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autoCompressPictures="0"/>
  <mc:AlternateContent xmlns:mc="http://schemas.openxmlformats.org/markup-compatibility/2006">
    <mc:Choice Requires="x15">
      <x15ac:absPath xmlns:x15ac="http://schemas.microsoft.com/office/spreadsheetml/2010/11/ac" url="C:\Users\kosto\Downloads\"/>
    </mc:Choice>
  </mc:AlternateContent>
  <xr:revisionPtr revIDLastSave="0" documentId="13_ncr:1_{6517FF33-78CE-4DEA-9924-5F5C1F86B1BE}" xr6:coauthVersionLast="47" xr6:coauthVersionMax="47" xr10:uidLastSave="{00000000-0000-0000-0000-000000000000}"/>
  <bookViews>
    <workbookView xWindow="-110" yWindow="-110" windowWidth="19420" windowHeight="10420" xr2:uid="{00000000-000D-0000-FFFF-FFFF00000000}"/>
  </bookViews>
  <sheets>
    <sheet name="Maternal outcomes per study" sheetId="1" r:id="rId1"/>
    <sheet name="Child outcomes per study" sheetId="2" r:id="rId2"/>
    <sheet name="Child outcomes per child" sheetId="3" r:id="rId3"/>
    <sheet name="Baby RT-PCR" sheetId="4" r:id="rId4"/>
    <sheet name="Links to publication" sheetId="5" r:id="rId5"/>
    <sheet name="Outdated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427" i="2" l="1"/>
  <c r="E1427" i="2"/>
  <c r="G1427" i="2"/>
  <c r="H1427" i="2"/>
  <c r="I1427" i="2"/>
  <c r="J1427" i="2"/>
  <c r="K1427" i="2"/>
  <c r="L1427" i="2"/>
  <c r="M1427" i="2"/>
  <c r="O1427" i="2"/>
  <c r="P1427" i="2"/>
  <c r="Q1427" i="2"/>
  <c r="R1427" i="2"/>
  <c r="S1427" i="2"/>
  <c r="C1427" i="2"/>
  <c r="F1428" i="1"/>
  <c r="G1428" i="1"/>
  <c r="H1428" i="1"/>
  <c r="J1428" i="1"/>
  <c r="K1428" i="1"/>
  <c r="L1428" i="1"/>
  <c r="M1428" i="1"/>
  <c r="N1428" i="1"/>
  <c r="O1428" i="1"/>
  <c r="P1428" i="1"/>
  <c r="Q1428" i="1"/>
  <c r="R1428" i="1"/>
  <c r="S1428" i="1"/>
  <c r="T1428" i="1"/>
  <c r="U1428" i="1"/>
  <c r="V1428" i="1"/>
  <c r="W1428" i="1"/>
  <c r="C1428" i="1"/>
  <c r="J682" i="2" l="1"/>
  <c r="U675" i="1"/>
  <c r="J668" i="2"/>
  <c r="P668" i="1"/>
  <c r="K758" i="4"/>
  <c r="C666" i="1"/>
  <c r="D661" i="1"/>
  <c r="I653" i="1"/>
  <c r="C643" i="2"/>
  <c r="H628" i="1" l="1"/>
  <c r="C617" i="2" l="1"/>
  <c r="U617" i="1"/>
  <c r="E1461" i="3" l="1"/>
  <c r="E1460" i="3"/>
  <c r="R52" i="6" l="1"/>
  <c r="I52" i="6"/>
  <c r="D52" i="6"/>
  <c r="C52" i="6"/>
  <c r="Q49" i="6"/>
  <c r="P49" i="6"/>
  <c r="O49" i="6"/>
  <c r="L49" i="6"/>
  <c r="C49" i="6"/>
  <c r="G47" i="6"/>
  <c r="E1428" i="3"/>
  <c r="E1427" i="3"/>
  <c r="U560" i="1" l="1"/>
  <c r="D40" i="6"/>
  <c r="C40" i="6"/>
  <c r="Q43" i="6"/>
  <c r="R43" i="6" s="1"/>
  <c r="P43" i="6"/>
  <c r="O559" i="2"/>
  <c r="C559" i="2"/>
  <c r="J559" i="2"/>
  <c r="P559" i="1"/>
  <c r="N554" i="2"/>
  <c r="P547" i="1"/>
  <c r="Q547" i="1"/>
  <c r="U544" i="1"/>
  <c r="U531" i="1" l="1"/>
  <c r="Q523" i="1"/>
  <c r="Q519" i="1"/>
  <c r="N527" i="2"/>
  <c r="D1342" i="3"/>
  <c r="Q497" i="1" l="1"/>
  <c r="U506" i="1" l="1"/>
  <c r="E506" i="2"/>
  <c r="E1294" i="3" l="1"/>
  <c r="E1293" i="3"/>
  <c r="E1282" i="3"/>
  <c r="D492" i="2"/>
  <c r="Q492" i="1"/>
  <c r="H475" i="1" l="1"/>
  <c r="D471" i="2" l="1"/>
  <c r="C471" i="2"/>
  <c r="Q471" i="1"/>
  <c r="P471" i="1"/>
  <c r="P467" i="1"/>
  <c r="E1209" i="3" l="1"/>
  <c r="E1208" i="3"/>
  <c r="E1206" i="3"/>
  <c r="E1205" i="3"/>
  <c r="N447" i="2" l="1"/>
  <c r="D443" i="1"/>
  <c r="G1164" i="3" l="1"/>
  <c r="F430" i="2"/>
  <c r="D430" i="1"/>
  <c r="E1160" i="3"/>
  <c r="E1158" i="3"/>
  <c r="C406" i="2" l="1"/>
  <c r="N390" i="2"/>
  <c r="N388" i="2"/>
  <c r="U406" i="1"/>
  <c r="E1059" i="3" l="1"/>
  <c r="E1058" i="3"/>
  <c r="E1057" i="3"/>
  <c r="E1056" i="3"/>
  <c r="E1055" i="3"/>
  <c r="E1054" i="3"/>
  <c r="E1053" i="3"/>
  <c r="E1044" i="3" l="1"/>
  <c r="J376" i="2"/>
  <c r="U372" i="1"/>
  <c r="U352" i="1" l="1"/>
  <c r="XFD1428" i="1" l="1"/>
  <c r="J282" i="2"/>
  <c r="XFD388" i="1" l="1"/>
</calcChain>
</file>

<file path=xl/sharedStrings.xml><?xml version="1.0" encoding="utf-8"?>
<sst xmlns="http://schemas.openxmlformats.org/spreadsheetml/2006/main" count="31128" uniqueCount="13576">
  <si>
    <t xml:space="preserve">Maternal characteristics </t>
  </si>
  <si>
    <t>Date of publication</t>
  </si>
  <si>
    <t>No of pregnant patients</t>
  </si>
  <si>
    <t>Mean maternal age (range or mean)</t>
  </si>
  <si>
    <t>Gestational age at infection/symptoms (n)</t>
  </si>
  <si>
    <t>first trimester</t>
  </si>
  <si>
    <t>second trimester</t>
  </si>
  <si>
    <t>third trimester</t>
  </si>
  <si>
    <t>Days of infection/symptoms until delivery (range)</t>
  </si>
  <si>
    <t>Pneumonia</t>
  </si>
  <si>
    <t>Pre-eclampsia</t>
  </si>
  <si>
    <t>Gestational diabetes</t>
  </si>
  <si>
    <t>Comorbidities other</t>
  </si>
  <si>
    <t>ICU admission</t>
  </si>
  <si>
    <t>Maternal mortality</t>
  </si>
  <si>
    <t>C-section</t>
  </si>
  <si>
    <t>Delivered</t>
  </si>
  <si>
    <t>Pregnancy loss before 20 weeks</t>
  </si>
  <si>
    <t>Pregnancy loss after 20 weeks</t>
  </si>
  <si>
    <t>PROM</t>
  </si>
  <si>
    <t>Ongoing pregnancy at end of study</t>
  </si>
  <si>
    <t>Termination of pregnancy</t>
  </si>
  <si>
    <t>intrauterine distress</t>
  </si>
  <si>
    <t>seroconversion</t>
  </si>
  <si>
    <t>Vaginal swab</t>
  </si>
  <si>
    <t>Amniotic fluid</t>
  </si>
  <si>
    <t>Nasopharyngeal swabs</t>
  </si>
  <si>
    <t>sputum</t>
  </si>
  <si>
    <t>blood</t>
  </si>
  <si>
    <t>feces</t>
  </si>
  <si>
    <t>breast milk</t>
  </si>
  <si>
    <t>placenta</t>
  </si>
  <si>
    <t>serum</t>
  </si>
  <si>
    <t>urine</t>
  </si>
  <si>
    <t>umbilical cord blood</t>
  </si>
  <si>
    <t>throat swab</t>
  </si>
  <si>
    <t>Test not specified</t>
  </si>
  <si>
    <t>BMI</t>
  </si>
  <si>
    <t>details pregnancy loss</t>
  </si>
  <si>
    <t>Other information</t>
  </si>
  <si>
    <t>Wang X</t>
  </si>
  <si>
    <t>negative</t>
  </si>
  <si>
    <t>Chen Sh</t>
  </si>
  <si>
    <t>3-mrt-20</t>
  </si>
  <si>
    <t>23-34</t>
  </si>
  <si>
    <t>3 negative</t>
  </si>
  <si>
    <t>2 positive</t>
  </si>
  <si>
    <t>Liu Y</t>
  </si>
  <si>
    <t>5-mrt-20</t>
  </si>
  <si>
    <t>22-36</t>
  </si>
  <si>
    <t>All lab confirmed SARS-CoV-2</t>
  </si>
  <si>
    <t>Patients from outside Wuhan</t>
  </si>
  <si>
    <t>Li Y</t>
  </si>
  <si>
    <t>6-mrt-20</t>
  </si>
  <si>
    <t>not tested</t>
  </si>
  <si>
    <t>positive</t>
  </si>
  <si>
    <t>Not tested</t>
  </si>
  <si>
    <t>negetive</t>
  </si>
  <si>
    <t>Chen H</t>
  </si>
  <si>
    <t>7-mrt-20</t>
  </si>
  <si>
    <t>26-40</t>
  </si>
  <si>
    <t>1 to 7</t>
  </si>
  <si>
    <t>6 negative (from 6 tested)</t>
  </si>
  <si>
    <t>Zhu H</t>
  </si>
  <si>
    <t>11-mrt-20</t>
  </si>
  <si>
    <t>0 to 6</t>
  </si>
  <si>
    <t>8 positive</t>
  </si>
  <si>
    <t>Fan C</t>
  </si>
  <si>
    <t>17-mrt-20</t>
  </si>
  <si>
    <t>29-34</t>
  </si>
  <si>
    <t>1 positive; 1 negative</t>
  </si>
  <si>
    <t>Liu D</t>
  </si>
  <si>
    <t>19-mrt-20</t>
  </si>
  <si>
    <t>23- 40</t>
  </si>
  <si>
    <t>10 (+4?)</t>
  </si>
  <si>
    <t>14 negative after treatment</t>
  </si>
  <si>
    <t>Wen R</t>
  </si>
  <si>
    <t>negative after treatment</t>
  </si>
  <si>
    <t>Li N</t>
  </si>
  <si>
    <t>13-mrt-20</t>
  </si>
  <si>
    <t>30,9</t>
  </si>
  <si>
    <t>Yu N</t>
  </si>
  <si>
    <t>24-mrt-20</t>
  </si>
  <si>
    <t>all negative at discharge</t>
  </si>
  <si>
    <t>all positive at admission; all negative at discharge</t>
  </si>
  <si>
    <t>Dong L</t>
  </si>
  <si>
    <t>26-mrt-20</t>
  </si>
  <si>
    <t>Zeng L</t>
  </si>
  <si>
    <t>33 positive</t>
  </si>
  <si>
    <t>Wang S</t>
  </si>
  <si>
    <t>12-mrt-20</t>
  </si>
  <si>
    <t>Chen R</t>
  </si>
  <si>
    <t>16-mrt-20</t>
  </si>
  <si>
    <t>29,4</t>
  </si>
  <si>
    <t>Chen Si</t>
  </si>
  <si>
    <t>28-mrt-20</t>
  </si>
  <si>
    <t>25-31</t>
  </si>
  <si>
    <t>positive (not stated whether sample tested was nasopharengeal swab)</t>
  </si>
  <si>
    <t>Lee DH</t>
  </si>
  <si>
    <t>31-mrt-20</t>
  </si>
  <si>
    <t>negative on day of delivery and 2 days later</t>
  </si>
  <si>
    <t>Zambrano LI</t>
  </si>
  <si>
    <t>25-mrt-20</t>
  </si>
  <si>
    <t>positive on admission and at delivery</t>
  </si>
  <si>
    <t>Liao X</t>
  </si>
  <si>
    <t>positive on admission (not specified if swab was throat) and negative throat swab 11 days after delivery</t>
  </si>
  <si>
    <t>Zeng H</t>
  </si>
  <si>
    <t>positive (antibodies)</t>
  </si>
  <si>
    <t>Alonso Diaz S</t>
  </si>
  <si>
    <t>positive (tested 5 days after delivery; not specified what sample collected)</t>
  </si>
  <si>
    <t>pregnant after IVF treatment; The mother remains in intensive care with mechanical ventilation at the end of the study; article in Spanish; translated with google</t>
  </si>
  <si>
    <t>Iqbal SN</t>
  </si>
  <si>
    <t>Kalafat E</t>
  </si>
  <si>
    <t>positive (initially (4 days ago) test was negative)</t>
  </si>
  <si>
    <t>positive (initially (4 days ago)test was negative</t>
  </si>
  <si>
    <t>Gidlof S</t>
  </si>
  <si>
    <t>negative (on 5th day)</t>
  </si>
  <si>
    <t>Chen Y</t>
  </si>
  <si>
    <t>Ferrazzi E</t>
  </si>
  <si>
    <t>32.9 (21-44)</t>
  </si>
  <si>
    <t>.</t>
  </si>
  <si>
    <t>positive?</t>
  </si>
  <si>
    <t>Liu H</t>
  </si>
  <si>
    <t>Wu X</t>
  </si>
  <si>
    <t>Khan S</t>
  </si>
  <si>
    <t>27-38</t>
  </si>
  <si>
    <t>3 positive</t>
  </si>
  <si>
    <t>Song L</t>
  </si>
  <si>
    <t>Liu W</t>
  </si>
  <si>
    <t>30-34</t>
  </si>
  <si>
    <t xml:space="preserve">1, </t>
  </si>
  <si>
    <t>2 negative</t>
  </si>
  <si>
    <t>1 positive, 1 negative</t>
  </si>
  <si>
    <t>1 negative</t>
  </si>
  <si>
    <t>Peng Z</t>
  </si>
  <si>
    <t>Alzamora MC</t>
  </si>
  <si>
    <t>Positive</t>
  </si>
  <si>
    <t>Yang H</t>
  </si>
  <si>
    <t>30,2</t>
  </si>
  <si>
    <t>Zamaniyan M</t>
  </si>
  <si>
    <t>Negative</t>
  </si>
  <si>
    <t>Vlachodimitropoulou E</t>
  </si>
  <si>
    <t>23-40</t>
  </si>
  <si>
    <t>1 neutropenia, mild respiratory symptoms, fever, HELLP 2) cough, fever</t>
  </si>
  <si>
    <t>2 Positive</t>
  </si>
  <si>
    <t>Yang P</t>
  </si>
  <si>
    <t>1 - 6</t>
  </si>
  <si>
    <t>Chen L</t>
  </si>
  <si>
    <t>6 asymptomatic, 112 symptomatic</t>
  </si>
  <si>
    <t>84 positive PCR's</t>
  </si>
  <si>
    <t>Breslin N</t>
  </si>
  <si>
    <t>26,9</t>
  </si>
  <si>
    <t>37.0 (32.6 - 38.9)</t>
  </si>
  <si>
    <t>14 asymptomatic at first, of which 2 became symptomatic</t>
  </si>
  <si>
    <t>4 (1-10)</t>
  </si>
  <si>
    <t>10 tested, all negative</t>
  </si>
  <si>
    <t>10 positive, 9 negative</t>
  </si>
  <si>
    <t>Lowe B</t>
  </si>
  <si>
    <t>First asymptomatic, at 40+2 respiratory symptoms and proven COVID-19</t>
  </si>
  <si>
    <t>Karami P</t>
  </si>
  <si>
    <t>Fever, cough, myalgia</t>
  </si>
  <si>
    <t>Xiong X</t>
  </si>
  <si>
    <t>negative N protein</t>
  </si>
  <si>
    <t>Yao L</t>
  </si>
  <si>
    <t>2-mrt-20</t>
  </si>
  <si>
    <t>Zhou R</t>
  </si>
  <si>
    <t>Lei D</t>
  </si>
  <si>
    <t>Zhuang S</t>
  </si>
  <si>
    <t>1 positive 2 negative</t>
  </si>
  <si>
    <t>27-mrt-20</t>
  </si>
  <si>
    <t>29,29</t>
  </si>
  <si>
    <t>4.2 (1-26), 2 had more than 10 days</t>
  </si>
  <si>
    <t>17 positive</t>
  </si>
  <si>
    <t>Wu C</t>
  </si>
  <si>
    <t>26 - 35</t>
  </si>
  <si>
    <t>Gonzalez Romero D</t>
  </si>
  <si>
    <t>Khassawneh M</t>
  </si>
  <si>
    <t>Zhang L</t>
  </si>
  <si>
    <t>9 unilateral, 6 bilateral, 2 with pleural effusion</t>
  </si>
  <si>
    <t>Chen X</t>
  </si>
  <si>
    <t>Liu F</t>
  </si>
  <si>
    <t>3 gestational hypertension</t>
  </si>
  <si>
    <t>Nie R</t>
  </si>
  <si>
    <t>24 to 36</t>
  </si>
  <si>
    <t>13 bilateral, 14 unilateral</t>
  </si>
  <si>
    <t>1 hypertension</t>
  </si>
  <si>
    <t>Kleinwechter H</t>
  </si>
  <si>
    <t>Sharma KA</t>
  </si>
  <si>
    <t>positive test, not specified which test</t>
  </si>
  <si>
    <t>Lu D</t>
  </si>
  <si>
    <t>1 lung abnormality CT</t>
  </si>
  <si>
    <t>positive and 2 negative after 12 days</t>
  </si>
  <si>
    <t>Cao D</t>
  </si>
  <si>
    <t>29 to 35</t>
  </si>
  <si>
    <t>10 lung abnormalities CT, 6 bilateral, 4 unilateral</t>
  </si>
  <si>
    <t>1 placental abruption, 1 hypothyroidism, 1 anemia</t>
  </si>
  <si>
    <t>10 positive</t>
  </si>
  <si>
    <t>Xia H</t>
  </si>
  <si>
    <t>Carosso A</t>
  </si>
  <si>
    <t>Post-delivery negative</t>
  </si>
  <si>
    <t>Post-delivery positive</t>
  </si>
  <si>
    <t>Colostrum negative</t>
  </si>
  <si>
    <t>Maternal and fetal side negative</t>
  </si>
  <si>
    <t>IgG positive, IgM negative</t>
  </si>
  <si>
    <t>Juusela A</t>
  </si>
  <si>
    <t>2 cardiomyopathy</t>
  </si>
  <si>
    <t>Hu X</t>
  </si>
  <si>
    <t>1 liver dysfunction</t>
  </si>
  <si>
    <t>All negative</t>
  </si>
  <si>
    <t>7 positive</t>
  </si>
  <si>
    <t>Yan J</t>
  </si>
  <si>
    <t>30.8 (3.8)</t>
  </si>
  <si>
    <t>2.5 (1.0-6.7)</t>
  </si>
  <si>
    <t>Buonsenso D</t>
  </si>
  <si>
    <t>all positive</t>
  </si>
  <si>
    <t>Xu L</t>
  </si>
  <si>
    <t>5 positive</t>
  </si>
  <si>
    <t>Browne PC</t>
  </si>
  <si>
    <t>Symptoms 23 weeks</t>
  </si>
  <si>
    <t>2 positive day 1,3 2 negative day 21,22</t>
  </si>
  <si>
    <t>27 and 34</t>
  </si>
  <si>
    <t>feb12 positive, feb28 2 negative</t>
  </si>
  <si>
    <t>negative, but positive seroconversion</t>
  </si>
  <si>
    <t>Vintzileos WS</t>
  </si>
  <si>
    <t>32 positive</t>
  </si>
  <si>
    <t>Lyra J</t>
  </si>
  <si>
    <t>Qiancheng X</t>
  </si>
  <si>
    <t>1 (1-6)</t>
  </si>
  <si>
    <t>1 gest. hypertension</t>
  </si>
  <si>
    <t>All positive PCR or positive IgM</t>
  </si>
  <si>
    <t>Liao J</t>
  </si>
  <si>
    <t>27-36</t>
  </si>
  <si>
    <t>Clinical diagnosis</t>
  </si>
  <si>
    <t>de Socio GV</t>
  </si>
  <si>
    <t>pos IgG and weakly positive IgM</t>
  </si>
  <si>
    <t>Hantoushzadeh S</t>
  </si>
  <si>
    <t>25-49</t>
  </si>
  <si>
    <t>9 positive</t>
  </si>
  <si>
    <t>Kelly JC</t>
  </si>
  <si>
    <t>3x negative (test from BAL positive)</t>
  </si>
  <si>
    <t>Baud D</t>
  </si>
  <si>
    <t>1 (stillborn infant)</t>
  </si>
  <si>
    <t>Schnettler WT</t>
  </si>
  <si>
    <t>ARDS, myotonic dystrophy, bicuspid aortic valve, mild CVA</t>
  </si>
  <si>
    <t>Li J</t>
  </si>
  <si>
    <t>MODS</t>
  </si>
  <si>
    <t>Wu Y</t>
  </si>
  <si>
    <t>13 negative</t>
  </si>
  <si>
    <t>1 positive</t>
  </si>
  <si>
    <t>Hirshberg A</t>
  </si>
  <si>
    <t>29-39</t>
  </si>
  <si>
    <t>Martinelli I</t>
  </si>
  <si>
    <t>Pulmonary embolism</t>
  </si>
  <si>
    <t>Blauvelt CA</t>
  </si>
  <si>
    <t xml:space="preserve"> </t>
  </si>
  <si>
    <t>Collin J</t>
  </si>
  <si>
    <t>20-35</t>
  </si>
  <si>
    <t>Pierce-Williams</t>
  </si>
  <si>
    <t>29.9±5.8</t>
  </si>
  <si>
    <t>63 positive</t>
  </si>
  <si>
    <t>1 bronchoalveolar lavage positive</t>
  </si>
  <si>
    <t>Penfield CA</t>
  </si>
  <si>
    <t>22-40</t>
  </si>
  <si>
    <t>3 swabs positive</t>
  </si>
  <si>
    <t>Vallejo V</t>
  </si>
  <si>
    <t>positive after death</t>
  </si>
  <si>
    <t>Hong L</t>
  </si>
  <si>
    <t>Hypothyroidism, obesity, hyperlipidemia</t>
  </si>
  <si>
    <t>An P</t>
  </si>
  <si>
    <t>25-33</t>
  </si>
  <si>
    <t>Piersigilli F</t>
  </si>
  <si>
    <t>HELLP syndrome</t>
  </si>
  <si>
    <t>positive and negative after 21 days</t>
  </si>
  <si>
    <t>Sun M</t>
  </si>
  <si>
    <t>28-30</t>
  </si>
  <si>
    <t>0-6</t>
  </si>
  <si>
    <t>Kuhrt K</t>
  </si>
  <si>
    <t>placental abruption</t>
  </si>
  <si>
    <t>1 negative 2 weeks prior</t>
  </si>
  <si>
    <t>Govind A</t>
  </si>
  <si>
    <t>Taghizadieh A</t>
  </si>
  <si>
    <t>approximately 1 week</t>
  </si>
  <si>
    <t>Li M</t>
  </si>
  <si>
    <t>Baergen R</t>
  </si>
  <si>
    <t>16-40</t>
  </si>
  <si>
    <t>20 positive</t>
  </si>
  <si>
    <t>Lorenz N</t>
  </si>
  <si>
    <t>Algarobba GN</t>
  </si>
  <si>
    <t>SARS-CoV-2 virions in placenta</t>
  </si>
  <si>
    <t>Maksim Kirtsman MDCM</t>
  </si>
  <si>
    <t>Huang W</t>
  </si>
  <si>
    <t>27-33</t>
  </si>
  <si>
    <t>Anderson</t>
  </si>
  <si>
    <t>ARDS, T2D, asthma, obesity</t>
  </si>
  <si>
    <t>Yang H, Hu B</t>
  </si>
  <si>
    <t>22-39</t>
  </si>
  <si>
    <t>1 - 20</t>
  </si>
  <si>
    <t>2 HepB, 1 schistosomiasis, 2 gestational hypertension, 3 dysfunction of blood coagulation, 2 hypothyroidism, 1 hypoproteinemia, 3 PROM</t>
  </si>
  <si>
    <t>Ahmed I</t>
  </si>
  <si>
    <t>T2D, obesity, renal tubular acidosis, asthma, vitamin D deficiency, pulmonary embolism</t>
  </si>
  <si>
    <t>Rosen MH</t>
  </si>
  <si>
    <t>Metha H</t>
  </si>
  <si>
    <t>Panichaya p</t>
  </si>
  <si>
    <t>Doria M</t>
  </si>
  <si>
    <t>22-41</t>
  </si>
  <si>
    <t>30-41</t>
  </si>
  <si>
    <t>UC, psoriasis, scoliosis, Behcet syndrome, asthma, raynaud syndrome, chronic hypertension</t>
  </si>
  <si>
    <t>12 positive</t>
  </si>
  <si>
    <t>Cooke WR</t>
  </si>
  <si>
    <t>28-39</t>
  </si>
  <si>
    <t>2 cases positive</t>
  </si>
  <si>
    <t>Lang G</t>
  </si>
  <si>
    <t>London V</t>
  </si>
  <si>
    <t>68 positive</t>
  </si>
  <si>
    <t>Savasi M</t>
  </si>
  <si>
    <t>77 positive</t>
  </si>
  <si>
    <t>Du Y</t>
  </si>
  <si>
    <t>Yu Y</t>
  </si>
  <si>
    <t>Patane L</t>
  </si>
  <si>
    <t>Bianco A</t>
  </si>
  <si>
    <t>24 positive</t>
  </si>
  <si>
    <t>Qadri F</t>
  </si>
  <si>
    <t>20-40</t>
  </si>
  <si>
    <t>16 positive</t>
  </si>
  <si>
    <t>Liu P</t>
  </si>
  <si>
    <t>Fox N</t>
  </si>
  <si>
    <t>Zeng Y</t>
  </si>
  <si>
    <t>Perlman J</t>
  </si>
  <si>
    <t>31 positive</t>
  </si>
  <si>
    <t>Pereira A</t>
  </si>
  <si>
    <t>Median 32</t>
  </si>
  <si>
    <t>60 positive</t>
  </si>
  <si>
    <t>Tang MW</t>
  </si>
  <si>
    <t>Shanes ED</t>
  </si>
  <si>
    <t>23-39</t>
  </si>
  <si>
    <t>1-38</t>
  </si>
  <si>
    <t>Polónia-Valente R</t>
  </si>
  <si>
    <t>Goldfarb IT</t>
  </si>
  <si>
    <t>Chhabra A</t>
  </si>
  <si>
    <t>McLaren</t>
  </si>
  <si>
    <t>24-44</t>
  </si>
  <si>
    <t>0-20</t>
  </si>
  <si>
    <t>7 respiratory distress, 1 HepB, 1 chronic hypertension</t>
  </si>
  <si>
    <t>Gordon M</t>
  </si>
  <si>
    <t>Lumbreras-Marquez MI</t>
  </si>
  <si>
    <t>26-39</t>
  </si>
  <si>
    <t>Mendoza M</t>
  </si>
  <si>
    <t>Yassa M</t>
  </si>
  <si>
    <t>19-41</t>
  </si>
  <si>
    <t>Yilmaz R</t>
  </si>
  <si>
    <t>Ochiai D</t>
  </si>
  <si>
    <t>32-33</t>
  </si>
  <si>
    <t>Abasse S</t>
  </si>
  <si>
    <t>Jain P</t>
  </si>
  <si>
    <t>Gregorio-Hernández R</t>
  </si>
  <si>
    <t>2 positive, 1 negative</t>
  </si>
  <si>
    <t>Romagano MP</t>
  </si>
  <si>
    <t>30.5±9.0</t>
  </si>
  <si>
    <t>Fontanella F</t>
  </si>
  <si>
    <t>29 and 38</t>
  </si>
  <si>
    <t>1 week</t>
  </si>
  <si>
    <t>Kayem G</t>
  </si>
  <si>
    <t>37 asthma, 139 obese (BMI &gt;30), 6 chronic respiratory disease, 14 diabetes (type 1 and 2), 18 chronic hypertension</t>
  </si>
  <si>
    <t>597 positive</t>
  </si>
  <si>
    <t>51 chest CT typical features</t>
  </si>
  <si>
    <t>14-21 wk</t>
  </si>
  <si>
    <t>&gt;22 wk</t>
  </si>
  <si>
    <t>Silverstein J</t>
  </si>
  <si>
    <t>17 and 34</t>
  </si>
  <si>
    <t>5 and 1</t>
  </si>
  <si>
    <t>Wang Z</t>
  </si>
  <si>
    <t>1.1 days</t>
  </si>
  <si>
    <t>13 positive, 17 typical features CT</t>
  </si>
  <si>
    <t>Martinez-Perez O</t>
  </si>
  <si>
    <t>19-48</t>
  </si>
  <si>
    <t>0-14days</t>
  </si>
  <si>
    <t>AlZaghal L</t>
  </si>
  <si>
    <t>Ronnje L</t>
  </si>
  <si>
    <t>Zeng QL</t>
  </si>
  <si>
    <t>3rd unknown</t>
  </si>
  <si>
    <t>Griffin I</t>
  </si>
  <si>
    <t>25 positive, 2 presumed positive (but unknown)</t>
  </si>
  <si>
    <t>Sentilhes L</t>
  </si>
  <si>
    <t>31.1 ± 6.4</t>
  </si>
  <si>
    <t>29.3 ± 8.5</t>
  </si>
  <si>
    <t>3.6 ± 2.8</t>
  </si>
  <si>
    <t xml:space="preserve">38 positive, 16 negative but suspected </t>
  </si>
  <si>
    <t>Blitz MJ</t>
  </si>
  <si>
    <t>33.8 ± 5.2</t>
  </si>
  <si>
    <t>33.3±5.3</t>
  </si>
  <si>
    <t>462 positive</t>
  </si>
  <si>
    <t>Liao S</t>
  </si>
  <si>
    <t>92 positive</t>
  </si>
  <si>
    <t>7 induced abortion, 1 stillbirth</t>
  </si>
  <si>
    <t>Rabiei M</t>
  </si>
  <si>
    <t>Ahmadi M</t>
  </si>
  <si>
    <t>Typical CT features</t>
  </si>
  <si>
    <t>Rabice SR</t>
  </si>
  <si>
    <t>Pancreatitis, T1D, mild sthma, obesity, previous pre-eclampsia</t>
  </si>
  <si>
    <t>Cohen J</t>
  </si>
  <si>
    <t>7 DM</t>
  </si>
  <si>
    <t>Hijona Elósegui J</t>
  </si>
  <si>
    <t>5-June-20</t>
  </si>
  <si>
    <t>27 - 40</t>
  </si>
  <si>
    <t>4 negative</t>
  </si>
  <si>
    <t>Dong Y</t>
  </si>
  <si>
    <t>18-June-20</t>
  </si>
  <si>
    <t>2 weeks</t>
  </si>
  <si>
    <t>high IgG</t>
  </si>
  <si>
    <t>negative, positive IgG and IgA</t>
  </si>
  <si>
    <t>Khoury R</t>
  </si>
  <si>
    <t>16-June-20</t>
  </si>
  <si>
    <t>241 positive</t>
  </si>
  <si>
    <t>Futterman I</t>
  </si>
  <si>
    <t>31-41</t>
  </si>
  <si>
    <t>ARDS, acute renal failure, sepsis</t>
  </si>
  <si>
    <t>Schoenmakers S</t>
  </si>
  <si>
    <t>9-June-20</t>
  </si>
  <si>
    <t>Deng G</t>
  </si>
  <si>
    <t>11 cases confirmed by RT-PCR</t>
  </si>
  <si>
    <t>Nawsherman K</t>
  </si>
  <si>
    <t>27-34</t>
  </si>
  <si>
    <t>Hosier H</t>
  </si>
  <si>
    <t>saliva positive</t>
  </si>
  <si>
    <t>Ferraiolo A</t>
  </si>
  <si>
    <t>positive IgG</t>
  </si>
  <si>
    <t>Moeindarbary S</t>
  </si>
  <si>
    <t>31-35</t>
  </si>
  <si>
    <t>Slayton-Milam S</t>
  </si>
  <si>
    <t>Bani Hani DA</t>
  </si>
  <si>
    <t>Yin M</t>
  </si>
  <si>
    <t>1 gestational hypertension, 1 diabetes, 1 cardiovascular disease</t>
  </si>
  <si>
    <t>14 negative</t>
  </si>
  <si>
    <t>Tutiya CT</t>
  </si>
  <si>
    <t>29&amp;44</t>
  </si>
  <si>
    <t>7&amp;15</t>
  </si>
  <si>
    <t>Forero-Pena DA</t>
  </si>
  <si>
    <t>Xiong Y</t>
  </si>
  <si>
    <t>Grimminck K</t>
  </si>
  <si>
    <t>Bastug A</t>
  </si>
  <si>
    <t>Fassett MJ</t>
  </si>
  <si>
    <t>Barile L</t>
  </si>
  <si>
    <t>Naqvi M</t>
  </si>
  <si>
    <t>Yue L</t>
  </si>
  <si>
    <t>Khalil A</t>
  </si>
  <si>
    <t>Wang CY</t>
  </si>
  <si>
    <t>San-Juan R</t>
  </si>
  <si>
    <t>4 asthma, 1 obesity, 1 MS, 8 ARDS</t>
  </si>
  <si>
    <t>Vivanti AJ</t>
  </si>
  <si>
    <t>9 asthma, 7 DM, 6 hypertension</t>
  </si>
  <si>
    <t>99 positive, 1 CT confirmed pt</t>
  </si>
  <si>
    <t>Diouf AA</t>
  </si>
  <si>
    <t>Perrone S</t>
  </si>
  <si>
    <t>26-36</t>
  </si>
  <si>
    <t>2 hypothyroidism</t>
  </si>
  <si>
    <t>Makwe CC</t>
  </si>
  <si>
    <t>Marin Gabriel MA</t>
  </si>
  <si>
    <t>31-37</t>
  </si>
  <si>
    <t>0-60</t>
  </si>
  <si>
    <t>7 negative</t>
  </si>
  <si>
    <t>Garcia-Manau P</t>
  </si>
  <si>
    <t>30-50</t>
  </si>
  <si>
    <t>Masmejan S</t>
  </si>
  <si>
    <t>1 ARDS, 1 sickle cell disease/TBC/stroke, 1 HBV, 1 Kawasaki, 1 hypothyroidism</t>
  </si>
  <si>
    <t>37.6 (3.2)</t>
  </si>
  <si>
    <t>4.5 (1-8)</t>
  </si>
  <si>
    <t>Demirjian A</t>
  </si>
  <si>
    <t>Sisman J</t>
  </si>
  <si>
    <t>Prabhu M</t>
  </si>
  <si>
    <t>70 positive</t>
  </si>
  <si>
    <t>Kolkova Z</t>
  </si>
  <si>
    <t>Konstantinidou A</t>
  </si>
  <si>
    <t>24&amp;31</t>
  </si>
  <si>
    <t>Pullinx B</t>
  </si>
  <si>
    <t>Richtmann R</t>
  </si>
  <si>
    <t>30-40</t>
  </si>
  <si>
    <t>21-38</t>
  </si>
  <si>
    <t>Barroso Dos Reis HL</t>
  </si>
  <si>
    <t>25-34</t>
  </si>
  <si>
    <t>Algeri P</t>
  </si>
  <si>
    <t>24-39</t>
  </si>
  <si>
    <t>4 positive</t>
  </si>
  <si>
    <t>Oliva M</t>
  </si>
  <si>
    <t>Dap M</t>
  </si>
  <si>
    <t>Cribiu FM</t>
  </si>
  <si>
    <t>21-40</t>
  </si>
  <si>
    <t>de Montalvao Franca APF</t>
  </si>
  <si>
    <t>Rosado Santos R</t>
  </si>
  <si>
    <t>Le Gouez A</t>
  </si>
  <si>
    <t>Trombocytopenia</t>
  </si>
  <si>
    <t>Typical chest CT imaging</t>
  </si>
  <si>
    <t>Aslan MM</t>
  </si>
  <si>
    <t>32 ± 7.9</t>
  </si>
  <si>
    <t>26.0 ± 10.3</t>
  </si>
  <si>
    <t>12 negative</t>
  </si>
  <si>
    <t>Takemoto M</t>
  </si>
  <si>
    <t>31,5</t>
  </si>
  <si>
    <t>Lee E</t>
  </si>
  <si>
    <t>Zheng T</t>
  </si>
  <si>
    <t>29&amp;33</t>
  </si>
  <si>
    <t>Sahin D</t>
  </si>
  <si>
    <t>26.38±5.52 (17–40)</t>
  </si>
  <si>
    <t>26.93±1.96 (5–39)</t>
  </si>
  <si>
    <t>3.66±2.51 (1–6)</t>
  </si>
  <si>
    <t>Farhat A</t>
  </si>
  <si>
    <t>5 suspicious</t>
  </si>
  <si>
    <t>Amiraskari R</t>
  </si>
  <si>
    <t>positive after delivery</t>
  </si>
  <si>
    <t>clinical presentation and exposure</t>
  </si>
  <si>
    <t>Nayak AH</t>
  </si>
  <si>
    <t>Antoun L</t>
  </si>
  <si>
    <t>Varies from 29 weeks 3 days up to 40 weeks 2 days with mean of 38.7 ± 1.4</t>
  </si>
  <si>
    <t>23 positive</t>
  </si>
  <si>
    <t>Lumba R</t>
  </si>
  <si>
    <t>Barbero P</t>
  </si>
  <si>
    <t>*</t>
  </si>
  <si>
    <t>83 positive</t>
  </si>
  <si>
    <t>6 neg and 2 radiological findings suspicious of COVID-19</t>
  </si>
  <si>
    <t>*4 puerperium</t>
  </si>
  <si>
    <t>Smithgall MC</t>
  </si>
  <si>
    <t>29.2+6.1</t>
  </si>
  <si>
    <t>51 positive</t>
  </si>
  <si>
    <t>21 positive</t>
  </si>
  <si>
    <t>Hachem R</t>
  </si>
  <si>
    <t>Pissarra S</t>
  </si>
  <si>
    <t>19-40</t>
  </si>
  <si>
    <t>Emeruwa U</t>
  </si>
  <si>
    <t>37 (15–40)</t>
  </si>
  <si>
    <t>5 hypertension, 10 pre-eclampsia, 10 gestational diabetes, 10 asthma, 2 other cardiac disease, 3 other pulmonary disease</t>
  </si>
  <si>
    <t>100 positive</t>
  </si>
  <si>
    <t>Molina L</t>
  </si>
  <si>
    <t>IgG positive serum</t>
  </si>
  <si>
    <t>negative, pos IgG</t>
  </si>
  <si>
    <t>Salvatore CM</t>
  </si>
  <si>
    <t>* Median 38&amp;39</t>
  </si>
  <si>
    <t>116 positive</t>
  </si>
  <si>
    <t>*38 for follow up group, 39 for neonates without follow up</t>
  </si>
  <si>
    <t>Walczak A</t>
  </si>
  <si>
    <t>IgG and IgM in breast milk, IgG in serum</t>
  </si>
  <si>
    <t>Tang J</t>
  </si>
  <si>
    <t>28-34</t>
  </si>
  <si>
    <t>1 positive, 1 negative but IgG/IgM antibodies</t>
  </si>
  <si>
    <t>Wu YT</t>
  </si>
  <si>
    <t>Easterlin M</t>
  </si>
  <si>
    <t>Acute pancreatitis</t>
  </si>
  <si>
    <t>Douedi S</t>
  </si>
  <si>
    <t>19, 26, 27</t>
  </si>
  <si>
    <t>Soleimani Z</t>
  </si>
  <si>
    <t>Onwuzurike C</t>
  </si>
  <si>
    <t>median 30 (19-35.5)</t>
  </si>
  <si>
    <t>44 positive</t>
  </si>
  <si>
    <t>Wang J</t>
  </si>
  <si>
    <t>Verma S</t>
  </si>
  <si>
    <t>31.4 ± 6.5</t>
  </si>
  <si>
    <t>149 positive</t>
  </si>
  <si>
    <t>&lt;34 wk</t>
  </si>
  <si>
    <t>Marzollo R</t>
  </si>
  <si>
    <t>idiopathic thrombocytopenia</t>
  </si>
  <si>
    <t>Abourida Y</t>
  </si>
  <si>
    <t>Hecht J</t>
  </si>
  <si>
    <t>22-42</t>
  </si>
  <si>
    <t>19 positive</t>
  </si>
  <si>
    <t>Xu S</t>
  </si>
  <si>
    <t>34 positive</t>
  </si>
  <si>
    <t>Kulkarni R</t>
  </si>
  <si>
    <t>pos D10</t>
  </si>
  <si>
    <t>Hsu A</t>
  </si>
  <si>
    <t>Mohakud NK</t>
  </si>
  <si>
    <t>Franchi M</t>
  </si>
  <si>
    <t>Cheng B</t>
  </si>
  <si>
    <t>Chong J</t>
  </si>
  <si>
    <t>ARDS, placenta previa</t>
  </si>
  <si>
    <t>Sola A</t>
  </si>
  <si>
    <t>86 positive</t>
  </si>
  <si>
    <t>Tanacan A</t>
  </si>
  <si>
    <t>19-24</t>
  </si>
  <si>
    <t>1 Chiari malformation</t>
  </si>
  <si>
    <t>8-Aug-20</t>
  </si>
  <si>
    <t>1 HELLP</t>
  </si>
  <si>
    <t>Gao J</t>
  </si>
  <si>
    <t>6-Aug-20</t>
  </si>
  <si>
    <t>IgM and IgG high on day of delivery</t>
  </si>
  <si>
    <t>Wei L</t>
  </si>
  <si>
    <t>26-July-20</t>
  </si>
  <si>
    <t>Patil UP</t>
  </si>
  <si>
    <t>median 34</t>
  </si>
  <si>
    <t>45 positive</t>
  </si>
  <si>
    <t>Oncel MY</t>
  </si>
  <si>
    <t>37 for neg new-borns, 35 for pos new-borns</t>
  </si>
  <si>
    <t>125 positive</t>
  </si>
  <si>
    <t>Schwartz DA</t>
  </si>
  <si>
    <t>Federici L</t>
  </si>
  <si>
    <t>Popofsky S</t>
  </si>
  <si>
    <t>160 positive</t>
  </si>
  <si>
    <t>Figueiredo R</t>
  </si>
  <si>
    <t>Toner LE</t>
  </si>
  <si>
    <t>IgG positive</t>
  </si>
  <si>
    <t>Peng J</t>
  </si>
  <si>
    <t>4 tests negative</t>
  </si>
  <si>
    <t>clinically confirmed</t>
  </si>
  <si>
    <t>Kalane S</t>
  </si>
  <si>
    <t>1 IgG positive, 0 IgM positive (before delivery) --&gt; 6 IgG positive, 1 IgM pos (follow-up of 6 mothers)</t>
  </si>
  <si>
    <t>41 positive</t>
  </si>
  <si>
    <t>6 negative</t>
  </si>
  <si>
    <t>Wong TZ</t>
  </si>
  <si>
    <t>34-38 (two 1st trimester miscarriage cases)</t>
  </si>
  <si>
    <t>1 IgG positive, IgM negative; 1 IgG / IgM negative</t>
  </si>
  <si>
    <t>24-37</t>
  </si>
  <si>
    <t>Syed S</t>
  </si>
  <si>
    <t>14 positive</t>
  </si>
  <si>
    <t>Lugli L</t>
  </si>
  <si>
    <t>positive postpartum</t>
  </si>
  <si>
    <t>AlOmran A</t>
  </si>
  <si>
    <t>Hinojosa-Velasco A</t>
  </si>
  <si>
    <t>Facchetti F</t>
  </si>
  <si>
    <t>26-44</t>
  </si>
  <si>
    <t>15 positive</t>
  </si>
  <si>
    <t>Mukhopadhyay K</t>
  </si>
  <si>
    <t>negative (8 days after birth)</t>
  </si>
  <si>
    <t>Dorgalaleh A</t>
  </si>
  <si>
    <t>36+</t>
  </si>
  <si>
    <t xml:space="preserve">positive </t>
  </si>
  <si>
    <t>Goldshtrom N</t>
  </si>
  <si>
    <t>Fakhr S</t>
  </si>
  <si>
    <t>1 remained positive 28 days after hospitalization; the rest negative</t>
  </si>
  <si>
    <t>Lv Y</t>
  </si>
  <si>
    <t>Gulersen M</t>
  </si>
  <si>
    <t>Sakowicz A</t>
  </si>
  <si>
    <t>30.6 (median)</t>
  </si>
  <si>
    <t>Grisolia G</t>
  </si>
  <si>
    <t>24+2</t>
  </si>
  <si>
    <t>Kinsey KE</t>
  </si>
  <si>
    <t>37+6</t>
  </si>
  <si>
    <t>Mongula JE</t>
  </si>
  <si>
    <t>31+4</t>
  </si>
  <si>
    <t>positive (fetal side)</t>
  </si>
  <si>
    <t>Jafari R</t>
  </si>
  <si>
    <t>Rubio Lorente</t>
  </si>
  <si>
    <t>26-31</t>
  </si>
  <si>
    <t>12 and 20</t>
  </si>
  <si>
    <t>case 1 positive; case 2 negative</t>
  </si>
  <si>
    <t>case 2 IgG and IgM positive</t>
  </si>
  <si>
    <t>Annes A</t>
  </si>
  <si>
    <t>28+3</t>
  </si>
  <si>
    <t>Fiore A</t>
  </si>
  <si>
    <t>negative at admission but positive 3 days later</t>
  </si>
  <si>
    <t>Pirjani  R</t>
  </si>
  <si>
    <t>not examined</t>
  </si>
  <si>
    <t>Anand P</t>
  </si>
  <si>
    <t>26.7 (±4.54)</t>
  </si>
  <si>
    <t>39 postpartum</t>
  </si>
  <si>
    <t>presumably positive</t>
  </si>
  <si>
    <t>Gao X</t>
  </si>
  <si>
    <t>31 (27-35)</t>
  </si>
  <si>
    <t>alle 14 ct afwijkingen</t>
  </si>
  <si>
    <t>ICP, Thyroid, Congenital heart disease, Chronische HBV, TVC</t>
  </si>
  <si>
    <t>G</t>
  </si>
  <si>
    <t>IgM on day 8 of disease onset, IgG on day 28</t>
  </si>
  <si>
    <t>Ozer E</t>
  </si>
  <si>
    <t>38+4</t>
  </si>
  <si>
    <t>Rana M</t>
  </si>
  <si>
    <t>10+6</t>
  </si>
  <si>
    <t>32±2.67</t>
  </si>
  <si>
    <t>29.59±3.14</t>
  </si>
  <si>
    <t>CT</t>
  </si>
  <si>
    <t>Di Mascio D</t>
  </si>
  <si>
    <t>30.6±9.5</t>
  </si>
  <si>
    <t>Neih C</t>
  </si>
  <si>
    <t>Elkafrawi</t>
  </si>
  <si>
    <t>36+2</t>
  </si>
  <si>
    <t>Type 2 diabetes, latent tb, hypertension, chronic hep B</t>
  </si>
  <si>
    <t>postivie</t>
  </si>
  <si>
    <t>Gao W</t>
  </si>
  <si>
    <t>IgM weak IgG strong</t>
  </si>
  <si>
    <t>Chan J L</t>
  </si>
  <si>
    <t>Pituitary tumor</t>
  </si>
  <si>
    <t>Maldarelli G</t>
  </si>
  <si>
    <t>33+3</t>
  </si>
  <si>
    <t>Noooznezhad A H</t>
  </si>
  <si>
    <t>31.4±5.8</t>
  </si>
  <si>
    <t>positive or CT sings of COVID pneumonia</t>
  </si>
  <si>
    <t>Flaherman V J</t>
  </si>
  <si>
    <t>31.5±5.4</t>
  </si>
  <si>
    <t>Hou L</t>
  </si>
  <si>
    <t>Menter T</t>
  </si>
  <si>
    <t>27-39</t>
  </si>
  <si>
    <t>37+2-40+</t>
  </si>
  <si>
    <t>35- -1</t>
  </si>
  <si>
    <t>amniotic fluid negative</t>
  </si>
  <si>
    <t>32.1±6.3</t>
  </si>
  <si>
    <t>37.3±3.1</t>
  </si>
  <si>
    <t>3 (0-18)</t>
  </si>
  <si>
    <t>222 positive</t>
  </si>
  <si>
    <t>Singh M V</t>
  </si>
  <si>
    <t>unknown</t>
  </si>
  <si>
    <t>Panagiotakopoulos L</t>
  </si>
  <si>
    <t>30 (17-54)</t>
  </si>
  <si>
    <t>38 (12-41)</t>
  </si>
  <si>
    <t>20 (0-103)</t>
  </si>
  <si>
    <t>104 positive + 1 clinical diagnosis</t>
  </si>
  <si>
    <t>Delahoy M J</t>
  </si>
  <si>
    <t>49 astma, 6 cardiovascular, 6 chronic lung disease, 44 metabolic disease, 26 hypertension, 10 liver disease, 12 neurological, 7 other</t>
  </si>
  <si>
    <t>Sagheb S</t>
  </si>
  <si>
    <t>36-?</t>
  </si>
  <si>
    <t>1 positive, 1 negative but with CT</t>
  </si>
  <si>
    <t>Alay I</t>
  </si>
  <si>
    <t>30±5.7</t>
  </si>
  <si>
    <t>26±8w6d</t>
  </si>
  <si>
    <t>1 dm, 2 hypothyroidism, 1 ankylosing sponylitis, 2 astma, 1 ascending aortic aneurysm</t>
  </si>
  <si>
    <t>27 positive, rest CT + symptoms --&gt; clinical diagnosis</t>
  </si>
  <si>
    <t>Keklik E S K</t>
  </si>
  <si>
    <t>Remaeus K</t>
  </si>
  <si>
    <t>32 (19-42)</t>
  </si>
  <si>
    <t>19 obese, 6 asthma, 10 diabetes</t>
  </si>
  <si>
    <t>Lebrao C W</t>
  </si>
  <si>
    <t>37+3</t>
  </si>
  <si>
    <t>IgA positive</t>
  </si>
  <si>
    <t>IgM and IgG positive</t>
  </si>
  <si>
    <t>Brandt J S</t>
  </si>
  <si>
    <t>30.3±6.4</t>
  </si>
  <si>
    <t>38.8±2.8 (mild cases), 33.6±5.8 (severe cases)</t>
  </si>
  <si>
    <t>7 diabetes, 2 chronisc hypertension, 1 renal disorder, 2 immuno-compromised, 2 astma, 2 anemia</t>
  </si>
  <si>
    <t>Diaz-Corvillon P</t>
  </si>
  <si>
    <t>17-41</t>
  </si>
  <si>
    <t>Wang M J</t>
  </si>
  <si>
    <t>29.8±5.9</t>
  </si>
  <si>
    <t>Zhou J</t>
  </si>
  <si>
    <t>24-34</t>
  </si>
  <si>
    <t>35-39</t>
  </si>
  <si>
    <t>33-35</t>
  </si>
  <si>
    <t>37+2-37+6</t>
  </si>
  <si>
    <t>Hansen J N</t>
  </si>
  <si>
    <t>33+4</t>
  </si>
  <si>
    <t>Hypertension</t>
  </si>
  <si>
    <t>Bae J</t>
  </si>
  <si>
    <t>35+5</t>
  </si>
  <si>
    <t>Calderon J M</t>
  </si>
  <si>
    <t>25.5±4.6</t>
  </si>
  <si>
    <t>Burwick R M</t>
  </si>
  <si>
    <t>33 (21-43)</t>
  </si>
  <si>
    <t>28 (14-39)</t>
  </si>
  <si>
    <t>11 obese, 9 astma, 6 chronic hypertension, 7 diabetes mellitus</t>
  </si>
  <si>
    <t>Ozcelik N</t>
  </si>
  <si>
    <t>rapid antibody test positive</t>
  </si>
  <si>
    <t>Zanardini C</t>
  </si>
  <si>
    <t>24-32</t>
  </si>
  <si>
    <t>positive (at 24-32 weeks, and again at 41 weeks)</t>
  </si>
  <si>
    <t>Rodriguez A G</t>
  </si>
  <si>
    <t>40+6</t>
  </si>
  <si>
    <t>hypothyroidism</t>
  </si>
  <si>
    <t>immunoglobulin rapid test positive</t>
  </si>
  <si>
    <t>Rashidian T</t>
  </si>
  <si>
    <t>Easter S R</t>
  </si>
  <si>
    <t>32 (27-35)</t>
  </si>
  <si>
    <t>30.4 (25.8-33.5) (at ICU admission)</t>
  </si>
  <si>
    <t>4 diabetes, 3 hypertension, 9 asthma, 1 CKD</t>
  </si>
  <si>
    <t>laboratory confirmed'</t>
  </si>
  <si>
    <t>Fernandez-Garcia C</t>
  </si>
  <si>
    <t>34-40</t>
  </si>
  <si>
    <t>no data</t>
  </si>
  <si>
    <t>Larson S B</t>
  </si>
  <si>
    <t>23+6</t>
  </si>
  <si>
    <t>Fenizia C</t>
  </si>
  <si>
    <t>30 (15-45)</t>
  </si>
  <si>
    <t>30 positive 1 negative</t>
  </si>
  <si>
    <t>1 positive for SARS-CoV-2 genome, 1 positive IgM</t>
  </si>
  <si>
    <t>2 positive for SARS-CoV-2 genome, 32% IgM positive, 63% IgG positive</t>
  </si>
  <si>
    <t>1 positive for SARS-CoV-2 genome, 1 positive for IgM, 40% positive for IgG</t>
  </si>
  <si>
    <t>Grechukhina O</t>
  </si>
  <si>
    <t>30 (25-34)</t>
  </si>
  <si>
    <t>35 wks for antepartum diagnoses (22–38.5), 39 wks (38–39) for asymptomatic women, and 27.5 (17–36), 35 (30–36), and 26 wks (22–31) for patients with mild, moderate, and severe or critical diseases, respectively</t>
  </si>
  <si>
    <t>1 positive for SARS-CoV-2 RNA</t>
  </si>
  <si>
    <t>Cosma S</t>
  </si>
  <si>
    <t>7 positive 16 negative</t>
  </si>
  <si>
    <t>12 positive IgG 6 positive IgM</t>
  </si>
  <si>
    <t>Mercedes BR</t>
  </si>
  <si>
    <t>29.87 ± 5.83</t>
  </si>
  <si>
    <t>32.31 ± 3.68</t>
  </si>
  <si>
    <t>All patients had reactive COVID ELISA IgM</t>
  </si>
  <si>
    <t>Patberg ET</t>
  </si>
  <si>
    <t>Algadeeb KB</t>
  </si>
  <si>
    <t>Santhosh J</t>
  </si>
  <si>
    <t>32 +-6</t>
  </si>
  <si>
    <t>Douglass KM</t>
  </si>
  <si>
    <t>27-43</t>
  </si>
  <si>
    <t>29 + 6</t>
  </si>
  <si>
    <t>Mochizuki J</t>
  </si>
  <si>
    <t>Yang R</t>
  </si>
  <si>
    <t>Gheysarzadeh A</t>
  </si>
  <si>
    <t>27-42</t>
  </si>
  <si>
    <t>Tug N</t>
  </si>
  <si>
    <t>26±20</t>
  </si>
  <si>
    <t>11 positive</t>
  </si>
  <si>
    <t>Hascoet J M</t>
  </si>
  <si>
    <t>33-37+4</t>
  </si>
  <si>
    <t>12-42</t>
  </si>
  <si>
    <t>baby's stool positive</t>
  </si>
  <si>
    <t>1 mother IgM positive</t>
  </si>
  <si>
    <t>Reddy A</t>
  </si>
  <si>
    <t>28-37</t>
  </si>
  <si>
    <t>27+5-28</t>
  </si>
  <si>
    <t>10-12</t>
  </si>
  <si>
    <t>4.76+-2.73</t>
  </si>
  <si>
    <t>Rottenstreich A</t>
  </si>
  <si>
    <t>28 (24-35)</t>
  </si>
  <si>
    <t>Rios-Silva M</t>
  </si>
  <si>
    <t>29 (25-33)</t>
  </si>
  <si>
    <t>17 DM, 1 COPD, 11 Asthma, 7 Immunosuppression, 17 Hypertension, 59 Obesity, 2 Cardiovascular disease, 2 CKD, 32 other</t>
  </si>
  <si>
    <t>Takayama W</t>
  </si>
  <si>
    <t>35+4</t>
  </si>
  <si>
    <t>8</t>
  </si>
  <si>
    <t>Yazihan N</t>
  </si>
  <si>
    <t>24 (7 obese, 6 hypothyroidism, 2 hypertension, 2 asthma, 1 epilepsy, 1 DM, 1 UC, 1 ankylosing spondylitis, 1 thalassemia trait, 1 TTP, 1 mitral valve stenosis)</t>
  </si>
  <si>
    <t>Majachani N</t>
  </si>
  <si>
    <t>33+5</t>
  </si>
  <si>
    <t>HIV</t>
  </si>
  <si>
    <t>Ahlberg M</t>
  </si>
  <si>
    <t>32.1±4.9</t>
  </si>
  <si>
    <t>Coronado-Arroyo J C</t>
  </si>
  <si>
    <t>17-45</t>
  </si>
  <si>
    <t>20 positve</t>
  </si>
  <si>
    <t>Cubo A M</t>
  </si>
  <si>
    <t>2 negative rest postive</t>
  </si>
  <si>
    <t>2 IgM pos</t>
  </si>
  <si>
    <t>Egerup P</t>
  </si>
  <si>
    <t>31.4 (28.0-33.3)</t>
  </si>
  <si>
    <t>2 asthma, 7 other</t>
  </si>
  <si>
    <t>Farghaly M A A</t>
  </si>
  <si>
    <t>33.4±7.2</t>
  </si>
  <si>
    <t>Hassan N</t>
  </si>
  <si>
    <t>sep 2020</t>
  </si>
  <si>
    <t>27.3±4</t>
  </si>
  <si>
    <t>He M</t>
  </si>
  <si>
    <t>12-08-2020</t>
  </si>
  <si>
    <t>30 (17-37)</t>
  </si>
  <si>
    <t>Hossain I</t>
  </si>
  <si>
    <t>Cunarro-Lopez Y</t>
  </si>
  <si>
    <t>33.5 (32-35)</t>
  </si>
  <si>
    <t>28.6 (25.8-31.4)</t>
  </si>
  <si>
    <t>du Fosse N A</t>
  </si>
  <si>
    <t>Woodworth K R</t>
  </si>
  <si>
    <t>28.9 (24.4-34.0)</t>
  </si>
  <si>
    <t>17.5</t>
  </si>
  <si>
    <t>Daniel K</t>
  </si>
  <si>
    <t>22-10-200</t>
  </si>
  <si>
    <t xml:space="preserve">Leon-Abarca JA </t>
  </si>
  <si>
    <t xml:space="preserve">Martinez-Perez O </t>
  </si>
  <si>
    <t>Mattern J</t>
  </si>
  <si>
    <t>Omrani AS</t>
  </si>
  <si>
    <t>25 (19–32)</t>
  </si>
  <si>
    <t>Pace MR</t>
  </si>
  <si>
    <t>34.2 ± 4.7</t>
  </si>
  <si>
    <t>Pineles BL</t>
  </si>
  <si>
    <t>Shah PT</t>
  </si>
  <si>
    <t>Zaharie G</t>
  </si>
  <si>
    <t>Sattari M</t>
  </si>
  <si>
    <t>29.2 (18-38)</t>
  </si>
  <si>
    <t>28.42</t>
  </si>
  <si>
    <t>Biasucci G</t>
  </si>
  <si>
    <t>24-41</t>
  </si>
  <si>
    <t>Stonoga E T S</t>
  </si>
  <si>
    <t>26+5</t>
  </si>
  <si>
    <t>Rhinovirus PCR positive</t>
  </si>
  <si>
    <t>Jimenez I M</t>
  </si>
  <si>
    <t>18-48</t>
  </si>
  <si>
    <t>0-78.8</t>
  </si>
  <si>
    <t>Birindwa E K</t>
  </si>
  <si>
    <t>31</t>
  </si>
  <si>
    <t>Corebima B I R V</t>
  </si>
  <si>
    <t>28-40</t>
  </si>
  <si>
    <t>1 HBsAg antibody positive</t>
  </si>
  <si>
    <t>Barrantes J H</t>
  </si>
  <si>
    <t>30 (22-43)</t>
  </si>
  <si>
    <t>5 obesity, 1SLE, 1 hypothyroidism, 1 asthma, 1 diverticulitis, 1 CAD 1 HTN</t>
  </si>
  <si>
    <t>Bandyopadhyay T</t>
  </si>
  <si>
    <t>34+1</t>
  </si>
  <si>
    <t>HBsAg antibody positive</t>
  </si>
  <si>
    <t>Dotters-Katz S</t>
  </si>
  <si>
    <t>28.7 (18.6-36.1)</t>
  </si>
  <si>
    <t>4 hypertension, 1 DM2</t>
  </si>
  <si>
    <t>DeBolt C A</t>
  </si>
  <si>
    <t>34.7±4.3</t>
  </si>
  <si>
    <t>4 pulmonary disease, 4 cardiac disease, 4 diabetes</t>
  </si>
  <si>
    <t>Lopian M</t>
  </si>
  <si>
    <t>30 (21-44)</t>
  </si>
  <si>
    <t>Banerjee A</t>
  </si>
  <si>
    <t>26+3</t>
  </si>
  <si>
    <t>11</t>
  </si>
  <si>
    <t>Adhikari E H</t>
  </si>
  <si>
    <t>27.0±6.6</t>
  </si>
  <si>
    <t>12 chronic hypertension, 1 diabetes</t>
  </si>
  <si>
    <t>Lamazou F</t>
  </si>
  <si>
    <t>7</t>
  </si>
  <si>
    <t>Magallanes-Garza G I</t>
  </si>
  <si>
    <t>26+4</t>
  </si>
  <si>
    <t>IgG undetectable before plasma transfusion</t>
  </si>
  <si>
    <t>Zhong Y</t>
  </si>
  <si>
    <t>36.3</t>
  </si>
  <si>
    <t>RT-PCR on respiratory samples</t>
  </si>
  <si>
    <t>Di Martino D</t>
  </si>
  <si>
    <t>Mahajan N N</t>
  </si>
  <si>
    <t>22-32</t>
  </si>
  <si>
    <t>Dengue/malaria</t>
  </si>
  <si>
    <t>Sun G</t>
  </si>
  <si>
    <t>10 diabetes, 8 hypertension, 2 hypothyroidism, 1 hepatic disease</t>
  </si>
  <si>
    <t>Shmakov R G</t>
  </si>
  <si>
    <t>30.3±6.25</t>
  </si>
  <si>
    <t>31.3±10.4</t>
  </si>
  <si>
    <t>rectal swabs 11 positive, colostrum negative</t>
  </si>
  <si>
    <t>Sileo F G</t>
  </si>
  <si>
    <t>34+5</t>
  </si>
  <si>
    <t>28</t>
  </si>
  <si>
    <t>29.6±3.2</t>
  </si>
  <si>
    <t>5 tested, negative</t>
  </si>
  <si>
    <t>5 tested: negative</t>
  </si>
  <si>
    <t>Motlagh A J</t>
  </si>
  <si>
    <t>34+6</t>
  </si>
  <si>
    <t>Asthma</t>
  </si>
  <si>
    <t>result not mentioned</t>
  </si>
  <si>
    <t>Alsayyed F</t>
  </si>
  <si>
    <t>25+2</t>
  </si>
  <si>
    <t>96</t>
  </si>
  <si>
    <t>chronic hepatitis B</t>
  </si>
  <si>
    <t>negative 5 times</t>
  </si>
  <si>
    <t>Mascarenhas D</t>
  </si>
  <si>
    <t>Post partum day 1-7</t>
  </si>
  <si>
    <t>Okar L</t>
  </si>
  <si>
    <t>22+4</t>
  </si>
  <si>
    <t>Saha M M</t>
  </si>
  <si>
    <t>23-11-2020</t>
  </si>
  <si>
    <t>20-31</t>
  </si>
  <si>
    <t>35+5-39+2</t>
  </si>
  <si>
    <t>Belokrinitskaya T E</t>
  </si>
  <si>
    <t>Molina E O</t>
  </si>
  <si>
    <t>11 positive out of 13 tested</t>
  </si>
  <si>
    <t>12 positive out of 15 tested</t>
  </si>
  <si>
    <t>Moreno S C</t>
  </si>
  <si>
    <t>31.7±6.7</t>
  </si>
  <si>
    <t>2 hypertensive disorders, 3 diabetes, 2 asthma</t>
  </si>
  <si>
    <t>5 IgG positive</t>
  </si>
  <si>
    <t>Parsa Y</t>
  </si>
  <si>
    <t>32</t>
  </si>
  <si>
    <t xml:space="preserve">dos Santos Beozzo G P N </t>
  </si>
  <si>
    <t>4-10</t>
  </si>
  <si>
    <t>Gao L</t>
  </si>
  <si>
    <t>25-40</t>
  </si>
  <si>
    <t>33-40+1</t>
  </si>
  <si>
    <t>0-5</t>
  </si>
  <si>
    <t>Sajjan G R</t>
  </si>
  <si>
    <t>Hypothyroidism</t>
  </si>
  <si>
    <t>Zhao Y</t>
  </si>
  <si>
    <t>26-33</t>
  </si>
  <si>
    <t>6-27</t>
  </si>
  <si>
    <t>52-121</t>
  </si>
  <si>
    <t>2 IgG positive</t>
  </si>
  <si>
    <t>Lima A R O</t>
  </si>
  <si>
    <t>29</t>
  </si>
  <si>
    <t>IgG and IgM positive</t>
  </si>
  <si>
    <t>Martenot A</t>
  </si>
  <si>
    <t>30.6±7.9</t>
  </si>
  <si>
    <t>4±8.75</t>
  </si>
  <si>
    <t>Dhuyvetter A</t>
  </si>
  <si>
    <t>33.2</t>
  </si>
  <si>
    <t>Wang Y</t>
  </si>
  <si>
    <t>17 positive, 15 negative</t>
  </si>
  <si>
    <t>Villalain C</t>
  </si>
  <si>
    <t>31.5/30/29.5</t>
  </si>
  <si>
    <t>22 positive</t>
  </si>
  <si>
    <t>All IgG+</t>
  </si>
  <si>
    <t>Palalioglu R M</t>
  </si>
  <si>
    <t>35</t>
  </si>
  <si>
    <t>14</t>
  </si>
  <si>
    <t>egative</t>
  </si>
  <si>
    <t>58 thyroid, 357 anemia</t>
  </si>
  <si>
    <t>Pourdowlat</t>
  </si>
  <si>
    <t>nov-2020</t>
  </si>
  <si>
    <t>24</t>
  </si>
  <si>
    <t>RT-PCR tracheal tube secretions</t>
  </si>
  <si>
    <t>Jacobson J</t>
  </si>
  <si>
    <t>25</t>
  </si>
  <si>
    <t>Ayed A</t>
  </si>
  <si>
    <t>7 hypothyroidism, 4 asthma, 1 diabetes, 5 others</t>
  </si>
  <si>
    <t>24+4</t>
  </si>
  <si>
    <t>asthma</t>
  </si>
  <si>
    <t>Olivini N</t>
  </si>
  <si>
    <t>0-19</t>
  </si>
  <si>
    <t>2 tested negative</t>
  </si>
  <si>
    <t>Hernandez O B</t>
  </si>
  <si>
    <t>34.6</t>
  </si>
  <si>
    <t>22 diabetes, 31 chronic hypertension</t>
  </si>
  <si>
    <t>655 positive</t>
  </si>
  <si>
    <t>5 CT compatible</t>
  </si>
  <si>
    <t>Serfaty de Holanda L</t>
  </si>
  <si>
    <t>36+5</t>
  </si>
  <si>
    <t>rheumatic mitral valve disease</t>
  </si>
  <si>
    <t>Moghadam S A</t>
  </si>
  <si>
    <t>30.0±5</t>
  </si>
  <si>
    <t>3 diabetes mellitus, 1 cardiovascular disease</t>
  </si>
  <si>
    <t>Ashaq A</t>
  </si>
  <si>
    <t>24-36</t>
  </si>
  <si>
    <t>Erol S A</t>
  </si>
  <si>
    <t>4 hypothyroidism, 2 hypertension, 3 obesity, 1 asthma, 1 epilepsy, 1 diabetes mellitus, 1 ulcerative colits, 1 ankylosing spondylitis, 1 immune thrombocytopenic purpura, 1 mitral valve stenosis</t>
  </si>
  <si>
    <t>Hcini N</t>
  </si>
  <si>
    <t>2 chronic hypertension, 1 cardiovascular disease, 2 homozygote drepanocytosis, 5 anemia</t>
  </si>
  <si>
    <t>5 tested and negative</t>
  </si>
  <si>
    <t>46 positive</t>
  </si>
  <si>
    <t>He Z</t>
  </si>
  <si>
    <t>26+6-41+1</t>
  </si>
  <si>
    <t>ElHalik M</t>
  </si>
  <si>
    <t>6</t>
  </si>
  <si>
    <t>Tsatsaris V</t>
  </si>
  <si>
    <t>Hopwood A J</t>
  </si>
  <si>
    <t>Nambiar S S</t>
  </si>
  <si>
    <t>positive or rapid antigen test</t>
  </si>
  <si>
    <t>Sarastry R</t>
  </si>
  <si>
    <t>10-12-2020</t>
  </si>
  <si>
    <t>35+3</t>
  </si>
  <si>
    <t>Martinez-Portilla R J</t>
  </si>
  <si>
    <t>10 COPD, 112 Asthma, 150 hypertension, 24 cardiovascular disease, 174 diabetes, 52 immunosuppression</t>
  </si>
  <si>
    <t>Rebello C M</t>
  </si>
  <si>
    <t>32+4</t>
  </si>
  <si>
    <t>10</t>
  </si>
  <si>
    <t>skin swabs positive</t>
  </si>
  <si>
    <t>Batistaki C</t>
  </si>
  <si>
    <t>39+2</t>
  </si>
  <si>
    <t>5</t>
  </si>
  <si>
    <t>D'Ambosi F</t>
  </si>
  <si>
    <t>27+1-39</t>
  </si>
  <si>
    <t>Rivera-Hernandez P</t>
  </si>
  <si>
    <t>3</t>
  </si>
  <si>
    <t>Diabetes mellitus type 2, asthma, hypertension</t>
  </si>
  <si>
    <t>Pelayo J</t>
  </si>
  <si>
    <t>Asthma, Heptatitis C, Gastric carcinoid tumor, ileal malignant carcinoma, bipolar</t>
  </si>
  <si>
    <t>Jenabi E</t>
  </si>
  <si>
    <t>Patel P</t>
  </si>
  <si>
    <t>Endometriosis</t>
  </si>
  <si>
    <t>Wang R Y</t>
  </si>
  <si>
    <t>Martinez Portilla R J</t>
  </si>
  <si>
    <t>15-45</t>
  </si>
  <si>
    <t>Shende P</t>
  </si>
  <si>
    <t>fetal membrane also positive</t>
  </si>
  <si>
    <t>Pessoa F S</t>
  </si>
  <si>
    <t>32+6</t>
  </si>
  <si>
    <t>Hansra R</t>
  </si>
  <si>
    <t>Jan 2021</t>
  </si>
  <si>
    <t>Dumitriu D</t>
  </si>
  <si>
    <t>12-10-2020</t>
  </si>
  <si>
    <t>11 asthma, 3 diabetes, 2 chronic hypertension</t>
  </si>
  <si>
    <t>99 postive 1 negative but with radiographic findings consistent with COVID-19</t>
  </si>
  <si>
    <t>Bandara S</t>
  </si>
  <si>
    <t>29-11-2020</t>
  </si>
  <si>
    <t>Maru S</t>
  </si>
  <si>
    <t>Narang K</t>
  </si>
  <si>
    <t>22-12-2020</t>
  </si>
  <si>
    <t>32+5</t>
  </si>
  <si>
    <t>obesity, developed pancreatitis secondary to covid</t>
  </si>
  <si>
    <t>Edlow A G</t>
  </si>
  <si>
    <t>31.6±5.6</t>
  </si>
  <si>
    <t>3 chronic hypertension, 11 diabetes, 26 obesity, 7 asthma, 2 other preexisting pulmonary condition, 13 thyroid disease, 2 cancer</t>
  </si>
  <si>
    <t>26 IgG, 16 IgM</t>
  </si>
  <si>
    <t>Bachani S</t>
  </si>
  <si>
    <t>28-10-2020</t>
  </si>
  <si>
    <t>26.7±4.5</t>
  </si>
  <si>
    <t>7 anaemia, 1 CKD, 1 heart disease, 1 ICHP, 4 hypothyroidism, 1 DVT, 7 trombocytopenia</t>
  </si>
  <si>
    <t>Cubas J A C</t>
  </si>
  <si>
    <t>1 obesity, 2 HELLP, 1 cerebrovascular disease</t>
  </si>
  <si>
    <t>3 IgG/IgM +</t>
  </si>
  <si>
    <t>Afshar Y</t>
  </si>
  <si>
    <t>07-10-2020</t>
  </si>
  <si>
    <t>31.3±5.1</t>
  </si>
  <si>
    <t>24.1±9.2</t>
  </si>
  <si>
    <t>22 chronic hypertension, 10 pregestational diabetes, 67 asthma, 5 cardiac disease, 47 thyroid disease, 4 thrombotic and thromboembolic disease, 3 bleeding disorder, 6 autoimmune disease</t>
  </si>
  <si>
    <t>Kest H</t>
  </si>
  <si>
    <t>05-11-2020</t>
  </si>
  <si>
    <t>Menezes M O</t>
  </si>
  <si>
    <t>04-10-2020</t>
  </si>
  <si>
    <t>87 asthma, 271 cardiovascular, 198 diabetes, 116 obesity</t>
  </si>
  <si>
    <t>Alwardi T H</t>
  </si>
  <si>
    <t>gestational hrombocytopenia, hypothyroidism</t>
  </si>
  <si>
    <t>Malhotra Y</t>
  </si>
  <si>
    <t>10/06/2020</t>
  </si>
  <si>
    <t>03-05-2020</t>
  </si>
  <si>
    <t>Campbell K H</t>
  </si>
  <si>
    <t>26-05-2020</t>
  </si>
  <si>
    <t>Ceulemans D</t>
  </si>
  <si>
    <t>25-05-2020</t>
  </si>
  <si>
    <t>Vigil-De Gracia</t>
  </si>
  <si>
    <t>30/09/2020</t>
  </si>
  <si>
    <t>Correia C R</t>
  </si>
  <si>
    <t>Dec-2020</t>
  </si>
  <si>
    <t>Mattar C N</t>
  </si>
  <si>
    <t>Nov-2020</t>
  </si>
  <si>
    <t>23-36</t>
  </si>
  <si>
    <t>1 gallstone disease, 1 hep C, 2 asthma</t>
  </si>
  <si>
    <t>5 negative</t>
  </si>
  <si>
    <t>5 rectal swab negative</t>
  </si>
  <si>
    <t>Ali A</t>
  </si>
  <si>
    <t>02-12-2020</t>
  </si>
  <si>
    <t>26-12-2020</t>
  </si>
  <si>
    <t>30+6</t>
  </si>
  <si>
    <t>Donzelli M</t>
  </si>
  <si>
    <t>26-10-2020</t>
  </si>
  <si>
    <t>27.4</t>
  </si>
  <si>
    <t>oropharyngeal swab positive</t>
  </si>
  <si>
    <t>11-12-2020</t>
  </si>
  <si>
    <t>30</t>
  </si>
  <si>
    <t>Anemia</t>
  </si>
  <si>
    <t>Donadieu D</t>
  </si>
  <si>
    <t>Sep 2020</t>
  </si>
  <si>
    <t>24 (20 obesity and 4 asthma)</t>
  </si>
  <si>
    <t>Nambiar SS 2</t>
  </si>
  <si>
    <t>20-30</t>
  </si>
  <si>
    <t>18-08-20</t>
  </si>
  <si>
    <t>31+6 to 41+1 wks</t>
  </si>
  <si>
    <t>14 both IgG and IgM; 7 IgG only</t>
  </si>
  <si>
    <t>13-08-20</t>
  </si>
  <si>
    <t>Zhang P</t>
  </si>
  <si>
    <t>01-11-20</t>
  </si>
  <si>
    <t>2 (ISH)</t>
  </si>
  <si>
    <t>Azarkish F</t>
  </si>
  <si>
    <t>31-10-2020</t>
  </si>
  <si>
    <t>pp +2</t>
  </si>
  <si>
    <t>Mark A</t>
  </si>
  <si>
    <t>04-01-2021</t>
  </si>
  <si>
    <t>23+2</t>
  </si>
  <si>
    <t>Di Guardo F</t>
  </si>
  <si>
    <t>03-01-2021</t>
  </si>
  <si>
    <t>31.5±5.63</t>
  </si>
  <si>
    <t>8.5</t>
  </si>
  <si>
    <t>111 respiratory disease</t>
  </si>
  <si>
    <t>Davila-Aliaga C</t>
  </si>
  <si>
    <t>21-12-2020</t>
  </si>
  <si>
    <t>Madhurantakam S R</t>
  </si>
  <si>
    <t>18-12-2020</t>
  </si>
  <si>
    <t>37</t>
  </si>
  <si>
    <t>acute fatty liver of pregnancy, acute kidney injury</t>
  </si>
  <si>
    <t>Rahman R</t>
  </si>
  <si>
    <t>27-12-2020</t>
  </si>
  <si>
    <t>29.25±4.42</t>
  </si>
  <si>
    <t>28.10±9.84</t>
  </si>
  <si>
    <t>Al Harbi M</t>
  </si>
  <si>
    <t>05-01-2021</t>
  </si>
  <si>
    <t>39+3</t>
  </si>
  <si>
    <t>Vousden N (UKOSS)</t>
  </si>
  <si>
    <t>asthma, hypertension, cardiac disease, diabetes</t>
  </si>
  <si>
    <t>Alhamoud A H</t>
  </si>
  <si>
    <t>38</t>
  </si>
  <si>
    <t>Trahan M</t>
  </si>
  <si>
    <t>11-04-2020</t>
  </si>
  <si>
    <t>4 obesty, 3 asthma, 2 hypertension, 1 diabetes</t>
  </si>
  <si>
    <t>Kazemi Aski, S</t>
  </si>
  <si>
    <t>01-12-2020</t>
  </si>
  <si>
    <t>28.5±6.7</t>
  </si>
  <si>
    <t>4</t>
  </si>
  <si>
    <t>5 diabetes, 11 hypothyroidism, 2 hypertension, 2 renal disease, 1 migraine, 1 history of cholecystectomy, 1 ulcerative colitis, 7 history of influenza, 3 history of influenza vaccination</t>
  </si>
  <si>
    <t>Andrikopoulou M</t>
  </si>
  <si>
    <t>18 asthma, 8 chronic hypertension, 4 pregestational diabetes, 3 anemia, 7 hypothyroidism, 11 other</t>
  </si>
  <si>
    <t>Bender WR</t>
  </si>
  <si>
    <t>5/8/2020</t>
  </si>
  <si>
    <t>Semeshkin AA</t>
  </si>
  <si>
    <t>19-39</t>
  </si>
  <si>
    <t>Peng S</t>
  </si>
  <si>
    <t>10/11/2020</t>
  </si>
  <si>
    <t>29.8 ± 3.7</t>
  </si>
  <si>
    <t>all 24 positive</t>
  </si>
  <si>
    <t>all tested (16) negative; IgM in some positive; IgG negative</t>
  </si>
  <si>
    <t>Huerta Saenz IH</t>
  </si>
  <si>
    <t>Jun 2020</t>
  </si>
  <si>
    <t>18 IgG and IgM positive</t>
  </si>
  <si>
    <t xml:space="preserve">Gobierno de Mexico </t>
  </si>
  <si>
    <t xml:space="preserve">Cerbulo-Vazquez A </t>
  </si>
  <si>
    <t>17/07/2020</t>
  </si>
  <si>
    <t>37-40</t>
  </si>
  <si>
    <t>4 obesity</t>
  </si>
  <si>
    <t>NethOSS (NVOG 01/21)</t>
  </si>
  <si>
    <t>06/01/2021</t>
  </si>
  <si>
    <t>3 negative (intrauterine fetal death)</t>
  </si>
  <si>
    <t>Fashner J</t>
  </si>
  <si>
    <t>07-12-2020</t>
  </si>
  <si>
    <t>28.2±7</t>
  </si>
  <si>
    <t>Kouas S</t>
  </si>
  <si>
    <t>14-10-2020</t>
  </si>
  <si>
    <t>29+6</t>
  </si>
  <si>
    <t>placenta previa</t>
  </si>
  <si>
    <t>Machado S S F</t>
  </si>
  <si>
    <t>06-01-2021</t>
  </si>
  <si>
    <t>Short cervix, pyelonephritis</t>
  </si>
  <si>
    <t>fetus negative</t>
  </si>
  <si>
    <t>Akram E G</t>
  </si>
  <si>
    <t>10 hypertension, 13 diabetes, 35 uti</t>
  </si>
  <si>
    <t>Romano-Keeler J</t>
  </si>
  <si>
    <t>08-01-2021</t>
  </si>
  <si>
    <t>19 posiive antigen detection</t>
  </si>
  <si>
    <t>9</t>
  </si>
  <si>
    <t>colostrum swab negative</t>
  </si>
  <si>
    <t>Yaqoub S</t>
  </si>
  <si>
    <t>11-11-2020</t>
  </si>
  <si>
    <t>Tilve A</t>
  </si>
  <si>
    <t>17-01-2021</t>
  </si>
  <si>
    <t>21-31</t>
  </si>
  <si>
    <t>36+5-39</t>
  </si>
  <si>
    <t>heart disease</t>
  </si>
  <si>
    <t>Komiazyk M</t>
  </si>
  <si>
    <t>25-01-2021</t>
  </si>
  <si>
    <t>Cruz-Lemini M</t>
  </si>
  <si>
    <t>15-01-2021</t>
  </si>
  <si>
    <t>1 cardiac disease, 1 lung disease, 2 asthma, 2 trombophilia, 5 anemia, 2 pregestational hypertension</t>
  </si>
  <si>
    <t>Guo Y</t>
  </si>
  <si>
    <t>18-01-2021</t>
  </si>
  <si>
    <t>24-40</t>
  </si>
  <si>
    <t>5+3-pp day 2</t>
  </si>
  <si>
    <t>1 chronic nephritis</t>
  </si>
  <si>
    <t>Linehan L</t>
  </si>
  <si>
    <t>11-01-2021</t>
  </si>
  <si>
    <t>Saoud M K</t>
  </si>
  <si>
    <t>22-10-2020</t>
  </si>
  <si>
    <t>pp +3</t>
  </si>
  <si>
    <t>Michel A S</t>
  </si>
  <si>
    <t>13-01-2021</t>
  </si>
  <si>
    <t>16+4</t>
  </si>
  <si>
    <t>fetal RT-PCR negative</t>
  </si>
  <si>
    <t>Solis-Garcia G</t>
  </si>
  <si>
    <t>19-12-2020</t>
  </si>
  <si>
    <t>2 respiratory disease, 8 obesity, 1 heart disease, 1 autoimmune disease, 1 primary thrombophilia, 1 thyroiditis</t>
  </si>
  <si>
    <t>de Carvalho J F</t>
  </si>
  <si>
    <t>ASIA syndrome</t>
  </si>
  <si>
    <t>Ozsurmeli M</t>
  </si>
  <si>
    <t>26.9±5.38</t>
  </si>
  <si>
    <t>24.1±10.61</t>
  </si>
  <si>
    <t>16±16.5</t>
  </si>
  <si>
    <t>1 hypothyroidism, 1 asthma, 1 epilepsy</t>
  </si>
  <si>
    <t>Radu M C</t>
  </si>
  <si>
    <t>20-01-2021</t>
  </si>
  <si>
    <t>Reale S C</t>
  </si>
  <si>
    <t>26-01-2021</t>
  </si>
  <si>
    <t>29.6±6.5</t>
  </si>
  <si>
    <t>56 obese, 1 diabetes, 11 asthma, 2 tobacco exposure</t>
  </si>
  <si>
    <t>Cribiu F M</t>
  </si>
  <si>
    <t>1 asthma, 1 hypothyroidism, 1 anemia, 1 AGS</t>
  </si>
  <si>
    <t>Sisti G</t>
  </si>
  <si>
    <t>16-07-2020</t>
  </si>
  <si>
    <t>Giavoli C</t>
  </si>
  <si>
    <t>35+6</t>
  </si>
  <si>
    <t>late onset congenital adrenal hyperplasia</t>
  </si>
  <si>
    <t>Lokken E M</t>
  </si>
  <si>
    <t>19-01-2021</t>
  </si>
  <si>
    <t>20 asthma, 13 type 2 diabetes, 11 hypertension, 6 cardiovascular disease, 4 autoimmune disease, 4 hypothyroidism, 102 obesity</t>
  </si>
  <si>
    <t>38+5</t>
  </si>
  <si>
    <t>21</t>
  </si>
  <si>
    <t>Rehana R</t>
  </si>
  <si>
    <t>Kalyanshettar S S</t>
  </si>
  <si>
    <t>10-01-2021</t>
  </si>
  <si>
    <t>Pandey A K</t>
  </si>
  <si>
    <t>Gajbhiye R K</t>
  </si>
  <si>
    <t>09-01-2021</t>
  </si>
  <si>
    <t>11-39</t>
  </si>
  <si>
    <t>tuberculosis</t>
  </si>
  <si>
    <t>Giannini A</t>
  </si>
  <si>
    <t>29-05-2020</t>
  </si>
  <si>
    <t>Goldfarb I T</t>
  </si>
  <si>
    <t>01-08-2020</t>
  </si>
  <si>
    <t>25.1-38.9</t>
  </si>
  <si>
    <t>14.1-29.7</t>
  </si>
  <si>
    <t>26 obesity, 5 diabetes, 6 asthma</t>
  </si>
  <si>
    <t>SIVEP-Gripe</t>
  </si>
  <si>
    <t>23-05-2020</t>
  </si>
  <si>
    <t>Yuan L</t>
  </si>
  <si>
    <t>Crovetto F</t>
  </si>
  <si>
    <t>19-06-2020</t>
  </si>
  <si>
    <t>Mohr-Sasson A</t>
  </si>
  <si>
    <t>22-06-2020</t>
  </si>
  <si>
    <t>36.4</t>
  </si>
  <si>
    <t>Marachini A</t>
  </si>
  <si>
    <t>22 obisty, 4 autoimmune disease, 6 diabetes, 5 hypertension, 3 other</t>
  </si>
  <si>
    <t>142 positive</t>
  </si>
  <si>
    <t>4 confirmed through X-ray</t>
  </si>
  <si>
    <t>Servei Catala</t>
  </si>
  <si>
    <t>02-02-2021</t>
  </si>
  <si>
    <t>12</t>
  </si>
  <si>
    <t>Tekin A B</t>
  </si>
  <si>
    <t>37+4</t>
  </si>
  <si>
    <t>1</t>
  </si>
  <si>
    <t>01-02-2021</t>
  </si>
  <si>
    <t>12 chronic hypertension, 6 cardiac disease, 5 pregestational diabetes, 32 asthma, 16 other pulmonary disease</t>
  </si>
  <si>
    <t>Trahan M J</t>
  </si>
  <si>
    <t>19+2-31+1</t>
  </si>
  <si>
    <t>2 obesity, 1 diabetes, 2 asthma, 1 hyperthyroidism, 2 chronic HTN</t>
  </si>
  <si>
    <t>Buckley A B</t>
  </si>
  <si>
    <t>38.89</t>
  </si>
  <si>
    <t>Glynn S M</t>
  </si>
  <si>
    <t>2 chronic HTN, 2 diabetes</t>
  </si>
  <si>
    <t>Zarudskaya O</t>
  </si>
  <si>
    <t xml:space="preserve">Flannery D D </t>
  </si>
  <si>
    <t>29-01-2021</t>
  </si>
  <si>
    <t>22-33</t>
  </si>
  <si>
    <t>0-72</t>
  </si>
  <si>
    <t>6 diabetes, 17 hypertension</t>
  </si>
  <si>
    <t>Poisson T M</t>
  </si>
  <si>
    <t>28-01-2021</t>
  </si>
  <si>
    <t>Artymuk N V</t>
  </si>
  <si>
    <t>Hazari K S</t>
  </si>
  <si>
    <t>27-01-2021</t>
  </si>
  <si>
    <t>32.7±5.5</t>
  </si>
  <si>
    <t>26</t>
  </si>
  <si>
    <t>3 obese, 4 asthma, 3 chronic lung disease, 14 diabetes, 3 hypertension, 3 hypothyroidism, 5 other</t>
  </si>
  <si>
    <t>Sanchez J</t>
  </si>
  <si>
    <t>27-0-2021</t>
  </si>
  <si>
    <t>21-23</t>
  </si>
  <si>
    <t>36-37</t>
  </si>
  <si>
    <t>1-2</t>
  </si>
  <si>
    <t>Kamali A</t>
  </si>
  <si>
    <t>32.4</t>
  </si>
  <si>
    <t>Khushdil A</t>
  </si>
  <si>
    <t>22-01-2021</t>
  </si>
  <si>
    <t>5 yes</t>
  </si>
  <si>
    <t>Saimin J</t>
  </si>
  <si>
    <t>Quigley N</t>
  </si>
  <si>
    <t>Milln J</t>
  </si>
  <si>
    <t>21-01-2021</t>
  </si>
  <si>
    <t>30.1±4.5</t>
  </si>
  <si>
    <t>8 obestiy, 7 diabetes</t>
  </si>
  <si>
    <t>30  positive</t>
  </si>
  <si>
    <t>Elenga N</t>
  </si>
  <si>
    <t>1 diabetes, 1 hypertension, 4 obesity, 7 sickle cell</t>
  </si>
  <si>
    <t>Nanavati R</t>
  </si>
  <si>
    <t>05-02-2021</t>
  </si>
  <si>
    <t>Harahap A</t>
  </si>
  <si>
    <t>04-02-2021</t>
  </si>
  <si>
    <t>Saviron-Cornudella R</t>
  </si>
  <si>
    <t>09-02-2021</t>
  </si>
  <si>
    <t>24.4-36.7</t>
  </si>
  <si>
    <t>1 diabetes</t>
  </si>
  <si>
    <t>43 positive</t>
  </si>
  <si>
    <t>Singh N</t>
  </si>
  <si>
    <t>Ajith S</t>
  </si>
  <si>
    <t>Dande R</t>
  </si>
  <si>
    <t>28+4</t>
  </si>
  <si>
    <t>Sjogren's syndrome, rheumatoid arthritis, non-hodgkin's lymphoma</t>
  </si>
  <si>
    <t>Mrazguia C</t>
  </si>
  <si>
    <t>6 chronic disease, 4 high blood pressure</t>
  </si>
  <si>
    <t>Berry M</t>
  </si>
  <si>
    <t>64 obese, 2 asthma, 3 chronic hypertension, 3 pregestational diabetes, 7 other</t>
  </si>
  <si>
    <t>83 positive</t>
  </si>
  <si>
    <t>13 positive</t>
  </si>
  <si>
    <t>Hall M</t>
  </si>
  <si>
    <t>Jani S</t>
  </si>
  <si>
    <t>0-2</t>
  </si>
  <si>
    <t>3 diabetes, 5 hypertension</t>
  </si>
  <si>
    <t>Tambawala Z Y</t>
  </si>
  <si>
    <t>25+3</t>
  </si>
  <si>
    <t>Lu-Culligan A</t>
  </si>
  <si>
    <t>38+6</t>
  </si>
  <si>
    <t>12 hypertension, 10 diabetes</t>
  </si>
  <si>
    <t>Gunduz Z B</t>
  </si>
  <si>
    <t>venous sinus thrombosis</t>
  </si>
  <si>
    <t>Li Q Y</t>
  </si>
  <si>
    <t>chronic hpatitis B</t>
  </si>
  <si>
    <t>hypothyroidism, triplet pregnancy</t>
  </si>
  <si>
    <t>Mokhtari N B</t>
  </si>
  <si>
    <t>35+1</t>
  </si>
  <si>
    <t>Rawat S K</t>
  </si>
  <si>
    <t>Waratani M</t>
  </si>
  <si>
    <t>obesity, bronchial asthma</t>
  </si>
  <si>
    <t>Ravn A</t>
  </si>
  <si>
    <t>32+3</t>
  </si>
  <si>
    <t>Metz T D</t>
  </si>
  <si>
    <t>28-30±6.3</t>
  </si>
  <si>
    <t>0-47</t>
  </si>
  <si>
    <t>561 obese, 18 immunocompromising condition, 165 asthma, 49 pregestational diabetes, 7 thrombophilia, 80 chronic hypertension, 14 chronic cardiovascular disease, 3 chronic renal disease, 6 chronic liver disease, 54 thryoid disease, 35 neurocognitive disorder, 4 neuromuscular disorder, 14 seizure disorder</t>
  </si>
  <si>
    <t>18 smokers, 11 chronic hypertension, 6 diabetes mellitus, 42 obesity, 22 asthma</t>
  </si>
  <si>
    <t>36 positive</t>
  </si>
  <si>
    <t>414 positive</t>
  </si>
  <si>
    <t>Tutiya C</t>
  </si>
  <si>
    <t>20-44</t>
  </si>
  <si>
    <t>6-40</t>
  </si>
  <si>
    <t>13 arterial hypertension, 12 diabetes, 7 asthma, 11 hypothyroidism</t>
  </si>
  <si>
    <t>Moses M L</t>
  </si>
  <si>
    <t>SLE</t>
  </si>
  <si>
    <t>rapid antigen screening positive</t>
  </si>
  <si>
    <t>32.1±4.0</t>
  </si>
  <si>
    <t>1 previous abortions, 1 smoking, 1 thyroid disease, 1 trombophillia</t>
  </si>
  <si>
    <t>6 IgM positive, 12 IgG positive</t>
  </si>
  <si>
    <t>Anuk A T</t>
  </si>
  <si>
    <t>30(10)</t>
  </si>
  <si>
    <t>31.5(6.75)</t>
  </si>
  <si>
    <t>Aminimoghaddam S</t>
  </si>
  <si>
    <t>TTP, smoking, meth addiction</t>
  </si>
  <si>
    <t>Kuzan T Y</t>
  </si>
  <si>
    <t>29.7±6.4</t>
  </si>
  <si>
    <t>53 positive, others radiology confirmed</t>
  </si>
  <si>
    <t>Jimenez-Lozano I</t>
  </si>
  <si>
    <t>37 (23-50)</t>
  </si>
  <si>
    <t>27.7 (18-36.4)</t>
  </si>
  <si>
    <t>1 increased uterine artery resistance</t>
  </si>
  <si>
    <t>Woodard</t>
  </si>
  <si>
    <t>28 (23–32)</t>
  </si>
  <si>
    <t>30.5 (28.0-37.9)</t>
  </si>
  <si>
    <t>31.1 ± 6.0</t>
  </si>
  <si>
    <t>Llorca J</t>
  </si>
  <si>
    <t>32.9±5.1</t>
  </si>
  <si>
    <t>Zaigham M</t>
  </si>
  <si>
    <t>positve (histochemistry; genetic seq)</t>
  </si>
  <si>
    <t>weakly IgM positive, IgG negative</t>
  </si>
  <si>
    <t>Rosenbloom J</t>
  </si>
  <si>
    <t>26 (23-31)</t>
  </si>
  <si>
    <t>39 (37-39)</t>
  </si>
  <si>
    <t>10 hypertension, 4 pre-gest diabetes</t>
  </si>
  <si>
    <t>32.5 ± 7.6</t>
  </si>
  <si>
    <t>Polcer R El-ahmad</t>
  </si>
  <si>
    <t>Mullins E (PAN COVID)</t>
  </si>
  <si>
    <t>32 (+- 5.4)</t>
  </si>
  <si>
    <t>43 chronic hypertension, 128 asthma or COPD</t>
  </si>
  <si>
    <t>Mullins E (AAP SONPM)</t>
  </si>
  <si>
    <t>28.6 (+- 8.9)</t>
  </si>
  <si>
    <t xml:space="preserve"> BMI of 27.8
(SD 6.4).</t>
  </si>
  <si>
    <t>Celik T</t>
  </si>
  <si>
    <t>29,54 ± 3,98</t>
  </si>
  <si>
    <t>Halici-Ozturk F</t>
  </si>
  <si>
    <t>16-43</t>
  </si>
  <si>
    <t>21 tested all negative</t>
  </si>
  <si>
    <t>Jak B</t>
  </si>
  <si>
    <t>subclinical hypothyroidism, PAI-1 4G/G polymorphism</t>
  </si>
  <si>
    <t>positive IgG negative IgM</t>
  </si>
  <si>
    <t>live,r heart, lung and brain samples of deceased new born positive</t>
  </si>
  <si>
    <t>Dubelbeiss E</t>
  </si>
  <si>
    <t>Zhao S</t>
  </si>
  <si>
    <t>28-43</t>
  </si>
  <si>
    <t>16-39</t>
  </si>
  <si>
    <t>Steffen H A</t>
  </si>
  <si>
    <t>8 diabetes, 4 chronic hypertension, 4 gestational hypertension, 4 asthma</t>
  </si>
  <si>
    <t>58 positive</t>
  </si>
  <si>
    <t>Vila-Candel R</t>
  </si>
  <si>
    <t>35.31±4.2</t>
  </si>
  <si>
    <t>Rizzo G</t>
  </si>
  <si>
    <t>30.4 (29.6-32.1)</t>
  </si>
  <si>
    <t>30.2 (26.2-34.1)</t>
  </si>
  <si>
    <t>Askary E</t>
  </si>
  <si>
    <t>30.06 (19-37)</t>
  </si>
  <si>
    <t>10-39</t>
  </si>
  <si>
    <t>2 obesity, 6 hypothyroidism, 1 ovarian dysgerminoma</t>
  </si>
  <si>
    <t>rest confirmed with radiology</t>
  </si>
  <si>
    <t>Singh V</t>
  </si>
  <si>
    <t>32 deranged liver enzymes, 18 HTN/GHTN/PE, 14 DM/GDM, 13 anemia, 10 trombocytopenia, 8 hypothyroidism, 1 morbid obesity</t>
  </si>
  <si>
    <t>Smeele H T W</t>
  </si>
  <si>
    <t>31-39</t>
  </si>
  <si>
    <t>19- 38+2</t>
  </si>
  <si>
    <t>SLE, 1 hypertension</t>
  </si>
  <si>
    <t>Minkobame U</t>
  </si>
  <si>
    <t>20-38</t>
  </si>
  <si>
    <t>20-31+2</t>
  </si>
  <si>
    <t>1 malaria</t>
  </si>
  <si>
    <t>Reindorf M</t>
  </si>
  <si>
    <t>latent tuberculosis</t>
  </si>
  <si>
    <t>Paramanathan S</t>
  </si>
  <si>
    <t>34+2</t>
  </si>
  <si>
    <t>obesity only</t>
  </si>
  <si>
    <t>Hoang Thi Tran</t>
  </si>
  <si>
    <t>32 +4</t>
  </si>
  <si>
    <t>Gill L</t>
  </si>
  <si>
    <t>IgG positive (immunization)</t>
  </si>
  <si>
    <t>32 weeks of gestation. She received her first dose of the BNT162b2 mRNA vaccine at 32 6/7 weeks of gestation and her second dose at 35 2/7 weeks.</t>
  </si>
  <si>
    <t>Kappanayil M</t>
  </si>
  <si>
    <t>positive at 31 weeks; negative at delivery</t>
  </si>
  <si>
    <t>positive after birth</t>
  </si>
  <si>
    <t>Murthy S</t>
  </si>
  <si>
    <t>Abedzadeh‐Kalahroudi</t>
  </si>
  <si>
    <t xml:space="preserve">31.6±6.1 </t>
  </si>
  <si>
    <t>31.9±8.22</t>
  </si>
  <si>
    <t>9 diabetes, 6 hypertension</t>
  </si>
  <si>
    <t>D'Antonio F</t>
  </si>
  <si>
    <t>32.03 ± 5.944</t>
  </si>
  <si>
    <t>29.8±9.6</t>
  </si>
  <si>
    <t>Sharma R</t>
  </si>
  <si>
    <t>22 tested negative</t>
  </si>
  <si>
    <t>Carbayo-Jiménez T</t>
  </si>
  <si>
    <t>March</t>
  </si>
  <si>
    <t>IgG negative before delivery, positive 6 weeks after delivery</t>
  </si>
  <si>
    <t>Chavez L O</t>
  </si>
  <si>
    <t>29.5</t>
  </si>
  <si>
    <t>uterine fibroids, dichorionic ciamniotic twin pregnancy</t>
  </si>
  <si>
    <t>Roddy J T</t>
  </si>
  <si>
    <t>Martinez-Varea A</t>
  </si>
  <si>
    <t>Ibrahim M</t>
  </si>
  <si>
    <t>Sukhikh G</t>
  </si>
  <si>
    <t>2 obesity, 1 DM2, 2 asthma, 1 hypothyroidism, 1 chornic hypertension</t>
  </si>
  <si>
    <t>Nejadrahim R</t>
  </si>
  <si>
    <t>positive (postpartum)</t>
  </si>
  <si>
    <t>Paul G &amp; Chad R</t>
  </si>
  <si>
    <t>N/A (vaccination study)</t>
  </si>
  <si>
    <t>Moderna mRNA COVID-19 vaccine, at gestational age of 36 weeks 3 days</t>
  </si>
  <si>
    <t>Wen JL</t>
  </si>
  <si>
    <t>Zgutka K</t>
  </si>
  <si>
    <t>29.6 (5.8)</t>
  </si>
  <si>
    <t>29 obesity, 8 hypertension, 10 diabetes</t>
  </si>
  <si>
    <t>Fick TA</t>
  </si>
  <si>
    <t>33+2</t>
  </si>
  <si>
    <t>Valdespino-Vazquez M Y</t>
  </si>
  <si>
    <t>13</t>
  </si>
  <si>
    <t>diamniotic twin pregnancy</t>
  </si>
  <si>
    <t>fetus RT-qPCR positive</t>
  </si>
  <si>
    <t>Isikalan M M</t>
  </si>
  <si>
    <t xml:space="preserve">positive NAAT test at most 7 days before birth </t>
  </si>
  <si>
    <t>Kumar V</t>
  </si>
  <si>
    <t>36</t>
  </si>
  <si>
    <t>pcos</t>
  </si>
  <si>
    <t>Saberi H</t>
  </si>
  <si>
    <t>34+4</t>
  </si>
  <si>
    <t>hydrocephalus due to cerebral cavernous malformation</t>
  </si>
  <si>
    <t>Chinen Y</t>
  </si>
  <si>
    <t>Abedzadeh‐Kalahroudi M</t>
  </si>
  <si>
    <t>30.6±6.5</t>
  </si>
  <si>
    <t>31.8±5.2</t>
  </si>
  <si>
    <t>3 hypertension</t>
  </si>
  <si>
    <t>18 diagnosed based on laboratory or CT scan</t>
  </si>
  <si>
    <t>Hidajati Z</t>
  </si>
  <si>
    <t>Akbarian-Rad Z</t>
  </si>
  <si>
    <t>Ghema K</t>
  </si>
  <si>
    <t>Kumari K</t>
  </si>
  <si>
    <t>27.43±4.94</t>
  </si>
  <si>
    <t>Deng Q</t>
  </si>
  <si>
    <t>30 (27–32)</t>
  </si>
  <si>
    <t>Khatib M</t>
  </si>
  <si>
    <t>Hernández-Cruz RG</t>
  </si>
  <si>
    <t>28 (11)</t>
  </si>
  <si>
    <t>37.1 (10.7)</t>
  </si>
  <si>
    <t>29.4 (6.3)</t>
  </si>
  <si>
    <t>National Neonatology Forum (NNF) India</t>
  </si>
  <si>
    <t>Pecks U</t>
  </si>
  <si>
    <t>Goudarzi S</t>
  </si>
  <si>
    <t>30+5</t>
  </si>
  <si>
    <t>pulmonary embolism</t>
  </si>
  <si>
    <t>Porpora M G</t>
  </si>
  <si>
    <t>Trombetta A</t>
  </si>
  <si>
    <t>34</t>
  </si>
  <si>
    <t>congenital hypothyroidism, cholestasis of pregnancy, twin pregnancy</t>
  </si>
  <si>
    <t>rectal swab negative</t>
  </si>
  <si>
    <t>Gray KJ</t>
  </si>
  <si>
    <t>34.1 (3.3)</t>
  </si>
  <si>
    <t>10 diabetes, 3 chronic hypertension, 3 asthma</t>
  </si>
  <si>
    <t>2 were infected prior to vaccination</t>
  </si>
  <si>
    <t>10 collected RBD-specific IgG positive</t>
  </si>
  <si>
    <t>Soto-Torres E</t>
  </si>
  <si>
    <t>28 (15-42)</t>
  </si>
  <si>
    <t>33+1(11+3-38+4)</t>
  </si>
  <si>
    <t>26 diabetes, 8 asthma, 34 all hypertenstive disorders</t>
  </si>
  <si>
    <t xml:space="preserve">32.6; 8.1 (18-54.6) </t>
  </si>
  <si>
    <t>Yao R</t>
  </si>
  <si>
    <t>Aasfara J</t>
  </si>
  <si>
    <t>6 weeks after infection IgM negative and IgG positive</t>
  </si>
  <si>
    <t>negative (positive at 31 weeks)</t>
  </si>
  <si>
    <t>de Vasconcelos Gaspar A</t>
  </si>
  <si>
    <t>40</t>
  </si>
  <si>
    <t>1 hypothyroidism, 1 depression</t>
  </si>
  <si>
    <t>Santana L B</t>
  </si>
  <si>
    <t>0-44</t>
  </si>
  <si>
    <t>1 metabolic syndrome, 1 stroke, 1 tbc, 1 pharmacological hepatiti, 1 migraine, 3 obesity, 2 weight gain in pregnancy, 1 teratoma, 1 graves disease with total tyroidectomie, 1 neurogenic bladder, 1 hip replacement and liver reconstruction, 1 abdominal desmoid, 1 myoma, 1 hypothyroidism, 1 toxoplasmosis, 1 thalassemia minor, 1 triple negative breast cancer</t>
  </si>
  <si>
    <t>Bordt E A</t>
  </si>
  <si>
    <t>38.7</t>
  </si>
  <si>
    <t xml:space="preserve">4 diabetes, 15 obese, </t>
  </si>
  <si>
    <t>Garcia-Flores V</t>
  </si>
  <si>
    <t>IM and IgG positive</t>
  </si>
  <si>
    <t>IgG  positive IgM negative</t>
  </si>
  <si>
    <t>Poon L C</t>
  </si>
  <si>
    <t>32.7</t>
  </si>
  <si>
    <t>15 positive at delivery</t>
  </si>
  <si>
    <t>3 asthma, 2 chronic hypertension, 3 cardiac condition, 4 obesity</t>
  </si>
  <si>
    <t>Samadi P</t>
  </si>
  <si>
    <t>29.5±6.03</t>
  </si>
  <si>
    <t>28.4±9.2</t>
  </si>
  <si>
    <t>33 obese, 2 asthma, 18 hypertension, 3 diabetes, 2 liver disease, 4 anemia, 1 renal disease, 5 heart disease</t>
  </si>
  <si>
    <t>positive or by lung CT scan</t>
  </si>
  <si>
    <t>22-38</t>
  </si>
  <si>
    <t>16-38</t>
  </si>
  <si>
    <t>Vizheh M</t>
  </si>
  <si>
    <t>32.02±6.1</t>
  </si>
  <si>
    <t>32+1 (6-41+1)</t>
  </si>
  <si>
    <t>57 any, 4 hypertension, 9 diabetes, 30 hypothyroidism</t>
  </si>
  <si>
    <t>Qeadan F</t>
  </si>
  <si>
    <t>9 congestive heart failure, 22 cardiac arrhythmias, 22 valvular disease, 12 pulmonary circulation disorders, 2 peripheral vascular disorders, 104 hypertension, 7 complicated hypertension, 35 neurological disorders, 203 chronic pulmonary disease, 48 diabetes, 17 complicated diabetes, 81 hypothyroidism, 2 renal failure, 26 liver disease, 3 peptic ulcer disease, 4 AIDS/HIV, 1 metastatic cancer, 9 solid tumor without metastasis, 16 rheumatoid arthritis/collagen vascular diseases, 71 coagulopathy, 331 obesity, 265 fluid and electrolyte disorders, 103 anemia, 15 alcohol abusus, 85 drug abuse, 14 psychoses, 42 depression</t>
  </si>
  <si>
    <t>Liu C</t>
  </si>
  <si>
    <t>6 chronic hypertension, 2 pregestationl diabetes, 3 astma, 30 obese, 1 HIV, 1 autoimmune</t>
  </si>
  <si>
    <t>31+6-41+1</t>
  </si>
  <si>
    <t>10.5 (1-107)</t>
  </si>
  <si>
    <t>viral nucleic acid test 9 positive</t>
  </si>
  <si>
    <t>Olivares F</t>
  </si>
  <si>
    <t>Zeng L K</t>
  </si>
  <si>
    <t>Mo H</t>
  </si>
  <si>
    <t>nucleic acid test positive</t>
  </si>
  <si>
    <t>Kiappe O P</t>
  </si>
  <si>
    <t>Nasrallah S</t>
  </si>
  <si>
    <t>32 (16-44)</t>
  </si>
  <si>
    <t>29+2 (6+4-40+0)</t>
  </si>
  <si>
    <t>4 asthma/hypertension, 18 obese</t>
  </si>
  <si>
    <t>Haye M T</t>
  </si>
  <si>
    <t>29.04±6.38</t>
  </si>
  <si>
    <t>26.1±9.5</t>
  </si>
  <si>
    <t>16 chronic hypertension, 11 type 2 diabetes, 7 asthma, 22 hypothyroidism, 4 HIV, 154 obese, 17 severe obese</t>
  </si>
  <si>
    <t>Koc E M E</t>
  </si>
  <si>
    <t>27.5±4.9 (18-42)</t>
  </si>
  <si>
    <t>26+2-40+2</t>
  </si>
  <si>
    <t>Nakamura-Pereira M</t>
  </si>
  <si>
    <t>Shah B</t>
  </si>
  <si>
    <t>9 positive, other mothers negative with positive neonate</t>
  </si>
  <si>
    <t>Sanchez-Luna M</t>
  </si>
  <si>
    <t>36 obesity, 17 infertility, 13 hypothyroidism, 13 autoimmune disease, 13 respiratory disease, 11 coagulation disorder, 7 heart disease, 4 hypertension, 3 diabetes mellitus</t>
  </si>
  <si>
    <t>vaginal exudate 2 negative</t>
  </si>
  <si>
    <t>10 negative</t>
  </si>
  <si>
    <t>464 positive</t>
  </si>
  <si>
    <t>1 positive, 3 negative</t>
  </si>
  <si>
    <t>29 positive</t>
  </si>
  <si>
    <t>Shlomai N O</t>
  </si>
  <si>
    <t>29.7±7.3 (20-44)</t>
  </si>
  <si>
    <t>Khound G S</t>
  </si>
  <si>
    <t>positve</t>
  </si>
  <si>
    <t>Tumangger D</t>
  </si>
  <si>
    <t>30+5-37+6</t>
  </si>
  <si>
    <t>1 obesity, 1 hypertension</t>
  </si>
  <si>
    <t>Kowalczyk D</t>
  </si>
  <si>
    <t>30-36</t>
  </si>
  <si>
    <t>7-29</t>
  </si>
  <si>
    <t>Mithal L B</t>
  </si>
  <si>
    <t>33±3</t>
  </si>
  <si>
    <t>33±2</t>
  </si>
  <si>
    <t>15 positive IgM, 2 psotive IgG</t>
  </si>
  <si>
    <t>Ozdemir A A</t>
  </si>
  <si>
    <t>Gamarra-Manrique RR</t>
  </si>
  <si>
    <t>diabetes mellitus type 2</t>
  </si>
  <si>
    <t>Omar Masoud A M</t>
  </si>
  <si>
    <t>27.81±4.6 (20-38)</t>
  </si>
  <si>
    <t>33.71±4.18 (20-39)</t>
  </si>
  <si>
    <t>3 DM, 4 HTN, 10 cardiovascular disease, 1 respiratory disease, 5 obesity, 2 psychological disease, 7 anemia, 1 multiple pregnancy</t>
  </si>
  <si>
    <t xml:space="preserve">Chavan N N </t>
  </si>
  <si>
    <t>all ectopic pregnancy</t>
  </si>
  <si>
    <t>Al-Matary A</t>
  </si>
  <si>
    <t>30 (26-35)</t>
  </si>
  <si>
    <t>38 (33-39)</t>
  </si>
  <si>
    <t>78 obese, 13 anemia, 9 hypothyroidism, 7 diabetes mellitus/chronic hypertension/asthma, 1 cardiac and chronic lung disease</t>
  </si>
  <si>
    <t>Ito A</t>
  </si>
  <si>
    <t>Farhadi R</t>
  </si>
  <si>
    <t>Cardona-Perez J A</t>
  </si>
  <si>
    <t>26 (13-45)</t>
  </si>
  <si>
    <t>38 (16-41)</t>
  </si>
  <si>
    <t>26 obese, 2 hypertension, 1 cardiac disease, 2 arthritis, 2 DM, 3 hypothyroidism, 1 lupus, 3 multiple pregnancy</t>
  </si>
  <si>
    <t>30.6 (24-39)</t>
  </si>
  <si>
    <t>7+4(29+6-40)</t>
  </si>
  <si>
    <t>1 twin pregnancy</t>
  </si>
  <si>
    <t>SARS-CoV-2 nucleic acid test 5 positive, 3 negative</t>
  </si>
  <si>
    <t>Villar J</t>
  </si>
  <si>
    <t>30±6.1</t>
  </si>
  <si>
    <t xml:space="preserve">33 diabetes, 343 obese, 75 thyroid and other endocrine, 9 cardiac disease, 26 hypertension, 24 chronic respiratory disease, 5 kidney disease, 11 malaria, 3 tuberculosis, </t>
  </si>
  <si>
    <t>640 positive</t>
  </si>
  <si>
    <t>656 laboratory confirmed</t>
  </si>
  <si>
    <t>25.8±5.8</t>
  </si>
  <si>
    <t>Engjom H</t>
  </si>
  <si>
    <t>29.9-33.9</t>
  </si>
  <si>
    <t>25+5-35+2</t>
  </si>
  <si>
    <t>31-97</t>
  </si>
  <si>
    <t>16 yes</t>
  </si>
  <si>
    <t>Shimabukuro T T</t>
  </si>
  <si>
    <t>25-44</t>
  </si>
  <si>
    <t>van Amesfoort J E</t>
  </si>
  <si>
    <t>asthma, anemia</t>
  </si>
  <si>
    <t>Li B S</t>
  </si>
  <si>
    <t>32 (19-46)</t>
  </si>
  <si>
    <t xml:space="preserve">37 </t>
  </si>
  <si>
    <t>5 HTN, 2 DM, 3 asthma, 3 anemia, 9 obesity, 1 autoimmune conditions</t>
  </si>
  <si>
    <t>Lozano Z R</t>
  </si>
  <si>
    <t>28.53±7.59</t>
  </si>
  <si>
    <t>34.06±4.86</t>
  </si>
  <si>
    <t>Abdulghani S H</t>
  </si>
  <si>
    <t>31.9±6.3</t>
  </si>
  <si>
    <t>37.67±4.78</t>
  </si>
  <si>
    <t>32.5±5.5</t>
  </si>
  <si>
    <t>Chen S</t>
  </si>
  <si>
    <t>30 (19-42)</t>
  </si>
  <si>
    <t>38 (19-41)</t>
  </si>
  <si>
    <t>14 hypertension, 11diabetes, 10 asthma, 3 kidney disease, 1 cancer, 4 thyroid disease</t>
  </si>
  <si>
    <t>32 (21-56)</t>
  </si>
  <si>
    <t>Donati S</t>
  </si>
  <si>
    <t>31.8±5.69</t>
  </si>
  <si>
    <t>17 multiple pregnancy</t>
  </si>
  <si>
    <t>Norman M</t>
  </si>
  <si>
    <t>31.4±5</t>
  </si>
  <si>
    <t>76 multiple pregnancy</t>
  </si>
  <si>
    <t>26.0±5.2</t>
  </si>
  <si>
    <t>Carrasco I</t>
  </si>
  <si>
    <t>36.9 (33.4-39.2)</t>
  </si>
  <si>
    <t>36 yes (obesity, hypertension, asthma, gestational hypothyroidism, immunosupresion, others)</t>
  </si>
  <si>
    <t>Beharier O</t>
  </si>
  <si>
    <t>31.7±5.8</t>
  </si>
  <si>
    <t>39.3±1.3</t>
  </si>
  <si>
    <t>1 hypertension; 8 diabetes or gestational diabetes, 2 asthma, 8 thyroid disease</t>
  </si>
  <si>
    <t>24.2±5.2</t>
  </si>
  <si>
    <t>28.8±5.8</t>
  </si>
  <si>
    <t>39±1.6</t>
  </si>
  <si>
    <t>1 hypertension, 4 diabetes or gestational diabetes, 2 asthma, 1 thyroid disease</t>
  </si>
  <si>
    <t>26.4±9.2</t>
  </si>
  <si>
    <t>Calvo, VE (spontaneous)</t>
  </si>
  <si>
    <t>31.7 (18–46)</t>
  </si>
  <si>
    <t>232 obese, 24 diabetes, 18 hypertension, 50 asthma</t>
  </si>
  <si>
    <t>Calvo, VE (IVF)</t>
  </si>
  <si>
    <t>39.6 (31–49)</t>
  </si>
  <si>
    <t>13 obese, 2 diabetes 1 hypertension, 2 asthma</t>
  </si>
  <si>
    <t>Ko J</t>
  </si>
  <si>
    <t>28.0 (13-49)</t>
  </si>
  <si>
    <t>1066 obese, 149 chronic hypertension, 332 asthma; 126 diabetes</t>
  </si>
  <si>
    <t>Galang RR</t>
  </si>
  <si>
    <t>1974 obese, 247 chronic hypertension, 161 diabetes</t>
  </si>
  <si>
    <t>Morerira LMO</t>
  </si>
  <si>
    <t>6 IgM positive</t>
  </si>
  <si>
    <t>Vaezi M</t>
  </si>
  <si>
    <t>26.5 (17-37)</t>
  </si>
  <si>
    <t>1 HTN, 2 hypothyroidism, 1 history of open heart surgery in childhood, 1 history of cirrhosis and colitis, 1 liver enzyme disorder</t>
  </si>
  <si>
    <t>Nayak MK</t>
  </si>
  <si>
    <t>31(19-41)</t>
  </si>
  <si>
    <t>Clemente MJQ</t>
  </si>
  <si>
    <t>30.05(±6.13)</t>
  </si>
  <si>
    <t>Chronic hypertension, gravidocardia, post-partum cardiomyopathie</t>
  </si>
  <si>
    <t>28.16(5.8)</t>
  </si>
  <si>
    <t>fetal death in utero 2; ectopic pregnancy 2, Spontaneous expulsion of abortus 3</t>
  </si>
  <si>
    <t>Luo Q (Asymptomatic)</t>
  </si>
  <si>
    <t>29.1±3.7</t>
  </si>
  <si>
    <t>1 chronic disease cardiovascular system</t>
  </si>
  <si>
    <t>By admission 3 IgM and 3 IgG positive, by follow-up 2 IgM and 4 IgG positive.</t>
  </si>
  <si>
    <t>28.5±3.6</t>
  </si>
  <si>
    <t>Luo Q (Symptomatic)</t>
  </si>
  <si>
    <t>29.5±3.9</t>
  </si>
  <si>
    <t>4 chronic disease cardiovascular system, 2 chronic disease endocrine system, 1 chronic disease blood system, 1 chronic disease digestive system</t>
  </si>
  <si>
    <t>By admission 8 IgM and 8 IgG positive, by follow-up 14 IgM and 14 IgG positive.</t>
  </si>
  <si>
    <t>27.4±3.2</t>
  </si>
  <si>
    <t>Angelidou A</t>
  </si>
  <si>
    <t>30.4(6.3)</t>
  </si>
  <si>
    <t>4.0(5.2)</t>
  </si>
  <si>
    <t>In 52/113 cesarean deliveries, rupture of membranes occured at birth.</t>
  </si>
  <si>
    <t>Mendoza-Hernández M</t>
  </si>
  <si>
    <t>None</t>
  </si>
  <si>
    <t>Shaiba LA</t>
  </si>
  <si>
    <t>31.5</t>
  </si>
  <si>
    <t>1 maternal infection with SARS-CoV-2 occured in the second trimester followed by recurrent infection in the third trimester right before the delivery. </t>
  </si>
  <si>
    <t>Long R</t>
  </si>
  <si>
    <t>At discharge IgM and IgG positive</t>
  </si>
  <si>
    <t>Ngaha JY</t>
  </si>
  <si>
    <t>33+6</t>
  </si>
  <si>
    <t>Gupta P (SARS-Cov-2 positive)</t>
  </si>
  <si>
    <t>24.7±2.4</t>
  </si>
  <si>
    <t>Gupta P (SARS-Cov-2 negative)</t>
  </si>
  <si>
    <t>25.1±2.6</t>
  </si>
  <si>
    <t>Sinaci S</t>
  </si>
  <si>
    <t>28.1±5.5</t>
  </si>
  <si>
    <t>2 positive IgG-M antibodies</t>
  </si>
  <si>
    <t>2 positive vaginal secretion samples</t>
  </si>
  <si>
    <t>1 positive placental sample</t>
  </si>
  <si>
    <t>Thagavi SA (Case)</t>
  </si>
  <si>
    <t>30.45±4.22</t>
  </si>
  <si>
    <t>3 hypertension, 5 diabetes, 3 asthma</t>
  </si>
  <si>
    <t>26.05±3.42</t>
  </si>
  <si>
    <t>Clinical manifestestations: 38 fever, 32 cough, 22 shortness of breath, 5 diarrhea, 10 sore throat, 15 headache, 18 fatigue, 20 myalgia</t>
  </si>
  <si>
    <t>Thagavi SA (Control</t>
  </si>
  <si>
    <t>31.02±3.63</t>
  </si>
  <si>
    <t>2 hypertension, 2 diabetes</t>
  </si>
  <si>
    <t>24.3±2.39</t>
  </si>
  <si>
    <t>Harding BR</t>
  </si>
  <si>
    <t>Garcia-Ruiz I</t>
  </si>
  <si>
    <t>33.5(18-46)</t>
  </si>
  <si>
    <t>34.7(14-41.3)</t>
  </si>
  <si>
    <t>21.5 days</t>
  </si>
  <si>
    <t>4 autoimmune disease, 1 asthma, 1 diabetes, 1 thrombophilia, 1 acquired heart disease</t>
  </si>
  <si>
    <t>All positive</t>
  </si>
  <si>
    <t>26.6(16.7-47.0)</t>
  </si>
  <si>
    <t>Jang WK</t>
  </si>
  <si>
    <t>14.5</t>
  </si>
  <si>
    <t>57 to 203 days</t>
  </si>
  <si>
    <t>Conti MG</t>
  </si>
  <si>
    <t>31 (17-45)</t>
  </si>
  <si>
    <t>39 (32-42)</t>
  </si>
  <si>
    <t>4 urogenital tract infection, 4 thyroid disfuction</t>
  </si>
  <si>
    <t>Melguizo SC (positive)</t>
  </si>
  <si>
    <t>33 (28-37)</t>
  </si>
  <si>
    <t>Melguizo SC (negative cntrs)</t>
  </si>
  <si>
    <t>33 (29-36)</t>
  </si>
  <si>
    <t>Yaman A</t>
  </si>
  <si>
    <t>Maeda MFY</t>
  </si>
  <si>
    <t>29.5 (7.3)</t>
  </si>
  <si>
    <t>31.2 (5–40.6)</t>
  </si>
  <si>
    <t>14 hypertension, 4 diabetes, 31 other</t>
  </si>
  <si>
    <t>30.5 (18.7–48.3)</t>
  </si>
  <si>
    <t xml:space="preserve">Colson A </t>
  </si>
  <si>
    <t>31 (4.28)</t>
  </si>
  <si>
    <t xml:space="preserve">	25.18 (5.53)</t>
  </si>
  <si>
    <t>IUFD at 25 weeks</t>
  </si>
  <si>
    <t>Rathberger K</t>
  </si>
  <si>
    <t>Riviello C, Pontello V</t>
  </si>
  <si>
    <t>vaccinated at 31 and 34 wks</t>
  </si>
  <si>
    <t>Malik S</t>
  </si>
  <si>
    <t>Antsaklis P</t>
  </si>
  <si>
    <t>28(6.3)</t>
  </si>
  <si>
    <t>Dávila-Aliaga C</t>
  </si>
  <si>
    <t>Prasad A</t>
  </si>
  <si>
    <t>all 49 negative</t>
  </si>
  <si>
    <t>Bookstein Peretz S</t>
  </si>
  <si>
    <t>2 chronic hypertension,13 diabetes</t>
  </si>
  <si>
    <t>24.4 ± 5.2</t>
  </si>
  <si>
    <t>Engert V</t>
  </si>
  <si>
    <t>Bozkurt F (asymptomatic)</t>
  </si>
  <si>
    <t>28(17-45)</t>
  </si>
  <si>
    <t>Women with comorbid diseases were excluded</t>
  </si>
  <si>
    <t>CT Thorax</t>
  </si>
  <si>
    <t>All pregnant women were diagnosed with COVID-19 in a tertiary medical centre</t>
  </si>
  <si>
    <t>Bozkurt F (non-severe)</t>
  </si>
  <si>
    <t>30(16-41)</t>
  </si>
  <si>
    <t>Bozkurt F (severe)</t>
  </si>
  <si>
    <t>30(18-44)</t>
  </si>
  <si>
    <t>Malshe N (SARS-Cov-2 positive)</t>
  </si>
  <si>
    <t>28.1±4.9</t>
  </si>
  <si>
    <t>Malshe N (SARS-Cov-2 negative)</t>
  </si>
  <si>
    <t>27.4±4.1</t>
  </si>
  <si>
    <t>Song D</t>
  </si>
  <si>
    <t>27(16, 42)</t>
  </si>
  <si>
    <t>30 maternal hypertension, 33 maternal obesity</t>
  </si>
  <si>
    <t>Goldshtein I</t>
  </si>
  <si>
    <t>Hosseini MS</t>
  </si>
  <si>
    <t>30 (17–48)</t>
  </si>
  <si>
    <t>25–40</t>
  </si>
  <si>
    <t xml:space="preserve">Bagli I </t>
  </si>
  <si>
    <t>33-39</t>
  </si>
  <si>
    <t>Basu JK</t>
  </si>
  <si>
    <t xml:space="preserve">30 (+ 5.67) </t>
  </si>
  <si>
    <t>24 hypertension, 5 diabetes, 1 morbid obesity</t>
  </si>
  <si>
    <t>1 miscarriage; 2 IUFD</t>
  </si>
  <si>
    <t>Agarwal N</t>
  </si>
  <si>
    <t>Çakirca TD</t>
  </si>
  <si>
    <t>29(18-45)</t>
  </si>
  <si>
    <t>28(6-38)</t>
  </si>
  <si>
    <t>1 Hypothyroidism, 1 Asthma, 1 Rheumatoid Arthritis</t>
  </si>
  <si>
    <t>Chest X-ray, Chest CT scan</t>
  </si>
  <si>
    <t>1 stillbirth occured at the 38th week of gestation</t>
  </si>
  <si>
    <t>31.5 (22-39 )</t>
  </si>
  <si>
    <t>30 (16-39)</t>
  </si>
  <si>
    <t>Vouga M</t>
  </si>
  <si>
    <t>fetal loss &gt; 14 weeks</t>
  </si>
  <si>
    <t>Mourad M</t>
  </si>
  <si>
    <t>4 hypertension, 11 asthma</t>
  </si>
  <si>
    <t>Ruggiero M</t>
  </si>
  <si>
    <t>31.6 ± 7.0</t>
  </si>
  <si>
    <t xml:space="preserve">	38.8 ± 1.4</t>
  </si>
  <si>
    <t>2 hypertensive disorders</t>
  </si>
  <si>
    <t>Katz D</t>
  </si>
  <si>
    <t>30.4 (6.2)</t>
  </si>
  <si>
    <t>31.4 (6.1)</t>
  </si>
  <si>
    <t>IUFD at 23 weeks</t>
  </si>
  <si>
    <t>Bouachba A</t>
  </si>
  <si>
    <t>26–43</t>
  </si>
  <si>
    <t>IUFD at 34 W G, 30 W G, and 22 W G</t>
  </si>
  <si>
    <t>Chaichian S</t>
  </si>
  <si>
    <t>26-43</t>
  </si>
  <si>
    <t>Zlochiver V</t>
  </si>
  <si>
    <t>27 [23–31]</t>
  </si>
  <si>
    <t>9 asthma, 6 hypertension, 2 diabetes</t>
  </si>
  <si>
    <t>Mand N</t>
  </si>
  <si>
    <t xml:space="preserve">	30.9±5.8</t>
  </si>
  <si>
    <t>Karade S</t>
  </si>
  <si>
    <t>Arora D</t>
  </si>
  <si>
    <t>Hill J</t>
  </si>
  <si>
    <t>29.7(5.9)</t>
  </si>
  <si>
    <t>3 Chronic hypertension, 4 immuno-compromised, 7 asthma, 10 anemia</t>
  </si>
  <si>
    <t>30.3(5.6) at delivery</t>
  </si>
  <si>
    <t>Marin Gabriel MA (BFHI)</t>
  </si>
  <si>
    <t>31.7(6.2)</t>
  </si>
  <si>
    <t xml:space="preserve">Baby-Friendly Hospital Initiative (BFHI) centers applied skin-to-skin contact with greater probability and separated the newborns from their morthers less frequently. </t>
  </si>
  <si>
    <t>Marin Gabriel MA (non-BFHI)</t>
  </si>
  <si>
    <t>32.5(6.2)</t>
  </si>
  <si>
    <t>Kaur P</t>
  </si>
  <si>
    <t>30.8[21-38]</t>
  </si>
  <si>
    <t>Total</t>
  </si>
  <si>
    <t>On placental pathology, maternal vascular malperfusion was found in only one case, fetal vascular malperfusion in four cases, and inflammatory changes were found in two cases. </t>
  </si>
  <si>
    <t>All admitted for COVID-19 related symptoms</t>
  </si>
  <si>
    <t xml:space="preserve">Data missing from 1 patient </t>
  </si>
  <si>
    <t>Updated from study 354 onwards</t>
  </si>
  <si>
    <t>Only 18 born to infected mother</t>
  </si>
  <si>
    <t>women at first trimester of pregnancy only</t>
  </si>
  <si>
    <t>&lt;22 weeks</t>
  </si>
  <si>
    <t>22-27+6</t>
  </si>
  <si>
    <t>Data missing from 65 patients</t>
  </si>
  <si>
    <t xml:space="preserve">Population selected for first trimester </t>
  </si>
  <si>
    <t>Of which 5 postpartum</t>
  </si>
  <si>
    <t>out of 10 imaged</t>
  </si>
  <si>
    <t>artificial</t>
  </si>
  <si>
    <t>not explicitly mentioned</t>
  </si>
  <si>
    <t>PROM premature rupture of membranes</t>
  </si>
  <si>
    <t>Early pregnancy</t>
  </si>
  <si>
    <t>late pregnancy</t>
  </si>
  <si>
    <t>Gestational age not specified</t>
  </si>
  <si>
    <t>Multiple organ dysfunction syndrome (MODS)</t>
  </si>
  <si>
    <t>2 months post partum of unkown causes</t>
  </si>
  <si>
    <t>Lost one twin</t>
  </si>
  <si>
    <t>Days of infection until delivery (range) - defined as onset to delivery</t>
  </si>
  <si>
    <t>Confirmed</t>
  </si>
  <si>
    <t>PAN COVID cohort includes confirmed and suspected (5 cases of missing data)</t>
  </si>
  <si>
    <t>two 1st trimester and two 2nd trimester</t>
  </si>
  <si>
    <t>Suspected with CT typical for covid pneumonia</t>
  </si>
  <si>
    <t>ectopic pregnancy</t>
  </si>
  <si>
    <t>no pregnancy outcomes reported</t>
  </si>
  <si>
    <t>6 weeks</t>
  </si>
  <si>
    <t>termination at 28 weeks</t>
  </si>
  <si>
    <t>Vaccinated during pregnancy</t>
  </si>
  <si>
    <t>10 still births of 1347 deliveries</t>
  </si>
  <si>
    <t>cutoff 22 weeks</t>
  </si>
  <si>
    <t>fetal demise at 24+5 and 37</t>
  </si>
  <si>
    <t>includes induced abortion and spontaneous abortion</t>
  </si>
  <si>
    <t>fetal loss 14–24 weeks</t>
  </si>
  <si>
    <t>Child characteristic</t>
  </si>
  <si>
    <t>Number of children</t>
  </si>
  <si>
    <t>Number of deliveries</t>
  </si>
  <si>
    <t>Pregnancy ongoing</t>
  </si>
  <si>
    <t>Gestational age at delivery</t>
  </si>
  <si>
    <t>&lt;28 weeks</t>
  </si>
  <si>
    <t>28-32</t>
  </si>
  <si>
    <t>32-36</t>
  </si>
  <si>
    <t>&gt;36</t>
  </si>
  <si>
    <t>Comorbidity</t>
  </si>
  <si>
    <t>Fetal distress</t>
  </si>
  <si>
    <t>Average birthweight (g)</t>
  </si>
  <si>
    <t>NICU admission</t>
  </si>
  <si>
    <t>Vertical transmission</t>
  </si>
  <si>
    <t>Stillbirth</t>
  </si>
  <si>
    <t>Low birth weight</t>
  </si>
  <si>
    <t>Neonatal death</t>
  </si>
  <si>
    <t>Wang</t>
  </si>
  <si>
    <t>NO</t>
  </si>
  <si>
    <t>*Stillbirth at 34 weeks of gestation, mother deteriorated during hospitalization, prompting intensive care unit (ICU) admission with multiple organ dysfunction syndrome (MODS) including acute respiratory distress syndrome (ARDS) requiring intubation and mechanical ventilation, acute hepatic failure, acute renal failure and septic shock.</t>
  </si>
  <si>
    <t>Li</t>
  </si>
  <si>
    <t>ᵻ one patient was delivered at a gestational age of 34+5 weeks and was admitted 30 minutes after delivery due to shortness of breath and moaning. Eight days later, he developed refractory shock, multiple organ failure, and disseminated intravascular coagulation (DIC), which were treated by the transfusion of platelets, suspended red blood cells, and plasma; he died on the 9th day.</t>
  </si>
  <si>
    <t>10-mrt-20</t>
  </si>
  <si>
    <t>N/A</t>
  </si>
  <si>
    <t>3066.7 ± 560.2</t>
  </si>
  <si>
    <t>26th Mar 20</t>
  </si>
  <si>
    <t>possible</t>
  </si>
  <si>
    <t>26-mrt</t>
  </si>
  <si>
    <t>Reported as &lt;37</t>
  </si>
  <si>
    <t>No</t>
  </si>
  <si>
    <t>At the sixth day of life, the newborn presented mild respiratory difficulty and sporadic cough requiring supplemental oxygen with nasal cannula. Imaging and laboratory testing remain normal</t>
  </si>
  <si>
    <t>Possible</t>
  </si>
  <si>
    <t>Fever at birth</t>
  </si>
  <si>
    <t>2 mild respiratory symptoms</t>
  </si>
  <si>
    <t>14 premature</t>
  </si>
  <si>
    <t>1 respiratory distress</t>
  </si>
  <si>
    <t>3293 (425)</t>
  </si>
  <si>
    <t>Cyanotic at birth, Apgar 0</t>
  </si>
  <si>
    <t>13-4-2020</t>
  </si>
  <si>
    <t>38.1 (35+5 - 41), 3 premature</t>
  </si>
  <si>
    <t>3104.4 (2300-3750)</t>
  </si>
  <si>
    <t>from 35+5 to 41, 3 premature</t>
  </si>
  <si>
    <t>10 preterm</t>
  </si>
  <si>
    <t>5 low birth weight</t>
  </si>
  <si>
    <t>38 weeks</t>
  </si>
  <si>
    <t>33+6 to 40+5</t>
  </si>
  <si>
    <t>1 Neonatal asphyxia</t>
  </si>
  <si>
    <t>1 fetal bradycardia</t>
  </si>
  <si>
    <t>28-4-2020</t>
  </si>
  <si>
    <t>22-4-2020</t>
  </si>
  <si>
    <t>no</t>
  </si>
  <si>
    <t>hyaline membrane disease</t>
  </si>
  <si>
    <t>3283+449</t>
  </si>
  <si>
    <t>34.5±4.2</t>
  </si>
  <si>
    <t>defined &lt;37</t>
  </si>
  <si>
    <t>*number of children not reported; no twins reported so we assume all deliveries were singleton</t>
  </si>
  <si>
    <t>probably horizontal</t>
  </si>
  <si>
    <t>Kurht K</t>
  </si>
  <si>
    <t>1 possibly</t>
  </si>
  <si>
    <t>possibly</t>
  </si>
  <si>
    <t>2812,25</t>
  </si>
  <si>
    <t>4 neonatal asfyxia</t>
  </si>
  <si>
    <t>Dória M</t>
  </si>
  <si>
    <t>&lt;34 weeks</t>
  </si>
  <si>
    <t>&lt;37 weeks</t>
  </si>
  <si>
    <t>12 preterm</t>
  </si>
  <si>
    <t>?</t>
  </si>
  <si>
    <t>12 premature infants (&lt;35 weeks) excluded from study</t>
  </si>
  <si>
    <t>6 ≥35w and &lt;37w</t>
  </si>
  <si>
    <t>3175.37 ± 478.58</t>
  </si>
  <si>
    <t>3 preterm</t>
  </si>
  <si>
    <t>38.9 (+/-1.5)</t>
  </si>
  <si>
    <t>36.9 ± 5.2</t>
  </si>
  <si>
    <t>2810+982</t>
  </si>
  <si>
    <t>36.9 ± 2.0</t>
  </si>
  <si>
    <t>2,994 ± 569</t>
  </si>
  <si>
    <t>28-41</t>
  </si>
  <si>
    <t>5-June-2020</t>
  </si>
  <si>
    <t>39.0 (37.6–40.0)</t>
  </si>
  <si>
    <t>PPHN, ARDS, MOD, bilateral inttraventricular hemorrhage</t>
  </si>
  <si>
    <t>Premature</t>
  </si>
  <si>
    <t>&gt;3000 and 3400</t>
  </si>
  <si>
    <t>Preterm</t>
  </si>
  <si>
    <t>2 Fetal skin edema</t>
  </si>
  <si>
    <t>38 (3.1)</t>
  </si>
  <si>
    <t>6 transient tachypnoea, 1 polimarfomation syndrome with oesophagus and duodenal atresia, 1 haemolytic disease of the newborn</t>
  </si>
  <si>
    <t>median 39</t>
  </si>
  <si>
    <t>3149.6 and 3060.9</t>
  </si>
  <si>
    <t>2875,5</t>
  </si>
  <si>
    <t>defined &lt;37wk</t>
  </si>
  <si>
    <t>Miscarriage</t>
  </si>
  <si>
    <t>38 (15–41)</t>
  </si>
  <si>
    <t>3,290 (212–4,210)</t>
  </si>
  <si>
    <t>Median 38&amp;39</t>
  </si>
  <si>
    <t>47&amp;48</t>
  </si>
  <si>
    <t>3198 ± 618</t>
  </si>
  <si>
    <t>-28+0 to 33+6</t>
  </si>
  <si>
    <t>-34+0 to 36+6</t>
  </si>
  <si>
    <t>-37+0 to 38+6 and &gt;39</t>
  </si>
  <si>
    <t>2-Aug-20</t>
  </si>
  <si>
    <t>Mean 35+3</t>
  </si>
  <si>
    <t>5-July-20</t>
  </si>
  <si>
    <t>14-July-20</t>
  </si>
  <si>
    <t>17-July-20</t>
  </si>
  <si>
    <t>28-July-20</t>
  </si>
  <si>
    <t>11-July-20</t>
  </si>
  <si>
    <t>22-July-20</t>
  </si>
  <si>
    <t>1 pulmonary cystic adenomatoid malformation (PCR -)</t>
  </si>
  <si>
    <t>Preterm &lt;37</t>
  </si>
  <si>
    <t>27-Jylu-20</t>
  </si>
  <si>
    <t>1 (lost one twin)</t>
  </si>
  <si>
    <t>2 preterm</t>
  </si>
  <si>
    <t>38 for neg new-borns, 36 for pos new-borns</t>
  </si>
  <si>
    <t>Wong TZ*</t>
  </si>
  <si>
    <t>Takemoto M *</t>
  </si>
  <si>
    <t>3075 </t>
  </si>
  <si>
    <t>31+2</t>
  </si>
  <si>
    <t>3213 (2771–3435)</t>
  </si>
  <si>
    <t>Sakowicz A*</t>
  </si>
  <si>
    <t>32+1</t>
  </si>
  <si>
    <t>39+1</t>
  </si>
  <si>
    <t>36.47 (±2.65)</t>
  </si>
  <si>
    <t>2523  (±722.12)</t>
  </si>
  <si>
    <t>VUE</t>
  </si>
  <si>
    <t>37.41±1.80</t>
  </si>
  <si>
    <t>3001±321</t>
  </si>
  <si>
    <t>Gastric lavage fluid, serum, throat swab and feces all negative</t>
  </si>
  <si>
    <t>38.78±0.89</t>
  </si>
  <si>
    <t>3452±339</t>
  </si>
  <si>
    <t>38+3</t>
  </si>
  <si>
    <t>37+2</t>
  </si>
  <si>
    <t>29+2</t>
  </si>
  <si>
    <t>term</t>
  </si>
  <si>
    <t>36.8±2.1</t>
  </si>
  <si>
    <t>38.2±2.6</t>
  </si>
  <si>
    <t>3211±738</t>
  </si>
  <si>
    <t>39-40+5</t>
  </si>
  <si>
    <t>2790-3500</t>
  </si>
  <si>
    <t>3084±605</t>
  </si>
  <si>
    <t>39 (31-41)</t>
  </si>
  <si>
    <t>31-33+4</t>
  </si>
  <si>
    <t>1550-1930</t>
  </si>
  <si>
    <t>26+5-40+2</t>
  </si>
  <si>
    <t>665-3635</t>
  </si>
  <si>
    <t>39±2.7 (mild cases), 34±5.8 (severe cases</t>
  </si>
  <si>
    <t>3230±54 ( mild cases), 2293±1104 (severe cases)</t>
  </si>
  <si>
    <t>38.6±1.9</t>
  </si>
  <si>
    <t>3344±506</t>
  </si>
  <si>
    <t>38.1±2.9</t>
  </si>
  <si>
    <t>37-39</t>
  </si>
  <si>
    <t>37+6-38+2</t>
  </si>
  <si>
    <t>2950-3180</t>
  </si>
  <si>
    <t>41-41+4</t>
  </si>
  <si>
    <t>3185-3470</t>
  </si>
  <si>
    <t>28+2-30+5</t>
  </si>
  <si>
    <t>990-1465</t>
  </si>
  <si>
    <t>39 (34.4-41.4)</t>
  </si>
  <si>
    <t>3200 (2180-4165)</t>
  </si>
  <si>
    <t>39 (38-40) (for 77 women)</t>
  </si>
  <si>
    <t>Merceds BR</t>
  </si>
  <si>
    <t xml:space="preserve">34.2 ± 4 </t>
  </si>
  <si>
    <t>39.1±1.0</t>
  </si>
  <si>
    <t>3280 ±402</t>
  </si>
  <si>
    <t>38+- 2 wks</t>
  </si>
  <si>
    <t>2740-3170</t>
  </si>
  <si>
    <t>1220-1490</t>
  </si>
  <si>
    <t>37.39+-4.23</t>
  </si>
  <si>
    <t>3100.80+-626.62</t>
  </si>
  <si>
    <t>40+1</t>
  </si>
  <si>
    <t>37.4±3.8</t>
  </si>
  <si>
    <t>37.5 (33-40)</t>
  </si>
  <si>
    <t>39+5</t>
  </si>
  <si>
    <t>6lbs2oz</t>
  </si>
  <si>
    <t>39.7</t>
  </si>
  <si>
    <t>3213 [2853-3471]</t>
  </si>
  <si>
    <t>38.6 ± 1.7</t>
  </si>
  <si>
    <t>3372 ± 560</t>
  </si>
  <si>
    <t>3265 (2920-3609)</t>
  </si>
  <si>
    <t>37.8</t>
  </si>
  <si>
    <t>39+6±8.4</t>
  </si>
  <si>
    <t>3245±482.38</t>
  </si>
  <si>
    <t>27+6</t>
  </si>
  <si>
    <t>23-42</t>
  </si>
  <si>
    <t>680-5190</t>
  </si>
  <si>
    <t>2100-3300</t>
  </si>
  <si>
    <t>25+2-37+3</t>
  </si>
  <si>
    <t>30.4-37.3</t>
  </si>
  <si>
    <t>1705-3230</t>
  </si>
  <si>
    <t>39 (32-41)</t>
  </si>
  <si>
    <t>3353 (1920-4070)</t>
  </si>
  <si>
    <t>37+2-40+1</t>
  </si>
  <si>
    <t>3220±622</t>
  </si>
  <si>
    <t>3283±477</t>
  </si>
  <si>
    <t>36-39+2</t>
  </si>
  <si>
    <t>37.2±2.8</t>
  </si>
  <si>
    <t>2972.8±817.3</t>
  </si>
  <si>
    <t>33+4-38+4</t>
  </si>
  <si>
    <t>2130-2980</t>
  </si>
  <si>
    <t>2170-3550</t>
  </si>
  <si>
    <t>35-40</t>
  </si>
  <si>
    <t>2800-3750</t>
  </si>
  <si>
    <t>3255±845</t>
  </si>
  <si>
    <t>39.6/39.5/38.5</t>
  </si>
  <si>
    <t>3200/3430/3270</t>
  </si>
  <si>
    <t>29+1</t>
  </si>
  <si>
    <t>29+5</t>
  </si>
  <si>
    <t>36-41+2</t>
  </si>
  <si>
    <t>2750-4440</t>
  </si>
  <si>
    <t>36+1-40+4</t>
  </si>
  <si>
    <t>2270-3410</t>
  </si>
  <si>
    <t>28+5-41+2</t>
  </si>
  <si>
    <t>37+2-39+2</t>
  </si>
  <si>
    <t>2095-3755</t>
  </si>
  <si>
    <t>33</t>
  </si>
  <si>
    <t>36+1</t>
  </si>
  <si>
    <t>39</t>
  </si>
  <si>
    <t>36.72±2.15</t>
  </si>
  <si>
    <t>2910±663.12</t>
  </si>
  <si>
    <t>36+3-40+4</t>
  </si>
  <si>
    <t>30.1</t>
  </si>
  <si>
    <t>2880 (1490-3850)</t>
  </si>
  <si>
    <t>4-1-2021</t>
  </si>
  <si>
    <t>41+6</t>
  </si>
  <si>
    <t>04-11-2020</t>
  </si>
  <si>
    <t>5/08/2020</t>
  </si>
  <si>
    <t>3.0 ± 0.5</t>
  </si>
  <si>
    <t>3119±570</t>
  </si>
  <si>
    <t>38-42</t>
  </si>
  <si>
    <t>1790-2470</t>
  </si>
  <si>
    <t>34-40+4</t>
  </si>
  <si>
    <t>2170-3650</t>
  </si>
  <si>
    <t>37.72±2.51</t>
  </si>
  <si>
    <t>3088±564.3</t>
  </si>
  <si>
    <t>3386±438</t>
  </si>
  <si>
    <t>38.8±2.0</t>
  </si>
  <si>
    <t>39.1</t>
  </si>
  <si>
    <t>41+5</t>
  </si>
  <si>
    <t>38-39</t>
  </si>
  <si>
    <t>33-38</t>
  </si>
  <si>
    <t>Maraschini A</t>
  </si>
  <si>
    <t>38.8</t>
  </si>
  <si>
    <t>37+5</t>
  </si>
  <si>
    <t>38-40</t>
  </si>
  <si>
    <t>3133.3±672.5</t>
  </si>
  <si>
    <t>38.98</t>
  </si>
  <si>
    <t>39.2±0.9</t>
  </si>
  <si>
    <t>3413±513</t>
  </si>
  <si>
    <t>37.3-40</t>
  </si>
  <si>
    <t>2500-3625</t>
  </si>
  <si>
    <t>2800±700</t>
  </si>
  <si>
    <t>38.22±1.57</t>
  </si>
  <si>
    <t>3056±508</t>
  </si>
  <si>
    <t>2940±668</t>
  </si>
  <si>
    <t>1500-1800</t>
  </si>
  <si>
    <t>38.6-40.7</t>
  </si>
  <si>
    <t>2959-3700</t>
  </si>
  <si>
    <t>40.3</t>
  </si>
  <si>
    <t>570-4410</t>
  </si>
  <si>
    <t>2979±96</t>
  </si>
  <si>
    <t>40+2</t>
  </si>
  <si>
    <t>2841-3205 ±600.1-726.1</t>
  </si>
  <si>
    <t>38(3)</t>
  </si>
  <si>
    <t>3280(788)</t>
  </si>
  <si>
    <t>2830 (1720–3275)</t>
  </si>
  <si>
    <t>39.0 [38.0; 40.0]</t>
  </si>
  <si>
    <t>3275.0 [3000.0; 3580.0]</t>
  </si>
  <si>
    <t>2500-4000</t>
  </si>
  <si>
    <t>3090 (2750-3740)</t>
  </si>
  <si>
    <t>3167,84 ± 364,8</t>
  </si>
  <si>
    <t>31+2-39+1</t>
  </si>
  <si>
    <t>1500-3800</t>
  </si>
  <si>
    <t>38.6±1.5</t>
  </si>
  <si>
    <t>39.9 (38.0-409)</t>
  </si>
  <si>
    <t>3322(2830-3590)</t>
  </si>
  <si>
    <t>38+2</t>
  </si>
  <si>
    <t>2880-4205</t>
  </si>
  <si>
    <t>33+5-40</t>
  </si>
  <si>
    <t>41+3</t>
  </si>
  <si>
    <t>35 +0</t>
  </si>
  <si>
    <t>37 (2) and 38 (3)</t>
  </si>
  <si>
    <t>3100 (390) and 2950 (880)</t>
  </si>
  <si>
    <t>38 +6</t>
  </si>
  <si>
    <t>38.2 (1.35)</t>
  </si>
  <si>
    <t>3084 (512)</t>
  </si>
  <si>
    <t>2600 (570)</t>
  </si>
  <si>
    <t>2395-2100</t>
  </si>
  <si>
    <t>39+4</t>
  </si>
  <si>
    <t>1650-3970</t>
  </si>
  <si>
    <t>37 + 2</t>
  </si>
  <si>
    <t>3237 (435)</t>
  </si>
  <si>
    <t>36.3±3.4</t>
  </si>
  <si>
    <t>2821±817</t>
  </si>
  <si>
    <t>37±3.19</t>
  </si>
  <si>
    <t>3077.50±697.64</t>
  </si>
  <si>
    <t>37.9±3,75</t>
  </si>
  <si>
    <t>2570±670</t>
  </si>
  <si>
    <t>neonates National Neonatology Forum (NNF) India (see next tabblad for more information</t>
  </si>
  <si>
    <t>see next tabs</t>
  </si>
  <si>
    <t>3341.8±311.3</t>
  </si>
  <si>
    <t>39.3 (39, 40.3)</t>
  </si>
  <si>
    <t>37 (24-40)</t>
  </si>
  <si>
    <t xml:space="preserve">2896 (490-4300) </t>
  </si>
  <si>
    <t>38.9 ± 2.2</t>
  </si>
  <si>
    <t>3250 (2780-3530)</t>
  </si>
  <si>
    <t>37+2 (33+1-41+3)</t>
  </si>
  <si>
    <t>35.3-40.3</t>
  </si>
  <si>
    <t>2615-3590</t>
  </si>
  <si>
    <t>2970 (1300-4020)</t>
  </si>
  <si>
    <t>3138.9±636.9</t>
  </si>
  <si>
    <t>38 (37-39)</t>
  </si>
  <si>
    <t>37+5-40+5</t>
  </si>
  <si>
    <t>2921±702 (745-4335)</t>
  </si>
  <si>
    <t>37+5 (31+6-40+5)</t>
  </si>
  <si>
    <t>3172 (2702-3508)</t>
  </si>
  <si>
    <t>35.6±3.6</t>
  </si>
  <si>
    <t>2987±727</t>
  </si>
  <si>
    <t>39±1 (31+1-41+1)</t>
  </si>
  <si>
    <t>3136 (1290-4000)</t>
  </si>
  <si>
    <t>1250-2500</t>
  </si>
  <si>
    <t>32+5-37+6</t>
  </si>
  <si>
    <t>3590-3760</t>
  </si>
  <si>
    <t>39 (35-40)</t>
  </si>
  <si>
    <t>38.1 (19-41.5)</t>
  </si>
  <si>
    <t>1050-4038</t>
  </si>
  <si>
    <t>29+6-40</t>
  </si>
  <si>
    <t>37.9±3.3</t>
  </si>
  <si>
    <t>2960±700</t>
  </si>
  <si>
    <t>35+4-40+1</t>
  </si>
  <si>
    <t>39.2</t>
  </si>
  <si>
    <t>3436±628</t>
  </si>
  <si>
    <t>39.0 (37.6-40.0)</t>
  </si>
  <si>
    <t>3050 (2780-3455)</t>
  </si>
  <si>
    <t>3324.1±536.2</t>
  </si>
  <si>
    <t>3281.8±420.2</t>
  </si>
  <si>
    <t>38+5 (23–42)</t>
  </si>
  <si>
    <t>38 + 1 (26–41)</t>
  </si>
  <si>
    <t>37.4(25-41)</t>
  </si>
  <si>
    <t>38.39±1.64</t>
  </si>
  <si>
    <t>2927.96±496.31</t>
  </si>
  <si>
    <t>COVID-19 protocol to admitt all infants to NICU</t>
  </si>
  <si>
    <t>3105.0±123.5</t>
  </si>
  <si>
    <t>3044.8±481.3</t>
  </si>
  <si>
    <t>37.9(2.6)</t>
  </si>
  <si>
    <t>33 respiratory distress, 1 fever (&gt;37.8 C), 1 vomiting or diarrhea, 5 hypotonia</t>
  </si>
  <si>
    <t>3116.3(655.6)</t>
  </si>
  <si>
    <t>respiratory distress , multi-system inflammatory syndrome in children (MIS-C)</t>
  </si>
  <si>
    <t>36.6±3.3</t>
  </si>
  <si>
    <t>2600±600</t>
  </si>
  <si>
    <t>37.5±2.2</t>
  </si>
  <si>
    <t>2840±450</t>
  </si>
  <si>
    <t>37.2±2.6</t>
  </si>
  <si>
    <t>3007.8±657.5</t>
  </si>
  <si>
    <t>3251.04±4.32</t>
  </si>
  <si>
    <t>3271.59±5.30</t>
  </si>
  <si>
    <t>Mild respiratory distress</t>
  </si>
  <si>
    <t>SARS+ at 24hrs of life</t>
  </si>
  <si>
    <t>39(28.4-41.4)</t>
  </si>
  <si>
    <t>3440(1000-4425)</t>
  </si>
  <si>
    <t>38.4 (range 36.4 - 40)</t>
  </si>
  <si>
    <t>transient tachypnea</t>
  </si>
  <si>
    <t>range 2500 to 3670</t>
  </si>
  <si>
    <t>not infected</t>
  </si>
  <si>
    <t>3 neonatal haemolytic disease and 1 mild respiratory distress</t>
  </si>
  <si>
    <t>3235 (1880-4075)</t>
  </si>
  <si>
    <t>1 possible</t>
  </si>
  <si>
    <t>5 small for gestational age</t>
  </si>
  <si>
    <t>35 (33.6-35.6)</t>
  </si>
  <si>
    <t>3240 (2890-3550)</t>
  </si>
  <si>
    <t>35.1 (34.6-36.3)</t>
  </si>
  <si>
    <t>3290 (2970-3600)</t>
  </si>
  <si>
    <t>38.6 ± 1.4</t>
  </si>
  <si>
    <t>3466 ± 443</t>
  </si>
  <si>
    <t>37.9 (27.1–41.1)</t>
  </si>
  <si>
    <t xml:space="preserve">	3040 (680–3040)</t>
  </si>
  <si>
    <t xml:space="preserve">	38.1</t>
  </si>
  <si>
    <t>3190 (851.72)</t>
  </si>
  <si>
    <t>38+3 (34–41+4)</t>
  </si>
  <si>
    <t xml:space="preserve">3,153.7 ± 590.74 </t>
  </si>
  <si>
    <t>39.5</t>
  </si>
  <si>
    <t>3269±410</t>
  </si>
  <si>
    <t>Transitory tachypnea, petechial bleedings and pale hematomas</t>
  </si>
  <si>
    <t>MRI performed on day 14 of life confirmed bilateral intracranial bleedings in and outside the brain parenchyma with frontal accentuation</t>
  </si>
  <si>
    <t>3450(2780-3200)</t>
  </si>
  <si>
    <t>3240(1700-4300)</t>
  </si>
  <si>
    <t>3120(1650-3200)</t>
  </si>
  <si>
    <t>37.5±2.1</t>
  </si>
  <si>
    <t>20 Respiratory distress at birth</t>
  </si>
  <si>
    <t>2699±530</t>
  </si>
  <si>
    <t>2/59 SARS+</t>
  </si>
  <si>
    <t>38.3±1.6</t>
  </si>
  <si>
    <t>3 Respiratory distress at birth</t>
  </si>
  <si>
    <t>2995±92</t>
  </si>
  <si>
    <t>0/39 SARS+</t>
  </si>
  <si>
    <t>39.1(27.4, 41.6)</t>
  </si>
  <si>
    <t>3285(990, 4670)</t>
  </si>
  <si>
    <t>39  (38-40)</t>
  </si>
  <si>
    <t>3200 (2900 -3600)</t>
  </si>
  <si>
    <t>3,060 (+ 566.59)</t>
  </si>
  <si>
    <t>2800±386</t>
  </si>
  <si>
    <t>4 respiratory distress</t>
  </si>
  <si>
    <t>2787.6±837.3</t>
  </si>
  <si>
    <t>39 (38-39)</t>
  </si>
  <si>
    <t>o</t>
  </si>
  <si>
    <t>38.1 (2.6)</t>
  </si>
  <si>
    <t>39 [37.3–40.0]</t>
  </si>
  <si>
    <t>39.4±2.0</t>
  </si>
  <si>
    <t>38.9(2.5)</t>
  </si>
  <si>
    <t>8 respiratory distress syndrome, 1 intraventricular hemorrhage, 1 necrotizing enterocolitis</t>
  </si>
  <si>
    <t>3249(568)</t>
  </si>
  <si>
    <t>39(38-40)</t>
  </si>
  <si>
    <t>3061.9</t>
  </si>
  <si>
    <t>3104.8</t>
  </si>
  <si>
    <t>37+2[33+4 - 39+6]</t>
  </si>
  <si>
    <t>2 hypothyroid</t>
  </si>
  <si>
    <t>Data from 3912 reported infants</t>
  </si>
  <si>
    <t>Data missing from 3 patients</t>
  </si>
  <si>
    <t>&lt;32</t>
  </si>
  <si>
    <t>&gt;37 weeks</t>
  </si>
  <si>
    <t>perinatal death</t>
  </si>
  <si>
    <t>&lt;34</t>
  </si>
  <si>
    <t>&lt;37</t>
  </si>
  <si>
    <t>&gt;38 weeks</t>
  </si>
  <si>
    <t>27 to 32+6</t>
  </si>
  <si>
    <t>33 to 36+6</t>
  </si>
  <si>
    <t>&gt;35</t>
  </si>
  <si>
    <t>pregnancy loss &gt;20wks</t>
  </si>
  <si>
    <t>28 to 34</t>
  </si>
  <si>
    <t>28-33+6</t>
  </si>
  <si>
    <t>intrauterine death</t>
  </si>
  <si>
    <t>24 to 33+6</t>
  </si>
  <si>
    <t>includes IUFD</t>
  </si>
  <si>
    <t>32 to &lt;35</t>
  </si>
  <si>
    <t>Child characteristics for children delivered at a gestational age &gt;20 weeks</t>
  </si>
  <si>
    <t>27 to 32</t>
  </si>
  <si>
    <t>*no data available</t>
  </si>
  <si>
    <t>Mother Vaccinated during pregnancy</t>
  </si>
  <si>
    <t>Study</t>
  </si>
  <si>
    <t>child nr study</t>
  </si>
  <si>
    <t>Child no database</t>
  </si>
  <si>
    <t>Birthweight</t>
  </si>
  <si>
    <t>Days detection infection-birth</t>
  </si>
  <si>
    <t>Gestational age at infection/symptoms</t>
  </si>
  <si>
    <t>Gestational age at birth</t>
  </si>
  <si>
    <t>early delivery due to illness of mother</t>
  </si>
  <si>
    <t>Sectio other reasons</t>
  </si>
  <si>
    <t>Sectio in neg pressure room</t>
  </si>
  <si>
    <t>Other observations</t>
  </si>
  <si>
    <t>yes</t>
  </si>
  <si>
    <t>mother at IC in negative pressure isolation room</t>
  </si>
  <si>
    <t>placenta praevia</t>
  </si>
  <si>
    <t>placenta previa; scarred uterus</t>
  </si>
  <si>
    <t>34 +</t>
  </si>
  <si>
    <t>MODS Stillbirth</t>
  </si>
  <si>
    <t>fetal distress</t>
  </si>
  <si>
    <t>36+4</t>
  </si>
  <si>
    <t>influenza</t>
  </si>
  <si>
    <t>not stated</t>
  </si>
  <si>
    <t>mature</t>
  </si>
  <si>
    <t>hypertension; hystory of C section</t>
  </si>
  <si>
    <t>PE</t>
  </si>
  <si>
    <t>38+1</t>
  </si>
  <si>
    <t>36+3</t>
  </si>
  <si>
    <t>history of stillbirth</t>
  </si>
  <si>
    <t>umbilical cord torsion</t>
  </si>
  <si>
    <t>33 +6</t>
  </si>
  <si>
    <t>8 (twin)</t>
  </si>
  <si>
    <t>9 (twin)</t>
  </si>
  <si>
    <t>not stated; probably no</t>
  </si>
  <si>
    <t>36 + 5</t>
  </si>
  <si>
    <t>persistant fever</t>
  </si>
  <si>
    <t>recovered</t>
  </si>
  <si>
    <t>ongoing</t>
  </si>
  <si>
    <t>no; pregnancy was ongoing</t>
  </si>
  <si>
    <t>12 had emergency C-sections</t>
  </si>
  <si>
    <t>16 (twin)</t>
  </si>
  <si>
    <t>17 (twin)</t>
  </si>
  <si>
    <t>meconium-stained amniotic fluid</t>
  </si>
  <si>
    <t>39+</t>
  </si>
  <si>
    <t>40+4</t>
  </si>
  <si>
    <t>32+</t>
  </si>
  <si>
    <t>fetal distress; PROM</t>
  </si>
  <si>
    <t>emergency delivery</t>
  </si>
  <si>
    <t>emergency C-section due to fetal tachycardia</t>
  </si>
  <si>
    <t>39+6</t>
  </si>
  <si>
    <t>gestational diabetes</t>
  </si>
  <si>
    <t>cephalopelvic disproportion (emergency C section)</t>
  </si>
  <si>
    <t>severe pre-eclampsia</t>
  </si>
  <si>
    <t>36 +1</t>
  </si>
  <si>
    <t>1 (twin)</t>
  </si>
  <si>
    <t>pre-eclampsia</t>
  </si>
  <si>
    <t>2 (twin)</t>
  </si>
  <si>
    <t>placenta pervia</t>
  </si>
  <si>
    <t>1-42</t>
  </si>
  <si>
    <t>151-192</t>
  </si>
  <si>
    <t>8 cases unrelated to covid, 10 cases worsening dyspnoea or other COVID-19 related symptoms.</t>
  </si>
  <si>
    <t>193-208</t>
  </si>
  <si>
    <t>209-229</t>
  </si>
  <si>
    <t>34+3</t>
  </si>
  <si>
    <t>1 to14</t>
  </si>
  <si>
    <t>239-252</t>
  </si>
  <si>
    <t>3063,2</t>
  </si>
  <si>
    <t>38.2+2.3</t>
  </si>
  <si>
    <t>30+2</t>
  </si>
  <si>
    <t>35+2</t>
  </si>
  <si>
    <t>1 to 70</t>
  </si>
  <si>
    <t>263-332</t>
  </si>
  <si>
    <t>24 for obstetrical reason, 38 due to covid19</t>
  </si>
  <si>
    <t>1 - 18</t>
  </si>
  <si>
    <t>333-350</t>
  </si>
  <si>
    <t>non-reassuring fetal heart tones (n=3), repeat cesarean (n=2), arrest of descent (n=1), arrest of dilation (n=1) and failed labor induction (n=1)</t>
  </si>
  <si>
    <t>41+2</t>
  </si>
  <si>
    <t>40+3</t>
  </si>
  <si>
    <t>30+4</t>
  </si>
  <si>
    <t>33+1</t>
  </si>
  <si>
    <t>Irregular heart contractions</t>
  </si>
  <si>
    <t>Possibility fetal distress</t>
  </si>
  <si>
    <t>375-378</t>
  </si>
  <si>
    <t>5 in third trimester and 4 in second</t>
  </si>
  <si>
    <t>380-396</t>
  </si>
  <si>
    <t>2300 - 3750</t>
  </si>
  <si>
    <t>4.2 (1-26)</t>
  </si>
  <si>
    <t>38,1</t>
  </si>
  <si>
    <t>1 to 8</t>
  </si>
  <si>
    <t>397-404</t>
  </si>
  <si>
    <t>29+3</t>
  </si>
  <si>
    <t>Previous uterine scars</t>
  </si>
  <si>
    <t>407-424</t>
  </si>
  <si>
    <t>3 premature</t>
  </si>
  <si>
    <t>425-426</t>
  </si>
  <si>
    <t>1 second 1 third trimester</t>
  </si>
  <si>
    <t>427-443</t>
  </si>
  <si>
    <t>1&lt;16 weeks, 20 third trimester</t>
  </si>
  <si>
    <t>444-471</t>
  </si>
  <si>
    <t>25+5</t>
  </si>
  <si>
    <t>irregular contractions</t>
  </si>
  <si>
    <t>40+0</t>
  </si>
  <si>
    <t>35+0</t>
  </si>
  <si>
    <t>To aid maternal resuscitation</t>
  </si>
  <si>
    <t>As precaution before mother becomes critically ill</t>
  </si>
  <si>
    <t>To reduce risk of vertical transmission</t>
  </si>
  <si>
    <t>Previous CS, pneumonia, septic shock</t>
  </si>
  <si>
    <t>Previous CS, pneumonia</t>
  </si>
  <si>
    <t>Pre-eclampsia, pneumonia</t>
  </si>
  <si>
    <t>28+1</t>
  </si>
  <si>
    <t>9 - 100</t>
  </si>
  <si>
    <t>504-595</t>
  </si>
  <si>
    <t>38.4 (37.3-39.4)</t>
  </si>
  <si>
    <t>Fetal bradycardia</t>
  </si>
  <si>
    <t>abdominal pain</t>
  </si>
  <si>
    <t>physiologically ready</t>
  </si>
  <si>
    <t>1 - 32</t>
  </si>
  <si>
    <t>603-634</t>
  </si>
  <si>
    <t>History of CS, Bishop score &lt;4</t>
  </si>
  <si>
    <t>636-658</t>
  </si>
  <si>
    <t>1 &lt;38, 22&gt;38</t>
  </si>
  <si>
    <t>30+3</t>
  </si>
  <si>
    <t>fetal heart rate</t>
  </si>
  <si>
    <t>decreased fetal movement</t>
  </si>
  <si>
    <t>18+5</t>
  </si>
  <si>
    <t>19+2</t>
  </si>
  <si>
    <t>Also history of CS</t>
  </si>
  <si>
    <t>684-696</t>
  </si>
  <si>
    <t>31+3</t>
  </si>
  <si>
    <t>28+5</t>
  </si>
  <si>
    <t>28+6</t>
  </si>
  <si>
    <t>702-708</t>
  </si>
  <si>
    <t>2 obstetric, 2 due to SARS-COV-2, 1 unknown</t>
  </si>
  <si>
    <t>1-33</t>
  </si>
  <si>
    <t>709-741</t>
  </si>
  <si>
    <t>2403.3±858.0</t>
  </si>
  <si>
    <t>36+6</t>
  </si>
  <si>
    <t>37+1</t>
  </si>
  <si>
    <t>40+5</t>
  </si>
  <si>
    <t>12-32</t>
  </si>
  <si>
    <t>753-773</t>
  </si>
  <si>
    <t>Failed induction of labour</t>
  </si>
  <si>
    <t>39+0</t>
  </si>
  <si>
    <t>pre eclampsia, cholecystitis, HELLP syndrome</t>
  </si>
  <si>
    <t>36+0</t>
  </si>
  <si>
    <t>vaginal bleed</t>
  </si>
  <si>
    <t>obstetric indication --&gt; emergency C-section</t>
  </si>
  <si>
    <t>vaginal delivery</t>
  </si>
  <si>
    <t>obstetric indication</t>
  </si>
  <si>
    <t>32+2</t>
  </si>
  <si>
    <t>worsening coagulopathy</t>
  </si>
  <si>
    <t>emergency sectio</t>
  </si>
  <si>
    <t>stillbirth</t>
  </si>
  <si>
    <t>28+2</t>
  </si>
  <si>
    <t xml:space="preserve">1 - 24 </t>
  </si>
  <si>
    <t>1065-1088</t>
  </si>
  <si>
    <t>termination of pregnancy</t>
  </si>
  <si>
    <t>to facilitate invasive ventilation of the woman</t>
  </si>
  <si>
    <t>Decreased fetal heart rate</t>
  </si>
  <si>
    <t>1-55</t>
  </si>
  <si>
    <t>1113-1167</t>
  </si>
  <si>
    <t>1-57</t>
  </si>
  <si>
    <t>1168-1224</t>
  </si>
  <si>
    <t>272,5 days</t>
  </si>
  <si>
    <t>non-reassuring fetal status</t>
  </si>
  <si>
    <t>1229-1252</t>
  </si>
  <si>
    <t>1253-1264</t>
  </si>
  <si>
    <t>2830-4215</t>
  </si>
  <si>
    <t>1-51</t>
  </si>
  <si>
    <t>1265-1315</t>
  </si>
  <si>
    <t>1316-1336</t>
  </si>
  <si>
    <t>1337-1352</t>
  </si>
  <si>
    <t>1355-1383</t>
  </si>
  <si>
    <t>maternal respiratory failure</t>
  </si>
  <si>
    <t>non progression of labour</t>
  </si>
  <si>
    <t>induction failure</t>
  </si>
  <si>
    <t>hemolysis, elevated liver enzymes, low platelets (HELLP) syndrome</t>
  </si>
  <si>
    <t>1389-1406</t>
  </si>
  <si>
    <t>hypotension after epidural anesthesia</t>
  </si>
  <si>
    <t>1424-1443</t>
  </si>
  <si>
    <t>29+4</t>
  </si>
  <si>
    <t>31+0</t>
  </si>
  <si>
    <t>twins</t>
  </si>
  <si>
    <t>31+5</t>
  </si>
  <si>
    <t>31+6</t>
  </si>
  <si>
    <t>33+0</t>
  </si>
  <si>
    <t>1-308</t>
  </si>
  <si>
    <t>Mendoza</t>
  </si>
  <si>
    <t>30+0</t>
  </si>
  <si>
    <t>30+1</t>
  </si>
  <si>
    <t>HELLP</t>
  </si>
  <si>
    <t>27+4</t>
  </si>
  <si>
    <t>COVID-19 positive</t>
  </si>
  <si>
    <t>respiratory failure</t>
  </si>
  <si>
    <t>31+1</t>
  </si>
  <si>
    <t>maternal fever, fetal tachycardia and previous cesarean section</t>
  </si>
  <si>
    <t>1-190</t>
  </si>
  <si>
    <t>1787-1976</t>
  </si>
  <si>
    <t>21 at 22-31wk</t>
  </si>
  <si>
    <t>45/181 for COVID-19</t>
  </si>
  <si>
    <t>29 at 32-36wk</t>
  </si>
  <si>
    <t>50 at 22-36wk Overall preterm</t>
  </si>
  <si>
    <t>1979-2009</t>
  </si>
  <si>
    <t>1-82</t>
  </si>
  <si>
    <t>2009-2091</t>
  </si>
  <si>
    <t>29 obstetrical reasons, 8 COVID-19</t>
  </si>
  <si>
    <t>maternal indications&amp;request</t>
  </si>
  <si>
    <t>liver and coagulation impairment</t>
  </si>
  <si>
    <t>2097-2123</t>
  </si>
  <si>
    <t>2124-2140</t>
  </si>
  <si>
    <t>2141-2147</t>
  </si>
  <si>
    <t>1-78</t>
  </si>
  <si>
    <t>2148-2225</t>
  </si>
  <si>
    <t>3110.74±492.82 male</t>
  </si>
  <si>
    <t>36+1 in preterms</t>
  </si>
  <si>
    <t>2976.67±543.99 female</t>
  </si>
  <si>
    <t>38+4 in full terms</t>
  </si>
  <si>
    <t>38 in vaginal deliveries</t>
  </si>
  <si>
    <t>39+6 in C-sections</t>
  </si>
  <si>
    <t>29+7</t>
  </si>
  <si>
    <t>29+8</t>
  </si>
  <si>
    <t>Pre-eclampsia and previous CS</t>
  </si>
  <si>
    <t>2231-2244</t>
  </si>
  <si>
    <t>delivery in negative pressure room</t>
  </si>
  <si>
    <t>1-245</t>
  </si>
  <si>
    <t>2246-2490</t>
  </si>
  <si>
    <t>mean 3135</t>
  </si>
  <si>
    <t>10 for worsening maternal respiratory status, 33 women for severe covid19, 11 for critical covid19</t>
  </si>
  <si>
    <t>fetal heart rate non-reassuring</t>
  </si>
  <si>
    <t>2493-2498</t>
  </si>
  <si>
    <t>voluntarily chosen by 4 mothers</t>
  </si>
  <si>
    <t>2504-2505</t>
  </si>
  <si>
    <t>NR</t>
  </si>
  <si>
    <t>&gt;3000</t>
  </si>
  <si>
    <t>uterine contractions and history of c-section</t>
  </si>
  <si>
    <t>2511-2527</t>
  </si>
  <si>
    <t>cardiovascular instability</t>
  </si>
  <si>
    <t>2534-2550</t>
  </si>
  <si>
    <t>Ongoing pregnancy</t>
  </si>
  <si>
    <t>2551-2565</t>
  </si>
  <si>
    <t>All scheduled or emergency CS</t>
  </si>
  <si>
    <t>2566-2573</t>
  </si>
  <si>
    <t>2574-2582</t>
  </si>
  <si>
    <t>1-40</t>
  </si>
  <si>
    <t>2583-2622</t>
  </si>
  <si>
    <t>At term</t>
  </si>
  <si>
    <t>Term delivery</t>
  </si>
  <si>
    <t>1-36</t>
  </si>
  <si>
    <t>2629-2664</t>
  </si>
  <si>
    <t>3 (IQR 1-9)</t>
  </si>
  <si>
    <t>1 major coagulopathy</t>
  </si>
  <si>
    <t>Ongoing pregnancies</t>
  </si>
  <si>
    <t>maternal request</t>
  </si>
  <si>
    <t>Previous C-sections</t>
  </si>
  <si>
    <t>41+1</t>
  </si>
  <si>
    <t>2678-2689</t>
  </si>
  <si>
    <t>1 failure to progress</t>
  </si>
  <si>
    <t>2690-2731</t>
  </si>
  <si>
    <t>deterioration mother (n=4), failure to progress (20.0%), abnormal presentation (15.0%), failure to progress (20.0%), abnormal presentation (15.0%), repeated C-sections (15.0%), and presumed fetal compromise, 3 not recorded</t>
  </si>
  <si>
    <t>1-69</t>
  </si>
  <si>
    <t>2734-2802</t>
  </si>
  <si>
    <t>3149.6 symptomatic</t>
  </si>
  <si>
    <t>3060.9 asymptomatic</t>
  </si>
  <si>
    <t>Pulinx B</t>
  </si>
  <si>
    <t>fetal demise</t>
  </si>
  <si>
    <t>21+1</t>
  </si>
  <si>
    <t>23+4</t>
  </si>
  <si>
    <t>fetal compromise</t>
  </si>
  <si>
    <t>PROM and not-reassuring cardiotocography</t>
  </si>
  <si>
    <t>Arrested labor</t>
  </si>
  <si>
    <t>Emergency C-section</t>
  </si>
  <si>
    <t>2826-2827</t>
  </si>
  <si>
    <t>2828-2830</t>
  </si>
  <si>
    <t>2831-2846</t>
  </si>
  <si>
    <t>Yes</t>
  </si>
  <si>
    <t>Severe COVID-19</t>
  </si>
  <si>
    <t>2850-2859</t>
  </si>
  <si>
    <t>3127.00±720.20 (1630–4010)</t>
  </si>
  <si>
    <t>37.70±2.66 (31–40)</t>
  </si>
  <si>
    <t>2860-2884</t>
  </si>
  <si>
    <t>1-134</t>
  </si>
  <si>
    <t>2886-3019</t>
  </si>
  <si>
    <t>38 &gt;3000</t>
  </si>
  <si>
    <t>54 2500-2900</t>
  </si>
  <si>
    <t>25 2000-2400</t>
  </si>
  <si>
    <t>12 1500-1900</t>
  </si>
  <si>
    <t>2 &lt;1500</t>
  </si>
  <si>
    <t>3020-3039</t>
  </si>
  <si>
    <t>Varies from 2240 to 4450 grams with mean of 3139 g ± 437</t>
  </si>
  <si>
    <t>3 cases yes</t>
  </si>
  <si>
    <t>3041-3064</t>
  </si>
  <si>
    <t>2698 ± 274 for women admitted to hospital because of COVID-19</t>
  </si>
  <si>
    <t>2876 ± 998 for women admitted for obstetrical reasons</t>
  </si>
  <si>
    <t>3065-3115</t>
  </si>
  <si>
    <t>25 C-sections</t>
  </si>
  <si>
    <t>3116-3136</t>
  </si>
  <si>
    <t>Obstetrical indication</t>
  </si>
  <si>
    <t>Severity respiratory symptoms</t>
  </si>
  <si>
    <t>1-99</t>
  </si>
  <si>
    <t>3147-3245</t>
  </si>
  <si>
    <t>1-120</t>
  </si>
  <si>
    <t>3247-3366</t>
  </si>
  <si>
    <t>3110 (840–4115) for neonates with follow up</t>
  </si>
  <si>
    <t>3410 (2020–4250) for neonates without follow up</t>
  </si>
  <si>
    <t>24+3</t>
  </si>
  <si>
    <t>27+3</t>
  </si>
  <si>
    <t>3375-3399</t>
  </si>
  <si>
    <t>Ongoing</t>
  </si>
  <si>
    <t>3404-3416</t>
  </si>
  <si>
    <t>3 preterm deliveries</t>
  </si>
  <si>
    <t>1-149</t>
  </si>
  <si>
    <t>3417-3565</t>
  </si>
  <si>
    <t>16 premature</t>
  </si>
  <si>
    <t>yes, trombocytopenia</t>
  </si>
  <si>
    <t>premature</t>
  </si>
  <si>
    <t xml:space="preserve">stillbirth </t>
  </si>
  <si>
    <t>3590-3612</t>
  </si>
  <si>
    <t xml:space="preserve">5 preterm </t>
  </si>
  <si>
    <t>1-86</t>
  </si>
  <si>
    <t>3635-3720</t>
  </si>
  <si>
    <t>previous CS, continuous contractions</t>
  </si>
  <si>
    <t>mild preeclampsia</t>
  </si>
  <si>
    <t>3724-3745</t>
  </si>
  <si>
    <t>38+5 (mean)</t>
  </si>
  <si>
    <t>previous CS</t>
  </si>
  <si>
    <t>3747-3757</t>
  </si>
  <si>
    <t>1-45</t>
  </si>
  <si>
    <t>3758-3802</t>
  </si>
  <si>
    <t>Median 34</t>
  </si>
  <si>
    <t>1-125</t>
  </si>
  <si>
    <t>3803-3927</t>
  </si>
  <si>
    <t>3140 neg new-borns, 2465 pos new-borns</t>
  </si>
  <si>
    <t>2 for neg new-borns, 6 for pos new-borns</t>
  </si>
  <si>
    <t>died</t>
  </si>
  <si>
    <t>1-159</t>
  </si>
  <si>
    <t>3941-4099</t>
  </si>
  <si>
    <t>3300+0,5</t>
  </si>
  <si>
    <t>previous cardiac surgery</t>
  </si>
  <si>
    <t>PPROM</t>
  </si>
  <si>
    <t>26+6</t>
  </si>
  <si>
    <t>7-42</t>
  </si>
  <si>
    <t>1 to 11</t>
  </si>
  <si>
    <t>na</t>
  </si>
  <si>
    <t>Mukhopadhyay</t>
  </si>
  <si>
    <t>36 +4</t>
  </si>
  <si>
    <t>3 (twin)</t>
  </si>
  <si>
    <t>1 to 50</t>
  </si>
  <si>
    <t>39.3 (3  pre term births)</t>
  </si>
  <si>
    <t>Grisolia</t>
  </si>
  <si>
    <t>ongoing pregnancy</t>
  </si>
  <si>
    <t>Kinsey</t>
  </si>
  <si>
    <t>Jafari</t>
  </si>
  <si>
    <t>31 + 4</t>
  </si>
  <si>
    <t>Pirjani  R *</t>
  </si>
  <si>
    <t>24hrs</t>
  </si>
  <si>
    <t>14 dagen</t>
  </si>
  <si>
    <t>4 dagen</t>
  </si>
  <si>
    <t>dag 1</t>
  </si>
  <si>
    <t>12 dagen</t>
  </si>
  <si>
    <t>8-64</t>
  </si>
  <si>
    <t>46 dagys before delivery</t>
  </si>
  <si>
    <t>15 days before delivery</t>
  </si>
  <si>
    <t xml:space="preserve"> days beore delivery</t>
  </si>
  <si>
    <t>43 days before delivery</t>
  </si>
  <si>
    <t>1-15</t>
  </si>
  <si>
    <t>16-33</t>
  </si>
  <si>
    <t>1-257</t>
  </si>
  <si>
    <t>2919±772</t>
  </si>
  <si>
    <t>37.2±3.9</t>
  </si>
  <si>
    <t>data on live born babies only (251)</t>
  </si>
  <si>
    <t>1-248</t>
  </si>
  <si>
    <t>384±605</t>
  </si>
  <si>
    <t>35w6d</t>
  </si>
  <si>
    <t>40w2d</t>
  </si>
  <si>
    <t>37w2d</t>
  </si>
  <si>
    <t>34w2d</t>
  </si>
  <si>
    <t>26w5d</t>
  </si>
  <si>
    <t>38w4d</t>
  </si>
  <si>
    <t>33w5d</t>
  </si>
  <si>
    <t>39w1d</t>
  </si>
  <si>
    <t>40w1d</t>
  </si>
  <si>
    <t>30w3d</t>
  </si>
  <si>
    <t>36w4d</t>
  </si>
  <si>
    <t>27w</t>
  </si>
  <si>
    <t>1-54</t>
  </si>
  <si>
    <t>(mild COVID)</t>
  </si>
  <si>
    <t>3230±549</t>
  </si>
  <si>
    <t>38.8±2.8</t>
  </si>
  <si>
    <t>39±2.7</t>
  </si>
  <si>
    <t>55-61</t>
  </si>
  <si>
    <t>(severe COVID)</t>
  </si>
  <si>
    <t>2293±1104</t>
  </si>
  <si>
    <t>33.6±5.8</t>
  </si>
  <si>
    <t>34.0±5.8</t>
  </si>
  <si>
    <t>53</t>
  </si>
  <si>
    <t>1-16</t>
  </si>
  <si>
    <t>2</t>
  </si>
  <si>
    <t>17weeks</t>
  </si>
  <si>
    <t>9weeks4days</t>
  </si>
  <si>
    <t>41+4</t>
  </si>
  <si>
    <t>15</t>
  </si>
  <si>
    <t>16</t>
  </si>
  <si>
    <t>17</t>
  </si>
  <si>
    <t>18</t>
  </si>
  <si>
    <t>19</t>
  </si>
  <si>
    <t>1-31</t>
  </si>
  <si>
    <t>1-76</t>
  </si>
  <si>
    <t>1-77</t>
  </si>
  <si>
    <t>1 to 48</t>
  </si>
  <si>
    <t xml:space="preserve">Douglass KM </t>
  </si>
  <si>
    <t>31 +6</t>
  </si>
  <si>
    <t>27+5</t>
  </si>
  <si>
    <t>1-58</t>
  </si>
  <si>
    <t>9 pre-term</t>
  </si>
  <si>
    <t xml:space="preserve">1 </t>
  </si>
  <si>
    <t>3 ongoing</t>
  </si>
  <si>
    <t>Tug N *</t>
  </si>
  <si>
    <t>1-60</t>
  </si>
  <si>
    <t>1-11</t>
  </si>
  <si>
    <t>2 pre-term</t>
  </si>
  <si>
    <t>yes, together with preeclampsia</t>
  </si>
  <si>
    <t>1-133</t>
  </si>
  <si>
    <t>1-52</t>
  </si>
  <si>
    <t>20</t>
  </si>
  <si>
    <t>1-29</t>
  </si>
  <si>
    <t>1-39</t>
  </si>
  <si>
    <t>Leon-Abarca JA</t>
  </si>
  <si>
    <t>1-252</t>
  </si>
  <si>
    <t>1-20</t>
  </si>
  <si>
    <t>1-10</t>
  </si>
  <si>
    <t>1-18</t>
  </si>
  <si>
    <t>1-96</t>
  </si>
  <si>
    <t>1-25</t>
  </si>
  <si>
    <t>5 obstetrical reasons 1 SARS-CoV-2 related</t>
  </si>
  <si>
    <t>1 (stillbirth)</t>
  </si>
  <si>
    <t>1-403</t>
  </si>
  <si>
    <t>33 (estimated accordig to Finnstrom score)</t>
  </si>
  <si>
    <t>34-36</t>
  </si>
  <si>
    <t>39-40</t>
  </si>
  <si>
    <t>1-28</t>
  </si>
  <si>
    <t>severe cases</t>
  </si>
  <si>
    <t>2307.7±889.7</t>
  </si>
  <si>
    <t>33.8±5.5</t>
  </si>
  <si>
    <t>16-22</t>
  </si>
  <si>
    <t>critica cases</t>
  </si>
  <si>
    <t>2495±774.2</t>
  </si>
  <si>
    <t>35±3.5</t>
  </si>
  <si>
    <t>1-251</t>
  </si>
  <si>
    <t>1-61</t>
  </si>
  <si>
    <t>17+1</t>
  </si>
  <si>
    <t>37+0</t>
  </si>
  <si>
    <t>17+3</t>
  </si>
  <si>
    <t>20+4</t>
  </si>
  <si>
    <t>28+0</t>
  </si>
  <si>
    <t>41+0</t>
  </si>
  <si>
    <t>post partum day 3</t>
  </si>
  <si>
    <t>post partum day 7</t>
  </si>
  <si>
    <t>post partum day 1</t>
  </si>
  <si>
    <t>1-8</t>
  </si>
  <si>
    <t>1-21</t>
  </si>
  <si>
    <t>24+1</t>
  </si>
  <si>
    <t>1-26</t>
  </si>
  <si>
    <t>1-22</t>
  </si>
  <si>
    <t>Mother asymptomatic</t>
  </si>
  <si>
    <t>17-40</t>
  </si>
  <si>
    <t>Mother symptomatic + RT-PCR negative</t>
  </si>
  <si>
    <t>41-54</t>
  </si>
  <si>
    <t>Mother symptomatic + RT-PCR postive</t>
  </si>
  <si>
    <t>1-632</t>
  </si>
  <si>
    <t>1-67</t>
  </si>
  <si>
    <t>1-389</t>
  </si>
  <si>
    <t>1-127</t>
  </si>
  <si>
    <t>22</t>
  </si>
  <si>
    <t>1-24</t>
  </si>
  <si>
    <t>27+1</t>
  </si>
  <si>
    <t>1-101</t>
  </si>
  <si>
    <t>1-56</t>
  </si>
  <si>
    <t>no children, only stillbirths</t>
  </si>
  <si>
    <t>Malhotra</t>
  </si>
  <si>
    <t>1-30</t>
  </si>
  <si>
    <t>20 + 6</t>
  </si>
  <si>
    <t>28 + 0</t>
  </si>
  <si>
    <t>Premature delivery 26 days after PROM, both twins died at 3 weeks</t>
  </si>
  <si>
    <t>23 + 4</t>
  </si>
  <si>
    <t>34 + 3</t>
  </si>
  <si>
    <t>SOL</t>
  </si>
  <si>
    <t>28 + 6</t>
  </si>
  <si>
    <t>37 + 1</t>
  </si>
  <si>
    <t>26 + 4</t>
  </si>
  <si>
    <t>37 + 6</t>
  </si>
  <si>
    <t>FGR, mother admitted to ICU for 10 days</t>
  </si>
  <si>
    <t>34 + 0</t>
  </si>
  <si>
    <t>Premature delivery 50 days after PROM</t>
  </si>
  <si>
    <t>33 + 0</t>
  </si>
  <si>
    <t>39 + 5</t>
  </si>
  <si>
    <t>—</t>
  </si>
  <si>
    <t>27 + 3</t>
  </si>
  <si>
    <t>Mother admitted to ICU for 10 days, SOL</t>
  </si>
  <si>
    <t>25 + 2</t>
  </si>
  <si>
    <t>37 + 3</t>
  </si>
  <si>
    <t>34 + 2</t>
  </si>
  <si>
    <t>40 + 2</t>
  </si>
  <si>
    <t>31 + 1</t>
  </si>
  <si>
    <t>36 + 1</t>
  </si>
  <si>
    <t>22 + 3</t>
  </si>
  <si>
    <t>28 + 1</t>
  </si>
  <si>
    <t>Died in‐utero with no apparent cause</t>
  </si>
  <si>
    <t>18 + 2</t>
  </si>
  <si>
    <t>30 + 5</t>
  </si>
  <si>
    <t>40 + 5</t>
  </si>
  <si>
    <t>22 + 5</t>
  </si>
  <si>
    <t>28 + 5</t>
  </si>
  <si>
    <t>25 + 0</t>
  </si>
  <si>
    <t>40 + 0</t>
  </si>
  <si>
    <t>24+5</t>
  </si>
  <si>
    <t>22+1</t>
  </si>
  <si>
    <t>1-6</t>
  </si>
  <si>
    <t>5-27</t>
  </si>
  <si>
    <t>1-13</t>
  </si>
  <si>
    <t>1-74</t>
  </si>
  <si>
    <t>1-145</t>
  </si>
  <si>
    <t>1-1008</t>
  </si>
  <si>
    <t>1 to 21</t>
  </si>
  <si>
    <t>1- to 25</t>
  </si>
  <si>
    <t>1 to 35</t>
  </si>
  <si>
    <t>1 -709 (9 twins)</t>
  </si>
  <si>
    <t>pregnancy ongoing</t>
  </si>
  <si>
    <t>1-7</t>
  </si>
  <si>
    <t>36-42</t>
  </si>
  <si>
    <t>Multiple congenital abnormalities, neonatal death</t>
  </si>
  <si>
    <t>1-170</t>
  </si>
  <si>
    <t>pp day 1</t>
  </si>
  <si>
    <t>polyhydramnios</t>
  </si>
  <si>
    <t>pp day 2</t>
  </si>
  <si>
    <t>Threatened Labor</t>
  </si>
  <si>
    <t>scarred uterus</t>
  </si>
  <si>
    <t>Breech, Threatened labor</t>
  </si>
  <si>
    <t>Threatened labor</t>
  </si>
  <si>
    <t>Fetal distress?</t>
  </si>
  <si>
    <t>threatened preterm labor</t>
  </si>
  <si>
    <t>covid only</t>
  </si>
  <si>
    <t>5+3</t>
  </si>
  <si>
    <t>8+2</t>
  </si>
  <si>
    <t>induced abortion</t>
  </si>
  <si>
    <t>4+2</t>
  </si>
  <si>
    <t>15+6</t>
  </si>
  <si>
    <t>26+2 (medical termination due to severe fetal abnormalities)</t>
  </si>
  <si>
    <t>1-75</t>
  </si>
  <si>
    <t>1-93</t>
  </si>
  <si>
    <t>1-156</t>
  </si>
  <si>
    <t>Sivep-Gripe</t>
  </si>
  <si>
    <t>1 yes</t>
  </si>
  <si>
    <t>1-147</t>
  </si>
  <si>
    <t>1-17</t>
  </si>
  <si>
    <t>1-273</t>
  </si>
  <si>
    <t>1-90</t>
  </si>
  <si>
    <t>1-83</t>
  </si>
  <si>
    <t>1-106</t>
  </si>
  <si>
    <t>1-130</t>
  </si>
  <si>
    <t>1-65</t>
  </si>
  <si>
    <t>1-34</t>
  </si>
  <si>
    <t>Died 3 days after birth</t>
  </si>
  <si>
    <t>Died 13 days after birth</t>
  </si>
  <si>
    <t>1-1196</t>
  </si>
  <si>
    <t>1-178</t>
  </si>
  <si>
    <t>31.5(6.57)</t>
  </si>
  <si>
    <t>1-12</t>
  </si>
  <si>
    <t>1-142</t>
  </si>
  <si>
    <t>1-14</t>
  </si>
  <si>
    <t xml:space="preserve">2500-4000 </t>
  </si>
  <si>
    <t xml:space="preserve">≥37 weeks </t>
  </si>
  <si>
    <t>1 twin</t>
  </si>
  <si>
    <t>22+5</t>
  </si>
  <si>
    <t>2 twin</t>
  </si>
  <si>
    <t>2 days postpartu</t>
  </si>
  <si>
    <t>symptoms mother postpartum</t>
  </si>
  <si>
    <t>Mullins E PAN COVID</t>
  </si>
  <si>
    <t>1-1601</t>
  </si>
  <si>
    <t>includes 8 stillbirths/IUFD; does not include miscarriages</t>
  </si>
  <si>
    <t>Mullins E AAP SONPM</t>
  </si>
  <si>
    <t>includes 10 stillbirths/IUFD; does not include miscarriages</t>
  </si>
  <si>
    <t>1-37</t>
  </si>
  <si>
    <t>deceased</t>
  </si>
  <si>
    <t>1-62</t>
  </si>
  <si>
    <t>1-49</t>
  </si>
  <si>
    <t>1-121</t>
  </si>
  <si>
    <t>3 neonatal deaths were of extremely low birth weight with severe sepsis</t>
  </si>
  <si>
    <t>malaria co-infection</t>
  </si>
  <si>
    <t>emergency C section</t>
  </si>
  <si>
    <t>Group 1 (Higher Ct values mother)</t>
  </si>
  <si>
    <t>1 to 12</t>
  </si>
  <si>
    <t>3100 (390)</t>
  </si>
  <si>
    <t>26 (16.5)</t>
  </si>
  <si>
    <t>37 (2)</t>
  </si>
  <si>
    <t>Group 2 (lower Ct values mother)</t>
  </si>
  <si>
    <t>1 to 18</t>
  </si>
  <si>
    <t>2950 (880)</t>
  </si>
  <si>
    <t>29 (16)</t>
  </si>
  <si>
    <t>38 (3)</t>
  </si>
  <si>
    <t>3000 5 days after birth</t>
  </si>
  <si>
    <t>at term</t>
  </si>
  <si>
    <t>hyperinflammatory response to prenatal exposure to
COVID-19</t>
  </si>
  <si>
    <t>1 termination at 28 weeks</t>
  </si>
  <si>
    <t>1-887</t>
  </si>
  <si>
    <t>1-44</t>
  </si>
  <si>
    <t>2.60(+0.57)</t>
  </si>
  <si>
    <t>7.97 (+8.45)</t>
  </si>
  <si>
    <t>32 +3</t>
  </si>
  <si>
    <t>23+5</t>
  </si>
  <si>
    <t>emergency c section</t>
  </si>
  <si>
    <t>1to 62</t>
  </si>
  <si>
    <t>positive for enterovirus and diagnosed with enteroviral myocarditis</t>
  </si>
  <si>
    <t>high blood pressure</t>
  </si>
  <si>
    <t>positive PCR</t>
  </si>
  <si>
    <t>3-30</t>
  </si>
  <si>
    <t>1-23</t>
  </si>
  <si>
    <t>mother diagnosed with intracranial space-occupying lesion and cavernous hemangioma.</t>
  </si>
  <si>
    <t>Kleinwechselter H</t>
  </si>
  <si>
    <t>prematurity:</t>
  </si>
  <si>
    <t>143 intramural positive</t>
  </si>
  <si>
    <t>2746 (618)</t>
  </si>
  <si>
    <t>37.5 (2.1)</t>
  </si>
  <si>
    <t>39 positive extramural</t>
  </si>
  <si>
    <t xml:space="preserve">2572 (600) </t>
  </si>
  <si>
    <t xml:space="preserve">36.9 (2.2) </t>
  </si>
  <si>
    <t>1187 negative intramural</t>
  </si>
  <si>
    <t>3024 (170)</t>
  </si>
  <si>
    <t>37.7 (1.5)</t>
  </si>
  <si>
    <t>65 negative extramural</t>
  </si>
  <si>
    <t xml:space="preserve">2822 (582) </t>
  </si>
  <si>
    <t>37.3 (1.7)</t>
  </si>
  <si>
    <t>1-183</t>
  </si>
  <si>
    <t xml:space="preserve">3452 (563) </t>
  </si>
  <si>
    <t xml:space="preserve">from 2nd vaccine dose to delivery 14 (11, 16) </t>
  </si>
  <si>
    <t>1 pre-term birth</t>
  </si>
  <si>
    <t>1-112</t>
  </si>
  <si>
    <t>37+5 (23+5+2-40+1)</t>
  </si>
  <si>
    <t>6 twin births</t>
  </si>
  <si>
    <t>1-47</t>
  </si>
  <si>
    <t>31 infection; 37 symptoms ( facial palsy)</t>
  </si>
  <si>
    <t>mother presented with vertigo, vomiting, facial palsy 6 weeks after infection</t>
  </si>
  <si>
    <t>1-32</t>
  </si>
  <si>
    <t>1-27</t>
  </si>
  <si>
    <t>1-72</t>
  </si>
  <si>
    <t>17+5</t>
  </si>
  <si>
    <t>newborn positive for COVID19</t>
  </si>
  <si>
    <t>18days postpartum</t>
  </si>
  <si>
    <t>7-165</t>
  </si>
  <si>
    <t>1-221</t>
  </si>
  <si>
    <t>1-503</t>
  </si>
  <si>
    <t>infected post partum</t>
  </si>
  <si>
    <t>1-53</t>
  </si>
  <si>
    <t>1-200</t>
  </si>
  <si>
    <t>1-63</t>
  </si>
  <si>
    <t>1-9</t>
  </si>
  <si>
    <t>38,2 (28-39.5)</t>
  </si>
  <si>
    <t>neonates tested positive</t>
  </si>
  <si>
    <t>10-30</t>
  </si>
  <si>
    <t>38.2 (29-41.6)</t>
  </si>
  <si>
    <t>neonates tested negative</t>
  </si>
  <si>
    <t>twin pregnancy</t>
  </si>
  <si>
    <t>1-729</t>
  </si>
  <si>
    <t>1-2323</t>
  </si>
  <si>
    <t>1-107</t>
  </si>
  <si>
    <t>1-92</t>
  </si>
  <si>
    <t>mother vaccinated</t>
  </si>
  <si>
    <t>mother post sars-cov-2</t>
  </si>
  <si>
    <t xml:space="preserve">Calvo, Virginia Engels </t>
  </si>
  <si>
    <t>38 + 1 (26–41) spontaneous ; 38 + 1 (26–41) IVF</t>
  </si>
  <si>
    <t>1830 en 2030</t>
  </si>
  <si>
    <t>Twin pregnancy</t>
  </si>
  <si>
    <t>11-22</t>
  </si>
  <si>
    <t>Case 1</t>
  </si>
  <si>
    <t>Preterm (25 weeks)</t>
  </si>
  <si>
    <t>SARS+, Respiratory distress syndrome and Shock</t>
  </si>
  <si>
    <t>Case 2</t>
  </si>
  <si>
    <t xml:space="preserve">Term </t>
  </si>
  <si>
    <t>SARS +, Hyperbillirubinemia</t>
  </si>
  <si>
    <t>Case 3</t>
  </si>
  <si>
    <t>SARS+, Hyperbillirubinemia</t>
  </si>
  <si>
    <t>Case 4</t>
  </si>
  <si>
    <t>SARS+, Asymptomatic</t>
  </si>
  <si>
    <t>Neonates cases 4-9 are included from external centers</t>
  </si>
  <si>
    <t>Case 5</t>
  </si>
  <si>
    <t>Case 6</t>
  </si>
  <si>
    <t>SARS+, Sepsis</t>
  </si>
  <si>
    <t>Case 7</t>
  </si>
  <si>
    <t>SARS+, Hypoxic-ischemic encephalopathy, Seizure and Sepsis</t>
  </si>
  <si>
    <t>Case 8</t>
  </si>
  <si>
    <t>Case 9</t>
  </si>
  <si>
    <t>Preterm (30 weeks)</t>
  </si>
  <si>
    <t>SARS+, Shock, Pulmonary hemorrhage, Sepsis, Necrotizing enterocolitis, Death</t>
  </si>
  <si>
    <t>Neonate 1</t>
  </si>
  <si>
    <t>Preterm (31 weeks)</t>
  </si>
  <si>
    <t>SARS+, Respiratory distress syndrome, patent ductus arteriosus, necrotizing enterocolitis, ileus, anemia , thrombocytopenia</t>
  </si>
  <si>
    <t>Cause of death was septic shock</t>
  </si>
  <si>
    <t>Neonate 2</t>
  </si>
  <si>
    <t>Term (37 weeks)</t>
  </si>
  <si>
    <t>Luo Q</t>
  </si>
  <si>
    <t>No data</t>
  </si>
  <si>
    <t>Respiratory distress, feeding immaturity</t>
  </si>
  <si>
    <t>Respiratory distress</t>
  </si>
  <si>
    <t>Nasal congestion, rhinorrhea, sneezing</t>
  </si>
  <si>
    <t>7-255</t>
  </si>
  <si>
    <t>60 preterm (&lt;37 weeks)</t>
  </si>
  <si>
    <t>Worsening COVID-19 illness prompted delivery in 23 mothers</t>
  </si>
  <si>
    <t>Third pregnancy of the mother, with two prior cesarean sections</t>
  </si>
  <si>
    <t>Preeclampsia</t>
  </si>
  <si>
    <t>Placental abruption</t>
  </si>
  <si>
    <t>SARS+ at 24h of life, respiratory distress shortly after birth, multi-system inflammatory syndrome in children (MIS-C) on the 4th day of life.</t>
  </si>
  <si>
    <t>History of scarred uterus</t>
  </si>
  <si>
    <t>Gupta P</t>
  </si>
  <si>
    <t>185 en 2150</t>
  </si>
  <si>
    <t>RDS</t>
  </si>
  <si>
    <t>NICU</t>
  </si>
  <si>
    <t>Worsening COVID-19 illness (sectio)</t>
  </si>
  <si>
    <t>SARS+, RDSLBW</t>
  </si>
  <si>
    <t>Died on 11th day due to pulmonary hemorrhage</t>
  </si>
  <si>
    <t>Positive IgG-IgM antibodies</t>
  </si>
  <si>
    <t>7-49</t>
  </si>
  <si>
    <t>Thagavi SA</t>
  </si>
  <si>
    <t>SARS+ at 24hrs of life, mild respiratory distress shortly after birth</t>
  </si>
  <si>
    <t>38+9</t>
  </si>
  <si>
    <t>tachypnea</t>
  </si>
  <si>
    <t>32-42</t>
  </si>
  <si>
    <t>1 nasophar swab positive</t>
  </si>
  <si>
    <t>see previous tab</t>
  </si>
  <si>
    <t>COVID-19, PPROM, pre-eclamsia</t>
  </si>
  <si>
    <t>20 induced due to PPROM</t>
  </si>
  <si>
    <t>1-109</t>
  </si>
  <si>
    <t>23.5 (2–242)</t>
  </si>
  <si>
    <t>zero separation policy</t>
  </si>
  <si>
    <t>1-35</t>
  </si>
  <si>
    <t>37+3 (10–41+4)</t>
  </si>
  <si>
    <t>1-43</t>
  </si>
  <si>
    <t>Pathological cardiotocography and maternal signs of inflammation</t>
  </si>
  <si>
    <t>Swab and CFS were SARS negative</t>
  </si>
  <si>
    <t>The infant recovered and was discharged at 36 days of life</t>
  </si>
  <si>
    <t>Bozkurt F</t>
  </si>
  <si>
    <t>Malshe N</t>
  </si>
  <si>
    <t>mothers vaccinated during pregnancy</t>
  </si>
  <si>
    <t>Apgar scores 1min</t>
  </si>
  <si>
    <t>5 min</t>
  </si>
  <si>
    <t>first symptom</t>
  </si>
  <si>
    <t>37 weeks</t>
  </si>
  <si>
    <t>Singleton</t>
  </si>
  <si>
    <t>Cured</t>
  </si>
  <si>
    <t>39 weeks</t>
  </si>
  <si>
    <t>RDS/grunting</t>
  </si>
  <si>
    <t>36 weeks</t>
  </si>
  <si>
    <t>33 weeks</t>
  </si>
  <si>
    <t>28 weeks, 1 day</t>
  </si>
  <si>
    <t>Died</t>
  </si>
  <si>
    <t>36 weeks, 6 days</t>
  </si>
  <si>
    <t>Grunting</t>
  </si>
  <si>
    <t>34 weeks, 6 days</t>
  </si>
  <si>
    <t>RDS/acrocyanosis</t>
  </si>
  <si>
    <t>39 weeks, 6 days</t>
  </si>
  <si>
    <t>40 weeks, 1 days</t>
  </si>
  <si>
    <t>27 weeks, 6 days</t>
  </si>
  <si>
    <t>RDS/shortness of breath</t>
  </si>
  <si>
    <t>28 weeks, 2 days</t>
  </si>
  <si>
    <t>Twin</t>
  </si>
  <si>
    <t>37 weeks, 5 days</t>
  </si>
  <si>
    <t>Acrocyanosis</t>
  </si>
  <si>
    <t>40 weeks</t>
  </si>
  <si>
    <t>34 weeks</t>
  </si>
  <si>
    <t>32 weeks</t>
  </si>
  <si>
    <t>40 weeks, 6 days</t>
  </si>
  <si>
    <t>41 weeks</t>
  </si>
  <si>
    <t>25 weeks</t>
  </si>
  <si>
    <t>32 weeks, 3 days</t>
  </si>
  <si>
    <t>38 weeks, 4 days</t>
  </si>
  <si>
    <t>38 weeks, 5 days</t>
  </si>
  <si>
    <t>40 weeks, 4 days</t>
  </si>
  <si>
    <t>Bagli I</t>
  </si>
  <si>
    <t>1 to 69</t>
  </si>
  <si>
    <t>1 to 49</t>
  </si>
  <si>
    <t>23-year-old mother with severe COVID-19 infection, admission to ICU and CPAP therapy. The patient was discharged with no complication.</t>
  </si>
  <si>
    <t>Obstetric complication of gestational diabetes</t>
  </si>
  <si>
    <t>3 to 37</t>
  </si>
  <si>
    <t>apgar score</t>
  </si>
  <si>
    <t>n/a</t>
  </si>
  <si>
    <t>1-431</t>
  </si>
  <si>
    <t>2150/1900</t>
  </si>
  <si>
    <t>Maternal death in ICU (ARDS)</t>
  </si>
  <si>
    <t>2470/2280</t>
  </si>
  <si>
    <t>23</t>
  </si>
  <si>
    <t>27</t>
  </si>
  <si>
    <t>Baby RT-PCR</t>
  </si>
  <si>
    <t>1st pharyngeal swab</t>
  </si>
  <si>
    <t>Time 1st swab</t>
  </si>
  <si>
    <t>2nd swab</t>
  </si>
  <si>
    <t>Time 2nd swab</t>
  </si>
  <si>
    <t>IgM</t>
  </si>
  <si>
    <t>IgG</t>
  </si>
  <si>
    <t>Repeat</t>
  </si>
  <si>
    <t>Cord blood</t>
  </si>
  <si>
    <t>Quarantine from birth</t>
  </si>
  <si>
    <t>Breastfeeding</t>
  </si>
  <si>
    <t>Symptoms</t>
  </si>
  <si>
    <t>Other tests</t>
  </si>
  <si>
    <t>neg</t>
  </si>
  <si>
    <t>D1</t>
  </si>
  <si>
    <t xml:space="preserve">D3, D7, D9, </t>
  </si>
  <si>
    <t>NA</t>
  </si>
  <si>
    <t>neg gastric juice, placenta, amniotic fluid</t>
  </si>
  <si>
    <t>3 cases neg</t>
  </si>
  <si>
    <t>Liu</t>
  </si>
  <si>
    <t>All neg</t>
  </si>
  <si>
    <t>0h</t>
  </si>
  <si>
    <t>D1,D2 7</t>
  </si>
  <si>
    <t>neg blood feces urine</t>
  </si>
  <si>
    <t>6 cases neg</t>
  </si>
  <si>
    <t xml:space="preserve"> 6 neg</t>
  </si>
  <si>
    <t>7 cases neg</t>
  </si>
  <si>
    <t>72h</t>
  </si>
  <si>
    <t>6 shortness breath, 3 with cyanosis. 1 vomiting, 1 increased heart rate, 1 rash</t>
  </si>
  <si>
    <t>2 cases neg</t>
  </si>
  <si>
    <t>D7-9</t>
  </si>
  <si>
    <t>probably no, artificial feeding</t>
  </si>
  <si>
    <t>D3: low grade fever and abdominal distention with lymphopenia</t>
  </si>
  <si>
    <t>mild pneumonia and lymphopenia, gone in 3 days</t>
  </si>
  <si>
    <t>D4</t>
  </si>
  <si>
    <t>3 neg</t>
  </si>
  <si>
    <t>D14</t>
  </si>
  <si>
    <t>Mothers in quarantine, baby's with family members</t>
  </si>
  <si>
    <t>1 case pos</t>
  </si>
  <si>
    <t>36h</t>
  </si>
  <si>
    <t>&lt;2wk</t>
  </si>
  <si>
    <t>mild shortness of breath</t>
  </si>
  <si>
    <t>D2</t>
  </si>
  <si>
    <t>D5,D8,D13,D16</t>
  </si>
  <si>
    <t>Pos</t>
  </si>
  <si>
    <t>Pos IgG and IgM D13</t>
  </si>
  <si>
    <t>pos</t>
  </si>
  <si>
    <t>D2 and D4</t>
  </si>
  <si>
    <t xml:space="preserve">neg </t>
  </si>
  <si>
    <t>D6</t>
  </si>
  <si>
    <t>lethargy and fever</t>
  </si>
  <si>
    <t>neg anal</t>
  </si>
  <si>
    <t xml:space="preserve">pos </t>
  </si>
  <si>
    <t>lethargy, vomiting and fever</t>
  </si>
  <si>
    <t>D7</t>
  </si>
  <si>
    <t>D17</t>
  </si>
  <si>
    <t>neg anal D15</t>
  </si>
  <si>
    <t>17 cases neg</t>
  </si>
  <si>
    <t>5 cases neg</t>
  </si>
  <si>
    <t>neg, 2 consecutive tests</t>
  </si>
  <si>
    <t>Blood neg</t>
  </si>
  <si>
    <t>neg amniotic fluid, placenta, neonatalserum and anal swab</t>
  </si>
  <si>
    <t>pos/high</t>
  </si>
  <si>
    <t>neg blood</t>
  </si>
  <si>
    <t>neg/low</t>
  </si>
  <si>
    <t>Diaz SA</t>
  </si>
  <si>
    <t>D8, D13</t>
  </si>
  <si>
    <t>After D3</t>
  </si>
  <si>
    <t>Till D3</t>
  </si>
  <si>
    <t>D9 for 24h</t>
  </si>
  <si>
    <t>24h</t>
  </si>
  <si>
    <t>pending</t>
  </si>
  <si>
    <t>48h</t>
  </si>
  <si>
    <t>yes, 6 days</t>
  </si>
  <si>
    <t>no, formula</t>
  </si>
  <si>
    <t>pending: oropharynx, oral mucosa, skin surface and rectum</t>
  </si>
  <si>
    <t>no (expressed milk)</t>
  </si>
  <si>
    <t>neg anal, placenta</t>
  </si>
  <si>
    <t>34h</t>
  </si>
  <si>
    <t>D4½</t>
  </si>
  <si>
    <t>roomed-in with their mother after 10 minutes.</t>
  </si>
  <si>
    <t>yes; Because of maternal gestational diabetes, both twins were formula fed from the start and breastfeeding was initiated simultaneously</t>
  </si>
  <si>
    <t>2 cases pos</t>
  </si>
  <si>
    <t>D3</t>
  </si>
  <si>
    <t>1 case doubtful</t>
  </si>
  <si>
    <t>few hours after delivery</t>
  </si>
  <si>
    <t>D1 gastro intestinal symptoms and D3 respiratory symptoms</t>
  </si>
  <si>
    <t>4 cases neg</t>
  </si>
  <si>
    <t>17 negative according to clinical diagnostic criteria</t>
  </si>
  <si>
    <t>5 neonatal pneumonia</t>
  </si>
  <si>
    <t>neg plasma serum and whole blood: 34min</t>
  </si>
  <si>
    <t>27min</t>
  </si>
  <si>
    <t>D1-D6</t>
  </si>
  <si>
    <t>slightly decreased responsiveness and muscle tone</t>
  </si>
  <si>
    <t>neg serum, whole blood, urine, faeces</t>
  </si>
  <si>
    <t>2h</t>
  </si>
  <si>
    <t>D1,2,3,7,14</t>
  </si>
  <si>
    <t>tachypnea, moaning, and periodicbreath</t>
  </si>
  <si>
    <t>anal swab, serum, sputum and urine samples</t>
  </si>
  <si>
    <t>16h</t>
  </si>
  <si>
    <t>12h ventilation and from D6</t>
  </si>
  <si>
    <t>20 cases neg (also from non-infected pregnant women)</t>
  </si>
  <si>
    <t>24h, 1wk</t>
  </si>
  <si>
    <t>no, powdered milk</t>
  </si>
  <si>
    <t>Fever on birth</t>
  </si>
  <si>
    <t>1 case yes</t>
  </si>
  <si>
    <t>D2-5</t>
  </si>
  <si>
    <t>5min</t>
  </si>
  <si>
    <t>neg amniotic fluid</t>
  </si>
  <si>
    <t>mild respiratory distress manifestation of grunting</t>
  </si>
  <si>
    <t>8 cases negative</t>
  </si>
  <si>
    <t>3 cases neg breast milk</t>
  </si>
  <si>
    <t>15 cases neg</t>
  </si>
  <si>
    <t>D0</t>
  </si>
  <si>
    <t>D1-2</t>
  </si>
  <si>
    <t>NICU if mother is positive</t>
  </si>
  <si>
    <t>yes with protection</t>
  </si>
  <si>
    <t>2 cases unclear</t>
  </si>
  <si>
    <t>1 indeterminant</t>
  </si>
  <si>
    <t>19 negative</t>
  </si>
  <si>
    <t>yes 14 days</t>
  </si>
  <si>
    <t>neg gastric fluid right after birth, urine and feces, amniotic fluid</t>
  </si>
  <si>
    <t>neg amniotic fluid, rectal swab</t>
  </si>
  <si>
    <t>D1, D9</t>
  </si>
  <si>
    <t>NT</t>
  </si>
  <si>
    <t>neg blood and anal swabs</t>
  </si>
  <si>
    <t>D4,D7</t>
  </si>
  <si>
    <t xml:space="preserve">neg blood </t>
  </si>
  <si>
    <t>neg amniotic fluid, breast milk</t>
  </si>
  <si>
    <t>no, standard formula</t>
  </si>
  <si>
    <t>mild tachypnea</t>
  </si>
  <si>
    <t>18 cases neg</t>
  </si>
  <si>
    <t>11 cases neg</t>
  </si>
  <si>
    <t>2/3 tests</t>
  </si>
  <si>
    <t>25 neg</t>
  </si>
  <si>
    <t>1 pos</t>
  </si>
  <si>
    <t>D4,D8,D14</t>
  </si>
  <si>
    <t>neg placenta</t>
  </si>
  <si>
    <t>no, artificially</t>
  </si>
  <si>
    <t>neg blood, nasopharyngeal swab 0h and 24h, nasopharyngeal neg after 1 month</t>
  </si>
  <si>
    <t>D5</t>
  </si>
  <si>
    <t>neg, same swab</t>
  </si>
  <si>
    <t>37h</t>
  </si>
  <si>
    <t>pos cord blood</t>
  </si>
  <si>
    <t>IgG pos</t>
  </si>
  <si>
    <t>7 cases neg amniotic fluid, blood, feces and urine</t>
  </si>
  <si>
    <t>24-36h</t>
  </si>
  <si>
    <t>86 cases neg of 100</t>
  </si>
  <si>
    <t xml:space="preserve">10 cases neg </t>
  </si>
  <si>
    <t>2 cases neg blood on D1 and D4</t>
  </si>
  <si>
    <t>D8</t>
  </si>
  <si>
    <t>rash</t>
  </si>
  <si>
    <t>pregancy ongoing</t>
  </si>
  <si>
    <t>29 neg</t>
  </si>
  <si>
    <t>48h, D7</t>
  </si>
  <si>
    <t>yes, till D7</t>
  </si>
  <si>
    <t>neg nasal swabs</t>
  </si>
  <si>
    <t>23 neg</t>
  </si>
  <si>
    <t>Not testd</t>
  </si>
  <si>
    <t>7 neg</t>
  </si>
  <si>
    <t>7 yes</t>
  </si>
  <si>
    <t>Probably no</t>
  </si>
  <si>
    <t>D7, D14</t>
  </si>
  <si>
    <t>neg rectal swabs</t>
  </si>
  <si>
    <t>1 case neg</t>
  </si>
  <si>
    <t>pneumonia D2</t>
  </si>
  <si>
    <t>2 cases neg (twin)</t>
  </si>
  <si>
    <t>neanatal death on D3</t>
  </si>
  <si>
    <t>neg, pos</t>
  </si>
  <si>
    <t>D5, D15</t>
  </si>
  <si>
    <t>neg 4 anal swabs</t>
  </si>
  <si>
    <t>second test 24h</t>
  </si>
  <si>
    <t xml:space="preserve">Not tested </t>
  </si>
  <si>
    <t>48h, D14</t>
  </si>
  <si>
    <t>neg D5</t>
  </si>
  <si>
    <t>neg rectal swab 48h</t>
  </si>
  <si>
    <t>32 cases NR</t>
  </si>
  <si>
    <t>D4, D5</t>
  </si>
  <si>
    <t>21 cases NR</t>
  </si>
  <si>
    <t>neg anal swabs</t>
  </si>
  <si>
    <t>yes until D6 and again on D7 (mother positive PCR)</t>
  </si>
  <si>
    <t>Expressed milk</t>
  </si>
  <si>
    <t>D20</t>
  </si>
  <si>
    <t>covid-19 symptoms on day 6</t>
  </si>
  <si>
    <t>8 cases neg</t>
  </si>
  <si>
    <t>1 case neg amniotic fluid and placental swab</t>
  </si>
  <si>
    <t>20 cases neg</t>
  </si>
  <si>
    <t>54h</t>
  </si>
  <si>
    <t>respiratory distress and encephalitic symptoms</t>
  </si>
  <si>
    <t>pos rectal swab</t>
  </si>
  <si>
    <t>DOL</t>
  </si>
  <si>
    <t>D2, D7</t>
  </si>
  <si>
    <t>yes 2 m, except breastfeeding</t>
  </si>
  <si>
    <t>pos plasma D4, pos stool D7, pos placenta fetal side</t>
  </si>
  <si>
    <t>23 neg, 1 not tested</t>
  </si>
  <si>
    <t>1 elevated, 23 not tested</t>
  </si>
  <si>
    <t>neg throatswab</t>
  </si>
  <si>
    <t>neg amniotic fluid, placenta, blood, stool and urine</t>
  </si>
  <si>
    <t>48 cases neg</t>
  </si>
  <si>
    <t>4 cases pos</t>
  </si>
  <si>
    <t>early postpartum period</t>
  </si>
  <si>
    <t>24h and D7</t>
  </si>
  <si>
    <t>no skin-skin contact and surgical mask</t>
  </si>
  <si>
    <t>24 neg</t>
  </si>
  <si>
    <t>none</t>
  </si>
  <si>
    <t>12 cases neg</t>
  </si>
  <si>
    <t>51 neg</t>
  </si>
  <si>
    <t>30min after birth</t>
  </si>
  <si>
    <t>D1, D5</t>
  </si>
  <si>
    <t>yes to NICU</t>
  </si>
  <si>
    <t>16 cases neg</t>
  </si>
  <si>
    <t>12 to children hospital, 9 for preventive isolation, 3 for preterm birth</t>
  </si>
  <si>
    <t>29 cases neg</t>
  </si>
  <si>
    <t>yes until neg PCR mother</t>
  </si>
  <si>
    <t>24 h</t>
  </si>
  <si>
    <t>48h, D7, D14</t>
  </si>
  <si>
    <t>23 cases neg</t>
  </si>
  <si>
    <t>21 cases breastfed</t>
  </si>
  <si>
    <t>no symptoms</t>
  </si>
  <si>
    <t>9 cases neg</t>
  </si>
  <si>
    <t>D10</t>
  </si>
  <si>
    <t>D4, D14, D21, D28</t>
  </si>
  <si>
    <t>after birth</t>
  </si>
  <si>
    <t>24h, D14</t>
  </si>
  <si>
    <t>D21</t>
  </si>
  <si>
    <t>18h</t>
  </si>
  <si>
    <t>no roomed-in</t>
  </si>
  <si>
    <t>yes with mask</t>
  </si>
  <si>
    <t>D3, D5, D8</t>
  </si>
  <si>
    <t>D78</t>
  </si>
  <si>
    <t>D84</t>
  </si>
  <si>
    <t>D13</t>
  </si>
  <si>
    <t>formula and donor breast milk</t>
  </si>
  <si>
    <t>31 cases neg</t>
  </si>
  <si>
    <t>3 cases pos</t>
  </si>
  <si>
    <t>&lt;6h of life</t>
  </si>
  <si>
    <t>69 cases NR</t>
  </si>
  <si>
    <t>yes within 10 days</t>
  </si>
  <si>
    <t>72h, D6</t>
  </si>
  <si>
    <t xml:space="preserve">neg breastmilk </t>
  </si>
  <si>
    <t>96h</t>
  </si>
  <si>
    <t>preterm formula/donated breast milk</t>
  </si>
  <si>
    <t>neg rectal swab</t>
  </si>
  <si>
    <t>Preterm Sentilhes L</t>
  </si>
  <si>
    <t>D3, D7, D14</t>
  </si>
  <si>
    <t>54 artificial, 1 breast, 6 mix</t>
  </si>
  <si>
    <t>3 case neg</t>
  </si>
  <si>
    <t>died D3</t>
  </si>
  <si>
    <t>died D13</t>
  </si>
  <si>
    <t>No signs of COVID-19</t>
  </si>
  <si>
    <t>230 cases neg</t>
  </si>
  <si>
    <t>24-96h</t>
  </si>
  <si>
    <t>6 cases pos</t>
  </si>
  <si>
    <t>D2, D9</t>
  </si>
  <si>
    <t>1 case inconclusive</t>
  </si>
  <si>
    <t>2 tests negative</t>
  </si>
  <si>
    <t>1 case positive</t>
  </si>
  <si>
    <t>respiratory distress and baby died</t>
  </si>
  <si>
    <t>1 case negative</t>
  </si>
  <si>
    <t>Intubated 24 hours</t>
  </si>
  <si>
    <t>17 negative</t>
  </si>
  <si>
    <t>5 anal swabs negative</t>
  </si>
  <si>
    <t>contact with protection (mask)</t>
  </si>
  <si>
    <t>8-10h</t>
  </si>
  <si>
    <t>expressed breast milk</t>
  </si>
  <si>
    <t>pos stool, pos blood on D4</t>
  </si>
  <si>
    <t>17 neg</t>
  </si>
  <si>
    <t>8 neg</t>
  </si>
  <si>
    <t>6 neg</t>
  </si>
  <si>
    <t>3/3 neg</t>
  </si>
  <si>
    <t>1 pos, 35 neg</t>
  </si>
  <si>
    <t>breast milk substitute</t>
  </si>
  <si>
    <t>13 neg</t>
  </si>
  <si>
    <t>3 pos, 34 neg</t>
  </si>
  <si>
    <t>1-15H</t>
  </si>
  <si>
    <t>26 neg</t>
  </si>
  <si>
    <t>42-48H</t>
  </si>
  <si>
    <t>neg meconium, neg blood, neg cerebrospinal fluid at 24 h, neg stool and neg blood D3</t>
  </si>
  <si>
    <t>fever+respiratory distress</t>
  </si>
  <si>
    <t>69 neg</t>
  </si>
  <si>
    <t>yes 6 ft away</t>
  </si>
  <si>
    <t>watery diarrhea</t>
  </si>
  <si>
    <t>neg anal sample</t>
  </si>
  <si>
    <t>d2, D7</t>
  </si>
  <si>
    <t>at birth</t>
  </si>
  <si>
    <t>1 month</t>
  </si>
  <si>
    <t>1H</t>
  </si>
  <si>
    <t>D3, D18</t>
  </si>
  <si>
    <t>On the third day of life, the neonate suddenly presented with irritability, poor feeding, axial hypertonia and opisthotonos: cerebrospinal fluid (CSF) was negative for SARS-CoV-2</t>
  </si>
  <si>
    <t>Rectal swabs positive</t>
  </si>
  <si>
    <t>neg gastric lavage, neg blood, neg urine, neg skin, neg stool</t>
  </si>
  <si>
    <t>5 tests neg</t>
  </si>
  <si>
    <t>within first 10 days</t>
  </si>
  <si>
    <t>delayed</t>
  </si>
  <si>
    <t>neg anal swab, neg urine swab, neg throatswab</t>
  </si>
  <si>
    <t>6 tests neg</t>
  </si>
  <si>
    <t>within first 11 days</t>
  </si>
  <si>
    <t>vomiting and breathlessness</t>
  </si>
  <si>
    <t>10 cases neg</t>
  </si>
  <si>
    <t>neg breast milk</t>
  </si>
  <si>
    <t>15 cases breastfeeding</t>
  </si>
  <si>
    <t>18 cases respiratory symptoms</t>
  </si>
  <si>
    <t>respiratory symptoms</t>
  </si>
  <si>
    <t>7 cases neg nasal swabs on D0 and D3</t>
  </si>
  <si>
    <t>At birth</t>
  </si>
  <si>
    <t>day before discharge</t>
  </si>
  <si>
    <t>24 cases neg</t>
  </si>
  <si>
    <t xml:space="preserve">2h </t>
  </si>
  <si>
    <t>51 cases neg</t>
  </si>
  <si>
    <t>21 cases neg</t>
  </si>
  <si>
    <t>9 mothers milk extraction</t>
  </si>
  <si>
    <t>neg placenta, neg cord, neg meconium, neg breast milk, pos IgG in cord blood</t>
  </si>
  <si>
    <t>120 cases neg</t>
  </si>
  <si>
    <t>79 cases neg</t>
  </si>
  <si>
    <t>D5-D7</t>
  </si>
  <si>
    <t>72 cases neg NP swab D14</t>
  </si>
  <si>
    <t>68 roomed in, 14 quarantined, 10 directly to NICU</t>
  </si>
  <si>
    <t xml:space="preserve">D1 </t>
  </si>
  <si>
    <t>pos in milk</t>
  </si>
  <si>
    <t>pos in milk, serum</t>
  </si>
  <si>
    <t>neg placenta, neg meconium, neg breast milk</t>
  </si>
  <si>
    <t>2 neg</t>
  </si>
  <si>
    <t>2 pos</t>
  </si>
  <si>
    <t>2 anal swabs negative</t>
  </si>
  <si>
    <t xml:space="preserve">1 case neg </t>
  </si>
  <si>
    <t xml:space="preserve">2 cases neg </t>
  </si>
  <si>
    <t>9 cases separation</t>
  </si>
  <si>
    <t>2 cases yes</t>
  </si>
  <si>
    <t>55+26h</t>
  </si>
  <si>
    <t>140 cases neg</t>
  </si>
  <si>
    <t xml:space="preserve">20 +10h </t>
  </si>
  <si>
    <t>86 cases neg</t>
  </si>
  <si>
    <t>98 separation</t>
  </si>
  <si>
    <t>inconclusive</t>
  </si>
  <si>
    <t>positive, positive, negative</t>
  </si>
  <si>
    <t>36H, D17, 1month</t>
  </si>
  <si>
    <t>Anal swab at D19 positive</t>
  </si>
  <si>
    <t>1h</t>
  </si>
  <si>
    <t>19 cases neg</t>
  </si>
  <si>
    <t xml:space="preserve">1 case pos </t>
  </si>
  <si>
    <t>12h</t>
  </si>
  <si>
    <t>D5, D10</t>
  </si>
  <si>
    <t>neg D10, pos D21</t>
  </si>
  <si>
    <t>infant formula</t>
  </si>
  <si>
    <t>pos cord stump, pos placenta</t>
  </si>
  <si>
    <t>2 pos, 15 neg</t>
  </si>
  <si>
    <t>1 fever, viral pneumonia</t>
  </si>
  <si>
    <t>24H</t>
  </si>
  <si>
    <t>48H</t>
  </si>
  <si>
    <t>6 pos, 80 neg</t>
  </si>
  <si>
    <t>16-36H</t>
  </si>
  <si>
    <t>Mild symptoms, transient respiratory distress</t>
  </si>
  <si>
    <t>4 neg</t>
  </si>
  <si>
    <t>22 neg</t>
  </si>
  <si>
    <t>20 yes, 2 no</t>
  </si>
  <si>
    <t>D0-D14</t>
  </si>
  <si>
    <t>pos (One-Step RT-ddPCR)</t>
  </si>
  <si>
    <t>Igm elevated at D0, gradually declined to neg on D28</t>
  </si>
  <si>
    <t>IgG declined gradually but maintained high from D0 to D50</t>
  </si>
  <si>
    <t>Anal swabs negative</t>
  </si>
  <si>
    <t>42 cases neg</t>
  </si>
  <si>
    <t>33 roomed in, isolation 5</t>
  </si>
  <si>
    <t>71 formula, 45 expressed breast milk, 9 breastfed</t>
  </si>
  <si>
    <t xml:space="preserve">4 infants with COVID-19 fed with formula. </t>
  </si>
  <si>
    <t>116 cases neg</t>
  </si>
  <si>
    <t>After birth</t>
  </si>
  <si>
    <t>3h</t>
  </si>
  <si>
    <t>febrile, lymfopenia</t>
  </si>
  <si>
    <t>4h</t>
  </si>
  <si>
    <t>D24</t>
  </si>
  <si>
    <t>Not Tested</t>
  </si>
  <si>
    <t>158 cases neg</t>
  </si>
  <si>
    <t>Chest X-ray suggestive for pneumonia, Endotracheal secretions positive E and N genes SARS-CoV-2</t>
  </si>
  <si>
    <t>1 neg</t>
  </si>
  <si>
    <t>6 anal swabs, urine/stool samples neg</t>
  </si>
  <si>
    <t>Syed D</t>
  </si>
  <si>
    <t>neg (day 8)</t>
  </si>
  <si>
    <t>neg (day 18)</t>
  </si>
  <si>
    <t>neg  (day 25)</t>
  </si>
  <si>
    <t>neg (day 25)</t>
  </si>
  <si>
    <t>stool neg</t>
  </si>
  <si>
    <t>13 days</t>
  </si>
  <si>
    <t>post mortem (3 days after birth)</t>
  </si>
  <si>
    <t>3 days after birth</t>
  </si>
  <si>
    <t>all negative (multiple time points)</t>
  </si>
  <si>
    <t xml:space="preserve">yes </t>
  </si>
  <si>
    <t>after delivery</t>
  </si>
  <si>
    <t xml:space="preserve">negative </t>
  </si>
  <si>
    <t>anal swab neg</t>
  </si>
  <si>
    <t>neonatal gastric fluid neg</t>
  </si>
  <si>
    <t>24 hrs of life</t>
  </si>
  <si>
    <t>Sakowicz A *</t>
  </si>
  <si>
    <t>Kinsey*</t>
  </si>
  <si>
    <t>day 4</t>
  </si>
  <si>
    <t>day 7</t>
  </si>
  <si>
    <t>Annes A *</t>
  </si>
  <si>
    <t>negative; 3rd swab 1 week also negative</t>
  </si>
  <si>
    <t xml:space="preserve">48 hrs </t>
  </si>
  <si>
    <t>1 positive, the rest negative</t>
  </si>
  <si>
    <t>Asymptomatic</t>
  </si>
  <si>
    <t>Cycle threshold (E gene assay): mean 26.5; RdRp gene assay: mean 25.97</t>
  </si>
  <si>
    <t>24hrs later</t>
  </si>
  <si>
    <t>1 igG</t>
  </si>
  <si>
    <t>Meconium neg</t>
  </si>
  <si>
    <t>negatvie</t>
  </si>
  <si>
    <t>1 postive, rest negative</t>
  </si>
  <si>
    <t>Negtavie</t>
  </si>
  <si>
    <t>3 days</t>
  </si>
  <si>
    <t>11 days</t>
  </si>
  <si>
    <t>Normal</t>
  </si>
  <si>
    <t>Strong postive</t>
  </si>
  <si>
    <t>At day 11 IgM negative:; At day 100 IgG also negative</t>
  </si>
  <si>
    <t>dag 2</t>
  </si>
  <si>
    <t>2 postive rest negative</t>
  </si>
  <si>
    <t>within 48hrs</t>
  </si>
  <si>
    <t>Gabriel M A M</t>
  </si>
  <si>
    <t>11 posiive</t>
  </si>
  <si>
    <t>18 hours</t>
  </si>
  <si>
    <t>0 positive</t>
  </si>
  <si>
    <t>47.5 hours</t>
  </si>
  <si>
    <t>10 days</t>
  </si>
  <si>
    <t>At NICU admission</t>
  </si>
  <si>
    <t>day 7-12</t>
  </si>
  <si>
    <t>48hrs</t>
  </si>
  <si>
    <t>2 positive 35 negatieve</t>
  </si>
  <si>
    <t>6hours after delivery</t>
  </si>
  <si>
    <t>same 2 positive</t>
  </si>
  <si>
    <t>72 hours</t>
  </si>
  <si>
    <t>Yes for all</t>
  </si>
  <si>
    <t>1 positive, 15 negative</t>
  </si>
  <si>
    <t>1 negative, no other data</t>
  </si>
  <si>
    <t>2hr after birth</t>
  </si>
  <si>
    <t>suspended</t>
  </si>
  <si>
    <t>not mentioned</t>
  </si>
  <si>
    <t>placental tissue, amniotic fluid, umbilical blood all negative</t>
  </si>
  <si>
    <t>Grunting and respiratory distress</t>
  </si>
  <si>
    <t>day 5</t>
  </si>
  <si>
    <t>day 14</t>
  </si>
  <si>
    <t>RT-PCR of tracheal aspirates negative at birth and 24h of life</t>
  </si>
  <si>
    <t xml:space="preserve">1 negative </t>
  </si>
  <si>
    <t>All but 2 cases</t>
  </si>
  <si>
    <t>No symptoms</t>
  </si>
  <si>
    <t>60 negative</t>
  </si>
  <si>
    <t>24-48hrs after birth</t>
  </si>
  <si>
    <t>all negative</t>
  </si>
  <si>
    <t>positive at day 5</t>
  </si>
  <si>
    <t>infant 1 - at birth 24 hrs, 48 hrs 7 days all negative</t>
  </si>
  <si>
    <t>infant 2 - at birth 24 hrs, 48 hrs 7 days all negative</t>
  </si>
  <si>
    <t>negative (nasal and oral discharges, anal swabs and blood samples of the neonate at 9 h, 30 h and 4 days after birth)</t>
  </si>
  <si>
    <t>no; formula milk</t>
  </si>
  <si>
    <t>Jang R</t>
  </si>
  <si>
    <t>38 newborns tested - all negative</t>
  </si>
  <si>
    <t>10hrs after birth</t>
  </si>
  <si>
    <t>Day 3</t>
  </si>
  <si>
    <t>Day 1/3: positive for baby's stool</t>
  </si>
  <si>
    <t>24-36hrs</t>
  </si>
  <si>
    <t>60-72hrs</t>
  </si>
  <si>
    <t>Tracheal aspirate negative</t>
  </si>
  <si>
    <t>Day 1</t>
  </si>
  <si>
    <t>Day 14 all negative for 3rd swab</t>
  </si>
  <si>
    <t>Day 7 3rd swab positive</t>
  </si>
  <si>
    <t>25hrs</t>
  </si>
  <si>
    <t>17th day of life</t>
  </si>
  <si>
    <t>16 positive (of 610 tested)</t>
  </si>
  <si>
    <t>birth</t>
  </si>
  <si>
    <t>healthy babies with negative SARS-CoV-2 tests</t>
  </si>
  <si>
    <t>4 out of 6 tested were negative</t>
  </si>
  <si>
    <t>1 Neonatal positive SARS-CoV-2 test among 71 tested</t>
  </si>
  <si>
    <t>16 tested positive</t>
  </si>
  <si>
    <t>all 5 negative</t>
  </si>
  <si>
    <t>1st day</t>
  </si>
  <si>
    <t>5th day</t>
  </si>
  <si>
    <t>7 infections of newborn (test not specified)</t>
  </si>
  <si>
    <t>day3/day 7</t>
  </si>
  <si>
    <t>1 immediately isolated</t>
  </si>
  <si>
    <t>13/15</t>
  </si>
  <si>
    <t>within 12 hrs</t>
  </si>
  <si>
    <t>all 5 previously tested positive now negative, 1 new positive</t>
  </si>
  <si>
    <t>between 12 and 48hrs</t>
  </si>
  <si>
    <t>7 negative, rest not reported</t>
  </si>
  <si>
    <t>3rd swab on day 3 negative</t>
  </si>
  <si>
    <t>16hrs after birth</t>
  </si>
  <si>
    <t>2nd day</t>
  </si>
  <si>
    <t>1 positive, 20 negative</t>
  </si>
  <si>
    <t>Day 2</t>
  </si>
  <si>
    <t>Day 4</t>
  </si>
  <si>
    <t>6 positive (out of 188 tested)</t>
  </si>
  <si>
    <t>24/48hrs</t>
  </si>
  <si>
    <t>3 positive (out of 3 tested)</t>
  </si>
  <si>
    <t>3rd</t>
  </si>
  <si>
    <t>yes untill 2 negative PCRs</t>
  </si>
  <si>
    <t>3rd swab at day 10</t>
  </si>
  <si>
    <t>6 positive</t>
  </si>
  <si>
    <t>Day 2/7/9</t>
  </si>
  <si>
    <t>Day 6/12, 16/19 and 22</t>
  </si>
  <si>
    <t>1 reported positive</t>
  </si>
  <si>
    <t>1 reported negative</t>
  </si>
  <si>
    <t>1 tested negative</t>
  </si>
  <si>
    <t>23 positive of unknown total neonates tested</t>
  </si>
  <si>
    <t>day 11+14</t>
  </si>
  <si>
    <t>24hrs after 1st swab</t>
  </si>
  <si>
    <t>day 2</t>
  </si>
  <si>
    <t>day 3/17</t>
  </si>
  <si>
    <t>3rd swab on day 6/22 negative</t>
  </si>
  <si>
    <t>Gangrene</t>
  </si>
  <si>
    <t>Day 5</t>
  </si>
  <si>
    <t>Swabs on day 13/14 negative</t>
  </si>
  <si>
    <t>day 0/1</t>
  </si>
  <si>
    <t>Day 1+4</t>
  </si>
  <si>
    <t>1 reported positve</t>
  </si>
  <si>
    <t>all tested neonates were negative</t>
  </si>
  <si>
    <t>day 3</t>
  </si>
  <si>
    <t>Day 4-16</t>
  </si>
  <si>
    <t>day 20</t>
  </si>
  <si>
    <t>4 yes</t>
  </si>
  <si>
    <t>1 positive on 4th swab at day 26</t>
  </si>
  <si>
    <t>1 positive rectal swabs 4 times</t>
  </si>
  <si>
    <t>21 positive out of 316 tested</t>
  </si>
  <si>
    <t>108 tested and negative</t>
  </si>
  <si>
    <t>4 positive of 29 tested</t>
  </si>
  <si>
    <t>Feces, urine, blood, gastric juices all negative</t>
  </si>
  <si>
    <t>32 yes</t>
  </si>
  <si>
    <t>2 yes</t>
  </si>
  <si>
    <t>24rs</t>
  </si>
  <si>
    <t>72 and 96 hours</t>
  </si>
  <si>
    <t>From day 15</t>
  </si>
  <si>
    <t>Day 4 and 6</t>
  </si>
  <si>
    <t>6hrs after birth</t>
  </si>
  <si>
    <t>101 performed 2 positive</t>
  </si>
  <si>
    <t>0-38hrs after birth</t>
  </si>
  <si>
    <t>40 performed 0 positive</t>
  </si>
  <si>
    <t>91 yes</t>
  </si>
  <si>
    <t>48 tested and negative</t>
  </si>
  <si>
    <t>56 tested 5 positive</t>
  </si>
  <si>
    <t>3 yes</t>
  </si>
  <si>
    <t>1 positive, 48 negative</t>
  </si>
  <si>
    <t>all 3 positive</t>
  </si>
  <si>
    <t>20 hours</t>
  </si>
  <si>
    <t>30 min after birth</t>
  </si>
  <si>
    <t>negative before day 15, positive on day 15</t>
  </si>
  <si>
    <t>Day 50: positive nasopharyngeal and oropharyngeal swabs</t>
  </si>
  <si>
    <t>serum pos and oropharyngeal swab positive, feces positive on day 6</t>
  </si>
  <si>
    <t>Total immunoglobulins were elevated</t>
  </si>
  <si>
    <t>Bronchial aspirate negative</t>
  </si>
  <si>
    <t xml:space="preserve">12 positive </t>
  </si>
  <si>
    <t>yes all</t>
  </si>
  <si>
    <t>42 positive</t>
  </si>
  <si>
    <t>64 negative serological test</t>
  </si>
  <si>
    <t>no data (prob negative)</t>
  </si>
  <si>
    <t>no data (prob negative</t>
  </si>
  <si>
    <t>discharge</t>
  </si>
  <si>
    <t>yes (pumped breastmilk; with masks after discharge)</t>
  </si>
  <si>
    <t>1 exclusive breastfeeding; 14 combined with formula</t>
  </si>
  <si>
    <t>1 tested positive (all were tested)</t>
  </si>
  <si>
    <t>8 days</t>
  </si>
  <si>
    <t>7 tested negative</t>
  </si>
  <si>
    <t>Day 1-3</t>
  </si>
  <si>
    <t>Rapid antigen test all negative</t>
  </si>
  <si>
    <t>24hrs and 48hrs</t>
  </si>
  <si>
    <t>Twice negative</t>
  </si>
  <si>
    <t>day of delivery</t>
  </si>
  <si>
    <t>day 5 and 10</t>
  </si>
  <si>
    <t>2 out of 17 (after mothers recovered from covid)</t>
  </si>
  <si>
    <t>8 hours after birth</t>
  </si>
  <si>
    <t>1 positive out of 54 tested</t>
  </si>
  <si>
    <t>14 days</t>
  </si>
  <si>
    <t>48 exclusive, 12 donated, 7 mixed, 8 artificial</t>
  </si>
  <si>
    <t>45 tested and negative</t>
  </si>
  <si>
    <t>gangrene</t>
  </si>
  <si>
    <t>positive serology</t>
  </si>
  <si>
    <t>before discharge</t>
  </si>
  <si>
    <t>Expresed breast milk fed by nurse</t>
  </si>
  <si>
    <t>in total 9 positive within 9 days from birth</t>
  </si>
  <si>
    <t>Neutralizing antibiodies</t>
  </si>
  <si>
    <t>20 tested negative</t>
  </si>
  <si>
    <t>72 positive</t>
  </si>
  <si>
    <t>148 positive</t>
  </si>
  <si>
    <t>24hrs after birth</t>
  </si>
  <si>
    <t>7 tested 1 positive</t>
  </si>
  <si>
    <t>32 tested, 3 positive</t>
  </si>
  <si>
    <t>day 2-7</t>
  </si>
  <si>
    <t>16hrs-25days</t>
  </si>
  <si>
    <t>22 negative</t>
  </si>
  <si>
    <t>31 negative</t>
  </si>
  <si>
    <t>24 yes, 10 no</t>
  </si>
  <si>
    <t>12 yes</t>
  </si>
  <si>
    <t>day 1</t>
  </si>
  <si>
    <t>day 3,7,10,11</t>
  </si>
  <si>
    <t>312 yes</t>
  </si>
  <si>
    <t>900 yes</t>
  </si>
  <si>
    <t>61 positive</t>
  </si>
  <si>
    <t>160 yes</t>
  </si>
  <si>
    <t>12  negative</t>
  </si>
  <si>
    <t>1 positive; 138 negative; 3 not tested</t>
  </si>
  <si>
    <t>24 hrs</t>
  </si>
  <si>
    <t>all 14 negative</t>
  </si>
  <si>
    <t>1 day later</t>
  </si>
  <si>
    <t>10 (4 exclusive, 6 mixed)</t>
  </si>
  <si>
    <t>48hrs after delivery</t>
  </si>
  <si>
    <t>positive day 14</t>
  </si>
  <si>
    <t>yes after 60hrs after birth</t>
  </si>
  <si>
    <t>no data; ongoing</t>
  </si>
  <si>
    <t>17 tested and negative</t>
  </si>
  <si>
    <t>13 tested and negative</t>
  </si>
  <si>
    <t>3 tested and negative</t>
  </si>
  <si>
    <t>24-48 hrs after delivery</t>
  </si>
  <si>
    <t>10 yes</t>
  </si>
  <si>
    <t>8 yes</t>
  </si>
  <si>
    <t>121 tested 2 positive</t>
  </si>
  <si>
    <t>within 24hrs</t>
  </si>
  <si>
    <t>1 tested and negative</t>
  </si>
  <si>
    <t>day 4 after birth</t>
  </si>
  <si>
    <t>day 6 after birth</t>
  </si>
  <si>
    <t>The neonate's tracheal aspirate and urine were tested for COVID-19and the results were negative. Blood culture for bacteria was negative. Ablood test for COVID-19 antibodies and a faeces test were also negative</t>
  </si>
  <si>
    <t>all neonates were negative for SARS-CoV-2</t>
  </si>
  <si>
    <t>7 other time points</t>
  </si>
  <si>
    <t>yes (mother vaccinated)</t>
  </si>
  <si>
    <t>neonatal umbilical blood IgG positive</t>
  </si>
  <si>
    <t>serum positive</t>
  </si>
  <si>
    <t>negative rectal swab</t>
  </si>
  <si>
    <t>12-24 hrs</t>
  </si>
  <si>
    <t>case 1 at 24 hrs; case 2 at day 4</t>
  </si>
  <si>
    <t>5 hrs</t>
  </si>
  <si>
    <t>28 hrs</t>
  </si>
  <si>
    <t>positive at 23 days</t>
  </si>
  <si>
    <t>Patil UP 1</t>
  </si>
  <si>
    <t>1 hrs</t>
  </si>
  <si>
    <t>negative (3rd swab)</t>
  </si>
  <si>
    <t>64 hrs</t>
  </si>
  <si>
    <t>Patil UP 2</t>
  </si>
  <si>
    <t>83  hrs</t>
  </si>
  <si>
    <t>Patil UP 3</t>
  </si>
  <si>
    <t>58  hrs</t>
  </si>
  <si>
    <t>Patil UP 4</t>
  </si>
  <si>
    <t>3 hrs</t>
  </si>
  <si>
    <t>146  hrs</t>
  </si>
  <si>
    <t>Patil UP 5</t>
  </si>
  <si>
    <t>48  hrs</t>
  </si>
  <si>
    <t>cord blood positive (mother vaccinated)</t>
  </si>
  <si>
    <t>all negative (neonates with symptoms tested)</t>
  </si>
  <si>
    <t>48 hrs</t>
  </si>
  <si>
    <t>24hrs?</t>
  </si>
  <si>
    <t xml:space="preserve">day 7 </t>
  </si>
  <si>
    <t>separated from mother</t>
  </si>
  <si>
    <t>72hrs</t>
  </si>
  <si>
    <t>60hrs</t>
  </si>
  <si>
    <t>6 tested (NICU admission) and negative</t>
  </si>
  <si>
    <t>5 positive of 20 tested</t>
  </si>
  <si>
    <t>6 yes</t>
  </si>
  <si>
    <t>2 positive of 30 tested</t>
  </si>
  <si>
    <t>all negativ</t>
  </si>
  <si>
    <t>1330 tested neonates</t>
  </si>
  <si>
    <t>143 positive intramural</t>
  </si>
  <si>
    <t>1st or 2nd day of life</t>
  </si>
  <si>
    <t>all negtive</t>
  </si>
  <si>
    <t>both negative</t>
  </si>
  <si>
    <t>31 negative, 1 inconclusive</t>
  </si>
  <si>
    <t>SARS-CoV-2 nucleic acid test all negative at birth</t>
  </si>
  <si>
    <t>5 on day 1, 1 on day 18</t>
  </si>
  <si>
    <t>1 COVID 19 encephalitis</t>
  </si>
  <si>
    <t>10/107 positive</t>
  </si>
  <si>
    <t>after 24hrs</t>
  </si>
  <si>
    <t>18 positive</t>
  </si>
  <si>
    <t>third retest</t>
  </si>
  <si>
    <t xml:space="preserve">14 positive of 469 </t>
  </si>
  <si>
    <t>4hrs</t>
  </si>
  <si>
    <t>17 of 157 tested (4 previously negative)</t>
  </si>
  <si>
    <t>272 yes</t>
  </si>
  <si>
    <t>feces, urine, peripheral blood, bronchoalveolar lavage fluid all negative if tested</t>
  </si>
  <si>
    <t>0 positive of 33 tested</t>
  </si>
  <si>
    <t>day 14 to 21 postdischarge</t>
  </si>
  <si>
    <t>47 yes</t>
  </si>
  <si>
    <t>41 breast milk during seperation</t>
  </si>
  <si>
    <t>25 positive</t>
  </si>
  <si>
    <t>Day 15/30</t>
  </si>
  <si>
    <t>21 tested and negative</t>
  </si>
  <si>
    <t>12-24hrs</t>
  </si>
  <si>
    <t>36-48hrs</t>
  </si>
  <si>
    <t>2hrs after birth</t>
  </si>
  <si>
    <t>3rd swab on day 14 positive, repeats on day 16 and 18 negative</t>
  </si>
  <si>
    <t>9 positive of 30 reported</t>
  </si>
  <si>
    <t>5 yes 4 no</t>
  </si>
  <si>
    <t>nucleic acid test all negative</t>
  </si>
  <si>
    <t>416 tested, 54 positive</t>
  </si>
  <si>
    <t>1 positive,56 negative</t>
  </si>
  <si>
    <t>50 negative (5 not tested earlier, positive neonate included)</t>
  </si>
  <si>
    <t>day 2-5</t>
  </si>
  <si>
    <t>negative for positive tested neonate</t>
  </si>
  <si>
    <t>205 yes</t>
  </si>
  <si>
    <t>418 yes</t>
  </si>
  <si>
    <t>0-6d</t>
  </si>
  <si>
    <t>7-28d (1 positive &gt;28 days, so 22 in total)</t>
  </si>
  <si>
    <t>1888 yes</t>
  </si>
  <si>
    <t>101 tested and negative</t>
  </si>
  <si>
    <t>24-48hrs</t>
  </si>
  <si>
    <t>1 positive of 61 tested</t>
  </si>
  <si>
    <t>day 15</t>
  </si>
  <si>
    <t>Beharier O (post vaccination)</t>
  </si>
  <si>
    <t>Beharier O (post sars-cov-2 infection)</t>
  </si>
  <si>
    <t>2 positive, 26 negative</t>
  </si>
  <si>
    <t>21 negative, 1 not assesed</t>
  </si>
  <si>
    <t>3 positive of 32 tested</t>
  </si>
  <si>
    <t>6 SARS+ neonates are included from external centers</t>
  </si>
  <si>
    <t>2 positive of 191 tested</t>
  </si>
  <si>
    <t>After 24hrs</t>
  </si>
  <si>
    <t>Infants with positive tests had repeat nasopharyngeal and anal swabs on the 7th and 14th day of life. A repeat swab was done on the 21ste day of life for neonates with persistent positive results.</t>
  </si>
  <si>
    <t>Gastrointestinal symptoms</t>
  </si>
  <si>
    <t xml:space="preserve">Complete blood count with platelet count and blood culture. On the 24th hour of life C-reactive protein, procalcitonin, liver function and creatinine kinase. Chest radiographs. </t>
  </si>
  <si>
    <t>1 positive in the symptomatic group</t>
  </si>
  <si>
    <t>One month after birth</t>
  </si>
  <si>
    <t>1 positive by follow-up</t>
  </si>
  <si>
    <t>No respiratory symptoms</t>
  </si>
  <si>
    <t>5 neonates dit not receave PCR test at birth</t>
  </si>
  <si>
    <t>5 positive of 225 tested</t>
  </si>
  <si>
    <t>152 yes</t>
  </si>
  <si>
    <t>1 SARS+ neonate on day 5 of life during an emergency department visit for nasal congestion</t>
  </si>
  <si>
    <t>At minute 30 of life</t>
  </si>
  <si>
    <t>Chest x-ray, blood sample and thransthoracic echocardiogram</t>
  </si>
  <si>
    <t>1 positive, 2 tested</t>
  </si>
  <si>
    <t>Within 24hrs</t>
  </si>
  <si>
    <t>A total of six to seven swabs were done</t>
  </si>
  <si>
    <t>2 no</t>
  </si>
  <si>
    <t>Chest x-ray, blood sample, echocardiograph</t>
  </si>
  <si>
    <t>three times</t>
  </si>
  <si>
    <t>No neonate from SARS-CoV-2 positive showed positive test for SARS-CoV-2 infection</t>
  </si>
  <si>
    <t>1 positive of 49 tested</t>
  </si>
  <si>
    <t>Placental, umbilical cord, amniotic fluid, vaginal secretion</t>
  </si>
  <si>
    <t>At 24hrs of life</t>
  </si>
  <si>
    <t>Day 4 of life</t>
  </si>
  <si>
    <t>No because of respiratory distress</t>
  </si>
  <si>
    <t>Chest x-ray showedhazy lung fields, complete blood count was normal</t>
  </si>
  <si>
    <t>Parents both RT-PCR + antigen negative</t>
  </si>
  <si>
    <t>All 38 tested were negative</t>
  </si>
  <si>
    <t>1 positive, 11 tested</t>
  </si>
  <si>
    <t>24-48hrs of life</t>
  </si>
  <si>
    <t>no swap done, children healthy, cord blood and amniotic fluid PCR negative</t>
  </si>
  <si>
    <t>1 of 37 positive</t>
  </si>
  <si>
    <t>3 dol pos</t>
  </si>
  <si>
    <t>7 dol and 10 dol pos</t>
  </si>
  <si>
    <t xml:space="preserve">1 negative for COVID-19 of 37 </t>
  </si>
  <si>
    <t>Not reported</t>
  </si>
  <si>
    <t>7 days after birth</t>
  </si>
  <si>
    <t xml:space="preserve">4 IgG positive; 6 RBD </t>
  </si>
  <si>
    <t>11 S RBD, 1 IgG</t>
  </si>
  <si>
    <t>positive (vaccination)</t>
  </si>
  <si>
    <t>24 hrs / 12 hrs</t>
  </si>
  <si>
    <t>72 hrs</t>
  </si>
  <si>
    <t>the two positive neonates were formula-fed</t>
  </si>
  <si>
    <t xml:space="preserve"> all expressed breast milk samples from 49 mothers within 4 days of delivery were tested negative for SARS-CoV</t>
  </si>
  <si>
    <t>decreased vaccine-induced antibody levels in pregnant vs non-pregnant</t>
  </si>
  <si>
    <t>CSF</t>
  </si>
  <si>
    <t>Maternal serology testing revealed IgG antibodies</t>
  </si>
  <si>
    <t>1 of 92 positive</t>
  </si>
  <si>
    <t>Within 24-48 hours</t>
  </si>
  <si>
    <t>1 of 56 positive</t>
  </si>
  <si>
    <t>within a day of birth</t>
  </si>
  <si>
    <t>11 of 51 positive</t>
  </si>
  <si>
    <t>1 of 51 positive</t>
  </si>
  <si>
    <t>Neonates of SARS+ women were separated immediately after birth</t>
  </si>
  <si>
    <t>Pumped breastmilk</t>
  </si>
  <si>
    <t>2 neonates born to mothers with COVID-19 60 days before delivery were positive in IgG ELISA and PRNT</t>
  </si>
  <si>
    <t>1 of 89 positive</t>
  </si>
  <si>
    <t>Between 48-72 hours of life if they were in the NICU</t>
  </si>
  <si>
    <t>143 yes</t>
  </si>
  <si>
    <t xml:space="preserve">mothers vaccinated during pregnancy </t>
  </si>
  <si>
    <t xml:space="preserve">Basu JK </t>
  </si>
  <si>
    <t>0 of 8 positive</t>
  </si>
  <si>
    <t>A nasopharangeal swab test was performed on 8 neonates and al results were negative</t>
  </si>
  <si>
    <t>not detected (65 tested)</t>
  </si>
  <si>
    <t>1 negative; 1 not performed</t>
  </si>
  <si>
    <t>right after birth</t>
  </si>
  <si>
    <t>after 5 days</t>
  </si>
  <si>
    <t>7 of which within 48hrs</t>
  </si>
  <si>
    <t>29 Ab positive</t>
  </si>
  <si>
    <t>1 positive COVID-19 PCR</t>
  </si>
  <si>
    <t>Reported PCR per case (=child)</t>
  </si>
  <si>
    <t>NA: Not Applicable</t>
  </si>
  <si>
    <t>NR: Not reported</t>
  </si>
  <si>
    <t>Study ID</t>
  </si>
  <si>
    <t>First author</t>
  </si>
  <si>
    <t>Journal</t>
  </si>
  <si>
    <t>Country</t>
  </si>
  <si>
    <t>City</t>
  </si>
  <si>
    <t>Data source</t>
  </si>
  <si>
    <t>Number of women</t>
  </si>
  <si>
    <t>Period of admission ("recruitment")</t>
  </si>
  <si>
    <t>Title of publication</t>
  </si>
  <si>
    <t>Link</t>
  </si>
  <si>
    <t>Clin Infect Dis</t>
  </si>
  <si>
    <t>China</t>
  </si>
  <si>
    <t>Suzhou</t>
  </si>
  <si>
    <t>The Affiliated Infectious Hospital of Soochow University</t>
  </si>
  <si>
    <t>28-2-2020</t>
  </si>
  <si>
    <t>A case of 2019 Novel Coronavirus in a pregnant woman with preterm delivery</t>
  </si>
  <si>
    <t>https://www.ncbi.nlm.nih.gov/pubmed/32119083</t>
  </si>
  <si>
    <t>Zhonghua Bing Li Xue Za Zhi [in Chinese]</t>
  </si>
  <si>
    <t>Wuhan</t>
  </si>
  <si>
    <t>Union Hospital, Tongji Medical College, Huazhong University of Science and Technology</t>
  </si>
  <si>
    <t>21/01/2020 to 04/02/2020</t>
  </si>
  <si>
    <t>[Pregnant women with new coronavirus infection: a clinical characteristics and placental pathological analysis of three cases]</t>
  </si>
  <si>
    <t>https://www.ncbi.nlm.nih.gov/research/coronavirus/publication/32114744</t>
  </si>
  <si>
    <t>J Infect</t>
  </si>
  <si>
    <t>multi cities</t>
  </si>
  <si>
    <t>Official report from the central government in areas outside Wuhan (3 from Zhejiang, 3 from other cities of Hubei and 1 each from Fujian, Shanxi, Beijing, Guangdong, Jiangxi, Heilongjiang and Anhui)</t>
  </si>
  <si>
    <t>08/12/2019 to 25/02/2020</t>
  </si>
  <si>
    <t>Clinical manifestations and outcome of SARS-CoV-2 infection during pregnancy</t>
  </si>
  <si>
    <t>https://www.sciencedirect.com/science/article/pii/S0163445320301092?via%3Dihub#bib0004</t>
  </si>
  <si>
    <t>Emerg Infect Dis</t>
  </si>
  <si>
    <t>Hangzhou</t>
  </si>
  <si>
    <t>The First Affiliated Hospital, College of Medicine, Zhejiang University</t>
  </si>
  <si>
    <t>Lack of Vertical Transmission of Severe Acute Respiratory Syndrome Coronavirus 2, China</t>
  </si>
  <si>
    <t>https://wwwnc.cdc.gov/eid/article/26/6/20-0287_article</t>
  </si>
  <si>
    <t>Lancet</t>
  </si>
  <si>
    <t>Zhongnan Hospital of Wuhan University</t>
  </si>
  <si>
    <t>20/01/2020 to 31/01/2020</t>
  </si>
  <si>
    <t>Clinical characteristics and intrauterine vertical transmission potential of COVID-19 infection in nine pregnant women: a retrospective review of medical records</t>
  </si>
  <si>
    <t>https://www.sciencedirect.com/science/article/pii/S0140673620303603?via%3Dihub</t>
  </si>
  <si>
    <t>Transl Pediatr</t>
  </si>
  <si>
    <t>Wuhan, Tianmen, Jingzhou</t>
  </si>
  <si>
    <t>5 sites (3 sites in Wuhan: Maternal and Child Health Hospital of Hubei; Union Hospital, Tongji Medical College, Huazhong University of Science and Technology; Renmin Hospital of Wuhan University;; 1 site in Tianmen:Tianmen First People’s Hospital; 1 site in Jingzhou: Jingzhou Municipal Maternal and Child Health Hospital)</t>
  </si>
  <si>
    <t>20/01/2020 to 5/02/2020</t>
  </si>
  <si>
    <t>Clinical analysis of 10 neonates born to mothers with 2019-nCoV pneumonia</t>
  </si>
  <si>
    <t>http://tp.amegroups.com/article/view/35919/28274</t>
  </si>
  <si>
    <t>Renmin Hospital of Wuhan University</t>
  </si>
  <si>
    <t>25/1/2020 and 26/01/2020</t>
  </si>
  <si>
    <t>17-3-2020</t>
  </si>
  <si>
    <t>Perinatal Transmission of COVID-19 Associated SARS-CoV-2: Should We Worry?</t>
  </si>
  <si>
    <t>https://academic.oup.com/cid/advance-article/doi/10.1093/cid/ciaa226/5809260</t>
  </si>
  <si>
    <t>AJR Am J Roentgenol</t>
  </si>
  <si>
    <t>Union Hospital, Tongji Medical College</t>
  </si>
  <si>
    <t>20/01/2020 - 10/02/2020</t>
  </si>
  <si>
    <t>19-3-2020</t>
  </si>
  <si>
    <t>Pregnancy and Perinatal Outcomes of Women With Coronavirus Disease (COVID-19) Pneumonia: A Preliminary Analysis</t>
  </si>
  <si>
    <t>https://www.ajronline.org/doi/full/10.2214/AJR.20.23072 &amp; https://www.ajronline.org/doi/10.2214/AJR.20.23247</t>
  </si>
  <si>
    <t>J Microbiol Immunol Infect</t>
  </si>
  <si>
    <t>Qingdao</t>
  </si>
  <si>
    <t>Qingdao Women and Children’s Hospital</t>
  </si>
  <si>
    <t>A patient with SARS-CoV-2 infection during pregnancy in Qingdao, China</t>
  </si>
  <si>
    <t>https://www.sciencedirect.com/science/article/pii/S168411822030061X?via%3Dihub</t>
  </si>
  <si>
    <t>Maternal and Child Health Hospital</t>
  </si>
  <si>
    <t>24/01/2020 - 29/02/2020</t>
  </si>
  <si>
    <t>13-3-2020</t>
  </si>
  <si>
    <t>Maternal and neonatal outcomes of pregnant women with COVID-19 pneumonia: a case-control study</t>
  </si>
  <si>
    <t>https://academic.oup.com/cid/advance-article/doi/10.1093/cid/ciaa352/5813589</t>
  </si>
  <si>
    <t>Lancet Infect Dis</t>
  </si>
  <si>
    <t>Department of Obstetrics and Gynecology, Tongji Hospital, Tongji Medical College, Huazhong University of Science and Technology, Wuhan, Hubei, China</t>
  </si>
  <si>
    <t>01/01/2020 - 08/02/2020</t>
  </si>
  <si>
    <t>24-3-2020</t>
  </si>
  <si>
    <t>Clinical features and obstetric and neonatal outcomes of pregnant patients with COVID-19 in Wuhan, China: a retrospective, single-centre, descriptive study</t>
  </si>
  <si>
    <t>https://www.thelancet.com/journals/laninf/article/PIIS1473-3099(20)30176-6/fulltext</t>
  </si>
  <si>
    <t>JAMA</t>
  </si>
  <si>
    <t>26-3-2020</t>
  </si>
  <si>
    <t>Possible Vertical Transmission of SARS-CoV-2 From an Infected Mother to Her Newborn</t>
  </si>
  <si>
    <t>https://jamanetwork.com/journals/jama/fullarticle/2763853</t>
  </si>
  <si>
    <t>JAMA Pediatrics</t>
  </si>
  <si>
    <t>Department of Neonatology, Institute of Maternal and Child Health, Wuhan Children's Hospital, Tongji Medical College, Huazhong University of Science and Technology, Wuhan, China</t>
  </si>
  <si>
    <t>January 2020 to February 2020</t>
  </si>
  <si>
    <t>Neonatal Early-Onset Infection With SARS-CoV-2 in 33 Neonates Born to Mothers With COVID-19 in Wuhan, China</t>
  </si>
  <si>
    <t>https://jamanetwork.com/journals/jamapediatrics/fullarticle/2763787</t>
  </si>
  <si>
    <t>Department of Obstetrics and Gynecology, Tongji Hospital, Tongji Medical College, Huazhong University of Science and Technology, Wuhan, China</t>
  </si>
  <si>
    <t>A Case Report of Neonatal 2019 Coronavirus Disease in China</t>
  </si>
  <si>
    <t>https://academic.oup.com/cid/advance-article/doi/10.1093/cid/ciaa225/5803274</t>
  </si>
  <si>
    <t>Canadian Journal of Anesthesia</t>
  </si>
  <si>
    <t>Department of Anesthesiology, Renmin Hospital, of Wuhan University, Wuhan</t>
  </si>
  <si>
    <t>30/01/2020 - 23/02 2020</t>
  </si>
  <si>
    <t>16-3-2020</t>
  </si>
  <si>
    <t>Safety and efficacy of different anesthetic regimens for parturients with COVID-19 undergoing Cesarean delivery: a case series of 17 patients</t>
  </si>
  <si>
    <t>https://link.springer.com/article/10.1007%2Fs12630-020-01630-7#Bib1</t>
  </si>
  <si>
    <t>Journal of Medical Virology</t>
  </si>
  <si>
    <t>Department of Obstetrics and Gynecology, Maternal and Child Hospital of Hubei Province, Tongji Medical College, Huazhong University of Science and Technology, Wuhan,</t>
  </si>
  <si>
    <t>20/01/2020 to 10/02/2020</t>
  </si>
  <si>
    <t>28-3-2020</t>
  </si>
  <si>
    <t>Clinical analysis of pregnant women with 2019 novel coronavirus pneumonia</t>
  </si>
  <si>
    <t>https://onlinelibrary.wiley.com/doi/abs/10.1002/jmv.25789</t>
  </si>
  <si>
    <t>Korean J of Anesthesiol</t>
  </si>
  <si>
    <t>South Korea</t>
  </si>
  <si>
    <t>Daegu</t>
  </si>
  <si>
    <t>Daegu Fatimal Hospital, Daegu, South Korea</t>
  </si>
  <si>
    <t>6-mrt</t>
  </si>
  <si>
    <t>31-3-2020</t>
  </si>
  <si>
    <t>Emergency cesarean section on severe acute respiratory syndrome coronavirus 2 (SARS- CoV-2) confirmed patient</t>
  </si>
  <si>
    <t>https://ekja.org/journal/view.php?doi=10.4097/kja.20116</t>
  </si>
  <si>
    <t>Travel Medicine and Infectious Disease</t>
  </si>
  <si>
    <t>Honduras</t>
  </si>
  <si>
    <t>Tegucigalpa</t>
  </si>
  <si>
    <t>Hospital Escuela of Tegucigalpa, Tegucigalpa, Honduras</t>
  </si>
  <si>
    <t>19-mrt</t>
  </si>
  <si>
    <t>25-3-2020</t>
  </si>
  <si>
    <t>A pregnant woman with COVID-19 in Central America</t>
  </si>
  <si>
    <t>https://www.sciencedirect.com/science/article/pii/S1477893920301071?via%3Dihub</t>
  </si>
  <si>
    <t>Balkan Medical Journal</t>
  </si>
  <si>
    <t>Chongqing,</t>
  </si>
  <si>
    <t>Departments of Obstetrics and Gynecology, Chongqing Three Gorges Central Hospital, Chongqing, China</t>
  </si>
  <si>
    <t>Chest CT Findings in a Pregnant Patient with 2019 Novel Coronavirus Disease</t>
  </si>
  <si>
    <t>http://balkanmedicaljournal.org/uploads/pdf/pdf_BMJ_2196.pdf</t>
  </si>
  <si>
    <t>16/02/2020 to 06/03/2020</t>
  </si>
  <si>
    <t>Antibodies in Infants Born to Mothers With COVID-19 Pneumonia</t>
  </si>
  <si>
    <t>https://jamanetwork.com/journals/jama/fullarticle/2763854</t>
  </si>
  <si>
    <t>Annals of Pediatrics</t>
  </si>
  <si>
    <t>Spain</t>
  </si>
  <si>
    <t>Madrid</t>
  </si>
  <si>
    <t>Hospital Universitario 12 de Octubre, Madrid</t>
  </si>
  <si>
    <t>Neonatal first case of SARS-CoV-2 in SpainFirst case of neonatal infection due to SARS-CoV-2 in Spain</t>
  </si>
  <si>
    <t>https://www.sciencedirect.com/science/article/pii/S1695403320301302?via%3Dihub</t>
  </si>
  <si>
    <t>NEJM</t>
  </si>
  <si>
    <t>USA</t>
  </si>
  <si>
    <t>Washington DC</t>
  </si>
  <si>
    <t>MedStar Washington Hospital Center
  Washington, DC</t>
  </si>
  <si>
    <t>An Uncomplicated Delivery in a Patient with Covid-19 in the United States</t>
  </si>
  <si>
    <t>https://www.nejm.org/doi/full/10.1056/NEJMc2007605</t>
  </si>
  <si>
    <t>Ultrasound Obstet Gynecol</t>
  </si>
  <si>
    <t>Turkey</t>
  </si>
  <si>
    <t>Ankara</t>
  </si>
  <si>
    <t>Ankara University, Faculty of Medicine, Ankara, Turkey</t>
  </si>
  <si>
    <t>20-mrt-20</t>
  </si>
  <si>
    <t>Lung ultrasound and computed tomographic findings in pregnant woman with COVID-19</t>
  </si>
  <si>
    <t>https://obgyn.onlinelibrary.wiley.com/doi/abs/10.1002/uog.22034</t>
  </si>
  <si>
    <t>Acta Obstet Gynecol Scand</t>
  </si>
  <si>
    <t>Sweden</t>
  </si>
  <si>
    <t>Stockholm</t>
  </si>
  <si>
    <t>Stockholm South General Hospital, Stockholm</t>
  </si>
  <si>
    <t>COVID‐19 in pregnancy with comorbidities: More liberal testing strategy is needed</t>
  </si>
  <si>
    <t>https://obgyn.onlinelibrary.wiley.com/doi/10.1111/aogs.13862</t>
  </si>
  <si>
    <t>Front Pediatr</t>
  </si>
  <si>
    <t>Union Hospital, Tongji Medical College, Huazhong University of Science and Technology, W</t>
  </si>
  <si>
    <t>Infants Born to Mothers With a New Coronavirus (COVID-19)</t>
  </si>
  <si>
    <t>https://www.frontiersin.org/articles/10.3389/fped.2020.00104/full</t>
  </si>
  <si>
    <t>Pre Print SSRN</t>
  </si>
  <si>
    <t>Italy</t>
  </si>
  <si>
    <t>12 centres in Lombardia</t>
  </si>
  <si>
    <t>1-20 march 2020</t>
  </si>
  <si>
    <t>Mode of Delivery and Clinical Findings in COVID-19 Infected Pregnant Women in Northern Italy</t>
  </si>
  <si>
    <t>https://papers.ssrn.com/sol3/papers.cfm?abstract_id=3562464</t>
  </si>
  <si>
    <t>Journal of Infection</t>
  </si>
  <si>
    <t>Maternal and Child Health Hospital of Hubei Province</t>
  </si>
  <si>
    <t>January 27 to February 14, 2020</t>
  </si>
  <si>
    <t>Clinical and CT imaging features of the COVID-19 pneumonia: Focus on pregnant women and children</t>
  </si>
  <si>
    <t>https://www.journalofinfection.com/article/S0163-4453(20)30118-3/fulltext</t>
  </si>
  <si>
    <t>Central Hospital of Wuhan, Tongji Medical College, Huazhong University of Science and Technology.</t>
  </si>
  <si>
    <t>December 31, 2019 and March 7, 2020</t>
  </si>
  <si>
    <t>Radiological Findings and Clinical Characteristics of Pregnant Women With COVID-19 Pneumonia</t>
  </si>
  <si>
    <t>https://obgyn.onlinelibrary.wiley.com/doi/abs/10.1002/ijgo.13165</t>
  </si>
  <si>
    <t>Infection Control &amp; Hospital Epidemiology</t>
  </si>
  <si>
    <t>Renmin Hospital</t>
  </si>
  <si>
    <t>Jan 28 to March 1, 2020</t>
  </si>
  <si>
    <t>Impact of COVID-19 infection on pregnancy outcomes and the risk of maternal-toneonatal intrapartum transmission of COVID-19 during natural birth</t>
  </si>
  <si>
    <t>https://doi.org/10.1017/ice.2020.84</t>
  </si>
  <si>
    <t>Translational Perioperative and Pain Medicine</t>
  </si>
  <si>
    <t>Department of Anesthesiology,Tongji Medical College of Huazhong
  University of Science and Technology, China.</t>
  </si>
  <si>
    <t>26-2-2020</t>
  </si>
  <si>
    <t>Anesthetic Management for Emergency Cesarean Delivery in a Parturient with Recent Diagnosis of Coronavirus Disease 2019 (COVID-19): A Case Report</t>
  </si>
  <si>
    <t>http://www.transpopmed.org/articles/tppm/tppm-2020-7-118.pdf</t>
  </si>
  <si>
    <t>http://www.transpopmed.org/articles/tppm/tppm-2020-7-118.php</t>
  </si>
  <si>
    <t>Pre Print</t>
  </si>
  <si>
    <t>Tongji hospital</t>
  </si>
  <si>
    <t>25-2-2020</t>
  </si>
  <si>
    <t>Coronavirus disease 2019 (COVID-19) during pregnancy: a case series</t>
  </si>
  <si>
    <t>https://www.preprints.org/manuscript/202002.0373/v1</t>
  </si>
  <si>
    <t>Am J Perinatol</t>
  </si>
  <si>
    <t>Chongqin</t>
  </si>
  <si>
    <t>Chongqin University Three Georges hospital</t>
  </si>
  <si>
    <t>March 5 till April 6</t>
  </si>
  <si>
    <t>Unlikely SARS-CoV-2 vertical transmission from mother to child:A case report</t>
  </si>
  <si>
    <t>https://reader.elsevier.com/reader/sd/pii/S1876034120304391?token=78CED194190EC69F81EDB150170E0F470BFE2EE2003E729B1225D3F069A14D7FD2D490D8B21B323D26EFD52548F98BF7</t>
  </si>
  <si>
    <t>Peru</t>
  </si>
  <si>
    <t>Lima</t>
  </si>
  <si>
    <t>British American hospital Lima</t>
  </si>
  <si>
    <t>Online ahead of print</t>
  </si>
  <si>
    <t>18-4-2020</t>
  </si>
  <si>
    <t>Severe COVID-19 during Pregnancy and Possible Vertical Transmission</t>
  </si>
  <si>
    <t>https://www.thieme-connect.com/products/ejournals/pdf/10.1055/s-0040-1710050.pdf</t>
  </si>
  <si>
    <t>Hospital, University of Toronto, Toronto, Canada.</t>
  </si>
  <si>
    <t>Jan 20 to March 5</t>
  </si>
  <si>
    <t>Clinical Features and Outcomes of Pregnant Women Suspected of Coronavirus Disease 2019</t>
  </si>
  <si>
    <t>https://www.ncbi.nlm.nih.gov/pmc/articles/PMC7152867/pdf/main.pdf</t>
  </si>
  <si>
    <t>Prenat Diagn</t>
  </si>
  <si>
    <t>Iran</t>
  </si>
  <si>
    <t>Sari</t>
  </si>
  <si>
    <t>Imam Khomeini Hospital, Sari, Iran</t>
  </si>
  <si>
    <t>17-4-2020</t>
  </si>
  <si>
    <t>Preterm delivery in pregnant woman with critical COVID-19 pneumonia and vertical transmission</t>
  </si>
  <si>
    <t>https://obgyn.onlinelibrary.wiley.com/doi/epdf/10.1002/pd.5713</t>
  </si>
  <si>
    <t>J Thromb Haemost</t>
  </si>
  <si>
    <t>Canada</t>
  </si>
  <si>
    <t>Toronto</t>
  </si>
  <si>
    <t>Department of Obstetrics and Gynaecology, Division of Maternal-Fetal Medicine, Mount Sinai</t>
  </si>
  <si>
    <t>COVID19 and acute coagulopathy in pregnancy</t>
  </si>
  <si>
    <t>https://onlinelibrary.wiley.com/doi/epdf/10.1111/jth.14856</t>
  </si>
  <si>
    <t>Maternal and Child Health Hospital of Hubei Province, Tongji Medical College, Huazhong University of Science and Technology</t>
  </si>
  <si>
    <t>20-4-2020</t>
  </si>
  <si>
    <t>Clinical characteristics and risk assessment of newborns born to motherswith COVID-19</t>
  </si>
  <si>
    <t>https://reader.elsevier.com/reader/sd/pii/S1386653220300986?token=02C6BD256D3FC40DFD8A7816F2787F85C3360036454319C9868DB14722860470A785C423689FB63DCC974766771BE7AD</t>
  </si>
  <si>
    <t>N Engl J Med</t>
  </si>
  <si>
    <t>National Health Commission of China; data of 50 hospitals in Wuhan</t>
  </si>
  <si>
    <t>Dec 8 to March 20</t>
  </si>
  <si>
    <t>Clinical Characteristics of Pregnant Women with Covid-19 in Wuhan, China</t>
  </si>
  <si>
    <t>https://www.nejm.org/doi/pdf/10.1056/NEJMc2009226?articleTools=true</t>
  </si>
  <si>
    <t>American Journal of Obstetrics &amp; Gynecology MFM</t>
  </si>
  <si>
    <t>U.S.</t>
  </si>
  <si>
    <t>New York</t>
  </si>
  <si>
    <t>New York City hospitals</t>
  </si>
  <si>
    <t>March 13 to 27</t>
  </si>
  <si>
    <t>COVID-19 infection among asymptomatic and symptomatic pregnant women: Two weeks of confirmed presentations to an affiliated pair of New York City hospitals</t>
  </si>
  <si>
    <t>https://www.ncbi.nlm.nih.gov/pmc/articles/PMC7144599/pdf/main.pdf</t>
  </si>
  <si>
    <t>Front. Med.</t>
  </si>
  <si>
    <t>Jan 21 to Feb 29</t>
  </si>
  <si>
    <t>Clinical characteristics of 19 neonates born to mothers with COVID-19</t>
  </si>
  <si>
    <t>https://link.springer.com/content/pdf/10.1007/s11684-020-0772-y.pdf</t>
  </si>
  <si>
    <t>Australian and New Zealand Journal of Obstetrics and Gynaecology</t>
  </si>
  <si>
    <t>Australia</t>
  </si>
  <si>
    <t>Gold Coast</t>
  </si>
  <si>
    <t>Gold Coast University Hospital</t>
  </si>
  <si>
    <t>15-4-2020</t>
  </si>
  <si>
    <t>COVID-19 vaginal delivery - a case report</t>
  </si>
  <si>
    <t>https://obgyn.onlinelibrary.wiley.com/doi/epdf/10.1111/ajo.13173</t>
  </si>
  <si>
    <t>Zanjan</t>
  </si>
  <si>
    <t>Vali-e-asr hospital</t>
  </si>
  <si>
    <t>March 31 - April 6</t>
  </si>
  <si>
    <t>Mortality of a pregnant patient diagnosed with COVID-19: A case report with clinical, radiological, and histopathological findings</t>
  </si>
  <si>
    <t>https://www.ncbi.nlm.nih.gov/pmc/articles/PMC7151464/pdf/main.pdf</t>
  </si>
  <si>
    <t>J Med Virol</t>
  </si>
  <si>
    <t>Beijng</t>
  </si>
  <si>
    <t>Beijng YouAn hospital, Capital Medical University</t>
  </si>
  <si>
    <t>Vaginal delivery report of a healthy neonate born to a convalescent mother with COVID-19.</t>
  </si>
  <si>
    <t>https://onlinelibrary.wiley.com/doi/epdf/10.1002/jmv.25857</t>
  </si>
  <si>
    <t>Chin Journal of Perinatal Medicine</t>
  </si>
  <si>
    <t>Hefei</t>
  </si>
  <si>
    <t>Hospital of Hefei</t>
  </si>
  <si>
    <t>Asymptomatic COVID-19 infection in pregnant woman in the third trimester: a case report</t>
  </si>
  <si>
    <t>http://rs.yiigle.com/yufabiao/1183315.htm</t>
  </si>
  <si>
    <t>Yichun</t>
  </si>
  <si>
    <t>Yichun City People's hospital</t>
  </si>
  <si>
    <t>Asymptomatic COVID-19 in pregnant woman with typical chest CT manifestation: a case report</t>
  </si>
  <si>
    <t>http://rs.yiigle.com/yufabiao/1183751.htm</t>
  </si>
  <si>
    <t>Renmin hospital of Wuhan</t>
  </si>
  <si>
    <t>Jan 22 to Feb 1</t>
  </si>
  <si>
    <t>Clinical characteristics of COVID-19 in pregnancy: analysis of nine cases</t>
  </si>
  <si>
    <t>https://search.bvsalud.org/global-literature-on-novel-coronavirus-2019-ncov/resource/en/covidwho-6177</t>
  </si>
  <si>
    <t>Abstract only</t>
  </si>
  <si>
    <t>Perinatal novel coronavirus infection: a case report</t>
  </si>
  <si>
    <t>https://search.bvsalud.org/global-literature-on-novel-coronavirus-2019-ncov/resource/en/covidwho-2038</t>
  </si>
  <si>
    <t>Clinical microbiology and infection</t>
  </si>
  <si>
    <t>Renmin hospital</t>
  </si>
  <si>
    <t>Jan 25 to Feb 15</t>
  </si>
  <si>
    <t>27-3-2020</t>
  </si>
  <si>
    <t>Association of COVID-19 infection with pregnancy outcomes in healthcare workers and general women</t>
  </si>
  <si>
    <t>https://www.ncbi.nlm.nih.gov/pmc/articles/PMC7141623/pdf/main.pdf</t>
  </si>
  <si>
    <t>Virologica sinica</t>
  </si>
  <si>
    <t>Maternal and Child Health Hospital of Hubei Province, Wuhan, China</t>
  </si>
  <si>
    <t>Jan 23 to Feb 10</t>
  </si>
  <si>
    <t>Clinical Manifestation and Laboratory Characteristics of SARS-CoV-2 Infection in Pregnant Women</t>
  </si>
  <si>
    <t>https://link.springer.com/content/pdf/10.1007/s12250-020-00227-0.pdf</t>
  </si>
  <si>
    <t>Revista Clinica Espanola</t>
  </si>
  <si>
    <t>Las Palmas de Gran Canaria</t>
  </si>
  <si>
    <t>Servicio de Medicina Intensiva del Complejo Hospitalario Universitario Insular Materno Infantil de Las Palmas de Gran Canaria</t>
  </si>
  <si>
    <t>[Pregnancy and Perinatal Outcome of a Woman With COVID-19 Infection]</t>
  </si>
  <si>
    <t>https://www.ncbi.nlm.nih.gov/pmc/articles/PMC7164884/pdf/main.pdf</t>
  </si>
  <si>
    <t>PrePrint</t>
  </si>
  <si>
    <t>Jordan</t>
  </si>
  <si>
    <t>Ar Ramtha</t>
  </si>
  <si>
    <t>King Abdullah University Hospital</t>
  </si>
  <si>
    <t>maart 23</t>
  </si>
  <si>
    <t>14-4-2020</t>
  </si>
  <si>
    <t>The first Jordanian newborn delivered to COVID-19 infected mother with no evidence of vertical transmission: A case report.</t>
  </si>
  <si>
    <t>https://www.researchsquare.com/article/rs-22938/v1</t>
  </si>
  <si>
    <t>Jan 30 to March1</t>
  </si>
  <si>
    <t>Severe Acute Respiratory Syndrome Coronavirus 2(SARS-CoV-2) infection during late pregnancy: A Report of 18 patients from Wuhan, China</t>
  </si>
  <si>
    <t>https://www.researchsquare.com/article/rs-18247/v1</t>
  </si>
  <si>
    <t>Journal of ZheJiang University</t>
  </si>
  <si>
    <t>The First Affiliated hospital, Zheijiang university</t>
  </si>
  <si>
    <t>Jan 19 to Feb 10</t>
  </si>
  <si>
    <t>Pregnant women complicated with corona virus disease 2019 (COVID-19): a clinical analysis of 3 cases</t>
  </si>
  <si>
    <t>http://www.zjujournals.com/med/EN/10.3785/j.issn.1008-9292.2020.03.08</t>
  </si>
  <si>
    <t>Wuhan and Shanghai</t>
  </si>
  <si>
    <t>Xinhua Hospital affiliated to Shanghai Jiao Tong University School of medicine Maternal and Child Health Hospital of Hubei Province</t>
  </si>
  <si>
    <t>Jan 23 to March 4</t>
  </si>
  <si>
    <t>Clinico-radiological features and outcomes in pregnant women with COVID-19: compared with age-matched non-pregnant women</t>
  </si>
  <si>
    <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t>
  </si>
  <si>
    <t>Published in Infection and Drug Resisistance</t>
  </si>
  <si>
    <t>https://www.dovepress.com/clinico-radiological-features-and-outcomes-in-pregnant-women-with-covi-peer-reviewed-fulltext-article-IDR</t>
  </si>
  <si>
    <t>Tongji Hospital of Huazhong University of Science and Technology, Renmin Hospital of Wuhan University, Maternal and Child Health Hospital of Hubei Province, Yichang Central People’s Hospital, and Jinmen Second People’s Hospital</t>
  </si>
  <si>
    <t>Jan 1 to Jan 20</t>
  </si>
  <si>
    <t>Clinical features and the maternal and neonatal outcomes of pregnant women with coronavirus disease 2019</t>
  </si>
  <si>
    <t>https://www.medrxiv.org/content/10.1101/2020.03.22.20041061v1.full.pdf</t>
  </si>
  <si>
    <t>Diabetologe</t>
  </si>
  <si>
    <t>Germany</t>
  </si>
  <si>
    <t>Freiburg</t>
  </si>
  <si>
    <t>Freiburg University Clinic</t>
  </si>
  <si>
    <t>Mid March 20</t>
  </si>
  <si>
    <t>Coronavirus disease 2019 (COVID-19) and pregnancy</t>
  </si>
  <si>
    <t>https://link.springer.com/content/pdf/10.1007/s11428-020-00611-0.pdf</t>
  </si>
  <si>
    <t>Obstetrics and Gynaecology</t>
  </si>
  <si>
    <t>India</t>
  </si>
  <si>
    <t>New Delhi</t>
  </si>
  <si>
    <t>All India Institute of Medical Sciences</t>
  </si>
  <si>
    <t>23-4-2020</t>
  </si>
  <si>
    <t>Management of the first patient with confirmed COVID-19 in pregnancy in India: From guidelines to frontlines</t>
  </si>
  <si>
    <t>https://obgyn.onlinelibrary.wiley.com/doi/epdf/10.1002/ijgo.13179</t>
  </si>
  <si>
    <t>Chengde</t>
  </si>
  <si>
    <t>School of basic medical science, chengde medical university</t>
  </si>
  <si>
    <t>24-4-2020</t>
  </si>
  <si>
    <t>Asymptomatic COVID-19 infection in late pregnancy indicated no vertical transmission</t>
  </si>
  <si>
    <t>https://onlinelibrary.wiley.com/doi/abs/10.1002/jmv.25927</t>
  </si>
  <si>
    <t>International Journal of Infectious Diseases</t>
  </si>
  <si>
    <t>Jan 23 to Feb 23</t>
  </si>
  <si>
    <t>Clinical analysis of ten pregnant women with COVID-19 in Wuhan, China: a retrospective study</t>
  </si>
  <si>
    <t>https://www.ijidonline.com/article/S1201-9712(20)30263-0/fulltext</t>
  </si>
  <si>
    <t>British Journal of Anaesthesia</t>
  </si>
  <si>
    <t>Wuhan Red Cross Hospital</t>
  </si>
  <si>
    <t>Emergency Caesarean delivery in a patient with confirmed COVID-19 under spinal anaesthesia</t>
  </si>
  <si>
    <t>https://bjanaesthesia.org/article/S0007-0912(20)30131-8/pdf</t>
  </si>
  <si>
    <t>European Journal of Obstetrics &amp; Gynaecology and Reproductive Biology</t>
  </si>
  <si>
    <t>Turin</t>
  </si>
  <si>
    <t>Department of Surgical Sciences, Sant Anna Hospital, University of Turin</t>
  </si>
  <si>
    <t>Apr 7 to April 14</t>
  </si>
  <si>
    <t>Pre-labor anorectal swab for SARS-CoV-2 in COVID-19 pregnant patients: is it time to think about it?</t>
  </si>
  <si>
    <t>https://www.ejog.org/article/S0301-2115(20)30202-5/pdf</t>
  </si>
  <si>
    <t>Am J Obstet Gynecol</t>
  </si>
  <si>
    <t>Newark</t>
  </si>
  <si>
    <t>Division of Maternal-Fetal Medicine, Depart-ment of Obstetrics and Gynecology, Newark Beth IsraelMedical Center, Newark, New Jersey</t>
  </si>
  <si>
    <t>Two cases of coronavirus 2019 related cardiomyopathy in pregnancy</t>
  </si>
  <si>
    <t>https://reader.elsevier.com/reader/sd/pii/S2589933320300434?token=8DF6A5A58D60E7056091D1917F5D3B106265A47EB65F013078A673D9800397165A7FC3B8B7C7CB787897BCA917B1E51F</t>
  </si>
  <si>
    <t>Obstet Gynecol.</t>
  </si>
  <si>
    <t>Departments of Pediatrics, Obstetrics and Gynecology, and Clinical Laboratory, Tongji Hospital, and the Department of Biochemistry and Molecular Biology, Basic Medicine School, Tongji Medical College, Huazhong University of Science and Technology &amp; Divisions of Obstetrics and Gynecology and Pediatrics and Neonatal Critical Care, “A. Béclère” Medical Centre, Paris Saclay University Hospitals APHP and Paris Saclay University, Paris, France</t>
  </si>
  <si>
    <t>Mar 10 to April 17</t>
  </si>
  <si>
    <t>Severe Acute Respiratory Syndrome Coronavirus 2 (SARS-CoV-2) Vertical Transmission in Neonates Born to Mothers With Coronavirus Disease 2019 (COVID-19) Pneumonia</t>
  </si>
  <si>
    <t>https://journals.lww.com/greenjournal/Citation/9000/Severe_Acute_Respiratory_Syndrome_Coronavirus_2.97384.aspx</t>
  </si>
  <si>
    <t>Beijng, Wuhan, Suizhou, Yichang, Hanchuan, Guangzhou, Hong Kong</t>
  </si>
  <si>
    <t>25 hospitals in China: 1) Department of Obstetrics and Gynaecology, Peking University First Hospital, Beijing, China.</t>
  </si>
  <si>
    <t>Apr 9 to Apr 17</t>
  </si>
  <si>
    <t>Coronavirus Disease 2019 (COVID-19) in Pregnant Women: A Report Based on 116 Cases</t>
  </si>
  <si>
    <t>https://www.ajog.org/article/S0002-9378(20)30462-2/pdf</t>
  </si>
  <si>
    <t>Rome</t>
  </si>
  <si>
    <t>Dipartimento Scienze della Salute della Donna, del Bambino e di Sanità Pubblica</t>
  </si>
  <si>
    <t>Apr 1 to Apr 26</t>
  </si>
  <si>
    <t>26-4-2020</t>
  </si>
  <si>
    <t>Clinical role of lung ultrasound for the diagnosis and monitoring of COVID-19 pneumonia in in pregnant women</t>
  </si>
  <si>
    <t>https://obgyn.onlinelibrary.wiley.com/doi/abs/10.1002/uog.22055</t>
  </si>
  <si>
    <t>Science Bulletin</t>
  </si>
  <si>
    <t>Wuhan Union Hospital</t>
  </si>
  <si>
    <t>Jan 21 to Feb 9</t>
  </si>
  <si>
    <t>Clinical presentations and outcomes of SARS-CoV-2 infected pneumonia in pregnant women and health status of their neonates</t>
  </si>
  <si>
    <t>https://www.sciencedirect.com/science/article/pii/S2095927320302656</t>
  </si>
  <si>
    <t>West Columbia</t>
  </si>
  <si>
    <t>Lexinton Medical Center</t>
  </si>
  <si>
    <t>Successful Treatment of Preterm Labor in Association with Acute COVID-19 Infection.</t>
  </si>
  <si>
    <t>https://www.thieme-connect.de/products/ejournals/pdf/10.1055/s-0040-1709993.pdf</t>
  </si>
  <si>
    <t>Wuhan Tongji Hospital</t>
  </si>
  <si>
    <t>No SARS-CoV-2 detected in amniotic fluid in mid-pregnancy.</t>
  </si>
  <si>
    <t>https://www.thelancet.com/pdfs/journals/laninf/PIIS1473-3099(20)30320-0.pdf</t>
  </si>
  <si>
    <t>Department of Obstetrics and Gynecology, NYU Winthrop Hospital</t>
  </si>
  <si>
    <t>Apr 13 to Apr 16</t>
  </si>
  <si>
    <t>26-04-2020</t>
  </si>
  <si>
    <t>Screening all pregnant women admitted to Labor and Delivery for the virus responsible for COVID-19</t>
  </si>
  <si>
    <t>https://www.ajog.org/article/S0002-9378(20)30472-5/pdf</t>
  </si>
  <si>
    <t>Acta Med Port</t>
  </si>
  <si>
    <t>Portugal</t>
  </si>
  <si>
    <t>Porto</t>
  </si>
  <si>
    <t>Department of Obstetrics. Centro Hospitalar Universitário de São João.</t>
  </si>
  <si>
    <t>Apr 8 to Apr 20</t>
  </si>
  <si>
    <t>20-04-2020</t>
  </si>
  <si>
    <t>Cesarean Section in a Pregnant Woman with COVID-19: First Case in Portugal</t>
  </si>
  <si>
    <t>https://pubmed.ncbi.nlm.nih.gov/32352913/?from_term=%28covid-19+OR+SARS-CoV-2%29+AND+%28pregnant%2Fpregnancy+OR+maternal+OR+perinatal+OR+neonate%2Fneonatal+OR+newborn+OR+obstetric%29&amp;from_sort=date&amp;from_pos=2</t>
  </si>
  <si>
    <t>The Central Hospital of Wuhan</t>
  </si>
  <si>
    <t>Jan 15 to March 15</t>
  </si>
  <si>
    <t>Coronavirus disease 2019 in pregnancy</t>
  </si>
  <si>
    <t>https://www.ijidonline.com/article/S1201-9712(20)30280-0/pdf</t>
  </si>
  <si>
    <t>International Journal of Obstetrics and Gynaecology</t>
  </si>
  <si>
    <t>Zhongnan Hospital</t>
  </si>
  <si>
    <t>Jan 20 to March 2</t>
  </si>
  <si>
    <t>29-4-2020</t>
  </si>
  <si>
    <t>Analysis of Vaginal Delivery Outcomes Among Pregnant Women in Wuhan, China During the COVID-19 Pandemic</t>
  </si>
  <si>
    <t>https://pubmed.ncbi.nlm.nih.gov/32350871/?from_term=Analysis+of+vaginal+delivery+outcomes+among+pregnant+women+in+Wuhan%2C+China+during+the+COVID%E2%80%9019+pandemic&amp;from_sort=date&amp;from_size=50&amp;from_pos=1</t>
  </si>
  <si>
    <t>Meditteranean Journal of Hematology and Infectious Diseases</t>
  </si>
  <si>
    <t>Perugia</t>
  </si>
  <si>
    <t>Santa Maria della Misericordia Hospital</t>
  </si>
  <si>
    <t>Apr 17 to Apr 18</t>
  </si>
  <si>
    <t>Delivery in asymptomatic Italian woman with SARS-CoV-2 infection</t>
  </si>
  <si>
    <t>http://www.mjhid.org/index.php/mjhid/article/view/2020.033/3773</t>
  </si>
  <si>
    <t>American Journal of Obstetrics &amp; Gynecology</t>
  </si>
  <si>
    <t>Tehren</t>
  </si>
  <si>
    <t>Shariati Hospital and Imam Khomeini Hospital at Tehran University of Medical Sciences, Tehran, Iran; Shohada Hospital, Shahid Beheshti University of Medical Sciences, Tehran, Iran; Baqiyatallah Hospital, Baqiyatallah University of Medical Sciences, Tehran, Iran; Mousavi Hospital, Zanjan University of Medical Sciences, Zanjan, Iran; Kamkar-Arabnia Hospital, Qom University of Medical Science, Qom, Iran; Alzahra Hospital, Guilan University of Medical Sciences, Rasht, Iran.</t>
  </si>
  <si>
    <t>Apr 14 to Apr 23</t>
  </si>
  <si>
    <t>Maternal Death Due to COVID-19 Disease</t>
  </si>
  <si>
    <t>https://www.ajog.org/article/S0002-9378(20)30516-0/pdf</t>
  </si>
  <si>
    <t xml:space="preserve">U.S. </t>
  </si>
  <si>
    <t>St. Louis</t>
  </si>
  <si>
    <t xml:space="preserve">Division of Maternal-Fetal Medicine, Washington University in St. Louis, St. Louis, Missouri </t>
  </si>
  <si>
    <t>Apr 17 to Apr 23</t>
  </si>
  <si>
    <t>False-Negative COVID-19 Testing: Considerations in Obstetrical Care</t>
  </si>
  <si>
    <t>https://reader.elsevier.com/reader/sd/pii/S2589933320300732?token=7267A334BBD0DF01CB6B61B138082979E7B5E7EB6C941B18239EA69B31E959406D3CC325B7DE4D0D2581093A506542F9</t>
  </si>
  <si>
    <t>Switzerland</t>
  </si>
  <si>
    <t>Lausanne</t>
  </si>
  <si>
    <t>Department Woman-Mother-Child, Lausanne University Hospital</t>
  </si>
  <si>
    <t>Apr 20 to Apr 30</t>
  </si>
  <si>
    <t>30-4-2020</t>
  </si>
  <si>
    <t>Second-Trimester Miscarriage in a Pregnant Woman With SARS-CoV-2 Infection</t>
  </si>
  <si>
    <t>https://jamanetwork.com/journals/jama/fullarticle/2765616</t>
  </si>
  <si>
    <t>Department of Woman and Child Health and Public Health, Fondazione Policlinico Universitario A. Gemelli IRCCS</t>
  </si>
  <si>
    <t>Apr 21 to Apr 21</t>
  </si>
  <si>
    <t>Neonatal Late Onset Infection with Severe Acute Respiratory Syndrome Coronavirus 2.</t>
  </si>
  <si>
    <t>https://www.thieme-connect.de/products/ejournals/html/10.1055/s-0040-1710541</t>
  </si>
  <si>
    <t>Cincinnati</t>
  </si>
  <si>
    <t>Division of Maternal-Fetal Medicine, TriHealth-Good Samaritan Hospital</t>
  </si>
  <si>
    <t>Apr 7 to Apr 14</t>
  </si>
  <si>
    <t>Severe ARDS in COVID-19-infected Pregnancy: Obstetric and Intensive Care Considerations</t>
  </si>
  <si>
    <t>https://reader.elsevier.com/reader/sd/pii/S2589933320300501?token=37F2247302E208819FF7DF479642110A5508DE9E23ED229FCF99B92D79D131B5DF81F026C63E8ECEBC846409260FB7A8</t>
  </si>
  <si>
    <t>Int J Gynaecol Obstet</t>
  </si>
  <si>
    <t>Zhongshan</t>
  </si>
  <si>
    <t>Research Institute of Gynecology and Obstetrics, The Third Affiliated Hospital of Guangzhou Medical University</t>
  </si>
  <si>
    <t>Critically ill pregnant patient with COVID‐19 and neonatal death within two hours of birth</t>
  </si>
  <si>
    <t>https://obgyn.onlinelibrary.wiley.com/doi/abs/10.1002/ijgo.13189</t>
  </si>
  <si>
    <t xml:space="preserve">Online ahead of print. Only abstract available. </t>
  </si>
  <si>
    <t>Coronavirus Disease 2019 Among Pregnant Chinese Women: Case Series Data on the Safety of Vaginal Birth and Breastfeeding</t>
  </si>
  <si>
    <t>https://pubmed.ncbi.nlm.nih.gov/32369656/?from_term=%28covid-19+OR+SARS-CoV-2%29+AND+%28pregnant%2Fpregnancy+OR+maternal+OR+perinatal+OR+neonate%2Fneonatal+OR+newborn+OR+obstetric%29&amp;from_sort=date&amp;from_size=50&amp;from_pos=2</t>
  </si>
  <si>
    <t>American Journal of Obstetrics and Gynecology</t>
  </si>
  <si>
    <t>U.S</t>
  </si>
  <si>
    <t>Philadelphia</t>
  </si>
  <si>
    <t>Hospital of the University of Pennsylvania Division of Maternal-Fetal Medicine</t>
  </si>
  <si>
    <t>Apr 23 to Apr 24</t>
  </si>
  <si>
    <t>Care of critically ill pregnant patients with COVID-19: a case series</t>
  </si>
  <si>
    <t>https://www.ajog.org/article/S0002-9378(20)30515-9/pdf</t>
  </si>
  <si>
    <t>Thrombosis research</t>
  </si>
  <si>
    <t>Milan</t>
  </si>
  <si>
    <t>Fondazione IRCCS Ca' Granda Ospedale Maggiore Policlinico, Unit of Obstetrics, Department of Mother Neonate and Child, Mangiagalli Centre, Milan, Italy</t>
  </si>
  <si>
    <t>Apr 16 to Apr 17</t>
  </si>
  <si>
    <t>Pulmonary embolism in a young pregnant woman with COVID-19</t>
  </si>
  <si>
    <t>https://www.thrombosisresearch.com/article/S0049-3848(20)30138-9/pdf</t>
  </si>
  <si>
    <t>Obstetrics &amp; Gynecology</t>
  </si>
  <si>
    <t>San Francisco</t>
  </si>
  <si>
    <t>Department of Obstetrics, Gynecology and Reproductive Sciences, University of California, San Francisco</t>
  </si>
  <si>
    <t>Apr 16 to Apr 29</t>
  </si>
  <si>
    <t>Acute Respiratory Distress Syndrome in a Preterm Pregnant Patient With Coronavirus Disease 2019 (COVID-19)</t>
  </si>
  <si>
    <t>https://journals.lww.com/greenjournal/Abstract/9000/Acute_Respiratory_Distress_Syndrome_in_a_Preterm.97348.aspx#</t>
  </si>
  <si>
    <t>Solna</t>
  </si>
  <si>
    <t>Public Health Agency of Sweden</t>
  </si>
  <si>
    <t>Pregnant and postpartum women with SARS‐CoV‐2 infection in intensive care in Sweden</t>
  </si>
  <si>
    <t>https://obgyn.onlinelibrary.wiley.com/doi/abs/10.1111/aogs.13901</t>
  </si>
  <si>
    <t>Pierce-Williams RAM</t>
  </si>
  <si>
    <t>Thomas  Jefferson  University</t>
  </si>
  <si>
    <t>Apr 27 to May 4</t>
  </si>
  <si>
    <t>Clinical course of severe and critical COVID-19 in hospitalized pregnancies: a US cohort study</t>
  </si>
  <si>
    <t>https://pdf.sciencedirectassets.com/320199/AIP/1-s2.0-S258993332030077X/main.pdf?X-Amz-Security-Token=IQoJb3JpZ2luX2VjEOH%2F%2F%2F%2F%2F%2F%2F%2F%2F%2FwEaCXVzLWVhc3QtMSJIMEYCIQCJ3XyUQ8jE3FjiPlIFlRXYg8BhkrYbxCYajBSlhOIvcgIhAMtDTfpB1wB%2BKO9y4iCG67XqKJifyZWQCLhEbNjaEW3XKrQDCCkQAxoMMDU5MDAzNTQ2ODY1IgyLPnVKPXZsYRSCe2gqkQOUkuS3qGG7RPW%2Bmza974R1v1VrUQ9yxDJMmstO15DLmgNTjggl%2BxX%2FgKZGb8p%2FeUXj3Dr%2BvT1UjFAjwOOtTCyEP0YxfQYVpllt0cblA%2FAfRJn2VR77L7LdsMBCrHfcQsUqDzk2zWFFaW%2Bu8XSrdAbFpque0ZChysTRI1Urkx6u3IZaT0vdYe%2FJa05sXoOhva3JnOts0o%2FiFZBkXaX81faT4SDWYHApt%2BpF1GvF88%2FX2%2Bj9Omh28oDp75iTR%2FXIh1vtyxzMQG%2FyfdaDfgFsQTyBiyV5gXuDtDgbiqSgSzD7GV%2BY32%2Br2QLVhZqDlOYf05lV9LIk7yUpw%2BUJ%2FNmr3D%2Fbs6DlaiazIA6RGqt1yyL%2BGW2NKxXVi4QZl6cY4x%2BxKZNNoV3IXGv7EPT9A1GBzCMH%2FDpx%2BshhHxV48BkLsL4ZaLqIXaA7EhCxZtHnl%2BeGP4AHxjjSU7vvcw6nXlLUA%2F7JFs1WA8P27DCGLr5lht4CSUrGzxPJwMoY4CZX%2FPQrzF3AsUukNMoDyUmP9JY2uNozjzDSlOT1BTrqAd3pZipcB%2BrlNCqgDtpHhb81GWcozAW8yM%2FB5V7u3z92VkDhvWGdujG3PDfViJn8LXIXQ0fMIBGoo549UVNQU3u9sFDZCtwW5HcqfSgYByHzamPH6ulvdskYF257Mv5LUr9psAKbDH4T0vwVhmuRbTe4M1gigAt7pzgmYi4DzkAtztUBuf6cg5LaM5zm2dTJEK9MOE7cGiePsCcGztbCmOrurEV7gLjjfo1my0WjKRjWUExiMI9aunzfRp8AiJ0%2BkbaRMD4MRPLEguTt5405Hn8tt%2BT6CGcT7UaUgHoSX%2Bk208LnxewtY%2F6SEg%3D%3D&amp;X-Amz-Algorithm=AWS4-HMAC-SHA256&amp;X-Amz-Date=20200511T093741Z&amp;X-Amz-SignedHeaders=host&amp;X-Amz-Expires=300&amp;X-Amz-Credential=ASIAQ3PHCVTYZIJV5KGJ%2F20200511%2Fus-east-1%2Fs3%2Faws4_request&amp;X-Amz-Signature=771537bc853d8794d0305f8b66d9d8f2965b17750622f5ebec3ccb870411756b&amp;hash=2e2788dc0503c1a28d5250eb0e0962a7b12905b32087e54e0201dcdc521353d0&amp;host=68042c943591013ac2b2430a89b270f6af2c76d8dfd086a07176afe7c76c2c61&amp;pii=S258993332030077X&amp;tid=spdf-9e352fd2-22e0-4e37-96e9-7ba0fccba0c7&amp;sid=c3583afd43f2094eb78ab737be9889d9c0e8gxrqb&amp;type=client</t>
  </si>
  <si>
    <t>NYU Langone Health</t>
  </si>
  <si>
    <t>Apr 28 to May 3</t>
  </si>
  <si>
    <t>Detection of SARS-COV-2 in Placental and Fetal Membrane Samples</t>
  </si>
  <si>
    <t>https://pdf.sciencedirectassets.com/320199/AIP/1-s2.0-S2589933320300768/main.pdf?X-Amz-Security-Token=IQoJb3JpZ2luX2VjEOH%2F%2F%2F%2F%2F%2F%2F%2F%2F%2FwEaCXVzLWVhc3QtMSJGMEQCIGZ2Ii9sAu%2FCzw3CicjN96LcB9yMEY6Mu7nFeyPaV9u5AiBA3qhL7g6pRjXH%2BSlQhaNtNPTcYXpi1xu1kI7gRNO%2BBiq0AwgpEAMaDDA1OTAwMzU0Njg2NSIMQ4RyFtoXcsejR8TXKpEDOU89OBVhpxX%2BLJUm5t9BUDwYT3WmtNe8sKk9U2VHtduSdqNUTIGk8QKzxhsiPUI5Hxo6ZVHrZMksZLUuZc5t0Wo%2FIPfCugJwhbVIrDy1sJMh4zHh2WTO51yzk%2BL831s05QFHgfmKyxt1e%2F2RAKeVSqxssFqFv9TCw7FVCYc%2BGoII4GBscv%2F5jHhvXCcE7HjuVHBd1ErPE9Gvi3PpUvFALLIic2N1%2Bj%2B1tSy%2FMt2EDyo0PEeOV5Fg7fj%2FMJRAP%2FmRhff%2F57j2zyA7x7MfLdGVVnk6H7NeAUIYQ4N8FrezXQXX1ZsniUjxfF%2Birz%2BV6ofs%2FZSrCNFuRvxeZFHZynFlWBNTYKKOt6ykChtNcEizSuksGXAKZLl29HBtpo0pq5qw8%2FEQd9QRaOB7flf2qQUb26%2Btg25y48o7mHh%2FPVKc0i0HvX%2F61WQyboMf3mqpGOWlqlfnB3ue5StCuUBpZQLssC6nNhFMnbZrxz1KR9ql8oH2HdPLGj%2FsdIoPSFE6k57POUK030rEjLneQ%2BJ1%2BQTxtdkw0JPk9QU67AGNiiBNu%2B%2FxNJWIZOHdF2hgGN9J%2Fp%2FZNQw21biLeimmY2rd8d6t2VrzP8FHarcgYxPgjsusspaQDtbxm1v66y6wKi8kOk0bpdzhLP2Qqig0RVBft77H6i%2Bvgz8XGcLnplT66dMbnJhmfZkgsJRKUJHz6rJW1wmnjHNyPH2xNgrCB3Ut%2F%2BaSjJSomFkHOHkVzoytdI%2BW2ea5coKTLWRPVypzFlbFR9A1FN%2BTwBqJjZzFM3PylZhSPvp%2Fo2mvlGr4UqPlO7Karq1J2lCHGWvh2bXv5ucxlxRknQWRQTQXt28sFZd3qmNowIp%2BXAqVwA%3D%3D&amp;X-Amz-Algorithm=AWS4-HMAC-SHA256&amp;X-Amz-Date=20200511T093924Z&amp;X-Amz-SignedHeaders=host&amp;X-Amz-Expires=300&amp;X-Amz-Credential=ASIAQ3PHCVTY57RQMME6%2F20200511%2Fus-east-1%2Fs3%2Faws4_request&amp;X-Amz-Signature=9a4c83269dd535dad5b09b840764353bc45106112b7100ef134ae368bde1deab&amp;hash=bfe5c915c597737ef086627a164142b992149fbb268ff4ea2253921c053dcd3d&amp;host=68042c943591013ac2b2430a89b270f6af2c76d8dfd086a07176afe7c76c2c61&amp;pii=S2589933320300768&amp;tid=spdf-fbf5c31e-4dde-48e3-82b2-117e32ccf7ff&amp;sid=c3583afd43f2094eb78ab737be9889d9c0e8gxrqb&amp;type=client</t>
  </si>
  <si>
    <t>Obstet Gynecol</t>
  </si>
  <si>
    <t>Department of Obstetrics and Gynecology, Urban Health Plan, Inc., Bronx, and the Division of Maternal-Fetal Medicine, Department of Obstetrics and Gynecology, Weill Cornell Medicine</t>
  </si>
  <si>
    <t>A Postpartum Death Due to Coronavirus Disease 2019 (COVID-19) in the United States</t>
  </si>
  <si>
    <t>https://pubmed.ncbi.nlm.nih.gov/32384387/?from_term=%28pregnant%2Fpregnancy+OR+maternal+OR+perinatal+OR+neonate%2Fneonatal+OR+newborn+OR+obstetric%29+AND+%28covid-19+OR+SARS-CoV-2%29&amp;from_sort=date&amp;from_pos=5</t>
  </si>
  <si>
    <t>Case Rep Womens Health</t>
  </si>
  <si>
    <t>Detroit</t>
  </si>
  <si>
    <t>Department of Obstetrics and Gynecology, Division of Maternal Fetal Medicine, Henry Ford Hospital</t>
  </si>
  <si>
    <t>Apr 27 to May 7</t>
  </si>
  <si>
    <t>Severe COVID-19 Infection in Pregnancy Requiring Intubation Without Preterm Delivery: A Case Report</t>
  </si>
  <si>
    <t>https://pubmed.ncbi.nlm.nih.gov/32382516/?from_term=%28pregnant%2Fpregnancy+OR+maternal+OR+perinatal+OR+neonate%2Fneonatal+OR+newborn+OR+obstetric%29+AND+%28covid-19+OR+SARS-CoV-2%29&amp;from_sort=date&amp;from_page=2&amp;from_pos=1</t>
  </si>
  <si>
    <t>CMAJ</t>
  </si>
  <si>
    <t>Xiangyang</t>
  </si>
  <si>
    <t>Departments of  Obstetrics and Gynecology, Radiology (An), Infectious Diseases (An, Zhang, Ye) and Respiratory and Critical Care (An, Zhang, Ye), Xiangyang First People’s Hospital, Hubei University of Medicine</t>
  </si>
  <si>
    <t>Postpartum exacerbation of antenatal COVID-19 pneumonia in 3 women</t>
  </si>
  <si>
    <t>https://www.cmaj.ca/content/cmaj/early/2020/05/06/cmaj.200553.full.pdf</t>
  </si>
  <si>
    <t>The Lancet</t>
  </si>
  <si>
    <t>Belgium</t>
  </si>
  <si>
    <t>Brussels</t>
  </si>
  <si>
    <t>Cliniques Universitaires Saint Luc</t>
  </si>
  <si>
    <t>COVID-19 in a 26-week preterm neonate</t>
  </si>
  <si>
    <t>https://www.thelancet.com/pdfs/journals/lanchi/PIIS2352-4642(20)30140-1.pdf</t>
  </si>
  <si>
    <t>Zhengzou</t>
  </si>
  <si>
    <t>Department of Anesthesiology and Perioperative Medicine, Henan Provincial People’s Hospital, People’s Hospital of Zhengzhou University</t>
  </si>
  <si>
    <t>Evidence of mother-to-newborn infection with COVID-19</t>
  </si>
  <si>
    <t>https://bjanaesthesia.org/article/S0007-0912(20)30281-6/pdf</t>
  </si>
  <si>
    <t>U.K.</t>
  </si>
  <si>
    <t>London</t>
  </si>
  <si>
    <t>St Thomas’s Hospital</t>
  </si>
  <si>
    <t>Apr 7 to Apr 25</t>
  </si>
  <si>
    <t>Placental abruption in a twin pregnancy at 32 weeks' gestation complicated by COVID-19, without vertical transmission to the babies.</t>
  </si>
  <si>
    <t>https://reader.elsevier.com/reader/sd/pii/S2589933320300781?token=5E298A70E62BB39867A7CFB3D08AC7B8A05F58B4B653110069A7F5D42C29B2388085F1EB6D66574918B7AC39DEE5455C</t>
  </si>
  <si>
    <t>European Journal of Obstetrics &amp; Gynecology and Reproductive Biology</t>
  </si>
  <si>
    <t>London city Hospital</t>
  </si>
  <si>
    <t xml:space="preserve">Online ahead of print. </t>
  </si>
  <si>
    <t>14-5-2020</t>
  </si>
  <si>
    <t>Novel Coronavirus COVID-19 in late pregnancy: Outcomes of first nine cases in an inner city London hospital</t>
  </si>
  <si>
    <t>https://www.ejog.org/article/S0301-2115(20)30257-8/pdf</t>
  </si>
  <si>
    <t>Respiratory Medicine Case Reports</t>
  </si>
  <si>
    <t>Tabriz</t>
  </si>
  <si>
    <t xml:space="preserve">Imam  Reza  hospital </t>
  </si>
  <si>
    <t>May 9 to May 11</t>
  </si>
  <si>
    <t>13-5-2020</t>
  </si>
  <si>
    <t>Acute kidney injury in pregnant women following SARS-CoV-2 infection: A case reportfrom Iran</t>
  </si>
  <si>
    <t>https://reader.elsevier.com/reader/sd/pii/S2213007120302306?token=F1FAE87FAF747D30A9DEFEB40A803023C8DB9A99A3506AF3EE6BBC9A698DCF71CCD20290A9D66E910642AE8F0798D2A0</t>
  </si>
  <si>
    <t>Chinese Journal of Infectious Diseases</t>
  </si>
  <si>
    <t>Xinyang city</t>
  </si>
  <si>
    <t>Report of the first cases of mother and infant infections with 2019 novel coronavirus in Xinyang City Henan Province</t>
  </si>
  <si>
    <t>https://search.bvsalud.org/global-literature-on-novel-coronavirus-2019-ncov/resource/en/covidwho-2207</t>
  </si>
  <si>
    <t>Pediatric and Developmental Pathology</t>
  </si>
  <si>
    <t>Weill Cornell Medical Center</t>
  </si>
  <si>
    <t>Placental Pathology in Covid-19 Positive Mothers: Preliminary Findings</t>
  </si>
  <si>
    <t>https://journals.sagepub.com/doi/full/10.1177/1093526620925569?url_ver=Z39.88-2003&amp;rfr_id=ori:rid:crossref.org&amp;rfr_dat=cr_pub%20%200pubmed</t>
  </si>
  <si>
    <t>The pediatric infectious disease journal</t>
  </si>
  <si>
    <t>Dresden</t>
  </si>
  <si>
    <t>Dresden Municipal hospital</t>
  </si>
  <si>
    <t>Neonatal Early-Onset Infection With SARS-CoV-2 in a Newborn Presenting With Encephalitic Symptoms</t>
  </si>
  <si>
    <t>https://journals.lww.com/pidj/Citation/9000/Neonatal_Early_Onset_Infection_With_SARS_CoV_2_in.96175.aspx</t>
  </si>
  <si>
    <t>NYU Langone Health, NYU Winthrop Hospital, NYU 8 Long Island School of Medicine</t>
  </si>
  <si>
    <t>May 7 to May 8</t>
  </si>
  <si>
    <t>Visualization of SARS-CoV-2 virus invading the human placenta using electron microscopy</t>
  </si>
  <si>
    <t>https://www.ajog.org/article/S0002-9378(20)30549-4/pdf</t>
  </si>
  <si>
    <t>Kirtsman M</t>
  </si>
  <si>
    <t>Canadian Medical Association Journal</t>
  </si>
  <si>
    <t>Mount Sinai Hospital</t>
  </si>
  <si>
    <t>Probable congenital SARS-CoV-2 infection in a neonate born to a woman with active SARS-CoV-2 infection</t>
  </si>
  <si>
    <t>https://www.cmaj.ca/content/cmaj/early/2020/05/14/cmaj.200821.full.pdf</t>
  </si>
  <si>
    <t>100 (extracted tabblad outdated data)</t>
  </si>
  <si>
    <t>Knight M (UKOSS)</t>
  </si>
  <si>
    <t>Pre print</t>
  </si>
  <si>
    <t>194 hospitals with obstetric units in the UK</t>
  </si>
  <si>
    <t>Characteristics and outcomes of pregnant women hospitalised with confirmed SARS-CoV-2 infection in the UK: a national cohort study using the UK Obstetric Surveillance System (UKOSS)</t>
  </si>
  <si>
    <t>https://www.npeu.ox.ac.uk/downloads/files/ukoss/annual-reports/UKOSS%20COVID-19%20Paper%20pre-print%20draft%2011-05-20.pdf</t>
  </si>
  <si>
    <t>Guangzhou</t>
  </si>
  <si>
    <t>The First Affiliated Hospital, Jinan University</t>
  </si>
  <si>
    <t>18-5-2020</t>
  </si>
  <si>
    <t>Unfavorable outcomes in pregnant patients with COVID-19 outside Wuhan, China</t>
  </si>
  <si>
    <t>https://www.journalofinfection.com/article/S0163-4453(20)30292-9/pdf</t>
  </si>
  <si>
    <t>Anderson J</t>
  </si>
  <si>
    <t>Case Reports in Women's Health</t>
  </si>
  <si>
    <t>Nashville</t>
  </si>
  <si>
    <t>University of Tennessee Health Science Center</t>
  </si>
  <si>
    <t>12 to 14 May 2020</t>
  </si>
  <si>
    <t>16-5-2020</t>
  </si>
  <si>
    <t>The use of convalescent plasma therapy and remdesivir in the successfulmanagementofacriticallyillobstetricpatientwithnovel coronavirus 2019 infection: A case report</t>
  </si>
  <si>
    <t>https://reader.elsevier.com/reader/sd/pii/S2214911220300515?token=5E9651E4B8206AB3A42050F7E98E7ABBF73F0C8C70A66CEFB3542ADC2C8E7BB01A5B2C28305EB41E9A9B9B0B72E93870</t>
  </si>
  <si>
    <t>Arch Pathol Lab Med</t>
  </si>
  <si>
    <t xml:space="preserve">Wuhan </t>
  </si>
  <si>
    <t>Department of Gynecology and Obstetrics, Central Hospital of Wuhan, Tongji Medical College, Huazhong University of Science and Technology</t>
  </si>
  <si>
    <t>Effects of SARS-CoV-2 Infection on Pregnant Women and Their Infants: A Retrospective Study in Wuhan, China</t>
  </si>
  <si>
    <t>https://pubmed.ncbi.nlm.nih.gov/32422078/?from_term=%28pregnant%2Fpregnancy+OR+maternal+OR+perinatal+OR+neonate%2Fneonatal+OR+newborn+OR+obstetric%29+AND+%28covid-19+OR+SARS-CoV-2%29&amp;from_sort=date&amp;from_size=50&amp;from_pos=4</t>
  </si>
  <si>
    <t>British Journal of Haematology</t>
  </si>
  <si>
    <t>Birmingham</t>
  </si>
  <si>
    <t>Birmingham Heartlands Hospital, University Hospitals Birmingham NHS Foundation Trust</t>
  </si>
  <si>
    <t>First Covid-19 Maternal Mortality in the UK Associated With Thrombotic Complications</t>
  </si>
  <si>
    <t>https://pubmed.ncbi.nlm.nih.gov/32420614/?from_term=%28pregnant%2Fpregnancy+OR+maternal+OR+perinatal+OR+neonate%2Fneonatal+OR+newborn+OR+obstetric%29+AND+%28covid-19+OR+SARS-CoV-2%29&amp;from_sort=date&amp;from_size=50&amp;from_pos=8</t>
  </si>
  <si>
    <t>Inflamm bowel Dis</t>
  </si>
  <si>
    <t>NYU Langone Health,</t>
  </si>
  <si>
    <t>Management of Acute Severe Ulcerative Colitis in a Pregnant Woman With COVID-19 Infection: A Case Report and Review of the Literature</t>
  </si>
  <si>
    <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t>
  </si>
  <si>
    <t>Mehta H</t>
  </si>
  <si>
    <t>Livingston</t>
  </si>
  <si>
    <t xml:space="preserve">Saint Barnabas Medical Center, Department of Medicine, </t>
  </si>
  <si>
    <t>May 11 to May 12</t>
  </si>
  <si>
    <t>Novel coronavirus-related acute respiratory distress syndrome in a patient with twin pregnancy: A case report</t>
  </si>
  <si>
    <t>https://reader.elsevier.com/reader/sd/pii/S2214911220300503?token=98076D446ADC5B5A52DB02C97BA2C22FD77B8C986FEF55FA1A4527B6446B3B194385AD505D3112F27EEB06AA9C7EF3DA</t>
  </si>
  <si>
    <t>Panichaya P</t>
  </si>
  <si>
    <t>Nonhtaburi</t>
  </si>
  <si>
    <t>Thailand</t>
  </si>
  <si>
    <t>Bamrasnaradura Infectious Disease Institute</t>
  </si>
  <si>
    <t>Prolonged viral persistence in COVID-19 second trimester pregnant patient</t>
  </si>
  <si>
    <t>https://www.ejog.org/article/S0301-2115(20)30313-4/pdf</t>
  </si>
  <si>
    <t>Sra. da Hora</t>
  </si>
  <si>
    <t>Hospital Pedro Hispano</t>
  </si>
  <si>
    <t>March 25 to April 15</t>
  </si>
  <si>
    <t>Covid-19 during pregnancy: a case series from an universally tested population from the north of Portugal</t>
  </si>
  <si>
    <t>https://www.ejog.org/article/S0301-2115(20)30312-2/pdf</t>
  </si>
  <si>
    <t xml:space="preserve">U.K. </t>
  </si>
  <si>
    <t>Reading</t>
  </si>
  <si>
    <t>Royal Berkshire Hospital</t>
  </si>
  <si>
    <t>SARS-CoV-2 infection in very preterm pregnancy: Experiences from two cases</t>
  </si>
  <si>
    <t>https://www.ejog.org/article/S0301-2115(20)30276-1/pdf</t>
  </si>
  <si>
    <t>Lang GJ</t>
  </si>
  <si>
    <t>Journal of Zhejiang University-SCIENCE B (Biomedicine &amp; Biotechnology)</t>
  </si>
  <si>
    <t>the First Affiliated Hospital, School of Medicine, Zhejiang University</t>
  </si>
  <si>
    <t>Can SARS-CoV-2-infected women breastfeed after viral clearance?</t>
  </si>
  <si>
    <t>https://link.springer.com/content/pdf/10.1631/jzus.B2000095.pdf</t>
  </si>
  <si>
    <t>Maimonides Medical Center</t>
  </si>
  <si>
    <t>19-5-2020</t>
  </si>
  <si>
    <t>The Relationship between Status at Presentation and Outcomes among Pregnant Women with COVID-19</t>
  </si>
  <si>
    <t>https://www.thieme-connect.de/products/ejournals/pdf/10.1055/s-0040-1712164.pdf</t>
  </si>
  <si>
    <t>Savasi VM</t>
  </si>
  <si>
    <t>Milan, Monza, Bergamo, Pavia</t>
  </si>
  <si>
    <t>L. Sacco (Milan), Mangiagalli (Milan), S. Gerardo MBBM Foundation (Monza), Papa Giovanni XXIII (Bergamo), and San Matteo (Pavia) as hub maternity hospitals, and Hospitals of Padua, Florence, Lecco, Trento, Modena, Seriate and Piacenza.</t>
  </si>
  <si>
    <t>Clinical Findings and Disease Severity in Hospitalized Pregnant Women With Coronavirus Disease 2019 (COVID-19)</t>
  </si>
  <si>
    <t>https://journals.lww.com/greenjournal/Abstract/9000/Clinical_Findings_and_Disease_Severity_in.97347.aspx</t>
  </si>
  <si>
    <t>Jounral of Anesthesia</t>
  </si>
  <si>
    <t>Shaanxi</t>
  </si>
  <si>
    <t>The Second Afliated Hospital of Xi’an Jiaotong University</t>
  </si>
  <si>
    <t>May 8 to May 9</t>
  </si>
  <si>
    <t>Anesthesia and protection in an emergency cesarean section for pregnant woman infected with a novel coronavirus: case report and literature review</t>
  </si>
  <si>
    <t>https://link.springer.com/content/pdf/10.1007/s00540-020-02796-6.pdf</t>
  </si>
  <si>
    <t>International Journal of Gynaecology and Obstetrics</t>
  </si>
  <si>
    <t>Severe COVID-19 in a Pregnant Patient Admitted to Hospital in Wuhan</t>
  </si>
  <si>
    <t>https://pubmed.ncbi.nlm.nih.gov/32428290/?from_single_result=Severe+COVID-19+in+a+Pregnant+Patient+Admitted+to+Hospital+in+Wuhan&amp;expanded_search_query=Severe+COVID-19+in+a+Pregnant+Patient+Admitted+to+Hospital+in+Wuhan</t>
  </si>
  <si>
    <t>Patanè L</t>
  </si>
  <si>
    <t>Bergamo</t>
  </si>
  <si>
    <t>Obstetrics and Gynecology Department, ASST Papa Giovanni XXIII, Bergamo-Italy</t>
  </si>
  <si>
    <t>May 10 to May 14</t>
  </si>
  <si>
    <t>Vertical transmission of COVID-19: SARS-CoV-2 RNA on the fetal side of the placenta in pregnancies with COVID-19 positive mothers and neonates at birth</t>
  </si>
  <si>
    <t>https://www.ncbi.nlm.nih.gov/pmc/articles/PMC7233206/</t>
  </si>
  <si>
    <t>Department of Obstetrics, Gynecology, and Reproductive Medicine, Icahn School of Medicine at Mount Sinai Hospital</t>
  </si>
  <si>
    <t>Apr 23 to May 7</t>
  </si>
  <si>
    <t>Testing of Patients and Support Persons for Coronavirus Disease 2019 (COVID-19) Infection Before Scheduled Deliveries</t>
  </si>
  <si>
    <t>https://journals.lww.com/greenjournal/Abstract/9000/Testing_of_Patients_and_Support_Persons_for.97342.aspx</t>
  </si>
  <si>
    <t>The Journal of Maternal-Fetal &amp; Neonatal Medicine</t>
  </si>
  <si>
    <t>Dearborn</t>
  </si>
  <si>
    <t>Beaumont Hospital Dearborn</t>
  </si>
  <si>
    <t>May 1 to May 3</t>
  </si>
  <si>
    <t>20-5-2020</t>
  </si>
  <si>
    <t>Pregnancy Affected by SARS-CoV-2 Infection: A Flash Report From Michigan</t>
  </si>
  <si>
    <t>https://pubmed.ncbi.nlm.nih.gov/32434403/?from_term=%28pregnant%2Fpregnancy+OR+maternal+OR+perinatal+OR+neonate%2Fneonatal+OR+newborn+OR+obstetric%29+AND+%28covid-19+OR+SARS-CoV-2%29&amp;from_sort=date&amp;from_size=100&amp;from_pos=15</t>
  </si>
  <si>
    <t>Journal of Allergy and Clinical Immunology</t>
  </si>
  <si>
    <t>Department of Pediatrics, Children’s Digital Health and Data Center, Zhongnan Hospital of Wuhan University</t>
  </si>
  <si>
    <t>Mar 17 to Apr 30</t>
  </si>
  <si>
    <t>The Immunologic Status of Newborns Born to SARS-CoV2-infected Mothers in Wuhan, China</t>
  </si>
  <si>
    <t>https://pubmed.ncbi.nlm.nih.gov/32437740/?from_term=%28pregnant%2Fpregnancy+OR+maternal+OR+perinatal+OR+neonate%2Fneonatal+OR+newborn+OR+obstetric%29+AND+%28covid-19+OR+SARS-CoV-2%29&amp;from_sort=date&amp;from_size=100&amp;from_pos=4</t>
  </si>
  <si>
    <t>Icahn School of Medicine at Mount Sinai</t>
  </si>
  <si>
    <t>21-5-2020</t>
  </si>
  <si>
    <t>COVID-19 in Pregnant Women: Case Series from One Large New York City Obstetrical Practice</t>
  </si>
  <si>
    <t>https://pubmed.ncbi.nlm.nih.gov/32438425/?from_term=%28pregnant%2Fpregnancy+OR+maternal+OR+perinatal+OR+neonate%2Fneonatal+OR+newborn+OR+obstetric%29+AND+%28covid-19+OR+SARS-CoV-2%29&amp;from_sort=date&amp;from_size=100&amp;from_pos=2</t>
  </si>
  <si>
    <t>Update on Clinical Outcomes of Women With COVID-19 During Pregnancy</t>
  </si>
  <si>
    <t>https://pubmed.ncbi.nlm.nih.gov/32438521/?from_term=%28pregnant%2Fpregnancy+OR+maternal+OR+perinatal+OR+neonate%2Fneonatal+OR+newborn+OR+obstetric%29+AND+%28covid-19+OR+SARS-CoV-2%29&amp;from_sort=date&amp;from_size=100&amp;from_pos=1</t>
  </si>
  <si>
    <t>Official Journal of the American Academy of Pediatrics</t>
  </si>
  <si>
    <t>New York Presbyterian Hospital</t>
  </si>
  <si>
    <t>Pre Publication</t>
  </si>
  <si>
    <t>Delivery Room Preparedness and Early Neonatal Outcomes During COVID19 Pandemic in New York City</t>
  </si>
  <si>
    <t>https://pediatrics.aappublications.org/content/pediatrics/early/2020/05/12/peds.2020-1567.full.pdf</t>
  </si>
  <si>
    <t>University Hospital Puerta de Hierro Majadahonda,</t>
  </si>
  <si>
    <t>22-5-2020</t>
  </si>
  <si>
    <t>Clinical course of Coronavirus Disease-2019 (COVID-19) in pregnancy.</t>
  </si>
  <si>
    <t>https://obgyn.onlinelibrary.wiley.com/doi/epdf/10.1111/aogs.13921</t>
  </si>
  <si>
    <t>American Journal Of Hematology</t>
  </si>
  <si>
    <t>Netherlands</t>
  </si>
  <si>
    <t>Amsterdam</t>
  </si>
  <si>
    <t>Amsterdam UMC</t>
  </si>
  <si>
    <t>23-5-2020</t>
  </si>
  <si>
    <t>Immune Thrombocytopenia during Pregnancy due to COVID-19</t>
  </si>
  <si>
    <t>https://onlinelibrary.wiley.com/doi/pdfdirect/10.1002/ajh.25877</t>
  </si>
  <si>
    <t>Am J Clin Pathol</t>
  </si>
  <si>
    <t>Chicago</t>
  </si>
  <si>
    <t>Feinberg School of Medicine</t>
  </si>
  <si>
    <t>Placental Pathology in COVID-19.</t>
  </si>
  <si>
    <t>https://search.bvsalud.org/global-literature-on-novel-coronavirus-2019-ncov/resource/en/covidwho-343224</t>
  </si>
  <si>
    <t>Polonia-Valente R</t>
  </si>
  <si>
    <t>Eur J Obstet Gynecol Reprod Biol</t>
  </si>
  <si>
    <t>Department of Obstetrics, Centro Hospitalar Universitário de São João</t>
  </si>
  <si>
    <t>Apr 2 to May 11</t>
  </si>
  <si>
    <t>Vaginal Delivery in a Woman Infected With SARS-CoV-2 - The First Case Reported in Portugal</t>
  </si>
  <si>
    <t>ejog.org/article/S0301-2115(20)30258-X/pdf</t>
  </si>
  <si>
    <t>Boston</t>
  </si>
  <si>
    <t>Mass General Brigham Health</t>
  </si>
  <si>
    <t>27-5-2020</t>
  </si>
  <si>
    <t>Universal SARS-CoV-2 testing on admission to Labor and Delivery: Low prevalence among asymptomatic obstetric patients</t>
  </si>
  <si>
    <t>https://www.cambridge.org/core/journals/infection-control-and-hospital-epidemiology/article/universal-sarscov2-testing-on-admission-to-labor-and-delivery-low-prevalence-among-asymptomatic-obstetric-patients/81002844FD1915D0A495B32F7B53ACB2</t>
  </si>
  <si>
    <t>Indian Journal of Anaesthesia</t>
  </si>
  <si>
    <t>May 6 to May 15</t>
  </si>
  <si>
    <t>Anaesthetic management of a COVID-19 parturient for caesarean section - Case report and lessons learnt</t>
  </si>
  <si>
    <t>http://www.ijaweb.org/article.asp?issn=0019-5049;year=2020;volume=64;issue=14;spage=141;epage=143;aulast=Chhabra</t>
  </si>
  <si>
    <t>McLaren R</t>
  </si>
  <si>
    <t>Department of Obstetrics and Gynecology, Maimonides Medical Center</t>
  </si>
  <si>
    <t>May 7 to May 20</t>
  </si>
  <si>
    <t>Delivery For Respiratory Compromise Among Pregnant Women With COVID-19</t>
  </si>
  <si>
    <t>https://www.ajog.org/article/S0002-9378(20)30567-6/pdf</t>
  </si>
  <si>
    <t>BMJ Pediatrics Open</t>
  </si>
  <si>
    <t>Blackpool</t>
  </si>
  <si>
    <t>Blackpool Teaching Hospitals NHS Foundation Trust, UK</t>
  </si>
  <si>
    <t>Apr 28 to May 16</t>
  </si>
  <si>
    <t>Rapid systematic review of neonatal COVID-19 including a case of presumed vertical transmission</t>
  </si>
  <si>
    <t>https://bmjpaedsopen.bmj.com/content/bmjpo/4/1/e000718.full.pdf</t>
  </si>
  <si>
    <t>Mexico</t>
  </si>
  <si>
    <t>San Luis Potosi</t>
  </si>
  <si>
    <t>Hospital Angeles, San Luis Potosi &amp; Department of Obstetrics and Gynecology, Brigham &amp; Women's Hospital, Harvard Medical School</t>
  </si>
  <si>
    <t>30-5-2020</t>
  </si>
  <si>
    <t>Maternal Mortality From COVID-19 in Mexico</t>
  </si>
  <si>
    <t>https://pubmed.ncbi.nlm.nih.gov/32473603/?from_term=coronavirus&amp;from_sort=date&amp;from_pos=2</t>
  </si>
  <si>
    <t>BJOG</t>
  </si>
  <si>
    <t>Barcelona</t>
  </si>
  <si>
    <t>Maternal-Fetal Medicine Unit, Department of Obstetrics, Hospital Universitari Vall d'Hebron, Universitat Autònoma de Barcelona</t>
  </si>
  <si>
    <t>Preeclampsia-like Syndrome Induced by Severe COVID-19: A Prospective Observational Study</t>
  </si>
  <si>
    <t>https://pubmed.ncbi.nlm.nih.gov/32479682/?from_single_result=Preeclampsia-like+syndrome+induced+by+severe+COVID-19%3A+a+prospective+observational+study</t>
  </si>
  <si>
    <t>J Ultrasound Med</t>
  </si>
  <si>
    <t>Istanbul</t>
  </si>
  <si>
    <t>Training and Research Hospital</t>
  </si>
  <si>
    <t>Apr 24 to May 20</t>
  </si>
  <si>
    <t>Lung Ultrasound Can Influence the Clinical Treatment of Pregnant Women With COVID-19</t>
  </si>
  <si>
    <t>https://onlinelibrary.wiley.com/doi/epdf/10.1002/jum.15367</t>
  </si>
  <si>
    <t>Journal of Clinical Anesthesia</t>
  </si>
  <si>
    <t>Konya</t>
  </si>
  <si>
    <t>Necmettin Erbakan University, Meram Faculty of Medicine</t>
  </si>
  <si>
    <t>May 5 to May 24</t>
  </si>
  <si>
    <t>Anesthetic management for cesarean birth in pregnancy with the novel coronavirus (COVID-19)</t>
  </si>
  <si>
    <t>https://pdf.sciencedirectassets.com/271296/1-s2.0-S0952818020X00079/1-s2.0-S0952818020308953/main.pdf?X-Amz-Security-Token=IQoJb3JpZ2luX2VjECAaCXVzLWVhc3QtMSJHMEUCIQDZlyquhWmOsUFUNQapcAfVMBFhvJXtUruzRbo70Eym1QIgEbEc4wK9ioEIHfFwBQwVw1AOPO4st6972o839WexIg8qvQMIif%2F%2F%2F%2F%2F%2F%2F%2F%2F%2FARADGgwwNTkwMDM1NDY4NjUiDPFVaDze9%2FZ20FmxVSqRA7ItxEbfZvmQ9o88CZtYG5stHbVkDokp28WfFp18W9KiRLlezNaFKd9WHDFy%2FUyopt0wTOP88ZNPMhhW%2BZi2DfRUAdYA0TAuo%2F%2BUEe2TKJgRxU9bsNN37Xg%2BnjEpnRK6x60U9a17VXTJDxrAPkf1V5Ggj2ra4581jWeildaXTtOCZREZusWH3hMPbzlwxYGzZVQg7lRodyJcnz5kTnzo27XGirJpZSCVNLrpGosEydXgoB9aX39UkWwA1iP3omhL%2FKenDyQ2CdZA2ChVeubJq5tXZoSF3AOwM0sSpkCYJLo8GFKJNwnvayNSTPuc3HDtvz9khXpzuVwGmdDvF4%2BJJ7A6WllqdwD0VHhLBUTnXz%2FfJAV3Q0fljoyiXB5P%2FSq9jQYHmMiWtelbS31SEhFhBxK%2BUU9Iv9PBmUWEcGbCNvHrYolqnMFZPA6jG9tFyMol6MT2NRXTSXZOkEG7VAiM5xmaG3TlAxTlY5Rdr5Vo0JOvjoh0A4IA9VGgqrUx%2BGcKLCYvs96PpUnOU82goFVZ4DsKML%2FT4vYFOusBakUvv60%2BlUrZhLErs4t00bcuV0QEZCwEX6dbZ706IU%2FUVY4x6BIvZZULuz%2BjcC8xtp0CHphlTZ%2FCOIGJwTddhS%2FeEWPhWQnIOKwIgPh96eYWKJGMfJ0E5KLYPY2rLY8Wy3oONkGjN3MBCmj%2F%2FqUT0uSVaB%2B9TX%2BbAMr0VAP89hz8sBgRMCPrVstbPDoXbtCEX4lKIAW5lQHuhmL4CjaTrTTt1rqKHTdgHsh6ER1dStUERPW0enG0Pg5AhUzHy78K0WXEWXCyGz849X14p%2Ff%2FFYlkd6eTPr5eCgDLz4ewKM8B1lFGrzBXzP0Ecw%3D%3D&amp;X-Amz-Algorithm=AWS4-HMAC-SHA256&amp;X-Amz-Date=20200604T085917Z&amp;X-Amz-SignedHeaders=host&amp;X-Amz-Expires=300&amp;X-Amz-Credential=ASIAQ3PHCVTYTHK2WNNZ%2F20200604%2Fus-east-1%2Fs3%2Faws4_request&amp;X-Amz-Signature=275f1ceb8da9d1bf72b37816327c8fbd8fedf3b77969d99947c6a653f6be7d87&amp;hash=4d2a6703327643069c2bed060d436604303296ba2bdb83f80ede3be46074cfa7&amp;host=68042c943591013ac2b2430a89b270f6af2c76d8dfd086a07176afe7c76c2c61&amp;pii=S0952818020308953&amp;tid=spdf-97bf9129-97c6-4d04-a95e-9164b9e00bb3&amp;sid=4c054ba27ba2c04aae99f94-39cc34c9a975gxrqb&amp;type=client</t>
  </si>
  <si>
    <t>Japan</t>
  </si>
  <si>
    <t>Tokyo</t>
  </si>
  <si>
    <t>Department of Obstetrics and Gynecology, Keio University School of Medicine, Tokyo, Japan</t>
  </si>
  <si>
    <t>Universal Screening for SARS-CoV-2 in Asymptomatic Obstetric Patients in Tokyo, Japan</t>
  </si>
  <si>
    <t>https://pubmed.ncbi.nlm.nih.gov/32496574/?from_single_result=Universal+screening+for+SARS%E2%80%90CoV%E2%80%902+in+asymptomatic+obstetric+patients+in+Tokyo%2C+Japan</t>
  </si>
  <si>
    <t>France</t>
  </si>
  <si>
    <t>Mayotte</t>
  </si>
  <si>
    <t>Mayotte Hospital</t>
  </si>
  <si>
    <t>May 27 to May 31</t>
  </si>
  <si>
    <t>31-5-2020</t>
  </si>
  <si>
    <t>Neonatal COVID 19 Pneumonia: report of the first case in a preterm neonate in Mayotte, an overseas department of France</t>
  </si>
  <si>
    <t>https://www.preprints.org/manuscript/202005.0482/v1</t>
  </si>
  <si>
    <t>The Indian Journal of Pediatrics</t>
  </si>
  <si>
    <t>Sir Ganga Ram Hospital</t>
  </si>
  <si>
    <t>May 15 to May 27</t>
  </si>
  <si>
    <t>Manifestations in Neonates Born to COVID-19 Positive Mothers</t>
  </si>
  <si>
    <t>https://link.springer.com/article/10.1007/s12098-020-03369-x</t>
  </si>
  <si>
    <t>European Journal of Pediatrics</t>
  </si>
  <si>
    <t>Toledo</t>
  </si>
  <si>
    <t>Virgen de la Salud Hospital</t>
  </si>
  <si>
    <t>Apr 26 to May 25</t>
  </si>
  <si>
    <t>Point-of-care lung ultrasound in three neonates with COVID-19</t>
  </si>
  <si>
    <t>https://link.springer.com/article/10.1007/s00431-020-03706-4</t>
  </si>
  <si>
    <t>New Jersey</t>
  </si>
  <si>
    <t>Hackensack University Medical Center</t>
  </si>
  <si>
    <t>May 8 to June 1</t>
  </si>
  <si>
    <t>Perinatal outcomes in critically ill pregnant women with COVID-19</t>
  </si>
  <si>
    <t>https://pdf.sciencedirectassets.com/320199/AIP/1-s2.0-S2589933320300951/main.pdf?X-Amz-Security-Token=IQoJb3JpZ2luX2VjEIH%2F%2F%2F%2F%2F%2F%2F%2F%2F%2FwEaCXVzLWVhc3QtMSJHMEUCIH7mggLCiE%2BrC%2BMyTjsnoVunCdrHMX5TrnNiMh1CUXq5AiEAhpSN%2FlJ7ujLONXKWo9QDLZj0Dt7RI%2FUsk8RZTnHlU9kqvQMI6v%2F%2F%2F%2F%2F%2F%2F%2F%2F%2FARADGgwwNTkwMDM1NDY4NjUiDJScm8aVQW79EFranCqRA9oiWxqv8AdTq%2BKNXDo4PW%2FlwYcUKeU5ueaX2UAK3TLKvP%2BtY%2B0ZR%2BcgjcRJ3%2B8YqRflKWIYTVKZsFJZ6ipReP%2Fumwif7iGtiTjsvrK2AI3frgY0%2BoOYG1oWkd3sMZ4PZ3i2csBxVkuxh3OvtY4xb8gOMh9H2K6uIhzIb%2FlIgm7v9e6LyhCT%2F0G1ZntLM34LKPqqDM2H567o9Gw0hv6OjW2DWnqj1j%2F2Z9czcaCg3ZGtKn6V20qIsZKi0wExMwcC7qzbwnr9517JgKfc0s1pKrvN08y%2B9fypA97ueddWIDS9Y7LM1%2FS6lRP66PBfZwmsKb1tFjVRDDVQA6fhHS7ro2Ty%2B84BI%2BYZzCoMC7PtyXUlsXLqyheFlo7LHGEPJEIWL8kfF2JGj3YQ31zwHQoI2sH3LyJoFb1DQM4ve0CefoCjjsb%2Fj4sZRWCG4PtYOO9taFjn883WGW1taaGyJMmoEpm1oMVBMiz3V3iYoWYSdqwi3wFJ%2FJsaA4sbiMhvhWzXmcNghxQC8CY2e%2BijcusRurFDMPv69%2FYFOusBGJChcJAnPLAr9Q9CMoZwYAFg19xWZ5bvpDxQvmWdpxWBWOsIyV9W1VALZzxOzQR3hfWjBthM6PhKSFvJQwvJBr8jxPdElVhuuqpJcVO8YXKDrZBv4xUG4OlupFXxFEa2cTLeiHwqDdzm%2BHLzVonf3Z6koz9EOSVz3PsBiQzGjYZv9W4Y81M1AG8SNWCnPXeXBZV%2FBeUiOhZwxGWAUgirBkGIbbLDJoZeluX7hkrs1WQUNY4V3hE%2B%2B7oiGf93dw%2FDS9MbBT5Ua1QBwlgwqj0%2FXEd3mj9ECXVg0z4t150i43vND1BYIJUcno7AgA%3D%3D&amp;X-Amz-Algorithm=AWS4-HMAC-SHA256&amp;X-Amz-Date=20200608T093931Z&amp;X-Amz-SignedHeaders=host&amp;X-Amz-Expires=300&amp;X-Amz-Credential=ASIAQ3PHCVTYRRJWV6HV%2F20200608%2Fus-east-1%2Fs3%2Faws4_request&amp;X-Amz-Signature=7871aafc1c71223a33c40ee2a819e7261b6787dea3ca1751465fda1e04fa89ba&amp;hash=cf829f5e8db2fdc9c219240a9594ff73eab3832c7b7d1bf89a5ea3b3d1b3967e&amp;host=68042c943591013ac2b2430a89b270f6af2c76d8dfd086a07176afe7c76c2c61&amp;pii=S2589933320300951&amp;tid=spdf-bb6d6802-0ae2-4351-9db6-b8df9859055a&amp;sid=514645002091e441cc5ab7d144295ef92044gxrqb&amp;type=client</t>
  </si>
  <si>
    <t>NL&amp;Ireland</t>
  </si>
  <si>
    <t>Twente&amp;Dublin</t>
  </si>
  <si>
    <t>Medisch Spectrum Twente &amp; National Maternity Hospital, Ireland</t>
  </si>
  <si>
    <t>May 15 to May 29</t>
  </si>
  <si>
    <t>29-5-2020</t>
  </si>
  <si>
    <t>COVID-19 infection during the third trimester of pregnancy: Current clinical dilemmas</t>
  </si>
  <si>
    <t>https://pubmed.ncbi.nlm.nih.gov/32505514/?from_term=%28pregnant%2Fpregnancy+OR+maternal+OR+perinatal+OR+neonate%2Fneonatal+OR+newborn+OR+obstetric%29+AND+%28covid-19+OR+SARS-CoV-2%29&amp;from_sort=date&amp;from_size=100&amp;from_pos=22</t>
  </si>
  <si>
    <t>Journal of Gynecology Obstetrics and Human Reproduction</t>
  </si>
  <si>
    <t>33 French maternity units</t>
  </si>
  <si>
    <t>May 29 to May 31</t>
  </si>
  <si>
    <t>A snapshot of the Covid-19 pandemic among pregnant women in France</t>
  </si>
  <si>
    <t>https://www.sciencedirect.com/science/article/pii/S2468784720301707?via%3Dihub</t>
  </si>
  <si>
    <t>Am J Perinatol Rep</t>
  </si>
  <si>
    <t>New York University Langone Medical Center</t>
  </si>
  <si>
    <t>Apr 27 to Apr 30</t>
  </si>
  <si>
    <t>Acute Respiratory Decompensation Requiring Intubation in Pregnant Women with SARS-CoV-2 (COVID-19)</t>
  </si>
  <si>
    <t>https://www.thieme-connect.de/products/ejournals/html/10.1055/s-0040-1712925</t>
  </si>
  <si>
    <t>Clinical characteristics and laboratory results of pregnant women with COVID-19 in Wuhan, China</t>
  </si>
  <si>
    <t>https://pubmed.ncbi.nlm.nih.gov/32510581/?from_term=Clinical+Characteristics+and+Laboratory+Results+of+Pregnant+Women+With+COVID-19+in+Wuhan%2C+China&amp;from_sort=date&amp;from_size=100&amp;from_pos=1</t>
  </si>
  <si>
    <t>Puerta de Hierro University Hospital</t>
  </si>
  <si>
    <t>Association Between Mode of Delivery Among Pregnant Women With COVID-19 and Maternal and Neonatal Outcomes in Spain</t>
  </si>
  <si>
    <t>https://jamanetwork.com/journals/jama/fullarticle/2767206</t>
  </si>
  <si>
    <t>Womens Health</t>
  </si>
  <si>
    <t>Irbid</t>
  </si>
  <si>
    <t>Department of Obstetrics and Gynecology, Jordan University of Science and Technology</t>
  </si>
  <si>
    <t>Apr 15 to Apr 25</t>
  </si>
  <si>
    <t>Multidisciplinary team management and cesarean deliveryfor a Jordanian woman infected with SARS-COV-2: A case report</t>
  </si>
  <si>
    <t>https://reader.elsevier.com/reader/sd/pii/S2214911220300424?token=E65D9189E742FD066FE7D11822B4A168893726995984E392D30B7ECFF2DD21B3B5310C68C345E0743721CF562BB56313</t>
  </si>
  <si>
    <t>Obstetrics&amp;Gynecology</t>
  </si>
  <si>
    <t>Malmö</t>
  </si>
  <si>
    <t>Skåne University Hospital</t>
  </si>
  <si>
    <t>Complicated COVID-19 in pregnancy: a case report with severe liver and coagulation dysfunction promptly improved by delivery</t>
  </si>
  <si>
    <t>https://assets.researchsquare.com/files/rs-31225/v1/7767e7f5-2063-4c6d-b359-08f80c71dec8.pdf</t>
  </si>
  <si>
    <t xml:space="preserve">Transbound Emerg Dis. </t>
  </si>
  <si>
    <t>Hubei Province</t>
  </si>
  <si>
    <t>12 hospitals in Henan and Shaanxi Provinces</t>
  </si>
  <si>
    <t>Clinical course and treatment efficacy of COVID-19 near Hubei Province, China: a multicentre, retrospective study</t>
  </si>
  <si>
    <t>https://onlinelibrary.wiley.com/doi/epdf/10.1111/tbed.13674</t>
  </si>
  <si>
    <t>Am J Perinato</t>
  </si>
  <si>
    <t>Morristown</t>
  </si>
  <si>
    <t>Department of Pediatrics, Morristown Medical Center, Morristown, New Jersey</t>
  </si>
  <si>
    <t>May 18 to May 21</t>
  </si>
  <si>
    <t>13-6-2020</t>
  </si>
  <si>
    <t>The Impact of COVID-19 Infection on Labor and Delivery, Newborn Nursery, and Neonatal Intensive Care Unit: Prospective Observational Data from a Single Hospital System</t>
  </si>
  <si>
    <t>https://pubmed.ncbi.nlm.nih.gov/32534458/?from_term=%28pregnant%2Fpregnancy+OR+maternal+OR+perinatal+OR+neonate%2Fneonatal+OR+newborn+OR+obstetric%29+AND+%28covid-19+OR+SARS-CoV-2%29&amp;from_sort=date&amp;from_size=100&amp;from_pos=4</t>
  </si>
  <si>
    <t>Strasbourg</t>
  </si>
  <si>
    <t>Strasbourg University Hospital</t>
  </si>
  <si>
    <t>May 7 to June 10</t>
  </si>
  <si>
    <t>15-6-2020</t>
  </si>
  <si>
    <t xml:space="preserve">COVID-19 in pregnancy was associated with maternal morbidity and preterm birth </t>
  </si>
  <si>
    <t>https://reader.elsevier.com/reader/sd/pii/S0002937820306396?token=C560C2F900B39DCCAD7381499FE98D485ACA88C5B40D558F14512C2610A2BBB5649E44887119661AA70A3E3F3F8FA28F</t>
  </si>
  <si>
    <t>ten  hospitals  within  Northwell  Health</t>
  </si>
  <si>
    <t>May 20 to June 5</t>
  </si>
  <si>
    <t xml:space="preserve">Maternal Mortality Among Women with COVID-19 Admitted to the Intensive Care Unit </t>
  </si>
  <si>
    <t>https://reader.elsevier.com/reader/sd/pii/S0002937820306360?token=36C4F921087D72D71EDFCF1F5456F48E788A24540360B605FF0C2230BEA868EC4EC4DE98D26B065D748E466DEF6AB43B</t>
  </si>
  <si>
    <t>27 hospitals in 12 regions of Hubei,</t>
  </si>
  <si>
    <t>A Clinical Multi-center Study of Pregnant Women with COVID-19 in Hubei, China</t>
  </si>
  <si>
    <t>https://assets.researchsquare.com/files/rs-27398/v1.pdf</t>
  </si>
  <si>
    <t>Tehran</t>
  </si>
  <si>
    <t>Arash Hospital</t>
  </si>
  <si>
    <t>Maternal and fetal effects of covid-19 virus on a complicated triplet pregnancy. A case-report</t>
  </si>
  <si>
    <t>https://assets.researchsquare.com/files/rs-25864/v1/manuscript.pdf</t>
  </si>
  <si>
    <t>Hamadan</t>
  </si>
  <si>
    <t>women’s hospital in Hamadan City</t>
  </si>
  <si>
    <t>A case of postpartum maternal death with COVID-19 in the west of Iran</t>
  </si>
  <si>
    <t>https://assets.researchsquare.com/files/rs-27256/v1.pdf</t>
  </si>
  <si>
    <t>Denver</t>
  </si>
  <si>
    <t xml:space="preserve">Department of Obstetrics and Gynecology, Saint Joseph Hospital, </t>
  </si>
  <si>
    <t>Apr 28 to May 27</t>
  </si>
  <si>
    <t>COVID-19 infection presenting as pancreatitis in a pregnant woman:A case report</t>
  </si>
  <si>
    <t>https://reader.elsevier.com/reader/sd/pii/S2214911220300588?token=7E1A70545F7C356164B6845CC126104F20A70BE41AF7A7D8124EAF1FE0F87552B2266CDD8FFF18B1A21E97C8B2A1DBED</t>
  </si>
  <si>
    <t>Neuilly</t>
  </si>
  <si>
    <t>Mother and Infant Health Department, Hôpital Américain de Paris</t>
  </si>
  <si>
    <t>Ahead of print</t>
  </si>
  <si>
    <t>Covid-19 in pregnant women: General data from a French National Survey</t>
  </si>
  <si>
    <t>https://www.ejog.org/article/S0301-2115(20)30364-X/pdf</t>
  </si>
  <si>
    <t>Rev Clin Esp</t>
  </si>
  <si>
    <t>Jaén</t>
  </si>
  <si>
    <t>Servicio de Obstetricia y Ginecología, Hospital Universitario materno-Infantil de Jaén</t>
  </si>
  <si>
    <t>May 24 to Jun 1</t>
  </si>
  <si>
    <t>Does the Maternal-Fetal Transmission of SARS-CoV-2 Occur During Pregnancy?</t>
  </si>
  <si>
    <t>https://reader.elsevier.com/reader/sd/pii/S0014256520301569?token=1BE8722B8363E1C9C522CAA4D91984B75B4A37DE64CEE25B185EDCBA90E9147360D27D7C90E27F48645FCFE4C728CFEB</t>
  </si>
  <si>
    <t>Emerging Microbes &amp; Infections</t>
  </si>
  <si>
    <t>Beijing</t>
  </si>
  <si>
    <t>Changzheng Hospital</t>
  </si>
  <si>
    <t>18-6-2020</t>
  </si>
  <si>
    <t>Antibodies in the breast milk of a maternal woman with COVID-19</t>
  </si>
  <si>
    <t>https://www.tandfonline.com/doi/pdf/10.1080/22221751.2020.1780952?needAccess=true</t>
  </si>
  <si>
    <t>Montefiore Medical Center; Mount Sinai Health System, including Mount Sinai Hospital and Mount Sinai West; its affiliate, NYC Health and HospitalsElmhurst Hospital; NewYork-Presbyterian HospitalColumbia University; and New York University Langone Health, including NYU Langone Hospitals, Manhattan campus, and NYU Langone HospitalsBrooklyn</t>
  </si>
  <si>
    <t>16-6-2020</t>
  </si>
  <si>
    <t>Characteristics and Outcomes of 241 Births to Women With Severe Acute Respiratory Syndrome Coronavirus 2 (SARS-CoV-2) Infection at Five New York City Medical Centers</t>
  </si>
  <si>
    <t>https://journals.lww.com/greenjournal/Abstract/9000/Characteristics_and_Outcomes_of_241_Births_to.97310.aspx</t>
  </si>
  <si>
    <t>AJP Reports</t>
  </si>
  <si>
    <t>Department of obstetrics and Gynecology, New york medical college</t>
  </si>
  <si>
    <t>May 1 to May 2</t>
  </si>
  <si>
    <t>COVID-19 and HELLP: Overlapping Clinical Pictures in Two Gravid Patients</t>
  </si>
  <si>
    <t>https://www.thieme-connect.de/products/ejournals/pdf/10.1055/s-0040-1712978.pdf</t>
  </si>
  <si>
    <t>Rotterdam</t>
  </si>
  <si>
    <t>Department of Obstetrics and Gynecology, Erasmus University Medical Center</t>
  </si>
  <si>
    <t>SARS-CoV-2 placental infection and inflammation leading to fetal distress and neonatal multi-organ failure in an asymptomatic woman</t>
  </si>
  <si>
    <t>https://www.medrxiv.org/content/10.1101/2020.06.08.20110437v1.full.pdf</t>
  </si>
  <si>
    <t>Journal of Hepatology</t>
  </si>
  <si>
    <t>Wuhan Union hospital</t>
  </si>
  <si>
    <t>Apr 23 to June 8</t>
  </si>
  <si>
    <t>Characteristics of pregnant COVID-19 patients with liver injury</t>
  </si>
  <si>
    <t>https://www.journal-of-hepatology.eu/article/S0168-8278(20)30395-0/pdf</t>
  </si>
  <si>
    <t>Nawsherwan</t>
  </si>
  <si>
    <t>Renmin Hospital of Wuhan University, Huangshi Maternal and Child Health Hospital, Jingzhou Maternal and Child Health Hospital, Jingmen First Renmin Hospital, Zaoyang First Renmin Hospital</t>
  </si>
  <si>
    <t>May 18 to May 29</t>
  </si>
  <si>
    <t>22-6-2020</t>
  </si>
  <si>
    <t>Impact of COVID-19 Pneumonia on Neonatal Birth Outcomes</t>
  </si>
  <si>
    <t>https://www.ncbi.nlm.nih.gov/pmc/articles/PMC7306649/pdf/12098_2020_Article_3372.pdf</t>
  </si>
  <si>
    <t>The Journal of Clinical Investigation</t>
  </si>
  <si>
    <t>New Haven</t>
  </si>
  <si>
    <t>Yale School of Medicine</t>
  </si>
  <si>
    <t>23-6-2020</t>
  </si>
  <si>
    <t>SARS-CoV-2 infection of the placenta</t>
  </si>
  <si>
    <t>https://dm5migu4zj3pb.cloudfront.net/manuscripts/139000/139569/cache/139569.1-20200616123251-covered-253bed37ca4c1ab43d105aefdf7b5536.pdf</t>
  </si>
  <si>
    <t>Medicina</t>
  </si>
  <si>
    <t>Genova</t>
  </si>
  <si>
    <t>IRCCS Ospedale Policlinico San Martino</t>
  </si>
  <si>
    <t>Apr 27 to June 17</t>
  </si>
  <si>
    <t>Report of Positive Placental Swabs for SARS-CoV-2 in an Asymptomatic Pregnant Woman with COVID-19</t>
  </si>
  <si>
    <t>https://www.mdpi.com/1010-660X/56/6/306/htm</t>
  </si>
  <si>
    <t>Mashhad</t>
  </si>
  <si>
    <t>Neonatal and Maternal Research Center, Mashhad University of Medical</t>
  </si>
  <si>
    <t>Two infants with COVID-19 acquired from infected mothers: The incompatibility of maternal intensity and infant lung involvement: A case report</t>
  </si>
  <si>
    <t>https://assets.researchsquare.com/files/rs-37088/v1/2a8a249e-77da-4daa-b6ab-8cf690cae743.pdf</t>
  </si>
  <si>
    <t>Vancouver</t>
  </si>
  <si>
    <t>Cascadia Women’s Clinic, Legacy Salmon Creek Hospital</t>
  </si>
  <si>
    <t>Induction of Labor in an Intubated Patient With Coronavirus Disease 2019 (COVID-19)</t>
  </si>
  <si>
    <t>https://journals.lww.com/greenjournal/Abstract/9000/Induction_of_Labor_in_an_Intubated_Patient_With.97309.aspx</t>
  </si>
  <si>
    <t>American Journal of case reports</t>
  </si>
  <si>
    <t xml:space="preserve">Jordan </t>
  </si>
  <si>
    <t>Apr 28 to May 18</t>
  </si>
  <si>
    <t>Successful Anesthetic Management in Cesarean Section for Pregnant Woman with COVID-19.</t>
  </si>
  <si>
    <t>https://www.ncbi.nlm.nih.gov/pmc/articles/PMC7307933/pdf/amjcaserep-21-e925512.pdf</t>
  </si>
  <si>
    <t>Hunan Engineering Research Center of Obstetrics and Gynecological Disease</t>
  </si>
  <si>
    <t>Apr 20 to June 20</t>
  </si>
  <si>
    <t>Severe Acute Respiratory Syndrome Coronavirus 2 (SARS-CoV-2) Infection During Pregnancy In China: A Retrospective Cohort Study</t>
  </si>
  <si>
    <t>https://www.medrxiv.org/content/10.1101/2020.04.07.20053744v1.full.pdf</t>
  </si>
  <si>
    <t>Brazil</t>
  </si>
  <si>
    <t>Sao Paolo</t>
  </si>
  <si>
    <t xml:space="preserve">Hospital e Maternidade Santa Joana, </t>
  </si>
  <si>
    <t>June 18 to June 24</t>
  </si>
  <si>
    <t>27-6-2020</t>
  </si>
  <si>
    <t>Possible formation of pulmonary microthrombi in the early puerperium of pregnant women critically ill with COVID-19: Two case reports</t>
  </si>
  <si>
    <t>https://pdf.sciencedirectassets.com/306148/AIP/1-s2.0-S2214911220300679/main.pdf?X-Amz-Security-Token=IQoJb3JpZ2luX2VjEML%2F%2F%2F%2F%2F%2F%2F%2F%2F%2FwEaCXVzLWVhc3QtMSJHMEUCIGDQPQaha9hb6wIyNS9P6Iq7N2ha%2FZkz0E9rjK9ZHvsFAiEA5F13v5BJJaRuEImW4N1cV8XLcHj4V2xDfqkFi0eYr%2F8qtAMIWxADGgwwNTkwMDM1NDY4NjUiDKGttVx1rHkRRTnCQiqRA7WC7WP1lHJYDBq7Z%2FGDuIifu18GmX2D8qJSw1dK8bz5xm0iN0iPOlZFwMs5uFfiFTqeOQdFAF1ocdvmmx4XQold%2Frf8hewQrbIF7RbWKtbjo5U3M8KUdgkGTMjBuWPkTGKc8MvoG0W8AaybfHeOVVZMTDfHkUq3lCOjY4qY4y9WDveMd8rJwKbNp7IxHh6sY%2F4t58UAG6SkGzxwT9WsFT7Qzb9vD0hUc9x7M86Z4IRKZl50IllnGtAP80ghiBe4gN10MTMQ1Y4ZtapnegcTI%2FYJ%2B2%2FsFMaHJrGEt9y98rMrh%2Fkk6%2FtBaELrw2vnGlk%2Frh5DSr6UBQ6EHd4IHXEXzHSsQK4qaCWyh%2ByB7IXvmuHXHIovnR%2BCVbzarYdwxdP35V5%2FSb3xITMGxiInId5QCz%2Bi9usieysdnSt6H2m0XwUH8o%2FFZ%2B34U6CvYXUGYds1lFQTr6SUu9wH65qnUX7h3QgDLKwkNeWxFp%2BKxMQPf96mfeEV1%2FMqdOiTp4LISPy35Nm6RqrVJq%2B3YU6gvcMRgQs4MLDS9vcFOusBZYMKWK0Jun53lghVUtPNygR%2FtBJ%2BYdVp2aA%2Fdy%2Br9S5FlUOpzaymNJw3rmoGPCe6JVX7kRAb05vuA2hKc2auXKMH%2Bdcr0z5dUf1c8ieBYlGfE6bk%2By607cDTX1l0rY3BarH7%2FJWa%2FQJOPhiHfHMp%2FQE1qrsGVvXfec6MXh2wfmA9Ad2F6yZagPtywlc4ec3xMEzKdsSUfbXI5CnQ6VVw47lc2CbGZsTCbC1NVpffvFPuiJbpQqajvYqxEp2mc3e5uATOJRtQH0RQS48i3WrTTuvlbSnR2IMJhX%2FsGAS4%2FN5%2FZBZeWbIbSr2vOw%3D%3D&amp;X-Amz-Algorithm=AWS4-HMAC-SHA256&amp;X-Amz-Date=20200702T111535Z&amp;X-Amz-SignedHeaders=host&amp;X-Amz-Expires=300&amp;X-Amz-Credential=ASIAQ3PHCVTYZZ7ZAZWH%2F20200702%2Fus-east-1%2Fs3%2Faws4_request&amp;X-Amz-Signature=92271be4cf7310cceb4a1e854f7d31eca6abcdb18dd68230aaf8eb320d75e546&amp;hash=1219ec6808ee616fa565263b79d71fe783c8ce435dd5ef3174b1bc30633437ff&amp;host=68042c943591013ac2b2430a89b270f6af2c76d8dfd086a07176afe7c76c2c61&amp;pii=S2214911220300679&amp;tid=spdf-f2c07a0f-53be-4e0a-9cb4-437332ee91a5&amp;sid=e91f1ec16aa066414578b7c24a9f80713d24gxrqb&amp;type=client</t>
  </si>
  <si>
    <t>Venezuela</t>
  </si>
  <si>
    <t>Caracas</t>
  </si>
  <si>
    <t>University Hospital of Caracas</t>
  </si>
  <si>
    <t>Apr 21 to June 19</t>
  </si>
  <si>
    <t>25-6-2020</t>
  </si>
  <si>
    <t>The first pregnant woman with COVID-19 in Venezuela: Pre-symptomatic transmission</t>
  </si>
  <si>
    <t>https://www.ncbi.nlm.nih.gov/pmc/articles/PMC7316046/pdf/main.pdf</t>
  </si>
  <si>
    <t>Chest</t>
  </si>
  <si>
    <t>Tongji Hospital</t>
  </si>
  <si>
    <t>Clinical and Imaging Features of COVID-19 in a Neonate</t>
  </si>
  <si>
    <t>https://pdf.sciencedirectassets.com/280288/1-s2.0-S0012369220X00079/1-s2.0-S001236922030533X/main.pdf?X-Amz-Security-Token=IQoJb3JpZ2luX2VjEMP%2F%2F%2F%2F%2F%2F%2F%2F%2F%2FwEaCXVzLWVhc3QtMSJHMEUCIQDBTOUmoreVCeV58RagxAEiMdaroTrY%2Bm%2FC9QevHpDcVgIgWCMH8e1cOmDWwwSJr0u0ftPpL8YYh9op1LGU2FXcmccqtAMIWxADGgwwNTkwMDM1NDY4NjUiDEemA31mCAzrThLQpiqRA8MNwWDrCngx3%2B15k1icxP2wGahXusW2uCWkgMtsJ2%2FBaMx7v8mRDK2Th4Q7lh1OlSCFde8lPba2zfeMqKtW%2B8dEkIXtgp3vptty%2B83XeZU0yXIN%2FIewd8Po3hSNY1TeXKoeVdMRfUUq6TxpxJSiprowwZsE95zpDLZstqLqgPIsnE6QEaBXQRTU4SGoRWdQAW%2FhEbBFLU%2FjDARKLVettfQmuncK8JcsFXM%2FH6sEpsf4%2FlqnE4mkxnbOvGnDUiZ7QF%2B2dlfk94jbxo4NG3wn0A17Rsic4BiRFbaSVodEtnj%2Fg0bLmN6juVlUBq5bbAWbu4McuSUAoC8KabaIiY4GUel%2F4akA8P1kY%2Fg9tvy9XxwrmF%2Fl7WNnUOfNrsdFHsRxMGEM4KAxSc%2FiAdDmnrVaxtnKPt4GJ65ju1lkEAZ9D0xQ4TZavAQCShnEucmlBGsbclGFxxouDh3m6IvkVBNVouJ4nJxaZ9QVQGoM0YWiTrePPrNTDwkoT%2FQgJwJ5yJQ6ZnyQduNftVqp0%2BP0F4Ioca%2BRMMjn9vcFOusBMsVqUvde%2Fv8AC2cnpFBrT2ap%2FnkNy%2FYL2lsKw4VMIV8zcG0ZulHxPylyT2guqp3RyTQG4Ctla1dLy%2FF7pPy2RXC7Sb5m%2Fr%2BT9zLL4VMu5fQSVOFTj2cHs7o0HYC8NT4FSJBjj%2B72CHfIZVSKO7wgaxSzSZZcKMG2t73MVmdZoCTi%2BKKh%2Fbrs3zvphjGo0DlPBxjX9VRfvY5dbKhp96NIyjSwOo779pn5ZVScNwo1BzwJhNykk3gxxSvTAhLwwe2GO4EtuDHKWO090ek3vknIYL9%2FWmSu9j7V5ZDuCOB2pLiI7w1erVSutVLXUA%3D%3D&amp;X-Amz-Algorithm=AWS4-HMAC-SHA256&amp;X-Amz-Date=20200702T113427Z&amp;X-Amz-SignedHeaders=host&amp;X-Amz-Expires=300&amp;X-Amz-Credential=ASIAQ3PHCVTY3BKMIRGM%2F20200702%2Fus-east-1%2Fs3%2Faws4_request&amp;X-Amz-Signature=7e01ccfb82fa7b247e235f4d1bd13bb0633b2fafcc89f82a606ff6cb9c82f3f3&amp;hash=66be08c804d00634ac4fbd72984580bb9b7e454a05bd1ff3e9167a1da0ad9f2d&amp;host=68042c943591013ac2b2430a89b270f6af2c76d8dfd086a07176afe7c76c2c61&amp;pii=S001236922030533X&amp;tid=spdf-1c82f2f4-c7d1-433c-b4ac-95ff6cbb1577&amp;sid=e91f1ec16aa066414578b7c24a9f80713d24gxrqb&amp;type=client</t>
  </si>
  <si>
    <t>BMJ Case reports</t>
  </si>
  <si>
    <t>The Netherlands</t>
  </si>
  <si>
    <t>Delft</t>
  </si>
  <si>
    <t>Reinier de Graaf Gasthuis</t>
  </si>
  <si>
    <t>Accepted 14 June</t>
  </si>
  <si>
    <t>30-6-2020</t>
  </si>
  <si>
    <t>No evidence of vertical transmission of SARS-CoV-2 after induction of labour in an immune-suppressed SARS-CoV-2-positive patient</t>
  </si>
  <si>
    <t>https://casereports.bmj.com/content/bmjcr/13/6/e235581.full.pdf</t>
  </si>
  <si>
    <t>Breastfeeding medicine</t>
  </si>
  <si>
    <t>Ankara City Hospital</t>
  </si>
  <si>
    <t>Virolactia in an Asymptomatic Mother with COVID-19</t>
  </si>
  <si>
    <t>https://pubmed.ncbi.nlm.nih.gov/32614251/</t>
  </si>
  <si>
    <t>Los Angeles</t>
  </si>
  <si>
    <t>Kaiser Permanente West Los Angeles Medical Center</t>
  </si>
  <si>
    <t>May 28 to June 11</t>
  </si>
  <si>
    <t>Universal SARS-Cov-2 Screening in Women Admitted for Delivery in a Large Managed Care Organization</t>
  </si>
  <si>
    <t>https://www.thieme-connect.de/products/ejournals/pdf/10.1055/s-0040-1714060.pdf</t>
  </si>
  <si>
    <t>Signa Vitae</t>
  </si>
  <si>
    <t>Cuneo</t>
  </si>
  <si>
    <t>Azienda Ospedaliera Santa Croce e Carle</t>
  </si>
  <si>
    <t>May 14 to June 17</t>
  </si>
  <si>
    <t>Prone Ventilation in a 27 Week Pregnant Woman with COVID-19 Severe ARDS</t>
  </si>
  <si>
    <t>https://oss.signavitae.com/mre-signavitae/article/1277509044842446848/pdf/sv-YX051401.pdf</t>
  </si>
  <si>
    <t>Cedars Sinai Medical Center</t>
  </si>
  <si>
    <t>Tocilizumab and Remdesivir in a Pregnant Patient With Coronavirus Disease 2019 (COVID-19)</t>
  </si>
  <si>
    <t>https://journals.lww.com/greenjournal/Abstract/9000/Tocilizumab_and_Remdesivir_in_a_Pregnant_Patient.97308.aspx</t>
  </si>
  <si>
    <t>Hubei</t>
  </si>
  <si>
    <t>Department of Anaesthesiology, Maternal and Child Health Hospital of Hubei Province, Hubei, China</t>
  </si>
  <si>
    <t>Anaesthesia and infection control in cesarean section of pregnant women with coronavirus disease 2019 (COVID-19)</t>
  </si>
  <si>
    <t>https://www.medrxiv.org/content/10.1101/2020.03.23.20040394v1</t>
  </si>
  <si>
    <t>Radiol Practice</t>
  </si>
  <si>
    <t>Hubei Maternal and Child Health Hospital Medical Imaging Department</t>
  </si>
  <si>
    <t>Clinical and CT features of coronavirus disease in pregnant women</t>
  </si>
  <si>
    <t>https://kns.cnki.net/KCMS/detail/detail.aspx?dbcode=CJFQ&amp;dbname=CJFDLAST2020&amp;filename=FSXS202004003&amp;v=MDkwODBlWDFMdXhZUzdEaDFUM3FUcldNMUZyQ1VSN3FmWU9ab0Zpcm1VN3JLSXo3VGZiRzRITkhNcTQ5Rlo0Ujg=</t>
  </si>
  <si>
    <t>Vascular Biology Research Centre, Molecular and Clinical Sciences Research Institute, St 11 George's University of London, Cranmer Terrace</t>
  </si>
  <si>
    <t>April 30 to May 4</t>
  </si>
  <si>
    <t>SARS-CoV-2 in pregnancy: symptomatic pregnant women are only the tip of the iceberg</t>
  </si>
  <si>
    <t>https://www.ncbi.nlm.nih.gov/pmc/articles/PMC7204681/</t>
  </si>
  <si>
    <t>Onki Journal</t>
  </si>
  <si>
    <t>Central South Hospital of Wuhan University</t>
  </si>
  <si>
    <t>Effect of methoxamine on vital signs of cesarean section patients with severe new coronavirus pneumonia</t>
  </si>
  <si>
    <t>https://kns.cnki.net/kcms/detail/42.1677.R.20200403.1119.001.html</t>
  </si>
  <si>
    <t>EClinicalMedicine</t>
  </si>
  <si>
    <t>Unit of Infectious Diseases, Hospital Universitario "12 de Octubre", Instituto de Investigacion Sanitaria Hospital "12 de Octubre" (imas12), Complutense Univer- _x0001_ sity, 2_x0001_ planta, bloque D. Avda. de Cordoba</t>
  </si>
  <si>
    <t>May 9 to May 21</t>
  </si>
  <si>
    <t>Incidence and clinical profiles of COVID-19 pneumonia in pregnant women: A single-centre cohort study from Spain</t>
  </si>
  <si>
    <t>https://www.thelancet.com/pdfs/journals/eclinm/PIIS2589-5370(20)30151-6.pdf</t>
  </si>
  <si>
    <t>Emerging Infectious Diseases</t>
  </si>
  <si>
    <t>Clamart</t>
  </si>
  <si>
    <t>Antoine Béclère Hospital, Paris Saclay University</t>
  </si>
  <si>
    <t>Online ahead of Print</t>
  </si>
  <si>
    <t>Retrospective Description of Pregnant Women Infected With Severe Acute Respiratory Syndrome Coronavirus 2, France</t>
  </si>
  <si>
    <t>https://wwwnc.cdc.gov/eid/article/26/9/20-2144_article</t>
  </si>
  <si>
    <t>Pan African Medical Journal</t>
  </si>
  <si>
    <t>Senegal</t>
  </si>
  <si>
    <t>Dakar</t>
  </si>
  <si>
    <t>Department of Gynecology and Obstetrics, Pikine National Hospital Center</t>
  </si>
  <si>
    <t>May 25 to June 2</t>
  </si>
  <si>
    <t>Clinical characteristics and outcomes of COVID-19 infection in nine pregnant women: a report from a sub-Saharan African country, Senegal</t>
  </si>
  <si>
    <t>https://www.panafrican-med-journal.com/content/series/35/2/58/full/</t>
  </si>
  <si>
    <t>Acta Biomed</t>
  </si>
  <si>
    <t>Parma</t>
  </si>
  <si>
    <t>Neonatology Unit, Department of Medicine and Surgery, University of Parma</t>
  </si>
  <si>
    <t>Report of a Series of Healthy Term Newborns From Convalescent Mothers With COVID-19</t>
  </si>
  <si>
    <t>https://ripetomato2uk.files.wordpress.com/2020/05/acta-biomed-parma-9743-article-text-49126-2-10-20200514.pdf</t>
  </si>
  <si>
    <t>The Pan African Medical Journal</t>
  </si>
  <si>
    <t>Nigeria</t>
  </si>
  <si>
    <t>Lagos</t>
  </si>
  <si>
    <t>Lagos University Teaching Hospital</t>
  </si>
  <si>
    <t>May 31 to June 3</t>
  </si>
  <si>
    <t>Caesarean delivery of first prediagnosed COVID-19 pregnancy in Nigeria</t>
  </si>
  <si>
    <t>https://www.panafrican-med-journal.com/content/article/36/100/full/</t>
  </si>
  <si>
    <t>Department of Pediatrics, Neonatal Unit, Puerta de Hierro-Majadahonda University Hospital</t>
  </si>
  <si>
    <t>Negative Transmission of SARS-CoV-2 to Hand-Expressed Colostrum from SARS-CoV-2–Positive Mothers</t>
  </si>
  <si>
    <t>https://pubmed.ncbi.nlm.nih.gov/32644841/</t>
  </si>
  <si>
    <t>Maternal Fetal Medicine Unit, Department of Obstetrics, the Microbiology Department, the Pediatric Critical Care Department, and the Department of Infectious Diseases, Vall d'Hebron Barcelona Hospital Campus, Universitat Autònoma de Barcelona, Barcelona, and the Red Española de Investigación en Patología Infecciosa (REIPI), Instituto de Salud Carlos III</t>
  </si>
  <si>
    <t>May 26 to June 23</t>
  </si>
  <si>
    <t>Fetal Transient Skin Edema in Two Pregnant Women With Coronavirus Disease 2019 (COVID-19)</t>
  </si>
  <si>
    <t>https://journals.lww.com/greenjournal/Abstract/9000/Fetal_Transient_Skin_Edema_in_Two_Pregnant_Women.97307.aspx</t>
  </si>
  <si>
    <t>Clinical Microbiology and Infection</t>
  </si>
  <si>
    <t>Materno-Fetal and Obstetrics Research Unit, Department “Woman-Mother-Child”, Lausanne University Hospital</t>
  </si>
  <si>
    <t>May 27 to June 28</t>
  </si>
  <si>
    <t>28-6-2020</t>
  </si>
  <si>
    <t>Vertical transmission and materno-fetal outcomes in 13 patients with COVID-19</t>
  </si>
  <si>
    <t>https://www.clinicalmicrobiologyandinfection.com/article/S1198-743X(20)30381-5/pdf</t>
  </si>
  <si>
    <t>Acta Paediatr</t>
  </si>
  <si>
    <t>Deparment of Neonatology, Puerta de Hierro-Majadahonda University Hospital</t>
  </si>
  <si>
    <t>Multi-centre Spanish Study Found No Incidences of Viral Transmission in Infants Born to Mothers With COVID-19</t>
  </si>
  <si>
    <t>https://pubmed.ncbi.nlm.nih.gov/32649784/</t>
  </si>
  <si>
    <t>Pediatr Infect Dis J</t>
  </si>
  <si>
    <t>From the Department of Paediatric Infectious Diseases &amp; Immunology, Evelina London Children's Hospital, Guy's and St. Thomas' NHS Foundation Trust</t>
  </si>
  <si>
    <t>Probable Vertical Transmission of SARS-CoV-2 Infection</t>
  </si>
  <si>
    <t>https://pubmed.ncbi.nlm.nih.gov/32658096/</t>
  </si>
  <si>
    <t>Dallas</t>
  </si>
  <si>
    <t>Parkland Health &amp; Hospital System</t>
  </si>
  <si>
    <t>Online first</t>
  </si>
  <si>
    <t>INTRAUTERINE TRANSMISSION OF SARS-COV-2 INFECTION IN A PRETERM INFANT</t>
  </si>
  <si>
    <t>https://journals.lww.com/pidj/Abstract/9000/INTRAUTERINE_TRANSMISSION_OF_SARS_COV_2_INFECTION.96099.aspx</t>
  </si>
  <si>
    <t>3 New York city Hospitals</t>
  </si>
  <si>
    <t>Pregnancy and Postpartum Outcomes in a Universally Tested Population for SARS-CoV-2 in New York City: A Prospective Cohort Study</t>
  </si>
  <si>
    <t>https://www.ncbi.nlm.nih.gov/research/coronavirus/publication/32633022</t>
  </si>
  <si>
    <t>Malmo/Lund</t>
  </si>
  <si>
    <t>University and Skåne University Hospital</t>
  </si>
  <si>
    <t>June 24 to July 23</t>
  </si>
  <si>
    <t>Obstetric and intensive-care strategies in a high-risk pregnancy with critical respiratory failure due to COVID-19: A case report</t>
  </si>
  <si>
    <t>https://reader.elsevier.com/reader/sd/pii/S2214911220300709?token=519E06ABAF5F8ECD881DE037AC6DF5A26D764EAA2BD0D994A7FA6CEE4E5D16F439E7B743A8CEA71880A30A9E2E7D283B</t>
  </si>
  <si>
    <t>Greece</t>
  </si>
  <si>
    <t>Athens</t>
  </si>
  <si>
    <t>1rst University Department of Pathology, Unit of Perinatal Pathology, National Kapodistrian University of Athens (NKUA)</t>
  </si>
  <si>
    <t>Further placental pathology in mild COVID-19 of term pregnancy with pathophysiological correlates</t>
  </si>
  <si>
    <t>https://assets.researchsquare.com/files/rs-40375/v1/faede84c-f6fc-4eab-a1f3-5ab0572d4db8.pdf</t>
  </si>
  <si>
    <t>European Journal of Clinical Microbiology &amp; Infectious Diseases</t>
  </si>
  <si>
    <t>Sint-Truiden</t>
  </si>
  <si>
    <t>Sint-Trudo Hospital</t>
  </si>
  <si>
    <t>June 14 to June 24</t>
  </si>
  <si>
    <t>13-7-2020</t>
  </si>
  <si>
    <t>Vertical transmission of SARS-CoV-2 infection and preterm birth</t>
  </si>
  <si>
    <t>https://link.springer.com/content/pdf/10.1007/s10096-020-03964-y.pdf</t>
  </si>
  <si>
    <t>Sao Paulo</t>
  </si>
  <si>
    <t>Hospital e Maternidade Santa Joana</t>
  </si>
  <si>
    <t>June 30 to July 9</t>
  </si>
  <si>
    <t>Fetal deaths in pregnancies with SARS-COV-2 infection in Brazil:A case series</t>
  </si>
  <si>
    <t>https://reader.elsevier.com/reader/sd/pii/S2214911220300734?token=93F7310C0D71D4864269DFB5B82363FB31356A92F3456E82015792015C1496891AEAF7691EC2AB23D83A55C909FD0748</t>
  </si>
  <si>
    <t>Rev Inst Med Trop Sao Paulo</t>
  </si>
  <si>
    <t>Vitoria</t>
  </si>
  <si>
    <t>Universidade Federal do Espírito Santo, Programa de Pós Graduação em Doenças Infecciosas, Vitória, Espírito Santo, Brazil</t>
  </si>
  <si>
    <t>June 20 to July 1</t>
  </si>
  <si>
    <t>Severe coronavirus infection in pregnancy: challenging cases report</t>
  </si>
  <si>
    <t>https://pubmed.ncbi.nlm.nih.gov/32667391/</t>
  </si>
  <si>
    <t>Nature Communications</t>
  </si>
  <si>
    <t>Division of Obstetrics and Gynecology, Antoine Béclère Hospital, Paris Saclay University Hospitals</t>
  </si>
  <si>
    <t>April 23 to June 29</t>
  </si>
  <si>
    <t>14-7-2020</t>
  </si>
  <si>
    <t>Transplacental transmission of SARS-CoV-2 infection</t>
  </si>
  <si>
    <t>https://www.nature.com/articles/s41467-020-17436-6</t>
  </si>
  <si>
    <t>THE JOURNAL OF MATERNAL-FETAL &amp; NEONATAL MEDICINE</t>
  </si>
  <si>
    <t>Seriate</t>
  </si>
  <si>
    <t>Department of Obstetrics and Gynecology, Bolognini Hospital</t>
  </si>
  <si>
    <t>May 13 to July 1</t>
  </si>
  <si>
    <t>15-7-2020</t>
  </si>
  <si>
    <t>Considerations on COVID-19 pregnancy: a cases series during outbreak in Bergamo Province, North Italy</t>
  </si>
  <si>
    <t>https://pubmed.ncbi.nlm.nih.gov/32664761/</t>
  </si>
  <si>
    <t>Icahn School of Medicine at Mount Sinai,</t>
  </si>
  <si>
    <t>16-7-2020</t>
  </si>
  <si>
    <t>Clinical improvement of severe COVID-19 pneumonia in a pregnant patient after caesarean delivery</t>
  </si>
  <si>
    <t>https://pubmed.ncbi.nlm.nih.gov/32675129/</t>
  </si>
  <si>
    <t>Nancy</t>
  </si>
  <si>
    <t>CHRU Nancy</t>
  </si>
  <si>
    <t>Proteinuria in Covid-19 pregnant women: Preeclampsia or severe infection?</t>
  </si>
  <si>
    <t>https://www.ncbi.nlm.nih.gov/pmc/articles/PMC7332927/</t>
  </si>
  <si>
    <t>Eur j Obstet Gynecol Reprod Biol</t>
  </si>
  <si>
    <t>Fondazione IRCCS Ca’ Granda, Ospedale Maggiore Policlinico</t>
  </si>
  <si>
    <t>Histological characterization of placenta in COVID19 pregnant women</t>
  </si>
  <si>
    <t>https://www.ejog.org/article/S0301-2115(20)30416-4/pdf</t>
  </si>
  <si>
    <t>Para</t>
  </si>
  <si>
    <t>Santa Casa de Misericórdia do Pará Foundation</t>
  </si>
  <si>
    <t>Severe COVID-19 in cardiopath young pregnant without vertical transmission: a case report</t>
  </si>
  <si>
    <t>https://assets.researchsquare.com/files/rs-40095/v1/463b68df-2dbd-4a9c-ba0e-1d44af579d47.pdf</t>
  </si>
  <si>
    <t>The Journal of Maternal-fetal &amp; neonatal medicine</t>
  </si>
  <si>
    <t xml:space="preserve">Portugal </t>
  </si>
  <si>
    <t>Lisbon</t>
  </si>
  <si>
    <t>CHULN - Santa Maria Hospital</t>
  </si>
  <si>
    <t>June 15 to July 5</t>
  </si>
  <si>
    <t>Prevalence of SARS-CoV-2 infection in asymtomatic pregnant women and their partners in a tertiary care hospital in Portugal</t>
  </si>
  <si>
    <t>https://www.tandfonline.com/doi/abs/10.1080/14767058.2020.1793323?journalCode=ijmf20</t>
  </si>
  <si>
    <t>International Journal of Obstetric Anesthesia</t>
  </si>
  <si>
    <t>Antoine-Béclère Hospital</t>
  </si>
  <si>
    <t>Thrombocytopenia in pregnant patients with mild COVID-19</t>
  </si>
  <si>
    <t>https://pdf.sciencedirectassets.com/272448/1-s2.0-S0959289X20X00069/1-s2.0-S0959289X20300716/main.pdf?X-Amz-Security-Token=IQoJb3JpZ2luX2VjEHMaCXVzLWVhc3QtMSJIMEYCIQCIcQ2aujKOl%2B7s5lrtZC4CFf2GFfpR4tWKFMVcuX8qGgIhAOzkHIFF0lEWw56HFfSpl5A3rjac0%2FRhoq%2Fj4j6XAa1zKrQDCCwQAxoMMDU5MDAzNTQ2ODY1Igx8wf2mykYkT%2Bd9cGwqkQMYdOUTperwvPdYVKLqWVs29u0BiucP0xdX02iye4o3sq0yM17gfbFm8rti65DcgBAV8knzQpW4tMLMYrnt7VyxVFAscaFd3EH1D4X8cEWil6xEWaqvLXBHcv7NCC4OGeDp13pgACDWUgtpvl3inu1SIwCbeQpbt2ONJhuqtsg0RoABHvUNt7faglSXNvnDUBiHPFalRPmTuOlNgoS%2F34ZBH5oLITCpOzkOrUXnCwZtwrAlBxL4cDfnMFp5dlWwOrpW3uoyYEtNtXLv1VKQr3Fd9%2FPciM9%2FGsq56Z2%2F%2FlMQUu8gtxlQZ7lPR3K%2Bo4Y%2B4MybUvQyhUL0b2GyFCwwy6eF55CgTdAMQCvCveC9DsSYgffbfjGl%2BErZc6udD9GoFMfHfH8UZgpRDUycJT8uxF1IJZ4Gy8%2FMJD3u7CL1gBcmYEebfK5iV%2B7o5s%2F2jqHhclRTwxI8osnGI6Qz6tRIYBss4GAyj1HRZWGd62iAoYfSC8hos%2F5Wp1OcrS9nE2XeKju8oJvdFCAiKM4WMTV0ymU%2FyzC%2B7NX4BTrqAb%2FUJPN3oS09nH801%2FWfMKE162FJH7dPkfGK4t%2BVN3zUnYiJ4p1WCZK6pUjhQ4G5925ZIqSke2zrXiXPo3FcXc%2FLMNPzdLhHdyNuHmr7veXLeMQM0ysLges1f%2FCj2L6dr7%2F5ZwOErRDHoKCAcRKQIfnYobPYKRob4yaEA4mfGQITE7%2F7L%2FHoJF3E1w2wiekNwfp8%2FLgWGu3QIGTLDMCQeBjwCSeI7ew0WnSoCz2VlIMoZ3d6cOqI91%2Fo0l5Ev9r4JW1lG1%2Ff4JCrzPzcIyg%2FvtUF0B1OatE6KyHPYMcxHnkfddsRM%2BDaT4MW1Q%3D%3D&amp;X-Amz-Algorithm=AWS4-HMAC-SHA256&amp;X-Amz-Date=20200720T112610Z&amp;X-Amz-SignedHeaders=host&amp;X-Amz-Expires=300&amp;X-Amz-Credential=ASIAQ3PHCVTY6WS632DK%2F20200720%2Fus-east-1%2Fs3%2Faws4_request&amp;X-Amz-Signature=80c810a2d4dfba0e33d1d0166a26716f4194c024e8d522e9c42dab0192d62bfd&amp;hash=a171e22886a982d09850efe9654d7a21557bb21b4cce4db87a4ecea7a8158628&amp;host=68042c943591013ac2b2430a89b270f6af2c76d8dfd086a07176afe7c76c2c61&amp;pii=S0959289X20300716&amp;tid=spdf-833401f4-9545-48ef-9471-61388ba6fa03&amp;sid=0edc856b529a614fae4a3df072d1297ddd0egxrqb&amp;type=client</t>
  </si>
  <si>
    <t>Sakarya</t>
  </si>
  <si>
    <t>Sakarya Training and Research Hospital</t>
  </si>
  <si>
    <t>June 6 to July 5</t>
  </si>
  <si>
    <t>SARS-CoV-2 is not present in the vaginal fluid of pregnant women with COVID-19</t>
  </si>
  <si>
    <t>https://www.tandfonline.com/doi/epub/10.1080/14767058.2020.1793318?needAccess=true</t>
  </si>
  <si>
    <t xml:space="preserve">Sao Paulo </t>
  </si>
  <si>
    <t>Medical School of Botucatu, São Paulo State University (UNESP)</t>
  </si>
  <si>
    <t>June 1 to June 18</t>
  </si>
  <si>
    <t>Maternal mortality and COVID-19</t>
  </si>
  <si>
    <t>https://www.tandfonline.com/doi/epub/10.1080/14767058.2020.1786056?needAccess=true</t>
  </si>
  <si>
    <t>Clinical and Experimental Pediatrics</t>
  </si>
  <si>
    <t>Daegu Fatima Hospital</t>
  </si>
  <si>
    <t>May 7 to June 4</t>
  </si>
  <si>
    <t>Management of the first newborn delivered by a mother with COVID-19 in South Korea</t>
  </si>
  <si>
    <t>https://www.e-cep.org/upload/pdf/cep-2020-00850.pdf</t>
  </si>
  <si>
    <t>Medicine</t>
  </si>
  <si>
    <t>Yichang</t>
  </si>
  <si>
    <t>Yichang Central People’s Hospital</t>
  </si>
  <si>
    <t>Apr 15 to June 18</t>
  </si>
  <si>
    <t>17-7-2020</t>
  </si>
  <si>
    <t>Coronavirus disease 2019 (COVID-19) in pregnancy: 2 case reports on maternal and neonatal outcomes in Yichang city, Hubei Province, China</t>
  </si>
  <si>
    <t>https://journals.lww.com/md-journal/Fulltext/2020/07170/Coronavirus_disease_2019__COVID_19__in_pregnancy_.126.aspx</t>
  </si>
  <si>
    <t>International Journal of Obstetrics&amp;Gynecology</t>
  </si>
  <si>
    <t>18-7-2020</t>
  </si>
  <si>
    <t>A pandemic center’s experience of managing pregnant women with COVID‐19 infection in Turkey: A prospective cohort study</t>
  </si>
  <si>
    <t>https://obgyn.onlinelibrary.wiley.com/doi/epdf/10.1002/ijgo.13318</t>
  </si>
  <si>
    <t>International Journal of Pediatrics</t>
  </si>
  <si>
    <t>Mashhad universiti of medical Sciences</t>
  </si>
  <si>
    <t>Apr 25 to May 12</t>
  </si>
  <si>
    <t>Coronavirus (COVID-19) Infection in Newborns</t>
  </si>
  <si>
    <t>http://ijp.mums.ac.ir/article_15618_30763f7be694bcedd7f1a5c7bd63dab0.pdf</t>
  </si>
  <si>
    <t>The official Journal of Pediatric Infections Research</t>
  </si>
  <si>
    <t>Lahijan</t>
  </si>
  <si>
    <t>Pirooz Hospital</t>
  </si>
  <si>
    <t>Apr 8 to June 4</t>
  </si>
  <si>
    <t>Neonatal SARS-CoV-2 Infection and Congenital Myocarditis: A Case Report and Literature Review</t>
  </si>
  <si>
    <t>https://sites.kowsarpub.com/apid/articles/103504.html</t>
  </si>
  <si>
    <t>The Journal of Obstetrics and Gynecology India</t>
  </si>
  <si>
    <t>Mumbai</t>
  </si>
  <si>
    <t>Tertiary Care Hospital</t>
  </si>
  <si>
    <t>May 24 to June 11</t>
  </si>
  <si>
    <t>Impact of the Coronavirus Infection in Pregnancy: A Preliminary Study of 141 Patients</t>
  </si>
  <si>
    <t>https://link.springer.com/content/pdf/10.1007/s13224-020-01335-3.pdf</t>
  </si>
  <si>
    <t>European Journal of Obstetrics and Gynecology and Reproductive Biology</t>
  </si>
  <si>
    <t>University Hospitals of Birmingham</t>
  </si>
  <si>
    <t>May 28 to July 2</t>
  </si>
  <si>
    <t>Maternal COVID-19 infection, clinical characteristics, pregnancy, and neonatal outcome A prospective cohort study</t>
  </si>
  <si>
    <t>https://pdf.sciencedirectassets.com/271236/AIP/1-s2.0-S0301211520304486/main.pdf?X-Amz-Security-Token=IQoJb3JpZ2luX2VjEKb%2F%2F%2F%2F%2F%2F%2F%2F%2F%2FwEaCXVzLWVhc3QtMSJHMEUCIQDxqBJaUEGGJ9cGzlu9V%2BTfLmX8sDqLE1TTcjgEoVukBwIgSaWRyxjx6yeZLJl83Of4hxkuA5YPKc6lrA5KUVBcTk8qtAMIXxADGgwwNTkwMDM1NDY4NjUiDLjLuz0aMRflgT9wAyqRA3U6nRQvLwZQXxsA3sZZ7ubLe7jAo2pH6NWRxAnrxEyFYA8a7oaRVP82OpbfJnn7vvDWqDeeTWv0oA26kyBKrCrf2ELNBw25nm3FWrwcvQYA8P3xZIM7XcgS9FevtcSJo2Lto2nXZbpYXcNIrqBxQAB%2BwujqE27gFhLa5y%2Ffzrf7UVtNqH88FUka8wNQx%2F0nXtwsA2CKn5np1pPggG0d8Tgs8dJnn96axxBc6XwY1SqFERt2xp37uDBFC51gLksBz3qdzYGWx5fG3SwI8eLEtyug%2Bokl1D0%2FBG9wPJh%2Bp%2BQEc9ODUfLNQCq8cQZO5EfY1EUFqsqT0BXyxa1hJbdX8Y2Ui5vMCT6WZV1TW%2BREQonIKsAufIoaojFyNCyjJCE3BFgemGV4LHpuQaQ8hJV%2FJWNn1qhoMJRVdOjGiSjZIOEPNNZNOCTYG9xAYkjlWPx5TYRtqA%2BrcojRRNlPTUlJEgTlP1cHV8y8R0V1HXU6oWXijkRwBew1QnG5VQKb4CydRp5O1CD3dWke6N3pKATIfi3uMIGO4fgFOusB9we7JOMkJz26ogyFWg3YYK%2Fu21IEmOb3oibJUy2Rtkp%2BF2NCpt9GsVghK77REDYYI4h22YJSSE36JzAPQnh7%2FP1kW%2FKJ03F4qll1gbpA0%2FidYvFfBLHCXOhWaU4gO%2BgH7abyWsgKs%2FNGs4HgHsTl2kCVhqbfzfkLU3Wg%2Ff3kCFbxJrOBYUD93%2BxXtDB7Km2X3hBIzoIA5tc5xsyX4fvoF8r%2Fdue968KJ9gf7s7cXfuDTXucVLp2jnar597w1MZDiMlJ5ipptpe8jIAUsoYk2C3t%2BondZ2yrXvYNxw1xWjBFgcTkeGfiaXAgugQ%3D%3D&amp;X-Amz-Algorithm=AWS4-HMAC-SHA256&amp;X-Amz-Date=20200722T151331Z&amp;X-Amz-SignedHeaders=host&amp;X-Amz-Expires=300&amp;X-Amz-Credential=ASIAQ3PHCVTYQDTBDGM3%2F20200722%2Fus-east-1%2Fs3%2Faws4_request&amp;X-Amz-Signature=117b0c82571f4a48f7930ef833fd9f0ff647073717d135d88bbe041083439e0d&amp;hash=0e33070b20100a5065bc46f77e59fa5fb0356d4a8db50f7112ea40684e943704&amp;host=68042c943591013ac2b2430a89b270f6af2c76d8dfd086a07176afe7c76c2c61&amp;pii=S0301211520304486&amp;tid=spdf-09b19fac-84af-4454-ac9c-7e112b1de8ea&amp;sid=59d5854c89511841454a0a625c3267fc6e7bgxrqb&amp;type=client</t>
  </si>
  <si>
    <t>Hindawi</t>
  </si>
  <si>
    <t>New York University Grossman School of Medicine</t>
  </si>
  <si>
    <t>May 15 to June 2</t>
  </si>
  <si>
    <t>Neonate Born to a Mother with a Diagnosis of Suspected Intra-Amniotic Infection versus COVID-19 or Both</t>
  </si>
  <si>
    <t>https://www.hindawi.com/journals/cripe/2020/8886800/</t>
  </si>
  <si>
    <t>Hospital Universitario “12 de Octubre”</t>
  </si>
  <si>
    <t>June 11 to July 5</t>
  </si>
  <si>
    <t>20-7-2020</t>
  </si>
  <si>
    <t>SARS-CoV-2 in pregnancy: characteristics and outcomes of hospitalized and non-hospitalized women due to COVID-19</t>
  </si>
  <si>
    <t>https://www.tandfonline.com/doi/epub/10.1080/14767058.2020.1793320?needAccess=true&amp;</t>
  </si>
  <si>
    <t>Histopathology</t>
  </si>
  <si>
    <t>Columbia University Irving Medical Center</t>
  </si>
  <si>
    <t>21-7-2020</t>
  </si>
  <si>
    <t>Third Trimester Placentas of SARS-CoV-2-Positive Women: Histomorphology, including Viral Immunohistochemistry and in Situ Hybridization.</t>
  </si>
  <si>
    <t>https://onlinelibrary.wiley.com/doi/pdfdirect/10.1111/his.14215</t>
  </si>
  <si>
    <t>Archives of Gynecology and Obstetrics</t>
  </si>
  <si>
    <t>The Central Hospitals of Wuhan, Tongji Medical College, Huazhong University of Science and Technology in Wuhan, China</t>
  </si>
  <si>
    <t>March 28 to Apr 26</t>
  </si>
  <si>
    <t>Maternal and infant outcomes of full-term pregnancy combined with COVID-2019 in Wuhan, China: retrospective case series</t>
  </si>
  <si>
    <t>https://link.springer.com/content/pdf/10.1007/s00404-020-05573-8.pdf</t>
  </si>
  <si>
    <t>Cergy-Pontoise cedex</t>
  </si>
  <si>
    <t>René Dubos Hospital</t>
  </si>
  <si>
    <t>Late miscarriage as a presenting manifestation of COVID-19</t>
  </si>
  <si>
    <t>https://www.ncbi.nlm.nih.gov/pmc/articles/PMC7355327/</t>
  </si>
  <si>
    <t>The journal of Maternal-Fetal &amp; Neonatal Medicine</t>
  </si>
  <si>
    <t>Centro Hospitalar Universitário São João</t>
  </si>
  <si>
    <t>May 2 to June 19</t>
  </si>
  <si>
    <t>23-7-2020</t>
  </si>
  <si>
    <t>Perinatal management of SARS-CoV-2 infection in a level III University Hospital</t>
  </si>
  <si>
    <t>https://pubmed.ncbi.nlm.nih.gov/32698646/</t>
  </si>
  <si>
    <t>NewYork-Presbyterian Hospital</t>
  </si>
  <si>
    <t>June 24 to July 10</t>
  </si>
  <si>
    <t>Influence of Race and Ethnicity on Severe Acute Respiratory Syndrome Coronavirus 2 (SARS-CoV-2) Infection Rates and Clinical Outcomes in Pregnancy</t>
  </si>
  <si>
    <t>https://journals.lww.com/greenjournal/Citation/9000/Influence_of_Race_and_Ethnicity_on_Severe_Acute.97290.aspx</t>
  </si>
  <si>
    <t>Tacoma</t>
  </si>
  <si>
    <t>MultiCare Tacoma General Hospital</t>
  </si>
  <si>
    <t>June 22 to July 10</t>
  </si>
  <si>
    <t>Prolonged Detection of Severe Acute Respiratory Syndrome Coronavirus 2 (SARS-CoV-2) RNA in an Obstetric Patient With Antibody Seroconversion</t>
  </si>
  <si>
    <t>https://journals.lww.com/greenjournal/Abstract/9000/Prolonged_Detection_of_Severe_Acute_Respiratory.97292.aspx</t>
  </si>
  <si>
    <t>The Lancet Child&amp;Adolescent Health</t>
  </si>
  <si>
    <t>Presbyterian—Komansky Children’s Hospital</t>
  </si>
  <si>
    <t>Neonatal management and outcomes during the COVID-19 pandemic: an observation cohort study</t>
  </si>
  <si>
    <t>https://pdf.sciencedirectassets.com/316666/AIP/1-s2.0-S2352464220302352/main.pdf?X-Amz-Security-Token=IQoJb3JpZ2luX2VjEBsaCXVzLWVhc3QtMSJHMEUCIQCTvcYiV8vl5uh2dCBxxyUKaCi%2Bg1h0unz%2BBFw%2F%2BBquJAIgV1kM%2BFivU4TsQkXjgQFTst3S3%2FmJuLjNQXq7w3gGkr0qvQMI1P%2F%2F%2F%2F%2F%2F%2F%2F%2F%2FARADGgwwNTkwMDM1NDY4NjUiDLSEXReVnWjft7zE6CqRA%2FoclKf1RVVUl7xPGBRrM2G3wA36lg9HWhFvn2MVu%2BblLznrN9fMy37r053Gp9ZwmdxkY1MJFIq9909xq%2FXtUQnhpFzX%2FiMY8LBOyWuu6nuF6pMXfBj8jr9e0LWQzErhZFZkFGED35nvxushmEyJUlfEdfcXVx09qIJmp1HFZh0v0focIRGREgQ7gVBXefS3Mv%2FVdHUppQdMn7VijlWjhu15ccMCVDUW4xyjde%2FlxAaLm6HJtyxdsszYN%2FoOR7HJSCGT8FHwimrGjQUPc0RsHt2Ecp0hLeouprjje0cOWYOiqXQ5xRLtfuhQ4v%2BOkxkhtaamEHDTZX4QOKr08uVELTYoSTzg7N%2FgV64f1SEnw1AFytVTA5b9%2BK3XqyvUHDFedSnK%2Bl1oBBxWNMwLs3O%2FrUXRCBwUTXMsenrwKinKesy7CRYneD9XKOmJIUlTllutH85%2B99wmri%2Bh6rm6l6IOfa2sQD4FswC5Aczanh7ObnRU4JezSfsVeXmleiOuPRKHj58l0Q331H%2FlRaJv%2BYm7EIhWMJfc%2BvgFOusBPZ%2FyF2%2BrfUq4IT2hl1jEAUS22OLU7S%2F4h6vrT6d5Obq7%2FcNCx4K%2BRoj%2BwwU8F1qJK8yY1Tnht7geg7XIm1mfIWyQ%2BO%2FC1KiPeV9D%2B%2Bfa8V38dgp8HKyJvAOrv1aYSIfyRAjtKWP6EJLSqjVfbJ9V8CsmVdldU%2FD%2FWcDjWS2aGhNIXukV8mM%2Fw38pQFYg7fBAhmIbR58dmmce%2BZU%2ByerXK38R4iUbiBJITSDJZGfXa%2FUqRVUjcT0pL5nA196fpfOiV3eyw24mEHvgIg1lm%2Bb5b6utHpQ24XrVF1FSsGAwQ0UNTcnDaS2BSGgi4A%3D%3D&amp;X-Amz-Algorithm=AWS4-HMAC-SHA256&amp;X-Amz-Date=20200727T112547Z&amp;X-Amz-SignedHeaders=host&amp;X-Amz-Expires=300&amp;X-Amz-Credential=ASIAQ3PHCVTY36Q3SS4S%2F20200727%2Fus-east-1%2Fs3%2Faws4_request&amp;X-Amz-Signature=f8149c23b437f15e2ea1fd952c1b9e4298f19f0a180063977114ce1717e684f1&amp;hash=e1907ed6419bde4aacac388a57e6e8d4681f1d5b94cdeca8a0e54c919e17c9f7&amp;host=68042c943591013ac2b2430a89b270f6af2c76d8dfd086a07176afe7c76c2c61&amp;pii=S2352464220302352&amp;tid=spdf-f7f5e439-2a18-4e5f-8e23-04dd0e118254&amp;sid=9ecd4a777736d1484c78477231995de6086bgxrqb&amp;type=client</t>
  </si>
  <si>
    <t>Infection, Disease&amp;Health</t>
  </si>
  <si>
    <t>Queensland</t>
  </si>
  <si>
    <t>Sunshine Coast University Hospital</t>
  </si>
  <si>
    <t>COVID-19 in a complex obstetric patient with cystic fibrosis</t>
  </si>
  <si>
    <t>https://pdf.sciencedirectassets.com/314103/AIP/1-s2.0-S246804512030050X/main.pdf?X-Amz-Security-Token=IQoJb3JpZ2luX2VjEBsaCXVzLWVhc3QtMSJHMEUCIGGiHxHAaJ7XYl7%2B8Fs3xH6hinbIyM7AzGxYBvFy4nCyAiEA9Ny%2FYzDs%2B4BBCj%2F%2BVUcgTNyGSEO9vXsqGadetLly%2BrsqvQMI1P%2F%2F%2F%2F%2F%2F%2F%2F%2F%2FARADGgwwNTkwMDM1NDY4NjUiDC%2B7vJ2elBAY8w7uVyqRA5lEuYC3%2FkShjJ9tLO%2BoKLiIlVaOfZia%2BuO3tr48do5vPIj5X8Dc4da2Qfw03cl%2FfUMO6p2fc2xFMynRcagH6cGDfNGOmZjTvkH%2F7dTZLdVOh6Lm3IwU74nS5Kqxs53Fl75OeicPY71sosB4hWfP1z7AVN%2Ff%2FtlPpYT9gH38cjoElpTlXAdo5sqHqa6FYdFwjPeg4ku4X5x1qe1PT5QzE5EiUunILZ2KuQBOpAk006FJiq6gsPQWnEXcF8O6qrmrH3S%2B3D%2F1AfErCrMOLje%2Fq%2Ba2%2Fb23KMarEKcnWGB03OMlkhLpMy%2BA2kuvjNTPkaURjbtMXxMduwBNEh6W99uRMMwH8vgJUWQ1hHKhTYvp73X9m9glTYnj75ALjEbCQlhkZ5nBAsPb8rXLMCrZpYFd%2F9kmZaXhSyRRpOblS%2BZapbI%2FVk87a9sd0Fe4%2BB1KmggSGW4VWmN2S%2FtU4NMqRTcP8XqWdkT7xvYKOKh%2FeQFczkdEh0Bc8%2Bd2dcp5ffWNrOxhlfL9dhBSp5yXtgdy%2FC6p9g1bMOPV%2BvgFOusBUsLx5WwmOMhJaoAS1XkdVOgivt2NlMenB5ThUp9ZEIukRMhRQgBN7b8f2FA5dEgvod%2F5JFlWxYmluViwOmsc%2FuLqbMINREyCC75zYluLQx%2BNJr4xUgHR5jsk6nMgsCEnKfPI%2B1EPogpANcG9XjZzv8Dfdp3Z01KWnnZdkqSHjSmy780gEm15gh34TLIrfZrXwUKCr4lgHztnTCNizGCIHmAq5Ak945vtZtPoz5w80dK%2FQEKFqTUAVxT%2FRkv6CThOzpRWETPovwj7lFzHgAjYklldPKnCOUfRbd%2FdNLRp6dM%2F5lmqJ8VUVAwkmQ%3D%3D&amp;X-Amz-Algorithm=AWS4-HMAC-SHA256&amp;X-Amz-Date=20200727T105831Z&amp;X-Amz-SignedHeaders=host&amp;X-Amz-Expires=300&amp;X-Amz-Credential=ASIAQ3PHCVTY7E7524G6%2F20200727%2Fus-east-1%2Fs3%2Faws4_request&amp;X-Amz-Signature=9bc5c094b352bbe1e5c2a600b363c90c8b388c7a5be6a86bd38708de1be7a2b8&amp;hash=33f51088ede510ba4a6569cdafefd05a7233c09817056b2328670a24d23903d3&amp;host=68042c943591013ac2b2430a89b270f6af2c76d8dfd086a07176afe7c76c2c61&amp;pii=S246804512030050X&amp;tid=spdf-7bad1e21-ba64-4ca7-9c9e-86d3147cd4b2&amp;sid=4658034839d0414cb43a062058c767848605gxrqb&amp;type=client</t>
  </si>
  <si>
    <t>Infectious Diseases</t>
  </si>
  <si>
    <t>Department of Pediatrics, Wuhan No.1 Hospita</t>
  </si>
  <si>
    <t>July 4 to July 15</t>
  </si>
  <si>
    <t>28-7-20</t>
  </si>
  <si>
    <t>No evidence for vertical transmission of SARS-CoV-2 in two neonates with mothers infected in the second trimester</t>
  </si>
  <si>
    <t>https://www.tandfonline.com/doi/pdf/10.1080/23744235.2020.1798499?needAccess=true</t>
  </si>
  <si>
    <t>PLOS Medicine</t>
  </si>
  <si>
    <t>Shanghai</t>
  </si>
  <si>
    <t>International Peace Maternity and Child Health Hospital, School of Medicine, Shanghai Jiao Tong University</t>
  </si>
  <si>
    <t>April 2 to June 24</t>
  </si>
  <si>
    <t>Neonatal outcome in 29 pregnant women with COVID-19: A retrospective study in Wuhan, China</t>
  </si>
  <si>
    <t>https://journals.plos.org/plosmedicine/article/file?id=10.1371/journal.pmed.1003195&amp;type=printable</t>
  </si>
  <si>
    <t>Journal of Investigative Medicine High Impact Case Reports</t>
  </si>
  <si>
    <t>1 Keck School of Medicine of University of Southern California, LAC+USC Medical Center</t>
  </si>
  <si>
    <t>June 17 to July 5</t>
  </si>
  <si>
    <t>29-7-20</t>
  </si>
  <si>
    <t>Extremely Preterm Infant Born to a Mother With Severe COVID-19 Pneumonia</t>
  </si>
  <si>
    <t>https://journals.sagepub.com/doi/10.1177/2324709620946621</t>
  </si>
  <si>
    <t>American Journal of Case Reports</t>
  </si>
  <si>
    <t>Neptune</t>
  </si>
  <si>
    <t>Jersey Shore University Medical Center</t>
  </si>
  <si>
    <t>Apr 28 to June 16</t>
  </si>
  <si>
    <t>Successful Maternal and Fetal Outcomes in COVID-19 Pregnant Women: An Institutional Approach</t>
  </si>
  <si>
    <t>https://www.amjcaserep.com/download/index/idArt/925513</t>
  </si>
  <si>
    <t xml:space="preserve">Iran </t>
  </si>
  <si>
    <t>Isfahan</t>
  </si>
  <si>
    <t>Isfahan University of Medical Sciences</t>
  </si>
  <si>
    <t>May 2 to July 15</t>
  </si>
  <si>
    <t>26-7-2020</t>
  </si>
  <si>
    <t>ADRS due to COVID-19 in midterm pregnancy: successful management with plasma transfusion and corticosteroids</t>
  </si>
  <si>
    <t>https://www.tandfonline.com/doi/epub/10.1080/14767058.2020.1797669?needAccess=true</t>
  </si>
  <si>
    <t>Brigham and Women’s Hospital</t>
  </si>
  <si>
    <t>31-7-2020</t>
  </si>
  <si>
    <t>Racial and ethnic disparities in severity of COVID-19 disease in pregnancy in the United States</t>
  </si>
  <si>
    <t>https://obgyn.onlinelibrary.wiley.com/doi/epdf/10.1002/ijgo.13333</t>
  </si>
  <si>
    <t>Clinical Imaging</t>
  </si>
  <si>
    <t>Union Hospital</t>
  </si>
  <si>
    <t>March 5 to July 27</t>
  </si>
  <si>
    <t>29-7-2020</t>
  </si>
  <si>
    <t>Chest CT findings in a pregnant woman in the second trimester with COVID-19 pneumonia</t>
  </si>
  <si>
    <t>https://reader.elsevier.com/reader/sd/pii/S0899707120302849?token=AC28AE8BD644CABFC0141A21158D53510861521BB05A8FAD17C1C1247412F6E7BB6261C921AC2B88582C276BC6F92997</t>
  </si>
  <si>
    <t>New York University (NYU) Langone Health system hospitals (NYU Tisch, NYU Brooklyn, NYU Winthrop) and Bellevue Hospital Center (academic affiliate of NYU Grossman School of Medicine)</t>
  </si>
  <si>
    <t>Outcomes of Maternal-Newborn Dyads After Maternal SARS-CoV-2.</t>
  </si>
  <si>
    <t>https://pediatrics.aappublications.org/content/pediatrics/early/2020/07/29/peds.2020-005637.full.pdf</t>
  </si>
  <si>
    <t>Brescia</t>
  </si>
  <si>
    <t>Children Hospital, ASST Spedali Civili of Brescia</t>
  </si>
  <si>
    <t>Possible Coronavirus Disease 2019 Pandemic and Pregnancy</t>
  </si>
  <si>
    <t>https://journals.lww.com/pidj/Abstract/9000/Possible_Coronavirus_Disease_2019_Pandemic_and.96093.aspx</t>
  </si>
  <si>
    <t>Case Reports in Obstetrics and Gynecology</t>
  </si>
  <si>
    <t>Morocco</t>
  </si>
  <si>
    <t>Marrakech</t>
  </si>
  <si>
    <t>Mother &amp; Child Hospital, Mohammed VI University Hospital of Marrakech,</t>
  </si>
  <si>
    <t>June 5 to July 10</t>
  </si>
  <si>
    <t>27-7-2020</t>
  </si>
  <si>
    <t>Management of Severe COVID-19 in Pregnancy</t>
  </si>
  <si>
    <t>https://www.ncbi.nlm.nih.gov/pmc/articles/PMC7385524/pdf/CRIOG2020-8852816.pdf</t>
  </si>
  <si>
    <t>Modern Pathology</t>
  </si>
  <si>
    <t>Department of Pathology, The Beth Israel Deaconess Medical Center</t>
  </si>
  <si>
    <t>June 19 to July 24</t>
  </si>
  <si>
    <t>SARS-CoV-2 can infect the placenta and is not associated with specific placental histopathology: a series of 19 placentas from COVID-19-positive mothers</t>
  </si>
  <si>
    <t>https://www.nature.com/articles/s41379-020-0639-4.pdf</t>
  </si>
  <si>
    <t>Open Forum Infectious Diseases</t>
  </si>
  <si>
    <t>1 Department of Emergency Medicine, Union Hospital, Tongji Medical College, Huazhong University of Science and Technology, Wuhan, China</t>
  </si>
  <si>
    <t>May 20 to July 1</t>
  </si>
  <si>
    <t>Clinical Manifestation and Neonatal Outcomes of Pregnant Patients With Coronavirus Disease 2019 Pneumonia in Wuhan, China</t>
  </si>
  <si>
    <t>https://www.ncbi.nlm.nih.gov/pmc/articles/PMC7384380/pdf/ofaa283.pdf</t>
  </si>
  <si>
    <t>Springer Nature</t>
  </si>
  <si>
    <t>Pune</t>
  </si>
  <si>
    <t>B.J. Government Medical College</t>
  </si>
  <si>
    <t>July 18 to July 26</t>
  </si>
  <si>
    <t>Early‑onset symptomatic neonatal COVID‑19 infection with high probability of vertical transmission</t>
  </si>
  <si>
    <t>https://link.springer.com/content/pdf/10.1007/s15010-020-01493-6.pdf</t>
  </si>
  <si>
    <t>Preprint</t>
  </si>
  <si>
    <t>Missouri</t>
  </si>
  <si>
    <t>Reproductive Medicine and Fertility Center, Department of Obstetrics and Gynecology University of Missouri-Columbia School of Medicine</t>
  </si>
  <si>
    <t>Placental SARS-CoV-2 in a Pregnant Woman with Mild COVID-19 Disease</t>
  </si>
  <si>
    <t>https://onlinelibrary.wiley.com/doi/epdf/10.1002/jmv.26386</t>
  </si>
  <si>
    <t>Pediatrics</t>
  </si>
  <si>
    <t>Bhubaneswar</t>
  </si>
  <si>
    <t>Kalinga Institute of Medical Scinces</t>
  </si>
  <si>
    <t>A neonate born to mother with COVID-19 during Pregnancy &amp; HELLP syndrome: A possible vertical transmission</t>
  </si>
  <si>
    <t>https://assets.researchsquare.com/files/rs-43986/v1/6ad09dcb-cb37-4eeb-9c81-b819f45e8474.pdf</t>
  </si>
  <si>
    <t>Minerva Ginecologica</t>
  </si>
  <si>
    <t>Verona</t>
  </si>
  <si>
    <t>Department of Obstetrics and Gynecology, AOUI Verona, University of Verona</t>
  </si>
  <si>
    <t>June 5 to July 8</t>
  </si>
  <si>
    <t>28-7-2020</t>
  </si>
  <si>
    <t>Covid-19 and mental health in the obstetric population: a lesson from a case of puerperal psychosis.</t>
  </si>
  <si>
    <t>https://www.minervamedica.it/en/journals/minerva-ginecologica/article.php?cod=R09Y9999N00A20072802</t>
  </si>
  <si>
    <t>Department of Obstetrics, Eastern Campus, Renmin Hospital, Wuhan University, Wuhan, China</t>
  </si>
  <si>
    <t>May 19 to July 9</t>
  </si>
  <si>
    <t>Clinical Characteristics of Pregnant Women With Coronavirus Disease 2019 in Wuhan, China</t>
  </si>
  <si>
    <t>https://academic.oup.com/ofid/article/7/8/ofaa294/5870370</t>
  </si>
  <si>
    <t>Stockton</t>
  </si>
  <si>
    <t>San Joaquin Critical Care Medical Group, Stockton CA</t>
  </si>
  <si>
    <t>June 30 to July 17</t>
  </si>
  <si>
    <t>22-7-2020</t>
  </si>
  <si>
    <t>Acute Respiratory Distress Syndrome in a pregnant patient with COVID-19 improved after delivery: A case report and brief review</t>
  </si>
  <si>
    <t>https://www.ncbi.nlm.nih.gov/pmc/articles/PMC7373694/pdf/main.pdf</t>
  </si>
  <si>
    <t>Pan American Journal of Public Health</t>
  </si>
  <si>
    <t>7 Latin-American countries</t>
  </si>
  <si>
    <t>Iberoamerican Society of Neonatology, Wellington , United States of America, Iberoamerican Society of Neonatology, Wellington, United States of America</t>
  </si>
  <si>
    <t>Perinatal COVID-19 in Latin America</t>
  </si>
  <si>
    <t>https://www.ncbi.nlm.nih.gov/pmc/articles/PMC7392181/</t>
  </si>
  <si>
    <t>European Journal of Obstetrics &amp; Gynecology andReproductive Biology</t>
  </si>
  <si>
    <t>Department of Obstetrics and Gynecology, Ministry of Health Ankara City Hospital, Ankara, Turkey</t>
  </si>
  <si>
    <t>June 29 to July 27</t>
  </si>
  <si>
    <t>30-7-2020</t>
  </si>
  <si>
    <t>The rate of SARS-CoV-2 positivity in asymptomatic pregnant women admitted to hospital for delivery: Experience of a pandemic center inTurkey</t>
  </si>
  <si>
    <t>https://reader.elsevier.com/reader/sd/pii/S0301211520304930?token=8F821F73A54F39F6FB0345E8425E789120669A204EE59F170376F79D52A020F25AE2F7512D363197A3698FA8C8F958C9</t>
  </si>
  <si>
    <t>International Breastfeeding Journal</t>
  </si>
  <si>
    <t>Department of Obstetrics and Gynecology, Puerta de Hierro University Hospital</t>
  </si>
  <si>
    <t>April 23 to July 29</t>
  </si>
  <si>
    <t>Breastfeeding mothers with COVID-19 infection: a case series</t>
  </si>
  <si>
    <t>https://internationalbreastfeedingjournal.biomedcentral.com/track/pdf/10.1186/s13006-020-00314-8</t>
  </si>
  <si>
    <t>Department of Pediatrics, Tongji Hospital, Tongji Medical College, Huazhong University of Science and Technology</t>
  </si>
  <si>
    <t>June 4 to July 21</t>
  </si>
  <si>
    <t>Possible intrauterine infection: Positive nucleic acid testing results andconsecutive positive SARS-CoV-2-specific antibody levels within 50 daysafter birth</t>
  </si>
  <si>
    <t>https://reader.elsevier.com/reader/sd/pii/S1201971220306081?token=EBB71C54B757F77CABCDCB4B42FF07A4BD3943B27C55904A7EE47558DA7597D43787A662D088680C622493CA59198736</t>
  </si>
  <si>
    <t>Department of Obstetrics and Gynecology, Tongji Hospital, Tongji Medical College, Huazhong University of Science and Technology</t>
  </si>
  <si>
    <t>Clinical characteristics and outcomes of childbearing-age women with Coronavirus disease 2019 in Wuhan: a retrospective, single-center study</t>
  </si>
  <si>
    <t>https://s3.ca-central-1.amazonaws.com/assets.jmir.org/assets/preprints/preprint-19642-accepted.pdf</t>
  </si>
  <si>
    <t>Journal of Perinatology</t>
  </si>
  <si>
    <t>NYC H+H/Elmhurst</t>
  </si>
  <si>
    <t>45 (positive)</t>
  </si>
  <si>
    <t>May 18 to July 22</t>
  </si>
  <si>
    <t>Newborns of COVID-19 mothers: short-term outcomes of colocating and breastfeeding from the pandemic’s epicenter</t>
  </si>
  <si>
    <t>https://www.nature.com/articles/s41372-020-0765-3.pdf</t>
  </si>
  <si>
    <t>Izmir</t>
  </si>
  <si>
    <t>School of Medicine, İzmir Katip Çelebi University</t>
  </si>
  <si>
    <t>July 13 to July 31</t>
  </si>
  <si>
    <t>A multicenter study on epidemiological and clinical characteristics of 125 newborns born to women infected with COVID-19 by Turkish Neonatal Society</t>
  </si>
  <si>
    <t>https://link.springer.com/content/pdf/10.1007/s00431-020-03767-5.pdf</t>
  </si>
  <si>
    <t>10 hospitals throughout Iran</t>
  </si>
  <si>
    <t>9 (positive mothers)</t>
  </si>
  <si>
    <t>June 20 to July 13</t>
  </si>
  <si>
    <t>Spectrum of neonatal COVID-19 in Iran: 19 infants with SARS-CoV-2 perinatal infections with varying test results, clinical findings and outcomes</t>
  </si>
  <si>
    <t>https://www.tandfonline.com/doi/epub/10.1080/14767058.2020.1797672?needAccess=true</t>
  </si>
  <si>
    <t>Obstetrics and Gynaecology, University Hospitals</t>
  </si>
  <si>
    <t>Accepted 22 July</t>
  </si>
  <si>
    <t>Severe pre-eclampsia complicated by acute fatty liver disease of pregnancy, HELLP syndrome and acute kidney injury following SARS-CoV-2 infection</t>
  </si>
  <si>
    <t>https://casereports.bmj.com/content/bmjcr/13/8/e237521.full.pdf</t>
  </si>
  <si>
    <t>Colombres</t>
  </si>
  <si>
    <t>Hôpital LouisMourier</t>
  </si>
  <si>
    <t>Successful continuation of pregnancy in a patient with COVID-19-related ARDS</t>
  </si>
  <si>
    <t>https://casereports.bmj.com/content/bmjcr/13/8/e237511.full.pdf</t>
  </si>
  <si>
    <t>The Journal of Pediatrics</t>
  </si>
  <si>
    <t>NYU Long Island School of Medicine</t>
  </si>
  <si>
    <t>July 10 to Aug 4</t>
  </si>
  <si>
    <t>Impact of Maternal SARS-CoV-2 Detection on Breastfeeding Due to Infant Separationat Birt</t>
  </si>
  <si>
    <t>https://reader.elsevier.com/reader/sd/pii/S0022347620309860?token=3BDA944655BB7F9298434D25837D00DD82413D66C23321195E9EC4062C17E4B62B631E5878013138C96957E15657DCBB</t>
  </si>
  <si>
    <t>Centro Hospitalar de São João</t>
  </si>
  <si>
    <t>Accepted 13 July</t>
  </si>
  <si>
    <t>Peripheral facial paralysis as presenting symptom of COVID-19 in a pregnant woman</t>
  </si>
  <si>
    <t>https://casereports.bmj.com/content/bmjcr/13/8/e237146.full.pdf</t>
  </si>
  <si>
    <t>American Journal of Perinatology</t>
  </si>
  <si>
    <t>July 1 to July 21</t>
  </si>
  <si>
    <t>13-8-2020</t>
  </si>
  <si>
    <t>A Case Report to Assess Passive Immunity in a COVID Positive Pregnant Patient</t>
  </si>
  <si>
    <t>https://www.thieme-connect.de/products/ejournals/pdf/10.1055/s-0040-1715643.pdf</t>
  </si>
  <si>
    <t>May 19 to June 18</t>
  </si>
  <si>
    <t>24-7-2020</t>
  </si>
  <si>
    <t>A case report of a pregnant woman infected with coronavirus disease 2019 pneumonia</t>
  </si>
  <si>
    <t>https://journals.lww.com/md-journal/FullText/2020/07240/A_case_report_of_a_pregnant_woman_infected_with.77.aspx</t>
  </si>
  <si>
    <t>Deenanath Mangeshkar Hospital, Pune</t>
  </si>
  <si>
    <t>14-8-2020</t>
  </si>
  <si>
    <t>Early onset SARS-CoV-2 pneumonia in a preterm neonate – Probably acquired through vertical transmission</t>
  </si>
  <si>
    <t>https://assets.researchsquare.com/files/rs-58363/v1/90718e72-5204-4c2b-a251-b345ccc10556.pdf</t>
  </si>
  <si>
    <t>Neonatology</t>
  </si>
  <si>
    <t>April 30 to June 3</t>
  </si>
  <si>
    <t>Managing Preterm Infants Born to COVID-19 Mothers: Evidence from a Retrospective Cohort Study in Wuhan, China</t>
  </si>
  <si>
    <t>https://pubmed.ncbi.nlm.nih.gov/32799197/</t>
  </si>
  <si>
    <t>SN Comprehensive Clinical Medicine</t>
  </si>
  <si>
    <t>Malaysia</t>
  </si>
  <si>
    <t>Sarawak General Hospital</t>
  </si>
  <si>
    <t>12 March 2020 to 25 May 2020</t>
  </si>
  <si>
    <t>Miscarriage Risk in COVID-19 Infection</t>
  </si>
  <si>
    <t>https://link.springer.com/content/pdf/10.1007/s42399-020-00443-5.pdf</t>
  </si>
  <si>
    <t>Brasil</t>
  </si>
  <si>
    <t>surveillance database nationwide Brazil</t>
  </si>
  <si>
    <t>up to 18 June 2020</t>
  </si>
  <si>
    <t>Clinical characteristics and risk factors for mortality in obstetric patients with severe COVID‐19 in Brazil: a surveillance database analysis</t>
  </si>
  <si>
    <t>https://obgyn.onlinelibrary.wiley.com/doi/epdf/10.1111/1471-0528.16470</t>
  </si>
  <si>
    <t>Journal of Rawalpindi Medical College</t>
  </si>
  <si>
    <t>Pakistan</t>
  </si>
  <si>
    <t>1st April 2020 to 31st July 2020</t>
  </si>
  <si>
    <t>COVID-19 and Pregnancy Outcome: An experience in COVID-19 management designated tertiary care hospital, Rawalpindi, Pakistan</t>
  </si>
  <si>
    <t>http://www.journalrmc.com/index.php/JRMC/article/view/1453/1005</t>
  </si>
  <si>
    <t>An Uninfected Preterm Newborn Inadvertently Fed SARS-CoV-2-Positive Breast Milk</t>
  </si>
  <si>
    <t>https://pediatrics.aappublications.org/content/pediatrics/early/2020/08/21/peds.2020-004960.full.pdf</t>
  </si>
  <si>
    <t>Cureus</t>
  </si>
  <si>
    <t>Saudi Arabia</t>
  </si>
  <si>
    <t>Al Ahssa</t>
  </si>
  <si>
    <t>case report</t>
  </si>
  <si>
    <t>Infection Prevention and Control Challenges With First Pregnant Woman Diagnosed With COVID-19: A Case Report in Al Ahssa, Saudi Arabia</t>
  </si>
  <si>
    <t>https://www.cureus.com/articles/38101-infection-prevention-and-control-challenges-with-first-pregnant-woman-diagnosed-with-covid-19-a-case-report-in-al-ahssa-saudi-arabia</t>
  </si>
  <si>
    <t>Int Journal of Infect Dis</t>
  </si>
  <si>
    <t>Mexico City</t>
  </si>
  <si>
    <t>Gynecology and Obstetrics Hospital; the Mother-Child Institute from the State of Mexico, Mexico case report</t>
  </si>
  <si>
    <t>A Case Report of Newborn Infant with Severe COVID-19 in Mexico: Detection of SARS-CoV-2 in Human Breast Milk and Stoo</t>
  </si>
  <si>
    <t>https://www.ijidonline.com/article/S1201-9712(20)30684-6/fulltext#%20</t>
  </si>
  <si>
    <t>Ebio Medicine</t>
  </si>
  <si>
    <t>Pathology Unit, Department of Molecular and Translational Medicine, University of Brescia</t>
  </si>
  <si>
    <t>February 7 and May 15,</t>
  </si>
  <si>
    <t>SARS-CoV2 vertical transmission with adverse effects on the newborn revealed through integrated immunohistochemical, electron microscopy and molecular analyses of Placenta</t>
  </si>
  <si>
    <t>https://www.thelancet.com/journals/ebiom/article/PIIS2352-3964(20)30327-3/fulltext</t>
  </si>
  <si>
    <t>Chandigarh</t>
  </si>
  <si>
    <t>Neonatal Unit, Department of Pediatrics, Post Graduate Institute of Medical Education and Research, Chandigarhcase report</t>
  </si>
  <si>
    <t>SARS-COV-2 Infection in a Term Neonate Presenting with Respiratory Failure on Day 3 of Life</t>
  </si>
  <si>
    <t>https://link.springer.com/article/10.1007/s12098-020-03480-z</t>
  </si>
  <si>
    <t>International Journal for Laboratory Hematology</t>
  </si>
  <si>
    <t>Department of Hematology and Blood Transfusion, School of Allied Medicine, Iran University of Medical Sciences, Tehran, Iran</t>
  </si>
  <si>
    <t>Gastrointestinal bleeding in a newborn infant with congenital factor X deficiency and COVID‐19—A common clinical feature between a rare disorder and a new, common infection</t>
  </si>
  <si>
    <t>https://onlinelibrary.wiley.com/doi/full/10.1111/ijlh.13318</t>
  </si>
  <si>
    <t>World Journal for Pediatric and Congenital Heart Surgery</t>
  </si>
  <si>
    <t>New York City</t>
  </si>
  <si>
    <t>New York-Presbyterian/Morgan Stanley Children’s Hospital, Columbia University Irving Medical Center, New York, NY, USA</t>
  </si>
  <si>
    <t>March 16, 2020, and May 7, 2020</t>
  </si>
  <si>
    <t>Neonates With Complex Cardiac Malformation and Congenital Diaphragmatic Hernia Born to SARS-CoV-2 Positive Women—A Single Center Experience</t>
  </si>
  <si>
    <t>https://journals.sagepub.com/doi/10.1177/2150135120950256</t>
  </si>
  <si>
    <t>Massachusetts General Hospital (MGH)</t>
  </si>
  <si>
    <t>April to June 2020</t>
  </si>
  <si>
    <t>High Concentrations of Nitric Oxide Inhalation Therapy in Pregnant Patients With Severe Coronavirus Disease 2019 (COVID-19)</t>
  </si>
  <si>
    <t>https://journals.lww.com/greenjournal/Abstract/9000/High_Concentrations_of_Nitric_Oxide_Inhalation.97257.aspx</t>
  </si>
  <si>
    <t>Journal of Infection and Chemotherapy</t>
  </si>
  <si>
    <t>Fifth People's Hospital of Suzhou</t>
  </si>
  <si>
    <t>No intrauterine vertical transmission in pregnancy with COVID-19: A case report</t>
  </si>
  <si>
    <t>https://www.jiac-j.com/article/S1341-321X(20)30266-X/fulltext</t>
  </si>
  <si>
    <t>Manhasset</t>
  </si>
  <si>
    <t>Department of Pathology and North Shore University Hospital, Northwell Health, New York</t>
  </si>
  <si>
    <t xml:space="preserve"> April 9, 2020 to April 27, 2020</t>
  </si>
  <si>
    <t>Histopathologic evaluation of placentas after diagnosis of maternal severe acute respiratory syndrome coronavirus 2 infection</t>
  </si>
  <si>
    <t>https://www.sciencedirect.com/science/article/pii/S2589933320301798?via%3Dihub</t>
  </si>
  <si>
    <t>SAKOWICZ A</t>
  </si>
  <si>
    <t xml:space="preserve">Northwestern Memorial Hospital </t>
  </si>
  <si>
    <t>April 8, 2020 - May 31, 2020).</t>
  </si>
  <si>
    <t>Risk Factors for SARS-CoV2 Infection in Pregnant Women</t>
  </si>
  <si>
    <t>https://www.sciencedirect.com/science/article/pii/S2589933320301543?via%3Dihub</t>
  </si>
  <si>
    <t>Mantova</t>
  </si>
  <si>
    <t>Department of Hematology and Transfusion Medicine, Carlo Poma Hospital, Mantova, Italy</t>
  </si>
  <si>
    <t>8+I274:I294/1/2020</t>
  </si>
  <si>
    <t>Convalescent plasma for coronavirus disease 2019 in pregnancy: a case report and review</t>
  </si>
  <si>
    <t>https://www.sciencedirect.com/science/article/pii/S258993332030118X?via%3Dihub</t>
  </si>
  <si>
    <t>BMC Pregnancy and Childbirth</t>
  </si>
  <si>
    <t>Department of Obstetrics and Gynecology, Icahn School of Medicine at Mount Sinai</t>
  </si>
  <si>
    <t>Intraoperative coagulopathy during cesarean section as an unsuspected initial presentation of COVID-19: a case report</t>
  </si>
  <si>
    <t>https://bmcpregnancychildbirth.biomedcentral.com/articles/10.1186/s12884-020-03140-2</t>
  </si>
  <si>
    <t>Ultrasound in Obstetrics and Gynacology</t>
  </si>
  <si>
    <t>Veldhoven</t>
  </si>
  <si>
    <t>Department of Obstetrics and Gynecology. Máxima Medical Centre</t>
  </si>
  <si>
    <t>COVID‐19 during pregnancy: non‐reassuring fetal heart rate, placental pathology and coagulopathy</t>
  </si>
  <si>
    <t>https://obgyn.onlinelibrary.wiley.com/doi/abs/10.1002/uog.22189</t>
  </si>
  <si>
    <t>World Journal of Radiology</t>
  </si>
  <si>
    <t>Radiology Department, Faculty of Medicine and Chemical Injuries Research Center, Baqiyatallah University of Medical Sciences</t>
  </si>
  <si>
    <t>Convalescent plasma therapy in a pregnant COVID-19 patient with a dramatic clinical and imaging response: A case report</t>
  </si>
  <si>
    <t>https://www.wjgnet.com/1949-8470/full/v12/i7/137.htm</t>
  </si>
  <si>
    <t>Rubio Lorente AM</t>
  </si>
  <si>
    <t xml:space="preserve">The Journal of Maternal-Fetal &amp; Neonatal Medicine </t>
  </si>
  <si>
    <t>Complejo Hospitalario La Mancha Centro, Alc_x0001_azar de San Juan, Espa~na</t>
  </si>
  <si>
    <t>14 Feb and Mar 7</t>
  </si>
  <si>
    <t>Study of amniotic fluid in pregnant women infected with SARS-CoV-2 in first and second trimester. Is there evidence of vertical transmission?</t>
  </si>
  <si>
    <t>https://www.tandfonline.com/doi/full/10.1080/14767058.2020.1811669</t>
  </si>
  <si>
    <t>UK</t>
  </si>
  <si>
    <t>Leicester</t>
  </si>
  <si>
    <t xml:space="preserve">Department of Obstetrics and Gynaecology, University Hospitals of Leicester </t>
  </si>
  <si>
    <t>COVID-19 complicated by hepatic dysfunction in a 28-week pregnant woman</t>
  </si>
  <si>
    <t>https://casereports.bmj.com/content/13/9/e237007</t>
  </si>
  <si>
    <t>Journal of cardiothoracic and vascular anesthesia</t>
  </si>
  <si>
    <t>Créteil</t>
  </si>
  <si>
    <t>Hôpitaux Universitaires Henri Mondor, Créteil, France</t>
  </si>
  <si>
    <t>Successful Use of Extracorporeal Membrane Oxygenation Postpartum as Rescue Therapy in a Woman With COVID-19</t>
  </si>
  <si>
    <t>https://www.jcvaonline.com/article/S1053-0770(20)30793-X/fulltext</t>
  </si>
  <si>
    <t>Journal of Travel Medicine</t>
  </si>
  <si>
    <t>Arash Women’s Hospital, University of Medical Sciences</t>
  </si>
  <si>
    <t>March 1 to Sep 1, 2020</t>
  </si>
  <si>
    <t>Maternal and neonatal outcomes in COVID-19 infected pregnancies: a prospective cohort study</t>
  </si>
  <si>
    <t>https://academic.oup.com/jtm/advance-article/doi/10.1093/jtm/taaa158/5901884</t>
  </si>
  <si>
    <t>https://onlinelibrary.wiley.com/doi/abs/10.1111/aji.13340</t>
  </si>
  <si>
    <t>Department of Paediatrics, Vardhman Mahavir Medical College &amp; Safdarjung Hospital, New Delhi, 110023, India</t>
  </si>
  <si>
    <t>April 1 to July 10</t>
  </si>
  <si>
    <t>Clinical profile, viral load, management and outcome of neonates born to COVID 19 positive mothers: a tertiary care centre experience from India</t>
  </si>
  <si>
    <t>https://link.springer.com/article/10.1007/s00431-020-03800-7#Tab2</t>
  </si>
  <si>
    <t>New Microbes and New infections</t>
  </si>
  <si>
    <t>Tongji Hospital, Tongji Medical College, Huazhong University of Science and Technology, Wuhan, Hubei, China.</t>
  </si>
  <si>
    <t>Jan 19 to Feb 7</t>
  </si>
  <si>
    <t>Clinical and immunological features among COVID-19 affected mother-infant pairs: antibodies to SARS- CoV- 2 detected in breast milk</t>
  </si>
  <si>
    <t>https://pdf.sciencedirectassets.com/312001/AIP/1-s2.0-S2052297520301049/main.pdf?X-Amz-Security-Token=IQoJb3JpZ2luX2VjEJj%2F%2F%2F%2F%2F%2F%2F%2F%2F%2FwEaCXVzLWVhc3QtMSJHMEUCIQClCN1pTSLAEgFW7BN0dXhCbF76ZlETimKlius0mYpzIgIgRls4VzrQDyjLo5yTo%2FNXOnYzLqKTTq5jasDqnKUKbs8qvQMIoP%2F%2F%2F%2F%2F%2F%2F%2F%2F%2FARADGgwwNTkwMDM1NDY4NjUiDHLdcpsWlGYEw5rPryqRA4YvLg9066Xj3fTXIoWcHU8CDdoDoevSIO2KNdXiYdqZ82fylom%2Bbmjd4mVTposMdpGbvqMf8%2BOtgTjWN253TdNYKcMoQDKQEjIUhdWZAk5Sc7enFp1wra3%2FqBWbSbSv6fQaTEsaJa3HZDoAljIsj9XXwbCNpoMe%2BW9tg8nuM2t6OXExBDSA%2FxMIdATfov1eCs9BHnjpHBV63lf6TCGq5zFBWM%2FgwGq%2FATFiJfNMcNAIypkyCrhXIsklecPQJ2XPCbTIBnjC7vVSBmYCbln9iRKT1NDPu%2B39vpR%2FMO0uEZW4TewszuJw8sXm7N5UIPwMARvkkUQJvDxIyFAr4fNpmyEhcblxOyw2fs55KNlM5ZczyKBusLBgK%2FO3QuOIGfVS%2Fd%2Bq7Hjggf7MwedUHY0QEN7Ku8FJky4EDc6jp8TAo0LaSNQMilfWDvmUlpmdMMdCrdH31E6jXcRgn1Vr9n1fqmlvdIJnhVXjrMp7bR%2BzfMvEcCeun9a7%2BbZ%2F7k1eT5LwgwQQN3v38DxmgbY0eiw9T%2FViMMyL9%2FoFOusBOmGYaCk8ey51buyleE%2FG5oMxYFL6p8lCQjGbWN1MBwXAmFpTjqs8%2Fof5y7v254l3V2kTL96pahAWcN%2BGZoKGOeQKZ8mPnPqlvn8uIViyG1UGUMjdlM0uB%2FVEpmow7%2FWU4HmyAAvgxpBIhviVhcMNMluQR8kxWUBiGBgWiXPwDWga%2F6%2BFJuf%2Fkmk6iH83qA2kuyl4yoHkCwoNKTPdMQRtLSnU%2FvAclKoRcZCLnN3k6FP8C4oMpOm1alxJCkL9borJc1JGiPaWtUEC%2FyanXzCJkKg9NvUdMwAQV2gFurmm1%2FpDpevvknxNpNZy9g%3D%3D&amp;X-Amz-Algorithm=AWS4-HMAC-SHA256&amp;X-Amz-Date=20200913T084602Z&amp;X-Amz-SignedHeaders=host&amp;X-Amz-Expires=300&amp;X-Amz-Credential=ASIAQ3PHCVTYVLTQHNUR%2F20200913%2Fus-east-1%2Fs3%2Faws4_request&amp;X-Amz-Signature=cf1de540d1b21d366e40c890241ae1d74d2bd4799812a597e5db3af65b4c4a60&amp;hash=ec8a474950ae49154a3690607a74628b2552e0867a7728a9e08f8943595adbfa&amp;host=68042c943591013ac2b2430a89b270f6af2c76d8dfd086a07176afe7c76c2c61&amp;pii=S2052297520301049&amp;tid=spdf-26b643f5-f9c0-4699-a65d-2f6ed2e7bc3f&amp;sid=daf847e43599e64f937b64e61fd1bd564167gxrqb&amp;type=client</t>
  </si>
  <si>
    <t>Turkish Journal of Pathology</t>
  </si>
  <si>
    <t>Dokuz Eylul University Hospital, IZMIR, TURKEY</t>
  </si>
  <si>
    <t>Villitis of Unknown Etiology in the Placenta of a Pregnancy Complicated by COVID-19</t>
  </si>
  <si>
    <t>http://www.turkjpath.org/text.php3?doi=10.5146/tjpath.2020.01506</t>
  </si>
  <si>
    <t>Suleman Rana M</t>
  </si>
  <si>
    <t>Islamabad</t>
  </si>
  <si>
    <t>Department of Virology, National Institute of Health, Park Road, Chak Shehzad, Islamabad 45500, Pakistan</t>
  </si>
  <si>
    <t>First trimester miscarraige in a pregnant woman infected with COVID-19 in Pakistan</t>
  </si>
  <si>
    <t>https://www.journalofinfection.com/article/S0163-4453(20)30587-9/fulltext#%20</t>
  </si>
  <si>
    <t>Department of Pediatrics, Huazhong University of Science and Technology, Tongji Hospital, Tongji Medical College, Wuhan, Hubei, China</t>
  </si>
  <si>
    <t>Jan 17 to March 4</t>
  </si>
  <si>
    <t>Clinical Analysis of Neonates Born to Mothers with or without COVID-19: A Retrospective Analysis of 48 Cases from Two Neonatal Intensive Care Units in Hubei Province</t>
  </si>
  <si>
    <t>https://www.thieme-connect.com/products/ejournals/html/10.1055/s-0040-1716505#info</t>
  </si>
  <si>
    <t>Worldwide</t>
  </si>
  <si>
    <t>Feb 1 to April 30</t>
  </si>
  <si>
    <t>Maternal and Perinatal Outcomes of Pregnant Women with SARS-COV-2 infection</t>
  </si>
  <si>
    <t>https://obgyn.onlinelibrary.wiley.com/doi/epdf/10.1002/uog.23107</t>
  </si>
  <si>
    <t>Journal of perinatal Medicine</t>
  </si>
  <si>
    <t>World Association of Perinatal Medicine study</t>
  </si>
  <si>
    <t>Risk factors associated with adverse fetal outcomes in pregnancies affected by Coronavirus disease 2019 (COVID-19): a secondary analysis of the WAPM study on COVID-19</t>
  </si>
  <si>
    <t>https://www.degruyter.com/view/journals/jpme/ahead-of-print/article-10.1515-jpm-2020-0355/article-10.1515-jpm-2020-0355.xml</t>
  </si>
  <si>
    <t>Eur J Obstet Gynecol Reprod Biol
.</t>
  </si>
  <si>
    <t>Perinatal mortality and morbidity of SARS-COV-2 infection during pregnancy in European countries: Findings from an international study</t>
  </si>
  <si>
    <t>https://www.ejog.org/article/S0301-2115(20)30640-0/fulltext</t>
  </si>
  <si>
    <t>Neikh C</t>
  </si>
  <si>
    <t>USA/Italy</t>
  </si>
  <si>
    <t>NY/Naples</t>
  </si>
  <si>
    <t>Elevated transaminases in a COVID-19 positive patiënt at term of gestation: a case report</t>
  </si>
  <si>
    <t>https://www.mattioli1885journls.com/index.php/actabiomedica/article/view/996/9056</t>
  </si>
  <si>
    <t>Elkafrawi D</t>
  </si>
  <si>
    <t>Intrauterine transmission of COVID-19 in pregnancy: case report and review of literature</t>
  </si>
  <si>
    <t>https://mattioli1885journals.com/index.php/actabiomedica/article/view/9795/8957</t>
  </si>
  <si>
    <t>Aging (Albany NY)</t>
  </si>
  <si>
    <t>Institue of Maternal and Child Health, Wuhan Children's Hospital, Tongji Medical College, Huazhong University of Science and Technology, Wuhan, China</t>
  </si>
  <si>
    <t xml:space="preserve">March 4 </t>
  </si>
  <si>
    <t>A newborn with normal IgM and alevated IgG antibodies born ta an asymptomtic nfection mother with COVID-19</t>
  </si>
  <si>
    <t>https://paperchase-aging.s3-us-west-1.amazonaws.com/pdf/5f3fc192e7305c00087df995.pdf</t>
  </si>
  <si>
    <t>Pituitary</t>
  </si>
  <si>
    <t>Department of Neurosurgery, Cedars-Sinai Medical Center, Los Angeles, CA, USA</t>
  </si>
  <si>
    <t>Pituitary apoplexy associated with acute COVID-19 infection and pregnancy</t>
  </si>
  <si>
    <t>https://link.springer.com/article/10.1007/s11102-020-01080-w</t>
  </si>
  <si>
    <t>Maldarelli G A</t>
  </si>
  <si>
    <t>Department of Medicine, NewYork-Presbyterian Hospital, Weill Cornell Medical Center, New York, New York, USA</t>
  </si>
  <si>
    <t>Remdesivir Treatment for Severe COVID-19 in Third-Trimester Pregnancy: Case Report and Management Discussion</t>
  </si>
  <si>
    <t>https://www.ncbi.nlm.nih.gov/pmc/articles/PMC7478602/</t>
  </si>
  <si>
    <t>Medical Biology Research Center, Health Technology Institute, Kermanshah University of Medical Sciences, Kermanshah, Iran</t>
  </si>
  <si>
    <t>March 3 to May 10</t>
  </si>
  <si>
    <t>Changes of Leukocytes, Neutrophils, and Lymphocytes Count and Dependent Variables in Pregnant Women with Coronavirus Disease 2019 (COVID-19) Before and After Cesarean Delivery</t>
  </si>
  <si>
    <t>https://pubmed.ncbi.nlm.nih.gov/32940910/</t>
  </si>
  <si>
    <t>Clinical Infectious Disease</t>
  </si>
  <si>
    <t>University of California San Francisco</t>
  </si>
  <si>
    <t>March 22- ongoing</t>
  </si>
  <si>
    <t>Infant Outcomes Following Maternal Infection with SARS-CoV-2: First Report from the PRIORITY Study</t>
  </si>
  <si>
    <t>https://watermark.silverchair.com/ciaa1411.pdf?token=AQECAHi208BE49Ooan9kkhW_Ercy7Dm3ZL_9Cf3qfKAc485ysgAAArgwggK0BgkqhkiG9w0BBwagggKlMIICoQIBADCCApoGCSqGSIb3DQEHATAeBglghkgBZQMEAS4wEQQMlSsxwTrL389Fj9D8AgEQgIICa4KHwTx3RMDRp-cXnfV4F18zFJwOmoSIgUE5-Ts07POaGShFI7p5qt1xEOscQiLn6-z3Lntmz3TwAZ8LsyAiEAdWiu8b8_t5v7Vj-qzU-JkDnLx5ZWIS3LDSzf5Ywhj9NugAIGKJt2788O-ow6dVTFAuDz1bF_VJYe3MrYpyAHobaBisAgk-YZYAGcdta9btvsEzc4FUffF8oNNDQBhrqRmMNfoBkpsS5GzK6NdjyqT081JXUXVBnqverG_9MlhMJnWpT5PFD4mRadTSQpTzEzel4stPZR3yAG630amlgpKjqAGKyyRR4mGrHIZsfJQqTTJVRbLJnB_ysu5fB3eQ00MzehjNoXcEi5nzLu2IF6e4SwcPKMnYTuQ3cnZcmWz-6hhfmRhRQ4TWBvH-gs9BYYpKz55mnFnJzlN_w8JNZ_U25XrmRXncshBTl5jtqrOMlQoRiCq7aiSaX-bnxnlOxSFMlQkZlQM6auYyAAwVIVP1Q2fF94g3GMeJI-NC4yHZotZWG06rP0nuq9nqwssiGvLsDJ1HyNJ9iLDHBclPhubtQPxdaY6lSL68wheFJyPC51bzJnfFsdE2bRSzIgrgCVcgOO3A1_gzwdJ7V0UYZ2g7IyBu3pMGcCtSADl4uTZdjbAT3mdQ4ksYzOU_Mpxt2xPDxEnQiOTFhEhIPlBbr1TCebUA6w2bAWxAiSuAal8e8k99obE9mVa-Srpj85Ivj0F7Tj0A6mItPDv2JZ2S3ZNIGk4GFWmn3T7lVOGP6UJ3WlmTEwwQV9uB0g3RfPOY7zCKOZgC9hYrJztGJK-TXnaSQBe2MTo_44vlYgE</t>
  </si>
  <si>
    <t>Heart Lung</t>
  </si>
  <si>
    <t>Department of Cardiovascular Center, Zhongshan People's Hospital, Zhongshan 528403, PR China.</t>
  </si>
  <si>
    <t>First successful treatment of a COVID-19 pregnant woman with severe ARDS by combining early mechanical ventilation and ECMO</t>
  </si>
  <si>
    <t>https://www.heartandlung.org/article/S0147-9563(20)30359-9/fulltext</t>
  </si>
  <si>
    <t>Pathobiology</t>
  </si>
  <si>
    <t>Basel</t>
  </si>
  <si>
    <t>University Women's Hospital Basel, Switzerland</t>
  </si>
  <si>
    <t>Placental Pathology Findings during and after SARS-CoV-2 Infection: Features of Villitis and Malperfusion</t>
  </si>
  <si>
    <t>https://pubmed.ncbi.nlm.nih.gov/32950981/</t>
  </si>
  <si>
    <t>Department of Neonatology, Puerta de Hierro-Majadahonda University Hospital, Madrid, Spain</t>
  </si>
  <si>
    <t>March 13 to May 31</t>
  </si>
  <si>
    <t>Maternal, Perinatal and Neonatal Outcomes With COVID-19 A Multicenter Study of 242 Pregnancies and Their 248 Infant Newborns During Their First Month of Life</t>
  </si>
  <si>
    <t>https://journals.lww.com/pidj/Abstract/9000/Maternal,_Perinatal_and_Neonatal_Outcomes_With.96042.aspx</t>
  </si>
  <si>
    <t>Journal of Tropical Pediatrics</t>
  </si>
  <si>
    <t>Prayagraj</t>
  </si>
  <si>
    <t>Department of Pediatrics, S.N. Children Hospital, M.L.N. Medical College, Prayagraj, Uttar Pradesh 211001, India.</t>
  </si>
  <si>
    <t>Vertical Transmission of SARS-CoV-2 from an Asymptomatic Pregnant Woman in India</t>
  </si>
  <si>
    <t>https://academic.oup.com/tropej/advance-article/doi/10.1093/tropej/fmaa048/5911412</t>
  </si>
  <si>
    <t>Morbidity and Mortality Weekly Report (CDC(</t>
  </si>
  <si>
    <t>Vaccine Safety Datalink (VSD)</t>
  </si>
  <si>
    <t>March 1 to May 30</t>
  </si>
  <si>
    <t>SARS-CoV-2 Infection Among Hospitalized Pregnant Women: Reasons for Admission and Pregnancy Characteristics - Eight U.S. Health Care Centers, March 1-May 30, 2020</t>
  </si>
  <si>
    <t>https://www.cdc.gov/mmwr/volumes/69/wr/pdfs/mm6938e2-H.pdf</t>
  </si>
  <si>
    <t>COVID-NET</t>
  </si>
  <si>
    <t>March 1 to August 22</t>
  </si>
  <si>
    <t>Characteristics and Maternal and Birth Outcomes of Hospitalized Pregnant Women with Laboratory-Confirmed COVID-19 - COVID-NET, 13 States, March 1-August 22, 2020</t>
  </si>
  <si>
    <t>https://www.cdc.gov/mmwr/volumes/69/wr/pdfs/mm6938e1-H.pdf</t>
  </si>
  <si>
    <t>Italian Journal of Pediatrics</t>
  </si>
  <si>
    <t>Department of Neonatology, Shariati Hospital, Tehran University of Medical Sciences, Tehran, Iran.</t>
  </si>
  <si>
    <t>March 3 to March 5</t>
  </si>
  <si>
    <t>Two seriously ill neonates born to mothers with COVID-19 pneumonia- a case report</t>
  </si>
  <si>
    <t>https://ijponline.biomedcentral.com/articles/10.1186/s13052-020-00897-2</t>
  </si>
  <si>
    <t>Journal of Obestetrics and Gynaecology Research</t>
  </si>
  <si>
    <t>Department of Obstetrics and Gynecology, University of Health Sciences Turkey, Bakirkoy Dr. Sadi Konuk Education and Training Hospital, Istanbul, Turkey.</t>
  </si>
  <si>
    <t>March 25 to May 25</t>
  </si>
  <si>
    <t>The clinical findings and outcomes of symptomatic pregnant women diagnosed with or suspected of having coronavirus disease 2019 in a tertiary pandemic hospital in Istanbul, Turkey</t>
  </si>
  <si>
    <t>https://obgyn.onlinelibrary.wiley.com/doi/10.1111/jog.14493</t>
  </si>
  <si>
    <t>Usak</t>
  </si>
  <si>
    <t>Department of Anesthesiology and Reanimation, Uşak Training and Research Hospital, Uşak, Turkey.</t>
  </si>
  <si>
    <t>Cytokine Hemoadsorption in the Management of a Pregnant Woman with COVID-19 Pneumonia: Case Report</t>
  </si>
  <si>
    <t>https://www.ncbi.nlm.nih.gov/pmc/articles/PMC7492132/</t>
  </si>
  <si>
    <t>BB Stockholm, Danderyd Hospital, Stockholm, Sweden</t>
  </si>
  <si>
    <t>March 19 to April 26</t>
  </si>
  <si>
    <t>Characteristics and short-term obstetric outcomes in a case series of 67 women tested positive for SARS-CoV-2 in Stockholm, Sweden</t>
  </si>
  <si>
    <t>https://obgyn.onlinelibrary.wiley.com/doi/epdf/10.1111/aogs.14006</t>
  </si>
  <si>
    <t>Journal of Human Lactation</t>
  </si>
  <si>
    <t>Department of Pediatrics, Faculdade de Medicina do ABC, Centro Universitário Saúde ABC and Escola Paulista de Medicina, Universidade Federal de São Paulo, Avenida Príncipe de Gales, 821, Santo André CEP Email: fsuano@gmail.com</t>
  </si>
  <si>
    <t xml:space="preserve">Early Identification of IgA Anti-SARSCoV-2 in Milk of Mother With COVID-19 Infection </t>
  </si>
  <si>
    <t>https://pubmed.ncbi.nlm.nih.gov/32985922/</t>
  </si>
  <si>
    <t>New Brunswick</t>
  </si>
  <si>
    <t>Division of Maternal-Fetal Medicine, Department of Obstetrics, Gynecology and Reproductive Sciences, Rutgers Robert Wood Johnson Medical School, New Brunswick, NJ. Electronic address: jsb288@rwjms.rutgers.edu.</t>
  </si>
  <si>
    <t>March 11 to June 11</t>
  </si>
  <si>
    <t>Epidemiology of COVID-19 in Pregnancy: Risk Factors and Associations with Adverse Maternal and Neonatal Outcomes</t>
  </si>
  <si>
    <t>https://www.ajog.org/article/S0002-9378(20)31134-0/pdf</t>
  </si>
  <si>
    <t>PLOs ONE</t>
  </si>
  <si>
    <t>Chili</t>
  </si>
  <si>
    <t>Santiago</t>
  </si>
  <si>
    <t>Maternal-Fetal Medicine Unit, Clínica Dávila, Santiago, Chile.</t>
  </si>
  <si>
    <t>April 27 to June 7</t>
  </si>
  <si>
    <t>Routine screening for SARS CoV-2 in unselected pregnant women at delivery</t>
  </si>
  <si>
    <t>https://journals.plos.org/plosone/article?id=10.1371/journal.pone.0239887</t>
  </si>
  <si>
    <t>Department of Obstetrics and Gynecology, Boston Medical Center, Boston, Massachusetts.</t>
  </si>
  <si>
    <t>April 1 to July 22</t>
  </si>
  <si>
    <t>Obstetric Hemorrhage Risk Associated with Novel COVID-19 Diagnosis from a Single-Institution Cohort in the United States</t>
  </si>
  <si>
    <t>https://pubmed.ncbi.nlm.nih.gov/32992351/</t>
  </si>
  <si>
    <t>Department of Biology and Genetics, College of Life Sciences and Health, Wuhan University of Science and Technology, Wuhan, China.</t>
  </si>
  <si>
    <t>The metabolic and immunological characteristics of pregnant women with COVID-19 and their neonates</t>
  </si>
  <si>
    <t>https://www.ncbi.nlm.nih.gov/pmc/articles/PMC7530551/</t>
  </si>
  <si>
    <t>Department of Obstetrics, Maternal and Child Health Hospital of Hubei Province, No. 745 Wuluo Road, Hongshan District, Wuhan City, 430070, Hubei Province, China.</t>
  </si>
  <si>
    <t>Feb 8 to Feb 26</t>
  </si>
  <si>
    <t>Vaginal delivery in women with COVID-19: report of two cases</t>
  </si>
  <si>
    <t>https://www.ncbi.nlm.nih.gov/pmc/articles/PMC7530846/</t>
  </si>
  <si>
    <t>Am J Emerg Med</t>
  </si>
  <si>
    <t>Portland</t>
  </si>
  <si>
    <t>Department of Emergency Medicine, Maine Medical Center, 22 Bramhall Street, Portland, ME 04102, United States of America. Electronic address: Jhansen@mmc.org</t>
  </si>
  <si>
    <t>COVID-19 and preeclampsia with severe features at 34-weeks gestation</t>
  </si>
  <si>
    <t>https://www.ncbi.nlm.nih.gov/pmc/articles/PMC7315969/</t>
  </si>
  <si>
    <t>Obstet Gynecol Sci</t>
  </si>
  <si>
    <t>Korea</t>
  </si>
  <si>
    <t>Department of Obstetrics and Gynecology, Keimyung University School of Medicine, Daegu, Korea.</t>
  </si>
  <si>
    <t>A case of delivery of a pregnant woman with COVID-19 infection in Daegu, Korea</t>
  </si>
  <si>
    <t>https://www.ogscience.org/upload/pdf/ogs-20106.pdf</t>
  </si>
  <si>
    <t>The Journal of Infection in Developing Countries</t>
  </si>
  <si>
    <t>Toluca city + Mexico city</t>
  </si>
  <si>
    <t>“Mónica Pretelini Sáenz” Maternal -Perinatal Hospital (HMPMPS), Toluca, Mexico</t>
  </si>
  <si>
    <t>Nitazoxanide against COVID-19 in three explorative scenarios</t>
  </si>
  <si>
    <t>https://jidc.org/index.php/journal/article/view/33031085/2343</t>
  </si>
  <si>
    <t>Multiple</t>
  </si>
  <si>
    <t>Cedars Sinai Medical Center, Obstetrics and Gynecology, Los Angeles, CA, United States</t>
  </si>
  <si>
    <t>March 21 to June 16</t>
  </si>
  <si>
    <t>Compassionate Use of Remdesivir in Pregnant Women with Severe Covid-19</t>
  </si>
  <si>
    <t>https://watermark.silverchair.com/ciaa1466.pdf?token=AQECAHi208BE49Ooan9kkhW_Ercy7Dm3ZL_9Cf3qfKAc485ysgAAArYwggKyBgkqhkiG9w0BBwagggKjMIICnwIBADCCApgGCSqGSIb3DQEHATAeBglghkgBZQMEAS4wEQQMyjRjUXhoJ4riH-EwAgEQgIICaY-knyP6QgftEqaI5dY2Udlb2AaLh9ylBsR2VhQS_BLYX4_JC0k4amAcEB6ziHxsISrTL-RZhEldY_YfvNIhGj2qslEgAwEAWAuIKkgYiXecn8OYidUsbO8AFOl4wWlKEbMpck6a0ArB3Wx0u2wGRpq0rxdEp6Fd3gvkZHR8EpAoOssMJcjDxgfFgPevzqwWfkxQBRQWgU1UGMkSmOnb9-Y_iA0cXYJxOy_WRHsEE4GiSw2z_d9BYeSTnL7rZPberQtp7rBPcTHau50IxqqMNVRVzJ-uJYvPkFJqUsV8gbFeiPdz849qZTY2is6KdyYOIXa_yPEfmVnGPw7nj83pYJelsB-_MmNwifocmjXEdPdkknAFpe6G0YDD7PEJV1OrHeLzV45allBXpYlrSY3KrFQXSquzjFX033EIpww9SDpJDLcVV8a5QWWZxj-pBUENOOZkP-Sy7RBUMk9i8SNDAzcCxrltAHlATgvPN4-dVayskHbbD7flN84dqMzqySPkS7t_onN1YHWxNGW0LjEXmVOfWZ4aseIVCUIAe2mb4oA1iyYbcCXTfsuGUSla8LuxURh5L827f0lizMQDxUcgZSy5p2xVVVyh0iLTT-jaad0dLTgv_0du3j7QWQxI-xM-LtBzEzEOlJg5jB6G1W0cz9r-IICMLozzoDVL9ettzAOuH7K710v41EuYqQm9qnLjSJaHr0XTTKyFSFxI5xU50Vras47g1lGDCO-8ET6uYTEm9qQ7g-WbqWHM9Cxg7H0t_XULPTsY__cyS0cm2iEh6P211M8KjAWa9dhOw5cAmgok0e1FUR8v7xVK</t>
  </si>
  <si>
    <t>Turk Thorac Journal</t>
  </si>
  <si>
    <t>Rize</t>
  </si>
  <si>
    <t>Department of Chest Diseases, Recep Tayyip Erdoğan University School of Medicine, Rize, Turkey.</t>
  </si>
  <si>
    <t>COVID-19 Pregnant Patient Management with a Case of COVID-19 Patient with An Uncomplicated Delivery</t>
  </si>
  <si>
    <t>https://turkthoracj.org/en/covid-19-pregnant-patient-management-with-a-case-of-covid-19-patient-with-an-uncomplicated-delivery-164860</t>
  </si>
  <si>
    <t>Division of Obstetrics and Gynecology, ASST Spedali Civili, Department of Clinical and Experimental Sciences, University of Brescia, Brescia, Italy.</t>
  </si>
  <si>
    <t>Retest positive for SARS-CoV-2 RNA of recovered pregnant women with COVID-19</t>
  </si>
  <si>
    <t>https://obgyn.onlinelibrary.wiley.com/doi/epdf/10.1002/uog.23144</t>
  </si>
  <si>
    <t>Leon</t>
  </si>
  <si>
    <t>Department of Anaesthesiology and Critical Care, University Complex Hospital of Leon, 24071, City Leon, Spain.</t>
  </si>
  <si>
    <t>SARS-COV-2 infection during pregnancy, a risk factor for eclampsia or neurological manifestations of COVID-19? Case report</t>
  </si>
  <si>
    <t>https://www.ncbi.nlm.nih.gov/pmc/articles/PMC7538036/</t>
  </si>
  <si>
    <t>J Med Case Rep</t>
  </si>
  <si>
    <t>Ilam</t>
  </si>
  <si>
    <t>Department of Obstetrics and Gynecology, Medical School, Ilam University of Medical Sciences, Ilam, Iran</t>
  </si>
  <si>
    <t>March 10</t>
  </si>
  <si>
    <t>Death of a neonate with suspected coronavirus disease 2019 born to a mother with coronavirus disease 2019 in Iran: a case report</t>
  </si>
  <si>
    <t>https://www.ncbi.nlm.nih.gov/pmc/articles/PMC7537954/</t>
  </si>
  <si>
    <t>Am J Respir Crit Care Med</t>
  </si>
  <si>
    <t>Brigham and Women's Hospital Department of Obstetrics and Gynecology, 367186, Department of Critical Care Medicine, Boston, Massachusetts, United States; seaster@bwh.harvard.edu.</t>
  </si>
  <si>
    <t>March 4 to May 2</t>
  </si>
  <si>
    <t>Outcomes of Critically Ill Pregnant Women with COVID-19 in the United States</t>
  </si>
  <si>
    <t>https://www.atsjournals.org/doi/pdf/10.1164/rccm.202006-2182LE</t>
  </si>
  <si>
    <t>Pediatr Nenatol</t>
  </si>
  <si>
    <t>Newborn Department, Vall d`Hebron University Hospital, Spain.</t>
  </si>
  <si>
    <t>Severe COVID-19 during pregnancy and the subsequent premature delivery</t>
  </si>
  <si>
    <t>https://www.ncbi.nlm.nih.gov/pmc/articles/PMC7501516/</t>
  </si>
  <si>
    <t>Larsen S B</t>
  </si>
  <si>
    <t>Ann Thorac Surg</t>
  </si>
  <si>
    <t>Iowa City</t>
  </si>
  <si>
    <t>Department of Surgery, Division of Cardiothoracic Surgery, University of Iowa Hospitals and Clinics, 200 Hawkins Drive, Iowa City, IA 52242</t>
  </si>
  <si>
    <t>Survival of Pregnant Coronavirus Patient on Extracorporeal Membrane Oxygenation</t>
  </si>
  <si>
    <t>https://www.ncbi.nlm.nih.gov/pmc/articles/PMC7544695/pdf/main.pdf</t>
  </si>
  <si>
    <t>Unit of Obstetrics and Gynecology, ASST Fatebenefratelli-Sacco, Department of Biological and Clinical Sciences, University of Milan, Milan, Italy.</t>
  </si>
  <si>
    <t>March to April</t>
  </si>
  <si>
    <t>Analysis of SARS-CoV-2 vertical transmission during pregnancy</t>
  </si>
  <si>
    <t>https://www.nature.com/articles/s41467-020-18933-4#Sec7</t>
  </si>
  <si>
    <t>Yale University, Department of Obstetrics, Gynecology &amp; Reproductive Sciences, New Haven, CT</t>
  </si>
  <si>
    <t>March 3 to May 11</t>
  </si>
  <si>
    <t>Coronavirus Disease 2019 (COVID-19) pregnancy outcomes in a racially and ethnically diverse population</t>
  </si>
  <si>
    <t>https://www.sciencedirect.com/science/article/pii/S2589933320302147#tbl1</t>
  </si>
  <si>
    <t>Gynecology and Obstetrics 1, Department of Surgical Sciences, City of Health and Science, University of Turin, Via Ventimiglia 3, 10126, Turin, Italy</t>
  </si>
  <si>
    <t>Feb 22 to May 21</t>
  </si>
  <si>
    <t>COVID-19 and first trimester spontaneous abortion: a case-control study of 225 pregnant patients</t>
  </si>
  <si>
    <t>https://www.ncbi.nlm.nih.gov/pmc/articles/PMC7543983/pdf/main.pdf</t>
  </si>
  <si>
    <t>Dominican Rep</t>
  </si>
  <si>
    <t>Santo Domingo</t>
  </si>
  <si>
    <t xml:space="preserve">obstetric tertiary level hospital </t>
  </si>
  <si>
    <t>March 20 to June 30</t>
  </si>
  <si>
    <t>New-Onset myocardial injury in COVID-19 Pregnant Patients: A Case Series of 15 Patients</t>
  </si>
  <si>
    <t>https://www.sciencedirect.com/science/article/pii/S0002937820312060#!</t>
  </si>
  <si>
    <t>Mineola</t>
  </si>
  <si>
    <t>NYU Winthrop Hospital</t>
  </si>
  <si>
    <t xml:space="preserve"> 3/31/2020 and 6/17/2020.</t>
  </si>
  <si>
    <t>COVID-19 Infection and Placental Histopathology in Women Delivering at Term</t>
  </si>
  <si>
    <t>https://www.sciencedirect.com/science/article/pii/S0002937820311947#!</t>
  </si>
  <si>
    <t>Al-Ahsa</t>
  </si>
  <si>
    <t>Maternity and Children Hospital, Al-Ahsa</t>
  </si>
  <si>
    <t>A Novel Case of Severe Respiratory Symptoms and Persistent Pulmonary Hypertension in a Saudi Neonate With SARS-CoV-2 Infection</t>
  </si>
  <si>
    <t>https://www.ncbi.nlm.nih.gov/pmc/articles/PMC7566984/</t>
  </si>
  <si>
    <t>Int J of Gynecology and Obstetrics</t>
  </si>
  <si>
    <t>Oman</t>
  </si>
  <si>
    <t>Muscat</t>
  </si>
  <si>
    <t>Department of OB-GYN, Royal Hospital</t>
  </si>
  <si>
    <t>March 24 to July 31, 2020</t>
  </si>
  <si>
    <t>Clinical characteristics of COVID-19 in pregnant women: A retrospective descriptive single-center study from a tertiary hospital in Muscat, Oman</t>
  </si>
  <si>
    <t>https://obgyn.onlinelibrary.wiley.com/doi/10.1002/ijgo.13427</t>
  </si>
  <si>
    <t>Department of Obstetrics and Gynecology, University of California</t>
  </si>
  <si>
    <t>Maternal-Neonatal Dyad Outcomes of Maternal COVID-19 Requiring Extracorporeal Membrane Support: A Case Series</t>
  </si>
  <si>
    <t>https://pubmed.ncbi.nlm.nih.gov/33069171/</t>
  </si>
  <si>
    <t>Journal of Obstetrics and Gynaecology Research</t>
  </si>
  <si>
    <t>Sagamihara</t>
  </si>
  <si>
    <t>Department of Obstetrics and Gynecology, Kitasato University School of Medicine,</t>
  </si>
  <si>
    <t>First report in Japan of a delivery of a woman with the 2019 novel coronavirus disease</t>
  </si>
  <si>
    <t>https://obgyn.onlinelibrary.wiley.com/doi/10.1111/jog.14393</t>
  </si>
  <si>
    <t>BMC Medicine</t>
  </si>
  <si>
    <t>Maternal and Child Health Information System (MCHIMS) of Wuhan, China</t>
  </si>
  <si>
    <t>January 13 and March 18, 2020</t>
  </si>
  <si>
    <t>Pregnant women with COVID-19 and risk of adverse birth outcomes and maternal-fetal vertical transmission: a population-based cohort study in Wuhan, China</t>
  </si>
  <si>
    <t>https://bmcmedicine.biomedcentral.com/articles/10.1186/s12916-020-01798-1</t>
  </si>
  <si>
    <t>New Microbes New Infect.</t>
  </si>
  <si>
    <t>Ilam University of Medical Sciences,</t>
  </si>
  <si>
    <t>Report of four pregnant women getting COVID-19 in Ilam, Iran: Case Series</t>
  </si>
  <si>
    <t>https://www.ncbi.nlm.nih.gov/pmc/articles/PMC7550274/pdf/main.pdf</t>
  </si>
  <si>
    <t>Turk J Obstet Gynecol</t>
  </si>
  <si>
    <t>Four tertiary centers (Şehit Prof. Dr. İlhan Varank Training and Research Hospital, İstanbul; Kartal Dr. Lütfi Kırdar Training and Research Hospital, İstanbul; Darıca Farabi Training and Research Hospital, Kocaeli; Medeniyet University Hospital, İstanbul)</t>
  </si>
  <si>
    <t>March 11th and June 30th, 2020</t>
  </si>
  <si>
    <t>Pregnancy worsens the morbidity of COVID-19 and this effect becomes more prominent as pregnancy advances</t>
  </si>
  <si>
    <t>https://www.ncbi.nlm.nih.gov/pmc/articles/PMC7538816/</t>
  </si>
  <si>
    <t>Journal of Perinatal Medicine</t>
  </si>
  <si>
    <t>19th March and May 4th</t>
  </si>
  <si>
    <t>Systematic screening for SARS-CoV-2 in pregnant women admitted for delivery in a Portuguese maternity</t>
  </si>
  <si>
    <t>https://www.degruyter.com/view/journals/jpme/ahead-of-print/article-10.1515-jpm-2020-0387/article-10.1515-jpm-2020-0387.xml</t>
  </si>
  <si>
    <t>Frontiers in pediatrics</t>
  </si>
  <si>
    <t>Division of Neonatology, Maternite Regionale, CHRU Nancy, EA 3450 Lorraine University, Nancy, France</t>
  </si>
  <si>
    <t>March 22 to April 27</t>
  </si>
  <si>
    <t>Case Series of COVID-19 Asymptomatic Newborns With Possible Intrapartum Transmission of SARS-CoV-2</t>
  </si>
  <si>
    <t>https://www.frontiersin.org/articles/10.3389/fped.2020.568979/full</t>
  </si>
  <si>
    <t>Division of Neonatology, Department of Pediatrics, Rutgers University, Robert Wood Johnson Medical School, New Brunswick, New Jersey</t>
  </si>
  <si>
    <t>Air Leak Syndrome in Two Very Preterm Infants Born to Mothers with Coronavirus Disease 2019: An Association or a Coincidence?</t>
  </si>
  <si>
    <t>https://www.thieme-connect.com/products/ejournals/html/10.1055/s-0040-1715180</t>
  </si>
  <si>
    <t>Department of Obstetrics and Gynecology, University of Health Sciences, Turkish Ministry of Health, Ankara City Hospital, Ankara, Turkey</t>
  </si>
  <si>
    <t>March 11 to September 10</t>
  </si>
  <si>
    <t>Updated experience of a tertiary pandemic center on 533 pregnant women with COVID-19 infection: A prospective cohort study from Turkey</t>
  </si>
  <si>
    <t>https://obgyn.onlinelibrary.wiley.com/doi/epdf/10.1002/ijgo.13460</t>
  </si>
  <si>
    <t>Arch Gynecol Obstet</t>
  </si>
  <si>
    <t>Israel</t>
  </si>
  <si>
    <t>Department of Obstetrics and Gynecology, Hadassah-Hebrew University Medical Center</t>
  </si>
  <si>
    <t>March 15 to July 4</t>
  </si>
  <si>
    <t>Vaginal delivery in SARS-CoV-2-infected pregnant women in Israel: a multicenter prospective analysis</t>
  </si>
  <si>
    <t>https://www.ncbi.nlm.nih.gov/pmc/articles/PMC7594971/</t>
  </si>
  <si>
    <t>J Glob Health</t>
  </si>
  <si>
    <t>Colima</t>
  </si>
  <si>
    <t>Centro Universitario de Investigaciones Biomédicas, Universidad de Colima</t>
  </si>
  <si>
    <t xml:space="preserve">Up to 25 May </t>
  </si>
  <si>
    <t>COVID-19 mortality among pregnant women in Mexico: A retrospective cohort study</t>
  </si>
  <si>
    <t>https://www.ncbi.nlm.nih.gov/pmc/articles/PMC7567444/</t>
  </si>
  <si>
    <t>Am J Case Rep</t>
  </si>
  <si>
    <t>Trauma and Acute Critical Care Center, Tokyo Medical and Dental University Hospital of Medicine</t>
  </si>
  <si>
    <t>Severe COVID-19 Pneumonia in a 30-Year-Old Woman in the 36th Week of Pregnancy Treated with Postpartum Extracorporeal Membrane Oxygenation</t>
  </si>
  <si>
    <t>https://www.amjcaserep.com/download/index/idArt/927521</t>
  </si>
  <si>
    <t>Ankara University, Faculty of Medicine, Internal Medicine, Pathophysiology Department</t>
  </si>
  <si>
    <t>May 11 to Aug 30</t>
  </si>
  <si>
    <t>Comparison of VEGF-A Values between Pregnant Women with COVID-19 and Healthy Pregnancies and Its Association with Composite Adverse Outcomes</t>
  </si>
  <si>
    <t>https://onlinelibrary.wiley.com/doi/epdf/10.1002/jmv.26631</t>
  </si>
  <si>
    <t>Grenada</t>
  </si>
  <si>
    <t>St. George’s University, True Blue, Grenada</t>
  </si>
  <si>
    <t>A Case of a Newborn Baby Girl Infected with SARS-CoV-2 Due to Transplacental Viral Transmission</t>
  </si>
  <si>
    <t>https://www.amjcaserep.com/download/index/idArt/925766</t>
  </si>
  <si>
    <t xml:space="preserve">Department of Women’s Health, Karolinska University Hospital, Stockholm </t>
  </si>
  <si>
    <t>March 25 to July 24</t>
  </si>
  <si>
    <t>Association of SARS-CoV-2 Test Status and Pregnancy Outcomes</t>
  </si>
  <si>
    <t>https://pubmed.ncbi.nlm.nih.gov/32965467/</t>
  </si>
  <si>
    <t>Division of Obstetrics and Ginecology, Hospital Nacional Edgardo Rebagliati Martins, Lima</t>
  </si>
  <si>
    <t>May to Sep</t>
  </si>
  <si>
    <t>Is COVID-19 a risk factor for severe preeclampsia? Hospital experience in a developing country</t>
  </si>
  <si>
    <t>https://www.ncbi.nlm.nih.gov/pmc/articles/PMC7489262/</t>
  </si>
  <si>
    <t>Salamanca</t>
  </si>
  <si>
    <t>Department of Obstetrics and Gynecology, Salamanca University Hospital and IBSAL</t>
  </si>
  <si>
    <t>March 23 to June 11</t>
  </si>
  <si>
    <t xml:space="preserve">COVID‐19 qPCR testing in women admitted for delivery in Spain: Is universal testing worthy?: A commentary </t>
  </si>
  <si>
    <t>https://pubmed.ncbi.nlm.nih.gov/32892262/</t>
  </si>
  <si>
    <t>MedRxiv</t>
  </si>
  <si>
    <t>Denmark</t>
  </si>
  <si>
    <t>Copenhagen</t>
  </si>
  <si>
    <t xml:space="preserve">Department of Obstetrics and Gynaecology, Hvidovre Hospital, Copenhagen University Hospital </t>
  </si>
  <si>
    <t>April 4 to July 3</t>
  </si>
  <si>
    <t xml:space="preserve">Impact of SARS-CoV-2 antibodies at delivery in women, partners and newborns </t>
  </si>
  <si>
    <t>https://www.medrxiv.org/content/10.1101/2020.09.14.20191106v1</t>
  </si>
  <si>
    <t>Department of Pediatrics, Brookdale University Hospital Medical Center</t>
  </si>
  <si>
    <t>March to May</t>
  </si>
  <si>
    <t xml:space="preserve">Characteristics of Newborns Born to SARS-CoV-2- Positive Mothers: A Retrospective Cohort Study </t>
  </si>
  <si>
    <t>https://pubmed.ncbi.nlm.nih.gov/32882743/</t>
  </si>
  <si>
    <t>Int J Reprod Contracept Obstet Gynecol</t>
  </si>
  <si>
    <t>Srinagar</t>
  </si>
  <si>
    <t xml:space="preserve">Department of Obstetrics and Gynecology, SKIMS, Medical College and Hospital, Srinagar </t>
  </si>
  <si>
    <t>March to June</t>
  </si>
  <si>
    <t xml:space="preserve">COVID-19 infection during pregnancy - maternal and perinatal outcomes: a tertiary care centre study </t>
  </si>
  <si>
    <t>https://www.ijrcog.org/index.php/ijrcog/article/view/8777</t>
  </si>
  <si>
    <t>medRxiv</t>
  </si>
  <si>
    <t xml:space="preserve">Department of Pathology &amp; Immunology, Washington University in St. Louis School of Medicine </t>
  </si>
  <si>
    <t>April 1 to July 24</t>
  </si>
  <si>
    <t xml:space="preserve">Histopathology of Third Trimester Placenta from SARS-CoV-2-Positive Women </t>
  </si>
  <si>
    <t>https://www.medrxiv.org/content/10.1101/2020.08.11.20173005v1</t>
  </si>
  <si>
    <t>World Journal of Advance Healthcare Research</t>
  </si>
  <si>
    <t>Bangladesh</t>
  </si>
  <si>
    <t>Dhaka</t>
  </si>
  <si>
    <t xml:space="preserve">National Institute of Preventive and Social Medicine (NIPSOM) </t>
  </si>
  <si>
    <t>May 1 to June 30</t>
  </si>
  <si>
    <t xml:space="preserve">EPIDEMIOLOGICAL ANALYSIS OF PREGNANT WOMEN WITH COVID-19 IN DHAKA, BANGLADESH: A SINGLE-CENTRE RETROSPECTIVE STUDY </t>
  </si>
  <si>
    <t>https://www.researchgate.net/publication/344077318_EPIDEMIOLOGICAL_ANALYSIS_OF_PREGNANT_WOMEN_WITH_COVID-19_IN_DHAKA_BANGLADESH_A_SINGLE-CENTRE_RETROSPECTIVE_STUDY</t>
  </si>
  <si>
    <t>Journal of Clinical Medicine</t>
  </si>
  <si>
    <t>Department of Public and Maternal and Child Health, School of Medicine, Complutense University of Madrid</t>
  </si>
  <si>
    <t>March 10 to May 12</t>
  </si>
  <si>
    <t>Maternal and Perinatal Outcomes in Patients with Suspected COVID-19 and Their Relationship with a Negative RT-PCR Result</t>
  </si>
  <si>
    <t>https://www.mdpi.com/2077-0383/9/11/3552/htm</t>
  </si>
  <si>
    <t>J Reprod Immunol</t>
  </si>
  <si>
    <t>Leiden</t>
  </si>
  <si>
    <t>Department of Obstetrics and Gynaecology, Leiden University Medical Center</t>
  </si>
  <si>
    <t>Detailed immune monitoring of a pregnant woman with critical Covid-19</t>
  </si>
  <si>
    <t>https://www.sciencedirect.com/science/article/pii/S0165037820301649</t>
  </si>
  <si>
    <t>MMWR Morb Mortal Wkly Rep</t>
  </si>
  <si>
    <t>CDC COVID-19 Response;</t>
  </si>
  <si>
    <t>March 29 to October 14</t>
  </si>
  <si>
    <t>Birth and Infant Outcomes Following Laboratory-Confirmed SARS-CoV-2 Infection in Pregnancy — SET-NET, 16 Jurisdictions, March 29–October 14, 2020</t>
  </si>
  <si>
    <t>https://www.cdc.gov/mmwr/volumes/69/wr/mm6944e2.htm?s_cid=mm6944e2_w#contribAff</t>
  </si>
  <si>
    <t>SAGE Open Med Cade Rep</t>
  </si>
  <si>
    <t>East Stroudsburg</t>
  </si>
  <si>
    <t>Department of Infectious Disease, Lehigh Valley Hospital - Pocono</t>
  </si>
  <si>
    <t>Repeat cesarean section in a COVID-19 positive mother in the United States</t>
  </si>
  <si>
    <t>https://www.ncbi.nlm.nih.gov/pmc/articles/PMC7585986/</t>
  </si>
  <si>
    <t>Clinical evolution of COVID-19 during pregnancy at different altitudes: a population-based study</t>
  </si>
  <si>
    <t>https://www.medrxiv.org/content/10.1101/2020.09.14.20193177v1</t>
  </si>
  <si>
    <t>OBS COVID REGISTRY (76 hospitals in Spain)</t>
  </si>
  <si>
    <t>The association between COVID-19 and preterm delivery: A cohort study with a multivariate analysis</t>
  </si>
  <si>
    <t>https://www.medrxiv.org/content/10.1101/2020.09.05.20188458v1</t>
  </si>
  <si>
    <t>Paris Area</t>
  </si>
  <si>
    <t>Antoine Béclère Hospital</t>
  </si>
  <si>
    <t>Post lockdown COVID-19 seroprevalence and circulation at the time of delivery, France</t>
  </si>
  <si>
    <t>https://www.medrxiv.org/content/10.1101/2020.07.14.20153304v1</t>
  </si>
  <si>
    <t>Qatar</t>
  </si>
  <si>
    <t>Doha</t>
  </si>
  <si>
    <t>Hamad Medical Corporation (HMC) COVID-19 database</t>
  </si>
  <si>
    <t>The First Consecutive 5000 Patients with COVID-19 in Qatar;
a Nation-wide Cohort Study</t>
  </si>
  <si>
    <t>University of
Idaho, the University of Rochester Medical Center and Brigham and
Women’s Hospital</t>
  </si>
  <si>
    <t>COVID-19 and human milk: SARS-CoV-2, antibodies, and neutralizing capacity</t>
  </si>
  <si>
    <t>https://www.medrxiv.org/content/10.1101/2020.09.16.20196071v1</t>
  </si>
  <si>
    <t>EJOG</t>
  </si>
  <si>
    <t>Houston</t>
  </si>
  <si>
    <t>McGovern Medical School at The University of Texas Health Science Center at Houston</t>
  </si>
  <si>
    <t>Racial-ethnic disparities and pregnancy outcomes in SARS-CoV-2 infection in a universally-tested cohort in Houston, Texas</t>
  </si>
  <si>
    <t>https://www.ejog.org/article/S0301-2115(20)30580-7/fulltext</t>
  </si>
  <si>
    <t>Research Square (pre-print)</t>
  </si>
  <si>
    <t>Fondazione IRCCS Ca’ Granda Ospedale Maggiore Policlinico</t>
  </si>
  <si>
    <t>April 7th to May 6th 2020</t>
  </si>
  <si>
    <t>Covid-19 in the second half of pregnancy: prevalence and clinical relevance</t>
  </si>
  <si>
    <t>https://www.researchsquare.com/article/rs-34492/v1</t>
  </si>
  <si>
    <t>International Journal of Reproduction, Contraception, Obstetrics and Gynecology</t>
  </si>
  <si>
    <t>Ahmedabad, Gujarat,</t>
  </si>
  <si>
    <t>SVP Hospital, NHL Municipal Medical College</t>
  </si>
  <si>
    <t>15th April 2020
 and 10th June 2020</t>
  </si>
  <si>
    <t>Fetomaternal outcome in COVID-19 infected pregnant women:
a preliminary clinical study</t>
  </si>
  <si>
    <t>https://www.ijrcog.org/index.php/ijrcog/article/view/8738</t>
  </si>
  <si>
    <t>Romania</t>
  </si>
  <si>
    <t>Cluj-Napoca</t>
  </si>
  <si>
    <t>County Emergency Hospital</t>
  </si>
  <si>
    <t>April 1st and May 15th</t>
  </si>
  <si>
    <t>Diagnosis Challenges, Management, and Outcome
of Infants Born to Mothers With COVID 19</t>
  </si>
  <si>
    <t>https://www.researchsquare.com/article/rs-65377/v1</t>
  </si>
  <si>
    <t>J Res Health Sci</t>
  </si>
  <si>
    <t>Department of Gynecology, School of Medicine, Hamadan University of Medical Sciences, Hamadan, Iran</t>
  </si>
  <si>
    <t>Jan 6 to June 21</t>
  </si>
  <si>
    <t>Evaluating Clinical Course and Risk Factors of Infection and Demographic Characteristics of Pregnant Women with COVID-19 in Hamadan Province, West of Iran</t>
  </si>
  <si>
    <t>https://www.ncbi.nlm.nih.gov/pmc/articles/PMC7585766/</t>
  </si>
  <si>
    <t>Piacenza</t>
  </si>
  <si>
    <t>Pediatrics &amp; Neonatology Unit, Guglielmo da Saliceto Hospital, Piacenza, Italy</t>
  </si>
  <si>
    <t>From feb 22</t>
  </si>
  <si>
    <t>Safe Perinatal Management of Neonates Born to SARS-CoV-2 Positive Mothers at the Epicenter of the Italian Epidemic</t>
  </si>
  <si>
    <t>https://www.frontiersin.org/articles/10.3389/fped.2020.565522/full</t>
  </si>
  <si>
    <t>Parana</t>
  </si>
  <si>
    <t>Hospital de Clínicas da Universidade Federal do Paraná</t>
  </si>
  <si>
    <t>Intrauterine Transmission of SARS-CoV-2</t>
  </si>
  <si>
    <t>https://wwwnc.cdc.gov/eid/article/27/2/20-3824_article</t>
  </si>
  <si>
    <t>Spanish Registry of COVID-19</t>
  </si>
  <si>
    <t>March 1 to May 31</t>
  </si>
  <si>
    <t>Umbilical cord clamping and skin-to-skin contact in deliveries from women positive for SARS-CoV-2: a prospective observational study</t>
  </si>
  <si>
    <t>https://obgyn.onlinelibrary.wiley.com/doi/epdf/10.1111/1471-0528.16597</t>
  </si>
  <si>
    <t>Europ PMC</t>
  </si>
  <si>
    <t>Congo</t>
  </si>
  <si>
    <t>Bukavu</t>
  </si>
  <si>
    <t>Université catholique de Bukavu ,Faculté de médecine</t>
  </si>
  <si>
    <t>A case study of the first pregnant women with COVID-19 in Bukavu, Eastern DR Congo</t>
  </si>
  <si>
    <t>https://assets.researchsquare.com/files/rs-103010/v1/c56c4ca2-a64d-4eab-9b56-18813e90de7b.pdf</t>
  </si>
  <si>
    <t>Pediatric Sciences Journal</t>
  </si>
  <si>
    <t>Indonesia</t>
  </si>
  <si>
    <t>Malang</t>
  </si>
  <si>
    <t>Neonatology Division, Child Health Department, Faculty of Medicine, Universitas Brawijaya, Dr. Saiful Anwar General Hospital</t>
  </si>
  <si>
    <t>April to May</t>
  </si>
  <si>
    <t>Clinical features and neonatal outcomes of neonatus with mother suspected COVID-19 in Malang, Indonesia: a serial-cases, single-centre</t>
  </si>
  <si>
    <t>http://pedscij.org/index.php/psj/article/viewFile/10/pdf</t>
  </si>
  <si>
    <t>ASAIO J</t>
  </si>
  <si>
    <t>Division of Pulmonary, Critical Care and Sleep Medicine, Baylor College of Medicine, Houston</t>
  </si>
  <si>
    <t>Feb to Sep</t>
  </si>
  <si>
    <t>Successful Treatment of Pregnant and Postpartum Women with Severe COVID-19 Associated Acute Respiratory Distress Syndrome with Extracorporeal Membrane Oxygenation</t>
  </si>
  <si>
    <t>https://journals.lww.com/asaiojournal/Abstract/9000/Successful_Treatment_of_Pregnant_and_Postpartum.98400.aspx</t>
  </si>
  <si>
    <t>J Trop Pediatr</t>
  </si>
  <si>
    <t>Department of Neonatology, ABVIMS and Dr. RML Hospital, New Delhi</t>
  </si>
  <si>
    <t>Possible Early Vertical Transmission of COVID-19 from an Infected Pregnant Female to Her Neonate: A Case Report</t>
  </si>
  <si>
    <t>https://academic.oup.com/tropej/advance-article/doi/10.1093/tropej/fmaa094/5998439?searchresult=1</t>
  </si>
  <si>
    <t>Durham</t>
  </si>
  <si>
    <t>Department of Obstetrics and Gynecology, Duke University, Durham, North Carolina</t>
  </si>
  <si>
    <t>March 18 to July 30</t>
  </si>
  <si>
    <t>Specialized prenatal care delivery for COVID-19 exposed or infected pregnant women</t>
  </si>
  <si>
    <t>https://www.ajog.org/article/S0002-9378(20)31315-6/pdf</t>
  </si>
  <si>
    <t>Department of Obstetrics, Gynecology and Reproductive Science, Mount Sinai Health System &amp; Icahn School of Medicine at Mount Sinai, New York, NY</t>
  </si>
  <si>
    <t>March 12 to May 5</t>
  </si>
  <si>
    <t>Pregnant women with severe or critical COVID-19 have increased composite morbidity compared to non-pregnant matched controls</t>
  </si>
  <si>
    <t>https://www.ajog.org/article/S0002-9378(20)31312-0/pdf</t>
  </si>
  <si>
    <t>Pediatr Neonatol</t>
  </si>
  <si>
    <t>Tel Avivi</t>
  </si>
  <si>
    <t>Department of Obstetrics and Gynecology, Mayanei Hayeshua Medical Center, Bnei Brak, Israel; Sackler School of Medicine, Tel Aviv University, Tel Aviv, Israel</t>
  </si>
  <si>
    <t>March 23 to May 8</t>
  </si>
  <si>
    <t>Safety of vaginal delivery in women infected with COVID-19</t>
  </si>
  <si>
    <t>https://www.ncbi.nlm.nih.gov/pmc/articles/PMC7605754/</t>
  </si>
  <si>
    <t>Acute Med</t>
  </si>
  <si>
    <t>FHEA, FRCP Women's Services, Guys and St Thomas' Hospitals NHS Foundation Trust</t>
  </si>
  <si>
    <t>APPROACH TO DYSPNOEA IN PREGNANCY IN THE COVID-19 ERA</t>
  </si>
  <si>
    <t>https://acutemedjournal.co.uk/case-reports/approach-to-dyspnoea-in-pregnancy-in-the-covid-19-era/</t>
  </si>
  <si>
    <t>JAMA Netw Open</t>
  </si>
  <si>
    <t>Department of Obstetrics and Gynecology, The University of Texas Southwestern Medical Center, Dallas</t>
  </si>
  <si>
    <t>March 18 to August 22</t>
  </si>
  <si>
    <t>Pregnancy Outcomes Among Women With and Without Severe Acute Respiratory Syndrome Coronavirus 2 Infection</t>
  </si>
  <si>
    <t>https://www.ncbi.nlm.nih.gov/pmc/articles/PMC7677755/</t>
  </si>
  <si>
    <t>BMC Infect Dis</t>
  </si>
  <si>
    <t>Le Chesney</t>
  </si>
  <si>
    <t>Ramsay Générale de Santé, Hôpital Privé de Parly 2, Institut Fertilité Maternité Parly 2</t>
  </si>
  <si>
    <t>April</t>
  </si>
  <si>
    <t>COVID-19 infection in first trimester of pregnancy marked by a liver cytolysis in a woman previously treated by hydroxychloroquine for repeated implantation failure: a case report</t>
  </si>
  <si>
    <t>https://www.ncbi.nlm.nih.gov/pmc/articles/PMC7667476/</t>
  </si>
  <si>
    <t>Monterrey</t>
  </si>
  <si>
    <t>Tecnologico de Monterrey, Escuela de Medicina y Ciencias de la Salud, Monterrey, Mexico</t>
  </si>
  <si>
    <t>June 21</t>
  </si>
  <si>
    <t xml:space="preserve">
Rapid improvement of a critically ill obstetric patient with SARS-CoV-2 infection after administration of convalescent plasma</t>
  </si>
  <si>
    <t>https://pubmed.ncbi.nlm.nih.gov/33152797/</t>
  </si>
  <si>
    <t>Jan 11 to Apr 1</t>
  </si>
  <si>
    <t>Immunity and Coagulation/Fibrinolytic Processes may Reduce the Risk of Severe Illness in Pregnant Women with COVID-19</t>
  </si>
  <si>
    <t>https://www.ncbi.nlm.nih.gov/pmc/articles/PMC7578241/pdf/main.pdf</t>
  </si>
  <si>
    <t>Lombardy</t>
  </si>
  <si>
    <t>Department of Mother, Child and Neonate, Fondazione IRCCS Ca' Granda Ospedale Maggiore Policlinico, Milan, Italy</t>
  </si>
  <si>
    <t>Feb 23 to May 2020</t>
  </si>
  <si>
    <t>Assessing risk factors for severe forms of COVID-19 in a pregnant population: A clinical series from Lombardy, Italy</t>
  </si>
  <si>
    <t>https://obgyn.onlinelibrary.wiley.com/doi/epdf/10.1002/ijgo.13435</t>
  </si>
  <si>
    <t>Department of Obstetrics and Gynecology, TN Medical College &amp; BYL Nair Charitable Hospital, Mumbai, India</t>
  </si>
  <si>
    <t>Co-infection of malaria and dengue in pregnant women with SARS-CoV-2</t>
  </si>
  <si>
    <t>https://obgyn.onlinelibrary.wiley.com/doi/10.1002/ijgo.13415</t>
  </si>
  <si>
    <t>Front Cell Infect Microbiol</t>
  </si>
  <si>
    <t>Obstetric Department, Maternal and Child Health Hospital of Hubei Province, Wuhan, China</t>
  </si>
  <si>
    <t>Jan 24 to March 14</t>
  </si>
  <si>
    <t>Blood Test Results of Pregnant COVID-19 Patients: An Updated Case-Control Study</t>
  </si>
  <si>
    <t>https://www.ncbi.nlm.nih.gov/pmc/articles/PMC7575733/</t>
  </si>
  <si>
    <t>J Matern Fetal Neonatal Med</t>
  </si>
  <si>
    <t>Russia</t>
  </si>
  <si>
    <t>Moscow</t>
  </si>
  <si>
    <t>Institute of Obstetrics, National Medical Research Center for Obstetrics, Gynecology and Perinatology Ministry of Healthcare of Russian Federation, Moscow, Russia</t>
  </si>
  <si>
    <t>April to June</t>
  </si>
  <si>
    <t>Clinical course of novel COVID-19 infection in pregnant women</t>
  </si>
  <si>
    <t>https://www.tandfonline.com/doi/full/10.1080/14767058.2020.1850683</t>
  </si>
  <si>
    <t>Modena</t>
  </si>
  <si>
    <t>Prenatal Medicine Unit, Obstetrics and Gynecology Unit, Department of Medical and Surgical Sciences for Mother, Child and Adult, University of Modena and Reggio Emilia, Modena, Italy</t>
  </si>
  <si>
    <t>Pregnant woman infected by Coronavirus Disease (COVID-19) and calcifications of the fetal bowel and gallbladder: a case report</t>
  </si>
  <si>
    <t>https://www.minervamedica.it/en/getfreepdf/dlZCUzZjRnVxNHY5NVV0ZDV6WEo0SVJTRzVFc3pSMFJYUDJQa1A5MmFsL0diSXFJWG83TjVEVWNIalhodytRKw%253D%253D/R09Y9999N00A20113005.pdf</t>
  </si>
  <si>
    <t>Reprod Toxicol</t>
  </si>
  <si>
    <t>Department of Obstetrics and Gynecology, Renmin Hospital of Wuhan University, Wuhan City</t>
  </si>
  <si>
    <t>No Obviously Adverse Pregnancy Complications and Outcomes of the Recovered Pregnant Women from COVID-19</t>
  </si>
  <si>
    <t>https://www.sciencedirect.com/science/article/pii/S0890623820302677?via%3Dihub</t>
  </si>
  <si>
    <t>Respir Med Case Rep</t>
  </si>
  <si>
    <t>Karaj</t>
  </si>
  <si>
    <t>Department of Pediatrics, School of Medicine, Imam Ali Hospital, Alborz University of Medical Sciences, Karaj, Iran</t>
  </si>
  <si>
    <t>An asthmatic pregnant woman with COVID-19: A case report study</t>
  </si>
  <si>
    <t>https://www.ncbi.nlm.nih.gov/pmc/articles/PMC7676370/</t>
  </si>
  <si>
    <t>Division of Obstetrics and Gynecology, New York Presbyterian-Brooklyn Methodist Hospital</t>
  </si>
  <si>
    <t>Expectant Management of a Critically Ill Pregnant Patient with COVID-19 with Good Maternal and Neonatal Outcomes</t>
  </si>
  <si>
    <t>https://www.hindawi.com/journals/criog/2020/8891787/</t>
  </si>
  <si>
    <t>The indian Journal of Pediatrics</t>
  </si>
  <si>
    <t>Department of Neonatology, Seth GS Medical College and King Edward Memorial Hospital, Parel, Mumbai</t>
  </si>
  <si>
    <t>COVID-19 Infection in Newborn Infants</t>
  </si>
  <si>
    <t>https://link.springer.com/article/10.1007/s12098-020-03578-4</t>
  </si>
  <si>
    <t>Authorea</t>
  </si>
  <si>
    <t>Hamad Medical Corporation</t>
  </si>
  <si>
    <t>June</t>
  </si>
  <si>
    <t>COVID-19 Causing Persistent Cacosmia In A pregnant Patient: First Case Report.</t>
  </si>
  <si>
    <t>https://www.authorea.com/doi/full/10.22541/au.160637401.18473878</t>
  </si>
  <si>
    <t>Indian Journal of Biochemistry &amp; Biophysics</t>
  </si>
  <si>
    <t>Kalyani</t>
  </si>
  <si>
    <t>Department of Obstetrics and Gynaecology; &amp; Department of Biochemistry, College of Medicine &amp; JNM Hospital, The West Bengal University of Health Sciences, Kalyani</t>
  </si>
  <si>
    <t>SARS-CoV-2/COVID-19 infection in pregnancy and its outcome in a rural tertiary care centre of West Bengal</t>
  </si>
  <si>
    <t>http://nopr.niscair.res.in/bitstream/123456789/55662/1/IJBB%2057%286%29%20694-700.pdf</t>
  </si>
  <si>
    <t>Gynecology</t>
  </si>
  <si>
    <t>Far East and Siberian Federal Districts</t>
  </si>
  <si>
    <t>Chita State Medical Academy</t>
  </si>
  <si>
    <t>May 25 to August 25</t>
  </si>
  <si>
    <t>Dynamics of the epidemic process and the course of the COVID-19 in pregnant women of the Far Eastern and Siberian Federal Districts</t>
  </si>
  <si>
    <t>https://gynecology.orscience.ru/2079-5831/article/view/44851</t>
  </si>
  <si>
    <t>Ginekologia Polska</t>
  </si>
  <si>
    <t>Alcazar de San Juan</t>
  </si>
  <si>
    <t>Hospital Mancha Centro, Av Constitucion sn, Alcazar de San Juan, Spain</t>
  </si>
  <si>
    <t>March 12 to April 17</t>
  </si>
  <si>
    <t>COVID-19 infection in symptomatic pregnant women at the midpoint of the pandemic in Spain: a retrospective analysis</t>
  </si>
  <si>
    <t>https://journals.viamedica.pl/ginekologia_polska/article/view/69508</t>
  </si>
  <si>
    <t>Infectious Diseases in Obstetrics and Gynecology</t>
  </si>
  <si>
    <t>Obstetrics and Gynaecology Department, Flushing Hospital Medical Centre, Flushing NY</t>
  </si>
  <si>
    <t>March 20 to April 30</t>
  </si>
  <si>
    <t>Vertical Transmission of COVID-19 to the Neonate</t>
  </si>
  <si>
    <t>https://www.hindawi.com/journals/idog/2020/8460672/</t>
  </si>
  <si>
    <t>Archives of Academic Emergency Medicine</t>
  </si>
  <si>
    <t>Department of Obstetrics and Gynecology, Mahdiyeh Hospital, Shahid Beheshti University of Medical Sciences, Tehran, Iran</t>
  </si>
  <si>
    <t>March 1 to April 20</t>
  </si>
  <si>
    <t>Possible Vertical Transmission of COVID-19 to the New-born; a Case Report</t>
  </si>
  <si>
    <t>https://journals.sbmu.ac.ir/aaem/index.php/AAEM/article/view/923/848</t>
  </si>
  <si>
    <t>Cardiovascular Surgery and Interventions</t>
  </si>
  <si>
    <t>Department of Anesthesiology and Reanimation, Uşak University, Training and Research Hospital, Uşak, Turkey</t>
  </si>
  <si>
    <t>A rare problem in a pregnant woman with COVID-19 pneumonia: Pneumomediastinum and subcutaneous emphysema</t>
  </si>
  <si>
    <t>http://www.e-cvsi.org/pdf/pdf_ECVSI_147.pdf</t>
  </si>
  <si>
    <t>Clinics (Sao Paulo)</t>
  </si>
  <si>
    <t>Departamento de Pediatria, Faculdade de Medicina (FMUSP), Universidade de Sao Paulo, Sao Paulo</t>
  </si>
  <si>
    <t>Neonatal manifestations in COVID-19 patients at a Brazilian tertiary center</t>
  </si>
  <si>
    <t>https://www.ncbi.nlm.nih.gov/pmc/articles/PMC7654941/</t>
  </si>
  <si>
    <t>Diagnostic Pathology</t>
  </si>
  <si>
    <t>Renmin Hospital of Wuhan University: Wuhan University Renmin Hospital</t>
  </si>
  <si>
    <t>Jan 30 to April 23</t>
  </si>
  <si>
    <t>Placental Pathology of the Third Trimester Pregnant Women from COVID-19</t>
  </si>
  <si>
    <t>https://www.researchsquare.com/article/rs-104837/v1</t>
  </si>
  <si>
    <t>Karnataka</t>
  </si>
  <si>
    <t>Consultant Gynecologist, Aakaanksha, 770 ling Temple Lingad road, Chalukyanagar Vijaypura , Karnataka, India</t>
  </si>
  <si>
    <t>A case report on vertical transmission of Covid-19 presenting as gangrene of lower limb in neonate</t>
  </si>
  <si>
    <t>https://www.gynaecologyjournal.com/articles/732/4-5-52-919.pdf</t>
  </si>
  <si>
    <t>Maternal-Fetal Medicine</t>
  </si>
  <si>
    <t>Department of Obstetrics and Gynecology, Union Hospital, Tongji Medical College, Huazhong University of Science and Technology, Wuhan</t>
  </si>
  <si>
    <t>Jan 15 to April 30</t>
  </si>
  <si>
    <t>Follow-up Study on the Outcomes of Recovered Pregnant Women with a History of COVID-19 in the First and Second Trimesters</t>
  </si>
  <si>
    <t>https://journals.lww.com/mfm/Abstract/9000/Follow_up_Study_on_the_Outcomes_of_Recovered.99937.aspx</t>
  </si>
  <si>
    <t>Journal of the Pediatric Infectious Diseases Society</t>
  </si>
  <si>
    <t>Rio de Janeiro</t>
  </si>
  <si>
    <t>Neonatal Intensive Care Unit, Pediatric Clinic, Naval Hospital Marcílio Dias—Brazilian Navy, Rio de Janeiro, RJ, Brazil</t>
  </si>
  <si>
    <t>Maternal SARS-CoV-2 infection associated to systemic inflammatory response and pericardial effusion in the newborn: a Case-Repor</t>
  </si>
  <si>
    <t>https://watermark.silverchair.com/piaa133.pdf?token=AQECAHi208BE49Ooan9kkhW_Ercy7Dm3ZL_9Cf3qfKAc485ysgAAArwwggK4BgkqhkiG9w0BBwagggKpMIICpQIBADCCAp4GCSqGSIb3DQEHATAeBglghkgBZQMEAS4wEQQMlC7wmjmaYDrF6aHBAgEQgIICb84pguVQIu6ncgMNCLQ4mJAJiZYsDGThzgqME_9rrhDBQE1xEyDH8Ri43aJRsnXaXDMsZnoAnKhZ4TRjz-k3Rdxg2tYl4AVeYdr0HaRNX6ZAUrnXjVgcRz9_c1htg7zgb1q3lzqyaP3e7HSCYB0nMmjdRT9RD-LerXw3ILPWBFA9_-4rmyc7FymeXwBClaHymibpuKfjK24tWwTq1DI0u0kibUB-GN9AEJOZudcwbDspeaceQHvubfiRfLOJQoUyO04nlpK-G-x_WjJwW54BinvvoiKGkma8F77txboeme3mcLTLTclEdr7Rwg0APqzaMPNFkKIZ2hmZXg-O2h_T5ZI0GITm_tOJoL_HcqjByIuYqu8OQ1FolKYfVibwLA2i3BtT8fMEqVhsYVWlKvxeosD9GFS6yNpJji5j-ArYKXOnLorvDi1UR5sKsCPIDiD1mdsk9ZEyyC6UtAymZud2adKStWOvWGJ6qwg_XpMb0dB0xZovECyG-QnaJ1NdipQOLYt4smrFSxcrUD72dtUt3bhi-BJzPT5UcSzlYXeK1I63B6TGzFtRAhr2lBBoO43wLBfql0OF_OV5qOg5KmvquXFU5R1vsOIue7qQfMK3G0hrxgXaxgII1b0ot4aXQVUboN-eTVWHYpYL16jHq30G_lEkWwhFv84vz9AP02JnzlyROmX3tCp4yrs9ltm-bmuf9SgA7Xagev8PKbfGk6QWH22flU-u9UqwWSbCRAXr1OaTy6Ke3eC9NAimagN1hXu3ceZ3_KMo_F64fhJ1qwyQpWprD_nrGE2-PIxjnFrwVTiRzEqRzC1kFbejZqgEkmny</t>
  </si>
  <si>
    <t>Pediatric Research</t>
  </si>
  <si>
    <t>Department of Neonatology, University Hospital of Strasbourg, Strasbourg, France</t>
  </si>
  <si>
    <t>March 15 to April 24</t>
  </si>
  <si>
    <t>Favorable outcomes among neonates not separated from their symptomatic SARS-CoV-2-infected mothers</t>
  </si>
  <si>
    <t>https://www.nature.com/articles/s41390-020-01226-3</t>
  </si>
  <si>
    <t>Journal of Community Health</t>
  </si>
  <si>
    <t>Department of Obstetrics and Gynecology, Feinberg School of Medicine, Northwestern University, John H. Stroger Jr. Hospital of Cook County, Chicago</t>
  </si>
  <si>
    <t>April 12 to July 11</t>
  </si>
  <si>
    <t>Coronavirus Disease 2019 in Pregnancy: The Experience at an Urban Safety Net Hospital</t>
  </si>
  <si>
    <t>https://link.springer.com/article/10.1007/s10900-020-00940-7#Tab1</t>
  </si>
  <si>
    <t>J Perinat Med</t>
  </si>
  <si>
    <t>Department of Gynecology and Obstetrics, The Central Hospital of Wuhan, Tongji Medical College, Huazhong University of Science and Technology, Wuhan</t>
  </si>
  <si>
    <t>Jan 20 to March 18</t>
  </si>
  <si>
    <t xml:space="preserve">A considerable asymptomatic proportion and thromboembolism risk of pregnant women with COVID-19 infection in Wuhan, China </t>
  </si>
  <si>
    <t>https://www.degruyter.com/view/journals/jpme/ahead-of-print/article-10.1515-jpm-2020-0409/article-10.1515-jpm-2020-0409.xml</t>
  </si>
  <si>
    <t>PLoS One</t>
  </si>
  <si>
    <t>Fetal Medicine Unit – Maternal and Child Health and Development Network, Department of Obstetrics and Gynecology, Hospital Universitario , Universidad Complutense de Madrid,</t>
  </si>
  <si>
    <t>March 2 to May 10</t>
  </si>
  <si>
    <t>Seroprevalence analysis of SARS-CoV-2 in pregnant women along the first pandemic outbreak and perinatal outcome</t>
  </si>
  <si>
    <t>https://www.ncbi.nlm.nih.gov/pmc/articles/PMC7703887/</t>
  </si>
  <si>
    <t>The Journal of Obstetrics and Gynaecology Researc</t>
  </si>
  <si>
    <t>Department of Obstetrics and Gynecology, Saglik Bilimleri University Umraniye Training and Research Hospital, Istanbul, Turkey</t>
  </si>
  <si>
    <t>April 21 to May 11</t>
  </si>
  <si>
    <t>COVID-19 in third trimester may not be as scary as you think, it can be innocent: Evaluating vertical transmission from a COVID-19 positive asymptomatic pregnant woman with early membrane rupture</t>
  </si>
  <si>
    <t>https://obgyn.onlinelibrary.wiley.com/doi/10.1111/jog.14584#jog14584-fig-0001</t>
  </si>
  <si>
    <t>Department of Obstetrics and Gynecology, Topiwala National Medical College, BYL Nair Charitable Hospital, Mumbai, India</t>
  </si>
  <si>
    <t>April to September</t>
  </si>
  <si>
    <t>Impact of SARS-CoV-2 on multiple gestation pregnancy</t>
  </si>
  <si>
    <t>https://obgyn.onlinelibrary.wiley.com/doi/epdf/10.1002/ijgo.13508</t>
  </si>
  <si>
    <t>Tanaffos</t>
  </si>
  <si>
    <t>Chronic Respiratory Diseases Research Center, National Research Institute of Tuberculosis and Lung Disease (NRITLD), Shahid Beheshti University of Medical Sciences, Tehran, Iran</t>
  </si>
  <si>
    <t>nov 2020</t>
  </si>
  <si>
    <t>Prone-Position Ventilation in a Pregnant Woman with Severe COVID-19 Infection Associated with Acute Respiratory Distress Syndrome</t>
  </si>
  <si>
    <t>https://www.ncbi.nlm.nih.gov/pmc/articles/PMC7680515/</t>
  </si>
  <si>
    <t>Madison</t>
  </si>
  <si>
    <t>Department of Obstetrics and Gynecology, School of Medicine and Public Health, University of Wisconsin, Madison, WI, United States of America</t>
  </si>
  <si>
    <t>25-11-2020</t>
  </si>
  <si>
    <t>Use of dexamethasone, remdesivir, convalescent plasma and prone positioning in the treatment of severe COVID-19 infection in pregnancy: A case report</t>
  </si>
  <si>
    <t>https://www.ncbi.nlm.nih.gov/pmc/articles/PMC7687655/</t>
  </si>
  <si>
    <t>Kuwait</t>
  </si>
  <si>
    <t>Sabah Al Nasser</t>
  </si>
  <si>
    <t>Obstetrics and Gynecology Department, Farwaniya Hospital, Sabah Al Nasser, Kuwait</t>
  </si>
  <si>
    <t>March 15 to May 31</t>
  </si>
  <si>
    <t>Maternal and perinatal characteristics and outcomes of pregnancies complicated with COVID-19 in Kuwait</t>
  </si>
  <si>
    <t>https://www.ncbi.nlm.nih.gov/pmc/articles/PMC7709095/</t>
  </si>
  <si>
    <t>Division of Maternal-Fetal Medicine, North Shore University Hospital-Zucker School of Medicine at Hofstra/Northwell, Manhasset, New York</t>
  </si>
  <si>
    <t>Coronavirus Disease 2019 (COVID-19)-Related Multisystem Inflammatory Syndrome in a Pregnant Woman</t>
  </si>
  <si>
    <t>https://journals.lww.com/greenjournal/Fulltext/9900/Coronavirus_Disease_2019__COVID_19__Related.74.aspx</t>
  </si>
  <si>
    <t>Ital J Pediatr</t>
  </si>
  <si>
    <t>Pediatrics Unit, University Department of Pediatrics (DPUO), Bambino Gesù Children's Hospital</t>
  </si>
  <si>
    <t>A neonatal cluster of novel coronavirus disease 2019: clinical management and considerations</t>
  </si>
  <si>
    <t>https://ijponline.biomedcentral.com/articles/10.1186/s13052-020-00947-9#Tab2</t>
  </si>
  <si>
    <t>Rev. chil. obstet. ginecol.</t>
  </si>
  <si>
    <t>Chile</t>
  </si>
  <si>
    <t>GRUPO GESTACOVID</t>
  </si>
  <si>
    <t>April 7 to July 6</t>
  </si>
  <si>
    <t xml:space="preserve">COVID 19 and pregnancy in Chile: Preliminary report of the GESTACOVID multicenter study </t>
  </si>
  <si>
    <t>https://scielo.conicyt.cl/scielo.php?pid=S0717-75262020000700011&amp;script=sci_abstract&amp;tlng=en</t>
  </si>
  <si>
    <t>Arq Bras Cardiol</t>
  </si>
  <si>
    <t>Belem</t>
  </si>
  <si>
    <t>Fundação Hospital de Clínicas Gaspar Vianna do Pará, Belém</t>
  </si>
  <si>
    <t>March 30 to April 9</t>
  </si>
  <si>
    <t>COVID-19 Infection in a Cardiopatic Pregnant Woman</t>
  </si>
  <si>
    <t>https://www.scielo.br/scielo.php?script=sci_arttext&amp;pid=S0066-782X2020001300936&amp;lng=en&amp;nrm=iso&amp;tlng=en</t>
  </si>
  <si>
    <t>Gynecology &amp; Obstetrics</t>
  </si>
  <si>
    <t>Department of Gynecology, Firoozgar Hospital, Iran University of Medical Sciences, Tehran, Iran</t>
  </si>
  <si>
    <t>Clinical features of pregnant women in Iran who died due to COVID‐19</t>
  </si>
  <si>
    <t>https://obgyn.onlinelibrary.wiley.com/doi/10.1002/ijgo.13461</t>
  </si>
  <si>
    <t>Journal of King Saud University</t>
  </si>
  <si>
    <t>State Key Laboratory of Virology, Wuhan Institute of Virology, Center for Biosafety Mega-Science, Chinese Academy of Sciences</t>
  </si>
  <si>
    <t>January to March</t>
  </si>
  <si>
    <t>Evaluating antibody response pattern in asymptomatic virus infected pregnant females: Human well-being study</t>
  </si>
  <si>
    <t>https://www.sciencedirect.com/science/article/pii/S1018364720303694?via%3Dihub</t>
  </si>
  <si>
    <t>Department of Obstetrics and Gynecology, Turkish Ministry of Health Ankara City Hospital, Ankara, Turkey</t>
  </si>
  <si>
    <t>June 26 to August 27</t>
  </si>
  <si>
    <t>Evaluation of Maternal Serum Afamin and Vitamin E Levels in Pregnant Women with COVID-19 and Its Association with Composite Adverse Perinatal Outcomes</t>
  </si>
  <si>
    <t>https://onlinelibrary.wiley.com/doi/epdf/10.1002/jmv.26725</t>
  </si>
  <si>
    <t>French Guiana</t>
  </si>
  <si>
    <t>Saint-Laurent-du-Maroni</t>
  </si>
  <si>
    <t>Department of Obstetrics and Gynaecology, West French Guiana Hospital Center, Saint-Laurent-du-Maroni, French Guiana</t>
  </si>
  <si>
    <t>June 16 to August 16</t>
  </si>
  <si>
    <t>Maternal, fetal and neonatal outcomes of large series of SARS-CoV-2 positive pregnancies in peripartum period: A single-center prospective comparative study</t>
  </si>
  <si>
    <t>https://www.ejog.org/article/S0301-2115(20)30781-8/fulltext</t>
  </si>
  <si>
    <t>Int J Antimicrob Agents</t>
  </si>
  <si>
    <t>Department of Pharmacy, Tongji Hospital, Tongji Medical College, Huazhong University of Science and Technology, Wuhan</t>
  </si>
  <si>
    <t>Jan 1 to April1</t>
  </si>
  <si>
    <t>Vertical transmission and kidney damage in newborns from coronavirus disease 2019 infection pregnant mother</t>
  </si>
  <si>
    <t>https://www.sciencedirect.com/science/article/pii/S0924857920304805#tbl0001</t>
  </si>
  <si>
    <t>Journal of Pediatrics and Neonatal Care</t>
  </si>
  <si>
    <t>UAE</t>
  </si>
  <si>
    <t>Dubai</t>
  </si>
  <si>
    <t>NICU, Latifa Women &amp; Children Hospital, DHA, Dubai</t>
  </si>
  <si>
    <t>March 1 to August 15</t>
  </si>
  <si>
    <t>Clinical profile of neonates delivered from mothers with confirmed COVID-19 infection: An experience from a Tertiary Perinatal Care Center in Dubai, UAE</t>
  </si>
  <si>
    <t>https://www.researchgate.net/profile/Dr_Khaled_El-Atawi/publication/346672137_Clinical_profile_of_neonates_delivered_from_mothers_with_confirmed_COVID-19_infection_An_experience_from_a_Tertiary_Perinatal_Care_Center_in_Dubai_UAE/links/5fcdd8e345851568d1469ab9/Clinical-profile-of-neonates-delivered-from-mothers-with-confirmed-COVID-19-infection-An-experience-from-a-Tertiary-Perinatal-Care-Center-in-Dubai-UAE.pdf</t>
  </si>
  <si>
    <t>Port-Royal Maternity, Paris, France</t>
  </si>
  <si>
    <t>April 29 to June 26</t>
  </si>
  <si>
    <t>SARS-COV-2 IgG antibody response in pregnant women at delivery</t>
  </si>
  <si>
    <t>https://www.sciencedirect.com/science/article/pii/S2468784720304177?casa_token=WA38aZXFe0gAAAAA:TTLMjPydTgW8T97TFXZ8MBK9zwVH9fewiS_vtNNj0mwXUmQvH__viP2yUr4iCFsGEnvXOMD3If0</t>
  </si>
  <si>
    <t>J Pediatric Infect Dis Soc</t>
  </si>
  <si>
    <t>Orlando</t>
  </si>
  <si>
    <t>Department of Pediatrics, Arnold Palmer Hospital for Children, Orlando Health, Orlando, Florida, USA</t>
  </si>
  <si>
    <t>SARS-CoV-2 pneumonia in a newborn treated with remdesivir and COVID-19 convalescent plasma</t>
  </si>
  <si>
    <t>https://watermark.silverchair.com/piaa165.pdf?token=AQECAHi208BE49Ooan9kkhW_Ercy7Dm3ZL_9Cf3qfKAc485ysgAAArwwggK4BgkqhkiG9w0BBwagggKpMIICpQIBADCCAp4GCSqGSIb3DQEHATAeBglghkgBZQMEAS4wEQQMyYvaKqj88QvfHHlwAgEQgIICb0yYYCmBFWEPl0c8cTRCF8WKHVwQh5uA8UiQ0fOB1NxpZG_jfFDK8JNxQyN8FqnJ-ITiPLZCdgMlTgWjOt0iP30yt_JXy0KMslkYkRPUaYt07h4hV8pGXDF7ifuVhvu3J9Aamru-oJuJB9u2LFR9whlYfKp8RML_KsYpHykGH1Q1LapGnT23UwN2F2mj_nzib73yVF0xGCveCUgPIfghAgINdWc9wcL2yAhhSnNl39Wj63tQgemyxV1-_MbRJWQ6ErkjMG50PlA1FtWtBaPJJzEzTsiEHvNoGQ7vLfe7kM1EV3KUTNgr48ndxvdRznwsWCX85A_AZKt6DcJ6MlRjP-I7hJyMYOUJIaa2sMWIN2K715SVGRIQjlAKOHNWrKC9RGBNPXTzR0zsT2og4YGL_0qOVTyKDojgGGDWg2EGXmFXLeMUR_ehSEZb9bEcGkYNtCfvL0oEQiex7whmKCFykilSqEGzY457i4apPPT0Arll7gS6oPw3KXaGqbERZLSX-qOFxe7T5xmWIruvkbJyGHF6f_wp6O2sxYdy8faEXQ8kcH6Bg9Az8Plz7FUe5AMvix9ysaFoeTzWQlarj97Do0hWK2m8qn9ySxd86rZw0F_1zBsO3-EO88FR_FxKG6fWxgrIH8_NMZDOEgUbK9uuBKMiS7w9EQ67quC0i0EIqADMZ5YKSAs-npY-3DNBtcTSZZz0zfc3inYCI_Qvg406XMr9RRRtjd_Q4msVkngngZY9ZOVll1_MnGtK0Lj5UXoN9ubYuQS8VLjxd6T3ZSRzyFqTfUtTj225geqkQTShLl7Lj32QmJrycEj2XR8NQECH</t>
  </si>
  <si>
    <t>Kannur</t>
  </si>
  <si>
    <t>Department of Obstetrics and Gynaecology, Government Medical College, Kannur, Kerala, India</t>
  </si>
  <si>
    <t>COVID-19 symptoms-does pregnancy alter the course of the disease</t>
  </si>
  <si>
    <t>https://www.researchgate.net/profile/Sabnam_Nambiar/publication/346469302_COVID-19_symptoms-does_pregnancy_alter_the_course_of_the_disease/links/5fc3928a299bf104cf904445/COVID-19-symptoms-does-pregnancy-alter-the-course-of-the-disease.pdf</t>
  </si>
  <si>
    <t>Diponegoro International Medical Journal</t>
  </si>
  <si>
    <t>Semarang</t>
  </si>
  <si>
    <t>Department of Obstetrics and Gynecology, Diponegoro University, Semarang</t>
  </si>
  <si>
    <t>Adverse Outcome in a Near Term, High-Risk Twin Pregnancy Complicated by COVID-19: A case report</t>
  </si>
  <si>
    <t>https://ejournal2.undip.ac.id/index.php/dimj/article/view/7937</t>
  </si>
  <si>
    <t>Clinical Research Division, National Institute of Perinatology "Isidro Espinosa de lo Reyes", Mexico City, Mexico</t>
  </si>
  <si>
    <t>Feb 1 to Oct 28</t>
  </si>
  <si>
    <t>Pregnant women with SARS-CoV-2 infection are at higher risk of death and severe pneumonia: propensity score-matched analysis of a nationwide prospective cohort study (COV19Mx)</t>
  </si>
  <si>
    <t>https://obgyn.onlinelibrary.wiley.com/doi/epdf/10.1002/uog.23575</t>
  </si>
  <si>
    <t>Hospital Israelita Albert Einstein—Maternal Child Department, Sao Paulo, SP, Brazil</t>
  </si>
  <si>
    <t>Vertical transmission of SARS-CoV-2 from infected pregnant mother to the neonate detected by cord blood real-time polymerase chain reaction (RT-PCR)</t>
  </si>
  <si>
    <t>https://www.nature.com/articles/s41390-020-01193-9</t>
  </si>
  <si>
    <t>Journal of Anaesthesiology Clinical Pharmacology</t>
  </si>
  <si>
    <t>Department of Anaesthesiology, School of Medicine, National and Kapodistrian University of Athens, “Attikon” University Hospital</t>
  </si>
  <si>
    <t>Lessons learned from first case of Cesarean delivery in a COVID-19 positive parturient in Greek region</t>
  </si>
  <si>
    <t>https://www.joacp.org/article.asp?issn=0970-9185;year=2020;volume=36;issue=5;spage=121;epage=124;aulast=Batistaki</t>
  </si>
  <si>
    <t>D'Ambrosi F</t>
  </si>
  <si>
    <t>Department of Woman, Child and Neonate, Fondazione IRCCS Ca’ Granda Ospedale Maggiore Policlinico, Milan, Italy</t>
  </si>
  <si>
    <t>March 1 to April 30</t>
  </si>
  <si>
    <t>Management of gestational diabetes in women with a concurrent severe acute respiratory syndrome coronavirus 2 infection, experience of a single center in Northern Italy</t>
  </si>
  <si>
    <t>https://obgyn.onlinelibrary.wiley.com/doi/10.1002/ijgo.13434</t>
  </si>
  <si>
    <t>Buffalo</t>
  </si>
  <si>
    <t>Department of Pediatrics, Jacobs School of Medicine and Biomedical Sciences, University at Buffalo, Buffalo, New York</t>
  </si>
  <si>
    <t>Coronavirus Disease 2019 in a Premature Infant: Vertical Transmission and Antibody Response or Lack Thereof</t>
  </si>
  <si>
    <t>https://www.thieme-connect.de/products/ejournals/html/10.1055/s-0040-1715176#info</t>
  </si>
  <si>
    <t>Case Reports in Critical Care</t>
  </si>
  <si>
    <t>Department of Medicine, Einstein Medical Center Philadelphia, Philadelphia</t>
  </si>
  <si>
    <t>Severe COVID-19 in Third Trimester Pregnancy: Multidisciplinary Approach</t>
  </si>
  <si>
    <t>https://www.hindawi.com/journals/cricc/2020/8889487/</t>
  </si>
  <si>
    <t>Research Center for Health Sciences, Hamadan University of Medical Sciences, Hamadan, Iran</t>
  </si>
  <si>
    <t>1 Sep to 15 Nov</t>
  </si>
  <si>
    <t xml:space="preserve">Pregnancy outcomes among symptomatic and asymptomatic women infected with COVID-19 in the west of Iran: a case-control study </t>
  </si>
  <si>
    <t>https://www.tandfonline.com/doi/full/10.1080/14767058.2020.1861599?scroll=top&amp;needAccess=true</t>
  </si>
  <si>
    <t>True Blue</t>
  </si>
  <si>
    <t>St. George’s University School of Medicine, True Blue, Grenada, West Indies</t>
  </si>
  <si>
    <t>Emergency Cesarean Section at 38 Weeks of Gestation with COVID-19 Pneumonia: A Case Report</t>
  </si>
  <si>
    <t>https://www.amjcaserep.com/download/index/idArt/926591</t>
  </si>
  <si>
    <t>World Journal of Clinical Cases</t>
  </si>
  <si>
    <t>Wenzhou</t>
  </si>
  <si>
    <t>Department of Obstetrics and Gynecology, The Second Affiliated Hospital and Yuying Children’s Hospital of Wenzhou Medical University</t>
  </si>
  <si>
    <t>Healthy neonate born to a SARS-CoV-2 infected woman: A case report and review of literature</t>
  </si>
  <si>
    <t>https://www.wjgnet.com/2307-8960/full/v8/i23/6016.htm</t>
  </si>
  <si>
    <t>Clinical Research Division, National Institute of Perinatology, Autonomous University of Mexico, Mexico City, Mexico</t>
  </si>
  <si>
    <t>Feb 1 to Oct 27</t>
  </si>
  <si>
    <t>Young pregnant women are also at an increased risk of mortality and severe illness due to COVID-19: Analysis of the Mexican National Surveillance Program</t>
  </si>
  <si>
    <t>https://www.ajog.org/action/showPdf?pii=S0002-9378%2820%2932573-4</t>
  </si>
  <si>
    <t>Hum Reprod</t>
  </si>
  <si>
    <t>Department of Obstetrics and Gynaecology; ESI- PGIMSR and Model Hospital Andheri; Mumbai, India</t>
  </si>
  <si>
    <t>Persistence of SARS-CoV-2 in the first trimester placenta leading to transplacental transmission and fetal demise from an asymptomatic mother</t>
  </si>
  <si>
    <t>https://watermark.silverchair.com/deaa367.pdf?token=AQECAHi208BE49Ooan9kkhW_Ercy7Dm3ZL_9Cf3qfKAc485ysgAAAsAwggK8BgkqhkiG9w0BBwagggKtMIICqQIBADCCAqIGCSqGSIb3DQEHATAeBglghkgBZQMEAS4wEQQMBUcwU9clSFzBugOqAgEQgIICc3Hx-5rmAiXGH5ytPoHwyyvAJWbuVv4MT0VkKn5rIBfH7bJaemqzUgjpHSfBs3_MjClJYUIbKJdGzCb0rivoYATeeAsMmVyb59ru2n5FA4Pi4BNcEr4jAjIVWuNCe9GyVm-rphqxQt2_jXADumwskSx4avNURZERsx1Ofs9PhR4ZMpnDzFGj_s6FiVLFtNZ5BKeQ2Okkb3ynphd-7czWi3UQrQLKnWfIQ4Yn4L7rRj7QEziNy0S8is_qlWjHuVWMMpYQRnI-FKx8odiJvt0NV6xerQz7y63RzYbi8t7xGWMfZnYP5MCCD68-6S28wOAD8yLHEilmLjchIo81tLOYgRsdU1bVWBIosK5Xy3fjtrCZZn3sLCU6pUq9vuoy8CBv0L6HWPQ2gP-JcLCFTq3xxDdS1SZFE_8wYM3MbqJk9e2yzXy__Tq42Qj_WUOlAKaPwvkOGVb7EVtMHbdAIie47N8xhdiE819BD2q-2FY6aESkiCQcnQb5xRlKKALka1-7LwrpctrL0l7xj5QHmAt-L9xT6BOkCQvBS0VMX0Ron1lMGj-pvu8PjXirLg-RLSQITOa4HUqeBCLqUjjMP8ailoCCZD1Babh_ZO5IOIEWQTXtS6GxYYblKiELigQ3i8mQeOj0EU30-r0fbpJ5Zqb6QpSVU7baVBmxoJ7l0-q4TimiwQOiCrBeV5J6udDoiJ35Mtp4cegWCkx6J3JpLQB7QZHDw5VN4p60euU1QPyFjHFV-A9uaaK3s2kvLoiHDEwqWfSVkFtuhcUqtn41q9P6XCm9n15sVHskXfJgcrcAHvD-8Vwkb7ZxqU8PHVAlqqiOOcIKzA</t>
  </si>
  <si>
    <t>Rev Assoc Med Bras</t>
  </si>
  <si>
    <t>Bazil</t>
  </si>
  <si>
    <t>Sao Luis</t>
  </si>
  <si>
    <t>Serviço de Infectologia Pediátrica do Hospital Universitário da Universidade Federal do Maranhão, São Luis, MA, Brasil</t>
  </si>
  <si>
    <t>Probable vertical transmission identified within six hours of life</t>
  </si>
  <si>
    <t>https://www.scielo.br/scielo.php?pid=S0104-42302020001201621&amp;script=sci_arttext</t>
  </si>
  <si>
    <t>Critical Care Medicine</t>
  </si>
  <si>
    <t>Shreveport</t>
  </si>
  <si>
    <t>Louisiana State University Health Sciences Center</t>
  </si>
  <si>
    <t>Safety of Remdesivir and Inhaled Nitric Oxide in a Pregnant Patient With Twins: A Case Report</t>
  </si>
  <si>
    <t>https://journals.lww.com/ccmjournal/Citation/2021/01001/15__Safety_of_Remdesivir_and_Inhaled_Nitric_Oxide.18.aspx</t>
  </si>
  <si>
    <t>Division of Child and Adolescent Health, Department of Pediatrics, Columbia University Irving Medical Center, New York</t>
  </si>
  <si>
    <t>March 13 to April 24</t>
  </si>
  <si>
    <t>Outcomes of Neonates Born to Mothers With Severe Acute Respiratory Syndrome Coronavirus 2 Infection at a Large Medical Center in New York City</t>
  </si>
  <si>
    <t>https://jamanetwork.com/journals/jamapediatrics/fullarticle/2771636</t>
  </si>
  <si>
    <t>Sri Lanka</t>
  </si>
  <si>
    <t>Colombo</t>
  </si>
  <si>
    <t>De Soysa Hospital for Women, Colombo 10, Sri Lanka</t>
  </si>
  <si>
    <t>Hypertensive Crisis in Pregnancy with COVID19: Confirmed with rt-PCR for Nasopharyngeal Swab</t>
  </si>
  <si>
    <t>https://www.hindawi.com/journals/criog/2020/8868952/</t>
  </si>
  <si>
    <t>PLOS One</t>
  </si>
  <si>
    <t>Department of Health System Design and Global Health and the Arnhold Institute for Global Health, Icahn School of Medicine at Mount Sinai, New York City</t>
  </si>
  <si>
    <t>March 29 to April 22</t>
  </si>
  <si>
    <t>Universal screening for SARS-CoV-2 infection among pregnant women at Elmhurst Hospital Center, Queens, New York</t>
  </si>
  <si>
    <t>https://journals.plos.org/plosone/article?id=10.1371/journal.pone.0238409</t>
  </si>
  <si>
    <t>Rochester</t>
  </si>
  <si>
    <t>Division of Maternal-Fetal Medicine, Department of Obstetrics and Gynecology, and the Division of Gastroenterology and Hepatology, Department of Medicine, Mayo Clinic, College of Medicine, Rochester, Minnesota</t>
  </si>
  <si>
    <t>Acute Pancreatitis in a Pregnant Patient With Coronavirus Disease 2019 (COVID-19)</t>
  </si>
  <si>
    <t>https://journals.lww.com/greenjournal/Fulltext/9900/Acute_Pancreatitis_in_a_Pregnant_Patient_With.75.aspx</t>
  </si>
  <si>
    <t>Department of Obstetrics, Gynecology and Reproductive Biology, Massachusetts General Hospital, Harvard Medical School, Boston</t>
  </si>
  <si>
    <t>April 2 to June 13</t>
  </si>
  <si>
    <t>Assessment of Maternal and Neonatal SARS-CoV-2 Viral Load, Transplacental Antibody Transfer, and Placental Pathology in Pregnancies During the COVID-19 Pandemic</t>
  </si>
  <si>
    <t>https://jamanetwork.com/journals/jamanetworkopen/fullarticle/2774428</t>
  </si>
  <si>
    <t>J Obstet Gynaecol Can.</t>
  </si>
  <si>
    <t>Vardhman Mahavir Medical College and Safdarjung Hospital, New Delhi, India</t>
  </si>
  <si>
    <t>May 5 to June 5</t>
  </si>
  <si>
    <t>Clinical Profile, Viral Load, Maternal-Fetal Outcomes of Pregnancy With COVID-19: 4-Week Retrospective, Tertiary Care Single-Centre Descriptive Study</t>
  </si>
  <si>
    <t>https://www.ncbi.nlm.nih.gov/pmc/articles/PMC7591315/</t>
  </si>
  <si>
    <t>Rev Peru Ginecol Obstet</t>
  </si>
  <si>
    <t>Cajamarca</t>
  </si>
  <si>
    <t>Hospital Regional Docente de Cajamarca, Perú</t>
  </si>
  <si>
    <t>Maternal mortality in pregnant women with positive SARS-CoV-2 antibodies and severe preeclampsia. Report of 3 cases</t>
  </si>
  <si>
    <t>https://www.researchgate.net/profile/Jorge_Collantes_Cubas/publication/347424182_Maternal_mortality_in_pregnant_women_with_positive_SARS-CoV-2_antibodies_and_severe_preeclampsia_Report_of_3_cases_Mortalidad_materna_en_gestantes_con_anticuerpos_a_SARS-CoV-2_positivos_y_preeclampsia/links/5fdb271792851c13fe90c85c/Maternal-mortality-in-pregnant-women-with-positive-SARS-CoV-2-antibodies-and-severe-preeclampsia-Report-of-3-cases-Mortalidad-materna-en-gestantes-con-anticuerpos-a-SARS-CoV-2-positivos-y-preeclampsia.pdf</t>
  </si>
  <si>
    <t>Departments of Obstetrics and Gynecology and Pediatrics, University of California, Los Angeles, Los Angeles, California</t>
  </si>
  <si>
    <t>March 22 to July 10</t>
  </si>
  <si>
    <t>7-10-2020</t>
  </si>
  <si>
    <t>Clinical Presentation of Coronavirus Disease 2019 (COVID-19) in Pregnant and Recently Pregnant People</t>
  </si>
  <si>
    <t>https://journals.lww.com/greenjournal/Fulltext/2020/12000/Clinical_Presentation_of_Coronavirus_Disease_2019.10.aspx</t>
  </si>
  <si>
    <t>Pediatric Infectious Diseases Society</t>
  </si>
  <si>
    <t>Paterson</t>
  </si>
  <si>
    <t>Department of Pediatrics, Pediatric Infectious Diseases, St. Joseph’s Children’s Hospital, Paterson, New Jersey</t>
  </si>
  <si>
    <t>May 1 to June 12</t>
  </si>
  <si>
    <t>Rooming-in for Well-term Infants Born to Asymptomatic Mothers with COVID-19: Correspondence</t>
  </si>
  <si>
    <t>https://academic.oup.com/jpids/advance-article/doi/10.1093/jpids/piaa120/5917855</t>
  </si>
  <si>
    <t>Medical School of Botucatu, São Paulo State University (UNESP), SP, Brazil</t>
  </si>
  <si>
    <t>Up to July 14</t>
  </si>
  <si>
    <t>Risk factors for adverse outcomes among pregnant and postpartum women with acute respiratory distress syndrome due to COVID‐19 in Brazil</t>
  </si>
  <si>
    <t>https://obgyn.onlinelibrary.wiley.com/doi/10.1002/ijgo.13407</t>
  </si>
  <si>
    <t>Neonatal Intensive Care Unit, Department of Pediatrics, Nizwa Hospital, Muscat, Oman</t>
  </si>
  <si>
    <t>Is Vertical Transmission of SARS-CoV-2 Infection Possible in Preterm Triplet Pregnancy? A Case Series</t>
  </si>
  <si>
    <t>https://journals.lww.com/pidj/Fulltext/2020/12000/Is_Vertical_Transmission_of_SARS_CoV_2_Infection.32.aspx</t>
  </si>
  <si>
    <t>New York City Health and Hospitals</t>
  </si>
  <si>
    <t xml:space="preserve"> March 8, 2020 to April 20, 2020</t>
  </si>
  <si>
    <t>No change in cesarean section rate during COVID-19 pandemic in New York City</t>
  </si>
  <si>
    <t>https://www.ejog.org/article/S0301-2115(20)30372-9/fulltext</t>
  </si>
  <si>
    <t>SSRN</t>
  </si>
  <si>
    <t>Shanghai Jiao Tong University (SJTU) - Shanghai Children’s Hospital</t>
  </si>
  <si>
    <t>Jan 16 to Feb 8</t>
  </si>
  <si>
    <t>Epidemiological and Transmission Patterns of Pregnant Women with 2019 Coronavirus Disease in China</t>
  </si>
  <si>
    <t>https://papers.ssrn.com/sol3/papers.cfm?abstract_id=3551330</t>
  </si>
  <si>
    <t>Department of Obstetrics, Gynecology, and Reproductive Sciences, Yale School of Medicine, New Haven, Connecticut</t>
  </si>
  <si>
    <t>April 2 to April 29</t>
  </si>
  <si>
    <t>Prevalence of SARS-CoV-2 Among Patients Admitted for Childbirth in Southern Connecticut</t>
  </si>
  <si>
    <t>https://jamanetwork.com/journals/jama/fullarticle/2766650#:~:text=Prevalence%20of%20positive%20test%20results%20among%20asymptomatic%20patients%20increased%20from,admitted%20for%20childbirth%20decreased%20from</t>
  </si>
  <si>
    <t>Leuven</t>
  </si>
  <si>
    <t>Department of Development and Regeneration, KU Leuven, Leuven, Belgium</t>
  </si>
  <si>
    <t>March 30 to May 8</t>
  </si>
  <si>
    <t>Screening for COVID‐19 at childbirth: is it effective?</t>
  </si>
  <si>
    <t>https://obgyn.onlinelibrary.wiley.com/doi/full/10.1002/uog.22099</t>
  </si>
  <si>
    <t>Ultrasound in Obstetrics &amp; Gynecology (UOG</t>
  </si>
  <si>
    <t>Panama</t>
  </si>
  <si>
    <t>Complejo metropolitano de la caja de Seguro social, hospital Santo Tomás, hospital Luis ¨Chicho¨ Fabrega y hospital José Domingo De Obaldía</t>
  </si>
  <si>
    <t>between 8 March and 15 August 2020</t>
  </si>
  <si>
    <t>Pregnancies recovered from SARS-CoV-2 infection in the second and third trimesters: obstetric evolution</t>
  </si>
  <si>
    <t>https://obgyn.onlinelibrary.wiley.com/doi/full/10.1002/uog.23134?af=R</t>
  </si>
  <si>
    <t xml:space="preserve">Neonatal Intensive Care Unit, Department of Pediatrics, Hospital de São Francisco Xavier, Centro Hospitalar Lisboa Ocidental, EPE, Lisbon, Portugal </t>
  </si>
  <si>
    <t>June 16</t>
  </si>
  <si>
    <t>Dec 2020</t>
  </si>
  <si>
    <t>Congenital SARS-CoV-2 Infection in a Neonate With Severe Acute Respiratory Syndrome</t>
  </si>
  <si>
    <t>https://pubmed.ncbi.nlm.nih.gov/33060519/</t>
  </si>
  <si>
    <t>Ann Acad Med Sinap</t>
  </si>
  <si>
    <t>Singapore</t>
  </si>
  <si>
    <t>Department of Obstetrics and Gynaecology, Yong Loo Lin School of Medicine, National University of Singapore, Singapore</t>
  </si>
  <si>
    <t>March 15 to August 22</t>
  </si>
  <si>
    <t>Nov 2020</t>
  </si>
  <si>
    <t>Pregnancy Outcomes in COVID-19: A Prospective Cohort Study in Singapore</t>
  </si>
  <si>
    <t>https://www.annals.edu.sg/pdf/49VolNo11Nov2020/V49N11p857.pdf</t>
  </si>
  <si>
    <t>J King Saud Univ Sci</t>
  </si>
  <si>
    <t>State Key Laboratory of Virology, Wuhan Institute of Virology, Center for Biosafety Mega-Science, Chinese Academy of Sciences, Wuhan</t>
  </si>
  <si>
    <t>Jan to March</t>
  </si>
  <si>
    <t>https://www.ncbi.nlm.nih.gov/pmc/articles/PMC7709611/</t>
  </si>
  <si>
    <t>Department of Obstetrics and Gynaecology, Erasmus University Medical Center, Rotterdam, The Netherlands</t>
  </si>
  <si>
    <t>Severe Acute Respiratory Syndrome Coronavirus 2 Placental Infection and Inflammation Leading to Fetal Distress and Neonatal Multi-Organ Failure in an Asymptomatic Woman</t>
  </si>
  <si>
    <t>https://academic.oup.com/jpids/advance-article/doi/10.1093/jpids/piaa153/6053141</t>
  </si>
  <si>
    <t>Clin Case Rep</t>
  </si>
  <si>
    <t>Palermo</t>
  </si>
  <si>
    <t>Unità Operativa di Anestesiae Rianimazione Azienda Ospedaliera Ospedali Riuniti (AOOR) P.O. Cervello Palermo Italy</t>
  </si>
  <si>
    <t>Prone positioning and convalescent plasma therapy in a critically ill pregnant woman with COVID-19</t>
  </si>
  <si>
    <t>https://www.ncbi.nlm.nih.gov/pmc/articles/PMC7752326/</t>
  </si>
  <si>
    <t>Asian J Psychiatr.</t>
  </si>
  <si>
    <t>Department of Obstetrics and Gynecology, Topiwala National Medical College &amp; BYL Nair Charitable Hospital, Mumbai</t>
  </si>
  <si>
    <t>Delirium in a pregnant woman with SARS-CoV-2 infection in India</t>
  </si>
  <si>
    <t>https://www.sciencedirect.com/science/article/pii/S1876201820306262?via%3Dihub</t>
  </si>
  <si>
    <t>Medicine and Infectious Diseases</t>
  </si>
  <si>
    <t>Montreuil</t>
  </si>
  <si>
    <t>CHI André-Grégoire, Montreuil, France</t>
  </si>
  <si>
    <t xml:space="preserve"> March 19 and May 20, 2020</t>
  </si>
  <si>
    <t xml:space="preserve">Impact of SARS-CoV-2 on pregnancy (article in French) </t>
  </si>
  <si>
    <t>https://www.sciencedirect.com/science/article/abs/pii/S0399077X20303735?via%3Dihub</t>
  </si>
  <si>
    <t>Nambiar SS 2 (possible duplication?)</t>
  </si>
  <si>
    <t>IJRCOG</t>
  </si>
  <si>
    <t>Kerala</t>
  </si>
  <si>
    <t>Department of Obstetrics and Gynecology, Government Medical College, Kannur, Kerala </t>
  </si>
  <si>
    <t>march and May 2020</t>
  </si>
  <si>
    <t>Covid 19, the Kerala experience: an observational, single centre retrospective study of outcome in covid positive pregnancies </t>
  </si>
  <si>
    <t>https://www.ijrcog.org/index.php/ijrcog/article/view/8690</t>
  </si>
  <si>
    <t>Research Square (Pre print)</t>
  </si>
  <si>
    <t>Zhongnan Hospital of Wuhan University in Wuhan</t>
  </si>
  <si>
    <t>January 27, 2020 and May 10, 2020</t>
  </si>
  <si>
    <t>Maternal SARS-CoV-2 IgG provides limited protection for their infants</t>
  </si>
  <si>
    <t>https://www.researchsquare.com/article/rs-60621/v1</t>
  </si>
  <si>
    <t xml:space="preserve">Li M </t>
  </si>
  <si>
    <t>Plos one</t>
  </si>
  <si>
    <t xml:space="preserve">23 January 2019 to 24 March 2020 </t>
  </si>
  <si>
    <t>13-8-20</t>
  </si>
  <si>
    <t>Impact of Wuhan lockdown on the indications of cesarean delivery and newborn weights during the epidemic period of COVID-19</t>
  </si>
  <si>
    <t>https://journals.plos.org/plosone/article?id=10.1371/journal.pone.0237420</t>
  </si>
  <si>
    <t>American Journal of Obstetrics &amp; Gynacology MFM</t>
  </si>
  <si>
    <t>New York Presbyterian – Brooklyn Methodist Hospital</t>
  </si>
  <si>
    <t> Detection of SARS-CoV-2 in placentas with pathology and vertical transmission</t>
  </si>
  <si>
    <t>https://www.ajogmfm.org/article/S2589-9333(20)30153-1/fulltext</t>
  </si>
  <si>
    <t>Pregnancy Hypertens</t>
  </si>
  <si>
    <t>Iranshahr</t>
  </si>
  <si>
    <t>Tropical and Communicable Diseases Research Center, Department of Midwifery, Iranshahr University of Medical Sciences, Iranshahr, Iran</t>
  </si>
  <si>
    <t>May 16</t>
  </si>
  <si>
    <t>Preeclampsia and the crucial postpartum period for Covid-19 infected mothers: A case report</t>
  </si>
  <si>
    <t>https://www.sciencedirect.com/science/article/pii/S2210778920301367?via%3Dihub</t>
  </si>
  <si>
    <t>Phys Ther</t>
  </si>
  <si>
    <t>Department of Rehabilitation Therapies, University of Iowa</t>
  </si>
  <si>
    <t>Maintaining Mobility in a Patient Who Is Pregnant and Has COVID-19 Requiring Extracorporeal Membrane Oxygenation: A Case Report</t>
  </si>
  <si>
    <t>https://watermark.silverchair.com/pzaa189.pdf?token=AQECAHi208BE49Ooan9kkhW_Ercy7Dm3ZL_9Cf3qfKAc485ysgAAAqMwggKfBgkqhkiG9w0BBwagggKQMIICjAIBADCCAoUGCSqGSIb3DQEHATAeBglghkgBZQMEAS4wEQQMa97_m2szPT8sUw8jAgEQgIICVpVPU0zg5u3gIcBA-UB6w4swVJ8FMkEPhJL8-ZvHBKJ09-6aK6--uT2tUHqF4bVVghe2cU2L1sJlKNmdr3Rp-Lqx18qKRjuIc-S76CZrFG7Jt_F1Pc7KBDoQ3GRJQFhINprPoShY3gQhKCaiJHUjAYqGwdUPGgEcxbWtEZ0gi3ZI6zZgAbYq57oGYyTIr3yWvlOZM4ijlBGIAOoitiR_PWqkjG11Fo0SskqtVDEFB5_jZhZcewP5QnKLsXudWHIGX0FcOlpZ3KCskOnb4r6R6vRp49DDIkAQl6MvZyufbf-zwBl6zd5-DOgIhlPPybiDRlwlIxWra1RK0L7swZMNdf3el_nbpqxk0edjhOUo9OojL0t7eyQLOzYsD_ADoDWsCeTZ73XyRcqTbXVPuCzDX-_97MlX2FjPoJxO5rEimHpqhArgMBeiYC6Fr0iRoRWruCvhu6f5DWWiIT6xBPXBlWmpGkTxiko8DS0Cp_7nicMa0zJi4ojzmNKWH3jlZkITIWy8HFwfKwvcHbuOfeGFOf5jtbTYTOB_1EvOh0AoTpcaJmwAYVBrr4msRqSELf-4BBcaHnQhm0z8PJtCM4KQe9cH5agyfHDS8AoHdaQgLSrONaPTTRnAB22qNzEdBLpNPD8o-77zvoSIBKN0qmUo789hvfmF8A2tLuEaVI1fn0kXdldHwyrjfTB1dzQ5OWpDvalJahed0nQnRg24IqShK53UGCy4gFa7nvTBrs79732bKmJDRUvcvvF8dgQcpa3luRug90xW-12fJeERBE2wu8z20lt46Mg</t>
  </si>
  <si>
    <t>Catania</t>
  </si>
  <si>
    <t>Department of Medical Surgical Specialties, Gynecology and Obstetrics Section, University of Catania</t>
  </si>
  <si>
    <t>March to July 2020</t>
  </si>
  <si>
    <t>Poor maternal–neonatal outcomes in pregnant patients with confirmed SARS-Cov-2 infection: analysis of 145 cases</t>
  </si>
  <si>
    <t>https://link.springer.com/article/10.1007%2Fs00404-020-05909-4</t>
  </si>
  <si>
    <t>Medwave</t>
  </si>
  <si>
    <t>Instituto Nacional Materno Perinatal, Lima, Perú; Universidad Nacional Federico Villarreal, Lima, Perú</t>
  </si>
  <si>
    <t>April 5 to May 10</t>
  </si>
  <si>
    <t>Perinatal outcomes and serological results in neonates of pregnant women seropositive to SARS-CoV-2: A cross-sectional descriptive study</t>
  </si>
  <si>
    <t>https://pubmed.ncbi.nlm.nih.gov/33382393/</t>
  </si>
  <si>
    <t>EAS Journal of Anaesthesiology and Critical Care</t>
  </si>
  <si>
    <t>Department of Critical Care Medicine, Fortis Hospital Bannerghatta Road</t>
  </si>
  <si>
    <t>Acute Pancreatitis in COVID-19 Patients: Two Case Reports and Review of Literature</t>
  </si>
  <si>
    <t>https://www.easpublisher.com/media/features_articles/EASJACC_26_165-168c_uzgJ28d.pdf</t>
  </si>
  <si>
    <t>BIRDEM Medical Journal</t>
  </si>
  <si>
    <t>Department of Gynaecology and Obstetrics, Dhaka Medical College and Hospital, Dhaka, Bangladesh</t>
  </si>
  <si>
    <t>May 2020 to July 2020</t>
  </si>
  <si>
    <t>Pregnancy complications in COVID-19 positive primigravid patients: a comparative study</t>
  </si>
  <si>
    <t>https://www.banglajol.info/index.php/BIRDEM/article/view/50984</t>
  </si>
  <si>
    <t>Saudi Journal of Anesthesia</t>
  </si>
  <si>
    <t>Riyadh</t>
  </si>
  <si>
    <t>Department of Anesthesiology, King Saud Bin Abdulaziz University for Health Sciences</t>
  </si>
  <si>
    <t>Emergency cesarean section in a COVID-19 patient: A case report</t>
  </si>
  <si>
    <t>https://www.saudija.org/article.asp?issn=1658-354X;year=2021;volume=15;issue=1;spage=40;epage=42;aulast=Al</t>
  </si>
  <si>
    <t>Oxford</t>
  </si>
  <si>
    <t>National Perinatal Epidemiology Unit, Nuffield Department of Population Health, University of Oxford, UK</t>
  </si>
  <si>
    <t>March 2020 to September 2020</t>
  </si>
  <si>
    <t>The incidence, characteristics and outcomes of pregnant women hospitalized with symptomatic and asymptomatic SARS-CoV-2 infection in the UK from March to September 2020: a national cohort study using the UK Obstetric Surveillance System (UKOSS)</t>
  </si>
  <si>
    <t>Internation Journal of Medicine in Developing Countries</t>
  </si>
  <si>
    <t>College of medicine, King Saud bin Abdulaziz for health sciences, Riyadh, Saudi Arabia</t>
  </si>
  <si>
    <t>Successful management and perinatal outcome of COVID-19 pregnancy case in Riyadh, Saudi Arabia: a case report</t>
  </si>
  <si>
    <t>http://ijmdc.com/fulltext/51-1605203186.pdf?1610362941</t>
  </si>
  <si>
    <t>JOGC</t>
  </si>
  <si>
    <t>Montreal</t>
  </si>
  <si>
    <t>Department of Obstetrics and Gynecology, McGill University, Montréal, QC</t>
  </si>
  <si>
    <t>March 22 to July 31</t>
  </si>
  <si>
    <t>Screening and Testing Pregnant Patients for SARS-CoV-2: First-Wave Experience of a Designated COVID-19 Hospitalization Centre in Montreal</t>
  </si>
  <si>
    <t>https://www.jogc.com/article/S1701-2163(20)30880-X/fulltext#%20</t>
  </si>
  <si>
    <t>Arch Iran Med</t>
  </si>
  <si>
    <t>Rasht</t>
  </si>
  <si>
    <t> Reproductive Health Research Center, Department of Obstetrics &amp; Gynecology, Al-Zahra Hospital, School of Medicine, Guilan University of Medical Sciences, Rasht, Iran</t>
  </si>
  <si>
    <t>March to April 2020</t>
  </si>
  <si>
    <t>Risk Factors, Clinical Symptoms, Laboratory Findings and Imaging of Pregnant Women Infected with COVID-19 in North of Iran</t>
  </si>
  <si>
    <t>http://www.aimjournal.ir/Article/aim-18996#1</t>
  </si>
  <si>
    <t>Department of Obstetrics and Gynecology, NewYork-Presbyterian/Columbia University Irving Medical Center, New York</t>
  </si>
  <si>
    <t>March 13 to April 19</t>
  </si>
  <si>
    <t>Symptoms and Critical Illness Among Obstetric Patients With Coronavirus Disease 2019 (COVID-19) Infection</t>
  </si>
  <si>
    <t>https://journals.lww.com/greenjournal/Fulltext/2020/08000/Symptoms_and_Critical_Illness_Among_Obstetric.12.aspx</t>
  </si>
  <si>
    <t>Two hospitals within a large academic health system in Philadelphia</t>
  </si>
  <si>
    <t>April 13, 2020 and April 26, 2020</t>
  </si>
  <si>
    <t>The Psychological Experience of Obstetric Patients and Health Care Workers after Implementation of Universal SARS-CoV-2 Testing</t>
  </si>
  <si>
    <t>https://www.ncbi.nlm.nih.gov/pmc/articles/PMC7645811/</t>
  </si>
  <si>
    <t>Bull. Russ. State Med. Univ.</t>
  </si>
  <si>
    <t>Filatov City Clinical Hospital </t>
  </si>
  <si>
    <t>IgM and IgG antibodies against SARS-CoV-2 in neonates born to mothers with COVID-19</t>
  </si>
  <si>
    <t>https://search.bvsalud.org/global-literature-on-novel-coronavirus-2019-ncov/resource/en/covidwho-692624</t>
  </si>
  <si>
    <t>The Lancet Regional Health</t>
  </si>
  <si>
    <t xml:space="preserve">Two hospitals of Hubei Province, Wuhan </t>
  </si>
  <si>
    <t>A study of breastfeeding practices, SARS-CoV-2 and its antibodies in the breast milk of mothers confirmed with COVID-19</t>
  </si>
  <si>
    <t>https://www.thelancet.com/journals/lanwpc/article/PIIS2666-6065(20)30045-6/fulltext</t>
  </si>
  <si>
    <t>Rev. peru. ginecol. obstet.</t>
  </si>
  <si>
    <t>Edgardo Rebagliati Martins National Hospital</t>
  </si>
  <si>
    <t>March 24 to May 7, 2020</t>
  </si>
  <si>
    <t>Maternal and perinatal characteristics of pregnant women with COVID-19 in a national hospital in Lima, Peru</t>
  </si>
  <si>
    <t>http://www.scielo.org.pe/scielo.php?pid=S2304-51322020000200003&amp;script=sci_arttext&amp;tlng=en</t>
  </si>
  <si>
    <t xml:space="preserve">all of Mexico </t>
  </si>
  <si>
    <t>INFORME EPIDEMIOLÓGICO SEMANAL DE EMBARAZADAS Y PUÉRPERAS ESTUDIADAS, ANTE SOSPECHA DE COVID-19 (in Spanish)</t>
  </si>
  <si>
    <t>https://www.gob.mx/salud/documentos/informes-epidemiologicos-de-embarazadas-y-puerperas-estudiadas-ante-sospecha-de-covid-19</t>
  </si>
  <si>
    <t>Med Xriv pre print</t>
  </si>
  <si>
    <t xml:space="preserve">Mexico </t>
  </si>
  <si>
    <t>General Hospital of Mexico “Dr. Eduardo Liceaga” (Research project: R-2020-785-095)</t>
  </si>
  <si>
    <t>Serological Cytokine and chemokine profile in pregnant women with COVID19 in Mexico City</t>
  </si>
  <si>
    <t>https://www.medrxiv.org/content/10.1101/2020.07.14.20153585v1</t>
  </si>
  <si>
    <t>Hospitals in Netherlands</t>
  </si>
  <si>
    <t>March 1, 2020 to January 6, 2021</t>
  </si>
  <si>
    <t>Update registratie COVID-19 positieve zwangeren in NethOSS</t>
  </si>
  <si>
    <t>https://www.nvog.nl/actueel/registratie-van-covid-19-positieve-zwangeren-in-nethoss/#:~:text=Per%201%20maart%202020%20is,een%20bewezen%20COVID%2D19%20infectie.</t>
  </si>
  <si>
    <t>Ocala</t>
  </si>
  <si>
    <t>Family Medicine, University of Central Florida/HCA Healthcare GME Consortium, Ocala Regional Medical Center, Ocala, USA</t>
  </si>
  <si>
    <t>Jan to April 2020</t>
  </si>
  <si>
    <t>Nine SARS-CoV-2 Positive Pregnant Women and Their Infant Delivery Outcomes</t>
  </si>
  <si>
    <t>https://www.ncbi.nlm.nih.gov/pmc/articles/PMC7785472/</t>
  </si>
  <si>
    <t>Pan Afr Med J</t>
  </si>
  <si>
    <t>Tunisia</t>
  </si>
  <si>
    <t>Mahdia</t>
  </si>
  <si>
    <t>Service de Gynécologie-Obstétrique, Centre Hospitalier Universitaire Tahar Sfar Mahdia, Mahdia, Tunisie</t>
  </si>
  <si>
    <t>COVID-19 infection in pregnancy: about a case</t>
  </si>
  <si>
    <t>https://www.ncbi.nlm.nih.gov/pmc/articles/PMC7757293/</t>
  </si>
  <si>
    <t>Journal of Psychiatry Research Reviews &amp; Reports</t>
  </si>
  <si>
    <t>Barbalha Ceara</t>
  </si>
  <si>
    <t>School of Medicne, Universidade Federal do Cariri – UFCA, Barbalha Ceará, Brazil</t>
  </si>
  <si>
    <t>Analysis of Placenta with SARS-CoV-2 and Fetal Death: Case Report</t>
  </si>
  <si>
    <t>https://www.onlinescientificresearch.com/articles/analysis-of-placenta-with-sarscov2-and-fetal-death-case-report.pdf</t>
  </si>
  <si>
    <t>European Journal of Molecular &amp; Clinical Medicine</t>
  </si>
  <si>
    <t>Iraq</t>
  </si>
  <si>
    <t>Kirkuk City</t>
  </si>
  <si>
    <t>Kirkuk health directorate, Kirkuk City, Iraq</t>
  </si>
  <si>
    <t>Feb 1 to Sep 1 2020</t>
  </si>
  <si>
    <t>Relation of COVID-19 infection to outcomes of pregnancy during the pandemic in Kirkuk city</t>
  </si>
  <si>
    <t>https://ejmcm.com/article_6448_b7e9236c1c37fda44f93f21657e80deb.pdf</t>
  </si>
  <si>
    <t>Section of Neonatology, Department of Pediatrics, University of Illinois at Chicago, Chicago, IL</t>
  </si>
  <si>
    <t>March to August 2020</t>
  </si>
  <si>
    <t>Center-Based Experiences Implementing Strategies to Reduce Risk of Horizontal Transmission of SARS-Cov-2: Potential for Compromise of Neonatal Microbiome Assemblage</t>
  </si>
  <si>
    <t>https://www.medrxiv.org/content/10.1101/2021.01.07.21249418v2.full-text</t>
  </si>
  <si>
    <t>Changsha</t>
  </si>
  <si>
    <t>Hunan Engineering Research Center of Gynecology Disease, Xiangya Hospital, Central South University, Changsha</t>
  </si>
  <si>
    <t>Evaluation of vertical transmission of SARS-CoV-2 in utero: nine pregnant women and their newborns</t>
  </si>
  <si>
    <t>https://www.medrxiv.org/content/10.1101/2020.12.28.20248874v1.full-text#T1</t>
  </si>
  <si>
    <t>Clinical Case Reports</t>
  </si>
  <si>
    <t>Obstetrics, Women's Wellness and Research Center, Hamad Medical Corporation, Doha, Qatar</t>
  </si>
  <si>
    <t>Management of life‐threatening acute respiratory syndrome and severe pneumonia secondary to COVID‐19 in pregnancy: A case report and literature review</t>
  </si>
  <si>
    <t>https://onlinelibrary.wiley.com/doi/10.1002/ccr3.3485</t>
  </si>
  <si>
    <t>Department of Obstetrics and Gynaecology, Topiwala National Medical College &amp; BYL Nair Charitable Hospital, Mumbai, India</t>
  </si>
  <si>
    <t>Impact of COVID-19 on pregnant women with Rheumatic heart disease or Peripartum cardiomyopathy</t>
  </si>
  <si>
    <t>https://www.ejog.org/article/S0301-2115(21)00036-1/fulltext#%20</t>
  </si>
  <si>
    <t>Polish Archives of Internal Medicine</t>
  </si>
  <si>
    <t>Poland</t>
  </si>
  <si>
    <t>Warsaw</t>
  </si>
  <si>
    <t>Department of Drug Biotechnology and Bioinformatics, National Medicines Institute, Warsaw, Poland</t>
  </si>
  <si>
    <t>An asymptomatic carriage of severe acute respiratory syndrome coronavirus 2 by a pregnant woman and her newborn</t>
  </si>
  <si>
    <t>https://www.mp.pl/paim/en/node/15777/pdf</t>
  </si>
  <si>
    <t>Viruses</t>
  </si>
  <si>
    <t>Department of Gynecology and Obstetrics, Women and Perinatal Health Research Group, Biomedical Research Institute (IIB-Sant Pau), Santa Creu i Sant Pau University Hospital</t>
  </si>
  <si>
    <t>March 23 to May 31 2020</t>
  </si>
  <si>
    <t>Obstetric Outcomes of SARS-CoV-2 Infection in Asymptomatic Pregnant Women</t>
  </si>
  <si>
    <t>https://www.mdpi.com/1999-4915/13/1/112/htm</t>
  </si>
  <si>
    <t>The Journal of Obestetrics and Gynaecology Research</t>
  </si>
  <si>
    <t>Renmin Hospital of Wuhan University, Wuhan, China</t>
  </si>
  <si>
    <t>Jan 20 to March 16 2020</t>
  </si>
  <si>
    <t>Case series of 20 pregnant women with 2019 novel coronavirus disease in Wuhan, China</t>
  </si>
  <si>
    <t>https://obgyn.onlinelibrary.wiley.com/doi/10.1111/jog.14664</t>
  </si>
  <si>
    <t>Placenta</t>
  </si>
  <si>
    <t>Ireland</t>
  </si>
  <si>
    <t>Cork</t>
  </si>
  <si>
    <t>INFANT Centre, 5th Floor, Cork University Maternity Hospital, Wilton, Cork, Ireland</t>
  </si>
  <si>
    <t>SARS-CoV-2 placentitis: An uncommon complication of maternal COVID-19</t>
  </si>
  <si>
    <t>https://www.sciencedirect.com/science/article/pii/S0143400421000205?via%3Dihub</t>
  </si>
  <si>
    <t>Fez</t>
  </si>
  <si>
    <t>Department of Gynecology-Obstetrics, Hassan II University Hospital Center, Fez, Morocco</t>
  </si>
  <si>
    <t>-week miscarriage of amenorrhea in a SARS-CoV-2 positive patient</t>
  </si>
  <si>
    <t>https://www.ncbi.nlm.nih.gov/pmc/articles/PMC7796836/</t>
  </si>
  <si>
    <t>Paris</t>
  </si>
  <si>
    <t>Department of Obstetrics and Gynecology, FHU PREMA, Trousseau Hospital, Paris, France</t>
  </si>
  <si>
    <t>March 30 2020</t>
  </si>
  <si>
    <t>Description of a late miscarriage case at 16 Weeks of Gestation associated with a SARS-CoV-2 infection</t>
  </si>
  <si>
    <t>https://www.sciencedirect.com/science/article/pii/S2468784721000064?via%3Dihub</t>
  </si>
  <si>
    <t>Anales de Pediatria</t>
  </si>
  <si>
    <t>Servicio de Neonatología, Hospital General Universitario Gregorio Marañón, Madrid, España</t>
  </si>
  <si>
    <t>March 1 to August 17</t>
  </si>
  <si>
    <t>Epidemiology, management and risk of SARS-CoV-2 transmission in a cohort of newborns born to mothers diagnosed with COVID-19 infection</t>
  </si>
  <si>
    <t>https://www.sciencedirect.com/science/article/pii/S1695403320305233?via%3Dihub</t>
  </si>
  <si>
    <t>European Review for Medical and Pharmacological Sciences</t>
  </si>
  <si>
    <t>Bahia</t>
  </si>
  <si>
    <t>Institute for Health Sciences from Federal University of Bahia, Salvador, Bahia, Brazil</t>
  </si>
  <si>
    <t>COVID-19 in a pregnant ASIA syndrome patient</t>
  </si>
  <si>
    <t>https://www.europeanreview.org/article/24337</t>
  </si>
  <si>
    <t>Cytokine</t>
  </si>
  <si>
    <t>June 1 to August 30 2020</t>
  </si>
  <si>
    <t>The impact of COVID-19 infection on the cytokine profile of pregnant women: A prospective case-control study</t>
  </si>
  <si>
    <t>https://www.sciencedirect.com/science/article/pii/S1043466621000119?via%3Dihub</t>
  </si>
  <si>
    <t>Bratisl Med J</t>
  </si>
  <si>
    <t>Department of Obstetrics and Gynecology Istanbul Medeniyet University</t>
  </si>
  <si>
    <t>March 11 to July 1 2020</t>
  </si>
  <si>
    <t>Clinical characteristics, maternal and neonatal outcomes of pregnant women with SARS-CoV-2 infection in Turkey</t>
  </si>
  <si>
    <t>http://www.elis.sk/download_file.php?product_id=7081&amp;session_id=n7u88lfqmlm3el4q6mojn4n5e7</t>
  </si>
  <si>
    <t>Bucharest</t>
  </si>
  <si>
    <t>Birth, Obstetrics and Gynecology Hospital, Ploiesti, ROU</t>
  </si>
  <si>
    <t>July 1 to Nov 30 2020</t>
  </si>
  <si>
    <t>SARS-CoV-2 Infection in Seven Childbearing Women at the Moment of Delivery, a Romanian Experience</t>
  </si>
  <si>
    <t>https://www.ncbi.nlm.nih.gov/pmc/articles/PMC7817545/</t>
  </si>
  <si>
    <t>Pediatric and Perinatal Epidemiology</t>
  </si>
  <si>
    <t>Department of Anesthesiology, Perioperative and Pain Medicine, Brigham and Women’s Hospital, Harvard Medical School, Boston, MA, USA</t>
  </si>
  <si>
    <t>April 19 to June 27 2020</t>
  </si>
  <si>
    <t>Patient characteristics associated with SARS‐CoV‐2 infection in parturients admitted for labour and delivery in Massachusetts during the spring 2020 surge: A prospective cohort study</t>
  </si>
  <si>
    <t>https://onlinelibrary.wiley.com/doi/10.1111/ppe.12743</t>
  </si>
  <si>
    <t>Fondazione IRCCS Ca' Granda Ospedale Maggiore Policlinico, Milan, Italy</t>
  </si>
  <si>
    <t>March 12 to April 23 2020</t>
  </si>
  <si>
    <t>Severe SARS-CoV-2 placenta infection can impact neonatal outcome in the absence of vertical transmission.</t>
  </si>
  <si>
    <t>https://www.jci.org/articles/view/145427/pdf</t>
  </si>
  <si>
    <t>Department of Obstetrics and Gynecology, New York Health and Hospitals/Lincoln, Bronx, NY, USA</t>
  </si>
  <si>
    <t>29 March 2020</t>
  </si>
  <si>
    <t>Treatment of COVID-19 in Pregnancy with Hydroxychloroquine and Azithromycin: a case report</t>
  </si>
  <si>
    <t>https://www.mattioli1885journals.com/index.php/actabiomedica/article/view/10216/9395</t>
  </si>
  <si>
    <t>Front Endocrinol</t>
  </si>
  <si>
    <t>Endocrinology Unit, Fondazione Istituto di Ricerca e Cura a Carattere Scientifico (IRCCS) Ca’ Granda Ospedale Maggiore Policlinico, Milan, Italy</t>
  </si>
  <si>
    <t>Case Report: Late-Onset Congenital Adrenal Hyperplasia and Acute Covid-19 Infection in a Pregnant Woman: Multidisciplinary Management</t>
  </si>
  <si>
    <t>https://www.frontiersin.org/articles/10.3389/fendo.2020.602535/full</t>
  </si>
  <si>
    <t>Washington</t>
  </si>
  <si>
    <t>Departments of Global Health and Obstetrics &amp; Gynecology, University of Washington, Seattle, Washington, United States of America</t>
  </si>
  <si>
    <t>March 1 to June 30 2020</t>
  </si>
  <si>
    <t>Disease Severity, Pregnancy Outcomes and Maternal Deaths among Pregnant Patients with SARS-CoV-2 Infection in Washington State</t>
  </si>
  <si>
    <t>https://www.ajog.org/article/S0002-9378(21)00033-8/pdf</t>
  </si>
  <si>
    <t>Medicine, College of Medicine, King Saud Bin Abdulaziz University for Health Sciences College of Medicine, Riyadh, SAU</t>
  </si>
  <si>
    <t>Outcomes of an In Vitro Fertilization Pregnancy With COVID-19 and the Perinatal Outcome in Riyadh, Saudi Arabia</t>
  </si>
  <si>
    <t>https://www.ncbi.nlm.nih.gov/pmc/articles/PMC7831387/</t>
  </si>
  <si>
    <t>Clinton Township</t>
  </si>
  <si>
    <t>Henry Ford Macomb Hospital, Clinton Township, MI</t>
  </si>
  <si>
    <t>SARS-CoV-2-Induced Emergency Cesarian Section</t>
  </si>
  <si>
    <t>https://journals.lww.com/ccmjournal/Fulltext/2021/01001/273__SARS_CoV_2_Induced_Emergency_Cesarian_Section.241.aspx</t>
  </si>
  <si>
    <t>Iranian Journal of Neonatology</t>
  </si>
  <si>
    <t>Vijayapur</t>
  </si>
  <si>
    <t>Dept of Neonatology and Dept of Pediatrics, Shri B.M. Patil Medical College</t>
  </si>
  <si>
    <t>Arterial Thrombosis and Gangrene In A Neonate With COVID-19 - A Case Report.</t>
  </si>
  <si>
    <t>https://ijn.mums.ac.ir/article_17384.html</t>
  </si>
  <si>
    <t>Uttar Pradesh</t>
  </si>
  <si>
    <t>Department of Paediatrics, Maharshi Vashishtha Autonomous State Medical College, District- Basti, Uttar Pradesh, India</t>
  </si>
  <si>
    <t>SARS-CoV-2 transmission risk through expressed breast milk feeding in newborn infants born to COVID 19 positive Mothers: A prospective observational study</t>
  </si>
  <si>
    <t>https://ijn.mums.ac.ir/article_17386.html</t>
  </si>
  <si>
    <t>ICMR-National Institute for Research in Reproductive Health, Mumbai, India</t>
  </si>
  <si>
    <t>April to Septembe 2020</t>
  </si>
  <si>
    <t>Clinical presentations, pregnancy complications, and maternal outcomes in pregnant women with COVID-19 and tuberculosis: A retrospective cohort study</t>
  </si>
  <si>
    <t>https://obgyn.onlinelibrary.wiley.com/doi/epdf/10.1002/ijgo.13588</t>
  </si>
  <si>
    <t>Minerva Anestesiol</t>
  </si>
  <si>
    <t>Unit of Pediatric Anesthesia and Intensive Care, ASST - Spedali Civili of Brescia, Brescia, Italy</t>
  </si>
  <si>
    <t>Lung ultrasound for pregnant women admitted to ICU for COVID-19 pneumonia</t>
  </si>
  <si>
    <t>https://www.minervamedica.it/en/getfreepdf/V1NydG0yZkxBK09FV2Zwd0FvV1luS2ZxR01OWHhBUE9vd2VFTUV2N3pvQjBKL1VqNVlvSDd0dDYyVVVRa3E2aQ%253D%253D/R02Y2020N11A1248.pdf</t>
  </si>
  <si>
    <t>Department of Obstetrics and Gynecology, Massachusetts General Hospital, Harvard Medical School, Boston, Massachusetts</t>
  </si>
  <si>
    <t>March 6 to May 4 2020</t>
  </si>
  <si>
    <t>Prevalence and Severity of Coronavirus Disease 2019 (COVID-19) Illness in Symptomatic Pregnant and Postpartum Women Stratified by Hispanic Ethnicity</t>
  </si>
  <si>
    <t>https://journals.lww.com/greenjournal/Fulltext/2020/08000/Prevalence_and_Severity_of_Coronavirus_Disease.13.aspx</t>
  </si>
  <si>
    <t>The Fifth Clinical Medical College and the Fifth Affiliated Hospital of Xinjiang Medical University</t>
  </si>
  <si>
    <t>Clinical characteristics and prognosis analysis of COVID-19 infection in 28 pregnancy women</t>
  </si>
  <si>
    <t xml:space="preserve">Spain </t>
  </si>
  <si>
    <t>Barcelona Center for Maternal-Fetal and Neonatal Medicine (Hospital Sant Joan de Déu and Hospital Clínic), Institut de Recerca Sant Joan de Déu, IDIBAPS</t>
  </si>
  <si>
    <t>Aprl 14 to May 5 2020</t>
  </si>
  <si>
    <t>SEROPREVALENCE AND CLINICAL SPECTRUM OF SARS-CoV-2 INFECTION IN THE FIRST VERSUS THIRD TRIMESTER OF PREGNANCY</t>
  </si>
  <si>
    <t>https://www.medrxiv.org/content/10.1101/2020.06.17.20134098v1.full-text</t>
  </si>
  <si>
    <t>Isreal</t>
  </si>
  <si>
    <t>Tel Aviv</t>
  </si>
  <si>
    <t>Department of Obstetrics and Gynecology, Sheba Medical Center</t>
  </si>
  <si>
    <t>Laboratory characteristics of pregnant compared to non-pregnant women infected with SARS-CoV-2</t>
  </si>
  <si>
    <t>https://www.ncbi.nlm.nih.gov/pmc/articles/PMC7307945/#:~:text=In%20the%20present%20study%2C%20we,to%20physicians%20and%20patients%20alike.</t>
  </si>
  <si>
    <t>Ann Ist Super Sanita</t>
  </si>
  <si>
    <t>Centro Nazionale di Prevenzione delle Malattie e Promozione della Salute, Istituto Superiore di Sanità, Rome, Italy</t>
  </si>
  <si>
    <t>Feb 25 to April 22 2020</t>
  </si>
  <si>
    <t>Coronavirus and birth in Italy: results of a national population-based cohort study</t>
  </si>
  <si>
    <t>https://www.iss.it/documents/20126/0/ANN_20_03_17.pdf</t>
  </si>
  <si>
    <t>Salut/Servei Català de la Salut, Informe Seguiment Gestants Dades actualitzades a : Dilluns 18 de maig de 2020</t>
  </si>
  <si>
    <t>Journal of Reproductive Immunology</t>
  </si>
  <si>
    <t>Gynecology and Obstetrics 1, Department of Surgical Sciences, City of Health and Science, University of Turin, Turin, Italy</t>
  </si>
  <si>
    <t>Longitudinal analysis of antibody response following SARS-CoV-2 infection in pregnancy: from the first trimester to delivery</t>
  </si>
  <si>
    <t>https://www.sciencedirect.com/science/article/pii/S0165037821000152?casa_token=s1cdAJuK3TMAAAAA:5sFz4vKc2lsLwzoQp75rEbzYKlFJ0l_NzVynRaUc1xvxIELLheiRLZd6I_dIpk9WOYt-e9ooIHA</t>
  </si>
  <si>
    <t>Journal of Clinica Neuroscience</t>
  </si>
  <si>
    <t>Department of Obstetrics and Gynecology, Sehit Prof. Dr. Ilhan Varank Training and Research Hospital, Istanbul, Turkey</t>
  </si>
  <si>
    <t>Guillain Barre Syndrome Following Delivery in a Pregnant Woman Infected with SARS-CoV-2</t>
  </si>
  <si>
    <t>https://www.sciencedirect.com/science/article/pii/S0967586821000370?casa_token=_NkIrlIbeHYAAAAA:dKIyIc-rNZnIkuLJnHVUHJtAraj5EiDWxAkmltWlePC6LJJ_EuOxvfkCrbXYVWCpRMtz3x7gFUE</t>
  </si>
  <si>
    <t>Elsevier Public Health Emergency Collection</t>
  </si>
  <si>
    <t>New York Presbyterian Hospital - Columbia University Irving Medical Center, New York, NY</t>
  </si>
  <si>
    <t>March 13 to August 5 2020</t>
  </si>
  <si>
    <t>Racial and ethnic disparities in pregnancy related to SARS-CoV-2 infection</t>
  </si>
  <si>
    <t>https://www.ncbi.nlm.nih.gov/pmc/articles/PMC7848565/</t>
  </si>
  <si>
    <t>McGill University, Department of Obstetrics and Gynecology, Montreal, QC</t>
  </si>
  <si>
    <t>March 22 to July 31 2020</t>
  </si>
  <si>
    <t>Management of severe and critical COVID-19 in pregnancy</t>
  </si>
  <si>
    <t>https://www.ncbi.nlm.nih.gov/pmc/articles/PMC7848506/</t>
  </si>
  <si>
    <t>Icahn School of Medicine at Mount Sinai Hospital, NY</t>
  </si>
  <si>
    <t>March 15 to April 30 2020</t>
  </si>
  <si>
    <t>SARS-CoV 2 antibody response among women infected during pregnancy at Mount sinai hospital</t>
  </si>
  <si>
    <t>https://www.ncbi.nlm.nih.gov/pmc/articles/PMC7848492/</t>
  </si>
  <si>
    <t>Weill Cornell Medicine, New York, NY</t>
  </si>
  <si>
    <t>Timing of COVID-19 during pregnancy and impact on placental pathology</t>
  </si>
  <si>
    <t>https://www.ncbi.nlm.nih.gov/pmc/articles/PMC7848577/</t>
  </si>
  <si>
    <t>University of Toledo, Toledo, OH</t>
  </si>
  <si>
    <t>Neonatal outcomes of COVID-19 positive mothers</t>
  </si>
  <si>
    <t>https://www.ncbi.nlm.nih.gov/pmc/articles/PMC7848579/</t>
  </si>
  <si>
    <t>JAMA Pediatr</t>
  </si>
  <si>
    <t>Division of Neonatology, Children’s Hospital of Philadelphia, Philadelphia, Pennsylvania</t>
  </si>
  <si>
    <t>April 9 to Augst 8 2020</t>
  </si>
  <si>
    <t>Assessment of Maternal and Neonatal Cord Blood SARS-CoV-2 Antibodies and Placental Transfer Ratios</t>
  </si>
  <si>
    <t>https://jamanetwork.com/journals/jamapediatrics/article-abstract/2775945</t>
  </si>
  <si>
    <t xml:space="preserve">Vero Beach </t>
  </si>
  <si>
    <t>Department of General Pediatrics, Whole Family Health Center, Vero Beach, FL, USA</t>
  </si>
  <si>
    <t>Placental pathology and fetal demise at 35 weeks of gestation in a woman with SARS-CoV-2 infection: A case report</t>
  </si>
  <si>
    <t>https://www.sciencedirect.com/science/article/pii/S2214911221000059</t>
  </si>
  <si>
    <t>Kemerovo</t>
  </si>
  <si>
    <t>Ushakova Department of Obstetrics and Gynecology, Kemerovo State Medical University, Kemerovo, Russia</t>
  </si>
  <si>
    <t>Up to 25 Dec 2020</t>
  </si>
  <si>
    <t>Perinatal outcomes in pregnant women with COVID-19 in Siberia and the Russian Far East</t>
  </si>
  <si>
    <t>https://www.tandfonline.com/doi/full/10.1080/14767058.2021.1881954?casa_token=-Tx9czGQkCoAAAAA:uP24V8UJV8_PCw9VkpT3WXpSrP9D3PrmzESePcjj4FMZTArLf73DNFL8af8VsgxGOmw8ieEdPm2yJA</t>
  </si>
  <si>
    <t>Latifa Women and Children Hospital, Dubai Health Authority, Dubai</t>
  </si>
  <si>
    <t>March to June 2020</t>
  </si>
  <si>
    <t>Covid-19 Infection in Pregnant Women in Dubai: A Case-control Study</t>
  </si>
  <si>
    <t>https://www.researchsquare.com/article/rs-149240/v1</t>
  </si>
  <si>
    <t>AJOG Global Reports</t>
  </si>
  <si>
    <t>Panama City</t>
  </si>
  <si>
    <t>Department of Gynecology and Obstetrics, Hospital Santo Tomás, Panama City, Republic of Panama</t>
  </si>
  <si>
    <t>July 2020</t>
  </si>
  <si>
    <t>Severe acute respiratory syndrome coronavirus 2 detected in placentas of 2 coronavirus disease 2019–positive asymptomatic pregnant women—case report</t>
  </si>
  <si>
    <t>https://www.sciencedirect.com/science/article/pii/S2666577820300010</t>
  </si>
  <si>
    <t>Arak</t>
  </si>
  <si>
    <t>Epidemiological study of COVID-19 pneumonia in pregnant woman and their neonates; report of thirteen confirmed COVID-19 pregnant women</t>
  </si>
  <si>
    <t>Feb 15 5o June 15 2020</t>
  </si>
  <si>
    <t>https://ejmcm.com/pdf_7015_3b5fe05d4fd1dbb79045ebf763de697e.html</t>
  </si>
  <si>
    <t>Europe PMC</t>
  </si>
  <si>
    <t>Department of Neonatology, National University of Medical Sciences, Islamabad, Pakistan</t>
  </si>
  <si>
    <t>April to August 2020</t>
  </si>
  <si>
    <t>Outcome of Neonates Born to Mothers Who Are COVID-19 Positive; An Observation Cohort Study from Pakistan</t>
  </si>
  <si>
    <t>https://poseidon01.ssrn.com/delivery.php?ID=449064097090117088100073010111001018073010039080036071121102025006059032027120043003127097025093010065116010064023006028122023113037101072068018075090078031086037080023081023000069127097105020060041016097081047008112070124113119087016126127079075003021080006091092029010116113100072117070116&amp;EXT=pdf&amp;INDEX=TRUE</t>
  </si>
  <si>
    <t>INAJOG</t>
  </si>
  <si>
    <t>Faculty of Medicine Halu Oleo University Kendari</t>
  </si>
  <si>
    <t>May to July 2020</t>
  </si>
  <si>
    <t>Clinical Profile of Pregnant Women with COVID-19 Hospitalized in Regional Referral Hospital</t>
  </si>
  <si>
    <t>http://www.inajog.com/index.php/journal/article/view/1466</t>
  </si>
  <si>
    <t>Irish Medical Journal</t>
  </si>
  <si>
    <t>Dublin</t>
  </si>
  <si>
    <t>Dept of Anaesthesia, National Maternity Hospital, Dublin</t>
  </si>
  <si>
    <t>Management of an Unstable Preterm COVID-19 Pregnant Woman with Emergency Caesarean Delivery</t>
  </si>
  <si>
    <t>http://imj.ie/wp-content/uploads/2021/01/Management-of-an-Unstable-Preterm-COVID-19-Pregnant-Woman-with-Emergency-Caesarean-Delivery.pdf</t>
  </si>
  <si>
    <t>Obstetric Medicine</t>
  </si>
  <si>
    <t xml:space="preserve"> London</t>
  </si>
  <si>
    <t>Department of Endocrinology and Diabetes, Queen Mary University of London, London, UK</t>
  </si>
  <si>
    <t>March 12 to April 22 2020</t>
  </si>
  <si>
    <t>Clinical characteristics and pregnancy outcomes of women diagnosed with SARS-CoV-2 in London’s most ethnically diverse borough: A cross-sectional study</t>
  </si>
  <si>
    <t>BMC Pediatrics</t>
  </si>
  <si>
    <t>Cayenne Hospital</t>
  </si>
  <si>
    <t>May 14 to August 31 2020</t>
  </si>
  <si>
    <t>Neonatal COVID-19 in French Guiana, a Case-Control study</t>
  </si>
  <si>
    <t>https://assets.researchsquare.com/files/rs-147493/v1/a2c078e2-e040-496f-aa9d-f7439d013b40.pdf</t>
  </si>
  <si>
    <t>April 15 to July 31 2020</t>
  </si>
  <si>
    <t>A single-center observational study on clinical features and outcomes of 21 SARS-CoV-2-infected neonates from India</t>
  </si>
  <si>
    <t>https://link.springer.com/article/10.1007/s00431-021-03967-7</t>
  </si>
  <si>
    <t>Journal of Pediatric Surgery Case Reports</t>
  </si>
  <si>
    <t>Surabaya</t>
  </si>
  <si>
    <t>Department of Pediatrics, Faculty of Medicine, Dr. Soetomo General Hospital, Universitas Airlangga, Surabaya, Indonesia</t>
  </si>
  <si>
    <t>Spontaneous Ileum Perforation in a premature twin with Coronavirus-19 positive mother</t>
  </si>
  <si>
    <t>https://www.sciencedirect.com/science/article/pii/S2213576621000294</t>
  </si>
  <si>
    <t>Life Sci</t>
  </si>
  <si>
    <t>Department of Obstetrics and Gynecology, Villalba General University Hospital, Madrid, Spain</t>
  </si>
  <si>
    <t>March 31 to Sep 30 2020</t>
  </si>
  <si>
    <t>Screening of severe acute respiratory syndrome coronavirus-2 infection during labor and delivery using polymerase chain reaction and immunoglobulin testing</t>
  </si>
  <si>
    <t>https://www.ncbi.nlm.nih.gov/pmc/articles/PMC7871853/</t>
  </si>
  <si>
    <t>Pathology, Robert Wood Johnson (RWJ) Barnabas Health, Livingston, USA</t>
  </si>
  <si>
    <t>Placental Pathology in COVID-19: Case Series in a Community Hospital Setting</t>
  </si>
  <si>
    <t>https://www.ncbi.nlm.nih.gov/pmc/articles/PMC7863052/</t>
  </si>
  <si>
    <t>J Obstet Gynaecol India</t>
  </si>
  <si>
    <t>Pariyaram</t>
  </si>
  <si>
    <t>Department of OBGYN, Government Medical College Kannur, Pariyaram, Kerala India</t>
  </si>
  <si>
    <t>April 15 to Oct 15 2020</t>
  </si>
  <si>
    <t>Prevalence and Risk Factors of Neonatal Covid-19 Infection: A Single-Centre Observational Study</t>
  </si>
  <si>
    <t>https://www.ncbi.nlm.nih.gov/pmc/articles/PMC7861010/</t>
  </si>
  <si>
    <t>J Community Hosp Intern Med Perspect</t>
  </si>
  <si>
    <t>Towson</t>
  </si>
  <si>
    <t>Department of Internal Medicine, Greater Baltimore Medical Center, Towson, MD, USA</t>
  </si>
  <si>
    <t>Remdesivir in a pregnant patient with COVID-19 pneumonia</t>
  </si>
  <si>
    <t>https://www.ncbi.nlm.nih.gov/pmc/articles/PMC7850401/</t>
  </si>
  <si>
    <t>Tunis</t>
  </si>
  <si>
    <t>La Rabta, Faculty of Medicine of Tunis, Tunis, Tunisia,</t>
  </si>
  <si>
    <t>Sep 12 to Nov 11 2020</t>
  </si>
  <si>
    <t>SARS-CoV-2 infection in pregnant women: Tunisian series of 11 cases</t>
  </si>
  <si>
    <t>https://www.ncbi.nlm.nih.gov/pmc/articles/PMC7846257/</t>
  </si>
  <si>
    <t>Galveston</t>
  </si>
  <si>
    <t>Division of Maternal-Fetal Medicine, The University of Texas Medical Branch, Galveston, Texas</t>
  </si>
  <si>
    <t>Clinical Stratification of Pregnant COVID-19 Patients based on Severity: A Single Academic Center Experience</t>
  </si>
  <si>
    <t>https://www.thieme-connect.com/products/ejournals/html/10.1055/s-0041-1723761#TB201060-3</t>
  </si>
  <si>
    <t>Austria</t>
  </si>
  <si>
    <t>Vienna</t>
  </si>
  <si>
    <t>Department of Pediatrics and Adolescent Medicine, Klinik Ottakring, Wiener Gesundheitsverbund, Vienna, Austria</t>
  </si>
  <si>
    <t>May to Oct 2020</t>
  </si>
  <si>
    <t>SARS-CoV-2 in pregnancy: maternal and perinatal outcome data of 34 pregnant women hospitalised between May and October 2020</t>
  </si>
  <si>
    <t>https://www.degruyter.com/document/doi/10.1515/jpm-2020-0499/html</t>
  </si>
  <si>
    <t>AJP Rep</t>
  </si>
  <si>
    <t>Department of Pediatrics, Central Michigan University School of Medicine, Children's Hospital of Michigan, Detroit, Michigan</t>
  </si>
  <si>
    <t>March 11 to July 31</t>
  </si>
  <si>
    <t>Clinical Characteristics of Mother–Infant Dyad and Placental Pathology in COVID-19 Cases in Predominantly African American Population</t>
  </si>
  <si>
    <t>https://www.ncbi.nlm.nih.gov/pmc/articles/PMC7850916/</t>
  </si>
  <si>
    <t>BMJ Case Rep</t>
  </si>
  <si>
    <t>Department of Obstetrics and Gynecology, Dubai Hospital, Dubai, UAE</t>
  </si>
  <si>
    <t>Successful management of severe acute respiratory distress syndrome due to COVID-19 with extracorporeal membrane oxygenation during mid-trimester of pregnancy</t>
  </si>
  <si>
    <t>https://www.ncbi.nlm.nih.gov/pmc/articles/PMC7868128/</t>
  </si>
  <si>
    <t>Department of Immunobiology, Yale School of Medicine, New Haven, CT, USA</t>
  </si>
  <si>
    <t>March 27 to June 1 2020</t>
  </si>
  <si>
    <t>SARS-CoV-2 infection in pregnancy is associated with robust inflammatory response at the maternal-fetal interface</t>
  </si>
  <si>
    <t>https://www.ncbi.nlm.nih.gov/pmc/articles/PMC7852242/</t>
  </si>
  <si>
    <t>Sao Paulo Med J</t>
  </si>
  <si>
    <t>Department of Neurology, University of Health Sciences, Konya Education and Research Hospital, Konya, Turkey.</t>
  </si>
  <si>
    <t>Venous sinus thrombosis during COVID-19 infection in pregnancy: a case report</t>
  </si>
  <si>
    <t>https://www.scielo.br/scielo.php?script=sci_arttext&amp;pid=S1516-31802021005005202&amp;tlng=en</t>
  </si>
  <si>
    <t>J Clin Transl Hepatol</t>
  </si>
  <si>
    <t>Department of Respiratory and Critical Care Medicine, Peking University Third Hospital, Beijing, China</t>
  </si>
  <si>
    <t>Chronic Active Hepatitis B with COVID-19 in Pregnancy: A Case Report</t>
  </si>
  <si>
    <t>https://www.ncbi.nlm.nih.gov/pmc/articles/PMC7868702/</t>
  </si>
  <si>
    <t>Journal of Medical Case Reports</t>
  </si>
  <si>
    <t>Arash Hospital, Tehran University of Medical Sciences, Tehran, Iran</t>
  </si>
  <si>
    <t>Maternal and fetal effects of COVID-19 virus on a complicated triplet pregnancy: a case report</t>
  </si>
  <si>
    <t>https://jmedicalcasereports.biomedcentral.com/articles/10.1186/s13256-020-02643-y</t>
  </si>
  <si>
    <t>Department of Obstetrics and Gynecology, MedStar Washington Hospital Center/Georgetown University, Washington, District of Columbia</t>
  </si>
  <si>
    <t>Expectant Management of Severe COVID-19 Pneumonia in Late Preterm Pregnancy and Subsequent Cholecystitis: Lessons Learned</t>
  </si>
  <si>
    <t>https://www.thieme-connect.de/products/ejournals/html/10.1055/s-0040-1721672</t>
  </si>
  <si>
    <t>Madhya Pradesh</t>
  </si>
  <si>
    <t>Bundelkhand Medical College Sagar, Madhya Pradesh, India</t>
  </si>
  <si>
    <t>Jan 20 to Sep 29 2020</t>
  </si>
  <si>
    <t>Coronavirus disease 2019 in pregnancy: Case report on maternal death in Sagar City of Central India</t>
  </si>
  <si>
    <t>https://obgyn.onlinelibrary.wiley.com/doi/10.1111/jog.14696</t>
  </si>
  <si>
    <t>Kyoto</t>
  </si>
  <si>
    <t>Department of Obstetrics and Gynecology, Kyoto Prefectural University of Medicine, Kyoto, Japan</t>
  </si>
  <si>
    <t>Severe coronavirus disease pneumonia in a pregnant woman at 25 weeks' gestation: A case report</t>
  </si>
  <si>
    <t>https://obgyn.onlinelibrary.wiley.com/doi/10.1111/jog.14701</t>
  </si>
  <si>
    <t>Ugeskriftet</t>
  </si>
  <si>
    <t>Torshavn</t>
  </si>
  <si>
    <t>Department of Anaesthesiology and Intensive Care, Landssygehuset, Tórshavn</t>
  </si>
  <si>
    <t>Preterm delivery by sectio in a woman with severe COVID-19 pneumonia</t>
  </si>
  <si>
    <t>https://ugeskriftet.dk/videnskab/praeterm-forlosning-ved-sectio-hos-en-kvinde-med-svaer-covid-19-pneumoni</t>
  </si>
  <si>
    <t>Salt Lake City</t>
  </si>
  <si>
    <t>Departments of Obstetrics and Gynecology, University of Utah Health Sciences Center, Salt Lake City, Utah</t>
  </si>
  <si>
    <t>March 1 to July 31 2020</t>
  </si>
  <si>
    <t>Disease Severity and Perinatal Outcomes of Pregnant Patients With Coronavirus Disease 2019 (COVID-19)</t>
  </si>
  <si>
    <t>https://journals.lww.com/greenjournal/Fulltext/9900/Disease_Severity_and_Perinatal_Outcomes_of.121.aspx</t>
  </si>
  <si>
    <t>Clinical Infectious Diseases</t>
  </si>
  <si>
    <t>Department of Maternal-Fetal Medicine, BCNatal, Barcelona Center for Maternal-Fetal and Neonatal Medicine, Hospital Sant Joan de Déu and Hospital Clínic, Universitat de Barcelona</t>
  </si>
  <si>
    <t>March 15 to May 31 2020</t>
  </si>
  <si>
    <t>Impact of SARS-CoV-2 Infection on Pregnancy Outcomes: A Population-Based Study</t>
  </si>
  <si>
    <t>https://academic.oup.com/cid/advance-article/doi/10.1093/cid/ciab104/6131375</t>
  </si>
  <si>
    <t xml:space="preserve">Department of Anesthesiology, Hospital e Maternidade Santa Joana, São Paulo, Brazil </t>
  </si>
  <si>
    <t>March 13 to June 7 2020</t>
  </si>
  <si>
    <t>Risk factors for severe and critical Covid-19 in pregnant women in a single center in Brazil</t>
  </si>
  <si>
    <t>https://www.tandfonline.com/doi/full/10.1080/14767058.2021.1880561</t>
  </si>
  <si>
    <t>Anesthesiology, McGovern Medical School, University of Texas Health Science Center, Houston, USA</t>
  </si>
  <si>
    <t>Severe Thrombocytopenia in a Pregnant Patient with Asymptomatic COVID-19 Infection: A Case Report</t>
  </si>
  <si>
    <t>https://www.ncbi.nlm.nih.gov/pmc/articles/PMC7916745/</t>
  </si>
  <si>
    <t>Diagnostics</t>
  </si>
  <si>
    <t>Gynecology and Obstetrics 1, Department of Surgical Sciences, City of Health and Science, University of Turin</t>
  </si>
  <si>
    <t>April 16 to June 22 2020</t>
  </si>
  <si>
    <t>Prenatal Biochemical and Ultrasound Markers in COVID-19 Pregnant Patients: A Prospective Case-Control Study</t>
  </si>
  <si>
    <t>https://www.mdpi.com/2075-4418/11/3/398/htm</t>
  </si>
  <si>
    <t>Cankaya</t>
  </si>
  <si>
    <t>Department of Obstetrics and Gynecology, Ministry of Health, Ankara City Hospital, Cankaya, Turkey</t>
  </si>
  <si>
    <t>July 1 to August 30 2020</t>
  </si>
  <si>
    <t>Doppler assessment of the fetus in pregnant women recovered from COVID‐19</t>
  </si>
  <si>
    <t>https://obgyn.onlinelibrary.wiley.com/doi/10.1111/jog.14726</t>
  </si>
  <si>
    <t>Department of Gynecology and Oncology, Iran University of Medical Sciences, Tehran, Iran</t>
  </si>
  <si>
    <t>A COVID-19 pregnant patient with thrombotic thrombocytopenic purpura: a case report</t>
  </si>
  <si>
    <t>https://www.ncbi.nlm.nih.gov/pmc/articles/PMC7919244/</t>
  </si>
  <si>
    <t>J Turk Ger Gynecol Assoc</t>
  </si>
  <si>
    <t>Clinic of Radiology, Sancaktepe Şehit Prof. Dr. İlhan Varank Training and Research Hospital, İstanbul, Turkey.</t>
  </si>
  <si>
    <t>March 15 to Sep 1 2020</t>
  </si>
  <si>
    <t>Clinical and radiologic characteristics of symptomatic pregnant women with COVID-19 pneumonia</t>
  </si>
  <si>
    <t>http://cms.galenos.com.tr/Uploads/Article_44766/JTGGA-0-0-En.pdf</t>
  </si>
  <si>
    <t>Journal of Clinical Pharmacy and Therapeutics</t>
  </si>
  <si>
    <t>Pharmacy Department, Vall d’Hebron Hospital Universitari, Vall d’Hebron Barcelona Hospital Campus, Barcelona, Spain</t>
  </si>
  <si>
    <t>March 1 to April 31 2020</t>
  </si>
  <si>
    <t>Safety of tocilizumab in COVID‐19 pregnant women and their newborn: A retrospective study</t>
  </si>
  <si>
    <t>https://onlinelibrary.wiley.com/doi/10.1111/jcpt.13394</t>
  </si>
  <si>
    <t>Baylor University Medical Center Proceedings</t>
  </si>
  <si>
    <t>Temple, Texas</t>
  </si>
  <si>
    <t>Baylor Scott &amp; White Research Institute</t>
  </si>
  <si>
    <t xml:space="preserve"> April 1, 2020, to July 31, 2020</t>
  </si>
  <si>
    <t>SARS-CoV-2 testing and clinical outcomes in a Texas tertiary care center labor and delivery unit</t>
  </si>
  <si>
    <t>https://doi.org/10.1080/08998280.2020.1866477</t>
  </si>
  <si>
    <t>New York Presbyterian- Brooklyn Methodist Hospital.</t>
  </si>
  <si>
    <t>Maternal, neonatal and placental characteristics of SARS-CoV-2 positive mothers</t>
  </si>
  <si>
    <t>https://www.tandfonline.com/doi/full/10.1080/14767058.2021.1892637</t>
  </si>
  <si>
    <t>BMJ Open</t>
  </si>
  <si>
    <t>Santander</t>
  </si>
  <si>
    <t>University Hospital Marqués de Valdecilla (HUMV)</t>
  </si>
  <si>
    <t>23 March 2020 on</t>
  </si>
  <si>
    <t>COVID-19 in a cohort of pregnant women and their descendants, the MOACC-19 study</t>
  </si>
  <si>
    <t>https://bmjopen.bmj.com/content/11/2/e044224</t>
  </si>
  <si>
    <t>Malmo</t>
  </si>
  <si>
    <t>Department of Obstetrics &amp; Gynaecology, Lund University and Skåne University Hospital</t>
  </si>
  <si>
    <t>Intrauterine vertical SARS‐CoV‐2 infection: a case confirming transplacental transmission followed by divergence of the viral genome</t>
  </si>
  <si>
    <t>https://obgyn.onlinelibrary.wiley.com/doi/10.1111/1471-0528.16682</t>
  </si>
  <si>
    <t>American Journal of Obstetrics and Gynecology (AJOG)</t>
  </si>
  <si>
    <t>Barnes-Jewish Hospital St. Louis</t>
  </si>
  <si>
    <t>June 1, 2020-November 30, 2020</t>
  </si>
  <si>
    <t>COVID-19 Infection and Hypertensive Disorders of Pregnancy</t>
  </si>
  <si>
    <t>https://www.sciencedirect.com/science/article/pii/S0002937821001502</t>
  </si>
  <si>
    <t>Karolinska Huddinge and Karolinska Solna</t>
  </si>
  <si>
    <t>March 25 and May 4, 2020</t>
  </si>
  <si>
    <t>A Case Series on Critically Ill Pregnant or Newly Delivered Patients with Covid-19, Treated at Karolinska University Hospital, Stockholm</t>
  </si>
  <si>
    <t>https://www.hindawi.com/journals/criog/2021/8868822/</t>
  </si>
  <si>
    <t>Mullins E</t>
  </si>
  <si>
    <t>UK and US</t>
  </si>
  <si>
    <t>PAN‐COVID registry (January 1st to July 25th 2020) and  AAP SONPM National Perinatal COVID‐19 registry (April 4th to August 8th 2020)</t>
  </si>
  <si>
    <t>Jan 1st 2020 to August 8th 2020</t>
  </si>
  <si>
    <t>Pregnancy and neonatal outcomes of COVID‐19: co‐reporting of common outcomes from PAN‐COVID and AAP SONPM registries</t>
  </si>
  <si>
    <t>https://obgyn.onlinelibrary.wiley.com/doi/10.1002/uog.23619</t>
  </si>
  <si>
    <t>American Journal of Otolaryngology</t>
  </si>
  <si>
    <t>Maltaya</t>
  </si>
  <si>
    <t>Malatya Training and Research Hospital</t>
  </si>
  <si>
    <t>March 2020 and December 2020</t>
  </si>
  <si>
    <t>Evaluation of cochlear functions in infants exposed to SARS-CoV-2 intrauterine</t>
  </si>
  <si>
    <t>https://www.sciencedirect.com/science/article/pii/S0196070921000831?via%3Dihub</t>
  </si>
  <si>
    <t>September 1, 2020 and December 1, 2020</t>
  </si>
  <si>
    <t>Investigating the risk of maternal-fetal transmission of SARS-CoV-2 in early pregnancy</t>
  </si>
  <si>
    <t>https://www.sciencedirect.com/science/article/pii/S0143400421000497?via%3Dihub</t>
  </si>
  <si>
    <t>Frontiers in Medicine Pathology</t>
  </si>
  <si>
    <t>Porto Alegre</t>
  </si>
  <si>
    <t>Brain Institute of Rio Grande do Sul (BraIns), Pontifical Catholic University of Rio Grande do Sul, Porto Alegre, Brazil</t>
  </si>
  <si>
    <t>Case Report: Placental Maternal Vascular Malperfusion Affecting Late Fetal Development and Multiorgan Infection Caused by SARS-CoV-2 in Patient With PAI-1 4G/5G Polymorphism</t>
  </si>
  <si>
    <t>https://www.frontiersin.org/articles/10.3389/fmed.2021.624166/full</t>
  </si>
  <si>
    <t>American Journal of Obstetrics and Gynecology MFM</t>
  </si>
  <si>
    <t>Department of OB/GYN Einstein Medical Center Philadelphia</t>
  </si>
  <si>
    <t>April 4 to Oct 31 2020</t>
  </si>
  <si>
    <t>Repeat positive SARS-CoV-2 (COVID-19) testing ≥ 90 days apart in pregnant women.</t>
  </si>
  <si>
    <t>https://www.ncbi.nlm.nih.gov/pmc/articles/PMC7893246/</t>
  </si>
  <si>
    <t>Front Immunol</t>
  </si>
  <si>
    <t>Institute of Reproductive Health, Center for Reproductive Medicine, Tongji Medical College, Huazhong University of Science and Technology, Wuhan, China</t>
  </si>
  <si>
    <t>An Immunological Perspective: What Happened to Pregnant Women After Recovering From COVID-19?</t>
  </si>
  <si>
    <t>https://www.ncbi.nlm.nih.gov/pmc/articles/PMC7886989/</t>
  </si>
  <si>
    <t>University of Iowa Carver College of Medicine, Iowa City, Iowa</t>
  </si>
  <si>
    <t>May 1 to Sep 22 2020</t>
  </si>
  <si>
    <t>SARS-CoV-2 Infection during Pregnancy in a Rural Midwest All-delivery Cohort and Associated Maternal and Neonatal Outcomes</t>
  </si>
  <si>
    <t>https://www.thieme-connect.com/products/ejournals/html/10.1055/s-0041-1723938#TB201042-4</t>
  </si>
  <si>
    <t>Enferm Clin</t>
  </si>
  <si>
    <t>Valencia</t>
  </si>
  <si>
    <t>Department of Obstetrics and Gynecology, Hospital Universitario de La Ribera, Department of Nursing, Facultat d'Infermeria i Podologia, Universitat de València, Valencia, Spain</t>
  </si>
  <si>
    <t>Management of labor, the puerperium and lactation in women positive for SARS-CoV-2. Multicenter study in the Valencian Community</t>
  </si>
  <si>
    <t>https://www.ncbi.nlm.nih.gov/pmc/articles/PMC7843032/</t>
  </si>
  <si>
    <t>AOGS</t>
  </si>
  <si>
    <t>Division of Maternal Fetal Medicine, Ospedale Cristo Re, Università di Roma Tor Vergata, Rome, Italy</t>
  </si>
  <si>
    <t>Sep to Nov 2020</t>
  </si>
  <si>
    <t>Effect of SARS‐CoV‐2 infection during the second half of pregnancy on fetal growth and hemodynamics: A prospective study</t>
  </si>
  <si>
    <t>https://obgyn.onlinelibrary.wiley.com/doi/10.1111/aogs.14130</t>
  </si>
  <si>
    <t>Int J Reprod Biomed</t>
  </si>
  <si>
    <t>Shiraz</t>
  </si>
  <si>
    <t>Department of Obstetrics and Gynecology, School of Medicine, Infertility Research Center, Shiraz University of Medical Sciences, Shiraz, Iran</t>
  </si>
  <si>
    <t>March 21 to May 11 2020</t>
  </si>
  <si>
    <t>Coronavirus disease 2019 (COVID-19) manifestations during pregnancy in all three trimesters: A case series</t>
  </si>
  <si>
    <t>http://journals.ssu.ac.ir/ijrmnew/article-1-1915-en.html&amp;sw=Coronavirus+Disease+2019+%28covid-19%29+Manifestations+During+Pregnancy+in+All+Three+Trimesters%3A+A+Case+Series</t>
  </si>
  <si>
    <t>Jamshedpur</t>
  </si>
  <si>
    <t>Obstetrics and Gynecology, Tata Main Hospital, Jamshedpur</t>
  </si>
  <si>
    <t>May 15 to Nov 15 2020</t>
  </si>
  <si>
    <t>Maternal and Neonatal Outcomes of COVID-19 in Pregnancy: A Single-Centre Observational Study</t>
  </si>
  <si>
    <t>https://www.cureus.com/articles/50807-maternal-and-neonatal-outcomes-of-covid-19-in-pregnancy-a-single-centre-observational-study</t>
  </si>
  <si>
    <t>Lupus</t>
  </si>
  <si>
    <t>Department of Rheumatology, Erasmus University Medical Center, Rotterdam, The Netherlands</t>
  </si>
  <si>
    <t>Systemic lupus erythematosus and COVID-19 during pregnancy</t>
  </si>
  <si>
    <t>https://journals.sagepub.com/doi/full/10.1177/09612033211002270</t>
  </si>
  <si>
    <t>Gabon</t>
  </si>
  <si>
    <t>Libreville</t>
  </si>
  <si>
    <t>Pôle mère, CHU- Mère-Enfant Fondation Jeanne EBORI, Libreville, Gabon.</t>
  </si>
  <si>
    <t>Case series of SARS-COV-2 infection in pregnant African women: focus on biological features</t>
  </si>
  <si>
    <t>https://onlinelibrary.wiley.com/doi/epdf/10.1002/jmv.26927</t>
  </si>
  <si>
    <t>Stevenage</t>
  </si>
  <si>
    <t>General Medicine, East and North Hertfordshire NHS Trust, Stevenage, UK</t>
  </si>
  <si>
    <t>Successful use of CPAP in a pregnant patient with COVID-19 pneumonia</t>
  </si>
  <si>
    <t>https://casereports.bmj.com/content/14/3/e238055.long</t>
  </si>
  <si>
    <t>Aarhus</t>
  </si>
  <si>
    <t>Aarhus University Hospital, Aarhus, Denmark</t>
  </si>
  <si>
    <t>COVID-19 with severe acute respiratory distress in a pregnant woman leading to preterm caesarean section: A case report</t>
  </si>
  <si>
    <t>https://www.sciencedirect.com/science/article/pii/S2214911221000229?via%3Dihub</t>
  </si>
  <si>
    <t>Ankara City Hospita</t>
  </si>
  <si>
    <t>11 March 2020 and 13 August 2020.</t>
  </si>
  <si>
    <t>The effect of real-time polymerase chain reaction cycle threshold values on perinatal outcomes of pregnant women with COVID-19</t>
  </si>
  <si>
    <t>https://www.tandfonline.com/doi/abs/10.1080/14767058.2021.1900105?journalCode=ijmf20</t>
  </si>
  <si>
    <t>Acta Pediatrica</t>
  </si>
  <si>
    <t>Vietnam</t>
  </si>
  <si>
    <t>Da Nang</t>
  </si>
  <si>
    <t>Da Nang Hospital for Women and Children/Hoa Vang Medical Center</t>
  </si>
  <si>
    <t>Early Essential Newborn Care can still be used with mothers who have COVID‐19 if effective infection control measures are applied</t>
  </si>
  <si>
    <t>https://onlinelibrary.wiley.com/doi/10.1111/apa.15837</t>
  </si>
  <si>
    <t>Minneapolis</t>
  </si>
  <si>
    <t>Gynecology and Women's Health, Division of Maternal-Fetal Medicine, University of Minnesota</t>
  </si>
  <si>
    <t>Severe Acute Respiratory Syndrome Coronavirus 2 (SARS-CoV-2) Antibodies in Neonatal Cord Blood After Vaccination in Pregnancy</t>
  </si>
  <si>
    <t>https://journals.lww.com/greenjournal/Fulltext/9900/Severe_Acute_Respiratory_Syndrome_Coronavirus_2.122.aspx</t>
  </si>
  <si>
    <t>The Lancet Child and Adolescent health</t>
  </si>
  <si>
    <t>Kochi</t>
  </si>
  <si>
    <t>Multisystem inflammatory syndrome in a neonate, temporally associated with prenatal exposure to SARS-CoV-2: a case report</t>
  </si>
  <si>
    <t>https://www.thelancet.com/journals/lanchi/article/PIIS2352-4642(21)00055-9/fulltext</t>
  </si>
  <si>
    <t>CMAJ Open</t>
  </si>
  <si>
    <t xml:space="preserve">Canadian data from 32 selected hospitals included in a global multisite cohort </t>
  </si>
  <si>
    <t>Jan. 24 and July 7, 2020.</t>
  </si>
  <si>
    <t>Characteristics and outcomes of patients with COVID-19 admitted to hospital and intensive care in the first phase of the pandemic in Canada: a national cohort study</t>
  </si>
  <si>
    <t>http://cmajopen.ca/content/9/1/E181.full#T1</t>
  </si>
  <si>
    <t>Gynacology &amp; Obstetrics</t>
  </si>
  <si>
    <t>Kashan</t>
  </si>
  <si>
    <t>Referral Hospital of Kashan University of Medical Sciences (Shahid Beheshti Hospital)</t>
  </si>
  <si>
    <t>March to November 2020</t>
  </si>
  <si>
    <t>Maternal and neonatal outcomes of pregnant patients with COVID‐19: A prospective cohort study</t>
  </si>
  <si>
    <t>https://obgyn.onlinelibrary.wiley.com/doi/10.1002/ijgo.13661</t>
  </si>
  <si>
    <t>AJOG MFM</t>
  </si>
  <si>
    <t xml:space="preserve">76 centers from 25 different countries in Europe, United States, South America, Asia and Australia </t>
  </si>
  <si>
    <t>04 April 2020 till 28 October 2020</t>
  </si>
  <si>
    <t>Maternal and perinatal outcomes in high vs low risk-pregnancies affected by SARS-COV-2 infection (Phase-2): The WAPM (World Association of Perinatal Medicine) working group on COVID-19</t>
  </si>
  <si>
    <t>https://www.ajogmfm.org/article/S2589-9333(21)00024-0/fulltext</t>
  </si>
  <si>
    <t>Government Institute of Medical Sciences, Greater Noida</t>
  </si>
  <si>
    <t xml:space="preserve">1st April 2020 to 31st August 2020 </t>
  </si>
  <si>
    <t xml:space="preserve">
Perinatal outcome and possible vertical transmission of coronavirus disease 2019: experience from North India</t>
  </si>
  <si>
    <t>https://www.e-cep.org/journal/view.php?doi=10.3345/cep.2020.01704</t>
  </si>
  <si>
    <t>The Pediatric Infectious Disease Journal</t>
  </si>
  <si>
    <t>Hospital 12 de Octubre</t>
  </si>
  <si>
    <t>Severe Acute Respiratory Syndrome Coronavirus 2 Vertical Transmission from an Asymptomatic Mother</t>
  </si>
  <si>
    <t>https://journals.lww.com/pidj/Fulltext/2021/03000/Severe_Acute_Respiratory_Syndrome_Coronavirus_2.24.aspx</t>
  </si>
  <si>
    <t>Danish Medical Journal</t>
  </si>
  <si>
    <t>Tórshavn</t>
  </si>
  <si>
    <t>Preterm delivery by sectio in a woman with severe COVID-19 pneumonia (article in Danish)</t>
  </si>
  <si>
    <t>NYC Health + Hospitals/ Elmhurst (Elmhurst Hospital)</t>
  </si>
  <si>
    <t xml:space="preserve"> spring and summer of 2020</t>
  </si>
  <si>
    <t>Severe Acute Respiratory Syndrome Coronavirus 2 (SARS-CoV-2) Positive Newborns of COVID-19 Mothers After Dyad-Care: A Case Series</t>
  </si>
  <si>
    <t>https://www.cureus.com/articles/49530-severe-acute-respiratory-syndrome-coronavirus-2-sars-cov-2-positive-newborns-of-covid-19-mothers-after-dyad-care-a-case-series</t>
  </si>
  <si>
    <t>Department of Reproductive Biology, UMARE Reproduction Clinic, Mexico City, Mexico</t>
  </si>
  <si>
    <t>A 34-Year-Old Woman with a Diamniotic Dichorionic Twin Pregnancy Presenting with an Erythematous and Papular Skin Rash Associated with SARS-CoV-2 Infection</t>
  </si>
  <si>
    <t>https://www.amjcaserep.com/download/index/idArt/929489</t>
  </si>
  <si>
    <t>Milwaukee</t>
  </si>
  <si>
    <t>Pulmonary and Critical Care Medicine, Medical College of Wisconsin, Milwaukee, Wisconsin, USA</t>
  </si>
  <si>
    <t>Prone positioning for severe ARDS in a postpartum COVID-19 patient following caesarean section</t>
  </si>
  <si>
    <t>https://casereports.bmj.com/content/14/3/e240385.long</t>
  </si>
  <si>
    <t>Department of Obstetrics and Gynecology, University and Polytechnic La Fe Hospital</t>
  </si>
  <si>
    <t>Transitory Fetal Skin Edema in a Pregnant Patient with a Mild SARS-CoV-2 Infection</t>
  </si>
  <si>
    <t>https://www.hindawi.com/journals/criog/2021/5552877/</t>
  </si>
  <si>
    <t>Internation Journal of Obstetric Anesthesia</t>
  </si>
  <si>
    <t>Department of Anesthesiology, The University of Texas Medical Branch at Galveston, Galveston, Texas, United States</t>
  </si>
  <si>
    <t>Epidural blood patch for a post-dural puncture headache in a COVID-19 positive patient following labor epidural analgesia</t>
  </si>
  <si>
    <t>https://www.sciencedirect.com/science/article/pii/S0959289X21000285?casa_token=cDNYAmI2DpwAAAAA:LSokxKNQMmJB3xyGIlVaEharurtxpc_0nYj949XnlnSC1jN22aONCWG5Nsxz1ji6rAc6rI60FOs</t>
  </si>
  <si>
    <t>National Medical Research Center for Obstetrics, Gynecology and Perinatology, Ministry of Healthcare of the Russian Federation</t>
  </si>
  <si>
    <t>Vertical Transmission of SARS-CoV-2 in Second Trimester Associated with Severe Neonatal Pathology</t>
  </si>
  <si>
    <t>https://www.mdpi.com/1999-4915/13/3/447/htm</t>
  </si>
  <si>
    <t>Department of Obstetrics and Gynecology, McGill University, Montreal, Canada</t>
  </si>
  <si>
    <t>March 15 to June 30 2020</t>
  </si>
  <si>
    <t>Severe and critical COVID-19 in pregnancy: A case series from Montreal</t>
  </si>
  <si>
    <t>https://journals.sagepub.com/doi/full/10.1177/1753495X21990213</t>
  </si>
  <si>
    <t>Urmia</t>
  </si>
  <si>
    <t>Urmia University of Medical Sciences, Urmia, Iran</t>
  </si>
  <si>
    <t>Severe acute respiratory syndrome coronavirus-2- or pregnancy-related cardiomyopathy, a differential to be considered in the current pandemic: a case report</t>
  </si>
  <si>
    <t>https://jmedicalcasereports.biomedcentral.com/articles/10.1186/s13256-021-02751-3#citeas</t>
  </si>
  <si>
    <t>Boca Raton</t>
  </si>
  <si>
    <t>Florida Atlantic University – Charles E. Schmidt College of Medicine</t>
  </si>
  <si>
    <t>Newborn antibodies to SARS-CoV-2 detected in cord blood after maternal vaccination – a case report</t>
  </si>
  <si>
    <t>https://bmcpediatr.biomedcentral.com/articles/10.1186/s12887-021-02618-y</t>
  </si>
  <si>
    <t>World J Clin Cases</t>
  </si>
  <si>
    <t xml:space="preserve">Xiaolan People’s Hospital
</t>
  </si>
  <si>
    <t>Extracorporeal membrane oxygenation for coronavirus disease 2019-associated acute respiratory distress syndrome: Report of two cases and review of the literature</t>
  </si>
  <si>
    <t>https://www.wjgnet.com/2307-8960/full/v9/i8/1953.htm</t>
  </si>
  <si>
    <t xml:space="preserve">De Gruyter </t>
  </si>
  <si>
    <t>Flushing Hospital Medical Center</t>
  </si>
  <si>
    <t>March 15 to June 15, 2020</t>
  </si>
  <si>
    <t>Infant outcomes and maternal COVID-19 status at delivery</t>
  </si>
  <si>
    <t>https://www.degruyter.com/document/doi/10.1515/jpm-2020-0481/html</t>
  </si>
  <si>
    <t>Texas Children’s Hospital, Pediatric Cardiology, Houston</t>
  </si>
  <si>
    <t>Fulminant Enteroviral Myocarditis in a Newborn Accompanying Maternal SARS-CoV-2 Infection</t>
  </si>
  <si>
    <t>https://journals.sagepub.com/doi/10.1177/2150135120975771#articleCitationDownloadContainer</t>
  </si>
  <si>
    <t>Departamento de Patología, Instituto Nacional de Perinatología Isidro Espinosa de los Reyes, Mexico City, Mexico</t>
  </si>
  <si>
    <t>April 8 2020</t>
  </si>
  <si>
    <t>Fetal and placental infection with SARS-CoV-2 in early pregnancy</t>
  </si>
  <si>
    <t>https://onlinelibrary.wiley.com/doi/epdf/10.1002/jmv.26965</t>
  </si>
  <si>
    <t>Kocaeli Med J</t>
  </si>
  <si>
    <t>Obstetrics and Gynecology, Necmettin Erbakan University Meram Medical Faculty, Konya, Turkey</t>
  </si>
  <si>
    <t>Does the Risk of Postpartum Depression Increase in Women Who Gave Birth While Infected With SARS-CoV-2? A Preliminary Study in Turkey</t>
  </si>
  <si>
    <t>https://jag.journalagent.com/kocaelitip/pdfs/KTD-11129-ORIGINAL_ARTICLE-ISIKALAN.pdf</t>
  </si>
  <si>
    <t>Department of General Medicine, Dr TMA Pai Hospital, Udupi, Karnataka, India</t>
  </si>
  <si>
    <t>Lower motor neuron facial palsy in a postnatal mother with COVID-19</t>
  </si>
  <si>
    <t>https://casereports.bmj.com/content/14/3/e240267</t>
  </si>
  <si>
    <t>Neurochirurgie</t>
  </si>
  <si>
    <t>Department of Neurosurgery, Imam Khomeini Hospital, Tehran University of Medical Sciences, Tehran, Iran</t>
  </si>
  <si>
    <t>Acute Presentation of Third Ventricular Cavernous Malformation following COVID-19 Infection in a Pregnant Woman: A Case Report</t>
  </si>
  <si>
    <t>https://www.sciencedirect.com/science/article/pii/S0028377021000825</t>
  </si>
  <si>
    <t>Japn</t>
  </si>
  <si>
    <t>Uehara Nishihara</t>
  </si>
  <si>
    <t>Department of Obstetrics and Gynecology, Graduate School of Medicine, University of the Ryukyus</t>
  </si>
  <si>
    <t>Critical respiratory failure in pregnancy complicated with COVID-19: A case report</t>
  </si>
  <si>
    <t>https://www.sciencedirect.com/science/article/pii/S2214911221000278</t>
  </si>
  <si>
    <t>Taiwanese Journal of Obstetrics and Gynecology</t>
  </si>
  <si>
    <t>Trauma Nursing Research Center, Kashan University of Medical Sciences, Kashan, Iran</t>
  </si>
  <si>
    <t>March to May 2020</t>
  </si>
  <si>
    <t>Clinical and obstetric characteristics of pregnant women with Covid-19: A case series study on 26 patients</t>
  </si>
  <si>
    <t>https://www.sciencedirect.com/science/article/pii/S1028455921000632</t>
  </si>
  <si>
    <t>March 11 to Dec 25 2020</t>
  </si>
  <si>
    <t>Clinical course, maternal and neonatal outcomes of COVID-19 infection in pregnancy: an epidemiological study in Siberia and the Far East</t>
  </si>
  <si>
    <t>https://gynecology.orscience.ru/2079-5831/article/view/63634</t>
  </si>
  <si>
    <t>Annals of R S C B</t>
  </si>
  <si>
    <t>Pediatric Department, K.R.M.T. Wongsonegoro Hospital Semarang,Indonesia</t>
  </si>
  <si>
    <t>Characteristics of Neonates Born to Mothers Related to COVID-19 at KRMT Wongsonegoro Hospital Semarang Indonesia</t>
  </si>
  <si>
    <t>http://annalsofrscb.ro/index.php/journal/article/view/1445</t>
  </si>
  <si>
    <t>Babol</t>
  </si>
  <si>
    <t>Babol University of Medical Sciences</t>
  </si>
  <si>
    <t>Feb 10 to May 20 2020</t>
  </si>
  <si>
    <t>Neonatal outcomes in pregnant women infected with COVID-19 in Babol, North of Iran: retrospective study with short-term follow-up</t>
  </si>
  <si>
    <t>https://assets.researchsquare.com/files/rs-341021/v1/3e215f49-d04e-4838-aa21-f5758f5a410b.pdf</t>
  </si>
  <si>
    <t>Infectious Diseases Now</t>
  </si>
  <si>
    <t>Marocco</t>
  </si>
  <si>
    <t>Casablanca</t>
  </si>
  <si>
    <t>Neonatology ICU, Harouchi, Mother and Child Hospital, Casablanca, Morocco</t>
  </si>
  <si>
    <t>Jan to Dec 2020</t>
  </si>
  <si>
    <t>Outcomes of newborns to mothers with COVID-19</t>
  </si>
  <si>
    <t>https://www.sciencedirect.com/science/article/pii/S2666991921000658</t>
  </si>
  <si>
    <t>Journal of Reproduction &amp; Infertility</t>
  </si>
  <si>
    <t>Saifai</t>
  </si>
  <si>
    <t>Department of Obstetrics and Gynecology, Uttar Pradesh University of Medical Sciences, Saifai, India</t>
  </si>
  <si>
    <t>Pregnancy Consequences and Vertical Transmission Potential of SARS- CoV-2 Infection: Seeking Answers From a Preliminary Observation</t>
  </si>
  <si>
    <t>https://www.jri.ir/article/120099</t>
  </si>
  <si>
    <t xml:space="preserve">Renmin Hospital of Wuhan University </t>
  </si>
  <si>
    <t>January 28, 2020, to April 15, 2020</t>
  </si>
  <si>
    <t>Application of quantitative lung ultrasound instead of CT for monitoring COVID-19 pneumonia in pregnant women: a single-center retrospective study</t>
  </si>
  <si>
    <t>https://bmcpregnancychildbirth.biomedcentral.com/articles/10.1186/s12884-021-03728-2</t>
  </si>
  <si>
    <t>Teheran</t>
  </si>
  <si>
    <t>Imam Khomeini Hospital, Tehran University of Medical Sciences</t>
  </si>
  <si>
    <t>https://www.sciencedirect.com/science/article/pii/S0028377021000825?via%3Dihub</t>
  </si>
  <si>
    <t>Hazm Mebaireek General Hospital (HMGH), Hamad Medical Corporation (HMC)</t>
  </si>
  <si>
    <t>Management considerations for a critically ill 26‐gestational week patient with COVID‐19: A case report</t>
  </si>
  <si>
    <t>https://onlinelibrary.wiley.com/doi/10.1002/ccr3.3886</t>
  </si>
  <si>
    <t>National Institute
of Perinatology</t>
  </si>
  <si>
    <t>22 April 2020 and 15
December 2020</t>
  </si>
  <si>
    <t>Clinical characteristics and risk factors for SARS-CoV-2 infection in pregnant women attending a third level reference center in Mexico City</t>
  </si>
  <si>
    <t>https://www.tandfonline.com/doi/full/10.1080/14767058.2021.1902500</t>
  </si>
  <si>
    <t>Indian Pediatrics</t>
  </si>
  <si>
    <t>NATIONAL NEONATOLOGY FORUM (NNF) COVID-19 REGISTRY GROUP</t>
  </si>
  <si>
    <t>1711 (1330 neonates analyzed)</t>
  </si>
  <si>
    <t>Outcomes of Neonates Born to Mothers with Coronavirus Disease 2019 (COVID-19) - National Neonatology Forum (NNF) India COVID-19 Registry</t>
  </si>
  <si>
    <t>https://www.indianpediatrics.net/COVID29.03.2020/RP-00300.pdf</t>
  </si>
  <si>
    <t>Aerzteblatt</t>
  </si>
  <si>
    <t>CRONOS registry</t>
  </si>
  <si>
    <t>3 April to 1 October 2020</t>
  </si>
  <si>
    <t>Pregnancy and SARS-CoV-2 Infection in Germany—the CRONOS Registry</t>
  </si>
  <si>
    <t>aerzteblatt.de/int/archive/article/216962</t>
  </si>
  <si>
    <t>Division of Cardiovascular Medicine, Department of Medicine, Beth Israel Deaconess Medical Center, Harvard Medical School, Boston MA, USA,</t>
  </si>
  <si>
    <t>Pulmonary embolism in pregnancy with COVID‐19 infection: A case report</t>
  </si>
  <si>
    <t>https://www.ncbi.nlm.nih.gov/pmc/articles/PMC8013566/</t>
  </si>
  <si>
    <t>International Journal of Environmental Research and Public Health</t>
  </si>
  <si>
    <t>Department of Maternal and Child Health and Urological Sciences, Sapienza, University of Rome</t>
  </si>
  <si>
    <t>1 March to 30 Nov 2020</t>
  </si>
  <si>
    <t>Does Lung Ultrasound Have a Role in the Clinical Management of Pregnant Women with SARS COV2 Infection?</t>
  </si>
  <si>
    <t>https://www.mdpi.com/1660-4601/18/5/2762/htm</t>
  </si>
  <si>
    <t>Trieste</t>
  </si>
  <si>
    <t>Department of Medical, Surgical, and Health Sciences, University of Trieste</t>
  </si>
  <si>
    <t>SARS-CoV-2 Infection and Inflammatory Response in a Twin Pregnancy</t>
  </si>
  <si>
    <t>https://www.mdpi.com/1660-4601/18/6/3075/htm</t>
  </si>
  <si>
    <t>AJOG</t>
  </si>
  <si>
    <t>December 17, 2020 and February 23, 2021</t>
  </si>
  <si>
    <t>COVID-19 vaccine response in pregnant and lactating women: a cohort study</t>
  </si>
  <si>
    <t>https://www.ajog.org/article/S0002-9378(21)00187-3/fulltext#%20</t>
  </si>
  <si>
    <t>Ultrasound in Obstetrics &amp; Gynecology (UOG)</t>
  </si>
  <si>
    <t>Maternal Fetal Medicine (MFM) Division of the University of Texas McGovern Medical School Department of Obstetrics and Gynecology</t>
  </si>
  <si>
    <t>May 1st and August 31st 2020</t>
  </si>
  <si>
    <t>Ultrasound and Doppler findings in pregnant SARS‐CoV‐2 positive women</t>
  </si>
  <si>
    <t>https://obgyn.onlinelibrary.wiley.com/doi/abs/10.1002/uog.23642</t>
  </si>
  <si>
    <t>Loma Linda</t>
  </si>
  <si>
    <t xml:space="preserve">Labor and Delivery (L&amp;D) unit </t>
  </si>
  <si>
    <t>April 2020 and December 2020</t>
  </si>
  <si>
    <t>Initial clinical characteristics of gravid SARS-CoV-2 positive patients and the risk of progression to severe COVID-19 disease</t>
  </si>
  <si>
    <t>https://www.ajogmfm.org/article/S2589-9333(21)00060-4/fulltext</t>
  </si>
  <si>
    <t>Journal of Obstetrics and Gynaecology Canada (JOGC)</t>
  </si>
  <si>
    <t>2 hospitals in Montréal, Québec</t>
  </si>
  <si>
    <t xml:space="preserve">March 22 and July 31, 2020 </t>
  </si>
  <si>
    <t>Obstetrical and Newborn Outcomes among Patients with SARS-CoV-2 during Pregnancy</t>
  </si>
  <si>
    <t>https://www.jogc.com/article/S1701-2163(21)00298-X/fulltext#seccesectitle0006</t>
  </si>
  <si>
    <t xml:space="preserve">Pan African Medical Journal </t>
  </si>
  <si>
    <t>A unique association of bifacial weakness, paresthesia and vestibulocochlear neuritis as post-COVID-19 manifestation in pregnant women: a case report</t>
  </si>
  <si>
    <t>https://www.panafrican-med-journal.com/content/article/38/30/full/</t>
  </si>
  <si>
    <t>Coimbra</t>
  </si>
  <si>
    <t>Bissaya Barreto Maternity-Obstetrics Service B, Coimbra Hospital and University Center</t>
  </si>
  <si>
    <t>March 16 to July 31 2020</t>
  </si>
  <si>
    <t>SARS-CoV-2 in Pregnancy—The First Wave</t>
  </si>
  <si>
    <t>https://www.mdpi.com/1648-9144/57/3/241/htm</t>
  </si>
  <si>
    <t>Department of Pathology, University Hospital La Paz, Madrid, Spain</t>
  </si>
  <si>
    <t>March 13 to May 11 2020</t>
  </si>
  <si>
    <t>Maternal and perinatal outcomes and placental pathologic examination of 29 SARS‐CoV‐2 infected patients in the third trimester of gestation</t>
  </si>
  <si>
    <t>https://obgyn.onlinelibrary.wiley.com/doi/10.1111/jog.14784</t>
  </si>
  <si>
    <t>bioRxiv</t>
  </si>
  <si>
    <t>Department of Pediatrics, Lurie Center for Autism, Massachusetts General Hospital, Harvard Medical School, Boston, MA, USA</t>
  </si>
  <si>
    <t>Sexually dimorphic placental responses to maternal SARS-CoV-2 infection</t>
  </si>
  <si>
    <t>https://www.biorxiv.org/content/10.1101/2021.03.29.437516v1.full</t>
  </si>
  <si>
    <t>Res Sq</t>
  </si>
  <si>
    <t>Bethesda</t>
  </si>
  <si>
    <t>Perinatology Research Branch, Division of Obstetrics and Maternal-Fetal Medicine, Division of Intramural Research, Eunice Kennedy Shriver National Institute of Child Health and Human Development, National Institutes of Health, U.S. Department of Health and Human Services (NICHD/NIH/DHHS); Bethesda, Maryland</t>
  </si>
  <si>
    <t>Maternal-Fetal Immune Responses in Pregnant Women Infected with SARS-CoV-2</t>
  </si>
  <si>
    <t>https://www.ncbi.nlm.nih.gov/pmc/articles/PMC8020997/</t>
  </si>
  <si>
    <t>Hong Kong</t>
  </si>
  <si>
    <t>Department of Obstetrics and Gynaecology, The Chinese University of Hong Kong, Hong Kong Special Administrative Region, China</t>
  </si>
  <si>
    <t>March 27 2020 to Jan 24 2021</t>
  </si>
  <si>
    <t>Relationship between viral load, infection-to-delivery interval and mother-to-child transfer of anti-SARS-CoV-2 antibodies</t>
  </si>
  <si>
    <t>https://obgyn.onlinelibrary.wiley.com/doi/epdf/10.1002/uog.23639</t>
  </si>
  <si>
    <t>J Obstet Gynaecol Can</t>
  </si>
  <si>
    <t>Department of Obstetrics and Gynecology, McGill University, Montreal, Quebec</t>
  </si>
  <si>
    <t>https://www.ncbi.nlm.nih.gov/pmc/articles/PMC8003454/</t>
  </si>
  <si>
    <t>Department of Midwifery and Reproductive Health, School of Nursing and Midwifery, University of Medical Sciences Tehran, Tehran, Iran</t>
  </si>
  <si>
    <t>March 2020 to Jan 2021</t>
  </si>
  <si>
    <t>The severity of COVID-19 among pregnant women and the risk of adverse maternal outcomes</t>
  </si>
  <si>
    <t>https://obgyn.onlinelibrary.wiley.com/doi/epdf/10.1002/ijgo.13700</t>
  </si>
  <si>
    <t>Division of Pulmonary and Critical Care Medicine, the First Affiliated Hospital of Sun Yat-sen University, Institute of Pulmonary Diseases, Sun Yat-sen University, Guangzhou</t>
  </si>
  <si>
    <t>Jan 15 to Feb 29 2020</t>
  </si>
  <si>
    <t>Clinical characteristics and outcome of SARS-CoV-2 infection during pregnancy</t>
  </si>
  <si>
    <t>https://www.ncbi.nlm.nih.gov/pmc/articles/PMC8021446/</t>
  </si>
  <si>
    <t>Department of Reproductive Health and Midwifery, School of Nursing and Midwifery, Tehran University of Medical Sciences, Tehran, Iran</t>
  </si>
  <si>
    <t>March to Oct 2020</t>
  </si>
  <si>
    <t>Characteristics and outcomes of COVID-19 pneumonia in pregnancy compared with infected nonpregnant women</t>
  </si>
  <si>
    <t>https://obgyn.onlinelibrary.wiley.com/doi/epdf/10.1002/ijgo.13697</t>
  </si>
  <si>
    <t>Department of Family and Preventive Medicine, University of Utah School of Medicine</t>
  </si>
  <si>
    <t>Jan to June 2020</t>
  </si>
  <si>
    <t>The risk of clinical complications and death among pregnant women with COVID-19 in the Cerner COVID-19 cohort: a retrospective analysis</t>
  </si>
  <si>
    <t>https://bmcpregnancychildbirth.biomedcentral.com/articles/10.1186/s12884-021-03772-y</t>
  </si>
  <si>
    <t>J Community Health</t>
  </si>
  <si>
    <t>Department of Obstetrics and Gynecology, Downstate Health Sciences University, State University of New York</t>
  </si>
  <si>
    <t>April 10 to June 10 2020</t>
  </si>
  <si>
    <t>Effect of SARS-CoV-2 Infection on Pregnancy Outcomes in an Inner-City Black Patient Population</t>
  </si>
  <si>
    <t>https://www.ncbi.nlm.nih.gov/pmc/articles/PMC8046575/</t>
  </si>
  <si>
    <t>Sci Rep</t>
  </si>
  <si>
    <t>Department of Pediatrics, Children’s Digital Health and Data Center, Zhongnan Hospital of Wuhan University, Wuhan</t>
  </si>
  <si>
    <t>Jan 27 to May 10 2020</t>
  </si>
  <si>
    <t>Dynamic changes of acquired maternal SARS-CoV-2 IgG in infants</t>
  </si>
  <si>
    <t>https://www.ncbi.nlm.nih.gov/pmc/articles/PMC8044122/</t>
  </si>
  <si>
    <t>Medical Journal of Chile</t>
  </si>
  <si>
    <t>Valdivia</t>
  </si>
  <si>
    <t>Sub-Department of Medicine, Hospital Base de Valdivia. Valdivia, Chile</t>
  </si>
  <si>
    <t>Clinical features of 47 patients infected with COVID-19 admitted to a Regional Reference Center</t>
  </si>
  <si>
    <t>https://scielo.conicyt.cl/scielo.php?script=sci_arttext&amp;pid=S0034-98872020001101577&amp;lng=en&amp;nrm=iso&amp;tlng=en</t>
  </si>
  <si>
    <t>World Journal of Pediatrics</t>
  </si>
  <si>
    <t>Department of Neonatology, Wuhan Children’s Hospital (Wuhan Maternal and Child Healthcare Hospital), Tongji Medical College, Huazhong University of Science and Technology, Wuhan, China</t>
  </si>
  <si>
    <t>Feb 1 to May 15 2020</t>
  </si>
  <si>
    <t>Short-term developmental outcomes in neonates born to mothers with COVID-19 from Wuhan, China</t>
  </si>
  <si>
    <t>https://link.springer.com/article/10.1007%2Fs12519-021-00426-z</t>
  </si>
  <si>
    <t>Pediatrics and Neonatology</t>
  </si>
  <si>
    <t>Department of Respiratory and Critical Care Medicine, Renmin Hospital of Wuhan University</t>
  </si>
  <si>
    <t>Detectable antibodies against SARS-CoV-2 in newborns from mothers infected with COVID-19 at different gestational ages</t>
  </si>
  <si>
    <t>https://www.pediatr-neonatol.com/article/S1875-9572(21)00052-8/fulltext#%20</t>
  </si>
  <si>
    <t>JAMA Ophthalmology</t>
  </si>
  <si>
    <t>Federal University of Sao Paulo, Escola Paulista de Medicina, São Paulo, Brazil</t>
  </si>
  <si>
    <t>April to Nov 2020</t>
  </si>
  <si>
    <t>Ocular Assessments of a Series of Newborns Gestationally Exposed to Maternal COVID-19 Infection</t>
  </si>
  <si>
    <t>https://jamanetwork.com/journals/jamaophthalmology/fullarticle/2778288</t>
  </si>
  <si>
    <t xml:space="preserve">Department of Obstetrics and Gynecology, INOVA Health System, Falls Church, VA, USA; bThe Prenatal Pediatrics Institute, Children’s National Hospital, Washington, DC, USA; cPerinatal Associates of Northern Virginia, Fairfax, VA, USA </t>
  </si>
  <si>
    <t>April 1 to Dec31 2020</t>
  </si>
  <si>
    <t xml:space="preserve">Pharmacological treatment in pregnant women with moderate symptoms of coronavirus disease 2019 (COVID-19) pneumonia </t>
  </si>
  <si>
    <t>https://www.tandfonline.com/doi/full/10.1080/14767058.2021.1903426?scroll=top&amp;needAccess=true</t>
  </si>
  <si>
    <t xml:space="preserve">Unidad de Medicina Materno Fetal, Servicio de Ginecolog_x0019_ıa y Obstetricia, Complejo Hospitalario San Jos_x0019_e, Santiago, Chile </t>
  </si>
  <si>
    <t>April 8 to Aug 30 2020</t>
  </si>
  <si>
    <t xml:space="preserve">Maternal and perinatal outcomes in pregnant women with confirmed severe and mild COVID-19 at one large maternity hospital in Chile </t>
  </si>
  <si>
    <t>https://www.tandfonline.com/doi/full/10.1080/14767058.2021.1902498?scroll=top&amp;needAccess=true</t>
  </si>
  <si>
    <t>Department of Obstetrics and Gynecology, Ankara State Hospital</t>
  </si>
  <si>
    <t>March 20 to July 25 2020</t>
  </si>
  <si>
    <t xml:space="preserve">Comparison of hematological parameters and perinatal outcomes between COVID-19 pregnancies and healthy pregnancy cohort </t>
  </si>
  <si>
    <t>https://www.degruyter.com/document/doi/10.1515/jpm-2020-0403/html</t>
  </si>
  <si>
    <t>Instituto Nacional de Saúde da Mulher, da Criança e do Adolescente Fernandes Figueira, Fundação Oswaldo Cruz, Rio de Janeiro</t>
  </si>
  <si>
    <t>up to Nov 23 2020</t>
  </si>
  <si>
    <t>The impact of the COVID-19 pandemic on maternal mortality in Brazil: 523 maternal deaths by acute respiratory distress syndrome potentially associated with SARS-CoV-2</t>
  </si>
  <si>
    <t>https://pubmed.ncbi.nlm.nih.gov/33570755/</t>
  </si>
  <si>
    <t>Department of Pediatrics, Bai Jerbai Wadia Hospital for Children, Mumbai, Maharashtra, India.</t>
  </si>
  <si>
    <t>Outcome of Covid-19 Positive Newborns Presenting to a Tertiary Care Hospital</t>
  </si>
  <si>
    <t>https://europepmc.org/article/med/33361531</t>
  </si>
  <si>
    <t>Official Journal of The American Acadmy of Pediatrics</t>
  </si>
  <si>
    <t>Department of Neonatology, Hospital General Universitario Gregorio Marañón and Complutense University of Madrid, Madrid, Spain</t>
  </si>
  <si>
    <t>March 8 to May 26 2020</t>
  </si>
  <si>
    <t>Neonates Born to Mothers With COVID-19: Data From the Spanish Society of Neonatology Registry</t>
  </si>
  <si>
    <t>https://pediatrics.aappublications.org/content/147/2/e2020015065/tab-article-info</t>
  </si>
  <si>
    <t>Department of Neonatology and Clinical Virology Unit, Medical Center, Hadassah and Hebrew University, Jerusalem, Israel</t>
  </si>
  <si>
    <t>Neonatal SARS-CoV-2 Infections in Breastfeeding Mothers</t>
  </si>
  <si>
    <t>https://pediatrics.aappublications.org/content/early/2021/04/09/peds.2020-010918/tab-article-info</t>
  </si>
  <si>
    <t>BMJ Paediatrics Open</t>
  </si>
  <si>
    <t>Guwahati</t>
  </si>
  <si>
    <t>Cytokine storm in preterm newborns, born to covid 19 positive mothers, their presentations, management and outcomes in a tertiary care centre in Guwahati</t>
  </si>
  <si>
    <t>https://bmjpaedsopen.bmj.com/content/5/Suppl_1/A107.2.info</t>
  </si>
  <si>
    <t>IJRP</t>
  </si>
  <si>
    <t>Obstetric and Gynaecology Resident of Airlangga University, Surabaya, Indonesia</t>
  </si>
  <si>
    <t>CHARACTERISTICS OF MATERNAL DEATH DUE TO SARS-CoV-2 INFECTION IN EAST JAVA, INDONESIA</t>
  </si>
  <si>
    <t>https://ijrp.org/paper-detail/1815</t>
  </si>
  <si>
    <t>Opole</t>
  </si>
  <si>
    <t>Department of Anatomy, Faculy of Medicine, University of Opole</t>
  </si>
  <si>
    <t>COVID-19 Disease During Pregnancy - Presentation of Two Cases and Literature Review</t>
  </si>
  <si>
    <t>https://books.google.nl/books?hl=nl&amp;lr=&amp;id=woYmEAAAQBAJ&amp;oi=fnd&amp;pg=PA138&amp;dq=Kowalczyk+D+COVID-19+Disease+During+Pregnancy+-+Presentation+of+Two+Cases+and+Literature+Review&amp;ots=yeoEWmZV1q&amp;sig=omOPgnEXrKSBdlffIsYoFAyAnoU#v=onepage&amp;q&amp;f=false</t>
  </si>
  <si>
    <t>Department of Pediatrics, Division of Infectious Diseases, Ann and Robert H. Lurie Children’s Hospital of Chicago and Feinberg School of Medicine, Northwestern University, Chicago, IL, USA</t>
  </si>
  <si>
    <t>Jan to March 2021</t>
  </si>
  <si>
    <t>Cord Blood Antibodies following Maternal COVID-19 Vaccination During Pregnancy</t>
  </si>
  <si>
    <t>https://www.ncbi.nlm.nih.gov/pmc/articles/PMC8012273/</t>
  </si>
  <si>
    <t>The Ulutas Medical Journal</t>
  </si>
  <si>
    <t>Departmentof Pediatrics, Istanbul Medicine Hospital, Atlas University, Faculty of Medicine, Istanbul, Turkey</t>
  </si>
  <si>
    <t>Neonatal COVID-19: Two Case Reports</t>
  </si>
  <si>
    <t>https://www.researchgate.net/profile/M-Torehan-Aslan/publication/350504060_Neonatal_COVID-19_Two_Case_Reports/links/60706e5c4585150fe997d57e/Neonatal-COVID-19-Two-Case-Reports.pdf</t>
  </si>
  <si>
    <t>Revista Peruana de Investigación Materno Perinatal</t>
  </si>
  <si>
    <t>Santa Maria</t>
  </si>
  <si>
    <t>PREGNANT WOMAN WITH COVID 19 AND DIABETES MELLITUS WITH AN UNFAVORABLE OUTCOME</t>
  </si>
  <si>
    <t>https://alicia.concytec.gob.pe/vufind/Record/2663-113X_82d1d1fb66d4d1c858b1dffdac2b0799</t>
  </si>
  <si>
    <t>Egyptian Journal of Health Care</t>
  </si>
  <si>
    <t>Egypt</t>
  </si>
  <si>
    <t>Fayoum</t>
  </si>
  <si>
    <t>Maternal and Neonatal Health Nursing, Faculty of Nursing, Fayoum University, Egypt</t>
  </si>
  <si>
    <t>June to Nov 2020</t>
  </si>
  <si>
    <t>Perinatal Obstetrical and Psychological Outcomes among Pregnant Women with COVID-19</t>
  </si>
  <si>
    <t>https://ejhc.journals.ekb.eg/article_163264.html</t>
  </si>
  <si>
    <t>Department of Obstetrics and Gynecology, LTMMC and LTMGH, Sion, Mumbai, Maharashtra, India</t>
  </si>
  <si>
    <t>April 1 to Nov 30 2020</t>
  </si>
  <si>
    <t>Study of impact of COVID-19 infection on ectopic pregnancy in a tertiary care center</t>
  </si>
  <si>
    <t>https://www.ijrcog.org/index.php/ijrcog/article/view/9891</t>
  </si>
  <si>
    <t>Journal of Infection and Public Health</t>
  </si>
  <si>
    <t>Neonatology Department, King Fahad Medical City, Saudi Arabia</t>
  </si>
  <si>
    <t>March to Nov 2020</t>
  </si>
  <si>
    <t>Clinical outcomes of maternal and neonate with COVID-19 infection–Multicentre study in Saudi Arabia</t>
  </si>
  <si>
    <t>https://www.sciencedirect.com/science/article/pii/S1876034121000897</t>
  </si>
  <si>
    <t>Department of Obstetrics and Gynecology, Toho University Omori Medical Center, Tokyo, Japan</t>
  </si>
  <si>
    <t>Rapid recovery achieved by intensive therapy after preterm cesarean section for worsening COVID-19-induced acute respiratory failure: A case report and literature review</t>
  </si>
  <si>
    <t>https://www.sciencedirect.com/science/article/pii/S2214911221000333</t>
  </si>
  <si>
    <t>Pediatrics infectious diseases research center, Mazandaran University of Medical Sciences, Sari, Iran</t>
  </si>
  <si>
    <t>March 2020</t>
  </si>
  <si>
    <t>Clinical course, radiological findings and late outcome in preterm infant with suspected vertical transmission born to a mother with severe COVID-19 pneumonia: a case report</t>
  </si>
  <si>
    <t>https://jmedicalcasereports.biomedcentral.com/articles/10.1186/s13256-021-02835-0</t>
  </si>
  <si>
    <t>PLOS ONE</t>
  </si>
  <si>
    <t>Dirección General, Instituto Nacional de Perinatología Isidro Espinosa de los Reyes, Mexico City, Mexico</t>
  </si>
  <si>
    <t>April 22 to May 25 2020</t>
  </si>
  <si>
    <t>Prevalence, clinical features, and outcomes of SARS-CoV-2 infection in pregnant women with or without mild/moderate symptoms: Results from universal screening in a tertiary care center in Mexico City, Mexico</t>
  </si>
  <si>
    <t>https://journals.plos.org/plosone/article?id=10.1371/journal.pone.0249584#pone-0249584-t002</t>
  </si>
  <si>
    <t>Curr Med Sci</t>
  </si>
  <si>
    <t>Reproductive Medicine Center, Wuhan Children's Hospital (Wuhan Maternal and Child Healthcare Hospital), Tongji Medical College, Huazhong University of Science and Technology, Wuha</t>
  </si>
  <si>
    <t>Feb 1 to March 30 2020</t>
  </si>
  <si>
    <t>Retrospective Analysis of Clinical Characteristics and Neonatal Outcomes of Pregnant Women with SARS-COV-2 Infection</t>
  </si>
  <si>
    <t>https://link.springer.com/content/pdf/10.1007/s11596-021-2347-9.pdf</t>
  </si>
  <si>
    <t>Nuffield Department of Women's &amp; Reproductive Health, University of Oxford, Oxford, United Kingdom</t>
  </si>
  <si>
    <t>Maternal and Neonatal Morbidity and Mortality Among Pregnant Women With and Without COVID-19 Infection: The INTERCOVID Multinational Cohort Study</t>
  </si>
  <si>
    <t>https://jamanetwork.com/journals/jamapediatrics/fullarticle/2779182</t>
  </si>
  <si>
    <t>Norway, Denmark, Sweden, Finland, Iceland</t>
  </si>
  <si>
    <t>Department of Health Registry Research and -Development, Norwegian Institute of Public Health, Bergen, Norway</t>
  </si>
  <si>
    <t>COVID-19 in pregnancy - characteristics and outcomes of pregnant women admitted to hospital because of SARS-CoV-2 infection in the Nordic countries</t>
  </si>
  <si>
    <t>https://obgyn.onlinelibrary.wiley.com/doi/epdf/10.1111/aogs.14160</t>
  </si>
  <si>
    <t>Atlanta</t>
  </si>
  <si>
    <t>CDC - Vaccine Adverse Event Reporting System (VAERS)</t>
  </si>
  <si>
    <t>Dec 14 2020 to Feb 28 2021</t>
  </si>
  <si>
    <t>Preliminary Findings of mRNA Covid-19 Vaccine Safety in Pregnant Persons</t>
  </si>
  <si>
    <t>https://www.nejm.org/doi/10.1056/NEJMoa2104983?url_ver=Z39.88-2003&amp;rfr_id=ori%3Arid%3Acrossref.org&amp;rfr_dat=cr_pub++0pubmed</t>
  </si>
  <si>
    <t>Obstetrics &amp; Gynaecology, Amsterdam UMC Location AMC, Amsterdam, North Holland, The Netherlands</t>
  </si>
  <si>
    <t>Severe metabolic ketoacidosis as a primary manifestation of SARS-CoV-2 infection in non-diabetic pregnancy</t>
  </si>
  <si>
    <t>https://casereports.bmj.com/content/14/4/e241745.long</t>
  </si>
  <si>
    <t>Austin Journal of Obstetrics and Gynecology</t>
  </si>
  <si>
    <t>Department of Obstetrics and Gynecology, New York Medical College, USA</t>
  </si>
  <si>
    <t>Universal Rapid Testing for SARS-CoV-2 in Obstetrical Patients at a Suburban New York Tertiary Medical Center: Prevalence and Patient Characteristics</t>
  </si>
  <si>
    <t>https://www.researchgate.net/profile/Camille-Clare/publication/350897530_Austin_Journal_of_Obstetrics_and_Gynecology/links/607982092fb9097c0cea08ca/Austin-Journal-of-Obstetrics-and-Gynecology.pdf</t>
  </si>
  <si>
    <t>Medicina Critica</t>
  </si>
  <si>
    <t>la Unidad de Cuidados Intensivos del Instituto Nacional de Perinatología de México</t>
  </si>
  <si>
    <t>March 1 to Oct 15 202</t>
  </si>
  <si>
    <t>SARS-CoV-2 infection in women with severe preeclampsia in a Intensive Care Unit. Prognostic and correlation with viral load </t>
  </si>
  <si>
    <t>https://www.medigraphic.com/cgi-bin/new/resumenI.cgi?IDARTICULO=99150</t>
  </si>
  <si>
    <t>Clinical and Experimental Obstetrics &amp; Gynecology</t>
  </si>
  <si>
    <t>Riyadh city</t>
  </si>
  <si>
    <t>Department of Obstetrics and Gynecology, College of Medicine, King Saud University, King Khalid University Hospital, King Saud University Medical City</t>
  </si>
  <si>
    <t>Consequences of SARS-CoV-2 disease on maternal, perinatal and neonatal outcomes: a retrospective observational cohort study</t>
  </si>
  <si>
    <t>https://www.researchgate.net/profile/Sahar-Abdulghani/publication/350890683_Consequences_of_SARS-CoV-2_disease_on_maternal_perinatal_and_neonatal_outcomes_a_retrospective_observational_cohort_study/links/60798d282fb9097c0ceb5667/Consequences-of-SARS-CoV-2-disease-on-maternal-perinatal-and-neonatal-outcomes-a-retrospective-observational-cohort-study.pdf</t>
  </si>
  <si>
    <t>Anaesthesiology Intensive Therapy</t>
  </si>
  <si>
    <t>Albert Einstein College of Medicine, Bronx, New York, USA</t>
  </si>
  <si>
    <t>Feb 1 to May 1 2020</t>
  </si>
  <si>
    <t>A review of 92 obstetric patients with COVID-19 in the Bronx, New York and their peripartum anaesthetic management</t>
  </si>
  <si>
    <t>https://www.termedia.pl/A-review-of-92-obstetric-patients-with-COVID-19-in-the-Bronx-New-York-and-their-peripartum-anaesthetic-management,118,43759,1,1.html</t>
  </si>
  <si>
    <t>National Centre for Disease Prevention and Health Promotion, Istituto Superiore di Sanità-Viale Regina Elena</t>
  </si>
  <si>
    <t>Feb 25 to July 31 2020</t>
  </si>
  <si>
    <t>Childbirth Care among SARS-CoV-2 Positive Women in Italy</t>
  </si>
  <si>
    <t>https://www.mdpi.com/1660-4601/18/8/4244/htm</t>
  </si>
  <si>
    <t>Department of Clinical Science, Intervention, and Technology, Karolinska Institutet, Stockholm, Sweden</t>
  </si>
  <si>
    <t>March 11 2020 to Jan 31 2021</t>
  </si>
  <si>
    <t>Association of Maternal SARS-CoV-2 Infection in Pregnancy With Neonatal Outcomes</t>
  </si>
  <si>
    <t>https://jamanetwork.com/journals/jama/fullarticle/2779586</t>
  </si>
  <si>
    <t>Paediatric Infectious Disease Unit, Instituto de Investigación Sanitaria Gregorio Marañón, Madrid, Spain</t>
  </si>
  <si>
    <t>March 15 to July 31 2020</t>
  </si>
  <si>
    <t>SARS-COV-2 infection in pregnant women and newborns in a Spanish cohort (GESNEO-COVID) during the first wave</t>
  </si>
  <si>
    <t>https://www.ncbi.nlm.nih.gov/pmc/articles/PMC8072086/</t>
  </si>
  <si>
    <t>Journal of Clinical Investigation</t>
  </si>
  <si>
    <t>eight hospitals across Israel</t>
  </si>
  <si>
    <t>April 2020 and March 2021</t>
  </si>
  <si>
    <t>Efficient maternal to neonatal transfer of antibodies against SARS-CoV-2 and BNT162b2 mRNA COVID-19 vaccine</t>
  </si>
  <si>
    <t>https://www.jci.org/articles/view/150319</t>
  </si>
  <si>
    <t>Fertility and Sterility</t>
  </si>
  <si>
    <t>78 centers participating in the Spanish COVID19 Registry</t>
  </si>
  <si>
    <t>February 26 and November 5, 2020</t>
  </si>
  <si>
    <t>Perinatal outcomes of pregnancies resulting from assisted reproduction technology in SARS-CoV-2-infected women: a prospective observational study</t>
  </si>
  <si>
    <t>https://www.fertstert.org/article/S0015-0282(21)00290-9/fulltext#%20</t>
  </si>
  <si>
    <t>703 hospitals in the Perimier Healthcare database</t>
  </si>
  <si>
    <t>Mar 2020 - Sep 2020</t>
  </si>
  <si>
    <t>Adverse pregnancy outcomes, maternal complications, and severe illness among U.S.
delivery hospitalizations with and without a COVID-19 diagnosis</t>
  </si>
  <si>
    <t>https://academic.oup.com/cid/advance-article/doi/10.1093/cid/ciab344/6274300</t>
  </si>
  <si>
    <t>Surveillance for Emerging Threats to Mothers and Babies Network (SET-NET)</t>
  </si>
  <si>
    <t>March 29, 2020 -March 5, 2021</t>
  </si>
  <si>
    <t>Risk factors for illness severity among pregnant women with confirmed SARS-CoV-2 infection – Surveillance for Emerging Threats to Mothers and Babies Network, 22 state, local, and territorial health departments, March 29, 2020 -March 5, 2021</t>
  </si>
  <si>
    <t>https://academic.oup.com/cid/advance-article/doi/10.1093/cid/ciab432/6280195</t>
  </si>
  <si>
    <t>The Brazilian Journal of Infectious Diseases</t>
  </si>
  <si>
    <t>Salvador</t>
  </si>
  <si>
    <t>Two maternity hospitals in Salvador-Bahia</t>
  </si>
  <si>
    <t>May 24 - July 17 2020</t>
  </si>
  <si>
    <t>SARS-CoV-2 infection in pregnant women and newborns in two maternity hospitalis in Salvador-Bahia, Brazil</t>
  </si>
  <si>
    <t>https://www.sciencedirect.com/science/article/pii/S141386702100060X</t>
  </si>
  <si>
    <t>Al-Zahra tertiary maternity hospital in Tabriz, Iran</t>
  </si>
  <si>
    <t>March 10 - April 15 2020</t>
  </si>
  <si>
    <t>Characteristics, clinical and laboratory data and outcomes of pregnant woman with confirmed SARS-CoV-2 infection admitted to Al-Zahra tertiary referral maternity center in Iran: a case series of 24 patients</t>
  </si>
  <si>
    <t>https://link.springer.com/article/10.1186/s12884-021-03764-y#citeas</t>
  </si>
  <si>
    <t>Kalinga Institute of Medical Science (KIMS), Odisha state</t>
  </si>
  <si>
    <t>May 1 - October 20 2020</t>
  </si>
  <si>
    <t>Neonatal Outcomes of Pregnant Women With COVID-19 in a Developing Country Setup</t>
  </si>
  <si>
    <t>https://www.sciencedirect.com/science/article/pii/S187595722100084X#!</t>
  </si>
  <si>
    <t>Acta Medica Phillipina</t>
  </si>
  <si>
    <t>Philippines</t>
  </si>
  <si>
    <t>Manila</t>
  </si>
  <si>
    <t>University of the Philippines-Philippine General Hospital, Expanded Hospital Research Office (EHRO)</t>
  </si>
  <si>
    <t>Maternal and Neonatal Outcomes of Pregnant Women with Clinically Confirmed COVID-19 Admitted at the Phillipine General Hospital</t>
  </si>
  <si>
    <t>https://actamedicaphilippina.upm.edu.ph/index.php/acta/article/view/2863/2323</t>
  </si>
  <si>
    <t>J Infect Dev CtriesChina</t>
  </si>
  <si>
    <t>Two COVID-19 designated hospitals in Wuhan</t>
  </si>
  <si>
    <t>January 30 2020 - April 15 2020</t>
  </si>
  <si>
    <t>Characteristics and Pregnancy Outcomes of Asymptomatic and Symptomatic Woman with COVID-19: Lessons from Hospitalis in Wuhan</t>
  </si>
  <si>
    <t>https://pubmed.ncbi.nlm.nih.gov/33956644/</t>
  </si>
  <si>
    <t>JAMA Network Open - Pediatrics</t>
  </si>
  <si>
    <t>Massachusetts</t>
  </si>
  <si>
    <t>11 academic or community hospitals in Massachusetts</t>
  </si>
  <si>
    <t>March 1 2020 - July 31 2020</t>
  </si>
  <si>
    <t>Association of Maternal Perinatal SARS-CoV-2 Infection With Neonatal Outcomes During the COVID-19 Pandemic in Massachusetts</t>
  </si>
  <si>
    <t>https://jamanetwork.com/journals/jamanetworkopen/fullarticle/2779051</t>
  </si>
  <si>
    <t>Probable Case of Vertical Transmission of SARS-CoV-2 in a Newborn in Mexico</t>
  </si>
  <si>
    <t>https://www.karger.com/Article/FullText/514710#</t>
  </si>
  <si>
    <t>Frontiers in Pediatrics</t>
  </si>
  <si>
    <t>Case Report: Neonatal Multi-System Inflammatory Syndrome Associated With SARS-CoV-2 Exposure in Two Cases From Saudi Arabia</t>
  </si>
  <si>
    <t>https://doi.org/10.3389/fped.2021.652857</t>
  </si>
  <si>
    <t>Global Challenges 2021</t>
  </si>
  <si>
    <t>COVID-19 and Pregnancy: A Case Study</t>
  </si>
  <si>
    <t>https://onlinelibrary.wiley.com/doi/pdf/10.1002/gch2.202000074</t>
  </si>
  <si>
    <t>Int J Reprod Contracept Obstet Gyneacol</t>
  </si>
  <si>
    <t>Cameroon</t>
  </si>
  <si>
    <t>Yaoundé</t>
  </si>
  <si>
    <t>Yaoundé Central Hospital</t>
  </si>
  <si>
    <t>First delivery of a COVID-19 positive patient in Cameroon</t>
  </si>
  <si>
    <t>https://ijrcog.org/index.php/ijrcog/article/view/8619</t>
  </si>
  <si>
    <t>Jammu</t>
  </si>
  <si>
    <t>COVID-19-dedicated Shri Maharaja Gulab Singh (SMGS) maternity hospital in Jammu</t>
  </si>
  <si>
    <t>September 1 2020 - November 30 2020</t>
  </si>
  <si>
    <t>SARS-CoV-2 prevalence and maternal-perinatal outcomes among pregnant women admitted for delivery: Experience from COVID-19-dedicated maternity hospital in Jammu, Jammu and Kashmir (India)</t>
  </si>
  <si>
    <t>https://onlinelibrary.wiley.com/doi/full/10.1002/jmv.27074?casa_token=zCbgBrTXeucAAAAA%3Af33nbGyuCHshaLsR4K5k8jtr-6x1N2vzdBq74AMcIL-dIxhuQA1LwoNq19DsRZUtpC442GY0tPIxTcDT</t>
  </si>
  <si>
    <t>Ankara City Hospital, Department of Perinatology</t>
  </si>
  <si>
    <t>September 10 and November 23 2020</t>
  </si>
  <si>
    <t>Vertical transmission of SARS-Cov-2: A prospective cross-sectional study from a tertiary center</t>
  </si>
  <si>
    <t>https://pubmed.ncbi.nlm.nih.gov/34081331/</t>
  </si>
  <si>
    <t>Middle East Fertil Soc J.</t>
  </si>
  <si>
    <t>Hormozgan</t>
  </si>
  <si>
    <t>Shahid Mohammadi Hospital Hormozgan</t>
  </si>
  <si>
    <t>Obstetric, maternal, and neonatal outcomes in COVID-19 compared to healthy pregnant women in Iran: a retrospective, case-control study</t>
  </si>
  <si>
    <t>https://www.ncbi.nlm.nih.gov/pmc/articles/PMC8202219/</t>
  </si>
  <si>
    <t>AJP Rep.</t>
  </si>
  <si>
    <t>Report of a Confirmed SARS-CoV-2 Positive Newborn after Delivery Despite Negative SARS-CoV-2 Testing on Both Parents</t>
  </si>
  <si>
    <t>https://pubmed.ncbi.nlm.nih.gov/34150353/</t>
  </si>
  <si>
    <t>Clin Microbiol Infect</t>
  </si>
  <si>
    <t>Nine tertiary care hospitals throughout Spain</t>
  </si>
  <si>
    <t>Congenital infection of SARS-CoV-2 in live-born neonates: a population-based descriptive study</t>
  </si>
  <si>
    <t>https://pubmed.ncbi.nlm.nih.gov/34153457/</t>
  </si>
  <si>
    <t>Int J Environ Res Public Health</t>
  </si>
  <si>
    <t>Keimyung University Dongsan Medical Center, Daegu</t>
  </si>
  <si>
    <t>After March 2020</t>
  </si>
  <si>
    <r>
      <t>Pregnancy Outcome, Antibodies, and Placental Pathology in SARS-CoV-2 Infection during Early Pregnancy. </t>
    </r>
    <r>
      <rPr>
        <i/>
        <sz val="10"/>
        <color rgb="FF303030"/>
        <rFont val="Arial"/>
        <family val="2"/>
        <scheme val="minor"/>
      </rPr>
      <t>Int J Environ Res Public Health</t>
    </r>
    <r>
      <rPr>
        <sz val="10"/>
        <color rgb="FF303030"/>
        <rFont val="Arial"/>
        <family val="2"/>
        <scheme val="minor"/>
      </rPr>
      <t>. 2021;18(11):5709. Published 2021 May 26. doi:10.3390/ijerph18115709</t>
    </r>
  </si>
  <si>
    <t>https://www.ncbi.nlm.nih.gov/pmc/articles/PMC8198033/</t>
  </si>
  <si>
    <t> International journal of environmental research and public health </t>
  </si>
  <si>
    <t>Policlinico Umberto I Hospital, Sapienza University of Rome</t>
  </si>
  <si>
    <t>April 1 2020 to March 18 2021</t>
  </si>
  <si>
    <t>Consequences of Early Separation of Maternal-Newborn Dyad in Neonates Born to SARS-CoV-2 Positive Mothers: An Observational Study</t>
  </si>
  <si>
    <t>https://www.ncbi.nlm.nih.gov/pmc/articles/PMC8199070/</t>
  </si>
  <si>
    <t>Melguizo SC</t>
  </si>
  <si>
    <t>87 clinics in Spain</t>
  </si>
  <si>
    <t>26 February to 5 November 2020</t>
  </si>
  <si>
    <r>
      <t>Pregnancy Outcomes and SARS-CoV-2 Infection: The Spanish Obstetric Emergency Group Study. </t>
    </r>
    <r>
      <rPr>
        <i/>
        <sz val="10"/>
        <color rgb="FF303030"/>
        <rFont val="Arial"/>
        <family val="2"/>
      </rPr>
      <t>Viruses</t>
    </r>
    <r>
      <rPr>
        <sz val="10"/>
        <color rgb="FF303030"/>
        <rFont val="Arial"/>
        <family val="2"/>
      </rPr>
      <t>. 2021;13(5):853. Published 2021 May 7. doi:10.3390/v13050853</t>
    </r>
  </si>
  <si>
    <t>https://www.ncbi.nlm.nih.gov/pmc/articles/PMC8151603/</t>
  </si>
  <si>
    <t>Irish Journal of Medical Science</t>
  </si>
  <si>
    <t>Gungoren Hospital, Istanbul, Turkey</t>
  </si>
  <si>
    <t>April and December 2020</t>
  </si>
  <si>
    <t>Infants infected with SARS-CoV-2 and newborns born to mother diagnosed with COVID-19: clinical experience</t>
  </si>
  <si>
    <t>https://link.springer.com/article/10.1007%2Fs11845-021-02662-8</t>
  </si>
  <si>
    <t>Prenatal Diagnosis</t>
  </si>
  <si>
    <t xml:space="preserve">Sao Paolo </t>
  </si>
  <si>
    <t xml:space="preserve">Brazil </t>
  </si>
  <si>
    <t>Hospital das Clinicas (HC) and Hospital Universitario (HU) of São Paulo University</t>
  </si>
  <si>
    <t>12th April and 30th September 2020</t>
  </si>
  <si>
    <t>Vertical transmission of SARS-CoV2 during pregnancy: A high-risk cohort</t>
  </si>
  <si>
    <t>https://obgyn.onlinelibrary.wiley.com/doi/10.1002/pd.5980</t>
  </si>
  <si>
    <t>The American Journal of Pathology</t>
  </si>
  <si>
    <t>Saint-Luc University Hospital</t>
  </si>
  <si>
    <t>Between April 1st and December 1st, 2020</t>
  </si>
  <si>
    <t>COVID-19 during Pregnancy: Clinical and In Vitro Evidence against Placenta Infection at Term by SARS-CoV-2</t>
  </si>
  <si>
    <t>https://ajp.amjpathol.org/article/S0002-9440(21)00243-1/fulltext</t>
  </si>
  <si>
    <t xml:space="preserve">Regensburg </t>
  </si>
  <si>
    <t xml:space="preserve">St. Hedwig in Regensburg, Germany </t>
  </si>
  <si>
    <t>April to December 2020</t>
  </si>
  <si>
    <t>SARS-CoV-2 in pregnancy and possible transfer of immunity: assessment of peripartal maternal and neonatal antibody levels and a longitudinal follow-up</t>
  </si>
  <si>
    <t>https://www.degruyter.com/document/doi/10.1515/jpm-2021-0166/html</t>
  </si>
  <si>
    <t xml:space="preserve">The International Journal of Gynecology &amp; Obstetrics </t>
  </si>
  <si>
    <t>Firenze</t>
  </si>
  <si>
    <t>Maternal and neonatal SARS-CoV-2 antibodies assessment after mRNA maternal vaccination in the third trimester of pregnancy</t>
  </si>
  <si>
    <t>https://obgyn.onlinelibrary.wiley.com/doi/epdf/10.1002/ijgo.13783</t>
  </si>
  <si>
    <t>BYL Nair Charitable Hospital (NH)</t>
  </si>
  <si>
    <t>524 (neonates)</t>
  </si>
  <si>
    <t>14th April 2020 to 31st July 2020.</t>
  </si>
  <si>
    <t>Clinical Characteristics, Management, and Short-Term Outcome of Neonates Born to Mothers with COVID-19 in a Tertiary Care Hospital in India</t>
  </si>
  <si>
    <t>https://academic.oup.com/tropej/article/67/3/fmab054/6296618</t>
  </si>
  <si>
    <t>“Alexandra” maternity hospital</t>
  </si>
  <si>
    <t xml:space="preserve"> March to December 2020</t>
  </si>
  <si>
    <t>Covid-19 and pregnancy: the experience of a tertiary maternity hospital</t>
  </si>
  <si>
    <t>https://www.degruyter.com/document/doi/10.1515/jpm-2021-0070/html</t>
  </si>
  <si>
    <t xml:space="preserve">Revista Peruana de Medicina Experimental </t>
  </si>
  <si>
    <t>Instituto Nacional Materno Perinatal (INMP)</t>
  </si>
  <si>
    <t xml:space="preserve"> between April 1 and June 30, 2020</t>
  </si>
  <si>
    <t>Maternal-perinatal outcomes in pregnant women with covid-19 in a level III hospital in Peru</t>
  </si>
  <si>
    <t>https://rpmesp.ins.gob.pe/rpmesp/article/view/6358/4272</t>
  </si>
  <si>
    <t>Patna</t>
  </si>
  <si>
    <t>Excretion of SARS-CoV-2 in breast milk: a single-centre observational study</t>
  </si>
  <si>
    <t>https://bmjpaedsopen.bmj.com/content/5/1/e001087</t>
  </si>
  <si>
    <t>Ultrasound in Obstetrics &amp; Gynacology</t>
  </si>
  <si>
    <t xml:space="preserve">Sheba Medical Center; questionnaires </t>
  </si>
  <si>
    <t>Jan - Feb 2021</t>
  </si>
  <si>
    <t>Short-term outcome of pregnant women vaccinated by BNT162b2 mRNA COVID-19 vaccine</t>
  </si>
  <si>
    <t>https://obgyn.onlinelibrary.wiley.com/doi/10.1002/uog.23729</t>
  </si>
  <si>
    <t>Würzburg</t>
  </si>
  <si>
    <t>University Hospital of Würzburg</t>
  </si>
  <si>
    <t>Severe Brain Damage in a Moderate Preterm Infant as Complication of Post-COVID-19 Response during Pregnancy</t>
  </si>
  <si>
    <t>https://pubmed.ncbi.nlm.nih.gov/34126613/</t>
  </si>
  <si>
    <t>Turk J Med Sci</t>
  </si>
  <si>
    <t>Comparison of the Clinical and Laboratory Findings in COVID-19 Positive Pregnants without Comorbidity</t>
  </si>
  <si>
    <t>https://www.ncbi.nlm.nih.gov/research/coronavirus/publication/34233388</t>
  </si>
  <si>
    <t>Infection</t>
  </si>
  <si>
    <t>Bharati Vidyapeeth hospital</t>
  </si>
  <si>
    <t>June-September 2020</t>
  </si>
  <si>
    <t>Perinatal transmission of SARS-CoV-2 and transfer of maternal IgG/ neutralizing anti-SARS-CoV-2 antibodies from mothers with asymptomatic infection during pregnancy</t>
  </si>
  <si>
    <t>https://link.springer.com/article/10.1007/s15010-021-01650-5</t>
  </si>
  <si>
    <t>Santa Clara County</t>
  </si>
  <si>
    <t>A public healthcare system in Santa Clara County (CA, USA)</t>
  </si>
  <si>
    <t>April 15, 2020 and March 31, 2021</t>
  </si>
  <si>
    <t>Passive and active immunity in infants born to mothers with SARS-CoV-2 infection during pregnancy: Prospective cohort study</t>
  </si>
  <si>
    <t>https://pubmed.ncbi.nlm.nih.gov/33972953/</t>
  </si>
  <si>
    <t>Maccabi Healthcare Services</t>
  </si>
  <si>
    <t>December 19, 2020, through February 28, 2021,</t>
  </si>
  <si>
    <t>Association Between BNT162b2 Vaccination and Incidence of SARS-CoV-2 Infection in Pregnant Women</t>
  </si>
  <si>
    <t>https://jamanetwork.com/journals/jama/fullarticle/2782047</t>
  </si>
  <si>
    <t>Journal of Education and health promotion</t>
  </si>
  <si>
    <t>Shahid Beheshti University of Medical Sciences</t>
  </si>
  <si>
    <t>February 21 to November 30, 2020)</t>
  </si>
  <si>
    <t>Evaluation of clinical outcomes of neonates born to mothers with coronavirus (COVID-19) in Shahid Beheshti Hospitals</t>
  </si>
  <si>
    <t>https://www.ncbi.nlm.nih.gov/pmc/articles/PMC8249960/</t>
  </si>
  <si>
    <t>Maternal deaths due to COVID-19 disease: The cases in a single center pandemic hospital in the south east of Turkey</t>
  </si>
  <si>
    <t>https://obgyn.onlinelibrary.wiley.com/doi/10.1111/jog.14928</t>
  </si>
  <si>
    <t>International Journal of Maternal and Child health and AIDS</t>
  </si>
  <si>
    <t>South Africa</t>
  </si>
  <si>
    <t>Ekurhuleni District</t>
  </si>
  <si>
    <t>April to September 2020</t>
  </si>
  <si>
    <t>Clinical Features and Outcomes of COVID-19 Infection among Pregnant Women in South Africa</t>
  </si>
  <si>
    <t>https://www.ncbi.nlm.nih.gov/pmc/articles/PMC8264468/</t>
  </si>
  <si>
    <t>Agra</t>
  </si>
  <si>
    <t> S. N. Medical College</t>
  </si>
  <si>
    <t>April 15, 2020, to June 30, 2020</t>
  </si>
  <si>
    <t>Coronavirus disease 2019 in pregnancy: Maternal and perinatal outcome</t>
  </si>
  <si>
    <t>https://www.ncbi.nlm.nih.gov/pmc/articles/PMC8249977/</t>
  </si>
  <si>
    <t>Sanliurfa</t>
  </si>
  <si>
    <t>Sanliurfa Training and Research Hospital</t>
  </si>
  <si>
    <t>April and August 2020</t>
  </si>
  <si>
    <t>COVID-19 infection in pregnancy: a single center experience with 75 cases</t>
  </si>
  <si>
    <t>https://journals.viamedica.pl/ginekologia_polska/article/view/72611</t>
  </si>
  <si>
    <t>BYL Nair Charitable Hospital</t>
  </si>
  <si>
    <t xml:space="preserve">Feb 1 - May 14, 2021 </t>
  </si>
  <si>
    <t>Pregnancy Outcomes and Maternal Complications During the Second Wave of Coronavirus Disease 2019 (COVID-19) in India</t>
  </si>
  <si>
    <t>https://journals.lww.com/greenjournal/Fulltext/9900/Pregnancy_Outcomes_and_Maternal_Complications.230.aspx</t>
  </si>
  <si>
    <t>only data on 2nd wave extrated</t>
  </si>
  <si>
    <t xml:space="preserve">Scientific reports </t>
  </si>
  <si>
    <t>COVI-Preg international registry</t>
  </si>
  <si>
    <t>March 24th to July 26th, 2020</t>
  </si>
  <si>
    <t>Maternal outcomes and risk factors for COVID-19 severity among pregnant women</t>
  </si>
  <si>
    <t>https://www.nature.com/articles/s41598-021-92357-y</t>
  </si>
  <si>
    <t>Placental response to maternal SARS-CoV-2 infection</t>
  </si>
  <si>
    <t>https://www.nature.com/articles/s41598-021-93931-0</t>
  </si>
  <si>
    <t>Clinical relevance of SARS-CoV-2 infection in late pregnancy</t>
  </si>
  <si>
    <t>https://bmcpregnancychildbirth.biomedcentral.com/articles/10.1186/s12884-021-03985-1</t>
  </si>
  <si>
    <t>Anesthesia and Analgesia</t>
  </si>
  <si>
    <t>Society for Obstetric Anesthesia and Perinatology (SOAP) COVID-19 registry</t>
  </si>
  <si>
    <t>March 19 and May 31 2020</t>
  </si>
  <si>
    <t>The Society for Obstetric Anesthesia and Perinatology Coronavirus Disease 2019 Registry: An Analysis of Outcomes Among Pregnant Women Delivering During the Initial Severe Acute Respiratory Sy</t>
  </si>
  <si>
    <t>https://journals.lww.com/anesthesia-analgesia/Fulltext/2021/08000/The_Society_for_Obstetric_Anesthesia_and.23.aspx</t>
  </si>
  <si>
    <t>March 2020 to March 2021</t>
  </si>
  <si>
    <t>Placental lesions and SARS-Cov-2 infection: Diffuse placenta damage associated to poor fetal outcome</t>
  </si>
  <si>
    <t>https://www.ncbi.nlm.nih.gov/pmc/articles/PMC8280612/</t>
  </si>
  <si>
    <t>Bulletin of Emergency And Trauma</t>
  </si>
  <si>
    <t>Hazrat -E- Rasoul Akram Hospital</t>
  </si>
  <si>
    <t>March 8, 2020 to December 28, 2020</t>
  </si>
  <si>
    <t>Maternal and Fetal Outcomes of Pregnant Women Infected with Coronavirus Based on Tracking the Results of 90-Days Data in Hazrat -E- Rasoul Akram Hospital, Iran University of Medical Sciences</t>
  </si>
  <si>
    <t>https://www.ncbi.nlm.nih.gov/pmc/articles/PMC8286654/</t>
  </si>
  <si>
    <t>Journal of Patient-Centered Research and Reviews</t>
  </si>
  <si>
    <t xml:space="preserve">Advocate Aurora Health medical centers in Wisconsin and Illinois </t>
  </si>
  <si>
    <t>up to October 3, 2020</t>
  </si>
  <si>
    <t>COVID-19 Deliveries: Maternal Features and Neonatal Outcomes</t>
  </si>
  <si>
    <t>https://institutionalrepository.aah.org/jpcrr/vol8/iss3/11/</t>
  </si>
  <si>
    <t>Reproductive Sciences</t>
  </si>
  <si>
    <t>Department of Obstetrics and Gynaecology of “L. Sacco” University Hospital</t>
  </si>
  <si>
    <t>between March 7th and April 30th, 2020</t>
  </si>
  <si>
    <t>Unlikely SARS-CoV-2 Transmission During Vaginal Delivery</t>
  </si>
  <si>
    <t>https://link.springer.com/article/10.1007/s43032-021-00681-5</t>
  </si>
  <si>
    <t>Archives of Disease in Childhood - Fetal and Neonatal Edition</t>
  </si>
  <si>
    <t>3 April and 27 November 2020</t>
  </si>
  <si>
    <t>Neonatal outcome following maternal infection with SARS-CoV-2 in Germany: COVID-19-Related Obstetric and Neonatal Outcome Study (CRONOS)</t>
  </si>
  <si>
    <t>https://fn.bmj.com/content/early/2021/07/18/archdischild-2021-322100.long#T1</t>
  </si>
  <si>
    <t>Medical Journal Armed Forces India</t>
  </si>
  <si>
    <t xml:space="preserve">India </t>
  </si>
  <si>
    <t>Probable vertical transmission of severe acute respiratory syndrome coronavirus 2 infection from mother to neonate</t>
  </si>
  <si>
    <t>https://www.sciencedirect.com/science/article/pii/S0377123720302562?via%3Dihub</t>
  </si>
  <si>
    <t xml:space="preserve">01 June 2020 and 15 October 2020 </t>
  </si>
  <si>
    <t>Assessment of materno-foetal transmission of SARS-CoV-2: A prospective pilot study</t>
  </si>
  <si>
    <t>https://www.ncbi.nlm.nih.gov/pmc/articles/PMC8313026/</t>
  </si>
  <si>
    <t>New Yersey</t>
  </si>
  <si>
    <t>Robert Wood Johnson Barnabas Health System</t>
  </si>
  <si>
    <t>10 april 2020 - 15 june 2020</t>
  </si>
  <si>
    <t>Obstetrical outcomes and follow-up for patient with asymptomatic COVID-19 at delivery: A multicenter prospective cohort study</t>
  </si>
  <si>
    <t>https://www.ajogmfm.org/article/S2589-9333(21)00149-X/fulltext#seccesectitle0007</t>
  </si>
  <si>
    <t>Neo-COVID-19 Research Group</t>
  </si>
  <si>
    <t>March 13 2020 - May 31 2020</t>
  </si>
  <si>
    <t>Baby Friendly Hospital Initiative Breastfeeding Outcomes in Mothers with COVID-19 Infection During the First Weeks of the Pandemic in Spain</t>
  </si>
  <si>
    <t>https://www.ncbi.nlm.nih.gov/research/coronavirus/publication/34374323</t>
  </si>
  <si>
    <t>Indian Obstetrics &amp; Gynaecology</t>
  </si>
  <si>
    <t>Delhi</t>
  </si>
  <si>
    <t>Fortis Hospital, Shalimar Bagh</t>
  </si>
  <si>
    <t>May 15 2020 - September 15 2020</t>
  </si>
  <si>
    <t>Clinical presentation, maternal &amp; neonatal outcomes of pregnant women with COVID-19: A prospective observational study</t>
  </si>
  <si>
    <t xml:space="preserve">https://www.iorg.org.in/index.php/iog/article/view/660 </t>
  </si>
  <si>
    <t>Initially included as a pre print</t>
  </si>
  <si>
    <t xml:space="preserve">Liu F </t>
  </si>
  <si>
    <t>Infection and Drug Resistance</t>
  </si>
  <si>
    <t>Clinico-Radiological Features and Outcomes in Pregnant Women with COVID-19 Pneumonia Compared with Age-Matched Non-Pregnant Women</t>
  </si>
  <si>
    <t>potential duplicate data</t>
  </si>
  <si>
    <t>vaccination during pregnancy</t>
  </si>
  <si>
    <t>Congdon</t>
  </si>
  <si>
    <t>Management and Early Outcomes of Neonates Born to Women with SARS-CoV-2 in 16 U.S. Hospitals</t>
  </si>
  <si>
    <t>https://www.thieme-connect.de/products/ejournals/abstract/10.1055/s-0041-1726036</t>
  </si>
  <si>
    <t>no full text available</t>
  </si>
  <si>
    <t>&lt;6hours</t>
  </si>
  <si>
    <t>&gt;6hours</t>
  </si>
  <si>
    <t>other observations</t>
  </si>
  <si>
    <t>818-1057</t>
  </si>
  <si>
    <t>105 other reason, 39 cause of covid-19</t>
  </si>
  <si>
    <t>Child characteristics</t>
  </si>
  <si>
    <t>4 &lt;20, 248 20-34 and 175 &gt;35</t>
  </si>
  <si>
    <t>427 confirmed</t>
  </si>
  <si>
    <t>30 peripartum, 3 missing</t>
  </si>
  <si>
    <t>&lt;22</t>
  </si>
  <si>
    <t>defined 22-27</t>
  </si>
  <si>
    <t>Lokken EM</t>
  </si>
  <si>
    <t>Seattle</t>
  </si>
  <si>
    <t>University of Washington Hospital system (Montlake, Northwest, and
Harborview campuses), Swedish Medical Center (First Hill, Ballard, Issaquah and
Edmonds campuses), University of Washington Valley Medical Center, MultiCare
Health System (Auburn Medical Center, Covington Medical Center, Tacoma General
Hospital, Good Samaritan Hospital, Valley Hospital and Deaconess Hospital),
EvergreenHealth Medical Center, and PeaceHealth-St. Joseph’s Medical Center</t>
  </si>
  <si>
    <t>May 8 to May 10</t>
  </si>
  <si>
    <t>Clinical Characteristics of 46 Pregnant Women with a SARS-CoV-2 Infection in Washington State</t>
  </si>
  <si>
    <t>https://www.ajog.org/article/S0002-9378(20)30558-5/pdf</t>
  </si>
  <si>
    <t>Improve maternal respiratory status due to Covid 19 disease.</t>
  </si>
  <si>
    <t>worsening respiratory status and multiple co-morbidities, including Class III obesity</t>
  </si>
  <si>
    <t>Median 27</t>
  </si>
  <si>
    <t>7,5 days</t>
  </si>
  <si>
    <t>15 obese</t>
  </si>
  <si>
    <t>Eunice Kennedy Shriver National Institute of Child Health and Human Development Maternal-Fetal Medicine Units Network, Bethesda, MD</t>
  </si>
  <si>
    <t>Maternal and neonatal outcomes of pregnant patients with coronavirus disease 2019 (COVID-19): A multistate cohort</t>
  </si>
  <si>
    <t>https://www.ncbi.nlm.nih.gov/pmc/articles/PMC7848486/</t>
  </si>
  <si>
    <t>50 smoking, 18 immunocompromised, 165 asthma or COPD, 49 diabetes, 79 chronic hypertension, 3 chronic renal disease, 6 chronic liver disease, 14 seizure disorder, 3 IBD</t>
  </si>
  <si>
    <t>Obstetrics and Gynaecology, Du Cane Road, London</t>
  </si>
  <si>
    <t>Jan 1 to Aug 8 2020</t>
  </si>
  <si>
    <t>Pregnancy and neonatal outcomes of COVID-19 – coreporting of common outcomes from the PAN-COVID and AAP SONPM registry</t>
  </si>
  <si>
    <t>https://www.medrxiv.org/content/10.1101/2021.01.06.21249325v1</t>
  </si>
  <si>
    <t>28.6-32</t>
  </si>
  <si>
    <t>128 asthma, 58 hypertension</t>
  </si>
  <si>
    <t>Ekurhuleni health district</t>
  </si>
  <si>
    <t>103 (6 analyzed)</t>
  </si>
  <si>
    <t>Maternal mortality from COVID 19 among South African pregnant women</t>
  </si>
  <si>
    <t>https://www.tandfonline.com/doi/full/10.1080/14767058.2021.1902501</t>
  </si>
  <si>
    <t>33.5 (± 4.3)</t>
  </si>
  <si>
    <t>35 (± 5.8)</t>
  </si>
  <si>
    <t>3 hypertension, 1 diabetes</t>
  </si>
  <si>
    <t>5 positive, 1 not tested but symptomatic</t>
  </si>
  <si>
    <t>37 (± 4.41)</t>
  </si>
  <si>
    <t>2766.7 (± 813.8)</t>
  </si>
  <si>
    <t>Child nr study</t>
  </si>
  <si>
    <t>1-3</t>
  </si>
  <si>
    <t>2 stillbirths</t>
  </si>
  <si>
    <t xml:space="preserve">April 7th to May 6th </t>
  </si>
  <si>
    <t>https://link.springer.com/article/10.1007/s00431-021-04206-9</t>
  </si>
  <si>
    <t>An observational study for appraisal of clinical outcome and risk of mother-to-child SARS-CoV-2 transmission in neonates provided the benefits of mothers’ own milk</t>
  </si>
  <si>
    <t xml:space="preserve">European Journal of Pediatrics </t>
  </si>
  <si>
    <t xml:space="preserve">April–December 2020 </t>
  </si>
  <si>
    <t>tertiary-care hospital in Haryana</t>
  </si>
  <si>
    <t>Blakeway H</t>
  </si>
  <si>
    <t>https://www.ajog.org/article/S0002-9378(21)00873-5/pdf</t>
  </si>
  <si>
    <t>St George’s University Hospitals NHS Foundation Trust,</t>
  </si>
  <si>
    <t xml:space="preserve"> March 1 and July 4  2021</t>
  </si>
  <si>
    <t>COVID-19 Vaccination During Pregnancy: Coverage and Safety</t>
  </si>
  <si>
    <t>26.07 ± 4.43</t>
  </si>
  <si>
    <t>37.85 ± 1.93</t>
  </si>
  <si>
    <t>2642.57 ± 503.24</t>
  </si>
  <si>
    <t>150</t>
  </si>
  <si>
    <t>35.0 (31.0–37.0)</t>
  </si>
  <si>
    <t xml:space="preserve">23.8 (21.5–27.4) </t>
  </si>
  <si>
    <t>131</t>
  </si>
  <si>
    <t>Son M</t>
  </si>
  <si>
    <t>35 placental abruption</t>
  </si>
  <si>
    <t>Yüksel S (mild-moderate)</t>
  </si>
  <si>
    <t>38.7±1.6</t>
  </si>
  <si>
    <t>3226±368</t>
  </si>
  <si>
    <t>Yüksel S (severe)</t>
  </si>
  <si>
    <t>38.6±2.0</t>
  </si>
  <si>
    <t>3256±319</t>
  </si>
  <si>
    <t>774 asthma or COPD, 498 chronic hypertension, 258 pregestational diabetes, 417 heart disease</t>
  </si>
  <si>
    <t>28.0±5.3</t>
  </si>
  <si>
    <t>20.5(4.0-39.2)</t>
  </si>
  <si>
    <t>28.6±5.6</t>
  </si>
  <si>
    <t>30.0±6.2</t>
  </si>
  <si>
    <t>28.0(4.0-38.1)</t>
  </si>
  <si>
    <t>30.6±5.9</t>
  </si>
  <si>
    <t>Yüksel S</t>
  </si>
  <si>
    <t>Epic's Cosmos research platform</t>
  </si>
  <si>
    <t>March 1 to December 31 2020</t>
  </si>
  <si>
    <t>Coronavirus Disease 2019(COVID-19) Pandemic and Pregnancy Outcomes in a U.S. Population</t>
  </si>
  <si>
    <t>https://journals.lww.com/greenjournal/Fulltext/9900/Coronavirus_Disease_2019__COVID_19__Pandemic_and.274.aspx?casa_token=H0_McjrVmUYAAAAA:coIc2iyyce3mOt2tiju-V0O3s1HCS01DJ8DHWMmlYrivB6GvmkDDS9vrFp4Un4F8xcKMOWWxU0LKJpW8_xqMxt81</t>
  </si>
  <si>
    <t>only data on positive sars-cov-2 extracted</t>
  </si>
  <si>
    <t>Perinatal Journal</t>
  </si>
  <si>
    <t>Instanbul</t>
  </si>
  <si>
    <t>Department of Obstetrics and Gynaecology, Basaksehir Çam and Sakura City Hospital</t>
  </si>
  <si>
    <t>March 1 and October 2021</t>
  </si>
  <si>
    <t>Comparison of the pregnancy outcomes of the patients with severe symptoms who received medical treatment for COVID-19 versus the patients with mild-moderate symptoms</t>
  </si>
  <si>
    <t>https://www.perinataljournal.com/Archive/Article/20210292007</t>
  </si>
  <si>
    <t>Reproductive Biology and Endocrinology</t>
  </si>
  <si>
    <t>The first affliated hospital of Jinan university</t>
  </si>
  <si>
    <t>24 januray to 31 march 2020</t>
  </si>
  <si>
    <t>Maternal and infant outcomes during the COVID-19 pandemic: a retrospective study in Guangzhou, China</t>
  </si>
  <si>
    <t>https://rbej.biomedcentral.com/articles/10.1186/s12958-021-00807-z#Tab5</t>
  </si>
  <si>
    <t>30.43±4.13</t>
  </si>
  <si>
    <t>26.58±10.00</t>
  </si>
  <si>
    <t>62 obesity, 37 hepatitis b, 1 pcos, 25 hypothyroidism</t>
  </si>
  <si>
    <t>39.26±1.42</t>
  </si>
  <si>
    <t>3.21±0.43</t>
  </si>
  <si>
    <t>5 NRDS</t>
  </si>
  <si>
    <t>Adverse fetal: 7</t>
  </si>
  <si>
    <t>Keita H</t>
  </si>
  <si>
    <t>Anaesth Crit Care Pain Med</t>
  </si>
  <si>
    <t>18 tertiary referral maternity units</t>
  </si>
  <si>
    <t>March and July 2020</t>
  </si>
  <si>
    <t>Clinical, obstetrical and anaesthesia outcomes in pregnant women during the first COVID-19 surge in France: a prospective multicentre observational cohort study</t>
  </si>
  <si>
    <t>https://pubmed.ncbi.nlm.nih.gov/34391984/</t>
  </si>
  <si>
    <t>33±7</t>
  </si>
  <si>
    <t>27±6</t>
  </si>
  <si>
    <t>27 obesity, 9 diabetes mellitus, 5 hypertension, 4 kidney transplantation, 1 mechanical heart valve, 1 asthma, 1 sickle cell disease</t>
  </si>
  <si>
    <t>RT-PCR 64 positive of 82 tested</t>
  </si>
  <si>
    <t>38[23-41]</t>
  </si>
  <si>
    <t>Theiler RN</t>
  </si>
  <si>
    <t>Am J Obstet Gynecol MFM</t>
  </si>
  <si>
    <t>Minnesota and Wisconsin</t>
  </si>
  <si>
    <t>Mayo Clinic Health System</t>
  </si>
  <si>
    <t>December 10, 2020 and April 19, 2021</t>
  </si>
  <si>
    <t>Pregnancy and birth outcomes after SARS-CoV-2 vaccination in pregnancy</t>
  </si>
  <si>
    <t>https://www.ncbi.nlm.nih.gov/pmc/articles/PMC8378017/</t>
  </si>
  <si>
    <t>31.8(3.7)</t>
  </si>
  <si>
    <t>2 diabetes, 6 hypertension, 15 asthma, 6 infertility treatment</t>
  </si>
  <si>
    <t xml:space="preserve">The patients received at least one dose of a COVID-19 vaccine prior to delivery. </t>
  </si>
  <si>
    <t>Rozo N</t>
  </si>
  <si>
    <t>Paediatric and Perinatal Epidemiology</t>
  </si>
  <si>
    <t>Colombia</t>
  </si>
  <si>
    <t>National disease surveillance data from Colombia</t>
  </si>
  <si>
    <t>6 March 2020 to 12 December 2020</t>
  </si>
  <si>
    <t>Severity of illness by pregnancy status among laboratory-confirmed SARS-CoV-2 infections occuring in reproductive-aged women in Colombia</t>
  </si>
  <si>
    <t>https://onlinelibrary.wiley.com/doi/10.1111/ppe.12808</t>
  </si>
  <si>
    <t>212 obesity, 143 asthma, 121 diabetes, 109 cardiovascular disease, 16 cancer, 14 HIV, 6 COPD, 4 tuberculosis</t>
  </si>
  <si>
    <t>27.0(18)</t>
  </si>
  <si>
    <t>334 patients pregnancy outcome not reported</t>
  </si>
  <si>
    <t>Husen MF</t>
  </si>
  <si>
    <t>All-in the Netherlands multicenter cohort study</t>
  </si>
  <si>
    <t xml:space="preserve">April 2020 and March 2021 </t>
  </si>
  <si>
    <t>Unique Severe COVID-19 Placental Signature Independent of Severity of Clinical Maternal Symptoms</t>
  </si>
  <si>
    <t>https://www.ncbi.nlm.nih.gov/pmc/articles/PMC8402730/</t>
  </si>
  <si>
    <t>Husen MF (Active COVID-19)</t>
  </si>
  <si>
    <t>Husen MF (Resolved COVID-19)</t>
  </si>
  <si>
    <t>34.4(±4.5)</t>
  </si>
  <si>
    <t>32.8(±5.7)</t>
  </si>
  <si>
    <t>31.6(12.5)</t>
  </si>
  <si>
    <t>26.4(9.5)</t>
  </si>
  <si>
    <t>1 autoimmune disease</t>
  </si>
  <si>
    <t>2 autoimmune disease, 2 hypertensive disorders</t>
  </si>
  <si>
    <t>234(50)</t>
  </si>
  <si>
    <t>241(53)</t>
  </si>
  <si>
    <t>Husen MF(Active COVID-19)</t>
  </si>
  <si>
    <t>Husen MF(Resolved COVID-19)</t>
  </si>
  <si>
    <t>234(48)</t>
  </si>
  <si>
    <t>271(9)</t>
  </si>
  <si>
    <t>4(7)</t>
  </si>
  <si>
    <t>35(52)</t>
  </si>
  <si>
    <t>23/39 positive</t>
  </si>
  <si>
    <t>12/39 positive</t>
  </si>
  <si>
    <t>1/39 positive</t>
  </si>
  <si>
    <t>Januszewski M</t>
  </si>
  <si>
    <t>J Clin Med</t>
  </si>
  <si>
    <t>Department of Obstetrics and Gynaecology, at the Central Clinical Hospital of the Ministry of the Interior and Administration</t>
  </si>
  <si>
    <t>15 May 2020 and 20 December 2020</t>
  </si>
  <si>
    <t>COVID-19 in Pregnancy - Perinatal Outcomes and Vertical Transmission Preventative Strategies, When Considering More Transmissible SARS-CoV-2 Variants</t>
  </si>
  <si>
    <t>https://www.ncbi.nlm.nih.gov/pmc/articles/PMC8397094/</t>
  </si>
  <si>
    <t>Januszewski M(Negative)</t>
  </si>
  <si>
    <t>Januszewski M(Positive)</t>
  </si>
  <si>
    <t>31±5.2</t>
  </si>
  <si>
    <t>32.2±5.1</t>
  </si>
  <si>
    <t>29.53±5.29</t>
  </si>
  <si>
    <t>29.65±4.24</t>
  </si>
  <si>
    <t>10 diabetes, 8 hypertension, 15 hypothyroidism, 2 asthma, 1 cholestasis, 2 Lupus erythematosus</t>
  </si>
  <si>
    <t>7 diabetes, 7 hypertension, 13 hypothyroidism, 1 asthma, 2 cholestasis</t>
  </si>
  <si>
    <t>day of labor</t>
  </si>
  <si>
    <t>After 24h/ on the day of discharge</t>
  </si>
  <si>
    <t>Alipour Z</t>
  </si>
  <si>
    <t>Midwifery</t>
  </si>
  <si>
    <t>Qom</t>
  </si>
  <si>
    <t>Nekouei-Hedayati-Forghani Hospital</t>
  </si>
  <si>
    <t>15 March 2020 to 15 November 2020</t>
  </si>
  <si>
    <t>Relationship between coronavirus disease 2019 in pregnancy and maternal and fetal outcomes: Retrospective analytical cohort study</t>
  </si>
  <si>
    <t>https://www.ncbi.nlm.nih.gov/pmc/articles/PMC8384487/</t>
  </si>
  <si>
    <t>Alipour Z(COVID-19)</t>
  </si>
  <si>
    <t>Alipour Z(No COVID-19)</t>
  </si>
  <si>
    <t>29.4(5.8)</t>
  </si>
  <si>
    <t>30.7(6.3)</t>
  </si>
  <si>
    <t>2 asthma, 13 hypertension, 3 diabetes, 2 liver disease, 4 anaemia, 1 renal disease</t>
  </si>
  <si>
    <t>10 hypertension, 4 diabetes, 1 anaemia</t>
  </si>
  <si>
    <t>Aabakke AJM</t>
  </si>
  <si>
    <t>Danish COVID-19 in pregnancy database(DCOD)</t>
  </si>
  <si>
    <t>March 1 and October 31 2020</t>
  </si>
  <si>
    <t>SARS-CoV-2 infection in pregnancy in Denmark - characteristics and outcomes after confirmed infection in pregnancy: A nationwide, prospective, population-based cohort study</t>
  </si>
  <si>
    <t>https://obgyn.onlinelibrary.wiley.com/doi/10.1111/aogs.14252</t>
  </si>
  <si>
    <t>Trostle ME</t>
  </si>
  <si>
    <t>35 (6)</t>
  </si>
  <si>
    <t>21.0 (16.4)</t>
  </si>
  <si>
    <t>28 Chronic hypertension; 5 diabetes;</t>
  </si>
  <si>
    <t>23.2 (5.2)</t>
  </si>
  <si>
    <t>39.3 (33.0–41.7)</t>
  </si>
  <si>
    <t xml:space="preserve">	3374 (1910–4360)</t>
  </si>
  <si>
    <t>1-85</t>
  </si>
  <si>
    <t>vaccination study</t>
  </si>
  <si>
    <t>New York University Langone Health</t>
  </si>
  <si>
    <t>COVID-19 vaccination in pregnancy: early experience from a single institution</t>
  </si>
  <si>
    <t>https://www.ncbi.nlm.nih.gov/pmc/articles/PMC8366042/</t>
  </si>
  <si>
    <t>Chinn J</t>
  </si>
  <si>
    <t>Timircan M</t>
  </si>
  <si>
    <t>Moffat MA</t>
  </si>
  <si>
    <t>Charki S</t>
  </si>
  <si>
    <t>University of California, Irvine</t>
  </si>
  <si>
    <t>March 1 2020 - February 28 2021</t>
  </si>
  <si>
    <t>Characteristics and Outcomes of Women With COVID-19 Giving Birth at US Academic Centers During the COVID-19 Pandemic</t>
  </si>
  <si>
    <t>https://jamanetwork.com/journals/jamanetworkopen/fullarticle/2782978</t>
  </si>
  <si>
    <t>3956 obesity, 2310 anemie, 1437 chronic pulmonary disease, 469 drug abuse, 750 hypertension, 426 diabetes, 949 coagulation deficiency, 972 depression</t>
  </si>
  <si>
    <t>8 in the 1st trimester; 1 in the 2nd trimester</t>
  </si>
  <si>
    <t>only data on SARS-CoV-2-infectedd pregnant women identified in DCOD</t>
  </si>
  <si>
    <t>22+6</t>
  </si>
  <si>
    <t>399 positive</t>
  </si>
  <si>
    <t>11 IgG positive</t>
  </si>
  <si>
    <t>40+0 (39+1-41+0)</t>
  </si>
  <si>
    <t>https://www.ncbi.nlm.nih.gov/pmc/articles/PMC8400058/</t>
  </si>
  <si>
    <t>Medicina (Kaunas)</t>
  </si>
  <si>
    <t>Exploring Pregnancy Outcomes Associated with SARS-CoV-2 Infection</t>
  </si>
  <si>
    <t>Timisoara</t>
  </si>
  <si>
    <t>Dr Dumitru Popescu' Clinical Hospital of Obstetrics and Gynecology</t>
  </si>
  <si>
    <t>https://pubmed.ncbi.nlm.nih.gov/34470140/</t>
  </si>
  <si>
    <t>30 August 2020 and 30 January 2021</t>
  </si>
  <si>
    <t>2 fetal malformations, 5 neonatal sepsis</t>
  </si>
  <si>
    <t>Current Pediatric Research</t>
  </si>
  <si>
    <t>North Karnataka</t>
  </si>
  <si>
    <t>May to October 2020</t>
  </si>
  <si>
    <t>Experience of covid-19 infections in neonates in tertiary care centre in North Karnataka, India: A prospective cohort study</t>
  </si>
  <si>
    <t>Short-term outcomes of infants born to mothers with SARS-CoV-2 infection</t>
  </si>
  <si>
    <t>23 March - 23 September 2020</t>
  </si>
  <si>
    <t>Well Baby Nursery (WBN) at New York University L angone Hospital-Brooklyn</t>
  </si>
  <si>
    <t>28.5±6.3</t>
  </si>
  <si>
    <t>39.1(±1.4)</t>
  </si>
  <si>
    <t xml:space="preserve">13 SGA, 4 LGA, 12 infant of diabetic mother, 3 coombs positivity, 2 hyperbilirubinemia </t>
  </si>
  <si>
    <t>0/57 positive</t>
  </si>
  <si>
    <t>Result prior to nursery discharge, 76 not tested</t>
  </si>
  <si>
    <t>11 infants were excluded because of transfer to the NICU (of note, none were admitted for COVID-19 disease)</t>
  </si>
  <si>
    <t>https://www.alliedacademies.org/articles/experience-of-covid19-infections-in-neonates-in-tertiary-care-centre-in-north-karnataka-india-a-prospective-cohort-study-15837.html</t>
  </si>
  <si>
    <t>37.6</t>
  </si>
  <si>
    <t>8 were formula fed</t>
  </si>
  <si>
    <t>12-72 hrs</t>
  </si>
  <si>
    <t>1000-1500</t>
  </si>
  <si>
    <t>03 (11%)</t>
  </si>
  <si>
    <t>1501-2500</t>
  </si>
  <si>
    <t>11 (39%)</t>
  </si>
  <si>
    <t>2500-3500</t>
  </si>
  <si>
    <t>14 (50%)</t>
  </si>
  <si>
    <t>Cardio Tocographic abnormalities (80%)</t>
  </si>
  <si>
    <t>Hodžić J</t>
  </si>
  <si>
    <t>Pregnancy outcomes of COVID-19 positive pregnant women at
the Cantonal Hospital Zenica, Bosnia and Herzegovina</t>
  </si>
  <si>
    <t>https://ljkzedo.ba/mgpdf/mg36/01_Hodzic_1407_A.pdf</t>
  </si>
  <si>
    <t>Bosnia and Herzegovina</t>
  </si>
  <si>
    <t>30 April 2020 to April 30 2021</t>
  </si>
  <si>
    <t>Med Glas (Zenica)</t>
  </si>
  <si>
    <t xml:space="preserve"> Cantonal Hospital Zenica</t>
  </si>
  <si>
    <t>Aug 21</t>
  </si>
  <si>
    <t>Lamba V</t>
  </si>
  <si>
    <t>Management and short-term outcomes of neonates born to mothers with active perinatal SARS-CoV-2 infection</t>
  </si>
  <si>
    <t>https://bmcpediatr.biomedcentral.com/articles/10.1186/s12887-021-02872-0</t>
  </si>
  <si>
    <t>Memphis</t>
  </si>
  <si>
    <t>https://www.sciencedirect.com/science/article/pii/S0264410X21011919?via%3Dihub</t>
  </si>
  <si>
    <t>Prenatal maternal COVID-19 vaccination and pregnancy outcomes</t>
  </si>
  <si>
    <t>Vaccine</t>
  </si>
  <si>
    <t>Wainstock T</t>
  </si>
  <si>
    <t>between January and June 2021</t>
  </si>
  <si>
    <t>Soroka University Medical Center</t>
  </si>
  <si>
    <t>https://www.panafrican-med-journal.com/content/article/39/134/full/</t>
  </si>
  <si>
    <t>Osaikhuwuomwan J</t>
  </si>
  <si>
    <t>Clinical characteristics and outcomes for pregnant women diagnosed with COVID-19 disease at the University of Benin Teaching Hospital, Benin City, Nigeria</t>
  </si>
  <si>
    <t>Benin City</t>
  </si>
  <si>
    <t>University of Benin Teaching Hospital</t>
  </si>
  <si>
    <t>April 2020 to February 2021</t>
  </si>
  <si>
    <t>Perinatal Transmission and Clinical Outcomes of Neonates Born to SARS-CoV-2-Positive Mothers</t>
  </si>
  <si>
    <t>https://www.ncbi.nlm.nih.gov/pmc/articles/PMC8425792/</t>
  </si>
  <si>
    <t>Journal of Clinical Medicine Research</t>
  </si>
  <si>
    <t xml:space="preserve">Al-Lawama M </t>
  </si>
  <si>
    <t>Jordan University Hospital</t>
  </si>
  <si>
    <t xml:space="preserve">Amman </t>
  </si>
  <si>
    <t>March 2020 to April 2021</t>
  </si>
  <si>
    <t>30.9 +/- 5.18</t>
  </si>
  <si>
    <t>separated from mothers</t>
  </si>
  <si>
    <t>within 24 hrs</t>
  </si>
  <si>
    <t>1 - 23</t>
  </si>
  <si>
    <t>37.3 (2.9)</t>
  </si>
  <si>
    <t xml:space="preserve">	2988 (733)</t>
  </si>
  <si>
    <t>58 formula-fed; 5 expressed milk</t>
  </si>
  <si>
    <t>2988 (733)</t>
  </si>
  <si>
    <t>DOL 1 and DOL 2</t>
  </si>
  <si>
    <t>30.6 ± 5.3</t>
  </si>
  <si>
    <t>50 pregnancy related hypertension</t>
  </si>
  <si>
    <t>38.9 ± 1.4</t>
  </si>
  <si>
    <t>3,224 ± 472</t>
  </si>
  <si>
    <t>1-70</t>
  </si>
  <si>
    <t>31.4 ± 4.1</t>
  </si>
  <si>
    <t>30.4(7.7)</t>
  </si>
  <si>
    <t>5 pregnancy related hypertension</t>
  </si>
  <si>
    <t>3100 ± 800</t>
  </si>
  <si>
    <t>36 (29 - 41)</t>
  </si>
  <si>
    <t>2,900 ± 653</t>
  </si>
  <si>
    <t>Capozza M</t>
  </si>
  <si>
    <t>Aptil to December 2020</t>
  </si>
  <si>
    <t>Perinatal Transmission and Outcome of Neonates Born to SARS-CoV-2-Positive Mothers: The Experience of 2 Highly Endemic Italian Regions</t>
  </si>
  <si>
    <t>https://pubmed.ncbi.nlm.nih.gov/34628414/</t>
  </si>
  <si>
    <t>https://www.sciencedirect.com/science/article/pii/S1201971221007906?via%3Dihub</t>
  </si>
  <si>
    <t>Ramirez-Rosas A</t>
  </si>
  <si>
    <t>International Journal of Infectious diseases</t>
  </si>
  <si>
    <t>“Dr. Gustavo  Baz  Prada”  General  Hospital</t>
  </si>
  <si>
    <t>Ciudad Netzahualcoyotl</t>
  </si>
  <si>
    <t>July 17 to October 13 2020</t>
  </si>
  <si>
    <t>Study of perinatal transmission of SARS-CoV-2 in a Mexican public hospital</t>
  </si>
  <si>
    <t>Ramirez-Rosas A (SARS-Cov-2 positive)</t>
  </si>
  <si>
    <t>Ramirez-Rosas A (SARS-Cov-2 negative)</t>
  </si>
  <si>
    <t>23.00 (±4.93)</t>
  </si>
  <si>
    <t>24.11 (±6.37)</t>
  </si>
  <si>
    <t>38.76 (±1.89)</t>
  </si>
  <si>
    <t>39.07 (±1.54)</t>
  </si>
  <si>
    <t>29.00 (±5.47)</t>
  </si>
  <si>
    <t>29.96 (±4.48)</t>
  </si>
  <si>
    <t>6 obesity</t>
  </si>
  <si>
    <t>55 obesity</t>
  </si>
  <si>
    <t>3.19 (±0.33)</t>
  </si>
  <si>
    <t>2.98 (±0.41) </t>
  </si>
  <si>
    <t>1 breathing difficulty, 2 perinatal asphyxiation, 1 infection</t>
  </si>
  <si>
    <t>38.96 (±1.38)</t>
  </si>
  <si>
    <t>39.55 (±0.82)</t>
  </si>
  <si>
    <t xml:space="preserve">Laresgoiti-Servitje E </t>
  </si>
  <si>
    <t>https://www.ncbi.nlm.nih.gov/pmc/articles/PMC8473449/</t>
  </si>
  <si>
    <t xml:space="preserve">Ghelichkhani S </t>
  </si>
  <si>
    <t>Laresgoiti-Servitje E (Cases)</t>
  </si>
  <si>
    <t>Laresgoiti-Servitje E (Controls)</t>
  </si>
  <si>
    <t>Journal of medicine and life</t>
  </si>
  <si>
    <t>https://www.ncbi.nlm.nih.gov/pmc/articles/PMC8485375/</t>
  </si>
  <si>
    <t xml:space="preserve">COVID-19 Infection in Pregnancy: PCR Cycle Thresholds, Placental Pathology, and Perinatal Outcomes </t>
  </si>
  <si>
    <t>National Institute of Perinatology</t>
  </si>
  <si>
    <t>Mid-April to mid-September 2020</t>
  </si>
  <si>
    <t>Pregnancy outcomes among SARS-CoV-2-infected pregnant women with and without underlying diseases: a case-control study</t>
  </si>
  <si>
    <t xml:space="preserve">Deputy of Treatment, Hamadan University of Medical Sciences </t>
  </si>
  <si>
    <t>March to April 2021</t>
  </si>
  <si>
    <t>27.94 ± 7.2</t>
  </si>
  <si>
    <t>28.3 ± 7.4</t>
  </si>
  <si>
    <t>27.05 ± 5.4</t>
  </si>
  <si>
    <t>27.17 ± 5.8</t>
  </si>
  <si>
    <t>7 type 1 Diabetes, 34 type 2 Diabetes, 39 Chronic Hypertension, 30  Autoimmunity, 5 Asthma, 15 Cardiopathy, 46 obesity</t>
  </si>
  <si>
    <t>3 type 1 diabetes, 11 type 2 diabetes, 12 Chronic Hypertension, 15 Autoimmunity, 11 Asthma, 4 Cardiopathy, 25 obesity</t>
  </si>
  <si>
    <t>2672.29 ± 823</t>
  </si>
  <si>
    <t>2661.43 ± 836</t>
  </si>
  <si>
    <t xml:space="preserve">7 Obstetric hemorrhage </t>
  </si>
  <si>
    <t>31 Obstetric hemorrhage</t>
  </si>
  <si>
    <t>39 preterm</t>
  </si>
  <si>
    <t>129 preterm</t>
  </si>
  <si>
    <t>37.5 ± 3</t>
  </si>
  <si>
    <t>36.44 ± 3.7</t>
  </si>
  <si>
    <t>2666.9 ± 825</t>
  </si>
  <si>
    <t>37 ± 3.4</t>
  </si>
  <si>
    <t>Ghelichkhani S (Cases)</t>
  </si>
  <si>
    <t>Ghelichkhani S (Controls)</t>
  </si>
  <si>
    <t>31 preterm</t>
  </si>
  <si>
    <t>11 preterm</t>
  </si>
  <si>
    <t>Ghelichkhani S</t>
  </si>
  <si>
    <t>Section of Neonatology and Neonatal Intensive Care Unit</t>
  </si>
  <si>
    <t>Bari, Varese</t>
  </si>
  <si>
    <t>Capozza M (Bari)</t>
  </si>
  <si>
    <t>Capozza M (Varese)</t>
  </si>
  <si>
    <t>39 ± 1.6</t>
  </si>
  <si>
    <t>6 SGA, 6 LGA</t>
  </si>
  <si>
    <t>7 preterm, 41/48 neonates were admitted on NICU because hospital overcrowding</t>
  </si>
  <si>
    <t>39 ± 2.4</t>
  </si>
  <si>
    <t xml:space="preserve">13 preterm, </t>
  </si>
  <si>
    <t>11 SGA, 3 LGA, 2 RDS, necrotizing enterocolitis</t>
  </si>
  <si>
    <t>11 SGA</t>
  </si>
  <si>
    <t>6 SGA</t>
  </si>
  <si>
    <t>39 ± 2</t>
  </si>
  <si>
    <t>3161 ± 521</t>
  </si>
  <si>
    <t>5 positives out of 156</t>
  </si>
  <si>
    <t>5 positives (5/181)</t>
  </si>
  <si>
    <t>asymptomatic</t>
  </si>
  <si>
    <t>127 during hospitalization, 137 after one month yes</t>
  </si>
  <si>
    <t>ddPCR confirmed the positive qPCR results and unveiled the existence of 25 more samples for a total of 41</t>
  </si>
  <si>
    <t>ddPCR confirmed the 11 positive qPCR results, and unveiled the existence of 13 more positive samples for a total of 24 positive among the 131 </t>
  </si>
  <si>
    <t xml:space="preserve">Wróblewska-Seniuk K </t>
  </si>
  <si>
    <t>Poznan</t>
  </si>
  <si>
    <t>Department of Newborns' infectious diseases</t>
  </si>
  <si>
    <t>May to December 2020</t>
  </si>
  <si>
    <t>Clinical Characteristics of Newborns Born to Mothers with COVID-19</t>
  </si>
  <si>
    <t>https://pubmed.ncbi.nlm.nih.gov/34640401/</t>
  </si>
  <si>
    <t>9 hypertension, 14 group B strep postive, Meconium-stained amniotic fluid, 2 smoking,</t>
  </si>
  <si>
    <t>Second day of life</t>
  </si>
  <si>
    <t>38.75 (Range 34-41)</t>
  </si>
  <si>
    <t xml:space="preserve">1 RDS, 12 transient tachypnoea, </t>
  </si>
  <si>
    <t>3470.96 (Range 2382–4920)</t>
  </si>
  <si>
    <t>Morgan</t>
  </si>
  <si>
    <t>Morgan J</t>
  </si>
  <si>
    <t>Department of obstetrics, Jena university hospital</t>
  </si>
  <si>
    <t>Jefferson, Louisiana</t>
  </si>
  <si>
    <t>June 15 to August 20</t>
  </si>
  <si>
    <t>13-Oct-21</t>
  </si>
  <si>
    <t>Maternal Outcomes After Severe Acute Respiratory Syndrome Coronavirus 2 (SARS-CoV-2) Infection in Vaccinated Compared With Unvaccinated Pregnant Patients</t>
  </si>
  <si>
    <t>https://pubmed.ncbi.nlm.nih.gov/34644272/</t>
  </si>
  <si>
    <t>13-oct-21</t>
  </si>
  <si>
    <t>32.1±5.9</t>
  </si>
  <si>
    <t>22 diabetes, 79 hypertension, 70 cardiac disease, 71 Asthma</t>
  </si>
  <si>
    <t>28.8±7.32</t>
  </si>
  <si>
    <t>1 severe COVID-19, 0 critical COVID-19</t>
  </si>
  <si>
    <t>13-oct</t>
  </si>
  <si>
    <t xml:space="preserve">González Rodríguez </t>
  </si>
  <si>
    <t>SARS-CoV-2 infection in early first-trimester miscarriages: a prospective observational study</t>
  </si>
  <si>
    <t>https://pubmed.ncbi.nlm.nih.gov/34654615/</t>
  </si>
  <si>
    <t>RBMO</t>
  </si>
  <si>
    <t>Spanish Obstetric Emergency Group</t>
  </si>
  <si>
    <t>September to Novermber 2020</t>
  </si>
  <si>
    <t>101 postive</t>
  </si>
  <si>
    <t>29 (28–38.5)</t>
  </si>
  <si>
    <t>1 rheumatic disease</t>
  </si>
  <si>
    <t>all postive</t>
  </si>
  <si>
    <t xml:space="preserve">Sánchez J </t>
  </si>
  <si>
    <t>https://pubmed.ncbi.nlm.nih.gov/34607516/</t>
  </si>
  <si>
    <t>4-oct-21</t>
  </si>
  <si>
    <t>mid-March to September 2020</t>
  </si>
  <si>
    <t>Ginecología y Obstretricia, Hospital Santo Tomás</t>
  </si>
  <si>
    <t>COVID 19 and high pregnancy and perinatal complications in Panama</t>
  </si>
  <si>
    <t>26.4 (6.8)</t>
  </si>
  <si>
    <t>34.5 (5.5)</t>
  </si>
  <si>
    <t>28.4 (5.5)</t>
  </si>
  <si>
    <t>9 Chronic hypertension, 14 pulmonary disease, 3 collagenopathy, 2 heart disease, 4 severe allergy</t>
  </si>
  <si>
    <t>37.2 (3.3)</t>
  </si>
  <si>
    <t>2894.0 (769.4)</t>
  </si>
  <si>
    <t>59 preterm, 12 perinatal death</t>
  </si>
  <si>
    <t xml:space="preserve">1 positive, test not specified </t>
  </si>
  <si>
    <t>Department of Genetics and Human Genomics</t>
  </si>
  <si>
    <t>Evidence of possible vertical SARS-CoV-2 transmission according to the World Health Organization criteria in asymptomatic pregnant women</t>
  </si>
  <si>
    <t>https://pubmed.ncbi.nlm.nih.gov/34580942/</t>
  </si>
  <si>
    <t>Sevilla-Montoya R</t>
  </si>
  <si>
    <t>24-48 hours</t>
  </si>
  <si>
    <t>5 diabetes, 3 obesity, 3 high blood pressure</t>
  </si>
  <si>
    <t>18 positve</t>
  </si>
  <si>
    <t xml:space="preserve">After 24/h </t>
  </si>
  <si>
    <t>10/42 viral persistence and 15 tested positive (negative at birth)</t>
  </si>
  <si>
    <t>10 igG positive</t>
  </si>
  <si>
    <t>41</t>
  </si>
  <si>
    <t>42</t>
  </si>
  <si>
    <t>37.3</t>
  </si>
  <si>
    <t>38.4</t>
  </si>
  <si>
    <t>39.6</t>
  </si>
  <si>
    <t>38.1</t>
  </si>
  <si>
    <t>36.2</t>
  </si>
  <si>
    <t>38.2</t>
  </si>
  <si>
    <t>37.2</t>
  </si>
  <si>
    <t>38.5</t>
  </si>
  <si>
    <t>38.6</t>
  </si>
  <si>
    <t>39.4</t>
  </si>
  <si>
    <t>37.1</t>
  </si>
  <si>
    <t>40.5</t>
  </si>
  <si>
    <t>38.3</t>
  </si>
  <si>
    <t>40.1</t>
  </si>
  <si>
    <t>40.2</t>
  </si>
  <si>
    <t>Khan N</t>
  </si>
  <si>
    <t>Fetomaternal Outcome of Pregnancy with COVID-19: An Observational Study in Tertiary Care Hospitals of Pakistan</t>
  </si>
  <si>
    <t>April 2020 to September 2020</t>
  </si>
  <si>
    <t>Mardan</t>
  </si>
  <si>
    <t>Gynecology unit of Mardan Medical complex</t>
  </si>
  <si>
    <t>27 (19-40)</t>
  </si>
  <si>
    <t>4 endometrial deaths</t>
  </si>
  <si>
    <t>Pandey AK</t>
  </si>
  <si>
    <t>https://pjmhsonline.com/2021/june/1903.pdf</t>
  </si>
  <si>
    <t xml:space="preserve">Devi KP </t>
  </si>
  <si>
    <t>Imphal</t>
  </si>
  <si>
    <t xml:space="preserve">Department of obstetrics and gynaecology, Regional Institute of Medical Sciences </t>
  </si>
  <si>
    <t>27 July to 27 November 2020</t>
  </si>
  <si>
    <t>Obstetric and perinatal outcomes in the first wave of COVID-19 infected pregnant women</t>
  </si>
  <si>
    <t>International Journal of Clinical Obstetrics and Gynaecology</t>
  </si>
  <si>
    <t>29 ± 5.9</t>
  </si>
  <si>
    <t>3,237 ± 443</t>
  </si>
  <si>
    <t>8 Hypertensive disorders, 4 subclinical hypothyroidism, 2 heart disease, 11 anaemia</t>
  </si>
  <si>
    <t>2/83 positive</t>
  </si>
  <si>
    <t>24/h after birth</t>
  </si>
  <si>
    <t>48/h</t>
  </si>
  <si>
    <t>neonatal asphyxia</t>
  </si>
  <si>
    <t xml:space="preserve">12 preterm  </t>
  </si>
  <si>
    <t xml:space="preserve">Wang AM </t>
  </si>
  <si>
    <t>Association of the Delta (B.1.617.2) Variant of Severe Acute Respiratory Syndrome Coronavirus 2 (SARS-CoV-2) With Pregnancy Outcomes</t>
  </si>
  <si>
    <t>https://journals.lww.com/greenjournal/Fulltext/9900/Association_of_the_Delta__B_1_617_2__Variant_of.298.aspx?casa_token=XjhFYS4WI-YAAAAA:1YkOueUu5qE18ekJEEqxCigyvvg1zlFMe5umHru1RtYZkWloRe8uVNTBYm15Uwzp3OwSqRFDRlC1YQ9pk9d3YscH</t>
  </si>
  <si>
    <t>https://www.gynaecologyjournal.com/archives/2021/vol5issue5/B/5-5-24</t>
  </si>
  <si>
    <t>Texas</t>
  </si>
  <si>
    <t>Division of Maternal-Fetal Medicine,University of Texas</t>
  </si>
  <si>
    <t>Wang AM (asymptomatic)</t>
  </si>
  <si>
    <t>Wang AM (Symtomatic not requiring oxygen support)</t>
  </si>
  <si>
    <t>Wang AM (Symtomatic requiring oxygen support)</t>
  </si>
  <si>
    <t>27 (16–43)</t>
  </si>
  <si>
    <t>26 (15–38)</t>
  </si>
  <si>
    <t>35 (29–37)</t>
  </si>
  <si>
    <t>37 (17–40)</t>
  </si>
  <si>
    <t>33 (14–40)</t>
  </si>
  <si>
    <t>36 (27–38)</t>
  </si>
  <si>
    <t>39 (27–40)</t>
  </si>
  <si>
    <t>39 (30–40)</t>
  </si>
  <si>
    <t>37 (36–38)</t>
  </si>
  <si>
    <t>32 (20–61)</t>
  </si>
  <si>
    <t>31 (19–47)</t>
  </si>
  <si>
    <t>33 (31–75)</t>
  </si>
  <si>
    <t xml:space="preserve">2 vaccinated </t>
  </si>
  <si>
    <t>2 vaccinated</t>
  </si>
  <si>
    <t>2 Asthma, 1 diabetes</t>
  </si>
  <si>
    <t>1 Asthma, 2 diabates</t>
  </si>
  <si>
    <t>1 Asthma, 1 diabetes</t>
  </si>
  <si>
    <t xml:space="preserve">10 preterm, </t>
  </si>
  <si>
    <t>Only delivery active covid tested (N=83)</t>
  </si>
  <si>
    <t>3,035 (2,010–4,080)</t>
  </si>
  <si>
    <t>Weight not specified between groups</t>
  </si>
  <si>
    <t>Seasely AR</t>
  </si>
  <si>
    <t>Maternal and Perinatal Outcomes Associated With the Severe Acute Respiratory Syndrome Coronavirus 2 (SARS-CoV-2) Delta (B.1.617.2) Variant</t>
  </si>
  <si>
    <t>https://journals.lww.com/greenjournal/Fulltext/9900/Maternal_and_Perinatal_Outcomes_Associated_With.297.aspx?casa_token=e0vYccAiZHgAAAAA:VcnU8jdcrb6vnya5fOqI3GdfM37kG0ZjZjHR0OvPTItknTplv9Az9MkFzSc8ONykzKAuHwjUxd7mQj99VFcQ8nXD</t>
  </si>
  <si>
    <t>July to August 2021</t>
  </si>
  <si>
    <t xml:space="preserve">22 March 2020 to 18 August 2021 (paused: june 21 - august 1) </t>
  </si>
  <si>
    <t>Division of Maternal-Fetal Medicine,</t>
  </si>
  <si>
    <t>Seasely AR (Delta)</t>
  </si>
  <si>
    <t>Seasely AR (pre-Delta)</t>
  </si>
  <si>
    <t>35.665.6</t>
  </si>
  <si>
    <t>33.764.8</t>
  </si>
  <si>
    <t>1 abruption, 4 PPH</t>
  </si>
  <si>
    <t>2 abruption, 10 PPH</t>
  </si>
  <si>
    <t>22 Preterm</t>
  </si>
  <si>
    <t>30 preterm</t>
  </si>
  <si>
    <t xml:space="preserve">Seasely AR </t>
  </si>
  <si>
    <t>1 positive in the Delta group</t>
  </si>
  <si>
    <t>Haematological parameters and coagulation in umbilical cord blood following COVID-19 infection in pregnancy</t>
  </si>
  <si>
    <t>https://pubmed.ncbi.nlm.nih.gov/34601263/</t>
  </si>
  <si>
    <t>Muprhy C</t>
  </si>
  <si>
    <t>European Journal of Obstetrics &amp; Gynecology and reproductive biology</t>
  </si>
  <si>
    <t>Department of Paediatrics</t>
  </si>
  <si>
    <t>January and March 2021</t>
  </si>
  <si>
    <t>30 (28-35)</t>
  </si>
  <si>
    <t>28.8 (22.9-26.7)</t>
  </si>
  <si>
    <t>34.7 (31.6 -36.1)</t>
  </si>
  <si>
    <t>3600 (3270-4040)</t>
  </si>
  <si>
    <t>39.3</t>
  </si>
  <si>
    <t>39.3 (38.9 - 40.3)</t>
  </si>
  <si>
    <t xml:space="preserve">3.1 kg (±0.5 kg) </t>
  </si>
  <si>
    <t>Leal LF</t>
  </si>
  <si>
    <t>Characteristics and outcomes of pregnant women with SARS-CoV-2 infection and other severe acute respiratory infections (SARI) in Brazil from January to November 2020</t>
  </si>
  <si>
    <t>https://pubmed.ncbi.nlm.nih.gov/34563490/</t>
  </si>
  <si>
    <t>20 January to Novemberr 2020</t>
  </si>
  <si>
    <t>Department of epidemiology</t>
  </si>
  <si>
    <t>No  data</t>
  </si>
  <si>
    <t>29 (24-39)</t>
  </si>
  <si>
    <t>562 Hypertension, 421 Diabetes, 241 Asthma, 264 Obesity, 69 Immunosuppression, 47 Neurological disease, 46 Chronic renal disease, 17 Chronic liver disease, 2 Tuberculosis</t>
  </si>
  <si>
    <t>Kashani-Ligumsky L</t>
  </si>
  <si>
    <t>https://pubmed.ncbi.nlm.nih.gov/34564695/</t>
  </si>
  <si>
    <t>Titers of SARS CoV-2 antibodies in cord blood of neonates whose mothers contracted SARS CoV-2 (COVID-19) during pregnancy and in those whose mothers were vaccinated with mRNA to SARS CoV-2 during pregnancy</t>
  </si>
  <si>
    <t>Bnei Brak</t>
  </si>
  <si>
    <t>Department of obstetrics and Gynaecology, Mayanei Hayeshua Medical Center,</t>
  </si>
  <si>
    <t>28 February to 8 March 2021</t>
  </si>
  <si>
    <t>Kashani-Ligumsky L (Covid positive)</t>
  </si>
  <si>
    <t>Kashani-Ligumsky L (vaccinated)</t>
  </si>
  <si>
    <t>32.5</t>
  </si>
  <si>
    <t>0 preterm</t>
  </si>
  <si>
    <t>3311.9</t>
  </si>
  <si>
    <t>3382.1</t>
  </si>
  <si>
    <t xml:space="preserve">Kashani-Ligumsky L </t>
  </si>
  <si>
    <t>29 positive IgG 'S' protein</t>
  </si>
  <si>
    <t>Vaccinated</t>
  </si>
  <si>
    <t>3 miscarriages: 2 at 7wk; 1 at 18 wk; 2 ectopic pregnancies</t>
  </si>
  <si>
    <t>all positive IgG S; 25 positive IgG N</t>
  </si>
  <si>
    <t>The effect of gestational age at the time of diagnosis on adverse pregnancy outcomes in women with COVID-19</t>
  </si>
  <si>
    <t>https://www.ncbi.nlm.nih.gov/research/coronavirus/publication/34585464</t>
  </si>
  <si>
    <t>Aydin GA</t>
  </si>
  <si>
    <t>Bursa</t>
  </si>
  <si>
    <t>1 April 2020 and 1 December 202</t>
  </si>
  <si>
    <t>Department of Obstetrics and Gynecology, Bursa City Hospital</t>
  </si>
  <si>
    <t>28.99 ±5.58</t>
  </si>
  <si>
    <t>28.94 ±4.87 (19.14–46.87)</t>
  </si>
  <si>
    <t>49 active infection during delivery, 118 previous COVID-infection</t>
  </si>
  <si>
    <t>2 HELLP, 11 FGR</t>
  </si>
  <si>
    <t>Mohini</t>
  </si>
  <si>
    <t>Department of Obstetrics and Gynaecology, Kalinga Institute of Medical Sciences</t>
  </si>
  <si>
    <t>Worse outcomes of pregnancy in COVID-19 infection during parturition may be due to referral bias: analysis in a prospective cohort of 963 pregnancies</t>
  </si>
  <si>
    <t>https://www.ncbi.nlm.nih.gov/research/coronavirus/publication/34492221</t>
  </si>
  <si>
    <t>28.18 ±4.64</t>
  </si>
  <si>
    <t>28.00 ±1.33</t>
  </si>
  <si>
    <t>36.94± 1.33</t>
  </si>
  <si>
    <t>9 hypertension, 6 postpartum hemorrhage</t>
  </si>
  <si>
    <t>Gandhi AM</t>
  </si>
  <si>
    <t>https://www.ncbi.nlm.nih.gov/pmc/articles/PMC8475845/</t>
  </si>
  <si>
    <t>Preliminary Results from the FOGSI's National Registry on Pregnancy with COVID-19</t>
  </si>
  <si>
    <t>28 April to 28 August 2020</t>
  </si>
  <si>
    <t>Arihant Women's Hospital</t>
  </si>
  <si>
    <t>18 Hypertension and Thyroid disorders, 9 Diabetes, 226 Anemia, 2 eclampsia</t>
  </si>
  <si>
    <t>93 preterm</t>
  </si>
  <si>
    <t>13/435 positive</t>
  </si>
  <si>
    <t>Harel L</t>
  </si>
  <si>
    <t>https://www.ncbi.nlm.nih.gov/research/coronavirus/publication/34629031</t>
  </si>
  <si>
    <t>Does the presence of symptoms affect pregnancy outcomes in third trimester in women with SARS-CoV-2</t>
  </si>
  <si>
    <t>26 March to Septermber 2020</t>
  </si>
  <si>
    <t>Department of Obstetrics and Gynaecology, Mayanei Hayeshua Medical Center, Sackler School of Medicine, Tel Aviv University, Bnei Brak, Israel</t>
  </si>
  <si>
    <t>39 (39–40)</t>
  </si>
  <si>
    <t>29 (24–35)</t>
  </si>
  <si>
    <t>39 (38–40)</t>
  </si>
  <si>
    <t>7.5 (1–27)</t>
  </si>
  <si>
    <t>4 Hypertensive disorders, 3 IUGR</t>
  </si>
  <si>
    <t>3335 (3011–3589)</t>
  </si>
  <si>
    <t>5 preterm</t>
  </si>
  <si>
    <t>10 RDS/TTN, 10 Neonatal Jaundice, 7 PPH, 2 Abruption</t>
  </si>
  <si>
    <t xml:space="preserve">3 positive </t>
  </si>
  <si>
    <t>24h &amp; 48h of life</t>
  </si>
  <si>
    <t>likely due to maternal contamination</t>
  </si>
  <si>
    <t>Bleicher I</t>
  </si>
  <si>
    <t>Bleicher</t>
  </si>
  <si>
    <t>Department of Obstetrics and Gynecology, Bnai -Zion Medical Center, Haifa, Israel</t>
  </si>
  <si>
    <t>Early exploration of COVID-19 vaccination safety and effectiveness during pregnancy: interim descriptive data from a prospective observational study</t>
  </si>
  <si>
    <t>https://www.ncbi.nlm.nih.gov/research/coronavirus/publication/34600749</t>
  </si>
  <si>
    <t xml:space="preserve"> January 10th to January 15th 2021</t>
  </si>
  <si>
    <t xml:space="preserve">21.4 ± 9.9	</t>
  </si>
  <si>
    <t>31.7 ± 3.9</t>
  </si>
  <si>
    <t xml:space="preserve">1 pregnancy loss up to 13 weeks </t>
  </si>
  <si>
    <t>3 FGRHypo/hyperthyroidism, chronic hypertension, BMI &gt; 30, asthma, pre-gestational diabetes mellitus, heart disease</t>
  </si>
  <si>
    <t>1 positve, 3 positive after one month</t>
  </si>
  <si>
    <t>Department of Pediatrics, Patan Academy of Health Sciences, Lalitpur, Nepal</t>
  </si>
  <si>
    <t>Sharma Chalise SP</t>
  </si>
  <si>
    <t>Journal of Nepal Medical Association</t>
  </si>
  <si>
    <t>Nepal</t>
  </si>
  <si>
    <t>April 2020 to March 2021</t>
  </si>
  <si>
    <t>Lalitpur</t>
  </si>
  <si>
    <t>https://www.ncbi.nlm.nih.gov/research/coronavirus/publication/34508498</t>
  </si>
  <si>
    <t>Clinical Profiles of Neonates Born to COVID-19 Positive Mothers in a Tertiary Care Centre: A Descriptive Cross-sectional Study</t>
  </si>
  <si>
    <t>1 Gestational hypertension</t>
  </si>
  <si>
    <t>2928 ±574</t>
  </si>
  <si>
    <t>24h after birth</t>
  </si>
  <si>
    <t>8 preterm</t>
  </si>
  <si>
    <t xml:space="preserve">2 RDA, 1 Meconium Aspiration syndrome, 1 Birth Asphyxia, 1 Meningitis, 1 Congenital Heart Disease, </t>
  </si>
  <si>
    <t>4 Fever, RDS, 1 Meconium Aspiration Syndrome</t>
  </si>
  <si>
    <t>28.4 (17-39)</t>
  </si>
  <si>
    <t>Demographic profile of COVID-19 positive mothers &amp; their outcome in government Rajaji hospital, Madurai, Tamilnadu - A cross sectional Study.</t>
  </si>
  <si>
    <t>https://www.ncbi.nlm.nih.gov/research/coronavirus/publication/34541381</t>
  </si>
  <si>
    <t>Priyadharshini C</t>
  </si>
  <si>
    <t>Clinical Epidemiology and Global Health</t>
  </si>
  <si>
    <t>Madurai</t>
  </si>
  <si>
    <t>22 March to 31 August 2020</t>
  </si>
  <si>
    <t>Institute of Community Medicine, Madurai Medical College, India</t>
  </si>
  <si>
    <t xml:space="preserve">25.98 (S.D ±4.35) </t>
  </si>
  <si>
    <t>38 postpartum</t>
  </si>
  <si>
    <t>49 Pregnancy induced hypertension, 47 hypothyroidism, 20 Anemia, 8 Cardiovascular disease</t>
  </si>
  <si>
    <t>99 SGA</t>
  </si>
  <si>
    <t>Rottenstreich M</t>
  </si>
  <si>
    <t>Covid-19 vaccination during the third trimester of pregnancy: rate of vaccination and maternal and neonatal outcomes, a multicentre retrospective cohort study.</t>
  </si>
  <si>
    <t>https://www.ncbi.nlm.nih.gov/research/coronavirus/publication/34554630</t>
  </si>
  <si>
    <t>January to April 2021</t>
  </si>
  <si>
    <t>BJOG An International journal of Obstetrics and Gynaecology</t>
  </si>
  <si>
    <t>Department of Obstetrics &amp; Gynecology, Shaare Zedek Medical Center and Faculty of Medicine, Hebrew University of Jerusalem, Jerusalem.</t>
  </si>
  <si>
    <t>Jerusalem</t>
  </si>
  <si>
    <t>30.6  ±5.8</t>
  </si>
  <si>
    <t>39.1 ± 1.6</t>
  </si>
  <si>
    <t>10 Hypertensive disorders, 101 Obesity, 52 postpartum haemorrhage</t>
  </si>
  <si>
    <t xml:space="preserve">3317.8  ±517.8 </t>
  </si>
  <si>
    <t>8 Placental abruption, 68 LGA, 81 SGA, 3 TTN, 16 Jaundice, 1 Sepsis, 1 Birth Asphyxia</t>
  </si>
  <si>
    <t>https://www.sciencedirect.com/science/article/pii/S2667193X21000193?via%3Dihub</t>
  </si>
  <si>
    <t>The association of COVID-19 infection in pregnancy with preterm birth: A retrospective cohort study in California</t>
  </si>
  <si>
    <t>July 2020 tot January 2021</t>
  </si>
  <si>
    <t>Department of Obstetrics, Gynecology &amp; Reproductive Sciences, University of California</t>
  </si>
  <si>
    <t>The Lancet Regional Health - Americas</t>
  </si>
  <si>
    <t>Karasek D</t>
  </si>
  <si>
    <t>Karasek D (COVID+ No hypertension, Diabetes or Obesity)</t>
  </si>
  <si>
    <t>Karasek D (COVID+ Hypertension, Diabete or Obesity)</t>
  </si>
  <si>
    <t>37-38</t>
  </si>
  <si>
    <t>Hypertension, Diabete or Obesity</t>
  </si>
  <si>
    <t>Yildiz G</t>
  </si>
  <si>
    <t>The journal of Obstetrics and Gynaecology Research</t>
  </si>
  <si>
    <t>The journal of Obstetrics and Gynaecology of India</t>
  </si>
  <si>
    <t>The Journal of Obstetrics and Gynaecology Research</t>
  </si>
  <si>
    <t>Pakistan Journal of Medical &amp; Health Sciences</t>
  </si>
  <si>
    <t>Ultrasound in Obstetrics &amp; Gynaecology</t>
  </si>
  <si>
    <t>Hearing test results of newborns born from the coronavirus disease 2019 (COVID-19) infected mothers: A tertiary center experience in Turkey</t>
  </si>
  <si>
    <t>https://obgyn.onlinelibrary.wiley.com/doi/10.1111/jog.15008</t>
  </si>
  <si>
    <t xml:space="preserve">Obstetrics and Gynecology Department, University of Health Sciences Kartal </t>
  </si>
  <si>
    <t>April 2020 to May 2021</t>
  </si>
  <si>
    <t>29.84 (4.9)</t>
  </si>
  <si>
    <t>2 Asthma, 5 Hypothyroidism, 1 Brain tumor, 2 IHC</t>
  </si>
  <si>
    <t xml:space="preserve">28.19 (10.4) </t>
  </si>
  <si>
    <t>38.6 (1.8)</t>
  </si>
  <si>
    <t xml:space="preserve">3320.1 (433.3) </t>
  </si>
  <si>
    <t>1 fetal anomaly, 1 postnatal exitus, 2 in utero mort fetalis</t>
  </si>
  <si>
    <t>All positve</t>
  </si>
  <si>
    <t>Infectious Diseases, Microbiology &amp; Parasitology</t>
  </si>
  <si>
    <t>Vertical transmission and clinical outcome of the neonates born to SARS- CoV-2-positive mothers: a tertiary care hospital-based observational study</t>
  </si>
  <si>
    <t>Kumar P</t>
  </si>
  <si>
    <t>https://pubmed.ncbi.nlm.nih.gov/34697599/</t>
  </si>
  <si>
    <t>July 2020 to December 2020</t>
  </si>
  <si>
    <t>19-Oct-2021</t>
  </si>
  <si>
    <t>Department of Pediatrics, All India Institute of Medical Sciences, Patna, Bihar, India</t>
  </si>
  <si>
    <t>37.6±1.8</t>
  </si>
  <si>
    <t>2 DM, 4 Hypertension, 4 Hypothyroidism, 1 TBC, 2 IHCP, 1 Portal Vein Thrombosis</t>
  </si>
  <si>
    <t>4 Positive</t>
  </si>
  <si>
    <t>24h after first test</t>
  </si>
  <si>
    <t>2776.7±426.4</t>
  </si>
  <si>
    <t>2 birth asphyxia, 1 ICH, 2 TTNB, 1 MAS, 1 Shock, 8 NNH, 3 Dyselectrolytaemia, 5 Hypoglycaemia</t>
  </si>
  <si>
    <t>13 Abortion (Missed/Incomplete/Complete/MTP/D&amp;C/Early pregnancy failure); 3 ectopic pregnancy; 22 IUFD (stillbirth)</t>
  </si>
  <si>
    <t xml:space="preserve">5 Abortion  (defined as spontaneous or induced termination of pregnancy before fetal viability; 5 still birth defined as baby who died after 28 weeks of pregnancy but before or during birth. </t>
  </si>
  <si>
    <t>Rodríguez-Díaz</t>
  </si>
  <si>
    <t>23 March to 14 October</t>
  </si>
  <si>
    <t>Faculty of Medicine</t>
  </si>
  <si>
    <t>18-Oct-2021</t>
  </si>
  <si>
    <t>16-Oct-2021</t>
  </si>
  <si>
    <t>Pregnancy and Birth Outcomes during the Early Months of the COVID-19 Pandemic: The MOACC-19 Cohort</t>
  </si>
  <si>
    <t>https://www.ncbi.nlm.nih.gov/pmc/articles/PMC8535818/</t>
  </si>
  <si>
    <t>32.72 (0.94)</t>
  </si>
  <si>
    <t>24.86 (0.83)</t>
  </si>
  <si>
    <t>39.31 (1.07)</t>
  </si>
  <si>
    <t xml:space="preserve">4 Obesity, 4 Gestational hypertension	</t>
  </si>
  <si>
    <t>A prospective cohort study of confirmed severe acute respiratory syndrome coronavirus 2 (SARS-CoV-2) infection during pregnancy evaluating SARS-CoV-2 antibodies in maternal and umbilical cord blood and SARS-CoV-2 in vaginal swabs</t>
  </si>
  <si>
    <t>https://pubmed.ncbi.nlm.nih.gov/34719780/</t>
  </si>
  <si>
    <t>Milbak J</t>
  </si>
  <si>
    <t>20 August 2020 to 1 March 2021</t>
  </si>
  <si>
    <t>Department of Obstetrics and Gynecology, Copenhagen University Hospital</t>
  </si>
  <si>
    <t>30.0 (±4.5)</t>
  </si>
  <si>
    <t>1 Gestational Hypertension, 1 DVT, 1 Pulmonary Embolism</t>
  </si>
  <si>
    <t xml:space="preserve">280.0 (269.8;285.8)	</t>
  </si>
  <si>
    <t>16/17 antibodies, delivered &gt;16 days after infection</t>
  </si>
  <si>
    <t>2 positive within 8 days</t>
  </si>
  <si>
    <t xml:space="preserve">24.25 (20.8; 28.2)	</t>
  </si>
  <si>
    <t>Stephansson O</t>
  </si>
  <si>
    <t>SARS-CoV-2 and pregnancy outcomes under universal and non-universal testing in Sweden: register-based nationwide cohort study</t>
  </si>
  <si>
    <t>https://pubmed.ncbi.nlm.nih.gov/34706148/</t>
  </si>
  <si>
    <t>27-Oct-21</t>
  </si>
  <si>
    <t>The Clinical Epidemiology Division, Department of Medicine, Solna, Karolinska Institutet, Stockholm, Sweden</t>
  </si>
  <si>
    <t>11 March 2020 to 31 January 2021</t>
  </si>
  <si>
    <t>Stephansson O (Universal testing)</t>
  </si>
  <si>
    <t>Stephansson O (Non-Universal Testing)</t>
  </si>
  <si>
    <t>31.5±4.8</t>
  </si>
  <si>
    <t>31.5±5.0</t>
  </si>
  <si>
    <t>25.9±5.0</t>
  </si>
  <si>
    <t>16 Diabetes, 12 CVD</t>
  </si>
  <si>
    <t>18 Diabetes, 17 CVD</t>
  </si>
  <si>
    <t>26 (1-65)</t>
  </si>
  <si>
    <t>46 (13-100)</t>
  </si>
  <si>
    <t xml:space="preserve">Stephansson O </t>
  </si>
  <si>
    <t>Boateng JO</t>
  </si>
  <si>
    <t>Nature Public Health Emergency Collection</t>
  </si>
  <si>
    <t>SARS-CoV-2 in infant urine and fecal samples after in utero COVID-19 exposure</t>
  </si>
  <si>
    <t>30-Oct-21</t>
  </si>
  <si>
    <t>Department of Pediatrics, Boston Medical Center, Boston</t>
  </si>
  <si>
    <t>July 2020 to February 2021</t>
  </si>
  <si>
    <t>https://www.ncbi.nlm.nih.gov/pmc/articles/PMC8556813/</t>
  </si>
  <si>
    <t>31.3 (6.2)</t>
  </si>
  <si>
    <t>1/13 antibodies within 8 days of infection, 19/21 antibodies after 16 days of infection</t>
  </si>
  <si>
    <t>3 Diabetes, 2 Hypertension, 4 Obesity, 7 Chorioamnionitis, 11 Hypertensive Disorder Pregnancy, =1 Thyroid disease, 1 Hepatitis C Virus, 2 Herpes Simplex Virus</t>
  </si>
  <si>
    <t>39.3 [37.6–40.5]</t>
  </si>
  <si>
    <t>3320 [2980–3605]</t>
  </si>
  <si>
    <t>0/6 positive</t>
  </si>
  <si>
    <t>48h after birth</t>
  </si>
  <si>
    <t>Urine sample 0/39 positive, Fecal sample 0/42 positive</t>
  </si>
  <si>
    <t>1 Transient tachypnea, 1 Hypothermia, 1 Suspected neonatal sepsis</t>
  </si>
  <si>
    <t>Management of pregnant women with COVID-19: A tertiary pandemic center experience on 1416 cases</t>
  </si>
  <si>
    <t>https://pubmed.ncbi.nlm.nih.gov/34713913/</t>
  </si>
  <si>
    <t>Ankara City</t>
  </si>
  <si>
    <t>11 March 2020 to 20 February 2021</t>
  </si>
  <si>
    <t>Department of Obstetrics and Gynaecology, University of Health Sciences</t>
  </si>
  <si>
    <t>29-Oct-21</t>
  </si>
  <si>
    <t>28.47 ± 5.63 (17–47)</t>
  </si>
  <si>
    <t>26.75 ± 5.34 (18–45)</t>
  </si>
  <si>
    <t>25.59 ± 11.13 (4–41)</t>
  </si>
  <si>
    <t>169 Obesity, 72 Hypothyroidos,  20 Hypertension, 19 Asthma, 12 DM, 11 Gestational Diabetes, 10 Rheumatological disease, 8 CVD, 5 DM 1, 3 Renal Disease, 2 ITP, 2 Thalessemia minor</t>
  </si>
  <si>
    <t>7.82 ± 9.12 (1–34)</t>
  </si>
  <si>
    <t>37.82 ± 2.52 (28–42)</t>
  </si>
  <si>
    <t>3141.15 ± 617.42 (540–4550)</t>
  </si>
  <si>
    <t>2 Placental abruption, 24 Intrauterine fetal demise, RDS</t>
  </si>
  <si>
    <t>https://pubmed.ncbi.nlm.nih.gov/34687585/</t>
  </si>
  <si>
    <t>SARS-CoV-2 infection among hospitalized pregnant women and impact of different viral strains on COVID-19 severity in Italy: a national prospective population-based cohort study</t>
  </si>
  <si>
    <t>23-Oct-21</t>
  </si>
  <si>
    <t>25 February 2020 to 31 January 2021</t>
  </si>
  <si>
    <t>45 Chronic Hypertension, 63 Autoimmune Disease, 73 Pre-gestational Diabetes, 427 Obesity</t>
  </si>
  <si>
    <t>Department of Obstetrics and Gynecology, Topiwala National Medical College &amp; BYL Nair Charitable Hospital, Mumbai, India</t>
  </si>
  <si>
    <t xml:space="preserve">International Journal of Gynecology and Obstetrics </t>
  </si>
  <si>
    <t>21-Oct-21</t>
  </si>
  <si>
    <t>https://obgyn.onlinelibrary.wiley.com/doi/10.1002/ijgo.13991</t>
  </si>
  <si>
    <t>Increased spontaneous preterm births during the second wave of the coronavirus disease 2019 pandemic in India</t>
  </si>
  <si>
    <t>4 April 2020 to 4 July 2021</t>
  </si>
  <si>
    <t>Mahajan N N (Prepandemic period Covid+)</t>
  </si>
  <si>
    <t>Mahajan N N (Pandemic period Covid+)</t>
  </si>
  <si>
    <t>&gt; 32 weeks</t>
  </si>
  <si>
    <t>Mahajan N N (Second Wave)</t>
  </si>
  <si>
    <t>Mahajan N N (First Wave)</t>
  </si>
  <si>
    <t>30.0 (25.5–32.0)</t>
  </si>
  <si>
    <t>28.0 (24.0–30.0)</t>
  </si>
  <si>
    <t>25 Anemia, 1 Chronic Hypertension, 1 Heart Disease, 3 Thrombocytopenia, 3 Deranged Liver Enzymes, 2 ART</t>
  </si>
  <si>
    <t>38 Anemia, 2 Chronic Hypertension, 3 Heart Disease, 3 Thrombocytopenia, 6 Deranged Liver Enzymes, 6 ART</t>
  </si>
  <si>
    <t>9 ICU during both waves</t>
  </si>
  <si>
    <t>Clinical characteristics, outcomes, &amp; mortality in pregnant women with COVID-19 in Maharashtra, India: Results from PregCovid registry</t>
  </si>
  <si>
    <t>Gajbhiye RK</t>
  </si>
  <si>
    <t>Indian Journal of Medical Research</t>
  </si>
  <si>
    <t>1 March to 31 January 2021</t>
  </si>
  <si>
    <t>Foo SS</t>
  </si>
  <si>
    <t xml:space="preserve">https://www.ncbi.nlm.nih.gov/research/coronavirus/publication/34596595 </t>
  </si>
  <si>
    <t>3-Oct-21</t>
  </si>
  <si>
    <t>Department of Clinical Research Lab, ICMR-National Institute for Research in Reproductive Health</t>
  </si>
  <si>
    <t>327 Hypertensive pregnancy disorder, 40 Eclampsia, 5 DM, 12 Chronic Hypertension, 14 TBC, 34 Hypothyroidism, 283 Anemia, 6 Sickle Cell Disease</t>
  </si>
  <si>
    <t>38 (36-38)</t>
  </si>
  <si>
    <t>3189 singletons, 60 twins, 1 triplet</t>
  </si>
  <si>
    <t xml:space="preserve">14 Placental abruption, 41 FGR </t>
  </si>
  <si>
    <t>77 Miscarriages, 15 Ectopic pregnancy, 27 Medical termination of pregnancy</t>
  </si>
  <si>
    <t>https://www.ncbi.nlm.nih.gov/pmc/articles/PMC8549189/</t>
  </si>
  <si>
    <t>The systemic inflammatory landscape of COVID19 in pregnancy: Extensive serum proteomic profiling of mother-infant dyads with in-utero SARS-CoV-2</t>
  </si>
  <si>
    <t>15 April 2020 to 1 March 2021</t>
  </si>
  <si>
    <t>Department of Cancer Biology and Global Center for Pathogen Research and Human Health; Lerner Research Institute, Cleveland Clinic</t>
  </si>
  <si>
    <t>USA/Brazil</t>
  </si>
  <si>
    <t>Cell Reports Medicine</t>
  </si>
  <si>
    <t>33 (16-44)</t>
  </si>
  <si>
    <t>29 Obesity, 4 DM, 4 Congenital Heart Disease, 11 Asthma, 1 Pulmonary Arterial Hypertension, 4 Autoimmune Disorder, 2 HIV</t>
  </si>
  <si>
    <t>1 maternal fetal demise</t>
  </si>
  <si>
    <t>5 SGA, 15 RDS</t>
  </si>
  <si>
    <t>32 COVID exposed</t>
  </si>
  <si>
    <t>Infant blood was collected at day 1 of life</t>
  </si>
  <si>
    <t>Infant blood 45 COVID exposed</t>
  </si>
  <si>
    <t>Akyildiz D</t>
  </si>
  <si>
    <t>Denizli</t>
  </si>
  <si>
    <t>Division of Midwifery, Kahramanmaras Sutcu Imam University, Faculty of Health Sciences, Kahramanmaras, Turkey</t>
  </si>
  <si>
    <t>11 March 2020 to 11 March 2021</t>
  </si>
  <si>
    <t>Comparison of early postnatal clinical outcomes of newborns born to pregnant women with COVID-19: a case–control study</t>
  </si>
  <si>
    <t>https://pubmed.ncbi.nlm.nih.gov/34732087/</t>
  </si>
  <si>
    <t>27.84 ± 5.64</t>
  </si>
  <si>
    <t>37.11 ± 2.39</t>
  </si>
  <si>
    <t>2926.38 ± 725.63</t>
  </si>
  <si>
    <t xml:space="preserve">38 NRDS, 1 Hyperthermia, 5 Hypothermia, </t>
  </si>
  <si>
    <t>0</t>
  </si>
  <si>
    <t>2h after delivery</t>
  </si>
  <si>
    <t>1 yes, 34 breastmilk from a bottle</t>
  </si>
  <si>
    <t>October 2020 to March 2021</t>
  </si>
  <si>
    <t>Impact of COVID-19 infection on neonatal birth outcomes</t>
  </si>
  <si>
    <t>https://pubmed.ncbi.nlm.nih.gov/34748020/</t>
  </si>
  <si>
    <t>31.19 ±5.86</t>
  </si>
  <si>
    <t>36.42 ±2.73</t>
  </si>
  <si>
    <t xml:space="preserve">6 Obesity, 2 DM, 31 Hypothyroidism, 3 Hypertension, 3 Anemia, </t>
  </si>
  <si>
    <t>2795±710.12</t>
  </si>
  <si>
    <t>32 NRDS, 3 Sepsis, 4 pneumathorax, 27 Asphyxia, 27 Grunting, 15 IUGR</t>
  </si>
  <si>
    <t>One baby died because of Necrotizing enterocolitis</t>
  </si>
  <si>
    <t xml:space="preserve">Either CT or RT-PCR </t>
  </si>
  <si>
    <t>Akbar MIA</t>
  </si>
  <si>
    <t>Obstetrics &amp; Gynecology Science</t>
  </si>
  <si>
    <t>Department of Obstetrics and Gynaecology, Universitas Airlangga Academic Hospital</t>
  </si>
  <si>
    <t>Clinical manifestations and pregnancy outcomes of COVID-19 in indonesian referral hospital in central pandemic area
Clinical manifestations and pregnancy outcomes of COVID-19 in indonesian referral hospital in central pandemic area
Clinical manifestations and pregnancy outcomes of COVID-19 in indonesian referral hospital in central pandemic area</t>
  </si>
  <si>
    <t>https://pubmed.ncbi.nlm.nih.gov/34736316/</t>
  </si>
  <si>
    <t>28.5 (8)</t>
  </si>
  <si>
    <t>39 (38-40)</t>
  </si>
  <si>
    <t>39 (38-39.2)</t>
  </si>
  <si>
    <t>3,044+502</t>
  </si>
  <si>
    <t xml:space="preserve"> A positive rapid antibody COVID-19 test; chest x-ray findings; or an abnormal complete blood count (CBC), especially the neutrophil/lymphocyte ratio (NLR) (&gt;5.8) </t>
  </si>
  <si>
    <t>Hypertension in Pregnancy, Oligohydramnios, PROM</t>
  </si>
  <si>
    <t>Immune Response of Neonates Born to Mothers Infected With SARS-CoV-2</t>
  </si>
  <si>
    <t>https://pubmed.ncbi.nlm.nih.gov/34730817/</t>
  </si>
  <si>
    <t>November 2020 tot May 2021</t>
  </si>
  <si>
    <t>Department of Maternal and Child Health, Policlinico Umberto I, Sapienza University of Rome, Rome, Italy.</t>
  </si>
  <si>
    <t>31.8 (6.4)</t>
  </si>
  <si>
    <t>4.5 (4.1)</t>
  </si>
  <si>
    <t>1/30 positive</t>
  </si>
  <si>
    <t>1/28 positive</t>
  </si>
  <si>
    <t>Day 0 of life</t>
  </si>
  <si>
    <t>Day 5 of life</t>
  </si>
  <si>
    <t>1/18 positive at day 10 of life</t>
  </si>
  <si>
    <t>1 potential</t>
  </si>
  <si>
    <t xml:space="preserve">16 IgG, 17 IgA, 14 IgM 48h after delivery, 19/20 IgG, 19/20 IgA 2 months after delivery </t>
  </si>
  <si>
    <t>Undetectable</t>
  </si>
  <si>
    <t>The infant with a possible vertical infection had spike-specific serum IgA antibodies and barely detectable IgG antibodies. One infant had detectable serum SARS-CoV-2–specific antibodies of all isotypes, suggesting a possible asymptomatic postnatal infection.</t>
  </si>
  <si>
    <t>Yes. The IgA antibodies specific for SARS-CoV-2 spike protein were detectable in all breastmilk samples and appeared higher in 48-hour samples than in samples collected 2 months later</t>
  </si>
  <si>
    <t>6 positive after 48h, 10 positive after 2 months</t>
  </si>
  <si>
    <t>38.1 (2.3)</t>
  </si>
  <si>
    <t>Zaky S</t>
  </si>
  <si>
    <t>4-Noc-21</t>
  </si>
  <si>
    <t>Clinical evaluation of pregnant women with SARS-COV2 pneumonia: a real-life study from Egypt</t>
  </si>
  <si>
    <t>https://www.ncbi.nlm.nih.gov/pmc/articles/PMC8567119/</t>
  </si>
  <si>
    <t>14 March to 14 June 2020</t>
  </si>
  <si>
    <t>Hepatogastroenterology and Infectious Diseases Department, Faculty of Medicine, Al-Azhar University, Cairo, Egypt</t>
  </si>
  <si>
    <t>34.93 ± 6.27</t>
  </si>
  <si>
    <t>Hydrocephalus</t>
  </si>
  <si>
    <t>4 Hypertension, 3 DM, 1 Asthma, 1 Cancer, and 1 Rheumatic Heart Disease</t>
  </si>
  <si>
    <t>Mitochondrial and Oxidative Unbalance in Placentas from Mothers with SARS-CoV-2 Infection</t>
  </si>
  <si>
    <t>https://www.ncbi.nlm.nih.gov/research/coronavirus/publication/34679654</t>
  </si>
  <si>
    <t>24-Oct-21</t>
  </si>
  <si>
    <t>Mandò</t>
  </si>
  <si>
    <t>Antioxidants</t>
  </si>
  <si>
    <t>Department of Biomedical and Clinical Sciences Luigi Sacco, Università degli Studi di Milano, Italy
20157 Milano, Italy;</t>
  </si>
  <si>
    <t>Mandò (Asymptomatic COVID-19)</t>
  </si>
  <si>
    <t>Mandò (Symptomatic COVID-19)</t>
  </si>
  <si>
    <t>32.2 ± 3.8</t>
  </si>
  <si>
    <t>31.8 ± 6.0</t>
  </si>
  <si>
    <t>23.8 ± 5.1</t>
  </si>
  <si>
    <t>25.4 ± 4.5</t>
  </si>
  <si>
    <t>39.1 ± 1.4</t>
  </si>
  <si>
    <t>38.9 ± 1.4</t>
  </si>
  <si>
    <t>3257 ± 416</t>
  </si>
  <si>
    <t>3238 ± 395</t>
  </si>
  <si>
    <t>3/30 positive</t>
  </si>
  <si>
    <t>1.5 ± 3.4</t>
  </si>
  <si>
    <t>5.4 ± 9.6</t>
  </si>
  <si>
    <t>27.5 ± 4.57</t>
  </si>
  <si>
    <t xml:space="preserve">32.7 </t>
  </si>
  <si>
    <t>35,5 31.0–38.8</t>
  </si>
  <si>
    <t>29 (19-57)</t>
  </si>
  <si>
    <t>32 (28-36)</t>
  </si>
  <si>
    <t>29.6 (27-33.4)</t>
  </si>
  <si>
    <t>https://www.ncbi.nlm.nih.gov/pmc/articles/PMC8563509/</t>
  </si>
  <si>
    <t>February to April 2021</t>
  </si>
  <si>
    <t>Timing of SARS-CoV-2 vaccination during the third trimester of pregnancy and transplacental antibody transfer: a prospective cohort study</t>
  </si>
  <si>
    <t>Department of Obstetrics and Gynaecology, Hadassah-Hebrew University Medical Centre and Faculty of Medicine, Hebrew University of Jerusalem, Israel</t>
  </si>
  <si>
    <t>Rottenstreich A (Early third-trimester vaccination)</t>
  </si>
  <si>
    <t>Rottenstreich A (Late third-trimester vaccination)</t>
  </si>
  <si>
    <t>30 (27–35)</t>
  </si>
  <si>
    <t xml:space="preserve">32 (29–35) </t>
  </si>
  <si>
    <t>39+5 (38+6–40+3)</t>
  </si>
  <si>
    <t>39+6 (38+5–40+6)</t>
  </si>
  <si>
    <t>28 (26–31)</t>
  </si>
  <si>
    <t>2 Gesational Hypertension, 6 Received antenatal anti-D immunoglobulin</t>
  </si>
  <si>
    <t>1 Gestational hypertension, 9 Received antenatal anti-D immunoglobulin</t>
  </si>
  <si>
    <t>3275 (2985–3730)</t>
  </si>
  <si>
    <t>3440 (3051–3700)</t>
  </si>
  <si>
    <t>83 IgG</t>
  </si>
  <si>
    <t>88 IgG, 30 IgM</t>
  </si>
  <si>
    <t>171 IgG, 0 IgM</t>
  </si>
  <si>
    <t>Median anti-S-specific and anti-RBD-specific IgG concentrations in maternal sera at the time of delivery were lower in those vaccinated in early third trimester compared with late third trimester. Neonatal concentrations of anti-S IgG antibodies did not differ in relation to maternal third-trimester immunization timing.</t>
  </si>
  <si>
    <t>Eman A</t>
  </si>
  <si>
    <t>Department of Anesthesiology and Reanimation, Sakarya Training and Research Hospital, Sakarya, Turkey.</t>
  </si>
  <si>
    <t>The Korean Academy of Medial Sciences</t>
  </si>
  <si>
    <t>https://pubmed.ncbi.nlm.nih.gov/34783218/</t>
  </si>
  <si>
    <t>Maternal and Neonatal Outcomes of Critically Ill Pregnant and Puerperal Patients Diagnosed with COVID-19 Disease: Retrospective Comparative Study</t>
  </si>
  <si>
    <t>March 2020 to August 2021</t>
  </si>
  <si>
    <t>Eman A (Exitus)</t>
  </si>
  <si>
    <t>Eman A (Patients discharged from ICU)</t>
  </si>
  <si>
    <t>27.0 ± 3.30</t>
  </si>
  <si>
    <t>26.18 ± 4.5</t>
  </si>
  <si>
    <t>30.17 ± 5.41</t>
  </si>
  <si>
    <t>33.00 ± 2.77</t>
  </si>
  <si>
    <t>29.20 ± 3.63</t>
  </si>
  <si>
    <t xml:space="preserve">27.40 ± 3.81 </t>
  </si>
  <si>
    <t xml:space="preserve">Eman A </t>
  </si>
  <si>
    <t>1 Preeclampsia and 2 DM unclear which group</t>
  </si>
  <si>
    <t>Test unspecified</t>
  </si>
  <si>
    <t>Pagan ME</t>
  </si>
  <si>
    <t>Arkansas</t>
  </si>
  <si>
    <t>https://pubmed.ncbi.nlm.nih.gov/34775583/</t>
  </si>
  <si>
    <t>Impact of Lockdown Measures during COVID-19 Pandemic on Pregnancy and Preterm Birth</t>
  </si>
  <si>
    <t>21 May to 15 July 2020</t>
  </si>
  <si>
    <t>Division of Maternal Fetal Medicine, Department of Obstetrics and Gynecology, University of Arkansas for the Medical Sciences, Little Rock, Arkansas</t>
  </si>
  <si>
    <t>32.4 ±_x0001_ 4.1</t>
  </si>
  <si>
    <t>2 Hypertension, 1 Diabetes, 1 History of VTE, 7 Obesity</t>
  </si>
  <si>
    <t>30.69 _x0001_ 4.5</t>
  </si>
  <si>
    <t>34.42 ± 2.24</t>
  </si>
  <si>
    <t>2417.24 ± 506.5</t>
  </si>
  <si>
    <t>Celik E</t>
  </si>
  <si>
    <t>Koc University, School of Medicine, Department of Obstetrics and Gynecology, Turkey</t>
  </si>
  <si>
    <t>https://www.ncbi.nlm.nih.gov/pmc/articles/PMC8539206/</t>
  </si>
  <si>
    <t>Placental deficiency during maternal SARS-CoV-2 infection</t>
  </si>
  <si>
    <t>Celik E (Asymptomatic/mild disease)</t>
  </si>
  <si>
    <t>Celik E (Severe/critical disease)</t>
  </si>
  <si>
    <t xml:space="preserve">Celik E </t>
  </si>
  <si>
    <t>31.0 (27.8–36.0)</t>
  </si>
  <si>
    <t>34.5 (28.0–39.3)</t>
  </si>
  <si>
    <t>27.2 (19.5–30.3)</t>
  </si>
  <si>
    <t>30.7 (26.6–31.9)</t>
  </si>
  <si>
    <t>1 DM, 1 Hypothyroidism, 1 Chronic Hypertension</t>
  </si>
  <si>
    <t>1 DM, 2 Hypothyroidism, 1 Asthma, 1 Epilepsy</t>
  </si>
  <si>
    <t>33.0 (20.0–36.1)</t>
  </si>
  <si>
    <t>30.3 (27.0–35.3)</t>
  </si>
  <si>
    <t>34.0 (15.2–124.5)</t>
  </si>
  <si>
    <t>32.5(17.5–64.8)</t>
  </si>
  <si>
    <t>38.6 (37.9–38.8)</t>
  </si>
  <si>
    <t>38.1 (31.8–38.8)</t>
  </si>
  <si>
    <t>3239 (3260–3650)</t>
  </si>
  <si>
    <t>3150 (1556–4042)</t>
  </si>
  <si>
    <t>1 SGA, 3 Transient Tachypnea of neonate, 1 PPROM</t>
  </si>
  <si>
    <t>2 SGA, 1 Transient Tachypnea of neonate, 1 Hyperbilirubinemia, 1 PPROM</t>
  </si>
  <si>
    <t>28 yes</t>
  </si>
  <si>
    <t>5 IgM, 6 anti-SARS-CoV-2 S</t>
  </si>
  <si>
    <t>13 IgM, 14 anti-SARS-CoV-2 S</t>
  </si>
  <si>
    <t>0 IgM, 20 anti-SARS-CoV-2 S antibody</t>
  </si>
  <si>
    <t>Jeddah</t>
  </si>
  <si>
    <t>Department of Pediatrics, Neonatology Division, King Abdulaziz Medical City, Ministry of National Guard Health Affairs, Western Region, Jeddah, SAU</t>
  </si>
  <si>
    <t>March 2020 to October 2020</t>
  </si>
  <si>
    <t>7-Oct-21</t>
  </si>
  <si>
    <t>Clinical Characteristics of Newborn Infants Delivered to Pregnant Women With Laboratory-Confirmed COVID-19: A Single-Center Experience From Saudi Arabia</t>
  </si>
  <si>
    <t>https://pubmed.ncbi.nlm.nih.gov/34765349/</t>
  </si>
  <si>
    <t>AlQurashi MA</t>
  </si>
  <si>
    <t xml:space="preserve">30.23±5.92 </t>
  </si>
  <si>
    <t>37.13±4.24 weeks (23-41 weeks)</t>
  </si>
  <si>
    <t>Hypothyroidism, Hepatitis B, Systemic Lupus Erythematosus, sicle cell trait</t>
  </si>
  <si>
    <t>1 RDS, 1 Pneumathorax</t>
  </si>
  <si>
    <t>https://pubmed.ncbi.nlm.nih.gov/34762576/</t>
  </si>
  <si>
    <t>Clinical symptoms associated with laboratory findings and placental histopathology in full-term, non-infected neonates born to severe acute respiratory syndrome coronavirus 2 (SARS-CoV-2) positive mothers</t>
  </si>
  <si>
    <t>Third Department of Pediatrics, National and Kapodistrian University of Athens, Athens, Greece</t>
  </si>
  <si>
    <t>Briana DD</t>
  </si>
  <si>
    <t>31 (25.5–33)</t>
  </si>
  <si>
    <t xml:space="preserve">At </t>
  </si>
  <si>
    <t xml:space="preserve">2nd &amp; 7th day of life </t>
  </si>
  <si>
    <t>At birth, 2nd day of life, 7th day of life</t>
  </si>
  <si>
    <t>3055 (2425–4200)</t>
  </si>
  <si>
    <t>17 Diarrhea + vomiting, 2 Absent sucking reflex, 3 RDS</t>
  </si>
  <si>
    <t>Kumari</t>
  </si>
  <si>
    <t>April 2020 to December 2020</t>
  </si>
  <si>
    <t>Pregnancy outcomes and vertical transmission capability of SARS-CoV-2 infection among asymptomatic females: A cross-sectional study in a tertiary care rural hospital</t>
  </si>
  <si>
    <t>https://www.ncbi.nlm.nih.gov/pmc/articles/PMC8565111/</t>
  </si>
  <si>
    <t>Department of Obstetrics and Gynecology</t>
  </si>
  <si>
    <t>Journal of Family Medicine and Primary Care</t>
  </si>
  <si>
    <t>Etawah</t>
  </si>
  <si>
    <t>26.60±4.56</t>
  </si>
  <si>
    <t>2.62±0.63</t>
  </si>
  <si>
    <t>37.96±3.62</t>
  </si>
  <si>
    <t xml:space="preserve">2 Transversie lie </t>
  </si>
  <si>
    <t>1 Placenta praevia</t>
  </si>
  <si>
    <t>https://pubmed.ncbi.nlm.nih.gov/34814234/</t>
  </si>
  <si>
    <t>Obstetric and neonatal outcomes after SARS-CoV-2 infection in the first trimester of pregnancy: A prospective comparative study</t>
  </si>
  <si>
    <t>16 April tot 22 June 2020</t>
  </si>
  <si>
    <t>31.9 ± 4.0</t>
  </si>
  <si>
    <t>22.7± 3.1</t>
  </si>
  <si>
    <t>46.6 ± 19.9</t>
  </si>
  <si>
    <t>271.7 ± 10.6 days</t>
  </si>
  <si>
    <t>1 Thyroid Disease, 1 Thrombophilia, 2 smoking history</t>
  </si>
  <si>
    <t>3270 ± 429</t>
  </si>
  <si>
    <t>1 Congenital birth defect</t>
  </si>
  <si>
    <t>Placental, vaginal, and rectal swabs collected at delivery all tested negative</t>
  </si>
  <si>
    <t>Oskovi-Kaplan ZA</t>
  </si>
  <si>
    <t>Ear and Hearing: The Journal of the American Auditory Society</t>
  </si>
  <si>
    <t>Department of Obstetrics and Gynecology, Ankara City Hospital, Ankara, Turkey</t>
  </si>
  <si>
    <t>Newborn Hearing Screening Results of Infants Born To Mothers Who Had COVID-19 Disease During Pregnancy: A Retrospective Cohort Study</t>
  </si>
  <si>
    <t>https://pubmed.ncbi.nlm.nih.gov/34812792/#affiliation-1</t>
  </si>
  <si>
    <t>28 (16-45)</t>
  </si>
  <si>
    <t>39 (34-42)</t>
  </si>
  <si>
    <t>3240 (2100–3240)</t>
  </si>
  <si>
    <t>Preterm delivery was excluded</t>
  </si>
  <si>
    <t>57 failed first screening test, 6 failed second hearing screening test</t>
  </si>
  <si>
    <t>Molenaar NM</t>
  </si>
  <si>
    <t>SARS- CoV- 2 during pregnancy and associated outcomes: Results from an ongoing prospective cohort</t>
  </si>
  <si>
    <t>https://pubmed.ncbi.nlm.nih.gov/34806193/</t>
  </si>
  <si>
    <t>Department of Psychiatry, Icahn School of Medicine at Mount Sinai, New York, NY, USA.</t>
  </si>
  <si>
    <t>20 April to 1 Octobeer 2020</t>
  </si>
  <si>
    <t>Molenaar MN</t>
  </si>
  <si>
    <t>31.8 (5.9)</t>
  </si>
  <si>
    <t>1 DM, 1 Hypertension, 2 tobacco use during pregnancy, 25 alcohol use during pregnancy, 5 drug use during pregnancy</t>
  </si>
  <si>
    <t>28.0 (18.1-45.2)</t>
  </si>
  <si>
    <t>38+6 (14.5)</t>
  </si>
  <si>
    <t>9 SGA</t>
  </si>
  <si>
    <t>Miscarriages, abortion and stillbirth were excluded</t>
  </si>
  <si>
    <t>Melekoglu NA</t>
  </si>
  <si>
    <t>https://pubmed.ncbi.nlm.nih.gov/34796740/</t>
  </si>
  <si>
    <t>Neonatal Outcomes of Pregnant Women With Confirmed Coronavirus Disease 2019: One-Year Experience of a Tertiary Care Center</t>
  </si>
  <si>
    <t>Clinical Pediatrics</t>
  </si>
  <si>
    <t>Malatya</t>
  </si>
  <si>
    <t>Turgut Ozal University, Malatya, Turkey.</t>
  </si>
  <si>
    <t>38 ± 2</t>
  </si>
  <si>
    <t>3282 ± 461</t>
  </si>
  <si>
    <t>28.1 ± 4.9</t>
  </si>
  <si>
    <t>None were vaccinated, none smoked during pregnancy</t>
  </si>
  <si>
    <t>3 Meconium-stained amniotic</t>
  </si>
  <si>
    <t>the neonatal lymphocyte count and cord blood partial arterial oxygen pressure were significantly lower</t>
  </si>
  <si>
    <t>2 potential</t>
  </si>
  <si>
    <t>Umraniye</t>
  </si>
  <si>
    <t>Department of Obstetrics and Gynecology, Umraniye Research and Training Hospital, Turkey</t>
  </si>
  <si>
    <t>June 2020 tot January 2021</t>
  </si>
  <si>
    <t>Arinkan SA</t>
  </si>
  <si>
    <t>Taiwanese Journal of Obstetrics &amp; Gynecology</t>
  </si>
  <si>
    <t>https://pubmed.ncbi.nlm.nih.gov/34794735/</t>
  </si>
  <si>
    <t>Perinatal outcomes of pregnant women having SARS-CoV-2 infection</t>
  </si>
  <si>
    <t>28.87 ± 4.74</t>
  </si>
  <si>
    <t>37.02 ± 5.85</t>
  </si>
  <si>
    <t>3165 ± 724</t>
  </si>
  <si>
    <t>2 abortion in 7 and 18 gestational weeks</t>
  </si>
  <si>
    <t xml:space="preserve">Cesarean Birth Morbidity among Women with SARS-CoV-2 
</t>
  </si>
  <si>
    <t>https://www.ncbi.nlm.nih.gov/research/coronavirus/publication/34775582</t>
  </si>
  <si>
    <t>15 March 2020 to 20 May 2020</t>
  </si>
  <si>
    <t>Division of Maternal-Fetal Medicine, Department of Obstetrics and Gynecology, Maimonides Medical Center, Brooklyn, New York</t>
  </si>
  <si>
    <t>30.5 (6.9)</t>
  </si>
  <si>
    <t>32.4 (6.9)</t>
  </si>
  <si>
    <t>266.9 (19.0) days</t>
  </si>
  <si>
    <t>22 Obese</t>
  </si>
  <si>
    <t>https://pubmed.ncbi.nlm.nih.gov/33951100/</t>
  </si>
  <si>
    <t>https://pubmed.ncbi.nlm.nih.gov/33076848/</t>
  </si>
  <si>
    <t>Fabre M</t>
  </si>
  <si>
    <t>Epelboin S</t>
  </si>
  <si>
    <t>Arslan B</t>
  </si>
  <si>
    <t>Antolín EM</t>
  </si>
  <si>
    <t>Citu C</t>
  </si>
  <si>
    <t>Sebastiāo CS</t>
  </si>
  <si>
    <t>Moresi S</t>
  </si>
  <si>
    <t>https://pubmed.ncbi.nlm.nih.gov/34794139/</t>
  </si>
  <si>
    <t>https://pubmed.ncbi.nlm.nih.gov/34847147/</t>
  </si>
  <si>
    <t>https://pubmed.ncbi.nlm.nih.gov/34837446/</t>
  </si>
  <si>
    <t>https://www.ncbi.nlm.nih.gov/pmc/articles/PMC8622813/</t>
  </si>
  <si>
    <t>https://www.ncbi.nlm.nih.gov/pmc/articles/PMC8624220/</t>
  </si>
  <si>
    <t>https://www.ncbi.nlm.nih.gov/pmc/articles/PMC8617726/</t>
  </si>
  <si>
    <t>https://www.ncbi.nlm.nih.gov/pmc/articles/PMC8606406/</t>
  </si>
  <si>
    <t>Fetal Diagnosis and Therapy</t>
  </si>
  <si>
    <t>May 2020 to February 2021</t>
  </si>
  <si>
    <t xml:space="preserve">Frequent Placental SARS-CoV-2 in Patients with COVID-19-Associated Hypertensive Disorders of Pregnancy
</t>
  </si>
  <si>
    <t>Zaragoza</t>
  </si>
  <si>
    <t xml:space="preserve">Placental Pathophysiology &amp; Fetal Programming Research Group, B46_20R &amp; GIIS-028 Del IISA, Instituto de Investigación Sanitario de Aragón (IIS Aragon), Zaragoza, Spain, </t>
  </si>
  <si>
    <t>31.93 (6.6)</t>
  </si>
  <si>
    <t>61.86 (54.79)</t>
  </si>
  <si>
    <t>268.1 (10.8) days</t>
  </si>
  <si>
    <t>2,852.5 (467.0)</t>
  </si>
  <si>
    <t>4 SGA</t>
  </si>
  <si>
    <t>5 gestational hypertension</t>
  </si>
  <si>
    <t>, 0 positive IgM + IgA</t>
  </si>
  <si>
    <t>Weight 69.32 (10.5)</t>
  </si>
  <si>
    <t>Obstetrical outcomes and maternal morbidities associated with COVID-19 in pregnant women in France: A national retrospective cohort study</t>
  </si>
  <si>
    <t>PLOS MEDICINE</t>
  </si>
  <si>
    <t>January to june 2020</t>
  </si>
  <si>
    <t>Centre d'Assistance Médicale à la Procréation, gynécologie obstétrique, médecine de la reproduction, hôpital Bichat Claude-Bernard, AP-HP, Nord, Université de Paris, Paris, France.</t>
  </si>
  <si>
    <t>31.1 (±5.9)</t>
  </si>
  <si>
    <t>143 Obesity, 22 smoking, 17 hypertension, 11 DM</t>
  </si>
  <si>
    <t>12 Hydramnios, 12 Amniotic infection</t>
  </si>
  <si>
    <t>Stilbirths did occur, numbers unclear</t>
  </si>
  <si>
    <t xml:space="preserve">Adana </t>
  </si>
  <si>
    <t>Department of Anesthesia and Intensive Care, Adana City Education and Research Hospital, Adana, Turkey</t>
  </si>
  <si>
    <t>1 April 2020 to 1 June 2021</t>
  </si>
  <si>
    <t>Clinical characteristics and hematological parameters associated with disease severity in COVID-19 positive pregnant women undergoing cesarean section: A single-center experience</t>
  </si>
  <si>
    <t xml:space="preserve">5 Asthma, </t>
  </si>
  <si>
    <t xml:space="preserve">37 (22–41) </t>
  </si>
  <si>
    <t xml:space="preserve">3150 (1340–4470) </t>
  </si>
  <si>
    <t>SARS-CoV-2 Infection and C-Section: A Prospective Observational Study</t>
  </si>
  <si>
    <t>Department of Gynecology and Obstetrics, Son Espases University Hospital, 07120 Palma de Mallorca, Spain;</t>
  </si>
  <si>
    <t xml:space="preserve">Antolín EM </t>
  </si>
  <si>
    <t>32 (28–36)</t>
  </si>
  <si>
    <t>317 Obesity, 28 Thrombophilia, 6 Chronic Kidney Disease, 36 DM, 160 smoking, 18 Thrombotic events</t>
  </si>
  <si>
    <t>39 + 7</t>
  </si>
  <si>
    <t>3260 (2900–3570)</t>
  </si>
  <si>
    <t>Pathogens</t>
  </si>
  <si>
    <t>Angola</t>
  </si>
  <si>
    <t>Luanda</t>
  </si>
  <si>
    <t xml:space="preserve">Prevalence and Risk Factors of SARS-CoV-2 Infection among Parturients and Newborns from Luanda, Angola
</t>
  </si>
  <si>
    <t>Centro de Investigação em Saúde de Angola (CISA), Caxito, Angola.</t>
  </si>
  <si>
    <t>29.9 ± 5.20</t>
  </si>
  <si>
    <t>2 Malaria, 1 Urinary tract infections</t>
  </si>
  <si>
    <t>2226.8 ± 1395.5</t>
  </si>
  <si>
    <t>7 days of life</t>
  </si>
  <si>
    <t>10 yes exclusive breastfeeding</t>
  </si>
  <si>
    <t>Caserean delivered; was premature, which resulted in stillbirth</t>
  </si>
  <si>
    <t xml:space="preserve">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Assessing SARS-CoV-2 Vertical Transmission and Neonatal Complications
</t>
  </si>
  <si>
    <t xml:space="preserve">Journal of Clinical Medicine </t>
  </si>
  <si>
    <t>1 July 2020 to 1 July 2021</t>
  </si>
  <si>
    <t>Department of Obstetrics and Gynecology, “Victor Babes” University of Medicine and Pharmacy Timisoara, 2 Eftimie Murgu Square, 300041 Timisoara, Romania</t>
  </si>
  <si>
    <t>32.6 (4.6)</t>
  </si>
  <si>
    <t>20.7 (2.6)</t>
  </si>
  <si>
    <t>7 Gestational Hypertension, 5 DM, 4 Asthma, 4 Coagulation Disorders, 9 Arterial Hypertension, 5 Thyroid Disorders, 7 UTI, 8 Abnormal Placental Implantation</t>
  </si>
  <si>
    <t>7 SGA, 6 Malformations, 4 Sepsis</t>
  </si>
  <si>
    <t>28 ± 7.07</t>
  </si>
  <si>
    <t>38 ± 3.61</t>
  </si>
  <si>
    <t>4.05% positive</t>
  </si>
  <si>
    <t>1.35% positive</t>
  </si>
  <si>
    <t>7.53% positive</t>
  </si>
  <si>
    <t>2.92% positive</t>
  </si>
  <si>
    <t>1.01% positive</t>
  </si>
  <si>
    <t>Frontiers in Medicine</t>
  </si>
  <si>
    <t>UOC di Ostetricia e Patologia Ostetrica, Dipartimento di Scienze della Salute della Donna e del Bambino e di Sanità Pubblica, Fondazione Policlinico Universitario A. Gemelli, IRCCS, Rome, Italy,</t>
  </si>
  <si>
    <t>March 2020 to February 2021</t>
  </si>
  <si>
    <t>32.63 ± 5.73</t>
  </si>
  <si>
    <t>37.17 ± 5.09</t>
  </si>
  <si>
    <t>39.17 ± 1.37</t>
  </si>
  <si>
    <t>3188.94 ± 438.85</t>
  </si>
  <si>
    <t>28 Smoking,</t>
  </si>
  <si>
    <t>4 required respiratory support</t>
  </si>
  <si>
    <t>3rd day of life</t>
  </si>
  <si>
    <r>
      <t>Placental tissues mainly showed signs of MVM (syncytial node increase, villar agglutination). T</t>
    </r>
    <r>
      <rPr>
        <b/>
        <sz val="11"/>
        <color rgb="FF000000"/>
        <rFont val="Calibri"/>
        <family val="2"/>
      </rPr>
      <t>he presence of chronic histiocytic intervillositis (CHI) was 8 out of 106 cases</t>
    </r>
  </si>
  <si>
    <t>SARS-CoV-2 Infection in Pregnancy: Clinical Signs, Placental Pathology, and Neonatal Outcome—Implications for Clinical Care</t>
  </si>
  <si>
    <t>Yasa B</t>
  </si>
  <si>
    <t>Neonatology Department, Istanbul Basaksehir Cam and Sakura City Hospital, Basaksehir, Istanbul, Turkey</t>
  </si>
  <si>
    <t>https://pubmed.ncbi.nlm.nih.gov/34839474/</t>
  </si>
  <si>
    <t>June to December 2020</t>
  </si>
  <si>
    <t>Neonatal Outcomes of Premature Infants Born to Women with the Novel Coronavirus (SARS- CoV-2) Infection: A Case Control Study</t>
  </si>
  <si>
    <t>34.4 (26–36.7)</t>
  </si>
  <si>
    <t>11 RDS, 4 patent ductus arteriosus, 3 Bronchopulmonary dysplasia, 1 necrotizing enterocolitis</t>
  </si>
  <si>
    <t>2,515 (800–3,770)</t>
  </si>
  <si>
    <t xml:space="preserve">5 hypoxemia, </t>
  </si>
  <si>
    <t>12 exclusive, 8 preterm forrmula</t>
  </si>
  <si>
    <t>33.4</t>
  </si>
  <si>
    <t>31.7</t>
  </si>
  <si>
    <t>34.4</t>
  </si>
  <si>
    <t>35.7</t>
  </si>
  <si>
    <t>36.7</t>
  </si>
  <si>
    <t>29.9</t>
  </si>
  <si>
    <t>Transient tachypnea of newborn</t>
  </si>
  <si>
    <t>Congenital pneumonia</t>
  </si>
  <si>
    <t>Severe illness mother</t>
  </si>
  <si>
    <t>https://pubmed.ncbi.nlm.nih.gov/34818318/</t>
  </si>
  <si>
    <t>https://pubmed.ncbi.nlm.nih.gov/34875976/</t>
  </si>
  <si>
    <t>https://pubmed.ncbi.nlm.nih.gov/34875825/</t>
  </si>
  <si>
    <t>https://pubmed.ncbi.nlm.nih.gov/34865064/</t>
  </si>
  <si>
    <t>http://www.samj.org.za/index.php/samj/article/view/13466/9995</t>
  </si>
  <si>
    <t>Masud SB</t>
  </si>
  <si>
    <t>Larcade R</t>
  </si>
  <si>
    <t>DeSisto CL</t>
  </si>
  <si>
    <t>Morbidity and Mortality Weekly Report</t>
  </si>
  <si>
    <t>March 2020 to September 2021</t>
  </si>
  <si>
    <t>Risk for Stillbirth Among Women With and Without COVID-19 at Delivery Hospitalization — United States, March 2020–September 2021</t>
  </si>
  <si>
    <t xml:space="preserve">1CDC COVID-19 Response Team.
1CDC COVID-19 Response Team.
1CDC COVID-19 Response Team.
1CDC COVID-19 Response Team.
</t>
  </si>
  <si>
    <t>DeSisto CL (Delta)</t>
  </si>
  <si>
    <t>DeSisto CL (Pre-delta)</t>
  </si>
  <si>
    <t>28.0 (6.0)</t>
  </si>
  <si>
    <t>28.0 (5.8)</t>
  </si>
  <si>
    <t>29.0 (6.5) GA at stillbirth</t>
  </si>
  <si>
    <t>30.0 (5.7) GA at stillbirth</t>
  </si>
  <si>
    <t>3213 Obese, 2291 Diabetes, 3416 Hypertensive disorders of pregnancy, 496 Smoking, 228 Placental abruption, 217 Sepsis, 99 Shock, 613 RDS</t>
  </si>
  <si>
    <t>643 Obese, 396 Diabetes, 636 Hypertensive disorders of pregnancy, 181 Smoking, 81 Placental abruption, 99 Sepsis, 37 Shock, 327 RDS</t>
  </si>
  <si>
    <t xml:space="preserve">DeSisto CL </t>
  </si>
  <si>
    <t>Khoiwal K</t>
  </si>
  <si>
    <t>Women &amp; Health</t>
  </si>
  <si>
    <t xml:space="preserve">Obstetric and perinatal outcomes in pregnant women with COVID-19: an interim analysis
</t>
  </si>
  <si>
    <t>Department of Obstetrics &amp; Gynecology, AIIMS Rishikesh, Rishikesh Uttarakhand 249203 India</t>
  </si>
  <si>
    <t>Rishikesh</t>
  </si>
  <si>
    <t>27.82 + 5.10</t>
  </si>
  <si>
    <t>9-dex-21</t>
  </si>
  <si>
    <t xml:space="preserve"> 34.35 + 7.98</t>
  </si>
  <si>
    <t>3 Fetal growth restriction</t>
  </si>
  <si>
    <t xml:space="preserve">2 Obese, 13 Hypo/Hyperthyroidism 2 IHCP, 1 APH, </t>
  </si>
  <si>
    <t xml:space="preserve">Adverse Birth Outcomes Among Pregnant Women With and Without COVID-19: A Comparative Study From Bangladesh
Adverse Birth Outcomes Among Pregnant Women With and Without COVID-19: A Comparative Study From Bangladesh
</t>
  </si>
  <si>
    <t>Banglasdesh</t>
  </si>
  <si>
    <t>Journal of Preventive Medicine &amp; Public Health</t>
  </si>
  <si>
    <t>Obstetrical and Gynaecological Society of Bangladesh (OGSB), Dhaka, Bangladesh</t>
  </si>
  <si>
    <t>March 2020 to August 2020</t>
  </si>
  <si>
    <t>3 pregnancy complications; eclampsia, antepartum hemorrhage. 10 Chronic Disease</t>
  </si>
  <si>
    <t>Maternal-fetal immunologic response to SARS-CoV-2 infection in a symptomatic vulnerable population: A prospective cohort</t>
  </si>
  <si>
    <t>Journal of Infectious Diseases</t>
  </si>
  <si>
    <t>Buenos Aires</t>
  </si>
  <si>
    <t>Argentina</t>
  </si>
  <si>
    <t>10 July to 1 October 2020</t>
  </si>
  <si>
    <t>FUNDASAMI</t>
  </si>
  <si>
    <t>30.4 (26.1-34.9)</t>
  </si>
  <si>
    <t xml:space="preserve">16 Obesity, 10 smoking, </t>
  </si>
  <si>
    <t>59 IgG</t>
  </si>
  <si>
    <t>51 IgA</t>
  </si>
  <si>
    <t>Maternal and neonatal outcomes of COVID-19 in a high-risk pregnant cohort with and without HIV</t>
  </si>
  <si>
    <t>The South African Medical Journal</t>
  </si>
  <si>
    <t>Cape Town</t>
  </si>
  <si>
    <t>31 July to 31 October 2020</t>
  </si>
  <si>
    <t>De Waard L</t>
  </si>
  <si>
    <t>31 (27 - 36)</t>
  </si>
  <si>
    <t>19 Chronic Hypertension, 4 DM. 5 TBC. 17 Anaemia, 4 Asthma</t>
  </si>
  <si>
    <t>38 (36 - 39)</t>
  </si>
  <si>
    <t>3 010 (2 380 - 3 475)</t>
  </si>
  <si>
    <t xml:space="preserve">0/13 positive </t>
  </si>
  <si>
    <t>72h after birth</t>
  </si>
  <si>
    <t>9 RDS, 2 transient tachypnoea, 1 imperforate anus, 2 lacental abruption</t>
  </si>
  <si>
    <t>750g</t>
  </si>
  <si>
    <t>1500g</t>
  </si>
  <si>
    <t>2685g</t>
  </si>
  <si>
    <t>Intrauterine death</t>
  </si>
  <si>
    <t>-</t>
  </si>
  <si>
    <t>1945g</t>
  </si>
  <si>
    <t>Yes CS</t>
  </si>
  <si>
    <t>Severe hypoxia</t>
  </si>
  <si>
    <t>Intrauterine death 26 weeks</t>
  </si>
  <si>
    <t>Intrauterine death 27 weeks</t>
  </si>
  <si>
    <t>30 weeks</t>
  </si>
  <si>
    <t>26 weeks</t>
  </si>
  <si>
    <t>3 stillbirth, 1 medical termination of pregnancy, 3 miscarriage, 2 mother died with fetus in utero</t>
  </si>
  <si>
    <t>Department of Obstetrics and Gynaecology, Faculty of Medicine and Health Sciences, Stellenbosch University, Cape Town, South Africa</t>
  </si>
  <si>
    <t>33 yes exclusive</t>
  </si>
  <si>
    <t>https://www.ncbi.nlm.nih.gov/pmc/articles/PMC8650051/</t>
  </si>
  <si>
    <t>Wu T</t>
  </si>
  <si>
    <t>1 May to 31 October 2020</t>
  </si>
  <si>
    <t>Department of Maternal and Child Health, School of Public Health, Peking University, Beijing, China</t>
  </si>
  <si>
    <t>Effects of SARS-CoV-2 Infection During Late Pregnancy on Early Childhood Development: A Prospective Cohort Study</t>
  </si>
  <si>
    <t>De Waard L (HIV &amp; COVID)</t>
  </si>
  <si>
    <t>De Waard L (COVID)</t>
  </si>
  <si>
    <t>Schuh TL</t>
  </si>
  <si>
    <t>Lucovnik M</t>
  </si>
  <si>
    <t>https://pubmed.ncbi.nlm.nih.gov/34882359/</t>
  </si>
  <si>
    <t>https://pubmed.ncbi.nlm.nih.gov/34881547/</t>
  </si>
  <si>
    <t>https://annali.iss.it/index.php/anna/article/view/1411</t>
  </si>
  <si>
    <t xml:space="preserve">31.2 (28.3, 34.4)	</t>
  </si>
  <si>
    <t>37.0 (34.2, 38.6)</t>
  </si>
  <si>
    <t>36h after birth</t>
  </si>
  <si>
    <t>1/51 positive</t>
  </si>
  <si>
    <t>8/17 IgM</t>
  </si>
  <si>
    <t>3/17 IgG</t>
  </si>
  <si>
    <t>The article collected screening results of RT-PCR assay of neonatal throat swab (51 cases), cord blood (3 cases), amniotic fluid (2 cases), breast milk (12 cases), meconium (3 cases), and placenta (2 cases).</t>
  </si>
  <si>
    <t xml:space="preserve">3,100 (2,800, 3,450)	</t>
  </si>
  <si>
    <t>1 Neonatal asphyxia; 1 congenital malformation</t>
  </si>
  <si>
    <t>13 maternal complication</t>
  </si>
  <si>
    <t>34 (28 - 39)</t>
  </si>
  <si>
    <t xml:space="preserve">5 Chronic Hypertension; 2 DM; 4 TBC; 11 Anaemia, </t>
  </si>
  <si>
    <t>2 stillbirth; 1 miscarriage</t>
  </si>
  <si>
    <t>39 (38 - 39)</t>
  </si>
  <si>
    <t>3 300 (2 350 - 3 545)</t>
  </si>
  <si>
    <t xml:space="preserve">Wu T </t>
  </si>
  <si>
    <t>Outcomes from birth to 6 months of publicly insured infants born to mothers with severe acute respiratory syndrome coronavirus 2 infection in the United States</t>
  </si>
  <si>
    <t>8 April to 4 February 2021</t>
  </si>
  <si>
    <t>26.4 (22.7-31.2)</t>
  </si>
  <si>
    <t>38.9 (37.6-40.4)</t>
  </si>
  <si>
    <t>0/22 positive</t>
  </si>
  <si>
    <t>Hypothermia, Hypoglycemia, RDS and sepsis</t>
  </si>
  <si>
    <t>15 yes</t>
  </si>
  <si>
    <t>27 October 2020 to 31 january 2-21</t>
  </si>
  <si>
    <t>Perinatal outcomes in women with severe acute respiratory syndrome coronavirus 2 infection: comparison with contemporary and matched pre-COVID-19 controls</t>
  </si>
  <si>
    <t>Department of Perinatology, Division of Obstetrics and Gynecology, University Medical Center Ljubljana, Ljubljana, Slovenia.</t>
  </si>
  <si>
    <t>Slovenia</t>
  </si>
  <si>
    <t>Ljubljana</t>
  </si>
  <si>
    <t xml:space="preserve">30 ± 5	</t>
  </si>
  <si>
    <t xml:space="preserve">25 ± 5	</t>
  </si>
  <si>
    <t>BMI at delivery 30 ± 6</t>
  </si>
  <si>
    <t xml:space="preserve">10 SGA; congenital abnormality, </t>
  </si>
  <si>
    <t>3 Chronic Hypertension, 6 DM, 10 Asthma; 3 Chronic Kidney Disease; 6 Autoimmune disease; 8 smoking, 39 Obese</t>
  </si>
  <si>
    <t>3/83 positive</t>
  </si>
  <si>
    <t xml:space="preserve">The first SARS-CoV-2 wave among pregnant women in Italy: results from a prospective population-based study
The first SARS-CoV-2 wave among pregnant women in Italy: results from a prospective population-based study
</t>
  </si>
  <si>
    <t>25 February 2020 to 31 August 2020</t>
  </si>
  <si>
    <t>National Centre for Disease Prevention and Health Promotion, Istituto Superiore di Sanità - Italian National Institute of Health, Viale Regina Elena 299, 00161 Rome, Italy</t>
  </si>
  <si>
    <t>Ann Ist Super Sanità</t>
  </si>
  <si>
    <t>&lt;31</t>
  </si>
  <si>
    <t>Donati S (Mild)</t>
  </si>
  <si>
    <t>Donati S (Moderate))</t>
  </si>
  <si>
    <t>Donati S (Severe)</t>
  </si>
  <si>
    <t>4 Pre-gestational diabetes; 7 Autoimmune Diseases; 3 Chronic Hypertension</t>
  </si>
  <si>
    <t>2 Pre-gestational diabetes; 5 Autoimmune Diseases; 3 Chronic Hypertension</t>
  </si>
  <si>
    <t>3 Pre-gestational diabetes; 0 Autoimmune Diseases; 5 Chronic Hypertension</t>
  </si>
  <si>
    <t>&gt;24h after birth</t>
  </si>
  <si>
    <t>&lt;24h after birth</t>
  </si>
  <si>
    <t>31.9*</t>
  </si>
  <si>
    <t>18 miscarriage and 23 termination of pregnancy excluded from analysis; *mean age three groups combined</t>
  </si>
  <si>
    <t>Santos Siqueira T</t>
  </si>
  <si>
    <t xml:space="preserve">Clinical characteristics and risk factors for maternal deaths due to COVID-19 in Brazil: A nationwide population-based cohort study
</t>
  </si>
  <si>
    <t>https://pubmed.ncbi.nlm.nih.gov/34983057/</t>
  </si>
  <si>
    <t>February 2020 to September 2021</t>
  </si>
  <si>
    <t>Journal of travel medicine</t>
  </si>
  <si>
    <t>Health Science Graduate Program, Federal University of Sergipe, Aracaju, Brazil.</t>
  </si>
  <si>
    <t>30 (25-35) median</t>
  </si>
  <si>
    <t>1008 diabetes; 969 obese; 915 cardiovascular disease; 497 asthma; 143 immunosuppresion; 89 renal disease; 88 pulmonary disease; 87 neurological disease; 80 haematological disease; 39 liver disease</t>
  </si>
  <si>
    <t>Department of Obstetrics and Gynecology, Division of Maternal Fetal Medicine, Sidney Kimmel Medical College, Thomas Jefferson University</t>
  </si>
  <si>
    <t>Boelig R C</t>
  </si>
  <si>
    <t>Sidney</t>
  </si>
  <si>
    <t>Comprehensive Serological Profile and Specificity of Maternal and Neonatal Cord Blood SARS CoV-2 Antibodies</t>
  </si>
  <si>
    <t>https://www.ncbi.nlm.nih.gov/pmc/articles/PMC8697419/</t>
  </si>
  <si>
    <t>AJOG global reports</t>
  </si>
  <si>
    <t>Boelig R C (maternal COVID PCR and Serology negative)</t>
  </si>
  <si>
    <t>Boelig R C (maternal COVID PCR or Serology positive)</t>
  </si>
  <si>
    <t>27 placenta pathological findings</t>
  </si>
  <si>
    <t>25 placenta pathological findings</t>
  </si>
  <si>
    <t>Maternal COVID PCR or Serology positive</t>
  </si>
  <si>
    <t xml:space="preserve">33 S-IgM positive; 33 S-IgM positive </t>
  </si>
  <si>
    <t>87 IgG</t>
  </si>
  <si>
    <t xml:space="preserve">Boelig R C </t>
  </si>
  <si>
    <t>The Journal of Infectious Diseases</t>
  </si>
  <si>
    <t xml:space="preserve">SARS-CoV-2 infection during pregnancy and associated perinatal health outcomes: a national US cohort study
SARS-CoV-2 infection during pregnancy and associated perinatal health outcomes: a national US cohort study
</t>
  </si>
  <si>
    <t>https://pubmed.ncbi.nlm.nih.gov/34958090/</t>
  </si>
  <si>
    <t>School of Nursing and Health Professions, University of San Francisco, Orange CA, United States.</t>
  </si>
  <si>
    <t>208 Asthma; 146 Chronic Hypertension; 13 Immune disorder</t>
  </si>
  <si>
    <t>38 Placental abruption; 310 fetal growth restriction</t>
  </si>
  <si>
    <t>343 positve</t>
  </si>
  <si>
    <t>2299 positve COVID-19 diagnosis</t>
  </si>
  <si>
    <t>https://pubmed.ncbi.nlm.nih.gov/34955040/</t>
  </si>
  <si>
    <t>Clinical Nursing Research</t>
  </si>
  <si>
    <t>April 2020 to January 2021</t>
  </si>
  <si>
    <t>Oman, Jordan, Iraq</t>
  </si>
  <si>
    <t>Sultan Qaboos University, Muscat, Oman.</t>
  </si>
  <si>
    <t>28.30 (5.15)</t>
  </si>
  <si>
    <t>6 Obese</t>
  </si>
  <si>
    <t>38.28</t>
  </si>
  <si>
    <t>2 Placental abruption; 3 SGA; 0 LGA; 1 neonatal aspyxia</t>
  </si>
  <si>
    <t>Al Hashmi I</t>
  </si>
  <si>
    <t>2.8 (0.30)</t>
  </si>
  <si>
    <t>Kugelman N</t>
  </si>
  <si>
    <t>JAMA pediatrics</t>
  </si>
  <si>
    <t>Haifa</t>
  </si>
  <si>
    <t>Department of Obstetrics and Gynecology, Carmel Medical Center, Haifa, Israel</t>
  </si>
  <si>
    <t>May to July 2021</t>
  </si>
  <si>
    <t>https://pubmed.ncbi.nlm.nih.gov/34932066/</t>
  </si>
  <si>
    <t xml:space="preserve">Maternal and Neonatal SARS-CoV-2 Immunoglobulin G Antibody Levels at Delivery After Receipt of the BNT162b2 Messenger RNA COVID-19 Vaccine During the Second Trimester of Pregnancy
</t>
  </si>
  <si>
    <t>31.9 (4.9)</t>
  </si>
  <si>
    <t>27.5 (24.9-30.0)</t>
  </si>
  <si>
    <t>39.3 (1.3)</t>
  </si>
  <si>
    <t>3265.2 (429.1)</t>
  </si>
  <si>
    <t>All igG antibodies</t>
  </si>
  <si>
    <t>Neonates, with neonatal titers measured approximately 2.6 times higher than maternal titers</t>
  </si>
  <si>
    <t>Kurian S</t>
  </si>
  <si>
    <t>Diabetes &amp; metabolic syndrome</t>
  </si>
  <si>
    <t>Department of Obstetrics and Gynecology, Government Medical College, Kannur, Kerala, India.</t>
  </si>
  <si>
    <t>1 August 2020 to 31 july 2021</t>
  </si>
  <si>
    <t>Impact of diabetes on the severity of COVID-19 infection in pregnant women - A single-center descriptive study</t>
  </si>
  <si>
    <t>https://pubmed.ncbi.nlm.nih.gov/34922215/#affiliation-1</t>
  </si>
  <si>
    <t>Cheng Y</t>
  </si>
  <si>
    <t>Department of Obstetric, Maternal and Child Health Hospital, Wuhan, China</t>
  </si>
  <si>
    <t>24 january to 14 march 2020</t>
  </si>
  <si>
    <t>Impact of SARS-CoV-2 Infection During Pregnancy on Infant Neurobehavioral Development: A Case-Control Study</t>
  </si>
  <si>
    <t>https://www.ncbi.nlm.nih.gov/pmc/articles/PMC8678601/</t>
  </si>
  <si>
    <t>Kurian S (Diabetic)</t>
  </si>
  <si>
    <t>Kurian S (NonDiabetic)</t>
  </si>
  <si>
    <t xml:space="preserve">12 Pregestational Diabetes; 20 Hypertension; 1 Bronchial Asthma; 8 Hypothyroidism; </t>
  </si>
  <si>
    <t>39 Hypertension; 5 Bronchial Asthma; 10 Hypothyroidism;  6 Cardiac diseases</t>
  </si>
  <si>
    <t>31.8 ± 4.6</t>
  </si>
  <si>
    <t>21.8 ± 2.0</t>
  </si>
  <si>
    <t>38.0 ± 1.1</t>
  </si>
  <si>
    <t xml:space="preserve">2 Gestational Hypertension; </t>
  </si>
  <si>
    <t>3108.8 ± 644.7</t>
  </si>
  <si>
    <t xml:space="preserve">Kurian S </t>
  </si>
  <si>
    <t>62 positive</t>
  </si>
  <si>
    <t>Regan A K</t>
  </si>
  <si>
    <t>Regan A K (Conception before 30 April 2020)</t>
  </si>
  <si>
    <t>7 Chronic hypertension;</t>
  </si>
  <si>
    <t>8 Chronic hypertension; 2 pregestational diabetes</t>
  </si>
  <si>
    <t>high IgG but low IgM levels in cord blood,</t>
  </si>
  <si>
    <t xml:space="preserve">high IgG but low IgM levels in cord blood, </t>
  </si>
  <si>
    <t>Narkhede H</t>
  </si>
  <si>
    <t>Ungur S P</t>
  </si>
  <si>
    <t>20 May to 20 October 2020</t>
  </si>
  <si>
    <t>Impact of Prenatal SARS-CoV-2 Infection on Infant Emergency Department Visits and Hospitalization</t>
  </si>
  <si>
    <t>https://journals.sagepub.com/doi/10.1177/00099228211065898</t>
  </si>
  <si>
    <t xml:space="preserve">USA </t>
  </si>
  <si>
    <t>Department of Pediatrics, Division of Pediatric Infectious Diseases, NYU Grossman School of Medicine</t>
  </si>
  <si>
    <t>13 March to 17 October 2020</t>
  </si>
  <si>
    <t>Vertical Transmission of SARS-CoV-2 to Newborns in COVID-19 Infected Mothers: A Cross-sectional Study</t>
  </si>
  <si>
    <t>Department of Obstetrics and Gynecology, PCMC’S PGI-YCM Hospital, Pimpri, Maharashtra, India</t>
  </si>
  <si>
    <t>Journal of SAFOG</t>
  </si>
  <si>
    <t xml:space="preserve">14 Anemia; </t>
  </si>
  <si>
    <t>2/201 positive</t>
  </si>
  <si>
    <t>within 60 min after delivery</t>
  </si>
  <si>
    <t>2 Abruptio placenta; 5 Oligohydramnios</t>
  </si>
  <si>
    <t>2 possibly</t>
  </si>
  <si>
    <t>5 days of life</t>
  </si>
  <si>
    <t>24/h after birth or 5 days of life</t>
  </si>
  <si>
    <t>https://pubmed.ncbi.nlm.nih.gov/34903074/</t>
  </si>
  <si>
    <t>Curi B</t>
  </si>
  <si>
    <t>https://www.ncbi.nlm.nih.gov/pmc/articles/PMC7434413/</t>
  </si>
  <si>
    <t>Aslam J</t>
  </si>
  <si>
    <t>https://www.jcpsp.pk/article-detail/pmaternal-mortality-with-emsarscov2orem-during-its-4supthorsup-wave-in-pakistan-the-vaccine-paradox-and-pregnancyorp</t>
  </si>
  <si>
    <t>Journal of the college of physicians and surgeons Pakistan</t>
  </si>
  <si>
    <t>Bahawalpur</t>
  </si>
  <si>
    <t>Department of Medicine, Sir Sadiq Abbasi Hospital, Qauid-e-Azam Medical College, Bahawalpur, Pakistan</t>
  </si>
  <si>
    <t>Maternal Mortality with SARS-COV-2 during its 4th Wave in Pakistan: The Vaccine Paradox and Pregnancy</t>
  </si>
  <si>
    <t>15 August to 15 September 2021</t>
  </si>
  <si>
    <t>Department of Obstetrics and Gynecology, Lincoln Medical Center, New York City Health and Hospitals</t>
  </si>
  <si>
    <t>6 vaccinated, 27 non vaccinated</t>
  </si>
  <si>
    <t>12 died because of maternal death</t>
  </si>
  <si>
    <t>1 Obese, 6 PIH, 15 oligohydramnios</t>
  </si>
  <si>
    <t>1 abnormal fetal heart tracings</t>
  </si>
  <si>
    <t xml:space="preserve">21 Obese, 5 hypertension, 3 asthma, </t>
  </si>
  <si>
    <t>IUFD</t>
  </si>
  <si>
    <t>Sunder A</t>
  </si>
  <si>
    <t>Bahrain</t>
  </si>
  <si>
    <t>Riffa</t>
  </si>
  <si>
    <t>From the Department of Obstetrics and Gynaecology, Bahrain Defence Force Hospital, Riffa, Bahrain.</t>
  </si>
  <si>
    <t>Saudi medical journey</t>
  </si>
  <si>
    <t>https://pubmed.ncbi.nlm.nih.gov/35022286/#affiliation-1</t>
  </si>
  <si>
    <t xml:space="preserve">Hispanic race is a risk factor for COVID-19 during pregnancy: data from an urban New York City hospital
</t>
  </si>
  <si>
    <t>https://pubmed.ncbi.nlm.nih.gov/35020570/</t>
  </si>
  <si>
    <t>Journal of Obstetrics and Gynaecology</t>
  </si>
  <si>
    <t>Department of Obstetrics and Gynecology, New York City Health and Hospitals/Lincoln, Bronx, NY, USA</t>
  </si>
  <si>
    <t>24 April to 13 June 2020</t>
  </si>
  <si>
    <t xml:space="preserve">Short- and mid-term multidisciplinary outcomes of newborns exposed to SARS-CoV-2 in utero or during the perinatal period: preliminary findings
</t>
  </si>
  <si>
    <t>https://pubmed.ncbi.nlm.nih.gov/35013811/</t>
  </si>
  <si>
    <t>1 march to 30 April 2021</t>
  </si>
  <si>
    <t>Department of Woman and Child Health and Public Health, Fondazione Policlinico Universitario A Gemelli IRCCS, Rome, Italy</t>
  </si>
  <si>
    <t>Ferreira M</t>
  </si>
  <si>
    <t>Neonatology Unit. Pediatrics Department. Hospital Professor Doutor Fernando Fonseca. Amadora. Portugal.</t>
  </si>
  <si>
    <t>1-oct-2021</t>
  </si>
  <si>
    <t xml:space="preserve">Characteristics of Newborns from Mothers with SARS-CoV-2 Infection in a Portuguese Hospital
</t>
  </si>
  <si>
    <t>https://pubmed.ncbi.nlm.nih.gov/34984969/</t>
  </si>
  <si>
    <t>Acta Médica Portuguesa</t>
  </si>
  <si>
    <t>29.6±5.9</t>
  </si>
  <si>
    <t>32±6</t>
  </si>
  <si>
    <t>33.5±12.2</t>
  </si>
  <si>
    <t xml:space="preserve">38.4±1.8 </t>
  </si>
  <si>
    <t xml:space="preserve">10 FGR </t>
  </si>
  <si>
    <t>27 [22–32.5]</t>
  </si>
  <si>
    <t>31.6 [27.2–37.5]</t>
  </si>
  <si>
    <t>39 [38–39]</t>
  </si>
  <si>
    <t>33 (28–37)</t>
  </si>
  <si>
    <t>3242.5 (2950–3550)</t>
  </si>
  <si>
    <t xml:space="preserve">Between 48-72 hours of life </t>
  </si>
  <si>
    <t>4/171 Positive</t>
  </si>
  <si>
    <t>2/171 positive</t>
  </si>
  <si>
    <t>29.2 (18-44)</t>
  </si>
  <si>
    <t>67 at admission</t>
  </si>
  <si>
    <t>33 (26-36)</t>
  </si>
  <si>
    <t>1080 (760-3000)</t>
  </si>
  <si>
    <t>Twenty women had comorbidities: sickle-celltrait (five); gestational diabetes (five); gestational diabetes,hypertension and obesity (four), chronic hepatitis B (two),human immunodeficiency virus (two), gestational hypertension(one) and previous cannabinoid consumption (one).</t>
  </si>
  <si>
    <t xml:space="preserve">Ferreira M </t>
  </si>
  <si>
    <t>3 FGR; 3 macrosomia; 1 transient tachypnea</t>
  </si>
  <si>
    <t>Overtoom EM</t>
  </si>
  <si>
    <t>Jacoby VL</t>
  </si>
  <si>
    <t>Nationwide</t>
  </si>
  <si>
    <t xml:space="preserve">Risk of pregnancy loss before 20 weeks’ gestation in study participants with COVID-19
</t>
  </si>
  <si>
    <t>https://www.ncbi.nlm.nih.gov/research/coronavirus/publication/34175267</t>
  </si>
  <si>
    <t>Department of Obstetrics, Gynecology, and Reproductive Sciences, University of California, San Francisco</t>
  </si>
  <si>
    <t>March to October 2020</t>
  </si>
  <si>
    <t>https://obgyn.onlinelibrary.wiley.com/doi/10.1111/1471-0528.16903</t>
  </si>
  <si>
    <t>1 march to 31 August 2020</t>
  </si>
  <si>
    <t>SARS-CoV-2 infection in pregnancy during the first wave of COVID-19 in the Netherlands: a prospective nationwide population-based cohort study (NethOSS)</t>
  </si>
  <si>
    <t>Department of Obstetrics, Women and Baby Division, Birth Centre Wilhelminia Children Hospital</t>
  </si>
  <si>
    <t xml:space="preserve">67 Obese, 23 Pulmonary Disease; 6 Caerdiac Disease; 6 Diabetes; 16 smoking, </t>
  </si>
  <si>
    <t>1/21 positive</t>
  </si>
  <si>
    <t>1/7 positive</t>
  </si>
  <si>
    <t>Neonates were tested if symptoms or infectious parameters were found</t>
  </si>
  <si>
    <t>Polymerase chain reaction using samples taken from the nose and throat, or a serological test based on the presence of SARS-CoV-2-specific antibodies.</t>
  </si>
  <si>
    <t>31.2±4.77</t>
  </si>
  <si>
    <t xml:space="preserve">26.8±6.45	</t>
  </si>
  <si>
    <t>10 Asthma, 2 Hypertension, 4 Thyroid Disease, 17 Anxiety, 1 current smoker</t>
  </si>
  <si>
    <t>Piekos SN</t>
  </si>
  <si>
    <t>The Lancet Digit Health</t>
  </si>
  <si>
    <t>4 March to 4 July 2021</t>
  </si>
  <si>
    <t>The effect of maternal SARS-CoV-2 infection timing on birth outcomes: a retrospective multicentre cohort study</t>
  </si>
  <si>
    <t>Institute for Systems Biology, Seattle, WA, USA</t>
  </si>
  <si>
    <t>https://www.sciencedirect.com/science/article/pii/S2589750021002508#!</t>
  </si>
  <si>
    <t>Akhter A</t>
  </si>
  <si>
    <t>Journal of Bangladesh College of Physicians and Surgeons</t>
  </si>
  <si>
    <t>Jashore</t>
  </si>
  <si>
    <t>June 2020 to July 2021</t>
  </si>
  <si>
    <t>Maternal and Fetal Outcome of Pregnancy with COVID- 19 in A Tertiary Level Hospital, Bangladesh</t>
  </si>
  <si>
    <t>https://www.banglajol.info/index.php/JBCPS/article/view/57058</t>
  </si>
  <si>
    <t>Classified Specialist, CMH Jashore, Bangladesh</t>
  </si>
  <si>
    <t>27·6 (9·4)</t>
  </si>
  <si>
    <t>28·2 (8·6)</t>
  </si>
  <si>
    <t>87 Chronic diabetes, 13 chronic hypertension, 52 gestational hypertension, 93 Illicit drug user, 79 current smoker, 44 preterm history</t>
  </si>
  <si>
    <t>117 SGA</t>
  </si>
  <si>
    <t xml:space="preserve">No data </t>
  </si>
  <si>
    <t xml:space="preserve">15 Hypothyroidism, 12 Pregnancy induced Hypertension, </t>
  </si>
  <si>
    <t>15 SGA, 3 LGA, 2 congenital hearts disease</t>
  </si>
  <si>
    <t>1/73 positive</t>
  </si>
  <si>
    <t xml:space="preserve">Impacts and effects of COVID-19 infection in pregnancy
</t>
  </si>
  <si>
    <t xml:space="preserve">Coronavirus infection in a high-risk obstetrical population of the South Bronx, New York
</t>
  </si>
  <si>
    <t>Zha L</t>
  </si>
  <si>
    <t>Osaka</t>
  </si>
  <si>
    <t>Environmental Medicine and Population Sciences, Department of Social Medicine, Graduate School of Medicine, Osaka University, Suita, Japan</t>
  </si>
  <si>
    <t>January to November 2020</t>
  </si>
  <si>
    <t xml:space="preserve">Characteristics and Outcomes of COVID-19 in Reproductive-Aged Pregnant and Non-Pregnant Women in Osaka, Japan
Characteristics and Outcomes of COVID-19 in Reproductive-Aged Pregnant and Non-Pregnant Women in Osaka, Japan
Characteristics and Outcomes of COVID-19 in Reproductive-Aged Pregnant and Non-Pregnant Women in Osaka, Japan
</t>
  </si>
  <si>
    <t>https://pubmed.ncbi.nlm.nih.gov/35104668/#affiliation-1</t>
  </si>
  <si>
    <t>Kolanska K</t>
  </si>
  <si>
    <t>Department of gynecology obstetrics and reproductive medicine, Tenon Hospital</t>
  </si>
  <si>
    <t>Sickle cell disease and COVID-19 in pregnant women</t>
  </si>
  <si>
    <t>https://pubmed.ncbi.nlm.nih.gov/35093595/#affiliation-1</t>
  </si>
  <si>
    <t>Taglauer E S</t>
  </si>
  <si>
    <t xml:space="preserve">Acute SARS-CoV-2 infection in pregnancy is associated with placental ACE2 shedding
</t>
  </si>
  <si>
    <t>https://pubmed.ncbi.nlm.nih.gov/35090860/</t>
  </si>
  <si>
    <t>Department of Pediatrics, Boston Medical Center</t>
  </si>
  <si>
    <t>July 2020 to April 2021</t>
  </si>
  <si>
    <t xml:space="preserve">Performance of diagnostic coding and laboratory testing results to measure COVID-19 during pregnancy and associations with pregnancy outcomes
</t>
  </si>
  <si>
    <t>https://pubmed.ncbi.nlm.nih.gov/35077581/</t>
  </si>
  <si>
    <t>School of Nursing and Health Professions, University of San Francisco</t>
  </si>
  <si>
    <t>Chang M H</t>
  </si>
  <si>
    <t xml:space="preserve">A real-world assessment of tolerability and treatment outcomes of COVID-19 monoclonal antibodies administered in pregnancy
</t>
  </si>
  <si>
    <t>https://pubmed.ncbi.nlm.nih.gov/35074337/</t>
  </si>
  <si>
    <t>December 2020 to October 2021</t>
  </si>
  <si>
    <t>Department of Pharmacy, Montefiore Medical Center, Albert Einstein College of Medicine, Bronx, NY, USA.</t>
  </si>
  <si>
    <t>Szczygiol P</t>
  </si>
  <si>
    <t>Wroclaw</t>
  </si>
  <si>
    <t>15 February to 1 may 2021</t>
  </si>
  <si>
    <t xml:space="preserve">COVID-19 in pregnancy, management and outcomes among pregnant women and neonates - results from tertiary care center in Wroclaw
</t>
  </si>
  <si>
    <t>https://pubmed.ncbi.nlm.nih.gov/35072251/</t>
  </si>
  <si>
    <t xml:space="preserve">Department and Clinic of Neonatology Wroclaw Medical University, Poland. </t>
  </si>
  <si>
    <t>Ackerman C M</t>
  </si>
  <si>
    <t>Open forum infectious diseases</t>
  </si>
  <si>
    <t>April to November 2020</t>
  </si>
  <si>
    <t>Department of Obstetrics, Gynecology, and Reproductive Sciences</t>
  </si>
  <si>
    <t xml:space="preserve">Clinical and Pregnancy Outcomes of Coronavirus Disease 2019 Among Hospitalized Pregnant Women in the United States
</t>
  </si>
  <si>
    <t>https://pubmed.ncbi.nlm.nih.gov/35071680/#affiliation-1</t>
  </si>
  <si>
    <t>Liu H Y</t>
  </si>
  <si>
    <t>Department of Gynaecology and Obstetrics, Zhongnan Hospital of Wuhan University, Wuhan, China.</t>
  </si>
  <si>
    <t>January 2020 to January 2021</t>
  </si>
  <si>
    <t xml:space="preserve">Transient Early Fine Motor Abnormalities in Infants Born to COVID-19 Mothers Are Associated With Placental Hypoxia and Ischemia
</t>
  </si>
  <si>
    <t>https://pubmed.ncbi.nlm.nih.gov/35071136/#affiliation-1</t>
  </si>
  <si>
    <t>Kim S H</t>
  </si>
  <si>
    <t xml:space="preserve">Impact of COVID-19 on pregnant women in South Korea: Focusing on prevalence, severity, and clinical outcomes
</t>
  </si>
  <si>
    <t>https://pubmed.ncbi.nlm.nih.gov/35066387/</t>
  </si>
  <si>
    <t>January 2020 to February 2021</t>
  </si>
  <si>
    <t>Department of Obstetrics and Gynecology, Seoul National University College of Medicine</t>
  </si>
  <si>
    <t>Wilkinson M</t>
  </si>
  <si>
    <t>1 January 2020 to 31 January 2021</t>
  </si>
  <si>
    <t>https://www.ncbi.nlm.nih.gov/pmc/articles/PMC8766432/</t>
  </si>
  <si>
    <t>The impact of COVID-19 on pregnancy outcomes in a diverse cohort in England</t>
  </si>
  <si>
    <t>Maternal and Fetal Health Research Centre, St. Mary's Hospital</t>
  </si>
  <si>
    <t>North West England</t>
  </si>
  <si>
    <t>30.5 (24 – 34.25)</t>
  </si>
  <si>
    <t>22 (20 – 24.25)</t>
  </si>
  <si>
    <t>26.5 (20.25 – 35)</t>
  </si>
  <si>
    <t xml:space="preserve">8 Sickle cell; 3 chronic repiratory disease; 7 history of VOC/ACS; </t>
  </si>
  <si>
    <t>2770 (2455 – 3545)</t>
  </si>
  <si>
    <t>Taglauer E S (1st trimester)</t>
  </si>
  <si>
    <t>Taglauer E S (2nd trimester)</t>
  </si>
  <si>
    <t>18.7 (4.1)</t>
  </si>
  <si>
    <t>30.0 (3.1)</t>
  </si>
  <si>
    <t>30.0 (5.0)</t>
  </si>
  <si>
    <t>30.9 (5.1)</t>
  </si>
  <si>
    <t>39.9 (1.1)</t>
  </si>
  <si>
    <t>3453 (327)</t>
  </si>
  <si>
    <t>3446 (411)</t>
  </si>
  <si>
    <t>2/8</t>
  </si>
  <si>
    <t>1/8</t>
  </si>
  <si>
    <t>192 Asthma; 138 Hypertension; 13 immune disorder</t>
  </si>
  <si>
    <t>Ectopic and molar pregnancies were excluded</t>
  </si>
  <si>
    <t>31.5 (25.3-38.5)</t>
  </si>
  <si>
    <t>31 (26-35)</t>
  </si>
  <si>
    <t>1 vaccinated during pregnancy</t>
  </si>
  <si>
    <t>11 chronic lung disease; 2 DM II; 1 cardiovascular disease/hypertension; 24 overweight</t>
  </si>
  <si>
    <t>31, 23-44</t>
  </si>
  <si>
    <t xml:space="preserve">Hypothyroidism, hypertension, cardiac diseases, DM, insulin resistence, thrombophilia, </t>
  </si>
  <si>
    <t>3360, 850–4460</t>
  </si>
  <si>
    <t xml:space="preserve">2 tachypnea; 1 virus RSV; 5 RDS, 1 pneumothorax 9 LGA; 64 SGA; </t>
  </si>
  <si>
    <t>28.4 (6.1)</t>
  </si>
  <si>
    <t>30.5 ± 3.4</t>
  </si>
  <si>
    <t xml:space="preserve">29.93 ± 0.38	</t>
  </si>
  <si>
    <t>38.0 ± 0.4</t>
  </si>
  <si>
    <t xml:space="preserve">2.99 ± 1.13	</t>
  </si>
  <si>
    <t>3.79</t>
  </si>
  <si>
    <t xml:space="preserve">2.63	</t>
  </si>
  <si>
    <t xml:space="preserve">5.06	</t>
  </si>
  <si>
    <t>2.81</t>
  </si>
  <si>
    <t xml:space="preserve">2.57	</t>
  </si>
  <si>
    <t xml:space="preserve">38+2	</t>
  </si>
  <si>
    <t xml:space="preserve">37+4	</t>
  </si>
  <si>
    <t xml:space="preserve">37+1	</t>
  </si>
  <si>
    <t xml:space="preserve">39+3	</t>
  </si>
  <si>
    <t>Neurodevelopmental delay</t>
  </si>
  <si>
    <t>20–44</t>
  </si>
  <si>
    <t>6 PIH</t>
  </si>
  <si>
    <t>4 Chronic Pulmonary Disease; 4 liver disease; 4 GA hypertension</t>
  </si>
  <si>
    <t>5 placenta previa</t>
  </si>
  <si>
    <t>Maternal Vascular Malperfusion Were Present in COVID-19 Placentas</t>
  </si>
  <si>
    <t>30 (26–34)</t>
  </si>
  <si>
    <t xml:space="preserve">27.3 ± 6.1	</t>
  </si>
  <si>
    <t xml:space="preserve">7 Hypertension </t>
  </si>
  <si>
    <t>7 hypertension, 5 diabetes, 5 asthma</t>
  </si>
  <si>
    <t xml:space="preserve">275 (269–281)	</t>
  </si>
  <si>
    <t>3244 ± 616</t>
  </si>
  <si>
    <t>2 indeterminate, 16 negative (of 18)</t>
  </si>
  <si>
    <t>3 Placental abruption</t>
  </si>
  <si>
    <t>2770g</t>
  </si>
  <si>
    <t>1950g</t>
  </si>
  <si>
    <t>3570g</t>
  </si>
  <si>
    <t>3580g</t>
  </si>
  <si>
    <t>3520g</t>
  </si>
  <si>
    <t>2540g</t>
  </si>
  <si>
    <t>2115g</t>
  </si>
  <si>
    <t>IUGR</t>
  </si>
  <si>
    <t>Labor induction for VOC</t>
  </si>
  <si>
    <t>Labor induction for isolated proteinuria</t>
  </si>
  <si>
    <t>Labor induction IUGr</t>
  </si>
  <si>
    <t>Labor induction for cholestasis</t>
  </si>
  <si>
    <t>Labor induction for cholestasis of pregnancy, IUGR</t>
  </si>
  <si>
    <t>CS for VOC/Covid-19/pre-eclampsia</t>
  </si>
  <si>
    <t>Taglauer E S (3rd trimester)</t>
  </si>
  <si>
    <t>Eid J</t>
  </si>
  <si>
    <t>https://pubmed.ncbi.nlm.nih.gov/35134032/</t>
  </si>
  <si>
    <t xml:space="preserve">Early Administration of Remdesivir and Intensive Care Unit Admission in Hospitalized Pregnant Individuals With Coronavirus Disease 2019 (COVID-19)
</t>
  </si>
  <si>
    <t>April 2020 to October 2021</t>
  </si>
  <si>
    <t>Maternal Fetal Medicine Division, Department of Obstetrics and Gynecology, and the Division of Infectious Diseases, Department of Internal Medicine, The Ohio State University, Columbus, Ohio</t>
  </si>
  <si>
    <t>Metz TD</t>
  </si>
  <si>
    <t>Association of SARS-CoV-2 Infection With Serious Maternal Morbidity and Mortality From Obstetric Complications</t>
  </si>
  <si>
    <t>https://pubmed.ncbi.nlm.nih.gov/35129581/</t>
  </si>
  <si>
    <t>1 March to 31 December 2020</t>
  </si>
  <si>
    <t>Division of Maternal-Fetal Medicine, Department of Obstetrics and Gynecology, University of Utah Health, Salt Lake City.</t>
  </si>
  <si>
    <t>Adverse Perinatal Outcomes in a Large US Birth Cohort During the COVID-19 Pandemic: Adverse Perinatal Outcomes During COVID-19</t>
  </si>
  <si>
    <t>Litman EA</t>
  </si>
  <si>
    <t>1 january 2019 to 31 May 2021</t>
  </si>
  <si>
    <t>https://pubmed.ncbi.nlm.nih.gov/35114422/</t>
  </si>
  <si>
    <t>Department of Obstetrics and Gynecology, George Washington University, Washington, DC, USA</t>
  </si>
  <si>
    <t xml:space="preserve">One year into the SARS-CoV-2 pandemic: perinatal outcome and data on the transmission of 116 pregnant women
</t>
  </si>
  <si>
    <t>https://pubmed.ncbi.nlm.nih.gov/35107227/</t>
  </si>
  <si>
    <t>May 2020 to April 2021</t>
  </si>
  <si>
    <t>Abteilung für Gynäkologie und Geburtshilfe, Wiener Gesundheitsverbund - Klinik Ottakring, Vienna, Austria.</t>
  </si>
  <si>
    <t>The Department of Gynecology and Obstetrics in the Clinic Ottakring</t>
  </si>
  <si>
    <t>Eid J (early group)</t>
  </si>
  <si>
    <t>Eid J (late group)</t>
  </si>
  <si>
    <t>28 [22–32]</t>
  </si>
  <si>
    <t>29.4 ± 4.7</t>
  </si>
  <si>
    <t>32.1 ± 5.4</t>
  </si>
  <si>
    <t xml:space="preserve">20 obese; 8 medical comorbidities (asthma, chronic obstructive pulmonary disease, or any other known underlying respiratory condition, chronic hypertension, and pregestational diabetes). </t>
  </si>
  <si>
    <t xml:space="preserve">12 obese; 5 medical comorbidities (asthma, chronic obstructive pulmonary disease, or any other known underlying respiratory condition, chronic hypertension, and pregestational diabetes). </t>
  </si>
  <si>
    <t>Verulava T</t>
  </si>
  <si>
    <t>Epidemiological characteristics of neonatesborn to mothers infected with COVID-19:A single-centre observational study</t>
  </si>
  <si>
    <t>https://pubmed.ncbi.nlm.nih.gov/35034912/</t>
  </si>
  <si>
    <t>Journal of Neonatal-perinatal medicine</t>
  </si>
  <si>
    <t>Georgia</t>
  </si>
  <si>
    <t>March 2020 to May 2021</t>
  </si>
  <si>
    <t>Tbilisi</t>
  </si>
  <si>
    <t>School of Medicine and Healthcare Management, Caucasus University, Tbilisi, Georgia.</t>
  </si>
  <si>
    <t>1 preterm delivery due to COVID</t>
  </si>
  <si>
    <t>4 preterm delivery due to COVID</t>
  </si>
  <si>
    <t>Eid J (early remdesivir group)</t>
  </si>
  <si>
    <t>Eid J (late remdesivir group)</t>
  </si>
  <si>
    <t>28 (6.2)</t>
  </si>
  <si>
    <t xml:space="preserve">301 Asthma, 163 chronic hypertension; 146 Neurocognitive disorder; 92 Thyroid disease; 90 Pregestational diabetes; 34 Pregestational diabetes; 32 Seizure disorder; 26 Chronic cardiovascular disease; 13 Chronic liver disease; 10 Thrombophilia; 9 Inflammatory bowel disease; 9 Chronic kidney disease; 9 Neuromuscular disorder; </t>
  </si>
  <si>
    <t xml:space="preserve">108 Major congenital malformations; </t>
  </si>
  <si>
    <t>32.0 [28.0-37.0]</t>
  </si>
  <si>
    <t>28.9 (5.8)</t>
  </si>
  <si>
    <t>414 Asthma; 10 Autoimmune disease; 21 chronic kidney disease; 83 diabetes; 114 Gestational hypertension; 155 hypertension; 139 morbid obesity; 630 obesity; 182 pulmonary disease; 101 smoking</t>
  </si>
  <si>
    <t>34 - 36</t>
  </si>
  <si>
    <t>3418 [3093-3780]</t>
  </si>
  <si>
    <t>30.5 (17-43)</t>
  </si>
  <si>
    <t>39 + 1 weeks</t>
  </si>
  <si>
    <t>3284 (1045-4360)</t>
  </si>
  <si>
    <t>0/45</t>
  </si>
  <si>
    <t>0/44</t>
  </si>
  <si>
    <t>0/53</t>
  </si>
  <si>
    <t>0/100</t>
  </si>
  <si>
    <t>2/100</t>
  </si>
  <si>
    <t>Second day after birth</t>
  </si>
  <si>
    <t xml:space="preserve">25 RDS; 13 Hyperbilirubinemia; </t>
  </si>
  <si>
    <t>22 confirmed COVID/16 suspected COVID</t>
  </si>
  <si>
    <t>Tachycardia 160–190 in 222 (57.9%) newborns, febrile temperature 38–400 C in 7 (31.8%) neonates, subfebrile temperature 37–37.90 was observed in 12 (54.5%) neonates, tachypnoea 60–70 in 9 (40.9%) neonates</t>
  </si>
  <si>
    <t>Gutierrez R</t>
  </si>
  <si>
    <t>Department of Pediatrics, Phoenix Children's Hospital, Phoenix, AZ, USA.</t>
  </si>
  <si>
    <t>15 March to 31 December 2020</t>
  </si>
  <si>
    <t xml:space="preserve">Remdesivir use in pregnancy during the SARS-CoV-2 pandemic
Remdesivir use in pregnancy during the SARS-CoV-2 pandemic
</t>
  </si>
  <si>
    <t>https://pubmed.ncbi.nlm.nih.gov/35168447/</t>
  </si>
  <si>
    <t>Borges Charepe N</t>
  </si>
  <si>
    <t>Serviço de Medicina Materno-fetal. Maternidade Dr. Alfredo da Costa. Centro Hospitalar de Lisboa Central. Lisboa. Comprehensive Health Research Centre. NOVA Medical School. Lisboa. Portugal.</t>
  </si>
  <si>
    <t>24 March 2020 3 March 2021</t>
  </si>
  <si>
    <t xml:space="preserve">One Year of COVID-19 in Pregnancy: A National Wide Collaborative Study
</t>
  </si>
  <si>
    <t>https://pubmed.ncbi.nlm.nih.gov/35164897/</t>
  </si>
  <si>
    <t>Sitter M</t>
  </si>
  <si>
    <t>Department of Anaesthesiology, Intensive Care, Emergency and Pain Medicine, University Hospital Wuerzburg</t>
  </si>
  <si>
    <t>3 April 2020 to 24 Agust 2021</t>
  </si>
  <si>
    <t>Pregnant and Postpartum Women Requiring Intensive Care Treatment for COVID-19—First Data from the CRONOS-Registry</t>
  </si>
  <si>
    <t>https://pubmed.ncbi.nlm.nih.gov/35160161/</t>
  </si>
  <si>
    <t>Faraz S</t>
  </si>
  <si>
    <t>United Arab Emirates</t>
  </si>
  <si>
    <t>Obstetrics and Gynecology, Dubai Medical College, Dubai, ARE.</t>
  </si>
  <si>
    <t>1 December 2020 to 31 March 2021</t>
  </si>
  <si>
    <t xml:space="preserve">An Insight on the Maternal-Fetal Outcomes of Critically Ill Pregnant Women During the Second Wave of COVID-19
</t>
  </si>
  <si>
    <t>https://pubmed.ncbi.nlm.nih.gov/35154972/</t>
  </si>
  <si>
    <t>Radan AP</t>
  </si>
  <si>
    <t>Department of Obstetrics and feto-maternal Medicine, University Hospital of Bern, University of Bern, Switzerland</t>
  </si>
  <si>
    <t>May 2020 to July 2021</t>
  </si>
  <si>
    <t xml:space="preserve">Low placental weight and altered metabolic scaling after severe acute respiratory syndrome coronavirus type 2 infection during pregnancy: a prospective multicentric study
</t>
  </si>
  <si>
    <t>https://pubmed.ncbi.nlm.nih.gov/35150886/</t>
  </si>
  <si>
    <t>Gutierrez R (remdesivir)</t>
  </si>
  <si>
    <t>Gutierrez R (no remdesivir)</t>
  </si>
  <si>
    <t>30.0 (24.5–34.0)</t>
  </si>
  <si>
    <t>7 Chronic hypertension; 9 Asthma; 7 DM; 1 smoking</t>
  </si>
  <si>
    <t>3 delivered due to COVID complications</t>
  </si>
  <si>
    <t>2830 (1740–3310)</t>
  </si>
  <si>
    <t>2560 (1780–2798)</t>
  </si>
  <si>
    <t>36.0 (4.3)</t>
  </si>
  <si>
    <t>36.6 (3.0)</t>
  </si>
  <si>
    <t>1 abruption</t>
  </si>
  <si>
    <t>5 Chronic hypertension; 3 Asthma; 2 DM, 1 PE/DVT</t>
  </si>
  <si>
    <t>27.0  ± 5.9 (16 - 54)</t>
  </si>
  <si>
    <t>30.0  ± 5.94 (17 - 46)</t>
  </si>
  <si>
    <t xml:space="preserve">127 obesity; 25 Anaemia; 27 chronic hypertension; 18 Asthma; 8 DM; 36 smoking habits; </t>
  </si>
  <si>
    <t>&lt;14 weeks</t>
  </si>
  <si>
    <t>14-23 weeks</t>
  </si>
  <si>
    <t>&gt;24 weeks</t>
  </si>
  <si>
    <t>3102  ± 622 (400 - 4805)</t>
  </si>
  <si>
    <t>74 SGA; 1 fetal inflammatory response syndrome associated with maternal SARS-CoV-2; 9 fetal malformations; 5 placenta previa</t>
  </si>
  <si>
    <t>500 yes</t>
  </si>
  <si>
    <t>One due to parvovirus infection, two of twin-twin transfusion syndrome (TTTS) and one molar pregnancy; **: three late miscarriages occurred, two of them at 21 weeks and anotherat 20 weeks in a twin pregnancy complicated with PPROM and chorioamnionitis in a multiparous woman with a history of a previous miscarriage</t>
  </si>
  <si>
    <t>Between 30 min and 48 hours post-partum</t>
  </si>
  <si>
    <t>33 (28–35)</t>
  </si>
  <si>
    <t>32 (28.6–34.2)</t>
  </si>
  <si>
    <t xml:space="preserve">26 Obese, 3 hypertension; 1 DM1; 3 DM2; 5 hypothyroidism; 4 Asthma; 3 hepatitis B; </t>
  </si>
  <si>
    <t>34 (30–36)</t>
  </si>
  <si>
    <t>36 (33-39)</t>
  </si>
  <si>
    <t>3 (04) weeks</t>
  </si>
  <si>
    <t>Faraz S (mild to moderate COVID-19)</t>
  </si>
  <si>
    <t>Faraz S (Severe COVID-19)</t>
  </si>
  <si>
    <t>31.7 ± 5.6</t>
  </si>
  <si>
    <t>35.6 ± 5.0</t>
  </si>
  <si>
    <t>30.968 ± 5.932</t>
  </si>
  <si>
    <t>32.260 ± 5.735</t>
  </si>
  <si>
    <t>7 Obesity; 7 Anemia; 6 HTN; 3 Asthma</t>
  </si>
  <si>
    <t>3 Obesity; 3 Anemia; 1 HTN; 3 Asthma</t>
  </si>
  <si>
    <t>2725.61 ± 714.14</t>
  </si>
  <si>
    <t>2241.3 ± 512.7</t>
  </si>
  <si>
    <t xml:space="preserve">5/46 </t>
  </si>
  <si>
    <t>24.8 (22.2-29.4)</t>
  </si>
  <si>
    <t>38.8 ± 2.71</t>
  </si>
  <si>
    <t>31 (26-37)</t>
  </si>
  <si>
    <t>3206.57 ± 637.49</t>
  </si>
  <si>
    <t>placenta's were collected</t>
  </si>
  <si>
    <t>18 FGR</t>
  </si>
  <si>
    <t>3/14 antibody testing</t>
  </si>
  <si>
    <t>Boston Combined Residency Program, Boston Children's Hospital</t>
  </si>
  <si>
    <t>https://pubmed.ncbi.nlm.nih.gov/35231754/#affiliation-1</t>
  </si>
  <si>
    <t xml:space="preserve">Decidual immune response following COVID-19 during pregnancy varies by timing of maternal SARS-CoV-2 infection
</t>
  </si>
  <si>
    <t>Juttukonda L J</t>
  </si>
  <si>
    <t>Journal of Reproductive Medicine</t>
  </si>
  <si>
    <t>April to May 2020</t>
  </si>
  <si>
    <t>Birol Ilter P</t>
  </si>
  <si>
    <t xml:space="preserve">Clinical severity of SARS-CoV-2 infection among vaccinated and unvaccinated pregnancies during the Omicron wave
</t>
  </si>
  <si>
    <t>https://pubmed.ncbi.nlm.nih.gov/35229932/</t>
  </si>
  <si>
    <t>Department of Obstetrics and Gynecology, Sancaktepe Sehit Prof Dr Ilhan Varank Training and Research Hospital, University of Health Sciences, Istanbul, Turkey.</t>
  </si>
  <si>
    <t>27 December 2021 to 1 February 2022</t>
  </si>
  <si>
    <t>Uta M</t>
  </si>
  <si>
    <t>Nutrients</t>
  </si>
  <si>
    <t>https://pubmed.ncbi.nlm.nih.gov/35215486/</t>
  </si>
  <si>
    <t xml:space="preserve">The Influence of Nutritional Supplementation for Iron Deficiency Anemia on Pregnancies Associated with SARS-CoV-2 Infection
</t>
  </si>
  <si>
    <t>1 January 2020 to 1 January 2022</t>
  </si>
  <si>
    <t>Discipline of Obstetrics and Gynecology, "Victor Babes" University of Medicine and Pharmacy</t>
  </si>
  <si>
    <t>Vimercati A</t>
  </si>
  <si>
    <t>Vaccines</t>
  </si>
  <si>
    <t>https://pubmed.ncbi.nlm.nih.gov/35214625/</t>
  </si>
  <si>
    <t>COVID-19 Infection in Pregnancy: Obstetrical Risk Factors and Neonatal Outcomes-A Monocentric, Single-Cohort Study</t>
  </si>
  <si>
    <t>August 2020 to June 2021</t>
  </si>
  <si>
    <t>Unit of Obstetrics and Gynecology, Department of Biomedical and Human Oncologic Science, University of Bar</t>
  </si>
  <si>
    <t>Bari</t>
  </si>
  <si>
    <t>Vousden N</t>
  </si>
  <si>
    <t xml:space="preserve">Management and implications of severe COVID-19 in pregnancy in the UK: data from the UK Obstetric Surveillance System national cohort
</t>
  </si>
  <si>
    <t>National Perinatal Epidemiology Unit, Nuffield Department of Population Health, University of Oxford, Oxford, UK.</t>
  </si>
  <si>
    <t>1 March to 31 October 2021</t>
  </si>
  <si>
    <t>https://pubmed.ncbi.nlm.nih.gov/35213734/#affiliation-1</t>
  </si>
  <si>
    <t>Rajan M</t>
  </si>
  <si>
    <t>Maternal and neonatal outcomes of COVID-19 co-infection in pregnant women with chronic hepatitis B virus infection: A prospective cohort study</t>
  </si>
  <si>
    <t>https://pubmed.ncbi.nlm.nih.gov/35212394/</t>
  </si>
  <si>
    <t>Department of Obstetrics and Gynecology, Institute of Medical Sciences, BHU, Varanasi, India</t>
  </si>
  <si>
    <t>Varanasi</t>
  </si>
  <si>
    <t>Department of Obstetrics and Gynecology, Centre Hospitalier Régional d'Orléans, 45100 Orléans, France.</t>
  </si>
  <si>
    <t>Alouini S</t>
  </si>
  <si>
    <t>Environmental Research and Public Health</t>
  </si>
  <si>
    <t>https://pubmed.ncbi.nlm.nih.gov/35206292/#affiliation-1</t>
  </si>
  <si>
    <t xml:space="preserve">Maternal-Fetal Implications of SARS CoV-2 Infection during Pregnancy, Viral, Serological Analyses of Placenta and Cord Blood
</t>
  </si>
  <si>
    <t>Orleans</t>
  </si>
  <si>
    <t>5 May 2020 to 1 May 2021</t>
  </si>
  <si>
    <t>Department of Anesthesia &amp; Critical Care, Puerta de Hierro University Hospital of Majadahonda, 28222 Madrid, Spain.</t>
  </si>
  <si>
    <t>https://pubmed.ncbi.nlm.nih.gov/35203683/#affiliation-1</t>
  </si>
  <si>
    <t xml:space="preserve">Critical Care in SARS-CoV-2 Infected Pregnant Women: A Prospective Multicenter Study
</t>
  </si>
  <si>
    <t>Àlvarez Bartolomé A</t>
  </si>
  <si>
    <t>Biomedicines</t>
  </si>
  <si>
    <t xml:space="preserve">COVID-19 among Pregnant Women Delivering in a Tertiary Care Center: A Descriptive Cross-sectional Study
</t>
  </si>
  <si>
    <t>https://pubmed.ncbi.nlm.nih.gov/35199679/</t>
  </si>
  <si>
    <t>Paudyal P</t>
  </si>
  <si>
    <t>JNMA Journal of the Nepal Medical association</t>
  </si>
  <si>
    <t>16 August to 15 November 2020</t>
  </si>
  <si>
    <t>Kathmandu</t>
  </si>
  <si>
    <t>Department of Obstetrics and Gynecology, Tribhuvan University Teaching Hospital, Maharajgunj Medical Campus, Institute of Medicine, Kathmandu, Nepal.</t>
  </si>
  <si>
    <t>Dileep A</t>
  </si>
  <si>
    <t>https://pubmed.ncbi.nlm.nih.gov/35194128/</t>
  </si>
  <si>
    <t xml:space="preserve">Investigating the association between severity of COVID-19 infection during pregnancy and neonatal outcomes
</t>
  </si>
  <si>
    <t>Department of Primary Healthcare, Women Health Unit, Dubai, United Arab Emirates.</t>
  </si>
  <si>
    <t>January to December 2020</t>
  </si>
  <si>
    <t>Grandone E</t>
  </si>
  <si>
    <t>Obstetric outcomes in pregnant COVID-19 women: the imbalance of von Willebrand factor and ADAMTS13 axis</t>
  </si>
  <si>
    <t>https://pubmed.ncbi.nlm.nih.gov/35189860/</t>
  </si>
  <si>
    <t xml:space="preserve">Thrombosis and Haemostasis Unit, Fondazione I.R.C.C.S. "Casa Sollievo della Sofferenza", Viale Cappuccini, 71013, Foggia, S. Giovanni Rotondo, Italy. </t>
  </si>
  <si>
    <t>2 December to 31 January</t>
  </si>
  <si>
    <t xml:space="preserve">18.7 (4.1)	</t>
  </si>
  <si>
    <t xml:space="preserve">30.0 (3.1)	</t>
  </si>
  <si>
    <t>Juttukonda L J (2st trimester)</t>
  </si>
  <si>
    <t>Juttukonda L J (3nd trimester)</t>
  </si>
  <si>
    <t xml:space="preserve">21.2 (4.4)	</t>
  </si>
  <si>
    <t xml:space="preserve">10.0 (4.2)	</t>
  </si>
  <si>
    <t xml:space="preserve">30.0 (5.0)	</t>
  </si>
  <si>
    <t xml:space="preserve">30.9 (5.1)	</t>
  </si>
  <si>
    <t xml:space="preserve">39.9 (1.1)	</t>
  </si>
  <si>
    <t xml:space="preserve">40.0 (1.9)	</t>
  </si>
  <si>
    <t xml:space="preserve">3453 (327)	</t>
  </si>
  <si>
    <t xml:space="preserve">3446 (411)	</t>
  </si>
  <si>
    <t>24h or 48h of life</t>
  </si>
  <si>
    <t>Birol Ilter P (vaccinated)</t>
  </si>
  <si>
    <t>Birol Ilter P (unvaccinated)</t>
  </si>
  <si>
    <t>31.0 (28.0 –34.0)</t>
  </si>
  <si>
    <t>31.0 (26.0 –35.0)</t>
  </si>
  <si>
    <t>26.7 (24.9 –29.0)</t>
  </si>
  <si>
    <t>27.3 (25.0 –29.5)</t>
  </si>
  <si>
    <t>14 Obese, 1 smoking, 6 hyperthyroidism, 6 Asthma, 2 DM, 1 Malignancy, 1 Immunosuppression</t>
  </si>
  <si>
    <t xml:space="preserve">11 Obese, 2 smoking, 4 hyperthyroidism, 2 Asthma, </t>
  </si>
  <si>
    <t>40 Anemia, 5 Gestational Hypertension</t>
  </si>
  <si>
    <t>30 Anemia, 7 Puerperal infection, 2 malformation, 22 SGA, 5 sepsis</t>
  </si>
  <si>
    <t xml:space="preserve">25 Obese, </t>
  </si>
  <si>
    <t>8 SGA, 3 malformations, 7 RDS</t>
  </si>
  <si>
    <t>Vousden N (severe COVID)</t>
  </si>
  <si>
    <t>Vousden N (mild/moderate COVID)</t>
  </si>
  <si>
    <t xml:space="preserve">1179 Obese, 330 Asthma, 59 Hypertension, 67 Diabetes, 45 cardiac disease, 28 Renal disease, 31 immunodeficiency, 7 metabolic disease, </t>
  </si>
  <si>
    <t>285 Obese, 73 Asthma, 27 Hypertension, 16 Diabetes, 8 Cardiac disease, 1 Renal disease, 3 immunodeficiency, 1 metabolic disease</t>
  </si>
  <si>
    <t xml:space="preserve">25.7 ± 5.5 </t>
  </si>
  <si>
    <t>262.3 ± 10.8 days</t>
  </si>
  <si>
    <t xml:space="preserve">20 Hepatitis B, 1 anemia, 3 cholestasis, </t>
  </si>
  <si>
    <t xml:space="preserve">2482.2 ± 661.8  </t>
  </si>
  <si>
    <t xml:space="preserve">5 Intrauterine growth retardation, 2 SGA, 2 RDS, </t>
  </si>
  <si>
    <t>32 ± 4.8</t>
  </si>
  <si>
    <t>31.14 ± 8.25</t>
  </si>
  <si>
    <t xml:space="preserve">8 Obese, 4 Hypothyroidism, 1 Asthma, 5 Anemia, </t>
  </si>
  <si>
    <t xml:space="preserve">3154.4	</t>
  </si>
  <si>
    <t>5 IUGR, 5 macrosomia</t>
  </si>
  <si>
    <t>1/33 positive</t>
  </si>
  <si>
    <t>Anal swab negative</t>
  </si>
  <si>
    <t xml:space="preserve">Day 2 </t>
  </si>
  <si>
    <t>20/41 positive</t>
  </si>
  <si>
    <t>0/23 positive</t>
  </si>
  <si>
    <t>20/37 IgG positive, 4/23 IgM positive</t>
  </si>
  <si>
    <t>Negative rectal and gastric samples</t>
  </si>
  <si>
    <t>245 Obese, 32 Cardiovascular comorbidities, 53 Pulmonary comorbidities, 48 Hematologic comorbidities,</t>
  </si>
  <si>
    <t>38 + 1 (33 + 6    39 + 5)</t>
  </si>
  <si>
    <t>39 + 3 (38 + 2    40 + 3)</t>
  </si>
  <si>
    <t>12 Abruptio placentae</t>
  </si>
  <si>
    <t>29±4.438</t>
  </si>
  <si>
    <t>37.83±2.2</t>
  </si>
  <si>
    <t xml:space="preserve">8 Hypertension, 5 Diabetes, 5 Hypothyroidism, 2 Rheumatic Heart Disease, 2 Obesity, 1 obstetric cholestasis, 1 Takayasu arteritis, 1 thrombocytopenia 1 </t>
  </si>
  <si>
    <t xml:space="preserve">38.38±2.24 </t>
  </si>
  <si>
    <t xml:space="preserve">1 Transient tachypnea of the newborn, 1 RDS, 1 Meconium Aspiration Syndrome, 1 Perinatal depression, </t>
  </si>
  <si>
    <t>Dileep A (Asymptomatic/mild)</t>
  </si>
  <si>
    <t>Dileep A (Moderate/severe)</t>
  </si>
  <si>
    <t>27.5 ± 4.5</t>
  </si>
  <si>
    <t>31.4 ± 3.3</t>
  </si>
  <si>
    <t>25.6 ± 2.6</t>
  </si>
  <si>
    <t>27.6 ± 2.3</t>
  </si>
  <si>
    <t>Patients with comorbidities were excluded</t>
  </si>
  <si>
    <t>Within 48 after delivery</t>
  </si>
  <si>
    <t>39 (9–42)</t>
  </si>
  <si>
    <t>3 thyroid dysfunction, 1 ulcerative colitis</t>
  </si>
  <si>
    <t xml:space="preserve">Increasing oxygen requirements and disease severity in pregnant individuals with severe acute respiratory syndrome coronavirus 2 (SARS-CoV-2) Delta variant
</t>
  </si>
  <si>
    <t>https://pubmed.ncbi.nlm.nih.gov/35283350/</t>
  </si>
  <si>
    <t>March 2020 to October 2021</t>
  </si>
  <si>
    <t>Ohio</t>
  </si>
  <si>
    <t>Maternal Fetal Medicine Division, Department of Obstetrics and Gynecology at The Ohio State University</t>
  </si>
  <si>
    <t>Pediatric Department, Prince Sultan Military Medical City (PSMMC), Riyadh, Saudi Arabia.</t>
  </si>
  <si>
    <t>Almaghrabi R</t>
  </si>
  <si>
    <t>Possible vertical transmission of corona virus disease 19 (COVID-19) from infected pregnant mothers to neonates: a multicenter study</t>
  </si>
  <si>
    <t>https://pubmed.ncbi.nlm.nih.gov/35282749/#affiliation-1</t>
  </si>
  <si>
    <t>1 July 2020 to 31 January 2021</t>
  </si>
  <si>
    <t>Federal University of Espírito Santo, Post-Graduation Program in Infectious Diseases, Vitória, ES, Brazil</t>
  </si>
  <si>
    <t xml:space="preserve">SARS-CoV-2 infection in pregnant women assisted in a high-risk maternity hospital in Brazil: Clinical aspects and obstetric outcomes
</t>
  </si>
  <si>
    <t>https://pubmed.ncbi.nlm.nih.gov/35275942/#affiliation-1</t>
  </si>
  <si>
    <t>Loyola Prest Ferrugini C</t>
  </si>
  <si>
    <t>Vitòria</t>
  </si>
  <si>
    <t>July to October 2020</t>
  </si>
  <si>
    <t xml:space="preserve">Risk Factors Associated With COVID-19 Symptoms and Potential Vertical Transmission During Pregnancy: A Retrospective Cohort Study
</t>
  </si>
  <si>
    <t>Peter B</t>
  </si>
  <si>
    <t>Neonatology, John H. Stroger, Jr. Hospital of Cook County, Chicago, USA.</t>
  </si>
  <si>
    <t>https://pubmed.ncbi.nlm.nih.gov/35265437/#affiliation-1</t>
  </si>
  <si>
    <t>Costa S</t>
  </si>
  <si>
    <t>https://pubmed.ncbi.nlm.nih.gov/35263767/</t>
  </si>
  <si>
    <t xml:space="preserve">Vertical Transmission of SARS-COV-2 during pregnancy: a prospective Italian cohort study
</t>
  </si>
  <si>
    <t>2 April to 22 December 2022</t>
  </si>
  <si>
    <t>Department of Woman and Child Health and Public Health, Fondazione Policlinico Universitario Agostino Gemelli IRCCS, Roma, Italy.</t>
  </si>
  <si>
    <t>Trilla C</t>
  </si>
  <si>
    <t xml:space="preserve">First-trimester SARS-CoV-2 infection: clinical presentation, inflammatory markers and obstetric outcomes
</t>
  </si>
  <si>
    <t>https://pubmed.ncbi.nlm.nih.gov/35263747/</t>
  </si>
  <si>
    <t>1 March to 31 May 2020</t>
  </si>
  <si>
    <t>Maternal and Fetal Medicine Unit, Obstetrics and Gynecology Department, Hospital de la Santa Creu i Sant Pau, Barcelona, Spain</t>
  </si>
  <si>
    <t>https://pubmed.ncbi.nlm.nih.gov/35261838/</t>
  </si>
  <si>
    <t xml:space="preserve">Impact of Severity of Maternal COVID-19 Infection on Perinatal Outcome and Vertical Transmission Risk: An Ambispective Study From North India
</t>
  </si>
  <si>
    <t>Obstetrics and Gynaecology, Government Institute of Medical Sciences, Greater Noida, IND.</t>
  </si>
  <si>
    <t>Greater Noida</t>
  </si>
  <si>
    <t>Gupta V</t>
  </si>
  <si>
    <t xml:space="preserve">Maternal and Perinatal Outcomes of Hospitalized COVID-19 Positive Pregnant Women
</t>
  </si>
  <si>
    <t>https://pubmed.ncbi.nlm.nih.gov/35261836/</t>
  </si>
  <si>
    <t>Obstetrics and Gynaecology, Rajarshi Dashrath Autonomous State Medical College, Ayodhya, IND</t>
  </si>
  <si>
    <t>Ayodhya</t>
  </si>
  <si>
    <t>July to December 2020</t>
  </si>
  <si>
    <t xml:space="preserve">International Registry of Coronavirus Exposure in Pregnancy (IRCEP) - Cohort Description and Methodological Considerations
</t>
  </si>
  <si>
    <t>https://pubmed.ncbi.nlm.nih.gov/35259213/</t>
  </si>
  <si>
    <t>American Journal of epidemiolgy</t>
  </si>
  <si>
    <t>Hernandez-Diaz S</t>
  </si>
  <si>
    <t>Harvard T.H. Chan School of Public Health, Boston, Massachusetts, United States.</t>
  </si>
  <si>
    <t xml:space="preserve">Comparison of clinical features and perinatal outcomes between pre-variant and post-variant periods in pregnant women with SARS-CoV-2: analysis of 1935 cases
</t>
  </si>
  <si>
    <t>https://pubmed.ncbi.nlm.nih.gov/35257193/</t>
  </si>
  <si>
    <t>11 March 2020 to 15 September 2021</t>
  </si>
  <si>
    <t>Archives of gynecology and obstetrics</t>
  </si>
  <si>
    <t>Department of Obstetrics and Gynecology, Turkish Ministry of Health Ankara City Hospital, University of Health Sciences, Ankara, Turkey.</t>
  </si>
  <si>
    <t xml:space="preserve">Impact of SARS-Cov 2 infection on risk of prematurity, birthweight and obstetrical complications: a multivariate analysis from a nationwide, population-based retrospective cohort study
</t>
  </si>
  <si>
    <t>https://pubmed.ncbi.nlm.nih.gov/35253329/</t>
  </si>
  <si>
    <t>Simon E</t>
  </si>
  <si>
    <t>Gynecology, Obstetrics, and Fetal Medicine, University Hospital, Dijon, France.</t>
  </si>
  <si>
    <t>March to December 2020</t>
  </si>
  <si>
    <t xml:space="preserve">The Association of Serum Electrolytes with Disease Severity and Obstetric Complications in Pregnant Women with COVID-19: a Prospective Cohort Study from a Tertiary Reference Center
</t>
  </si>
  <si>
    <t>Geburtshilfe und Frauenheilkunde</t>
  </si>
  <si>
    <t>https://pubmed.ncbi.nlm.nih.gov/35250381/</t>
  </si>
  <si>
    <t>Department of Obstetrics and Gynecology, Turkish Ministry of Health, Ankara City Hospital, Ankara, Turkey.</t>
  </si>
  <si>
    <t>11 March to 30 October 2020</t>
  </si>
  <si>
    <t>Marwah M</t>
  </si>
  <si>
    <t xml:space="preserve">SARS-2 COVID-19-induced immunity response, a new prognostic marker for the pregnant population correlates inversely with neonatal Apgar score
</t>
  </si>
  <si>
    <t>https://pubmed.ncbi.nlm.nih.gov/35247163/</t>
  </si>
  <si>
    <t>Aston Medical School, Aston University, Gosta Green, Birmingham, UK</t>
  </si>
  <si>
    <t xml:space="preserve">Characteristics and outcomes of pregnant women with and without Severe Acute Respiratory Syndrome Coronavirus 2 (SARS-CoV-2) in New York City: a matched cohort study
</t>
  </si>
  <si>
    <t>https://pubmed.ncbi.nlm.nih.gov/35240711/</t>
  </si>
  <si>
    <t>Obstetrics &amp; Gynecology, Jack D Weiler Hospital of the Albert Einstein College of Medicine, Bronx, United States.</t>
  </si>
  <si>
    <t>Khoury K S</t>
  </si>
  <si>
    <t>13 March to 15 May 2020</t>
  </si>
  <si>
    <t>NYC</t>
  </si>
  <si>
    <t>Eid J (Delta)</t>
  </si>
  <si>
    <t>Eid J (pre-Delta)</t>
  </si>
  <si>
    <t>29w3d [23w3d-35w6d]</t>
  </si>
  <si>
    <t xml:space="preserve">31w5d [17w6d-37w3d]	</t>
  </si>
  <si>
    <t xml:space="preserve">29.5 (5.4)	</t>
  </si>
  <si>
    <t xml:space="preserve">29.0 (5.5)	</t>
  </si>
  <si>
    <t xml:space="preserve">33.0 [26-39]	</t>
  </si>
  <si>
    <t xml:space="preserve">31.0 [26-37]	</t>
  </si>
  <si>
    <t>7 respiratory disease, 14 chronic hypertension, 5 pregestational diabetes, 11 Hypertensive disease of pregnancy</t>
  </si>
  <si>
    <t>37 respiratory disease, 33 chronic hypertension, 23 pregestational diabetes, 41 hypertensive disease of pregnancy</t>
  </si>
  <si>
    <t>31 (5.7)</t>
  </si>
  <si>
    <t>38 (1.8)</t>
  </si>
  <si>
    <t xml:space="preserve">2 hypertension, 1 HIV+, 2 Hypothyroidism, 1 DM type 2, 1 Sickle cell disease, 2 Heart disease, </t>
  </si>
  <si>
    <t>3/31 positive</t>
  </si>
  <si>
    <t>0/13 positive</t>
  </si>
  <si>
    <t xml:space="preserve">2.890 (0.55)	</t>
  </si>
  <si>
    <t xml:space="preserve">1 RDS, </t>
  </si>
  <si>
    <t>2/31 positive</t>
  </si>
  <si>
    <t>1/29 positive</t>
  </si>
  <si>
    <t>9 IgG positive</t>
  </si>
  <si>
    <t>3.1</t>
  </si>
  <si>
    <t>1.5</t>
  </si>
  <si>
    <t>3.3</t>
  </si>
  <si>
    <t xml:space="preserve">36 + 5	</t>
  </si>
  <si>
    <t xml:space="preserve">32 + 6	</t>
  </si>
  <si>
    <t xml:space="preserve">38 + 1	</t>
  </si>
  <si>
    <t>possible vertical transmission</t>
  </si>
  <si>
    <t>IUFD, Placenta showed central and peripheral villous infarctions and villous agglutination with an increase in sub-chorionic fibrin.</t>
  </si>
  <si>
    <t>Peter B (Asymptomatic)</t>
  </si>
  <si>
    <t>Peter B (Symptomatic)</t>
  </si>
  <si>
    <t>24.93 (5.09)</t>
  </si>
  <si>
    <t xml:space="preserve">27.32 (5.96)	</t>
  </si>
  <si>
    <t>39.00 (38.40-39.10)</t>
  </si>
  <si>
    <t xml:space="preserve">35.90 (32.60-39.10)	</t>
  </si>
  <si>
    <t>0.05 (0-0.80) wks</t>
  </si>
  <si>
    <t>2.10 (0-7.50) wks</t>
  </si>
  <si>
    <t xml:space="preserve">26.79 (6.92)	</t>
  </si>
  <si>
    <t xml:space="preserve">35.71 (7.91)	</t>
  </si>
  <si>
    <t>1 Hypertension</t>
  </si>
  <si>
    <t>5 Obese, 2 HIV, 1 Anemia, 1 Hypertension, 2 Cholestasis, 3 Chorioamnionitis</t>
  </si>
  <si>
    <t>Placenta: 5 IM:  inflammatory or immune process; 9 MVM: maternal vascular malperfusion</t>
  </si>
  <si>
    <t>Placenta: 2 IM: inflammatory or immune process; 13 MVM: maternal vascular malperfusion, 2 FVM: fetal vascular malperfusion</t>
  </si>
  <si>
    <t xml:space="preserve">2885.80 (941.09)	</t>
  </si>
  <si>
    <t xml:space="preserve">3454.00 (521.11)	</t>
  </si>
  <si>
    <t xml:space="preserve">2 RDS, 1 Apnea, </t>
  </si>
  <si>
    <t>1 RDS, 1 birh injury, 1 Hypoglycemia, 2 Transient tachypnea</t>
  </si>
  <si>
    <t>31(18–50)</t>
  </si>
  <si>
    <t>38.4 (29.0 - 41.4)</t>
  </si>
  <si>
    <t>39.3 (29.3 – 41.9)</t>
  </si>
  <si>
    <t xml:space="preserve">1 Obstetric Cholestasis, 1 Immunological disorders, </t>
  </si>
  <si>
    <t>3180 (1170 - 4270)</t>
  </si>
  <si>
    <t xml:space="preserve">2 RDS, 2 transient tachypnea, 5 apnea, 4 hypoglycemia, </t>
  </si>
  <si>
    <t xml:space="preserve">0/11 </t>
  </si>
  <si>
    <t>1/82</t>
  </si>
  <si>
    <t>1/23</t>
  </si>
  <si>
    <t>3/69</t>
  </si>
  <si>
    <t>10 IgA, 6 IgG</t>
  </si>
  <si>
    <t>negative rectal swab, negative conjunctival swab</t>
  </si>
  <si>
    <t>33.1 (5.1)</t>
  </si>
  <si>
    <t>24.2 (5.1)</t>
  </si>
  <si>
    <t>39.5 (1.98)</t>
  </si>
  <si>
    <t>3255 (543)</t>
  </si>
  <si>
    <t>15 SGA</t>
  </si>
  <si>
    <t>Sharma R (CW1)</t>
  </si>
  <si>
    <t>Sharma R (CW2)</t>
  </si>
  <si>
    <t xml:space="preserve">26.8±4.8	</t>
  </si>
  <si>
    <t xml:space="preserve">28.1±5.4	</t>
  </si>
  <si>
    <t xml:space="preserve">33.3±7.8	</t>
  </si>
  <si>
    <t xml:space="preserve">31.7±8.3	</t>
  </si>
  <si>
    <t>22 present</t>
  </si>
  <si>
    <t>12 present</t>
  </si>
  <si>
    <t>4 Anemia, 2 Hypothyroidism, 1 Hypertension</t>
  </si>
  <si>
    <t>2 positive (5th day), 1 posive (7th day)</t>
  </si>
  <si>
    <t>5 days of life, 7th day of life</t>
  </si>
  <si>
    <t xml:space="preserve">27.5 ± 05 </t>
  </si>
  <si>
    <t xml:space="preserve">1032 Obese, 284 Thyroid disease, 179 Hypertension, 77 Diabetes, 345 Asthma, 94 Cardiovascular disease, 92 Autoimmune disease, 188 smoking during vaping, </t>
  </si>
  <si>
    <t>3,336 (535)</t>
  </si>
  <si>
    <t xml:space="preserve">33 SGA, 11 major congenital, </t>
  </si>
  <si>
    <t>2/38 positive</t>
  </si>
  <si>
    <t>Sahin D (pre-variant)</t>
  </si>
  <si>
    <t>Sahin D (post-variant)</t>
  </si>
  <si>
    <t>29.37 ± 5.55 (18–45)</t>
  </si>
  <si>
    <t xml:space="preserve">26.75 ± 5.34 (18–45)	</t>
  </si>
  <si>
    <t xml:space="preserve">26.78 ± 5.18 (21–42)	</t>
  </si>
  <si>
    <t>169 Obese, 20 Hypertension, 72 Hypothyroidism, 19 Asthma, 12 DM2, 10 Rheumatological disease, 8 Cardiovascular disease, 5 DM, 4 Epilepsy, 3 Renal Disease, 2 ITP, 2 Thalessemia minor</t>
  </si>
  <si>
    <t>6 Obese, 37 Hypertension, 12 Hypothyroidism, 15 Asthma, 2 DM2, 4 Rheumatological disease, 2 Cardiovascular disease, 2 DM, 6 Epilepsy, 3 Renal Disease,</t>
  </si>
  <si>
    <t xml:space="preserve">25.59 ± 11.13 (4–41)	</t>
  </si>
  <si>
    <t>26.36 ± 9.65 (5–40)</t>
  </si>
  <si>
    <t xml:space="preserve">17 Fetal anomaly, 18 FGR, 3 Placental abruption, </t>
  </si>
  <si>
    <t>2 Fetal anomaly, 6 FGR, 8 placental abruption,</t>
  </si>
  <si>
    <t xml:space="preserve">7.82 ± 9.12 (1–34)	</t>
  </si>
  <si>
    <t xml:space="preserve">11.49 ± 10.54 (1–60)	</t>
  </si>
  <si>
    <t xml:space="preserve">37.63 ± 2.43 (26–42)	</t>
  </si>
  <si>
    <t xml:space="preserve">35.53 ± 4.70 (25–41)	</t>
  </si>
  <si>
    <t>2671 ± 920.52</t>
  </si>
  <si>
    <t>3141.15 ± 617.42</t>
  </si>
  <si>
    <t>30 +/-6</t>
  </si>
  <si>
    <t xml:space="preserve">188 Hypertensive disorders, 14 Retroplacental hematoma, 549 Diabetes, 39 Asthma, 129, Obesity, </t>
  </si>
  <si>
    <t>39 +/-2</t>
  </si>
  <si>
    <t>3226 +/-597</t>
  </si>
  <si>
    <t xml:space="preserve">337 SGA, 99 malformations, </t>
  </si>
  <si>
    <t>Tanacan A (Mild infection)</t>
  </si>
  <si>
    <t>Tanacan A (Moderate/severe infection)</t>
  </si>
  <si>
    <t>28 (8)</t>
  </si>
  <si>
    <t>29 (12)</t>
  </si>
  <si>
    <t>25.9 (6)</t>
  </si>
  <si>
    <t>23.9 (8)</t>
  </si>
  <si>
    <t>27 (19)</t>
  </si>
  <si>
    <t>26 (18.25)</t>
  </si>
  <si>
    <t>5 Smoking, 4 chronic hypertension, 14 thyroid conditions, 4 DM, 5 respiratory conditions, 1 hematologic conditions, 3 auto-immune disease,</t>
  </si>
  <si>
    <t>73 Obese, 37 Hypothyroidism, 34 Hypertension, 15 DM, 10 Asthma, 3 Renal Disease, 7 Gestational Hypertension, 8 Intrahepatic cholestasis of pregnancy</t>
  </si>
  <si>
    <t>3 Obese, 1 Hypothyroidism, 2 Hypertension, 5 DM, 2 Asthma, 1 Renal Disease, 2 Gestational Hypertension, 1 Intrahepatic cholestasis of pregnancy</t>
  </si>
  <si>
    <t>29.42 (0.61)</t>
  </si>
  <si>
    <t>2894.37 (67.50)</t>
  </si>
  <si>
    <t>3 maternal haemorrhages, 4 gestational hypertension (four patients)</t>
  </si>
  <si>
    <t xml:space="preserve">18 Hypertensive Disease of Pregnancy, 9 Chronic/essential Hypertension, 1 DM, 3 DM2, 9 Anemia, </t>
  </si>
  <si>
    <t>39.1 (38.1-40.0) [22.6- 41.4]</t>
  </si>
  <si>
    <t>3145 (2880-3440) [1195-4700]</t>
  </si>
  <si>
    <t>6/156 positive</t>
  </si>
  <si>
    <t xml:space="preserve">No </t>
  </si>
  <si>
    <t>8 RDS, 1 Sepsis,</t>
  </si>
  <si>
    <t>Within 24 hrs</t>
  </si>
  <si>
    <t>Loyola Prest Ferrugini C (PCR+)</t>
  </si>
  <si>
    <t xml:space="preserve">27 Overweight/Obese, </t>
  </si>
  <si>
    <t xml:space="preserve">1 SGA, </t>
  </si>
  <si>
    <t>4 miscarriage/pregnancy loss: 23 twin pregnancy resulted in stillbirths</t>
  </si>
  <si>
    <t>3/8 positive</t>
  </si>
  <si>
    <t>One 72 h postpartum, born from a PCR-negative, IgM-positive, and IgG-negative mother (admitted to NICU), and two 24 h postpartum, one from a PCR-positive, IgG-, and IgM-negative mother (in rooming-in) and another born from a PCR-positive mother (in NICU).</t>
  </si>
  <si>
    <t>Sharma R (Covid wave 1)</t>
  </si>
  <si>
    <t>Sharma R (Covid wave 2)</t>
  </si>
  <si>
    <t>6 positive (4 first wave; 2 second wave)</t>
  </si>
  <si>
    <t>Palomo M</t>
  </si>
  <si>
    <t>Differences and similarities in endothelial and angiogenic profiles of preeclampsia and COVID-19 in pregnancy</t>
  </si>
  <si>
    <t>https://pubmed.ncbi.nlm.nih.gov/35351411/</t>
  </si>
  <si>
    <t>15 March to 31 May 2020</t>
  </si>
  <si>
    <t>Josep Carreras Leukaemia Research Institute, Hospital Clinic, University of Barcelona Campus, Barcelona, Spain; Laboratory of Hemostasis and Eritropathology, Hematopathology, Pathology Department, Centre Diagnòstic Biomèdic (CDB), Hospital Clinic, University of Barcelona, Barcelona, Spain</t>
  </si>
  <si>
    <t>Daclin C</t>
  </si>
  <si>
    <t>https://pubmed.ncbi.nlm.nih.gov/35346897/</t>
  </si>
  <si>
    <t xml:space="preserve">Impact of COVID-19 infection in pregnancy and neonates: a case control study
</t>
  </si>
  <si>
    <t xml:space="preserve">3rd February 2020 to 31st March 2021 </t>
  </si>
  <si>
    <t>Marwah S</t>
  </si>
  <si>
    <t>Journal of Obstetrics and Gynaecology India</t>
  </si>
  <si>
    <t>May to November 2020</t>
  </si>
  <si>
    <t xml:space="preserve">Preeclampsia in COVID-19: A Masquerading Errant-An Exploration of Foeto-Maternal Outcome from a Tertiary Care Hospital In India
</t>
  </si>
  <si>
    <t>Department of Obstetrics &amp; Gynecology, VMMC &amp; Safdarjung Hospital, New Delhi, 110029 India.</t>
  </si>
  <si>
    <t>Rolfo A</t>
  </si>
  <si>
    <t xml:space="preserve">Increased Placental Anti-Oxidant Response in Asymptomatic and Symptomatic COVID-19 Third-Trimester Pregnancies
</t>
  </si>
  <si>
    <t>https://pubmed.ncbi.nlm.nih.gov/35327436/</t>
  </si>
  <si>
    <t>Department of Surgical Sciences, University of Turin, 10126 Turin, Italy.</t>
  </si>
  <si>
    <t>1 November to 31 December 2020</t>
  </si>
  <si>
    <t xml:space="preserve">Diffuse and Localized SARS-CoV-2 Placentitis: Prevalence and Pathogenesis of an Uncommon Complication of COVID-19 Infection During Pregnancy
</t>
  </si>
  <si>
    <t>https://pubmed.ncbi.nlm.nih.gov/35319524/</t>
  </si>
  <si>
    <t>Redline R W</t>
  </si>
  <si>
    <t>The American journal of surgical pathology</t>
  </si>
  <si>
    <t>Department of Pathology, University Hospitals Cleveland Medical Center Departments of Pathology Reproductive Biology, Case Western Reserve University School of Medicine, Cleveland, OH</t>
  </si>
  <si>
    <t>1 May 2020 to 31 October 2021</t>
  </si>
  <si>
    <t>Ferrara A</t>
  </si>
  <si>
    <t>JAMA internal medicine</t>
  </si>
  <si>
    <t>https://pubmed.ncbi.nlm.nih.gov/35311909/</t>
  </si>
  <si>
    <t xml:space="preserve">Perinatal Complications in Individuals in California With or Without SARS-CoV-2 Infection During Pregnancy
</t>
  </si>
  <si>
    <t>1 March 2020 to 16 March 2021</t>
  </si>
  <si>
    <t>Division of Research, Kaiser Permanente Northern California, Oakland.</t>
  </si>
  <si>
    <t>Oakland</t>
  </si>
  <si>
    <t>https://pubmed.ncbi.nlm.nih.gov/35295360/</t>
  </si>
  <si>
    <t>Ghosh M D</t>
  </si>
  <si>
    <t>Obstetrics and Gynaecology, Tata Main Hospital, Jamshedpur, IND.</t>
  </si>
  <si>
    <t>1 January to 31 August 2021</t>
  </si>
  <si>
    <t xml:space="preserve">Analysis of Pregnant Women Recovered From Antenatal SARS-CoV-2 Infection: An Observational Study
</t>
  </si>
  <si>
    <t>15 April 2020 to 14 April 2021</t>
  </si>
  <si>
    <t>Department of Obstetrics and Gynaecology, Vardhman Mahavir Medical College and Safdarjung Hospital, New Delhi, IND.</t>
  </si>
  <si>
    <t>https://pubmed.ncbi.nlm.nih.gov/35371732/#affiliation-1</t>
  </si>
  <si>
    <t xml:space="preserve">Stillbirth in COVID-19 Affected Pregnancies: A Double Whammy for the Mother
</t>
  </si>
  <si>
    <t>Balachandren N</t>
  </si>
  <si>
    <t>Reproductive Medicine Unit, University College London Hospital</t>
  </si>
  <si>
    <t>Human reproduction</t>
  </si>
  <si>
    <t>https://pubmed.ncbi.nlm.nih.gov/35389480/#affiliation-1</t>
  </si>
  <si>
    <t xml:space="preserve">SARS-CoV-2 infection in the first trimester and the risk of early miscarriage: a UK population-based prospective cohort study of 3041 pregnancies conceived during the pandemic
</t>
  </si>
  <si>
    <t>21 May to 31 December 2020</t>
  </si>
  <si>
    <t xml:space="preserve">COVID-19 infection among pregnant and non-pregnant women: Comparison of biochemical markers and outcomes during COVID-19 pandemic, A retrospective cohort study
</t>
  </si>
  <si>
    <t>https://www.ncbi.nlm.nih.gov/pmc/articles/PMC8958856/</t>
  </si>
  <si>
    <t>Department of Internal Medicine, Dow University of Health Sciences-Ojha Campus, Karachi, Pakistan.</t>
  </si>
  <si>
    <t>Karachi</t>
  </si>
  <si>
    <t>Annals of Medicine and Surgery</t>
  </si>
  <si>
    <t>Vigil Vázquez S</t>
  </si>
  <si>
    <t>From the Servicio de Neonatología, Hospital General Universitario Gregorio Marañón, Madrid, Spain.</t>
  </si>
  <si>
    <t xml:space="preserve">Impact of Gestational COVID-19 on Neonatal Outcomes: Is Vertical Infection Possible?
</t>
  </si>
  <si>
    <t>https://pubmed.ncbi.nlm.nih.gov/35363644/#affiliation-1</t>
  </si>
  <si>
    <t>15 March to 30 November</t>
  </si>
  <si>
    <t>Asghar S M</t>
  </si>
  <si>
    <t>Palomo M (Mild-COVID)</t>
  </si>
  <si>
    <t>Palomo M (Severe-COVID)</t>
  </si>
  <si>
    <t>36 (30.6 – 37.7)</t>
  </si>
  <si>
    <t>35.2 (24.7 - 39.1)</t>
  </si>
  <si>
    <t>22.7 (20.3 - 28.7)</t>
  </si>
  <si>
    <t>21.8 (21 – 23.9)</t>
  </si>
  <si>
    <t>39.1 (38.7 – 39.6)</t>
  </si>
  <si>
    <t>3280 (2940 – 3335)</t>
  </si>
  <si>
    <t>3290 (2780 – 3670)</t>
  </si>
  <si>
    <t>31.9 (4.6)</t>
  </si>
  <si>
    <t>5 Asthma, 1 Diabetes, 3 smoking</t>
  </si>
  <si>
    <t>2 Hypertension</t>
  </si>
  <si>
    <t>39.29 (2.65)</t>
  </si>
  <si>
    <t>3 induced labor for COVID-19, 1 C-section for COVID-19</t>
  </si>
  <si>
    <t>3362.6 (465.6)</t>
  </si>
  <si>
    <t>5 RDS, 10 Intra uterine growth retardation, 2 Oligohydramnios</t>
  </si>
  <si>
    <t>26.63 ± 4.1</t>
  </si>
  <si>
    <t>36.8 ± 2.85</t>
  </si>
  <si>
    <t>7 anaemia</t>
  </si>
  <si>
    <t>2.44 ± 0.73</t>
  </si>
  <si>
    <t>Rolfo A (a-COVID)</t>
  </si>
  <si>
    <t>Rolfo A (s-COVID)</t>
  </si>
  <si>
    <t>32 ± 1</t>
  </si>
  <si>
    <t>33.1 ± 0.7</t>
  </si>
  <si>
    <t>38.8 ± 0.8</t>
  </si>
  <si>
    <t>37.8 ± 0.5</t>
  </si>
  <si>
    <t>1 Gestational Hypertension, 1 Diabetes, 2 Gestational Overweight, 1 Hematological Disease</t>
  </si>
  <si>
    <t>3 Gestational Hypertension, 3 Diabetes, 5 Gestational Overweight, 2 Hematological Disease</t>
  </si>
  <si>
    <t>3306.4 ± 191.7</t>
  </si>
  <si>
    <t>604.1 ± 46.6</t>
  </si>
  <si>
    <t>4.5 (0-51)</t>
  </si>
  <si>
    <t>7 showed IHC Positivity for SARS-CoV-2 Spike Antigen</t>
  </si>
  <si>
    <t>27.7</t>
  </si>
  <si>
    <t>37.0</t>
  </si>
  <si>
    <t>29.1</t>
  </si>
  <si>
    <t>40.6</t>
  </si>
  <si>
    <t>35.1</t>
  </si>
  <si>
    <t>Mild</t>
  </si>
  <si>
    <t>Moderate</t>
  </si>
  <si>
    <t>Mild asymptomatic</t>
  </si>
  <si>
    <t>28.8 (5.5)</t>
  </si>
  <si>
    <t xml:space="preserve">301 Chronic Hypertension, 160 Asthma, 19 Diabetes, 203 autoimmune disease, 504 Obese, </t>
  </si>
  <si>
    <t>38.4 (2.2)</t>
  </si>
  <si>
    <t>34 Gestational hyptertension, 4 Venous thromboembolism</t>
  </si>
  <si>
    <t>44 transient tachypnea, 86 SGA</t>
  </si>
  <si>
    <t>34-37</t>
  </si>
  <si>
    <t>25.5</t>
  </si>
  <si>
    <t>5 Anemia</t>
  </si>
  <si>
    <t xml:space="preserve">2 Meconium-stained liquor 	</t>
  </si>
  <si>
    <t>31 [27-39]</t>
  </si>
  <si>
    <t>24 [23-31]</t>
  </si>
  <si>
    <t>28.11 ± 5.24</t>
  </si>
  <si>
    <t xml:space="preserve">27.92 ± 3.21	</t>
  </si>
  <si>
    <t>31.46 ± 6.13</t>
  </si>
  <si>
    <t>4 ARDS</t>
  </si>
  <si>
    <t xml:space="preserve">4 FGR with severe oligohydramnios, 2 Abnormal presentation/placentation, </t>
  </si>
  <si>
    <t>4 Anemia, 2 Hypothyroidism, 1 Hypertension, 12Deranged liver enzymes, 2 Thrombocytopenia, 4 Hypothyroidism, 4 Obese, 2 ARDS</t>
  </si>
  <si>
    <t>32.9 (28.9–36.0)</t>
  </si>
  <si>
    <t>37.4 (33.3–39.7)</t>
  </si>
  <si>
    <t>24-48hrs after delivery</t>
  </si>
  <si>
    <t>14th day of life</t>
  </si>
  <si>
    <t>0/79 positive</t>
  </si>
  <si>
    <t>0/64 positive</t>
  </si>
  <si>
    <t>The viral load was detected in 3 newborn urine samples and 3 meconium samples.</t>
  </si>
  <si>
    <t>12/177</t>
  </si>
  <si>
    <t>2 respiratory distress</t>
  </si>
  <si>
    <t>Ömeroğlu I</t>
  </si>
  <si>
    <t>Department of Perinatology, Tepecik Training and Research Hospital, University of Health Sciences, İzmir, Turkey,</t>
  </si>
  <si>
    <t>15 March to 31 January 2021</t>
  </si>
  <si>
    <t xml:space="preserve">Clinical characteristics and perinatal outcomes of pregnant women with Coronavirus-19 disease
</t>
  </si>
  <si>
    <t>https://www.perinataljournal.com/Archive/Article/20220301006</t>
  </si>
  <si>
    <t>25.0 (22.0–31.0)</t>
  </si>
  <si>
    <t>2 Cholestasis, 1 Ashtma, 2 Hypothyroidism, 1 Gestational Hypertension,</t>
  </si>
  <si>
    <t>38.0 (38.0–39.0)</t>
  </si>
  <si>
    <t>3 RDS, 1 Meconium aspiration syndrome</t>
  </si>
  <si>
    <t>Venkateswaran V</t>
  </si>
  <si>
    <t>Departments of Anaesthesiology, Pain Medicine and Critical Care, 1Microbiology, All India Institute of Medical Sciences, New Delhi, India</t>
  </si>
  <si>
    <t>https://journals.lww.com/joacp/Abstract/9000/Maternal_and_neonatal_characteristics,_operative.99879.aspx</t>
  </si>
  <si>
    <t>Maternal and neonatal characteristics, operative details and outcomes in COVID-19 positive parturients undergoing cesarean sections</t>
  </si>
  <si>
    <t>Journal of Anaethesiology Clinical Pharmacology</t>
  </si>
  <si>
    <t>30.5 (27‑33.5)</t>
  </si>
  <si>
    <t>12 Hypothyroid, 4 Hypertensive disorders of pregnancy, 3 Chronic Hypertension, 5 Intrahepatic cholestasis of pregnancy, 2 Anemia, 3 severe PIH, 2 Rheumatic heart disease, 1 Oligohydramnios</t>
  </si>
  <si>
    <t>2.83 (2.46‑3.16)</t>
  </si>
  <si>
    <t>4 Transient Tachypnea of Newborn, 1 Sepsis, 1 Neonatal jaundice</t>
  </si>
  <si>
    <t>2/44 positive</t>
  </si>
  <si>
    <t>https://link.springer.com/article/10.1007/s13224-021-01610-x</t>
  </si>
  <si>
    <t>Redline R W (Placentitis )</t>
  </si>
  <si>
    <t>Marwah S (pre-eclampsia)</t>
  </si>
  <si>
    <t>Marwah S (only stillbirths included)</t>
  </si>
  <si>
    <t>Maternal and perinatal outcomes of SARS-CoV-2 infection in unvaccinated pregnancies during Delta and Omicron waves</t>
  </si>
  <si>
    <t>https://obgyn.onlinelibrary.wiley.com/doi/10.1002/uog.24916</t>
  </si>
  <si>
    <t>Sancaktepe Training and Research Hospital, Istanbul, Turkey, and St. George's University Hospitals NHS Foundation Trust, London, UK</t>
  </si>
  <si>
    <t>Turkey / UK</t>
  </si>
  <si>
    <t>Istanbul / London</t>
  </si>
  <si>
    <t> April 01, 2020 and February 14, 2022</t>
  </si>
  <si>
    <t>1285 </t>
  </si>
  <si>
    <t>Monoclonal SARS-CoV-2 Antibodies in Pregnancy, A Case Series</t>
  </si>
  <si>
    <t>https://www.aerzteblatt.de/int/archive/article/222991</t>
  </si>
  <si>
    <t>Zöllkau, J</t>
  </si>
  <si>
    <t>27 November to 1 December 2021</t>
  </si>
  <si>
    <t>Dtsch Arztebl Int </t>
  </si>
  <si>
    <t>Jena University hospita</t>
  </si>
  <si>
    <t>Jena</t>
  </si>
  <si>
    <t>SARS-CoV-2 infections among neonates born to pregnant people with SARS-CoV-2 infection: Maternal, pregnancy and birth characteristics</t>
  </si>
  <si>
    <t>Olsen</t>
  </si>
  <si>
    <t>https://onlinelibrary.wiley.com/doi/10.1111/ppe.12883</t>
  </si>
  <si>
    <t>Emerging Threats to Mothers and Babies Network (SET-NET)</t>
  </si>
  <si>
    <t>20 January 2020 to 31 December 2020</t>
  </si>
  <si>
    <t>Paediatr Perinat Epidemiol.</t>
  </si>
  <si>
    <t>Case series of COVID-19 infection in pregnancy complicated by ketoacidosis and symptomatic breathlessness</t>
  </si>
  <si>
    <t>Thorne I</t>
  </si>
  <si>
    <t>https://www.ncbi.nlm.nih.gov/pmc/articles/PMC9008316/</t>
  </si>
  <si>
    <t>West Middlesex University Hospital</t>
  </si>
  <si>
    <t>Middlesex</t>
  </si>
  <si>
    <t>Vertical transmission and humoral immune response following maternal infection with SARS-CoV-2 - A prospective multicenter cohort study</t>
  </si>
  <si>
    <t>https://www.ncbi.nlm.nih.gov/pmc/articles/PMC9005357/</t>
  </si>
  <si>
    <t>Massalha M</t>
  </si>
  <si>
    <t> July 3rd 2020 and January 24th 2021</t>
  </si>
  <si>
    <t>Emek and Baruch-Padeh Medical Centers</t>
  </si>
  <si>
    <t>Afula / Tiberias</t>
  </si>
  <si>
    <t>Clinical Microbiology and Infection</t>
  </si>
  <si>
    <t>Clinical manifestations of SARS-CoV-2 infection in neonates and the probability of maternal transmission</t>
  </si>
  <si>
    <t>https://onlinelibrary.wiley.com/doi/10.1111/jpc.15989</t>
  </si>
  <si>
    <t>King Faisal Medical Centre, Taif, Saudi Arabia</t>
  </si>
  <si>
    <t>Taif</t>
  </si>
  <si>
    <t> 6 April 2020 to 15 July 2021</t>
  </si>
  <si>
    <t>Mahfouz ME</t>
  </si>
  <si>
    <t>Journal of Paediatrics and Child Health</t>
  </si>
  <si>
    <t>Serum 25(OH) Vitamin D Levels in Pregnant Women with Coronavirus Disease 2019 (COVID-19): A Case-Control Study</t>
  </si>
  <si>
    <t>https://www.ncbi.nlm.nih.gov/pmc/articles/PMC8997749/</t>
  </si>
  <si>
    <t>Ferrer-Sánchez N</t>
  </si>
  <si>
    <t>November 2020 and September 2021</t>
  </si>
  <si>
    <t>Torrecardenas Hospital</t>
  </si>
  <si>
    <t>Almería</t>
  </si>
  <si>
    <t>Severe maternal morbidity in pregnant patients with severe acute respiratory syndrome coronavirus 2 infection</t>
  </si>
  <si>
    <t>Am J Obstet Gynecol MFM.</t>
  </si>
  <si>
    <t>https://www.ncbi.nlm.nih.gov/pmc/articles/PMC8985427/</t>
  </si>
  <si>
    <t>New York health system</t>
  </si>
  <si>
    <t>March 1st, 2020 and March 1st, 2021</t>
  </si>
  <si>
    <t>1,653 </t>
  </si>
  <si>
    <t>https://meridian.allenpress.com/aplm/article/doi/10.5858/arpa.2021-0586-SA/476783/Fetal-deaths-in-Ireland-due-to-SARS-CoV-2</t>
  </si>
  <si>
    <t>Fetal deaths in Ireland due to SARS-CoV-2 placentitis caused by SARS-CoV-2 Alpha</t>
  </si>
  <si>
    <t>Fitzgerald B</t>
  </si>
  <si>
    <t>Archives of Pathology and Laboratory Medicine</t>
  </si>
  <si>
    <t>Cork University Hospital</t>
  </si>
  <si>
    <t>Mechanical ventilation and prone positioning in pregnant patients with severe COVID-19 pneumonia: experience at a quaternary referral center</t>
  </si>
  <si>
    <t>https://www.obstetanesthesia.com/article/S0959-289X(21)00294-6/fulltext</t>
  </si>
  <si>
    <t>Wong MJ</t>
  </si>
  <si>
    <t>March 2020 and June 2021</t>
  </si>
  <si>
    <t>Baltimore</t>
  </si>
  <si>
    <t>Birol Ilter P (pre-delta)</t>
  </si>
  <si>
    <t>Birol Ilter P (delta wave)</t>
  </si>
  <si>
    <t>Birol Ilter P (pre delta)</t>
  </si>
  <si>
    <t>29.1 ± 5.62</t>
  </si>
  <si>
    <t>30.3 ± 5.45</t>
  </si>
  <si>
    <t>27.3 ± 10.1</t>
  </si>
  <si>
    <t>29.6 ± 8.54</t>
  </si>
  <si>
    <t>Birol Ilter P (omicron)</t>
  </si>
  <si>
    <t>10 chronic hypertension; 6 pre-gestational diabetes 2 pulmonary disease</t>
  </si>
  <si>
    <t>5 chronic hypertenstion; 4 pre-gestational diabetes; 6 pulmonary disease</t>
  </si>
  <si>
    <t>29.8 ± 6.04</t>
  </si>
  <si>
    <t>36.0 (28.0 –38.6)</t>
  </si>
  <si>
    <t>26-34</t>
  </si>
  <si>
    <t>1 IgG positive</t>
  </si>
  <si>
    <t>Olsen (positive neonates)</t>
  </si>
  <si>
    <t>Olsen (negative neonates)</t>
  </si>
  <si>
    <t>29. 3 (24.9– 34.6)</t>
  </si>
  <si>
    <t>29. 0 ( 24 . 7– 33.8)</t>
  </si>
  <si>
    <t>38.8 ( 37.1–    39.6)</t>
  </si>
  <si>
    <t>39. 0 (37.6– 39.9)</t>
  </si>
  <si>
    <t>138 positive</t>
  </si>
  <si>
    <t>18 low birthweight</t>
  </si>
  <si>
    <t>31-24</t>
  </si>
  <si>
    <t>30.2 (4.6)</t>
  </si>
  <si>
    <t xml:space="preserve"> 26.2 (5.1)</t>
  </si>
  <si>
    <t>29.27 (8.94)</t>
  </si>
  <si>
    <t>38.9 (1.8)</t>
  </si>
  <si>
    <t>3281 (457)</t>
  </si>
  <si>
    <t>35 spike IgG +; 27 spike and nucleocapsid +</t>
  </si>
  <si>
    <t>1 positive; 35 negative</t>
  </si>
  <si>
    <t>28.6 (0.45)</t>
  </si>
  <si>
    <t>ranging from 1 day to 24 days</t>
  </si>
  <si>
    <t>31 [8]</t>
  </si>
  <si>
    <t>25.44 [7.39]</t>
  </si>
  <si>
    <t>1 chronic hypertension; 2 asthma</t>
  </si>
  <si>
    <t>3165 [756.25]</t>
  </si>
  <si>
    <t>40 [3]</t>
  </si>
  <si>
    <t>1653 </t>
  </si>
  <si>
    <t>31.0 (27.0,34.0)</t>
  </si>
  <si>
    <t>30.8 (27.3,34.8)</t>
  </si>
  <si>
    <t>39.1 (38.1,40)</t>
  </si>
  <si>
    <t>110 cardiovascular disease; 100 asthma; 64 chronic hypertension; 34 diabetes</t>
  </si>
  <si>
    <t>28-36</t>
  </si>
  <si>
    <t>210.3</t>
  </si>
  <si>
    <t>Spontaneous delivery of stillborn infant at 24 weeks 3 days</t>
  </si>
  <si>
    <t>Intrauterine death diagnosed at 33 weeks 5 days with induced delivery</t>
  </si>
  <si>
    <t>Intrauterine death diagnosed at 20 weeks 3 days with spontaneous delivery</t>
  </si>
  <si>
    <t>20+3</t>
  </si>
  <si>
    <t>Intrauterine death diagnosed at 28 weeks 5 days with induced delivery</t>
  </si>
  <si>
    <t>Intrauterine
death
diagnosed at
30 weeks 1
day with
induced
delivery.</t>
  </si>
  <si>
    <t>Intrauterine death diagnosed at 32 weeks 5 days with induced</t>
  </si>
  <si>
    <t>31.6 ± 6.1</t>
  </si>
  <si>
    <t>35.1 ± 6.9</t>
  </si>
  <si>
    <t>3 diabetes; 1 chronic hypertension; 6 asthma</t>
  </si>
  <si>
    <t>spontaneous abortion / fetal death (no gestational age provided; we assume &gt;20wks)</t>
  </si>
  <si>
    <t>all tested negative</t>
  </si>
  <si>
    <t>https://journals.sagepub.com/doi/10.1177/00333549221084721</t>
  </si>
  <si>
    <t>Characteristics of People With and Without Laboratory-Confirmed SARS-CoV-2 Infection During Pregnancy, Massachusetts, March 2020–March 2021</t>
  </si>
  <si>
    <t>Shephard HM</t>
  </si>
  <si>
    <t>Public Health Reports</t>
  </si>
  <si>
    <t>https://www.thelancet.com/journals/eclinm/article/PIIS2589-5370(22)00119-5/fulltext</t>
  </si>
  <si>
    <t>SARS-COV2 placentitis and pregnancy outcome: A multicentre experience during the Alpha and early Delta waves of coronavirus pandemic in England</t>
  </si>
  <si>
    <t>Stenton S</t>
  </si>
  <si>
    <t>eClinical Medicine</t>
  </si>
  <si>
    <t>England</t>
  </si>
  <si>
    <t>Pediatric hospitalization due to COVID-19: experience in a regional hospital</t>
  </si>
  <si>
    <t>https://www.bmhim.com/frame_esp.php?id=300</t>
  </si>
  <si>
    <t>Baquedano-Lobera I</t>
  </si>
  <si>
    <t>Servicio de Pediatría, Hospital de Barbastro, Huesca, Spain</t>
  </si>
  <si>
    <t>Effects of prenatal exposure to maternal COVID-19 and perinatal care on neonatal outcome: results from the INTERCOVID Multinational Cohort Study</t>
  </si>
  <si>
    <t>https://www.ncbi.nlm.nih.gov/pmc/articles/PMC9017081/</t>
  </si>
  <si>
    <t>GIULIANI F</t>
  </si>
  <si>
    <t>Treatment of COVID-19 with monoclonal antibodies casirivimab and imdevimab in pregnancy</t>
  </si>
  <si>
    <t>Folkman R</t>
  </si>
  <si>
    <t>https://link.springer.com/article/10.1007/s15010-022-01829-4</t>
  </si>
  <si>
    <t>Maternal and neonatal outcomes of pregnancies with COVID-19 after medically assisted reproduction – results from the prospective Covid-19-Related Obstetric and Neonatal Outcome Study (CRONOS)</t>
  </si>
  <si>
    <t>Ziert Y</t>
  </si>
  <si>
    <t>https://www.cureus.com/articles/91292-impact-of-pregnancy-on-susceptibility-and-severity-of-covid-19-a-hospital-based-prospective-observational-study</t>
  </si>
  <si>
    <t>Impact of Pregnancy on Susceptibility and Severity of COVID-19: A Hospital-Based Prospective Observational Study</t>
  </si>
  <si>
    <t>Clinical Characteristics and Outcomes of COVID-19 During Pregnancy—a Retrospective Cohort Study</t>
  </si>
  <si>
    <t>https://link.springer.com/article/10.1007/s43032-022-00949-4</t>
  </si>
  <si>
    <t>https://www.ncbi.nlm.nih.gov/pmc/articles/PMC9015950/</t>
  </si>
  <si>
    <t>Dollinger S</t>
  </si>
  <si>
    <t>October 2020 and March 2021,</t>
  </si>
  <si>
    <t>March 1, 2020–March 31, 2021</t>
  </si>
  <si>
    <t>8th</t>
  </si>
  <si>
    <t>–</t>
  </si>
  <si>
    <t>&lt;1st</t>
  </si>
  <si>
    <t>1st</t>
  </si>
  <si>
    <t>livebirth</t>
  </si>
  <si>
    <t>50–75</t>
  </si>
  <si>
    <t>5 (TWIN)</t>
  </si>
  <si>
    <t>11th</t>
  </si>
  <si>
    <t>6 (TWIN)</t>
  </si>
  <si>
    <t>2nd</t>
  </si>
  <si>
    <t>16th</t>
  </si>
  <si>
    <t>22nd</t>
  </si>
  <si>
    <t>75–91</t>
  </si>
  <si>
    <t>Not known</t>
  </si>
  <si>
    <t>75–90th</t>
  </si>
  <si>
    <t>9–25th</t>
  </si>
  <si>
    <t>2–9th</t>
  </si>
  <si>
    <t>25–50</t>
  </si>
  <si>
    <t>Not calculable</t>
  </si>
  <si>
    <t>Not calculable-</t>
  </si>
  <si>
    <t>Livebirth</t>
  </si>
  <si>
    <t>Unknown</t>
  </si>
  <si>
    <t>2195 g</t>
  </si>
  <si>
    <t>1500 g</t>
  </si>
  <si>
    <t>25+4</t>
  </si>
  <si>
    <t>775 g</t>
  </si>
  <si>
    <t>9–25</t>
  </si>
  <si>
    <t>75–90</t>
  </si>
  <si>
    <t>47 (TWIN)</t>
  </si>
  <si>
    <t>48 (TWIN)</t>
  </si>
  <si>
    <t>91–98</t>
  </si>
  <si>
    <t>09–25</t>
  </si>
  <si>
    <t>&lt;0.4</t>
  </si>
  <si>
    <t>09 to 25</t>
  </si>
  <si>
    <t>21+6</t>
  </si>
  <si>
    <t>855 g</t>
  </si>
  <si>
    <t>23+1</t>
  </si>
  <si>
    <t>XX</t>
  </si>
  <si>
    <t>50th</t>
  </si>
  <si>
    <t>WHO Growth Chart Centiles</t>
  </si>
  <si>
    <t>Personalised Growth Chart Calculation</t>
  </si>
  <si>
    <t>outcome</t>
  </si>
  <si>
    <t>includes stillbirths and miscarriages</t>
  </si>
  <si>
    <t xml:space="preserve">29.8 ± 6.1 </t>
  </si>
  <si>
    <t>56 positive</t>
  </si>
  <si>
    <t xml:space="preserve">	32 (30–34)</t>
  </si>
  <si>
    <t>32 (27–35)</t>
  </si>
  <si>
    <t xml:space="preserve">Folkman </t>
  </si>
  <si>
    <t>Ziert Y (MAR)</t>
  </si>
  <si>
    <t>Ziert Y (spontaneous)</t>
  </si>
  <si>
    <t>1st of March 2021 to the 30th of April 2021</t>
  </si>
  <si>
    <t>May–November 2021</t>
  </si>
  <si>
    <t>30.24 ± 4.52</t>
  </si>
  <si>
    <t xml:space="preserve">COVID-19 care center in the state of Uttarakhand in North India </t>
  </si>
  <si>
    <t>4 April 2020, and 8 February 2021</t>
  </si>
  <si>
    <t>Helen Schneider Hospital for Women</t>
  </si>
  <si>
    <t>Petah Tikva</t>
  </si>
  <si>
    <t>Massachusetts Department of Public Health,
Registry of Vital Records and Statistics</t>
  </si>
  <si>
    <t>Urban quaternary care hospital and Level IV maternal care center</t>
  </si>
  <si>
    <t>50 diabetes; 73 hypertension</t>
  </si>
  <si>
    <t xml:space="preserve">Shephard </t>
  </si>
  <si>
    <t xml:space="preserve">Paediatric and Perinatal Pathologists from ten tertiary centres </t>
  </si>
  <si>
    <t>Boletín Médico del Hospital Infantil de México</t>
  </si>
  <si>
    <t>Huesca</t>
  </si>
  <si>
    <t>May 1, 2020, to April 30, 2021</t>
  </si>
  <si>
    <t>all 9 negative</t>
  </si>
  <si>
    <t>within 48 hrs</t>
  </si>
  <si>
    <t>worldwide</t>
  </si>
  <si>
    <t>27 isolated from mother</t>
  </si>
  <si>
    <t>Department of Infectious Diseases, Karolinska University Hospital</t>
  </si>
  <si>
    <t>43 institutions in 18 countries</t>
  </si>
  <si>
    <t>betwen April 3rd , 2020 and August 24th , 2021</t>
  </si>
  <si>
    <t>115 German hospitals; CRONOS registry</t>
  </si>
  <si>
    <t xml:space="preserve">30.90 +- 5.14 </t>
  </si>
  <si>
    <t xml:space="preserve">34.09 +- 5.12 </t>
  </si>
  <si>
    <t>3 cardiovascular; 1 diabetes</t>
  </si>
  <si>
    <t>53 cardiovascular; 18 diabetes</t>
  </si>
  <si>
    <t>27.25 +- 9.56</t>
  </si>
  <si>
    <t xml:space="preserve">27.60 +- 9.92 </t>
  </si>
  <si>
    <t>1 hypertension; 3 diabetes, 8 thyroid disease</t>
  </si>
  <si>
    <t>32.59 ± 2.57</t>
  </si>
  <si>
    <t xml:space="preserve">Ziert </t>
  </si>
  <si>
    <t>2594.81 ± 662.10</t>
  </si>
  <si>
    <t>Nine women experienced spontaneous abortions; of them, three were mid-trimester miscarriages at or beyond 14 gestational weeks</t>
  </si>
  <si>
    <t>3135 ± 600</t>
  </si>
  <si>
    <t>6 out of 59 positive</t>
  </si>
  <si>
    <t>Association of SARS-CoV-2 Infection During Pregnancy With Maternal and Perinatal Outcomes</t>
  </si>
  <si>
    <t>https://jamanetwork.com/journals/jama/fullarticle/2792031</t>
  </si>
  <si>
    <t>McClymont E</t>
  </si>
  <si>
    <t>CANCOVID-Preg</t>
  </si>
  <si>
    <t>March 1, 2020, to October 31, 2021</t>
  </si>
  <si>
    <t>6 Canadian provinces</t>
  </si>
  <si>
    <t>The use of remdesivir among pregnant women and associated clinical outcomes in mother and the child</t>
  </si>
  <si>
    <t>https://www.sciencedirect.com/science/article/pii/S2049080122004411?via%3Dihub</t>
  </si>
  <si>
    <t>Marzban-Rad S</t>
  </si>
  <si>
    <t>Does being infected with SARS-CoV-2 in the first-trimester increase the risk of miscarriage</t>
  </si>
  <si>
    <t>General Hospitals in Tehran</t>
  </si>
  <si>
    <t>https://www.scielo.br/j/aabc/a/GZfYmtS7XpdxvsmP8Jkcyyx/?lang=en</t>
  </si>
  <si>
    <t>Anais da Academia Brasileira de Ciencias</t>
  </si>
  <si>
    <t>KIREMITLI S</t>
  </si>
  <si>
    <t>March 1, 2020, and December 31, 2020</t>
  </si>
  <si>
    <t>tertiary level hospital in Erzincan, Turke</t>
  </si>
  <si>
    <t>31 (28-35)</t>
  </si>
  <si>
    <t>108 diabetes; 140 hypertension</t>
  </si>
  <si>
    <t>8.6 ± 2.7</t>
  </si>
  <si>
    <t>29.42 ± 5.42</t>
  </si>
  <si>
    <t>24.0 ± 3.8</t>
  </si>
  <si>
    <t>The median value of the abortion week was 8 weeks 6/7 days (5-19w). The median value between diagnosis and pregnancy loss was 7 (1-43) days. The earliest abortion was observed in 5 weeks and 4/7 days, and the latest in the 19th gestational week.</t>
  </si>
  <si>
    <t>Infants prenatally exposed to SARS-CoV-2 show the absence of fidgety movements and are at higher risk for neurological disorders: A comparative study</t>
  </si>
  <si>
    <t>https://journals.plos.org/plosone/article?id=10.1371/journal.pone.0267575</t>
  </si>
  <si>
    <t>May 2020 and March 2021</t>
  </si>
  <si>
    <t xml:space="preserve">hospitals in Mexico City </t>
  </si>
  <si>
    <t>Clinical characteristics and maternal perinatal outcome in women with a confirmed diagnosis of COVID-19 in a hospital in Peru. Retrospective cohort study (in Spanish)</t>
  </si>
  <si>
    <t>Estrada-Chiroque LM</t>
  </si>
  <si>
    <t>https://revista.fecolsog.org/index.php/rcog/article/view/3776/3773</t>
  </si>
  <si>
    <t>Colombian Journal of Obstetrics and Gynecology</t>
  </si>
  <si>
    <t>Edgardo Rebagliati Martins-EsSalud National Hospital</t>
  </si>
  <si>
    <t>March 6 and December 31, 2020</t>
  </si>
  <si>
    <t>The clinical impact of maternal COVID-19 on mothers, their infants, and placentas with an analysis of vertical transfer of maternal SARS-CoV-2-specific IgG antibodies</t>
  </si>
  <si>
    <t>Ward JD</t>
  </si>
  <si>
    <t>https://www.sciencedirect.com/science/article/pii/S014340042200220X?via%3Dihub</t>
  </si>
  <si>
    <t>Chapel Hill</t>
  </si>
  <si>
    <t xml:space="preserve">December 1, 2019 to May 31, 2021 </t>
  </si>
  <si>
    <t>University of North Carolina (UNC) Hospitals in Chapel Hill</t>
  </si>
  <si>
    <t>10 diabetes; 58 hypertension</t>
  </si>
  <si>
    <t>Aldrete-Cortez V</t>
  </si>
  <si>
    <t>29.8 +- 5.6</t>
  </si>
  <si>
    <t>6 hypothyroidism</t>
  </si>
  <si>
    <t>38.44 +-1.43</t>
  </si>
  <si>
    <t>3011 +-430</t>
  </si>
  <si>
    <t>29 (28)</t>
  </si>
  <si>
    <t>30.5 (34 +4)</t>
  </si>
  <si>
    <t>38.3 (39 +1)</t>
  </si>
  <si>
    <t>30.30 (28.57)</t>
  </si>
  <si>
    <t>10 chronic hypertension; 17 diabetes</t>
  </si>
  <si>
    <t>1 positive (68 tested)</t>
  </si>
  <si>
    <t>3142 (3235)</t>
  </si>
  <si>
    <t>Erzincan</t>
  </si>
  <si>
    <t>Antibody Response and Maternofetal Antibody Transfer in SARS-CoV-2-Positive Pregnant Women: A Multicenter Observational Study</t>
  </si>
  <si>
    <t>https://www.thieme-connect.de/products/ejournals/abstract/10.1055/a-1768-0415</t>
  </si>
  <si>
    <t>Geburtshilfe Frauenheilkd</t>
  </si>
  <si>
    <t>Enengl S</t>
  </si>
  <si>
    <t>April 2020 and December 2021</t>
  </si>
  <si>
    <t>the CRONOS registry</t>
  </si>
  <si>
    <t>Poorer Obstetrics Outcomes During the Second Wave of COVID-19 in India</t>
  </si>
  <si>
    <t>https://link.springer.com/article/10.1007/s13224-022-01641-y</t>
  </si>
  <si>
    <t>Mohin SP</t>
  </si>
  <si>
    <t xml:space="preserve">The Journal of Obstetrics and Gynecology of India </t>
  </si>
  <si>
    <t>dedicated COVID-19 hospital (DCH) running in KIMS (Kalinga Institute of Medical Sciences)</t>
  </si>
  <si>
    <t>March and November 2020 (first wave) and April and June 2021 (2nd wave)</t>
  </si>
  <si>
    <t>Comparison of Hematological and Biochemical Parameters of SARS-CoV-2-Positive and -Negative Neonates of COVID-19 Mothers in a COVID-19 Hospital, Odisha State</t>
  </si>
  <si>
    <t>https://www.cureus.com/articles/90918-comparison-of-hematological-and-biochemical-parameters-of-sars-cov-2-positive-and--negative-neonates-of-covid-19-mothers-in-a-covid-19-hospital-odisha-state</t>
  </si>
  <si>
    <t>May 1 to November 30, 2020</t>
  </si>
  <si>
    <t>COVID-19 hospital at Kalinga Institute of Medical Sciences (KIMS)</t>
  </si>
  <si>
    <t>Panda SK</t>
  </si>
  <si>
    <t>Assessment of Neonatal Cord Blood SARS-CoV-2 Antibodies after COVID-19 Vaccination in Pregnancy: A Prospective Cohort Study</t>
  </si>
  <si>
    <t>https://www.thieme-connect.de/products/ejournals/abstract/10.1055/a-1721-4908</t>
  </si>
  <si>
    <t>Sourouni M</t>
  </si>
  <si>
    <t>The impact of past COVID-19 infection on pregnancy rates in frozen embryo transfer cycles</t>
  </si>
  <si>
    <t>https://link.springer.com/article/10.1007/s10815-022-02517-w</t>
  </si>
  <si>
    <t>March 2021 and November 2021</t>
  </si>
  <si>
    <t>University Hospital of Münster (the CRONOS registry)</t>
  </si>
  <si>
    <t>Youngster M</t>
  </si>
  <si>
    <t>Journal of Assisted Reproduction and Genetics</t>
  </si>
  <si>
    <t>January 1 and June 31, 2021</t>
  </si>
  <si>
    <t>large IVF unit in Israel (COVID group)</t>
  </si>
  <si>
    <t>27.7 ± 4.2</t>
  </si>
  <si>
    <t>37.1 ± 3.4</t>
  </si>
  <si>
    <t>27.1 ± 2.1</t>
  </si>
  <si>
    <t>18 hypertension; 11 gestational diabetes</t>
  </si>
  <si>
    <t>2400 ± 0.700</t>
  </si>
  <si>
    <t>33.5 (32.0 – 37.0)</t>
  </si>
  <si>
    <t>40.0 (39 – 41)</t>
  </si>
  <si>
    <t>all mothers vaccinated</t>
  </si>
  <si>
    <t>31.56 (5.20)</t>
  </si>
  <si>
    <t>25.56 (6.09)</t>
  </si>
  <si>
    <t>https://www.karger.com/Article/Abstract/524905</t>
  </si>
  <si>
    <t>A SARS-CoV-2 Delta variant case manifesting as extensive placental infection and fetal transmission</t>
  </si>
  <si>
    <t>Shen WB</t>
  </si>
  <si>
    <t>Gynecologic and Obstetric Investigation</t>
  </si>
  <si>
    <t>Complement Blockade with Eculizumab for Treatment of Severe Coronavirus Disease 2019 in Pregnancy: A Case Series</t>
  </si>
  <si>
    <t>Burwick RM</t>
  </si>
  <si>
    <t>https://onlinelibrary.wiley.com/doi/abs/10.1111/aji.13559</t>
  </si>
  <si>
    <t>August 2020 to February 2021</t>
  </si>
  <si>
    <t>American Journal of Reproductive Immunology</t>
  </si>
  <si>
    <t>Los Angelis</t>
  </si>
  <si>
    <t>Cedars-Sinai Medical Center, Los Angeles, CA, USA</t>
  </si>
  <si>
    <t>Observational study on necrotizing enterocolitis in neonates born to SARS-CoV-2-positive mothers</t>
  </si>
  <si>
    <t>https://www.sciencedirect.com/science/article/pii/S204908012200471X</t>
  </si>
  <si>
    <t>May 2020 to March 2021</t>
  </si>
  <si>
    <t>Angelika D</t>
  </si>
  <si>
    <t>Jain PG</t>
  </si>
  <si>
    <t>https://iog.org.in/index.php/iog/article/view/725</t>
  </si>
  <si>
    <t>May 2020 to May 2021</t>
  </si>
  <si>
    <t>FOETO-MATERNAL OUTCOME IN COVID-19 INFECTED PREGNANT WOMEN</t>
  </si>
  <si>
    <t>https://jkms.org/DOIx.php?id=10.3346/jkms.2022.37.e147</t>
  </si>
  <si>
    <t>Outcomes of Late-Preterm and Term Infants Born to SARS-CoV-2-Positive Mothers</t>
  </si>
  <si>
    <t>Journal of Korean Medical Science</t>
  </si>
  <si>
    <t>Choi YY</t>
  </si>
  <si>
    <t>2 days</t>
  </si>
  <si>
    <t xml:space="preserve">neonate tested positive on day 6,13, and 21 </t>
  </si>
  <si>
    <t>30 (25-35)</t>
  </si>
  <si>
    <t>0 diabetes; 0 hypertension</t>
  </si>
  <si>
    <t>2867.60 ± 698.75</t>
  </si>
  <si>
    <t>37.05 ± 2.81</t>
  </si>
  <si>
    <t>5 hypertension</t>
  </si>
  <si>
    <t>Dr. Soetomo General Academic Hospital, Surabaya, Indonesia</t>
  </si>
  <si>
    <t>25.7 ± 2.88</t>
  </si>
  <si>
    <t>Index Medical College Hospital and Research Centre, Indore</t>
  </si>
  <si>
    <t>Indore</t>
  </si>
  <si>
    <t>3 IUFD and 1 stillbirth (here reported as pregnancy loss after 20 wks)</t>
  </si>
  <si>
    <t>1 diabetes; 2 hypertension</t>
  </si>
  <si>
    <t>35 (33–38)</t>
  </si>
  <si>
    <t>38.0 (36.0–38.6)</t>
  </si>
  <si>
    <t>38.3 (37.4–38.9)</t>
  </si>
  <si>
    <t>3,158 ± 344.6</t>
  </si>
  <si>
    <t>December 2020 and December 2021</t>
  </si>
  <si>
    <t>delivery units of National Medical Center</t>
  </si>
  <si>
    <t>Seoul</t>
  </si>
  <si>
    <t>sFlt-1 Is an Independent Predictor of Adverse Maternal Outcomes in Women With SARS-CoV-2 Infection and Hypertensive Disorders of Pregnancy</t>
  </si>
  <si>
    <t>https://www.frontiersin.org/articles/10.3389/fmed.2022.894633/full</t>
  </si>
  <si>
    <t>Hernandez-Pacheco JA</t>
  </si>
  <si>
    <t xml:space="preserve">Instituto Nacional de Perinatologia Isidro Espinosa de los Reyes, the Hospital de la Mujer, and the Hospital General de Mexico Dr. Eduardo Liceaga. </t>
  </si>
  <si>
    <t>October 2020 and December 2021</t>
  </si>
  <si>
    <t>Intrauterine fetal death during COVID-19 pregnancy: Typical fetal heart rate changes, coagulopathy, and placentitis</t>
  </si>
  <si>
    <t>https://obgyn.onlinelibrary.wiley.com/doi/10.1111/jog.15302</t>
  </si>
  <si>
    <t>Kato M</t>
  </si>
  <si>
    <t>Mie</t>
  </si>
  <si>
    <t>The association between maternal characteristics and SARS-CoV-2 in pregnancy: a population-based registry study in Sweden and Norway</t>
  </si>
  <si>
    <t>https://www.nature.com/articles/s41598-022-12395-y</t>
  </si>
  <si>
    <t>Örtqvist AK</t>
  </si>
  <si>
    <t>Sweden and Norway</t>
  </si>
  <si>
    <t>March 2020 and January 2021 &amp; March 2020 and August 2021</t>
  </si>
  <si>
    <t>Swedish Pregnancy Register and Medical Birth Registry of Norway</t>
  </si>
  <si>
    <t>Pregnancy and the Risk of In-Hospital Coronavirus Disease 2019 (COVID-19) Mortality</t>
  </si>
  <si>
    <t>https://journals.lww.com/greenjournal/Fulltext/2022/05000/Pregnancy_and_the_Risk_of_In_Hospital_Coronavirus.16.aspx</t>
  </si>
  <si>
    <t>Obstetrics and Gynecology</t>
  </si>
  <si>
    <t>April 2020–May 2021</t>
  </si>
  <si>
    <t>Premier Healthcare Database</t>
  </si>
  <si>
    <t>Schoen CN</t>
  </si>
  <si>
    <t>Failure to Detect SARS-CoV-2 RNA in the Air During Active Labor in Mothers Who Recently Tested Positive</t>
  </si>
  <si>
    <t>https://www.frontiersin.org/articles/10.3389/fpubh.2022.881613/full</t>
  </si>
  <si>
    <t>Frontiers in Public Health</t>
  </si>
  <si>
    <t xml:space="preserve">Baystate Medical Center, Springfield, MA and UMass Memorial Hospital, Worcester, MA </t>
  </si>
  <si>
    <t>May 2020 through January 2021</t>
  </si>
  <si>
    <t>https://www.ncbi.nlm.nih.gov/pmc/articles/PMC9101133/</t>
  </si>
  <si>
    <t>Impact of SARS-CoV-2 Alpha and Gamma Variants among Symptomatic Pregnant Women: A Two-Center Retrospective Cohort Study between France and Brazil</t>
  </si>
  <si>
    <t>France &amp; Brazil</t>
  </si>
  <si>
    <t>Antoine Béclère Hospital in Clamart  and Sepaco Hospital in São Paulo</t>
  </si>
  <si>
    <t>February 2020 until 13 February 2021 vs 14 February 2021 to 1 June 2021</t>
  </si>
  <si>
    <t>Case Series of Successful Intravenous Immunoglobulin (IVIG) Treatment in 4 Pregnant Patients with Severe COVID-19-Induced Hypoxia</t>
  </si>
  <si>
    <t>https://www.amjcaserep.com/abstract/full/idArt/936734</t>
  </si>
  <si>
    <t>Geriak M</t>
  </si>
  <si>
    <t>San Diego</t>
  </si>
  <si>
    <t>https://www.ncbi.nlm.nih.gov/pmc/articles/PMC9085347/</t>
  </si>
  <si>
    <t>Preeclampsia among women with COVID-19 during pregnancy and its impact on maternal and perinatal outcomes: Results from a national multicenter study on COVID in Brazil, the REBRACO initiative</t>
  </si>
  <si>
    <t>Pregnancy Hypertension</t>
  </si>
  <si>
    <t>Guida JP</t>
  </si>
  <si>
    <t>REBRACO – Rede Brasileira de COVID-19 em Obstetrícia)</t>
  </si>
  <si>
    <t>2020 February 1st until 2021 February 28th.</t>
  </si>
  <si>
    <t>https://www.ncbi.nlm.nih.gov/pmc/articles/PMC9073212/</t>
  </si>
  <si>
    <t>Maternal mortality linked to COVID-19 in Latin America: Results from a multi-country collaborative database of 447 deaths</t>
  </si>
  <si>
    <t>March 1st 2020 to November 29th 2021</t>
  </si>
  <si>
    <t>Perinatal Information System from the Latin American Center for Perinatology, Women and Reproductive Health.</t>
  </si>
  <si>
    <t>8 Latin American countries</t>
  </si>
  <si>
    <t>Maza-Arnedo F</t>
  </si>
  <si>
    <t>Obstetric–Neonatal Care during Birth and Postpartum in Symptomatic and Asymptomatic Women Infected with SARS-CoV-2: A Retrospective Multicenter Study</t>
  </si>
  <si>
    <t>https://www.ncbi.nlm.nih.gov/pmc/articles/PMC9103978/</t>
  </si>
  <si>
    <t xml:space="preserve">Int J Environ Res Public Health. </t>
  </si>
  <si>
    <t>hospitals -four in Valencia, one in Castellón, three in Alicante</t>
  </si>
  <si>
    <t>1 March 2020 to 28 February 2021</t>
  </si>
  <si>
    <t>Case Report: Prolonged Neutropenia in Premature Monoamniotic Twins With SARS-CoV-2 Infection Acquired by Vertical Transmission</t>
  </si>
  <si>
    <t>Scholz AS</t>
  </si>
  <si>
    <t>https://www.frontiersin.org/articles/10.3389/fped.2022.877954/full</t>
  </si>
  <si>
    <t>Heidelberg</t>
  </si>
  <si>
    <t>The role of laboratory parameters in predicting severity of COVID-19 disease in pregnant patients</t>
  </si>
  <si>
    <t>Sahin O</t>
  </si>
  <si>
    <t>https://www.tandfonline.com/doi/full/10.1080/01443615.2022.2054681?casa_token=u5oA3j4UPq8AAAAA%3AW9puSK-2J-MHuLDE_yaJiof0aZOgmBUR7pnS3e9gr0AdF0ggHLEC-DgLMpARHH2FS1Kc2i9grDfurQ</t>
  </si>
  <si>
    <t>Journal of Obstetrics and Gynecology</t>
  </si>
  <si>
    <t>April 1 2020 and December 1 2020</t>
  </si>
  <si>
    <t>tertiary healthcare center in Turkey</t>
  </si>
  <si>
    <t>March 2021 and august 2021</t>
  </si>
  <si>
    <t>A study on preterm births and neonatal outcomes during second wave of COVID-19</t>
  </si>
  <si>
    <t>https://www.ijogr.org/html-article/15869</t>
  </si>
  <si>
    <t>Indian Journal of Obstetrics and Gynecology Research</t>
  </si>
  <si>
    <t>Velishetty N</t>
  </si>
  <si>
    <t>Secunderabad</t>
  </si>
  <si>
    <t>Gandhi Medical College Secunderabad, Telangana India</t>
  </si>
  <si>
    <t>Maternal and Perinatal Outcomes Associated With the Omicron Variant of Severe Acute Respiratory Syndrome Coronavirus 2 (SARS-CoV-2) Infection</t>
  </si>
  <si>
    <t>https://journals.lww.com/greenjournal/Fulltext/9900/Maternal_and_Perinatal_Outcomes_Associated_With.481.aspx?casa_token=NAR-dw88kqoAAAAA:OhSzBXLLEFrKBGQPO14Rb2zX5aaJFQp_NNiKokdPv4HaPcp1AYgFYapuKR4goy-aljRGHit_ejuT7FdTNoeUsYcA</t>
  </si>
  <si>
    <t>March 22, 2020, to February 26, 2022</t>
  </si>
  <si>
    <t>Sasaki LP</t>
  </si>
  <si>
    <t>Cerebrospinal Fluid Analysis Of Pregnant Women At Early Stages Of COVID-19</t>
  </si>
  <si>
    <t>https://www.sciencedirect.com/science/article/pii/S102845592200153X</t>
  </si>
  <si>
    <t>Brasília</t>
  </si>
  <si>
    <t>part of PROUDEST: Effects of COVID-19 on pregnancy, childbirth, puerperium, neonatal period and child development: prospective, multicenter cohort
study registered on the Brazilian Register of Clinical Trials (REBEC), RBR65QXS2</t>
  </si>
  <si>
    <t xml:space="preserve"> INTERNATIONAL JOURNAL OF SCIENTIFIC RESEARCH</t>
  </si>
  <si>
    <t>Najya Nasrin KZ</t>
  </si>
  <si>
    <t>A STUDY OF NEONATAL OUTCOMES IN BABIES BORN TO COVID- 19 POSITIVE MOTHERS</t>
  </si>
  <si>
    <t>https://doi.org/10.36106/ijsr/6704101</t>
  </si>
  <si>
    <t>Mangalore</t>
  </si>
  <si>
    <t>https://www.sciencedirect.com/science/article/pii/S2049080122005994</t>
  </si>
  <si>
    <t>Characteristics and outcome of infants born to mothers with SARS-CoV-2 infection during the first three waves of COVID-19 pandemic in northern Iran: A prospective cross-sectional study</t>
  </si>
  <si>
    <t xml:space="preserve">maternity hospitals of Mazandaran University of Medical Sciences (northern Iran) </t>
  </si>
  <si>
    <t>March 1 to December 31, 2020</t>
  </si>
  <si>
    <t>Subedi K</t>
  </si>
  <si>
    <t>Clinical Profile and Outcome of Corona Virus Disease-19 Infection in Pregnant Women</t>
  </si>
  <si>
    <t>10.33314/jnhrc.v19i04.3938</t>
  </si>
  <si>
    <t>J Nepal Health Res Counc</t>
  </si>
  <si>
    <t>1st September 2020 to 31st march 2021</t>
  </si>
  <si>
    <t>Paropakar maternity and womens hospita</t>
  </si>
  <si>
    <t>controls</t>
  </si>
  <si>
    <t>hypertensive disease</t>
  </si>
  <si>
    <t>2890 (2510-3200)</t>
  </si>
  <si>
    <t>2020 (1062-3200)</t>
  </si>
  <si>
    <t>38 (36-39)</t>
  </si>
  <si>
    <t>38 (31-39)</t>
  </si>
  <si>
    <t>56 hypertensive disease preg; 3 chronic hypertension; 5 pre-gestational diabetes</t>
  </si>
  <si>
    <t>21+4</t>
  </si>
  <si>
    <t>stillbirth 22+5</t>
  </si>
  <si>
    <t>Örtqvist AK (Sweden)</t>
  </si>
  <si>
    <t>Örtqvist AK (Norway)</t>
  </si>
  <si>
    <t>13 chronic hypertension; 34 diabetes</t>
  </si>
  <si>
    <t>3 chronic hypertension; 8 diabetes</t>
  </si>
  <si>
    <t>199 hypertension; 164 diabetes;</t>
  </si>
  <si>
    <t>37 (34-38)</t>
  </si>
  <si>
    <t xml:space="preserve">Örtqvist AK </t>
  </si>
  <si>
    <t>Mosnino E</t>
  </si>
  <si>
    <t>31.0 (28.0, 35.0)</t>
  </si>
  <si>
    <t>26.2 (23.3, 30.3)</t>
  </si>
  <si>
    <t xml:space="preserve">14 chronic hypertension; 1 diabetes; </t>
  </si>
  <si>
    <t>32 (26, 35)</t>
  </si>
  <si>
    <t>2 stillbirths &lt; 24wks; 2 stillbirths &gt; 24 wks</t>
  </si>
  <si>
    <t>3060 (2612, 3402)</t>
  </si>
  <si>
    <t>wild-type period</t>
  </si>
  <si>
    <t>1-131</t>
  </si>
  <si>
    <t>variant period</t>
  </si>
  <si>
    <t>2945 (2285, 3332)</t>
  </si>
  <si>
    <t>38 (34-40)</t>
  </si>
  <si>
    <t>17 chronic hypertension; 50 obese</t>
  </si>
  <si>
    <t>"fetal death"</t>
  </si>
  <si>
    <t>31 (26-36)</t>
  </si>
  <si>
    <t>32 chronic hypertension; 83 obesity; 35 diabetes</t>
  </si>
  <si>
    <t xml:space="preserve">"abortions" </t>
  </si>
  <si>
    <t>32 (5.1)</t>
  </si>
  <si>
    <t>all 130 negative</t>
  </si>
  <si>
    <t>1 day of life</t>
  </si>
  <si>
    <t>25 mother infant separation</t>
  </si>
  <si>
    <t>1-103</t>
  </si>
  <si>
    <t>39.4 (1.4)</t>
  </si>
  <si>
    <t>symptomatic</t>
  </si>
  <si>
    <t>38.8 (2.2)</t>
  </si>
  <si>
    <t>both positive</t>
  </si>
  <si>
    <t>91hrs after birth</t>
  </si>
  <si>
    <t>31 +2</t>
  </si>
  <si>
    <t>51 diabetes;</t>
  </si>
  <si>
    <t>Seasely AR (delta)</t>
  </si>
  <si>
    <t>Seasely AR (omicron)</t>
  </si>
  <si>
    <t>35.6 (5.6)</t>
  </si>
  <si>
    <t>33.6 (5.6)</t>
  </si>
  <si>
    <t>36.5 (4.9)</t>
  </si>
  <si>
    <t>1 positive (delta)</t>
  </si>
  <si>
    <t>CSF all negative</t>
  </si>
  <si>
    <t>2 formula</t>
  </si>
  <si>
    <t>14 isolated from mother</t>
  </si>
  <si>
    <t>1 (out of 17 tested) positive</t>
  </si>
  <si>
    <t>2094.29 ± 672.18</t>
  </si>
  <si>
    <t>first wave</t>
  </si>
  <si>
    <t>2882.17 ± 810.01</t>
  </si>
  <si>
    <t>second wave</t>
  </si>
  <si>
    <t>2863.04 ± 580.03</t>
  </si>
  <si>
    <t>third wave</t>
  </si>
  <si>
    <t>1 ectopic pregnancy</t>
  </si>
  <si>
    <t>29 ± 5</t>
  </si>
  <si>
    <t>Impact of COVID-19 disease and vaccination on maternal/fetal inflammatory response, placental pathology, and perinatal outcomes</t>
  </si>
  <si>
    <t>Boelig RC</t>
  </si>
  <si>
    <t>https://www.ajog.org/article/S0002-9378(22)00414-8/pdf</t>
  </si>
  <si>
    <t>The American Journal of Obstetrics and Gynecology</t>
  </si>
  <si>
    <t>Thomas Jefferson University Hospital</t>
  </si>
  <si>
    <t>March 2020-July 2021</t>
  </si>
  <si>
    <t>The Impact of SARS-CoV-2 Infection on Premature Birth—Our Experience as COVID Center</t>
  </si>
  <si>
    <t>https://www.ncbi.nlm.nih.gov/pmc/articles/PMC9146843/</t>
  </si>
  <si>
    <t>Bobei TI</t>
  </si>
  <si>
    <t>Saint John” Hospital, “Bucur” Maternity</t>
  </si>
  <si>
    <t>https://www.cureus.com/articles/96062-maternal-and-neonatal-outcomes-in-pregnant-women-with-sars-cov-2-infection-complicated-by-hepatic-dysfunction</t>
  </si>
  <si>
    <t>Maternal and Neonatal Outcomes in Pregnant Women With SARS-CoV-2 Infection Complicated by Hepatic Dysfunction</t>
  </si>
  <si>
    <t>Tata Main Hospital</t>
  </si>
  <si>
    <t>Choudhary A</t>
  </si>
  <si>
    <t>May 15, 2020, to August 15, 2021</t>
  </si>
  <si>
    <t>March 2020 to June 2021</t>
  </si>
  <si>
    <t>https://www.sciencedirect.com/science/article/pii/S0213005X2200115X?via%3Dihub</t>
  </si>
  <si>
    <t>Epidemiology and characteristics of SARS-CoV-2 infection in the newborn and pregnant woman. Transplacemental transfer of immunoglobulins (article in Spanish)</t>
  </si>
  <si>
    <t>May 2020 to June 2021</t>
  </si>
  <si>
    <t>Hospital de la Santa Creu i Sant Pau</t>
  </si>
  <si>
    <t>Suriñach-Ayats B</t>
  </si>
  <si>
    <t xml:space="preserve">Enfermedades Infecciosas y Microbiología Clínica </t>
  </si>
  <si>
    <t>Impact of pregnancy on airway complications after intubation for COVID-19 infection: A case series</t>
  </si>
  <si>
    <t>Vasudevan A</t>
  </si>
  <si>
    <t>https://www.sciencedirect.com/science/article/pii/S0196070922001491?casa_token=wj-GHzEH2boAAAAA:W0-f0C1zouHqAnewn6gVqMYDdepNLxdZOV9EHzls1NNCpcpuZPzzyHV019W4I5jt52yl1lf7FQ#!</t>
  </si>
  <si>
    <t>February 1, 2020 and May 10, 2021</t>
  </si>
  <si>
    <t>Boston Medical Center</t>
  </si>
  <si>
    <t>Doppler ultrasound findings in symptomatic pregnant women diagnosed with COVID-19</t>
  </si>
  <si>
    <t>Erdem S</t>
  </si>
  <si>
    <t>https://www.tandfonline.com/doi/full/10.1080/01443615.2022.2081799?casa_token=Nw1o7464Md0AAAAA:f1gO721Axq9wFvYJMlhgtjkvZZDA8CgbWc2ccmqNEGdNAzpKcReC0ndTYExZH3jBHu600WuLtUW7</t>
  </si>
  <si>
    <t xml:space="preserve">Journal of Obstetrics and Gynaecology </t>
  </si>
  <si>
    <t>Diyarbakır</t>
  </si>
  <si>
    <t>https://journals.sagepub.com/doi/full/10.1177/09732179221100506?casa_token=2s2wpOFj-vMAAAAA%3AWBFKmBiOAh_J7hm7KeSIvxeTdgp42n_yZ2_rGAD8m3BomvFY1pYXlKnXn7J0tgnCuE-fIvPupngR</t>
  </si>
  <si>
    <t>Outcome of Neonates Born to COVID-19 Positive Mothers at a Tertiary Centre: A Retrospective Cohort Study</t>
  </si>
  <si>
    <t>Journal of Neonatology</t>
  </si>
  <si>
    <t>Hariharan S</t>
  </si>
  <si>
    <t>April 15, 2020, to September 15, 2021</t>
  </si>
  <si>
    <t>Neonatal Intensive Care Unit (NICU) in South India</t>
  </si>
  <si>
    <t>https://brieflands.com/articles/apid-113184.html</t>
  </si>
  <si>
    <t>Bangalore</t>
  </si>
  <si>
    <t>Clinical Characteristics and Outcome of Neonates Born to SARS-CoV2 Positive Mothers: An Observation Study from a Single Center in South India</t>
  </si>
  <si>
    <t>Krithika MV</t>
  </si>
  <si>
    <t>Ramaiah Medical College Hospital, Bangalore, Karnataka, India</t>
  </si>
  <si>
    <t>May 1, 2020-September 30, 2020</t>
  </si>
  <si>
    <t>Archives of Pediatric Infectious Diseases</t>
  </si>
  <si>
    <t xml:space="preserve">71.0 ± 78.6 </t>
  </si>
  <si>
    <t>38.4±2.2</t>
  </si>
  <si>
    <t>38.3 ± 2.6</t>
  </si>
  <si>
    <t xml:space="preserve">3131±660 </t>
  </si>
  <si>
    <t xml:space="preserve">33.8 ± 8.2 </t>
  </si>
  <si>
    <t>27.14 ± 5</t>
  </si>
  <si>
    <t xml:space="preserve"> 33.8 ± 8.2 </t>
  </si>
  <si>
    <t>1-59</t>
  </si>
  <si>
    <t>Choudhary A (liver dysfunction)</t>
  </si>
  <si>
    <t>Choudhary A (no liver dysfunction)</t>
  </si>
  <si>
    <t>27.51 (4.42)</t>
  </si>
  <si>
    <t>34.49 (7.81)</t>
  </si>
  <si>
    <t>28.38 (4.58)</t>
  </si>
  <si>
    <t>35.42 (6.24)</t>
  </si>
  <si>
    <t>1 cardiovascular disease; 14 anemia</t>
  </si>
  <si>
    <t>1 cardiovascular disease; 9 anemia</t>
  </si>
  <si>
    <t xml:space="preserve">2 positive </t>
  </si>
  <si>
    <t>23 low birth weight</t>
  </si>
  <si>
    <t>39 low birth weight</t>
  </si>
  <si>
    <t>4 IUFD</t>
  </si>
  <si>
    <t>2 IUFD</t>
  </si>
  <si>
    <t>3232 ± 512</t>
  </si>
  <si>
    <t>3232± 512</t>
  </si>
  <si>
    <t>39 ± 1.3</t>
  </si>
  <si>
    <t>15 days</t>
  </si>
  <si>
    <t>56.9% positive</t>
  </si>
  <si>
    <t>6 obesity; 1 diabetes; 1 asthma</t>
  </si>
  <si>
    <t>24+0</t>
  </si>
  <si>
    <t>29.1 ± 4.9</t>
  </si>
  <si>
    <t>2.900 ± 640</t>
  </si>
  <si>
    <t>7 formula</t>
  </si>
  <si>
    <t>Outcomes of Pregnant Patients Treated with REGEN-COV during the COVID-19 Pandemic</t>
  </si>
  <si>
    <t>American Journal of Obtstetrics &amp; Gynacology MFM</t>
  </si>
  <si>
    <t>https://www.ajogmfm.org/article/S2589-9333(22)00108-2/fulltext</t>
  </si>
  <si>
    <t>Levey NH</t>
  </si>
  <si>
    <t>March 2021 to October 2021</t>
  </si>
  <si>
    <t>Emory University School of Medicine and Grady Memorial Hospital</t>
  </si>
  <si>
    <t>March 1, 2020 to April 30, 2021</t>
  </si>
  <si>
    <t>Florida</t>
  </si>
  <si>
    <t>Doyle TJ</t>
  </si>
  <si>
    <t>Maternal and perinatal outcomes associated with SARS-CoV-2 infection during pregnancy, Florida, 2020-2021: A retrospective cohort study</t>
  </si>
  <si>
    <t>https://academic.oup.com/cid/advance-article/doi/10.1093/cid/ciac441/6604396?login=true</t>
  </si>
  <si>
    <t>Predictors of COVID-19 severity among pregnant patients</t>
  </si>
  <si>
    <t>https://www.bjbms.org/ojs/index.php/bjbms/article/view/7181/2534</t>
  </si>
  <si>
    <t>BosnianJournalofBasicMedicalSciences</t>
  </si>
  <si>
    <t>Epidemiological and clinical characteristics of pregnant women and neonates with COVID-19 in Northwest Mexico</t>
  </si>
  <si>
    <t>https://onlinelibrary.wiley.com/doi/abs/10.1111/aji.13583?casa_token=SK1WLk5YoCwAAAAA:IFP9mqEo4yL-9REFbTLx5iEe29zHvwW1yZ02syhSsPsvBFcOjZ6FuXz_aqX7TlehrX6IzpxPeI0thSo</t>
  </si>
  <si>
    <t>Leon-Sicairos N</t>
  </si>
  <si>
    <t>15 May 2020 and 26 April 2021</t>
  </si>
  <si>
    <t>26.0 ± 3.8</t>
  </si>
  <si>
    <t>2792.50 ± 413.3</t>
  </si>
  <si>
    <t>37.6 ± 1.8</t>
  </si>
  <si>
    <t>34 positive; 504 negative</t>
  </si>
  <si>
    <t>≤999 g</t>
  </si>
  <si>
    <t>1000–1499 g</t>
  </si>
  <si>
    <t>1500–2499 g</t>
  </si>
  <si>
    <t>Central Clinical Hospital of the Ministry of the Interior and Administration</t>
  </si>
  <si>
    <t>Levey NH (REGEN-COV)</t>
  </si>
  <si>
    <t>Levey NH (no treatment)</t>
  </si>
  <si>
    <t>29.2 (8.2)</t>
  </si>
  <si>
    <t>27.2 (5.7)</t>
  </si>
  <si>
    <t>12 obese; 7 asthma; 8 chronic hypertension</t>
  </si>
  <si>
    <t>15 obese; 9 asthma; 6 chronic hypertension</t>
  </si>
  <si>
    <t xml:space="preserve">2691 (844) </t>
  </si>
  <si>
    <t>2845 (714)</t>
  </si>
  <si>
    <t>1- 13178</t>
  </si>
  <si>
    <t>31.9 ± 4.79</t>
  </si>
  <si>
    <t>28.36 (9.88</t>
  </si>
  <si>
    <t>fetal death</t>
  </si>
  <si>
    <t>5 hypertension; 9 diabetes</t>
  </si>
  <si>
    <t>Leon-Sicairos N PCR test</t>
  </si>
  <si>
    <t xml:space="preserve">Leon-Sicairos N IgG </t>
  </si>
  <si>
    <t>Leon-Sicairos N IgG</t>
  </si>
  <si>
    <t>4 hypertension; 0 asthma</t>
  </si>
  <si>
    <t>6 hypertension; 1 asthma</t>
  </si>
  <si>
    <t>30 positive</t>
  </si>
  <si>
    <t>Women's Hospital located in Sinaloa state</t>
  </si>
  <si>
    <t>August to December 2020</t>
  </si>
  <si>
    <t>Neurodevelopmental Outcomes at 1 Year in Infants of Mothers Who Tested Positive for SARS-CoV-2 During Pregnancy</t>
  </si>
  <si>
    <t>https://jamanetwork.com/journals/jamanetworkopen/fullarticle/2793178</t>
  </si>
  <si>
    <t>Edlow AG</t>
  </si>
  <si>
    <t>Massachusetts General Hospital, Brigham andWomen’s Hospital, Newton-Wellesley Hospital, North
Shore Medical Center, Martha’s Vineyard Hospital, Nantucket Cottage Hospital, Cooley Dickinson
Hospital, andWentworth Douglass Hospital</t>
  </si>
  <si>
    <t>March and
September 2020</t>
  </si>
  <si>
    <t>31.0 (26.2-35.0)</t>
  </si>
  <si>
    <t>39.14 (37.71-40.11)</t>
  </si>
  <si>
    <t>3257 (2895-3544)</t>
  </si>
  <si>
    <t>1-234</t>
  </si>
  <si>
    <t>Clinical outcomes in pregnant women with coronavirus disease 2019 in a perinatal medical centre in Japan: a retrospective study of the first 1 year of the pandemic</t>
  </si>
  <si>
    <t>https://www.tandfonline.com/doi/abs/10.1080/01443615.2022.2082277?journalCode=ijog20</t>
  </si>
  <si>
    <t>Takahashi K</t>
  </si>
  <si>
    <t>Tokio</t>
  </si>
  <si>
    <t>Jikei University Hospital</t>
  </si>
  <si>
    <t>April 2020 and April 2021</t>
  </si>
  <si>
    <t>21.3 ± 10.1</t>
  </si>
  <si>
    <t>10 tested - all Negative</t>
  </si>
  <si>
    <t>artificial abortion</t>
  </si>
  <si>
    <t>stillbirth (16 weeks)</t>
  </si>
  <si>
    <t>16.3 wks (reported as stillbirth)</t>
  </si>
  <si>
    <t>Presepsin levels in neonatal cord blood are not influenced by maternal SARS-CoV-2 infection</t>
  </si>
  <si>
    <t>https://www.degruyter.com/document/doi/10.1515/cclm-2022-0238/html</t>
  </si>
  <si>
    <t>Priolo F</t>
  </si>
  <si>
    <t xml:space="preserve">Fondazione Policlinico Universitario “A. Gemelli” IRCCS (Rome, Italy) </t>
  </si>
  <si>
    <t>March 1, 2020 to November 30, 2021</t>
  </si>
  <si>
    <t>Resta L</t>
  </si>
  <si>
    <t>SARS-CoV-2, Placental Histopathology, Gravity of Infection and Immunopathology: Is There an Association?</t>
  </si>
  <si>
    <t>https://www.ncbi.nlm.nih.gov/pmc/articles/PMC9227044/</t>
  </si>
  <si>
    <t>31 October 2020 to 31 August 2021</t>
  </si>
  <si>
    <t xml:space="preserve">Gynecology and Obstetrics Operative Unit </t>
  </si>
  <si>
    <t>BMC Pregnancy Childbirth</t>
  </si>
  <si>
    <t>Zlatkin R</t>
  </si>
  <si>
    <t>https://www.ncbi.nlm.nih.gov/pmc/articles/PMC9223256/</t>
  </si>
  <si>
    <t>Obstetric and perinatal outcomes in parturients with active SARS-CoV-2 infection during labor and delivery: a retrospective cohort study</t>
  </si>
  <si>
    <t>Association between SARS-CoV-2 Infection and Adverse Perinatal Outcomes in a Large Health Maintenance Organization</t>
  </si>
  <si>
    <t>https://www.thieme-connect.com/products/ejournals/abstract/10.1055/s-0042-1749666</t>
  </si>
  <si>
    <t>Getahun D</t>
  </si>
  <si>
    <t>Kaiser Permanente Southern California hospitals</t>
  </si>
  <si>
    <t>April 6, 2020–February 28, 2021</t>
  </si>
  <si>
    <t>April 2020 and February 2021</t>
  </si>
  <si>
    <t>December   2021 and  March  2022.</t>
  </si>
  <si>
    <t>Floyd R</t>
  </si>
  <si>
    <t>https://obgyn.onlinelibrary.wiley.com/doi/10.1002/ijgo.14312</t>
  </si>
  <si>
    <t>A retrospective cohort study of pregnancy outcomes during the pandemic period of the SARS-CoV-2 Omicron variant, a single centre's experience</t>
  </si>
  <si>
    <t>International Journal of Gynecology &amp; Obstetrics</t>
  </si>
  <si>
    <t>Coombe Women and Infants Hospital</t>
  </si>
  <si>
    <t>Placental pathology in sudden intrauterine death (SIUD) in SARS-CoV-2-positive oligosymptomatic women</t>
  </si>
  <si>
    <t>Horn LC</t>
  </si>
  <si>
    <t>https://www.ncbi.nlm.nih.gov/pmc/articles/PMC9206072/</t>
  </si>
  <si>
    <t>Leipzig</t>
  </si>
  <si>
    <t>https://www.ncbi.nlm.nih.gov/pmc/articles/PMC9191880/</t>
  </si>
  <si>
    <t>Saleh Gargari S</t>
  </si>
  <si>
    <t>Investigation of maternal and perinatal outcome in a population of Iranian pregnant women infected with COVID-19</t>
  </si>
  <si>
    <t>March 2020 to July 2020</t>
  </si>
  <si>
    <t>Imam Khomeini Hospital, Kerman; Ayatollah Taleghani Hospital, Abadan; Qale-e-Ganj Martyrs and Kashani Hospitals, Jiroft; 12th Farvardin Hospital, Kahnooj, and Amir-Al-Momenin Hospital, Arak</t>
  </si>
  <si>
    <t>April 3 to July 3, 2021</t>
  </si>
  <si>
    <t>https://www.nepjol.info/index.php/bjhs/article/view/45821</t>
  </si>
  <si>
    <t>COVID-19 Infection in Pregnancy: A Descriptive Cross-sectional Study</t>
  </si>
  <si>
    <t>Mahato RD</t>
  </si>
  <si>
    <t>Tankisinwari</t>
  </si>
  <si>
    <t xml:space="preserve"> Birat Medical
College Teaching Hospita</t>
  </si>
  <si>
    <t>Magawa S</t>
  </si>
  <si>
    <t>Evaluation of the tolerability of monoclonal antibody therapy for pregnant patients with COVID-19</t>
  </si>
  <si>
    <t>https://obgyn.onlinelibrary.wiley.com/doi/full/10.1111/jog.15338</t>
  </si>
  <si>
    <t>Birat Journal of Health Sciences</t>
  </si>
  <si>
    <t>August 2021 and October 2021</t>
  </si>
  <si>
    <t>https://www.sciencedirect.com/science/article/pii/S1876034122001460</t>
  </si>
  <si>
    <t>Comparing pregnancy outcomes between symptomatic and asymptomatic COVID-19 positive unvaccinated women: Multicenter study in Saudi Arabia</t>
  </si>
  <si>
    <t>Shams T</t>
  </si>
  <si>
    <t>1/3/2020 until 31/10/2020.</t>
  </si>
  <si>
    <t>Riyadh, Jeddah, Madinah and Dammam</t>
  </si>
  <si>
    <t>King Abdulaziz medical centers (KAMC) in the ministry of national guard health affairs (MNGHA) l</t>
  </si>
  <si>
    <t xml:space="preserve">The effect of COVID-19 infection on hematological
parameters and early pregnancy loss </t>
  </si>
  <si>
    <t>Atak Z</t>
  </si>
  <si>
    <t xml:space="preserve">December
2020 and June 2021 </t>
  </si>
  <si>
    <t>Gynecology and Obstetrics
Department of Bursa City Hospital</t>
  </si>
  <si>
    <t>https://journals.tubitak.gov.tr/medical/vol52/iss3/4/</t>
  </si>
  <si>
    <t>https://www.perinataljournal.com/Files/Archive/en-US/Articles/PJ-24fb671c-3700-4513-b735-4fc88d9df894.pdf</t>
  </si>
  <si>
    <t>Erol SA</t>
  </si>
  <si>
    <t>28 August 2020 and 12 October 2020</t>
  </si>
  <si>
    <t>Department of Obstetrics and Gynecology of Ankara City
Hospital</t>
  </si>
  <si>
    <t>An evaluation of the results of convalescent plasma therapy applied to pregnant women diagnosed as COVID-19- positive in a pandemic center: A prospective cohort study</t>
  </si>
  <si>
    <t>Alhousseini A</t>
  </si>
  <si>
    <t>Vaccination trigger an Inflammatory Response in The Fetus? A Prospective Cohort Study</t>
  </si>
  <si>
    <t>https://www.karger.com/Article/Abstract/525625</t>
  </si>
  <si>
    <t>William Beaumont Hospital, Royal Oak, MI</t>
  </si>
  <si>
    <t>Royal Oak</t>
  </si>
  <si>
    <t>15th Dec. 2021 till 15th Jan. 2022</t>
  </si>
  <si>
    <t>Covid-19, Clinical Manifestations in Pregnant Women, Aftermaths on Timing and Mode of Delivery at Hail, Saudi Arabia</t>
  </si>
  <si>
    <t>Hail</t>
  </si>
  <si>
    <t xml:space="preserve">Pakistan Journal of Medical &amp; Health Sciences </t>
  </si>
  <si>
    <t>https://pjmhsonline.com/index.php/pjmhs/article/view/1285</t>
  </si>
  <si>
    <t>Parveen N</t>
  </si>
  <si>
    <t>Extracorporeal membrane oxygenation use in a 26-week pregnant female with a severe COVID-19 infection: case report</t>
  </si>
  <si>
    <t>https://jeccm.amegroups.com/article/view/7433/html</t>
  </si>
  <si>
    <t>San Antonio</t>
  </si>
  <si>
    <t>LaPuma N</t>
  </si>
  <si>
    <t>Journal of Emergency and Critical Care Medicine</t>
  </si>
  <si>
    <t>Neonatal outcomes related to maternal SARS-CoV-2 infection in French Guiana: A case-control study</t>
  </si>
  <si>
    <t>https://www.sciencedirect.com/science/article/pii/S1876034122001472</t>
  </si>
  <si>
    <t>May 14th and August 31st, 2020</t>
  </si>
  <si>
    <t>Cayenne</t>
  </si>
  <si>
    <t>Clinical Manifestation and Characteristics of COVID-19 in Pregnants: A Retrospective, Single-Center Study</t>
  </si>
  <si>
    <t>https://dergipark.org.tr/en/pub/jmid/issue/70259/1130058</t>
  </si>
  <si>
    <t>Samsun</t>
  </si>
  <si>
    <t xml:space="preserve">Journal of Microbiology and Infectious Diseases </t>
  </si>
  <si>
    <t>Mutlu Yilmaz E</t>
  </si>
  <si>
    <t>01 April 2020 and 01 April
2021</t>
  </si>
  <si>
    <t>1 March 2020 and 31 March 2021</t>
  </si>
  <si>
    <t>https://academic.oup.com/cid/advance-article/doi/10.1093/cid/ciac294/6603567?login=true</t>
  </si>
  <si>
    <t>Severe Acute Respiratory Syndrome Coronavirus 2 (SARS-CoV-2) Infection and Pregnancy in Sub-Saharan Africa: A 6-Country Retrospective Cohort Analysis</t>
  </si>
  <si>
    <t>Nachega JB</t>
  </si>
  <si>
    <t>sub-Saharan Africa (SSA)</t>
  </si>
  <si>
    <t>Samsun Training and
 Research Hospital, Gynecology and Obstetrics
Clinic</t>
  </si>
  <si>
    <t>RETROSPECTIVE STUDY OF NEWBORNS AND PREGNANT WOMEN INFECTED WITH COVID -19 IN KUTAISI, IMERETI REGION</t>
  </si>
  <si>
    <t>Kutasi</t>
  </si>
  <si>
    <t>https://journals.4science.ge/index.php/jecm/article/view/1033</t>
  </si>
  <si>
    <t>SHENGELIA M</t>
  </si>
  <si>
    <t>Journal of Experimental and Clinical Medicine Georgia</t>
  </si>
  <si>
    <t>01.08.2021 to 01.12.2021</t>
  </si>
  <si>
    <t xml:space="preserve">Placental Injury and Antibody Transfer Following COVID-19 Disease in Pregnancy </t>
  </si>
  <si>
    <t>Timi P</t>
  </si>
  <si>
    <t>https://academic.oup.com/jid/advance-article/doi/10.1093/infdis/jiac270/6619610?login=false</t>
  </si>
  <si>
    <t>Kumar C</t>
  </si>
  <si>
    <t>https://link.springer.com/article/10.1007/s12098-022-04179-z</t>
  </si>
  <si>
    <t>Perinatal Transmission and Outcomes of SARS-CoV-2 Infection</t>
  </si>
  <si>
    <t xml:space="preserve">Indian Journal of Pediatrics </t>
  </si>
  <si>
    <t>Jodhpur</t>
  </si>
  <si>
    <t>tertiary care teaching hospital in Western Rajasthan</t>
  </si>
  <si>
    <t>39.0 (38.0–40.0)</t>
  </si>
  <si>
    <t>3,195 (2,940–3,475)</t>
  </si>
  <si>
    <t>1-119</t>
  </si>
  <si>
    <t xml:space="preserve">	33.5 (29–38)</t>
  </si>
  <si>
    <t>Resta L (covid intensive care)</t>
  </si>
  <si>
    <t>Resta L (non-intesive care)</t>
  </si>
  <si>
    <t>Resta L (intesive care)</t>
  </si>
  <si>
    <t>35.2 ± 4.4</t>
  </si>
  <si>
    <t>36.9 ± 1.8</t>
  </si>
  <si>
    <t>Resta L intensive care</t>
  </si>
  <si>
    <t>Resta L non-intensive care</t>
  </si>
  <si>
    <t xml:space="preserve">	30 (20–44)</t>
  </si>
  <si>
    <t>23.5 (17.3–41)</t>
  </si>
  <si>
    <t>1 asthma, 2 diabetes; 1 chronic hypertension</t>
  </si>
  <si>
    <t>38.5 (25–41)</t>
  </si>
  <si>
    <t>39 (28–41)</t>
  </si>
  <si>
    <t>1-84</t>
  </si>
  <si>
    <t>3214 (780–4082)</t>
  </si>
  <si>
    <t>29.7 (5.4)</t>
  </si>
  <si>
    <t>31 (18-41)</t>
  </si>
  <si>
    <t>26.4 (range  20.2-42.2)</t>
  </si>
  <si>
    <t>3403 (2775-4345)</t>
  </si>
  <si>
    <t>1-2203</t>
  </si>
  <si>
    <t>3404 (2775-4345)</t>
  </si>
  <si>
    <t>30-39</t>
  </si>
  <si>
    <t>27 + 3 and 15+2</t>
  </si>
  <si>
    <t>15 +2</t>
  </si>
  <si>
    <t>29.49±6.23</t>
  </si>
  <si>
    <t>27.35±10.59</t>
  </si>
  <si>
    <t>37.32±2.43</t>
  </si>
  <si>
    <t>11 positive (40 tested)</t>
  </si>
  <si>
    <t>18 diabetes</t>
  </si>
  <si>
    <t>1-187</t>
  </si>
  <si>
    <t>24.38 ± 5.10</t>
  </si>
  <si>
    <t>25-35</t>
  </si>
  <si>
    <t>1-404</t>
  </si>
  <si>
    <t>28 (16–40)</t>
  </si>
  <si>
    <t>26.03 (17.36–44.77)</t>
  </si>
  <si>
    <t>11(5–19)</t>
  </si>
  <si>
    <t>Erol SA mild</t>
  </si>
  <si>
    <t>Erol SA mild covid</t>
  </si>
  <si>
    <t>Erol SA severe covid</t>
  </si>
  <si>
    <t>27.5 (10)</t>
  </si>
  <si>
    <t>29.5 (10)</t>
  </si>
  <si>
    <t>24.51 (3)</t>
  </si>
  <si>
    <t>25.71 (4)</t>
  </si>
  <si>
    <t>27.5 (8.75)</t>
  </si>
  <si>
    <t>26.5 (17.5)</t>
  </si>
  <si>
    <t>3070 (1120)</t>
  </si>
  <si>
    <t>2690 (1170)</t>
  </si>
  <si>
    <t>Erol SA severe</t>
  </si>
  <si>
    <t>37 (4)</t>
  </si>
  <si>
    <t>37 (6)</t>
  </si>
  <si>
    <t>30.5 (5.45)</t>
  </si>
  <si>
    <t>39w3d (1w2d)</t>
  </si>
  <si>
    <t>33.6 (7.08)</t>
  </si>
  <si>
    <t>3542 (507)</t>
  </si>
  <si>
    <t>12 out of 22 IgG positive; IgM negative</t>
  </si>
  <si>
    <t>33.6± 6.0</t>
  </si>
  <si>
    <t>37.3± 2.1</t>
  </si>
  <si>
    <t>3030 (700)</t>
  </si>
  <si>
    <t>26+2</t>
  </si>
  <si>
    <t>7 days</t>
  </si>
  <si>
    <t>3 positive (32 tested)</t>
  </si>
  <si>
    <t>29 (24-35)</t>
  </si>
  <si>
    <t>3150 [2770–3490]</t>
  </si>
  <si>
    <t xml:space="preserve">29.0+5.8 </t>
  </si>
  <si>
    <t>2 asthma, 1 hypertension; 2 diabetes</t>
  </si>
  <si>
    <t>1-80</t>
  </si>
  <si>
    <t>38 (10 – 44)</t>
  </si>
  <si>
    <t>1-213</t>
  </si>
  <si>
    <t>stillbirth 24 and 25</t>
  </si>
  <si>
    <t>20-45</t>
  </si>
  <si>
    <t>Timi P placental injury</t>
  </si>
  <si>
    <t>Timi P without placental injury</t>
  </si>
  <si>
    <t>April through December 2020</t>
  </si>
  <si>
    <t>4 negative (4 tested)</t>
  </si>
  <si>
    <t>27.3 [5.4]</t>
  </si>
  <si>
    <t>25 [5.9]</t>
  </si>
  <si>
    <t>2 asthma; 0 diabetes; 4 hypertension</t>
  </si>
  <si>
    <t>4 asthma; 2 diabetes; 6 hypertension</t>
  </si>
  <si>
    <t>19 [16,39]</t>
  </si>
  <si>
    <t>34 [15,38]</t>
  </si>
  <si>
    <t>39 [38,39]</t>
  </si>
  <si>
    <t>38 [35,39]</t>
  </si>
  <si>
    <t>3281(674)</t>
  </si>
  <si>
    <t>2950 (432)</t>
  </si>
  <si>
    <t>2470 (703)</t>
  </si>
  <si>
    <t>1-19</t>
  </si>
  <si>
    <t>2814 (452)</t>
  </si>
  <si>
    <t>sars cov-2 +</t>
  </si>
  <si>
    <t>sars cov-2 -</t>
  </si>
  <si>
    <t>1-177</t>
  </si>
  <si>
    <t>COVID-19 related maternal mortality cases in
associated with Delta and Omicron waves and the
role of lung ultrasound</t>
  </si>
  <si>
    <t>Tekin AB</t>
  </si>
  <si>
    <t>https://cms.galenos.com.tr/Uploads/Article_52230/TJOG-19-88-En.pdf</t>
  </si>
  <si>
    <t>Turkish Journal Of Obstetrics And Gynecology</t>
  </si>
  <si>
    <t xml:space="preserve"> March 2020 and January 2022</t>
  </si>
  <si>
    <t>Tunç S</t>
  </si>
  <si>
    <t>Maternal mortality cases due to COVID-19 pandemic
in a tertiary referral hospital</t>
  </si>
  <si>
    <t>Baptista FS</t>
  </si>
  <si>
    <t>Tekin AB maternal deaths</t>
  </si>
  <si>
    <t>April 2020 and October 2021</t>
  </si>
  <si>
    <t xml:space="preserve"> Department of Obstetrics &amp;
Gynecology of a Training and Research Hospital</t>
  </si>
  <si>
    <t>https://www.perinataljournal.com/Files/Archive/en-US/Articles/PJ-43a2edf1-3fab-41ad-afc4-2a674a3cae74.pdf</t>
  </si>
  <si>
    <t>Risk factors for oxygen requirement in hospitalized pregnant and postpartum women with COVID-19</t>
  </si>
  <si>
    <t>https://www.sciencedirect.com/science/article/pii/S1807593222032732?via%3Dihub</t>
  </si>
  <si>
    <t>Clinics</t>
  </si>
  <si>
    <t xml:space="preserve">Hospital das Clínicas da Faculdade de Medicina da Universidade de São Paulo </t>
  </si>
  <si>
    <t>April to October 2020.</t>
  </si>
  <si>
    <t>31.19±5.41</t>
  </si>
  <si>
    <t>26.6±3.49</t>
  </si>
  <si>
    <t>30.36±5.06</t>
  </si>
  <si>
    <t>1967.46±792.70</t>
  </si>
  <si>
    <t>loss 18 weeks</t>
  </si>
  <si>
    <t xml:space="preserve">Tunç S </t>
  </si>
  <si>
    <t>Baptista FS O2 use</t>
  </si>
  <si>
    <t>Baptista FS no O2 use</t>
  </si>
  <si>
    <t>31.5 (6.5)</t>
  </si>
  <si>
    <t>27.7 (7.4)</t>
  </si>
  <si>
    <t>32.1 (28.71‒37.32)</t>
  </si>
  <si>
    <t>28.7 (25.08‒31.23)</t>
  </si>
  <si>
    <t>18 hypertension; 4 diabetes</t>
  </si>
  <si>
    <t>6 hypertension; 3 diabetes</t>
  </si>
  <si>
    <t>30.42 (25.14‒33.00)</t>
  </si>
  <si>
    <t>33.57 (27.43‒37.71)</t>
  </si>
  <si>
    <t>Tekin AB maternal deaths only</t>
  </si>
  <si>
    <t>https://www.cureus.com/articles/100276-maternal-and-perinatal-outcomes-of-covid-19-positive-pregnant-women</t>
  </si>
  <si>
    <t>Maternal and Perinatal Outcomes of COVID-19-Positive Pregnant Women</t>
  </si>
  <si>
    <t>Shree P</t>
  </si>
  <si>
    <t>Inida</t>
  </si>
  <si>
    <t>Mathura</t>
  </si>
  <si>
    <t>Perinatal COVID-19 maternal and neonatal outcomes at two academic birth hospitals</t>
  </si>
  <si>
    <t>https://www.ncbi.nlm.nih.gov/pmc/articles/PMC9247898/</t>
  </si>
  <si>
    <t>Flannery DD</t>
  </si>
  <si>
    <t>March 1, 2020, and March 31, 2021</t>
  </si>
  <si>
    <t xml:space="preserve">department of Obstetrics and Gynaecology, Kanti Devi Medical College and Research Centre </t>
  </si>
  <si>
    <t xml:space="preserve"> two high-risk, academic birth hospitals in Philadelphia, Pennsylvania</t>
  </si>
  <si>
    <t>Hearing Outcomes of Infants Born to Mothers With Active COVID-19 Infection</t>
  </si>
  <si>
    <t>University Hospital of Patra, Greece</t>
  </si>
  <si>
    <t>Patra</t>
  </si>
  <si>
    <t>March 2020 to December 2020</t>
  </si>
  <si>
    <t>https://www.ncbi.nlm.nih.gov/pmc/articles/PMC9249119/</t>
  </si>
  <si>
    <t>Kosmidou P</t>
  </si>
  <si>
    <t>An Epidemiological Study on Selected Blood Parameters &amp; pregnancy outcome among COVID-19 positive pregnant women in a Tertiary Care Centre of Eastern India</t>
  </si>
  <si>
    <t>Mitra S</t>
  </si>
  <si>
    <t>Kolkata</t>
  </si>
  <si>
    <t>designated COVID-19 Hospital in Kolkata, WestBengal, India</t>
  </si>
  <si>
    <t xml:space="preserve">1st January 2022 to 28thFebruary 2022 </t>
  </si>
  <si>
    <t>https://www.researchgate.net/publication/361630791_An_Epidemiological_Study_on_Selected_Blood_Parameters_pregnancy_outcome_among_COVID-19_positive_pregnant_women_in_a_Tertiary_Care_Centre_of_Eastern_India</t>
  </si>
  <si>
    <t>September-May 2021.</t>
  </si>
  <si>
    <t>https://dergipark.org.tr/en/download/article-file/2362714</t>
  </si>
  <si>
    <t>COVID-19 Experience in a Pregnant Population of a Tertiary Center</t>
  </si>
  <si>
    <t xml:space="preserve">International medical journal </t>
  </si>
  <si>
    <t>Timur B</t>
  </si>
  <si>
    <t>Health Academy Kastamonu</t>
  </si>
  <si>
    <t>Training and Research Hospital of Ordu University</t>
  </si>
  <si>
    <t>Ordu</t>
  </si>
  <si>
    <t>Rahmadhini &amp; Ayuningtyas D</t>
  </si>
  <si>
    <t>An Overview of COVID-19 Case in the Delivery Room of Primary Health in South Jakarta 2021</t>
  </si>
  <si>
    <t>https://ijhes.com/index.php/ijhes/article/view/244</t>
  </si>
  <si>
    <t>The International Journal of Health, Education and
Social (IJHES)</t>
  </si>
  <si>
    <t>10 districts of the South Jakarta region</t>
  </si>
  <si>
    <t>South Jakarta</t>
  </si>
  <si>
    <t>January to December 2021</t>
  </si>
  <si>
    <t>THE EFFECT OF PAST COVID-19 INFECTION ON EARLY PREGNANCY LOSSES</t>
  </si>
  <si>
    <t>Soysal C</t>
  </si>
  <si>
    <t>https://doi.org/10.38136/jgon.1116546</t>
  </si>
  <si>
    <t>The Journal of Gynecology - Obstetrics and Neonatology</t>
  </si>
  <si>
    <t>1/03/2021 to 01/09/2021</t>
  </si>
  <si>
    <t>Dr Sami Ulus Training and Research Hospital for Maternity and Children's Health</t>
  </si>
  <si>
    <t>Effect of pregnant mothers Infected with the
corona virus 19 on neonate baby</t>
  </si>
  <si>
    <t>https://media.neliti.com/media/publications/431135-effect-of-pregnant-mothers-infected-with-95a1463a.pdf</t>
  </si>
  <si>
    <t>Malik FH</t>
  </si>
  <si>
    <t>International Journal of Health
Sciences,</t>
  </si>
  <si>
    <t xml:space="preserve">25th November, 2021to
22thApril, 2022. </t>
  </si>
  <si>
    <t xml:space="preserve">Hussein teaching hospital of children. </t>
  </si>
  <si>
    <t>https://onlinelibrary.wiley.com/doi/epdf/10.1111/aji.13596</t>
  </si>
  <si>
    <t xml:space="preserve"> December 2020 through January 2022</t>
  </si>
  <si>
    <t>Decreased severity of COVID-19 in vaccinated pregnant individuals during predominance of different SARS-CoV-2 variants</t>
  </si>
  <si>
    <t>The Ohio State University Wexner Medical center</t>
  </si>
  <si>
    <t>Columbus</t>
  </si>
  <si>
    <t>Impact of SARS-CoV-2 on pregnancy and neonatal outcomes: An open prospective study of pregnant women in Brazil</t>
  </si>
  <si>
    <t>Gomez UT</t>
  </si>
  <si>
    <t>April 12, 2020 and February 28, 2021</t>
  </si>
  <si>
    <t>2 hospitals in Sao Paulo</t>
  </si>
  <si>
    <t>https://www.sciencedirect.com/science/article/pii/S1807593222032744?via%3Dihub</t>
  </si>
  <si>
    <t>Kumari A</t>
  </si>
  <si>
    <t>Effects of COVID-19 during pregnancy on maternal and neonatal outcome: A retrospective observational study in tertiary teaching hospital, India</t>
  </si>
  <si>
    <t>https://journals.lww.com/jfmpc/Fulltext/2022/05000/Effects_of_COVID_19_during_pregnancy_on_maternal.38.aspx</t>
  </si>
  <si>
    <t>from 1st April 2020 to 30th November 2020</t>
  </si>
  <si>
    <t>Rajendra Institute of Medical Sciences</t>
  </si>
  <si>
    <t>Ranchi</t>
  </si>
  <si>
    <t xml:space="preserve">24.48 ± 3.23 </t>
  </si>
  <si>
    <t>early first trimester abortion</t>
  </si>
  <si>
    <t>6 positive; 185 negative</t>
  </si>
  <si>
    <t xml:space="preserve">	28 (24, 32)</t>
  </si>
  <si>
    <t>1 (0, 1)</t>
  </si>
  <si>
    <t>1-214</t>
  </si>
  <si>
    <t>39 (37, 39)</t>
  </si>
  <si>
    <t>four singleton intrauterine fetal demises (at 15, 20, 35, and 39 weeks’ gestational age) - demise at 15 wks extracted as loss before 20 wks (miscarriage)</t>
  </si>
  <si>
    <t>3125 (2700, 3460)</t>
  </si>
  <si>
    <t>36.9 (+2.23)</t>
  </si>
  <si>
    <t>2,943 (+537)</t>
  </si>
  <si>
    <t>26.79 (4.94)</t>
  </si>
  <si>
    <t>2857 (542.54)</t>
  </si>
  <si>
    <t>1-201</t>
  </si>
  <si>
    <t>29.55 (8.33)</t>
  </si>
  <si>
    <t>30.36 (6.02)</t>
  </si>
  <si>
    <t>29.4 (4.9)</t>
  </si>
  <si>
    <t>3 tested - all negative</t>
  </si>
  <si>
    <t>16-46</t>
  </si>
  <si>
    <t>18-35</t>
  </si>
  <si>
    <t>spontaneous abortion less than 20 wks</t>
  </si>
  <si>
    <t>no deliveries - patients followed up to 20 wks to investigate early pregnancy loss</t>
  </si>
  <si>
    <t>Eid J vaccinated</t>
  </si>
  <si>
    <t>Eid J unvaccinated</t>
  </si>
  <si>
    <t>3275 [3073-4490]</t>
  </si>
  <si>
    <t>3235 [2803-3544]</t>
  </si>
  <si>
    <t>28 (24‒33)</t>
  </si>
  <si>
    <t>31 (28‒35),</t>
  </si>
  <si>
    <t>30 (22‒34)</t>
  </si>
  <si>
    <t>18 diabetes; 36 chronic hypertension</t>
  </si>
  <si>
    <t>Gomez UT C1</t>
  </si>
  <si>
    <t>Gomez UT C2</t>
  </si>
  <si>
    <t>Gomez UT C3</t>
  </si>
  <si>
    <t>Gomez UT C4</t>
  </si>
  <si>
    <t>1-126</t>
  </si>
  <si>
    <t>3155 (2788‒3555)</t>
  </si>
  <si>
    <t>1-181</t>
  </si>
  <si>
    <t>3160 (2707‒3447)</t>
  </si>
  <si>
    <t>3129 (2795‒3574)</t>
  </si>
  <si>
    <t>2117.5 (1481.25‒3167.5)</t>
  </si>
  <si>
    <t>39 (38‒40)</t>
  </si>
  <si>
    <t>39 (37‒40)</t>
  </si>
  <si>
    <t>39 (36.5‒40)</t>
  </si>
  <si>
    <t>34 (31‒39)</t>
  </si>
  <si>
    <t>all 1st trimester - 2 were ruptured ectopic pregnancy managed by salpingectomy, 4 cases had abortion (one case each of inevitable abortion and incomplete abortion, 2 missed abortion)</t>
  </si>
  <si>
    <t xml:space="preserve">1st day of birth </t>
  </si>
  <si>
    <t>1-154</t>
  </si>
  <si>
    <t xml:space="preserve">30 low birth weight </t>
  </si>
  <si>
    <t>https://onlinelibrary.wiley.com/doi/10.1111/birt.12667</t>
  </si>
  <si>
    <t>Antibody levels to SARS-CoV-2 spike protein in mothers and children from delivery to six months later</t>
  </si>
  <si>
    <t>Martin-Vicente M</t>
  </si>
  <si>
    <t>Birth</t>
  </si>
  <si>
    <t>Hospital General Universitario Gregorio Marañón (HGUGM)</t>
  </si>
  <si>
    <t>March 2020 and November 2020</t>
  </si>
  <si>
    <t>https://www.ncbi.nlm.nih.gov/pmc/articles/PMC9263042/</t>
  </si>
  <si>
    <t>Outcomes in neonates born to mothers with COVID-19 during the second wave in India</t>
  </si>
  <si>
    <t>BYL Nair Charitable Hospital, Mumbai; Government Medical College Nagpur; Indira Gandhi Government Medical College, Nagpur; Vaishampayan Memorial Government Medical College, Solapur; Government Medical College, Aurangabad</t>
  </si>
  <si>
    <t>February 1 and July 15, 2021 and February 1 and July 15, 2021</t>
  </si>
  <si>
    <t>Souza RT</t>
  </si>
  <si>
    <t>The COVID-19 pandemic in Brazilian pregnant and postpartum women: results from the REBRACO prospective cohort study</t>
  </si>
  <si>
    <t>https://www.nature.com/articles/s41598-022-15647-z</t>
  </si>
  <si>
    <t>15 obstetric referral centers in four regions of Brazil (REBRACO study)</t>
  </si>
  <si>
    <t>01 February 2020 to 28 February 2021</t>
  </si>
  <si>
    <t>Fetal death and placental lesions after two COVID-19 episodes in the same pregnancy in an unvaccinated woman</t>
  </si>
  <si>
    <t>https://obgyn.onlinelibrary.wiley.com/doi/10.1002/uog.26029</t>
  </si>
  <si>
    <t>Ultrasound in Obstetrics &amp; Gynecology</t>
  </si>
  <si>
    <t>Dubucs C</t>
  </si>
  <si>
    <t>Toulouse</t>
  </si>
  <si>
    <t>November     2020-March     2021</t>
  </si>
  <si>
    <t xml:space="preserve">RSUD    dr.    Soediran Mangun     Sumarso     Wonogiri </t>
  </si>
  <si>
    <t>CHARACTERISTICS OF CONFIRMED PREGNANT MOTHERS WITH COVID-19 AND NEONATAL OUTCOMES</t>
  </si>
  <si>
    <t>https://www.e-journal.unizar.ac.id/index.php/kedokteran/article/view/439</t>
  </si>
  <si>
    <t>RACHMAYANTI E</t>
  </si>
  <si>
    <t>JURNAL KEDOKTERAN</t>
  </si>
  <si>
    <t xml:space="preserve">Timisoara </t>
  </si>
  <si>
    <t>1 April 2020 and 31 December 2021</t>
  </si>
  <si>
    <t>First Neonates with Vertical Transmission of SARS-CoV-2 Infection in Late Pregnancy in West Part of Romania: Case Series</t>
  </si>
  <si>
    <t>https://www.mdpi.com/2075-4418/12/7/1668/htm</t>
  </si>
  <si>
    <t>Iacob D</t>
  </si>
  <si>
    <t>Consequences of Transplacental Transmission of the SARS-CoV-2 Virus: A Single-Center Experience</t>
  </si>
  <si>
    <t>https://www.mdpi.com/2227-9067/9/7/1020/htm</t>
  </si>
  <si>
    <t>Djordjevic I</t>
  </si>
  <si>
    <t>Serbia</t>
  </si>
  <si>
    <t>Children</t>
  </si>
  <si>
    <t>Nis</t>
  </si>
  <si>
    <t>Pediatric Surgery Clinic, University Clinical Centre of Nis, Serbia</t>
  </si>
  <si>
    <t>Emergency Hospital “PiusBrinzeu” Timisoara (CEHPBT)</t>
  </si>
  <si>
    <t>Gamma variant vertically transmitted from a mild symptomatic pregnant woman associated with fatal neonatal COVID</t>
  </si>
  <si>
    <t>https://www.sciencedirect.com/science/article/pii/S1413867022000721?via%3Dihub</t>
  </si>
  <si>
    <t>Gonçalves-Ferri WA</t>
  </si>
  <si>
    <t>Children Hospital of Ribeirão Preto Medical School</t>
  </si>
  <si>
    <t>Ribeirão Pret</t>
  </si>
  <si>
    <t xml:space="preserve">late March 2021 </t>
  </si>
  <si>
    <t>Outcomes of neonates born to women with Covid-19</t>
  </si>
  <si>
    <t>https://saludpublica.mx/index.php/spm/article/view/13660</t>
  </si>
  <si>
    <t>Salud Publica de Mexico</t>
  </si>
  <si>
    <t>Castillo-Bejarano JI</t>
  </si>
  <si>
    <t>Unidad de Vigilancia Epidemiológica Hospitalaria, Hospital de Alta Especialidad Christus Muguerza/Universidad de Monterrey</t>
  </si>
  <si>
    <t>34.3 (29.4; 36.9)</t>
  </si>
  <si>
    <t>10 obesity; 4 hypertension; 6 diabetes</t>
  </si>
  <si>
    <t>38 (33.3; 39.4)</t>
  </si>
  <si>
    <t>36.7 (38.4; 40.4)</t>
  </si>
  <si>
    <t>3300 (2900; 3500)</t>
  </si>
  <si>
    <t xml:space="preserve">IgG positive </t>
  </si>
  <si>
    <t>1 at birth; 2: 15 days after delivery</t>
  </si>
  <si>
    <t>1-104</t>
  </si>
  <si>
    <t>Malik S first wave</t>
  </si>
  <si>
    <t>Malik S second wave</t>
  </si>
  <si>
    <t>82 positive</t>
  </si>
  <si>
    <t xml:space="preserve">Malik S </t>
  </si>
  <si>
    <t>72 obese; 14 chronic hypertension; 6 diabetes; 21 asthma</t>
  </si>
  <si>
    <t>0 Miscarriage/Abortion/ectopic</t>
  </si>
  <si>
    <t>14 congenital anomaly</t>
  </si>
  <si>
    <t>16+5 and 33+4</t>
  </si>
  <si>
    <t>IUFD 36+6</t>
  </si>
  <si>
    <t>28 (21-35)</t>
  </si>
  <si>
    <t xml:space="preserve">          2990	</t>
  </si>
  <si>
    <t>2 out of 3 positive</t>
  </si>
  <si>
    <t>2 IgM positive</t>
  </si>
  <si>
    <t>10 hrs of life</t>
  </si>
  <si>
    <t>13 days of life</t>
  </si>
  <si>
    <t>28 (23-32)</t>
  </si>
  <si>
    <t>1 chronic hypertension;0 diabetes</t>
  </si>
  <si>
    <t>3 200 (2 695-3 560)</t>
  </si>
  <si>
    <t>1-73</t>
  </si>
  <si>
    <t>Outcome of Neonates Born to SARS-CoV-2-Infected Mothers: Tertiary Care Experience at US–Mexico Border</t>
  </si>
  <si>
    <t>https://www.mdpi.com/2227-9067/9/7/1033/htm</t>
  </si>
  <si>
    <t>Everett C</t>
  </si>
  <si>
    <t>1 June 2020 and 30 June 2021</t>
  </si>
  <si>
    <t>Texas Tech University Health Sciences Center in El Paso</t>
  </si>
  <si>
    <t>El Paso</t>
  </si>
  <si>
    <t>Clinical and epidemiological aspects of SARS-CoV-2 infection among pregnant and postpartum women in Mozambique: a prospective cohort study</t>
  </si>
  <si>
    <t>Mozambique</t>
  </si>
  <si>
    <t>https://reproductive-health-journal.biomedcentral.com/articles/10.1186/s12978-022-01469-9</t>
  </si>
  <si>
    <t>Reproductive Health</t>
  </si>
  <si>
    <t>Charles CM</t>
  </si>
  <si>
    <t>Central Hospital of Maputo (HCM), Mozambique</t>
  </si>
  <si>
    <t>20 October 2020 to 22 July 2021</t>
  </si>
  <si>
    <t>Maputo</t>
  </si>
  <si>
    <t>Should pregnant women be screened for SARS-CoV-2 infection? A prospective multicenter cohort study</t>
  </si>
  <si>
    <t>https://obgyn.onlinelibrary.wiley.com/doi/10.1002/ijgo.14359</t>
  </si>
  <si>
    <t>Yefet E</t>
  </si>
  <si>
    <t>July  14,  2020  and  February   3,   2021</t>
  </si>
  <si>
    <t>Baruch-Padeh   and   Eme k   Medical   Centers</t>
  </si>
  <si>
    <t>Cord Blood SARS-CoV-2 IgG Antibodies and Their Association With Maternal Immunity and Neonatal Outcomes</t>
  </si>
  <si>
    <t>Helguera-Repetto AC</t>
  </si>
  <si>
    <t>https://www.ncbi.nlm.nih.gov/pmc/articles/PMC9277091/</t>
  </si>
  <si>
    <t>March 2020 and January 2021</t>
  </si>
  <si>
    <t>Instituto Nacional de Perinatología in Mexico City</t>
  </si>
  <si>
    <t>Pregnancy outcomes after SARS-CoV-2 infection by trimester: A large, population-based cohort study</t>
  </si>
  <si>
    <t>https://journals.plos.org/plosone/article?id=10.1371/journal.pone.0270893</t>
  </si>
  <si>
    <t>Fallach N</t>
  </si>
  <si>
    <t>A retrospective review of pregnant patients critically ill with COVID-19 in a tertiary referral centre</t>
  </si>
  <si>
    <t>https://link.springer.com/article/10.1007/s12630-022-02292-3</t>
  </si>
  <si>
    <t>Al Mandhari M</t>
  </si>
  <si>
    <t>Maccabi Healthcare Services (MHS)</t>
  </si>
  <si>
    <t xml:space="preserve">Intensive care unit (ICU) at Mount Sinai Hospital (Toronto, ON, Canada) </t>
  </si>
  <si>
    <t>February 21st 2020 and July 2nd 2021</t>
  </si>
  <si>
    <t>Clinical presentation, pregnancy complications and outcomes of pregnant women with COVID-19 during the Omicron dominant third wave in Mumbai, India</t>
  </si>
  <si>
    <t>https://obgyn.onlinelibrary.wiley.com/doi/10.1002/ijgo.14348</t>
  </si>
  <si>
    <t>Mahajan NN</t>
  </si>
  <si>
    <t>BYL  Nair  Charitable  Hospital  (NH),  Mumbai,  India</t>
  </si>
  <si>
    <t>1st  April  2020  to  31st January  2021 (1st wave); 1st  February   2021  to  10th  December  2021 (2nd wave);  18th  December 2021 to 24th February 2022 (3rd wave)</t>
  </si>
  <si>
    <t>26 ±6 / 27 ± 6</t>
  </si>
  <si>
    <t>Everett C NICU</t>
  </si>
  <si>
    <t>Everett C non -NICU</t>
  </si>
  <si>
    <t xml:space="preserve">1-15 </t>
  </si>
  <si>
    <t>3271 ± 435</t>
  </si>
  <si>
    <t>3176 ± 577</t>
  </si>
  <si>
    <t>39 ± 2</t>
  </si>
  <si>
    <t>18 ±43</t>
  </si>
  <si>
    <t>17 ±38</t>
  </si>
  <si>
    <t xml:space="preserve">was due to natural abortion at 21 weeks, and the second was due to non-resuscitation at 29 weeks of gestation and the choice of comfort-care measures at birth due to fatal meningoencephalocele </t>
  </si>
  <si>
    <t>1 chronic hypertension; 1 asthma; 0 diabetes</t>
  </si>
  <si>
    <t>1 fetal death; 1 miscarriage (abortion)</t>
  </si>
  <si>
    <t>40 + 3</t>
  </si>
  <si>
    <t>4 diabetes</t>
  </si>
  <si>
    <t>28 (25-33)</t>
  </si>
  <si>
    <t>15 diabetes; 31 hypertension</t>
  </si>
  <si>
    <t>39 (39-40)</t>
  </si>
  <si>
    <t>3315 (3025-3610)</t>
  </si>
  <si>
    <t>data per trimester available</t>
  </si>
  <si>
    <t>1-2647</t>
  </si>
  <si>
    <t>27.9 ± (1.0)</t>
  </si>
  <si>
    <t>33.7 (± 10.7)</t>
  </si>
  <si>
    <t>3 IUFD</t>
  </si>
  <si>
    <t>6 delivered while mother in ICU</t>
  </si>
  <si>
    <t>Mahajan NN 1st wave</t>
  </si>
  <si>
    <t>Mahajan NN 2nd wave</t>
  </si>
  <si>
    <t>Mahajan NN 3rd wave</t>
  </si>
  <si>
    <t>14 chronic hypertension; 8 diabetes; 8 asthma</t>
  </si>
  <si>
    <t>5 chronic hypertension; 7 diabetes; 4 asthma</t>
  </si>
  <si>
    <t>3 chronic hypertension; 1 diabetes; 3 asthma</t>
  </si>
  <si>
    <t>38 (34.25-39)</t>
  </si>
  <si>
    <t>1-822</t>
  </si>
  <si>
    <t>1-393</t>
  </si>
  <si>
    <t>date provided as rate per 1000; absolute numbers need to be calculated (also for ectopic pregnancy)</t>
  </si>
  <si>
    <t>data provided as rate per 1000</t>
  </si>
  <si>
    <t>COVID-19 Pandemic and Its Impact on Perinatal Outcomes between Symptomatic and Asymptomatic Women</t>
  </si>
  <si>
    <t>Babic I</t>
  </si>
  <si>
    <t>https://www.hindawi.com/journals/ogi/2022/1756266/</t>
  </si>
  <si>
    <t>Obstetrics and Gynecology International</t>
  </si>
  <si>
    <t xml:space="preserve">March 2020 and May 2021 </t>
  </si>
  <si>
    <t>Prince Sultan Military Medical City in Riyadh, Kingdom of Saudi Arabia.</t>
  </si>
  <si>
    <t>Impact of COVID-19 status on patients receiving neuraxial analgesia during labor: A national retrospective-controlled study</t>
  </si>
  <si>
    <t>https://www.qscience.com/content/journals/10.5339/qmj.2022.30#T0001</t>
  </si>
  <si>
    <t>Omer Ibrahim Abdalla E</t>
  </si>
  <si>
    <t>Qatar Medical Journal</t>
  </si>
  <si>
    <t xml:space="preserve">Qatar precious register system (Q-PRECIOUS register). </t>
  </si>
  <si>
    <t>March 1, 2020, to June 30, 2020</t>
  </si>
  <si>
    <t>A Lesson for the Future; Determining the Prognosis of the Pregnant Patients with COVID-19 in the Second Trimester? A Case Report</t>
  </si>
  <si>
    <t>Dehghan M</t>
  </si>
  <si>
    <t>http://caspjim.com/article-1-2619-en.html</t>
  </si>
  <si>
    <t>Caspian Journal of Internal Medicine</t>
  </si>
  <si>
    <t>Pandit T</t>
  </si>
  <si>
    <t>Possible COVID-19 Maternal-to-Neonate Vertical Transmission in a Case of Early Neonatal Infection</t>
  </si>
  <si>
    <t>https://www.cureus.com/articles/105729-possible-covid-19-maternal-to-neonate-vertical-transmission-in-a-case-of-early-neonatal-infection</t>
  </si>
  <si>
    <t>Carbonnel M</t>
  </si>
  <si>
    <t>Impact of COVID-19 on Subclinical Placental Thrombosis and Maternal Thrombotic Factors</t>
  </si>
  <si>
    <t>https://www.mdpi.com/2077-0383/11/14/4067/htm</t>
  </si>
  <si>
    <t>Salvatore MA</t>
  </si>
  <si>
    <t>Placental Characteristics of a Large Italian Cohort of SARS-CoV-2-Positive Pregnant Women</t>
  </si>
  <si>
    <t xml:space="preserve">https://www.mdpi.com/2076-2607/10/7/1435/htm#B20-microorganisms-10-01435 </t>
  </si>
  <si>
    <t>Hospital Medicine, University of Pennsylvania/Chester County Hospita</t>
  </si>
  <si>
    <t>January and July 2021</t>
  </si>
  <si>
    <t>MaterCov Study, in the Obstetric Department of Foch hospital (Suresnes, France)</t>
  </si>
  <si>
    <t>Suresnes</t>
  </si>
  <si>
    <t>25 February 2020 to 30 June 2021</t>
  </si>
  <si>
    <t>Microorganisms</t>
  </si>
  <si>
    <t>hospitals in seven Italian Regions (Piedmont, Lombardy, Liguria, Emilia-Romagna, Tuscany, and Campania) and in the Autonomous Province of Trento,</t>
  </si>
  <si>
    <t>Zare S</t>
  </si>
  <si>
    <t xml:space="preserve">
Termination of pregnancy due to Covid-19 induced damage to the placenta: A case report</t>
  </si>
  <si>
    <t>http://caspjim.com/article-1-2745-en.html</t>
  </si>
  <si>
    <t>Sanandaj</t>
  </si>
  <si>
    <t>Faculty of Nursing and Midwifery, Kurdistan University of Medical Sciences</t>
  </si>
  <si>
    <t>2nd day of life</t>
  </si>
  <si>
    <t>Carbonnel M (ongoing)</t>
  </si>
  <si>
    <t>Carbonnel M (recovered)</t>
  </si>
  <si>
    <t>fetal heart failure</t>
  </si>
  <si>
    <t>7 (0–56)</t>
  </si>
  <si>
    <t>39 (29–41)</t>
  </si>
  <si>
    <t>84 (21–225)</t>
  </si>
  <si>
    <t>40 (37–41)</t>
  </si>
  <si>
    <t>Carbonnel M (ongoing infection)</t>
  </si>
  <si>
    <t>34.0 (21–40)</t>
  </si>
  <si>
    <t>38 (30–41)</t>
  </si>
  <si>
    <t>0 asthma</t>
  </si>
  <si>
    <t>31.0 (24–43)</t>
  </si>
  <si>
    <t>27 (8–37)</t>
  </si>
  <si>
    <t>2 asthma</t>
  </si>
  <si>
    <t>31 ± 6.1</t>
  </si>
  <si>
    <t>32.5 ± 6.57</t>
  </si>
  <si>
    <t>4 hypertension; 13 diabetes; 6 asthma</t>
  </si>
  <si>
    <t>36 ± 5</t>
  </si>
  <si>
    <t>37 ± 3 (11–42)</t>
  </si>
  <si>
    <t>12 (0–233)</t>
  </si>
  <si>
    <t>2973 ± 575</t>
  </si>
  <si>
    <t>1-202</t>
  </si>
  <si>
    <t>21-36</t>
  </si>
  <si>
    <t>14 diabetes</t>
  </si>
  <si>
    <t>1-985</t>
  </si>
  <si>
    <t>https://www.cureus.com/articles/100035-clinical-profile-of-sars-cov-2-infected-neonates</t>
  </si>
  <si>
    <t>Clinical Profile of SARS-CoV-2-Infected Neonates</t>
  </si>
  <si>
    <t>Kulkarni RK</t>
  </si>
  <si>
    <t>BJ Government Medical College and Sassoon Hospital, Pune, India</t>
  </si>
  <si>
    <t>July 1, 2020, to December 31, 2021</t>
  </si>
  <si>
    <t>1-304</t>
  </si>
  <si>
    <t>24 (21-26)</t>
  </si>
  <si>
    <t>37.1 (2.1)</t>
  </si>
  <si>
    <t>2412.5 (IQR 787.5)</t>
  </si>
  <si>
    <t>Pregnancy and neonatal outcomes of COVID-19: The PAN-COVID study</t>
  </si>
  <si>
    <t>https://www.sciencedirect.com/science/article/pii/S0301211522004328?via%3Dihub</t>
  </si>
  <si>
    <t xml:space="preserve">
European Journal of Obstetrics &amp; Gynecology and Reproductive Biology</t>
  </si>
  <si>
    <t xml:space="preserve">PAN-COVID </t>
  </si>
  <si>
    <t xml:space="preserve"> April 2020 and March 2021</t>
  </si>
  <si>
    <t>Correlation between placental histopathology and perinatal outcome in COVID-19</t>
  </si>
  <si>
    <t>https://www.tcmjmed.com/article.asp?issn=1016-3190;year=2022;volume=34;issue=3;spage=329;epage=336;aulast=Arora</t>
  </si>
  <si>
    <t>March 2021 to May 2021</t>
  </si>
  <si>
    <t>Tzu Chi Medical Journal</t>
  </si>
  <si>
    <t>Base Hospital Delhi Cantt</t>
  </si>
  <si>
    <t>Study Factors Involved in Maternal Deaths Attributed to COVID-19 in a Disadvantaged Area in Southeast of Iran</t>
  </si>
  <si>
    <t>Journal of Family &amp; Reproductive Health</t>
  </si>
  <si>
    <t>Moudi Z</t>
  </si>
  <si>
    <t>Zahedan University of Medical Sciences</t>
  </si>
  <si>
    <t>Zahedan</t>
  </si>
  <si>
    <t>https://jfrh.tums.ac.ir/index.php/jfrh/article/view/1875</t>
  </si>
  <si>
    <t>Frequency of Meconium-stained Amniotic Fluid in COVID-positive Term Pregnancies and Perinatal Outcome</t>
  </si>
  <si>
    <t>https://www.jsafog.com/abstractArticleContentBrowse/JSAFOG/6/14/3/29300/abstractArticle/Article</t>
  </si>
  <si>
    <t>Chetan R</t>
  </si>
  <si>
    <t>Journal of South Asian Federation of Obstetrics and Gynaecology</t>
  </si>
  <si>
    <t>Department of OBG at Vanivilas hospita</t>
  </si>
  <si>
    <t>https://www.mdpi.com/1648-9144/58/8/1004</t>
  </si>
  <si>
    <t>The Risk of Obstetrical Hemorrhage in Placenta Praevia Associated with Coronavirus Infection Antepartum or Intrapartum</t>
  </si>
  <si>
    <t>Pacu I</t>
  </si>
  <si>
    <t>St. Pantelimon Obstetrics and Gynecology Clinic in Bucharest and Bucur Maternity of Saint Johns’ Hospital</t>
  </si>
  <si>
    <t>2021-2022</t>
  </si>
  <si>
    <t>The placental pathology in Coronavirus disease 2019 infected mothers and its impact on pregnancy outcome</t>
  </si>
  <si>
    <t>https://www.sciencedirect.com/science/article/pii/S0143400422003083?via%3Dihub</t>
  </si>
  <si>
    <t>Joshi B</t>
  </si>
  <si>
    <t xml:space="preserve"> 1st July 2020 to 30th June 2021</t>
  </si>
  <si>
    <t>Postgraduate Institute of Medical Sciences and Research (PGIMER), Chandigarh</t>
  </si>
  <si>
    <t>Serum hepatic biomarkers in women with obstetric cholestasis and a concurrent SARS-CoV-2 infection</t>
  </si>
  <si>
    <t>https://obgyn.onlinelibrary.wiley.com/doi/10.1111/jog.15383</t>
  </si>
  <si>
    <t xml:space="preserve"> Institution Fondazione IRCCS Ca′ Granda, Ospedale Maggiore Policlinico, Milan</t>
  </si>
  <si>
    <t>Impact of vaccination and the omicron variant on COVID-19 severity in pregnant women</t>
  </si>
  <si>
    <t>https://www.sciencedirect.com/science/article/pii/S0196655322005922?via%3Dihub</t>
  </si>
  <si>
    <t>American Journal of Infection Control</t>
  </si>
  <si>
    <t>Kim H</t>
  </si>
  <si>
    <t>November 1, 2020 and March 7, 2022</t>
  </si>
  <si>
    <t>31.0 (5.4)</t>
  </si>
  <si>
    <t>27.7 (6.5)</t>
  </si>
  <si>
    <t>stillbirth / IUFD &gt;22 + 6 weeks Gestation</t>
  </si>
  <si>
    <t>1-8066</t>
  </si>
  <si>
    <t>live births</t>
  </si>
  <si>
    <t>80 positive (998 tested)</t>
  </si>
  <si>
    <t>1-199</t>
  </si>
  <si>
    <t>39 ± 0.96</t>
  </si>
  <si>
    <t>Pacu I (1st trimester)</t>
  </si>
  <si>
    <t>25.6 ± 5.7</t>
  </si>
  <si>
    <t>25.1 ± 5.7</t>
  </si>
  <si>
    <t>Pacu I (during labor)</t>
  </si>
  <si>
    <t>2899 ± 458</t>
  </si>
  <si>
    <t>2650 ± 424</t>
  </si>
  <si>
    <t>28·87 ± 4·84</t>
  </si>
  <si>
    <t>2 positive (out of 15 tested)</t>
  </si>
  <si>
    <t>0-42</t>
  </si>
  <si>
    <t>34·95 ± 4·29</t>
  </si>
  <si>
    <t>abortion under 24 wks</t>
  </si>
  <si>
    <t>2156·15 ± 820</t>
  </si>
  <si>
    <t>1-186</t>
  </si>
  <si>
    <t>includes 18 stillbirths</t>
  </si>
  <si>
    <t>30.5 (5.7)</t>
  </si>
  <si>
    <t>37.5 (1.3)</t>
  </si>
  <si>
    <t>3129.5 (567.5)</t>
  </si>
  <si>
    <t>32.3 ± 4.9</t>
  </si>
  <si>
    <t>32.1 ± 4.3</t>
  </si>
  <si>
    <t>10 diabetes; 4 hypertension</t>
  </si>
  <si>
    <t>9 diabetes; 3 hypertension</t>
  </si>
  <si>
    <t>Kyungpook National University Chilgok Hospital,</t>
  </si>
  <si>
    <t>Third trimester placentitis: an under-reported complication of SARS-CoV-2 infection</t>
  </si>
  <si>
    <t>https://www.ajogmfm.org/article/S2589-9333(22)00135-5/fulltext</t>
  </si>
  <si>
    <t>Sichitiu J</t>
  </si>
  <si>
    <t>Assistance Publique-Hôpitaux de Paris (AP-HP)</t>
  </si>
  <si>
    <t>First trimester COVID-19 and the risk of major congenital malformations–International Registry of Coronavirus Exposure in Pregnancy</t>
  </si>
  <si>
    <t>https://onlinelibrary.wiley.com/doi/10.1002/bdr2.2070</t>
  </si>
  <si>
    <t>Birth Defects Research</t>
  </si>
  <si>
    <t>Hernández-Díaz</t>
  </si>
  <si>
    <t>June 2020 until July 20, 2021</t>
  </si>
  <si>
    <t>IRCEP</t>
  </si>
  <si>
    <t>Fetal Deaths in SARS-CoV-2-Infected Pregnant Women: A Portuguese Case Series</t>
  </si>
  <si>
    <t>https://www.hindawi.com/journals/criog/2022/8423733/</t>
  </si>
  <si>
    <t>Ana Rita Mira</t>
  </si>
  <si>
    <t>Covid-19 Infection, Pregnancy Outcomes and Maternal &amp; Neonatal Complications</t>
  </si>
  <si>
    <t>https://pjmhsonline.com/index.php/pjmhs/article/view/1811</t>
  </si>
  <si>
    <t xml:space="preserve"> August 2021 to February 2022.</t>
  </si>
  <si>
    <t>Larkana</t>
  </si>
  <si>
    <t>Outcome of Fetus and Mother in Covid-19 Positive Pregnancies: A Retrospective Study</t>
  </si>
  <si>
    <t>Sheikh khalifa bin Zayed hospital Quetta</t>
  </si>
  <si>
    <t>Quetta</t>
  </si>
  <si>
    <t>PARI GUL BALOCH</t>
  </si>
  <si>
    <t>Monika</t>
  </si>
  <si>
    <t>February 2020 to Feburary2021</t>
  </si>
  <si>
    <t>SARS-CoV-2 Infection in Pregnancy: Placental Histomorphological Patterns, Disease Severity and Perinatal Outcomes</t>
  </si>
  <si>
    <t>https://www.mdpi.com/1660-4601/19/15/9517/htm</t>
  </si>
  <si>
    <t>Wong YP</t>
  </si>
  <si>
    <t>1 March 2021 to 31 October 2021</t>
  </si>
  <si>
    <t>Department of Obstetrics and Gynaecology, Universiti Kebangsaan Malaysia, Malaysia.</t>
  </si>
  <si>
    <t>Shaikh Zaid Women Hospital, Shaheed Mohatarma Benazeer Bhutto Medical University, Larkana.</t>
  </si>
  <si>
    <t>Kuala Lumpur</t>
  </si>
  <si>
    <t>SARS-CoV-2 testing and detection during peripartum hospitalizations among a multi-center cohort of pregnant persons, March 2020–February 2021</t>
  </si>
  <si>
    <t>https://academic.oup.com/cid/advance-article/doi/10.1093/cid/ciac657/6663759?login=false</t>
  </si>
  <si>
    <t>Delahoy MJ</t>
  </si>
  <si>
    <t>March 2020–February 2021</t>
  </si>
  <si>
    <t xml:space="preserve">The Epidemiology of SARS-CoV-2 in Pregnancy and Infancy Network electronic cohort (eESPI) </t>
  </si>
  <si>
    <t>Impact of SARS-CoV-2 infection during pregnancy and persistence of antibody response</t>
  </si>
  <si>
    <t>https://www.newmicrobiologica.org/PUB/allegati_pdf/2022/3/181.pdf</t>
  </si>
  <si>
    <t>Zelini P</t>
  </si>
  <si>
    <t xml:space="preserve">New Microbiologica </t>
  </si>
  <si>
    <t xml:space="preserve">April 2020 and
February 2021 </t>
  </si>
  <si>
    <t>Obstetrics and Gynecology
Clinics of Fondazione IRCCS Policlinico San Matteo</t>
  </si>
  <si>
    <t>Pavia</t>
  </si>
  <si>
    <t>5 malformations</t>
  </si>
  <si>
    <t>34.75  ±  1.54</t>
  </si>
  <si>
    <t>31.71 +-7.12</t>
  </si>
  <si>
    <t>3120 (690)</t>
  </si>
  <si>
    <t>both Negative</t>
  </si>
  <si>
    <t>31.45 ± 4.58</t>
  </si>
  <si>
    <t xml:space="preserve">2500.26 ± 636.83 </t>
  </si>
  <si>
    <t>34.98 ± 55.08</t>
  </si>
  <si>
    <t>28 (18-45)</t>
  </si>
  <si>
    <t>https://www.ajogmfm.org/article/S2589-9333(22)00144-6/fulltext</t>
  </si>
  <si>
    <t>Preterm birth and severe maternal morbidity associated with SARS-CoV-2 infection during the Omicron wave</t>
  </si>
  <si>
    <t>December 1st, 2021 and February 7th, 2022</t>
  </si>
  <si>
    <t>seven hospitals within a large health system in New York</t>
  </si>
  <si>
    <t>https://www.sciencedirect.com/science/article/pii/S2210261222007386?via%3Dihub</t>
  </si>
  <si>
    <t>Intrauterine fetal demise as a result of maternal COVID-19 infection in the third trimester of pregnancy: A case report</t>
  </si>
  <si>
    <t>Piedmont Columbus Regional Hospital</t>
  </si>
  <si>
    <t>International Journal of Surgery Case Reports</t>
  </si>
  <si>
    <t>Gant TF</t>
  </si>
  <si>
    <t>https://link.springer.com/article/10.1007/s00134-022-06833-8</t>
  </si>
  <si>
    <t xml:space="preserve"> Management and outcomes of pregnant women admitted to intensive care unit for severe pneumonia related to SARS-CoV-2 infection: the multicenter and international COVIDPREG study</t>
  </si>
  <si>
    <t xml:space="preserve"> March 2020 to December 2021</t>
  </si>
  <si>
    <t>32 ICUs in France, Belgium and Switzerland - COVIDPREG study</t>
  </si>
  <si>
    <t>France, Belgium and Switzerland</t>
  </si>
  <si>
    <t>Intensive Care Medicine</t>
  </si>
  <si>
    <t>Péju E</t>
  </si>
  <si>
    <t>https://www.frontiersin.org/articles/10.3389/fped.2022.933982/full</t>
  </si>
  <si>
    <t>An outbreak of infection due to severe acute respiratory corona virus-2 in a neonatal unit from a low and middle income setting</t>
  </si>
  <si>
    <t xml:space="preserve"> 8 June 2020 - 10 June 2020 </t>
  </si>
  <si>
    <t xml:space="preserve"> Chris Hani Baragwanath Academic Hospital (CHBAH)</t>
  </si>
  <si>
    <t>Johannesburg</t>
  </si>
  <si>
    <t>Nakwa F</t>
  </si>
  <si>
    <t>https://www.sciencedirect.com/science/article/pii/S000293782200641X?via%3Dihub</t>
  </si>
  <si>
    <t>First or second trimester SARS-CoV-2 infection and subsequent pregnancy outcomes</t>
  </si>
  <si>
    <t>March and December 2020</t>
  </si>
  <si>
    <t>17 hospitals in the United States</t>
  </si>
  <si>
    <t>Hughes BL</t>
  </si>
  <si>
    <t>https://www.sciencedirect.com/science/article/pii/S2589933322001471?via%3Dihub</t>
  </si>
  <si>
    <t>Characteristics and treatment of hospitalized pregnant women with Coronavirus Disease 2019, COVID-19</t>
  </si>
  <si>
    <t>January–November 2021</t>
  </si>
  <si>
    <t xml:space="preserve"> COVID-19-Associated Hospitalization Surveillance Network COVID-NET</t>
  </si>
  <si>
    <t>14 states</t>
  </si>
  <si>
    <t>Sekkarie A</t>
  </si>
  <si>
    <t>https://link.springer.com/article/10.1007/s42399-022-01267-1</t>
  </si>
  <si>
    <t>The İmpact of Elevated Liver Enzymes and İntrahepatic Cholestasis of Pregnancy on the Course of COVID-19 in Pregnant Women</t>
  </si>
  <si>
    <t>March 11, 2020, and August 11, 2021</t>
  </si>
  <si>
    <t>Turkey Ministry of Health Ankara City Hospital</t>
  </si>
  <si>
    <t>SN Comprehensive Clinical Medicine volume</t>
  </si>
  <si>
    <t>Denızlı R</t>
  </si>
  <si>
    <t>https://www.thieme-connect.de/products/ejournals/abstract/10.1055/a-1925-2017</t>
  </si>
  <si>
    <t>Casirivimab and Imdevimab for Pregnant Women Hospitalized for Severe Coronavirus Disease 2019 (COVID-19)</t>
  </si>
  <si>
    <t>August 1, 2021 to December 1, 2021</t>
  </si>
  <si>
    <t xml:space="preserve"> University of Naples Federico II</t>
  </si>
  <si>
    <t>Naples</t>
  </si>
  <si>
    <t>Buonomo AR</t>
  </si>
  <si>
    <t>8 obesity</t>
  </si>
  <si>
    <t>Denızlı R study group</t>
  </si>
  <si>
    <t>30.4 (5.09)</t>
  </si>
  <si>
    <t>23.6 (10.2)</t>
  </si>
  <si>
    <t>Denızlı R control group</t>
  </si>
  <si>
    <t>29 ( 4.20)</t>
  </si>
  <si>
    <t>29.4 (6.2)</t>
  </si>
  <si>
    <t xml:space="preserve">29 +/- 5·9 </t>
  </si>
  <si>
    <t>104 (asthma/COPD,
pregestational diabetes, chronic
hypertension)</t>
  </si>
  <si>
    <t>29·3 (24·5 - 35·5)</t>
  </si>
  <si>
    <t>less than 24 wks</t>
  </si>
  <si>
    <t>33 ± 6</t>
  </si>
  <si>
    <t>28 ± 7</t>
  </si>
  <si>
    <t>less than 20 wks</t>
  </si>
  <si>
    <t>Denızlı R study gr</t>
  </si>
  <si>
    <t>35.6 (4.6)</t>
  </si>
  <si>
    <t>Denızlı R control gr</t>
  </si>
  <si>
    <t>35.4 (4.5)</t>
  </si>
  <si>
    <t xml:space="preserve">9 ongoing </t>
  </si>
  <si>
    <t>includes 11 stillbirths</t>
  </si>
  <si>
    <t>1-407</t>
  </si>
  <si>
    <t>includes 1 stillbirth</t>
  </si>
  <si>
    <t>3060 (2375–3495)</t>
  </si>
  <si>
    <t>1-71</t>
  </si>
  <si>
    <t>includes 2 stillbirths</t>
  </si>
  <si>
    <t>1902 (1275–2968)</t>
  </si>
  <si>
    <t>1-631</t>
  </si>
  <si>
    <t>1-224</t>
  </si>
  <si>
    <t>Examining the impact of trimester of diagnosis on COVID-19 disease progression in pregnancy</t>
  </si>
  <si>
    <t>https://www.sciencedirect.com/science/article/pii/S2589933322001604?via%3Dihub</t>
  </si>
  <si>
    <t>Schell RC</t>
  </si>
  <si>
    <t>March 18, 2020 to September 30, 2021</t>
  </si>
  <si>
    <t>Department of Obstetrics and Gynecology, University of Texas Southwestern Medical Center, Dallas, TX</t>
  </si>
  <si>
    <t>Case report: Fatal COVID-19 in a neonate after probable late intrauterine transmission</t>
  </si>
  <si>
    <t>https://content.iospress.com/articles/journal-of-neonatal-perinatal-medicine/npm221002</t>
  </si>
  <si>
    <t>Journal of Neonatal-Perinatal Medicine</t>
  </si>
  <si>
    <t>Marshfield</t>
  </si>
  <si>
    <t>Pediatrics, Marshfield Clinic, Marshfield, Wisconsin, USA</t>
  </si>
  <si>
    <t>Boyce TG</t>
  </si>
  <si>
    <t>Jin JC</t>
  </si>
  <si>
    <t>SARS CoV-2 detected in neonatal stool remote from maternal COVID-19 during pregnancy</t>
  </si>
  <si>
    <t>https://www.nature.com/articles/s41390-022-02266-7</t>
  </si>
  <si>
    <t xml:space="preserve">Pediatric Research </t>
  </si>
  <si>
    <t>July 2020 and May 2021</t>
  </si>
  <si>
    <t>NewYork Presbyterian-Weill Cornell Medicine</t>
  </si>
  <si>
    <t>61 chronic hypertension; 33 diabetes</t>
  </si>
  <si>
    <t>data per trimester available: 7 in first trimester (mean gestational age 7 weeks); 7 in second trimester (mean gestational age 17 weeks)</t>
  </si>
  <si>
    <t>1-1312</t>
  </si>
  <si>
    <t>includes 5 stillbirths</t>
  </si>
  <si>
    <t>No maternal-infant contact occurred after delivery</t>
  </si>
  <si>
    <t>3 1/7–3 3/7</t>
  </si>
  <si>
    <t>13 1/7–13 6/7</t>
  </si>
  <si>
    <t>17 0/7–17 1/7</t>
  </si>
  <si>
    <t>1 positive;1 borderline</t>
  </si>
  <si>
    <t>3 07</t>
  </si>
  <si>
    <t xml:space="preserve">SARS-CoV-2 RNAs or Spike protein was detected in the stool of 11 out of 14 preterm newborns </t>
  </si>
  <si>
    <t>https://www.sciencedirect.com/science/article/pii/S246878472200143X?via%3Dihub</t>
  </si>
  <si>
    <t>Risk of preeclampsia in patients with symptomatic COVID-19 infection</t>
  </si>
  <si>
    <t>Tran M</t>
  </si>
  <si>
    <t>March and December, 2020</t>
  </si>
  <si>
    <t>Port Royal Maternity Hospital, a level-3 university hospital in Paris, France</t>
  </si>
  <si>
    <t>https://journals.lww.com/aidsonline/Citation/2022/09010/Vertical_anti_SARS_CoV_2_monoclonal_antibody.19.aspx</t>
  </si>
  <si>
    <t xml:space="preserve">
Cite
Share
Favorites
Permissions
CORRESPONDENCE
Vertical anti-SARS-CoV-2 monoclonal antibody transfer from mothers to HIV-exposed and unexposed infants</t>
  </si>
  <si>
    <t>Kobbe R</t>
  </si>
  <si>
    <t>AIDS</t>
  </si>
  <si>
    <t>33 [30-36]</t>
  </si>
  <si>
    <t>0 diabetes</t>
  </si>
  <si>
    <t>32 [28-35]</t>
  </si>
  <si>
    <t>39.5 [38.6-40.5]</t>
  </si>
  <si>
    <t>3260 [2990-3560]</t>
  </si>
  <si>
    <t>1 tested -negative</t>
  </si>
  <si>
    <t>Onal M</t>
  </si>
  <si>
    <t>30 [26.3 - 33]</t>
  </si>
  <si>
    <t>Arcos GF Júnior</t>
  </si>
  <si>
    <t>30.5 ± 6.9</t>
  </si>
  <si>
    <t xml:space="preserve"> 31 (25–34,7)</t>
  </si>
  <si>
    <t>20 hypertension; 5 diabetes</t>
  </si>
  <si>
    <t>Parcial ALN</t>
  </si>
  <si>
    <t>3 positive; 2 not performed</t>
  </si>
  <si>
    <t>2830 [2250 - 3150]</t>
  </si>
  <si>
    <t>38 (34.8–39.57)</t>
  </si>
  <si>
    <t xml:space="preserve"> 3065 (2130–3430)</t>
  </si>
  <si>
    <t>Annals of Medical Research</t>
  </si>
  <si>
    <t>Obstetrics and Gynecology Department of 19 MayısUniversity Hospital</t>
  </si>
  <si>
    <t>01/04/2020 to 30/12/2021</t>
  </si>
  <si>
    <t>A cross-sectional evaluation of maternal and perinatal outcomes in pregnancies complicated with COVID-19</t>
  </si>
  <si>
    <t>https://www.annalsmedres.org/index.php/aomr/article/view/4242</t>
  </si>
  <si>
    <t>Hospitals of the University of São Paulo (Department of Obstetrics and Gynecology—Hospital das Clínicas and University Hospital of the Faculty of Medicine)</t>
  </si>
  <si>
    <t>April 12, 2020, to March 26, 2021</t>
  </si>
  <si>
    <t>Placental pathological findings in coronavirus disease 2019: Perinatal outcomes</t>
  </si>
  <si>
    <t>https://www.sciencedirect.com/science/article/pii/S0143400422003368</t>
  </si>
  <si>
    <t>Perinatal Laranjeiras e Barra or Fernandes Figueira Institute hospitals in Rio de Janeiro</t>
  </si>
  <si>
    <t>August 2020 to January 2021</t>
  </si>
  <si>
    <t>SARS-CoV-2 Is Persistent in Placenta and Causes Macroscopic, Histopathological, and Ultrastructural Changes</t>
  </si>
  <si>
    <t>https://www.mdpi.com/1999-4915/14/9/1885/htm</t>
  </si>
  <si>
    <t>1-98</t>
  </si>
  <si>
    <t>including 2 stillbirths</t>
  </si>
  <si>
    <t>including 2 fetal deaths; 1 neonatal death</t>
  </si>
  <si>
    <t>19 (7–90)</t>
  </si>
  <si>
    <t>https://www.hindawi.com/journals/idog/2022/8061112/</t>
  </si>
  <si>
    <t>Correlation between Pregnancy Outcome and Placental Pathology in COVID-19 Pregnant Women</t>
  </si>
  <si>
    <t>Al-Rawaf SA</t>
  </si>
  <si>
    <t>Obstetric Department of Al Imamain Al-Kadhimain Teaching Hospital, Baghdad, Iraq</t>
  </si>
  <si>
    <t>Baghdad</t>
  </si>
  <si>
    <t>January 2021 to December 2021</t>
  </si>
  <si>
    <t>https://www.sciencedirect.com/science/article/pii/S0165037822002145?via%3Dihub</t>
  </si>
  <si>
    <t>Anti-SARS-CoV-2 antibodies in breast milk during lactation after infection or vaccination: A cohort study</t>
  </si>
  <si>
    <t>Olearo F</t>
  </si>
  <si>
    <t>February through December 2021.</t>
  </si>
  <si>
    <t>Hamburg</t>
  </si>
  <si>
    <t>Severe Covid Manifestations in Pregnant Women in the South of Colombia: A
Series of 4 Case</t>
  </si>
  <si>
    <t>Rodriguez JAR</t>
  </si>
  <si>
    <t>Department of Pediatrics, University Hospital of Neiva, Surcolombiana University, Colombia</t>
  </si>
  <si>
    <t>Neiva</t>
  </si>
  <si>
    <t>International journal of clinical studies and medical case reports</t>
  </si>
  <si>
    <t>https://ijclinmedcasereports.com/pdf/IJCMCR-CS-00508.pdf</t>
  </si>
  <si>
    <t>26.01 +- 3.19</t>
  </si>
  <si>
    <t>36.78 +- 1.09</t>
  </si>
  <si>
    <t>35 (31–38)</t>
  </si>
  <si>
    <t>24,2 (2,8)</t>
  </si>
  <si>
    <t>39,4 (37,5–41)</t>
  </si>
  <si>
    <t>1-50</t>
  </si>
  <si>
    <t>16 (10 exclusive)</t>
  </si>
  <si>
    <t>IgA in breastmilk</t>
  </si>
  <si>
    <t>28.2 (19-35)</t>
  </si>
  <si>
    <t>32 (31-34)</t>
  </si>
  <si>
    <t>neonatal death</t>
  </si>
  <si>
    <t>1 May 2020 to 31 December 2020</t>
  </si>
  <si>
    <t>Alterations in Vaginal Microbiota among Pregnant Women with COVID-19</t>
  </si>
  <si>
    <t>https://onlinelibrary.wiley.com/doi/10.1002/jmv.28132</t>
  </si>
  <si>
    <t>Koc University Hospital</t>
  </si>
  <si>
    <t>August 2020 and August 2021</t>
  </si>
  <si>
    <t>Pregnancy and infant outcomes by trimester of SARS-CoV-2 infection in pregnancy–SET-NET, 22 jurisdictions, January 25, 2020–December 31, 2020</t>
  </si>
  <si>
    <t>https://onlinelibrary.wiley.com/doi/10.1002/bdr2.2081</t>
  </si>
  <si>
    <t>Neelam V</t>
  </si>
  <si>
    <t>January 25, 2020, to December 31, 2020,and reported by December 3, 2021</t>
  </si>
  <si>
    <t>22 state, local,and territorial health departments participating in SET-NET</t>
  </si>
  <si>
    <t>Mild or Moderate COVID-19 during Pregnancy Does Not Affect the Content of CD34+ Hematopoietic Stem Cells in Umbilical Cord Blood of Newborns</t>
  </si>
  <si>
    <t>https://link.springer.com/article/10.1007/s10517-022-05575-3</t>
  </si>
  <si>
    <t>Romanov YA</t>
  </si>
  <si>
    <t xml:space="preserve">Bulletin of Experimental Biology and Medicine </t>
  </si>
  <si>
    <t>V.  I.  Kulakov National Medical Research Center for Obstetrics, Gynecology,</t>
  </si>
  <si>
    <t>June 2020 to December 2021</t>
  </si>
  <si>
    <t>SARS-CoV-2 placentitis as a cause of intrauterine death of a fetus in a patient with covid-19 infection and ongoing HELLP syndrome</t>
  </si>
  <si>
    <t>Kouřilová J</t>
  </si>
  <si>
    <t xml:space="preserve"> Znojmo</t>
  </si>
  <si>
    <t>Czech Republic</t>
  </si>
  <si>
    <t xml:space="preserve">Česká gynekologie </t>
  </si>
  <si>
    <t xml:space="preserve"> Gynekologicko-porodnické oddělení, Nemocnice Znojmo p. o.</t>
  </si>
  <si>
    <t>Maternal and neonatal characteristics, operative details and outcomes in COVID-19 positive parturients undergoing cesarean sections: A retrospective observational study</t>
  </si>
  <si>
    <t>https://www.cs-gynekologie.cz/en/journals/czech-gynaecology/2022-4-6/sars-cov-2-placentitis-as-a-cause-of-intrauterine-death-of-a-fetus-in-a-patient-with-covid-19-infection-and-ongoing-hellp-syndrome-131663</t>
  </si>
  <si>
    <t>https://journals.lww.com/joacp/Fulltext/2022/00001/Maternal_and_neonatal_characteristics,_operative.8.aspx</t>
  </si>
  <si>
    <t>1st May 2020 and 31st December 2020</t>
  </si>
  <si>
    <t>dedicated tertiary care COVID-19 center</t>
  </si>
  <si>
    <t>Do SARS-CoV-2-Infected Pregnant Women Have Adverse Pregnancy Outcomes as Compared to Non-Infected Pregnant Women?</t>
  </si>
  <si>
    <t>https://www.dovepress.com/do-sars-cov-2-infected-pregnant-women-have-adverse-pregnancy-outcomes--peer-reviewed-fulltext-article-IJWH</t>
  </si>
  <si>
    <t>Ahmad SN</t>
  </si>
  <si>
    <t xml:space="preserve">International Journal of Women's Health </t>
  </si>
  <si>
    <t>June 2020 to June 2021</t>
  </si>
  <si>
    <t>Department of Obstetrics and Gynecology, Government Medical College Anantnag, Anantnag, Jammu and Kashmir, India</t>
  </si>
  <si>
    <t>Anantnag</t>
  </si>
  <si>
    <t>Concomitant COVID 19 Infection And NTDS: 68 Patient Case
Series</t>
  </si>
  <si>
    <t>http://www.mejfm.com/September%202022/Concomitamt%20Covid.pdf</t>
  </si>
  <si>
    <t>Dihok</t>
  </si>
  <si>
    <t>Abedalrahman SK</t>
  </si>
  <si>
    <t>Zahko Maternity hospital</t>
  </si>
  <si>
    <t>WORLD FAMILY MEDICINE/MIDDLE EAST JOURNAL OF FAMILY MEDICINE VOLUME</t>
  </si>
  <si>
    <t>1st Jan. 2020 to 1st Jan. 2022</t>
  </si>
  <si>
    <t>33 (28-36)</t>
  </si>
  <si>
    <t>26.4 (23.7-28.7)</t>
  </si>
  <si>
    <t>38.0 (25.5-40)</t>
  </si>
  <si>
    <t>3200 (725-3990)</t>
  </si>
  <si>
    <t>26 (19.0-35)</t>
  </si>
  <si>
    <t>11,281 obesity; 670 diabetes; 1,621 chronic hypertension</t>
  </si>
  <si>
    <t>29.1 (23.0–33.2)</t>
  </si>
  <si>
    <t>loss before 20 wks and after 20 wks</t>
  </si>
  <si>
    <t>1-35908</t>
  </si>
  <si>
    <t>includes 141 stillbirth</t>
  </si>
  <si>
    <t>33.3±4.9</t>
  </si>
  <si>
    <t>38.9±1.3</t>
  </si>
  <si>
    <t>1-64</t>
  </si>
  <si>
    <t>3415±446.6</t>
  </si>
  <si>
    <t xml:space="preserve">HELLP syndrom; placentitis </t>
  </si>
  <si>
    <t>30.5 (27–33.5)</t>
  </si>
  <si>
    <t>38 (37–38)</t>
  </si>
  <si>
    <t>1 intrauterine death</t>
  </si>
  <si>
    <t>2 positiive</t>
  </si>
  <si>
    <t>2830 (2460 -3160)</t>
  </si>
  <si>
    <t>1 positive (50 tested)</t>
  </si>
  <si>
    <t>1-117</t>
  </si>
  <si>
    <t>includes twin intrauterine death</t>
  </si>
  <si>
    <t>6 diabetes; 5 hypertension</t>
  </si>
  <si>
    <t>68 neural tube defects</t>
  </si>
  <si>
    <t>1-68</t>
  </si>
  <si>
    <t>Comparison of clinical characteristics of COVID-19 in pregnant women between the Delta and Omicron variants of concern predominant periods</t>
  </si>
  <si>
    <t>https://www.sciencedirect.com/science/article/pii/S1341321X22002641?via%3Dihub</t>
  </si>
  <si>
    <t>Shoji K</t>
  </si>
  <si>
    <t>COVID-19 registry Japan (COVIREGI-JP)</t>
  </si>
  <si>
    <t>August 1, 2021 to March 31, 202</t>
  </si>
  <si>
    <t>Covid-19 associated ARDS in pregnant women and timing of delivery: a single center experience</t>
  </si>
  <si>
    <t>https://ccforum.biomedcentral.com/articles/10.1186/s13054-022-04145-3</t>
  </si>
  <si>
    <t>Busch M</t>
  </si>
  <si>
    <t>January 2020 and December 2021</t>
  </si>
  <si>
    <t>Hannover</t>
  </si>
  <si>
    <t>Hannover Medical School</t>
  </si>
  <si>
    <t>Critical Care</t>
  </si>
  <si>
    <t>Emergent cesarean section in a preterm pregnant woman with severe COVID-19 pneumonia in Taiwan: A case report</t>
  </si>
  <si>
    <t>https://www.sciencedirect.com/science/article/pii/S1028455922002212?via%3Dihub</t>
  </si>
  <si>
    <t xml:space="preserve"> Taipei</t>
  </si>
  <si>
    <t>Taiwan</t>
  </si>
  <si>
    <t>Taipei Tzu-Chi Hospital</t>
  </si>
  <si>
    <t>Shah PS</t>
  </si>
  <si>
    <t>https://www.karger.com/Article/FullText/526313</t>
  </si>
  <si>
    <t>Infants Born to Mothers Who Were SARS-CoV-2 Positive during Pregnancy and Admitted to Neonatal Intensive Care Unit</t>
  </si>
  <si>
    <t>Canada/Sweden</t>
  </si>
  <si>
    <t>Canadian Neonatal Network (CNN) and three Swedish registers</t>
  </si>
  <si>
    <t xml:space="preserve"> January 1, 2020, to September 15, 2021</t>
  </si>
  <si>
    <t>SARS-CoV-2 IgG “heritage” in newborn: a credit of maternal natural infection</t>
  </si>
  <si>
    <t>https://onlinelibrary.wiley.com/doi/10.1002/jmv.28133</t>
  </si>
  <si>
    <t>Marchi L</t>
  </si>
  <si>
    <t>Prato</t>
  </si>
  <si>
    <t>Lau C</t>
  </si>
  <si>
    <t>Obstetrics and Gynaecology Unit, Santo Stefano Hospital Prato</t>
  </si>
  <si>
    <t>March 2020 to January 2022</t>
  </si>
  <si>
    <t>Department of Obstetrics and Gynecology of University Emergency Hospital in Bucharest</t>
  </si>
  <si>
    <t>https://www.cureus.com/articles/110779-neonatal-outcome-associated-with-maternal-covid-19-infection-in-adolescent-patients</t>
  </si>
  <si>
    <t>April 1, 2020, and April 15, 2022</t>
  </si>
  <si>
    <t>Neonatal Outcome Associated With Maternal COVID-19 Infection in Adolescent Patients</t>
  </si>
  <si>
    <t>Uzunov AV</t>
  </si>
  <si>
    <t>Longitudinal Evaluation of Antibody Persistence in Mother-Infant Dyads Following SARS-CoV-2 Infection in Pregnancy</t>
  </si>
  <si>
    <t>https://academic.oup.com/jid/advance-article/doi/10.1093/infdis/jiac366/6694708?login=true</t>
  </si>
  <si>
    <t>Cambou MC</t>
  </si>
  <si>
    <t>David Geffen School of Medicine at the University of California, Los Angeles, and Maternidade do Hospital Estadual Adão Pereira Nunes in Rio de
Janeiro, Brazil</t>
  </si>
  <si>
    <t>USA / Brazil</t>
  </si>
  <si>
    <t>Los Angelis / Rio de Janeiro</t>
  </si>
  <si>
    <t>April 15, 2020 to August 31, 2021 (USA); April 15, 2020 to November 15, 2020 (Brazil)</t>
  </si>
  <si>
    <t>Concurrence of COVID-19 infection &amp; dengue in pregnancy at a tertiary care centre
in northern India</t>
  </si>
  <si>
    <t>https://journals.lww.com/ijmr/Citation/9000/Concurrence_of_COVID_19_infection___dengue_in.99890.aspx</t>
  </si>
  <si>
    <t>Agarwal V</t>
  </si>
  <si>
    <t>October to November 2020</t>
  </si>
  <si>
    <t>Postgraduate Institute of Medical Education &amp;
Research, Chandigarh, a tertiary care centre</t>
  </si>
  <si>
    <t>6 diabetes; 10 obesity</t>
  </si>
  <si>
    <t>not reported</t>
  </si>
  <si>
    <t>termination at 30wks at request of the patient</t>
  </si>
  <si>
    <t>Shah PS (Canada)</t>
  </si>
  <si>
    <t>Shah PS (Sweden)</t>
  </si>
  <si>
    <t>33 (20-43)</t>
  </si>
  <si>
    <t>4 (0-195)</t>
  </si>
  <si>
    <t>39 (±11)</t>
  </si>
  <si>
    <t>53 IgG positive</t>
  </si>
  <si>
    <t>1-143</t>
  </si>
  <si>
    <t>dengue positive</t>
  </si>
  <si>
    <t>https://www.ajog.org/article/S0002-9378(22)00741-4/fulltext</t>
  </si>
  <si>
    <t>Effectiveness of REGEN-COV combination monoclonal antibody infusion to reduce risk of COVID-19 hospitalization in pregnancy: A retrospective cohort study</t>
  </si>
  <si>
    <t>Williams FB</t>
  </si>
  <si>
    <t>March 2020 through December 2021</t>
  </si>
  <si>
    <t>New Orleans</t>
  </si>
  <si>
    <t>Department of Women’s Services Ochsner Health</t>
  </si>
  <si>
    <t>Williams FB (no antibody)</t>
  </si>
  <si>
    <t>Williams FB (REGEN-COV)</t>
  </si>
  <si>
    <t>32 (25-35)</t>
  </si>
  <si>
    <t>Sakcak S</t>
  </si>
  <si>
    <t>July 1, 2021 and December 31, 2021</t>
  </si>
  <si>
    <t>Point shear wave velocity(pSWV) evaluation of the placenta of pregnant women who had recovered from COVID-19: A prospective cohort study from a tertiary pandemic center</t>
  </si>
  <si>
    <t>https://www.sciencedirect.com/science/article/pii/S0143400422003332?via%3Dihub</t>
  </si>
  <si>
    <t>2953 ± 637</t>
  </si>
  <si>
    <t>30 ± 4,2</t>
  </si>
  <si>
    <t>37.1 ± 2.6</t>
  </si>
  <si>
    <t>28.7 ± 4.7</t>
  </si>
  <si>
    <t>28,6 ± 4,17</t>
  </si>
  <si>
    <t>includes 6 stillbirths</t>
  </si>
  <si>
    <t>3010 (2414-3518)</t>
  </si>
  <si>
    <t>miscarriage under 20wks; stillbirth &gt; 20 wks</t>
  </si>
  <si>
    <t>1 congenital malformation</t>
  </si>
  <si>
    <t>Shah PS Canada</t>
  </si>
  <si>
    <t>Shah PS Sweden</t>
  </si>
  <si>
    <t>28 (21-33)</t>
  </si>
  <si>
    <t>28 (4-85)</t>
  </si>
  <si>
    <t>32.8 (5.7)</t>
  </si>
  <si>
    <t>2320 (993)</t>
  </si>
  <si>
    <t>1-163</t>
  </si>
  <si>
    <t>1-303</t>
  </si>
  <si>
    <t>2774 (1137)</t>
  </si>
  <si>
    <t>63 (12-152)</t>
  </si>
  <si>
    <t>31.9 (5.1)</t>
  </si>
  <si>
    <t>24.3 (14.6 -32.4)</t>
  </si>
  <si>
    <t>37 (32-40)</t>
  </si>
  <si>
    <t>34 (31-37)</t>
  </si>
  <si>
    <t>3 positive (73 tested)</t>
  </si>
  <si>
    <t>7 positive (all 303 tested)</t>
  </si>
  <si>
    <t>assuming all multiple pregnancies were twins</t>
  </si>
  <si>
    <t>assuming all multiple pregnacies are twins</t>
  </si>
  <si>
    <t>2 obesity; 1 diabetes; 2 arterial hypertension</t>
  </si>
  <si>
    <t>includes 3 stillbirths</t>
  </si>
  <si>
    <t>3 miscarriage, 1 ectopic pregnancy (two first trimester losses ; 1 loss at 16 wks)</t>
  </si>
  <si>
    <t>first trimester losses</t>
  </si>
  <si>
    <t>4 miscarriage in first trimester; 4 miscarriage in 2nd trimester</t>
  </si>
  <si>
    <t>1 patient had a miscarriage post 9 wks; 2 more patients  suffered miscarriage one at 10 weeks and another 15 weeks</t>
  </si>
  <si>
    <t>https://www.cureus.com/articles/107510-maternal-fetal-characteristics-of-pregnant-women-with-severe-covid-disease-and-maternal-neonatal-characteristics-of-neonates-with-early-onset-sars-cov-2-infection-a-prospective-data-analysis</t>
  </si>
  <si>
    <t>Maternal-Fetal Characteristics of Pregnant Women With Severe COVID Disease and Maternal-Neonatal Characteristics of Neonates With Early-Onset SARS-CoV-2 Infection: A Prospective Data Analysis</t>
  </si>
  <si>
    <t>March to June 2021</t>
  </si>
  <si>
    <t>tertiary referral center in North India.</t>
  </si>
  <si>
    <t>https://www.ijidonline.com/article/S1201-9712(22)00520-3/fulltext</t>
  </si>
  <si>
    <t>SARS-CoV-2 vertical transmission during the first trimester of pregnancy in asymptomatic women</t>
  </si>
  <si>
    <t>November 2020 and February 2021</t>
  </si>
  <si>
    <t>MIlan</t>
  </si>
  <si>
    <t>The immunological role of B7-H4 in pregnant women with Sars-Cov2 infection</t>
  </si>
  <si>
    <t>https://onlinelibrary.wiley.com/doi/10.1111/aji.13626</t>
  </si>
  <si>
    <t>Duan L</t>
  </si>
  <si>
    <t>Gynecology and Obstetrics at the University Hospital Essen</t>
  </si>
  <si>
    <t>Essen</t>
  </si>
  <si>
    <t xml:space="preserve"> 2020 and April 2021</t>
  </si>
  <si>
    <t>Diminished Antiviral Innate Immune Gene Expression in the Placenta Following a
Maternal SARS-CoV-2 Infection</t>
  </si>
  <si>
    <t>https://www.ajog.org/article/S0002-9378(22)00747-5/fulltext</t>
  </si>
  <si>
    <t>Coler B</t>
  </si>
  <si>
    <t xml:space="preserve">Intermountain Healthcare </t>
  </si>
  <si>
    <t xml:space="preserve">Obstetric Outcomes in Women with Rheumatic Disease and COVID-19 in the Context of Vaccination Status </t>
  </si>
  <si>
    <t>https://academic.oup.com/rheumatology/advance-article/doi/10.1093/rheumatology/keac534/6705263?login=false</t>
  </si>
  <si>
    <t>Maguire S</t>
  </si>
  <si>
    <t>Rheumatology</t>
  </si>
  <si>
    <t>COVID-19 Global Rheumatology Alliance</t>
  </si>
  <si>
    <t>24 March 2020–25 February 2022</t>
  </si>
  <si>
    <t>International</t>
  </si>
  <si>
    <t>SARS-CoV-2 modulates virus receptor expression in placenta and can induce trophoblast fusion, inflammation and endothelial permeability</t>
  </si>
  <si>
    <t>https://www.frontiersin.org/articles/10.3389/fimmu.2022.957224/full</t>
  </si>
  <si>
    <t>Agostinis C</t>
  </si>
  <si>
    <t>Frontiers in Immunology</t>
  </si>
  <si>
    <t xml:space="preserve">The Maternal-Children’s Hospital </t>
  </si>
  <si>
    <t>Maternal COVID-19 Disease and COVID-19 Immunization</t>
  </si>
  <si>
    <t>https://www.cureus.com/articles/103533-maternal-covid-19-disease-and-covid-19-immunization</t>
  </si>
  <si>
    <t>Bahrain Defense Force Hospital</t>
  </si>
  <si>
    <t>March 2021 to September 2021</t>
  </si>
  <si>
    <t>Disseminated Intravascular Coagulation Complicating Mild or Asymptomatic Maternal COVID-19</t>
  </si>
  <si>
    <t>https://www.sciencedirect.com/science/article/pii/S2666577822000594?via%3Dihub</t>
  </si>
  <si>
    <t>CARPENTER J</t>
  </si>
  <si>
    <t>Mednax National Medical Group and a restricted maternal-fetal medicine Facebook page</t>
  </si>
  <si>
    <t>February 2020 through December 2021</t>
  </si>
  <si>
    <t>Shakery Boroujeni M</t>
  </si>
  <si>
    <t>https://www.ncbi.nlm.nih.gov/pmc/articles/PMC9490207/</t>
  </si>
  <si>
    <t>International Journal of Physiology, Pathophysiology and Pharmacology</t>
  </si>
  <si>
    <t>Immunoglobulin transmission to infants born to mothers with COVID-19</t>
  </si>
  <si>
    <t>Abadan University of Medical Sciences</t>
  </si>
  <si>
    <t>Abadan</t>
  </si>
  <si>
    <t>https://jpma.org.pk/article-details/11396?article_id=11396</t>
  </si>
  <si>
    <t>Journal of the Pakistani Medical Association</t>
  </si>
  <si>
    <t>Clinical characteristics, obstetric and perinatal outcome of COVID-19 Infection in pregnant women</t>
  </si>
  <si>
    <t>Jamil R</t>
  </si>
  <si>
    <t>Ruth Pfau Civil Hospital, Karachi, and Dow University of Health Sciences, Karachi</t>
  </si>
  <si>
    <t xml:space="preserve"> August 2020 to July 2021</t>
  </si>
  <si>
    <t>Comparison of maternal and neonatal outcomes of COVID-19 before and after SARS-CoV-2 omicron emergence in maternity facilities in Malawi (MATSurvey): data from a national maternal surveillance platform</t>
  </si>
  <si>
    <t>https://www.thelancet.com/journals/langlo/article/PIIS2214-109X(22)00359-X/fulltext</t>
  </si>
  <si>
    <t>Mndala L</t>
  </si>
  <si>
    <t>Lancet Global Health</t>
  </si>
  <si>
    <t>MATSurvey utilises data from 33 sites across Malawi, comprising all four Central Hospitals</t>
  </si>
  <si>
    <t>Malawi</t>
  </si>
  <si>
    <t xml:space="preserve"> Jan 1, 2021 to March 31, 2022</t>
  </si>
  <si>
    <t>Effect of asymptomatic COVID-19 infection on the placenta in the third trimester of pregnancy: A prospective case-control study</t>
  </si>
  <si>
    <t xml:space="preserve">Turkish Journal of Obstetrics and Gynecology </t>
  </si>
  <si>
    <t>April 30, 2021 and July 20,
2021</t>
  </si>
  <si>
    <t>Sarıyer Hamidiye Etfal Training and Research Hospital</t>
  </si>
  <si>
    <t>SARS-CoV-2 Infection and Pregnancy: Maternal and Neonatal Outcomes and Placental Pathology Correlations</t>
  </si>
  <si>
    <t>https://www.mdpi.com/1999-4915/14/9/2043/htm</t>
  </si>
  <si>
    <t>https://pubmed.ncbi.nlm.nih.gov/36149229/</t>
  </si>
  <si>
    <t>Pomorski M</t>
  </si>
  <si>
    <t>University Hospital in Wroclaw, Poland</t>
  </si>
  <si>
    <t>Use of convalescent plasma in pregnant women with early stage COVID-19 infection in a tertiary care hospital in Dubai, February to March 2021: a case series study</t>
  </si>
  <si>
    <t>Adan H</t>
  </si>
  <si>
    <t>https://bmcpregnancychildbirth.biomedcentral.com/articles/10.1186/s12884-022-05043-w</t>
  </si>
  <si>
    <t xml:space="preserve">Latifa Maternity Hospital </t>
  </si>
  <si>
    <t>12 February and 04 March 2021</t>
  </si>
  <si>
    <t>Clinical Manifestation and Obstetric Outcomes in Pregnant Women with SARS-CoV-2 Infection at Delivery: A Retrospective Cohort Analysis</t>
  </si>
  <si>
    <t>Journal of Personalized Medicine</t>
  </si>
  <si>
    <t>Grgić G</t>
  </si>
  <si>
    <t>https://www.mdpi.com/2075-4426/12/9/1480/htm</t>
  </si>
  <si>
    <t>5 March 2020 to 31 October 2021</t>
  </si>
  <si>
    <t>Maternal–Neonatal Outcomes of Obstetric Deliveries Performed in Negative Pressure Isolation Rooms during the COVID-19 Omicron Variant Pandemic in Taiwan: A Retrospective Cohort Study of a Single Institution</t>
  </si>
  <si>
    <t>https://www.mdpi.com/2077-0383/11/18/5441/htm</t>
  </si>
  <si>
    <t>Liao YC</t>
  </si>
  <si>
    <t>Linkou CGMH</t>
  </si>
  <si>
    <t>May 2022 and 31 May 2022</t>
  </si>
  <si>
    <t>Tao-Yuan, Hsinchu, and Miaoli</t>
  </si>
  <si>
    <t>Mild COVID-19 Was Not Associated with Impaired IVF Outcomes or Early Pregnancy Loss in IVF Patients</t>
  </si>
  <si>
    <t>https://www.mdpi.com/2077-0383/11/18/5265/htm</t>
  </si>
  <si>
    <t>Kabalkin Y</t>
  </si>
  <si>
    <t xml:space="preserve">Hadassah Medical Center IVF </t>
  </si>
  <si>
    <t>March 2020–April 2021</t>
  </si>
  <si>
    <t>Does asymptomatic/uncomplicated SARS-CoV-2 infection during pregnancy increase the risk of spontaneous preterm birth?</t>
  </si>
  <si>
    <t>https://journals.viamedica.pl/ginekologia_polska/article/view/87877</t>
  </si>
  <si>
    <t>Kumru P</t>
  </si>
  <si>
    <t>Zeynep Kamil Women and Children’s Diseases Training and Research
Hospital</t>
  </si>
  <si>
    <t>SARS-CoV-2 Infection during Pregnancy and Histological Alterations in the Placenta</t>
  </si>
  <si>
    <t>https://www.mdpi.com/2075-4418/12/9/2258/htm</t>
  </si>
  <si>
    <t xml:space="preserve">March 2021 and June 2021 </t>
  </si>
  <si>
    <t>1 April 2020 to 30 March 2022</t>
  </si>
  <si>
    <t>Sfântul Pantelimon Clinical Emergency Hospital from Bucharest, Romania</t>
  </si>
  <si>
    <t>Unexpected Vertical Transmission of SARS-CoV-2: Discordant Clinical Course and Transmission from Mother to Newborn</t>
  </si>
  <si>
    <t>https://www.mdpi.com/2076-2607/10/9/1718/htm</t>
  </si>
  <si>
    <t>Boncompagni A</t>
  </si>
  <si>
    <t>Children and Adults, University Hospital of Modena</t>
  </si>
  <si>
    <t>Histopathological Changes in Placenta of Severe Acute Respiratory Syndrome Coronavirus 2 (SARS-Cov-2) Infection and Maternal and Perinatal Outcome in COVID-19</t>
  </si>
  <si>
    <t>https://link.springer.com/article/10.1007/s13224-022-01666-3</t>
  </si>
  <si>
    <t>Garg R</t>
  </si>
  <si>
    <t>May 2020 and May 2021</t>
  </si>
  <si>
    <t>S N Medical College, Agra</t>
  </si>
  <si>
    <t xml:space="preserve">29.13±4.01 </t>
  </si>
  <si>
    <t>25.57±4.69</t>
  </si>
  <si>
    <t>1 neonatal death</t>
  </si>
  <si>
    <t>10 (8 – 12)</t>
  </si>
  <si>
    <t>34 (27 – 39)</t>
  </si>
  <si>
    <t>abortive tissue sampled</t>
  </si>
  <si>
    <t>31.94 ± 7.318</t>
  </si>
  <si>
    <t>3160 ± 451.0</t>
  </si>
  <si>
    <t xml:space="preserve">37.8 ± 2.4 </t>
  </si>
  <si>
    <t>1-140</t>
  </si>
  <si>
    <t xml:space="preserve">3,111.3 ± 610 </t>
  </si>
  <si>
    <t xml:space="preserve">30.6 ± 8.1 </t>
  </si>
  <si>
    <t xml:space="preserve">7.2 ± 8.0 </t>
  </si>
  <si>
    <t>https://academic.oup.com/humrep/article/36/11/2883/6369519?login=false</t>
  </si>
  <si>
    <t xml:space="preserve">Outcomes of SARS-CoV-2 infected pregnancies after medically assisted reproduction </t>
  </si>
  <si>
    <t>ESHRE COVID-19 Working Group</t>
  </si>
  <si>
    <t>Human Reproduction</t>
  </si>
  <si>
    <t>May 2020 and June 2021</t>
  </si>
  <si>
    <t xml:space="preserve">ESHRE COVID-19 working group </t>
  </si>
  <si>
    <t>Maguire S (not vaccinated)</t>
  </si>
  <si>
    <t>Maguire S (1 dose)</t>
  </si>
  <si>
    <t>Maguire S (2 doses)</t>
  </si>
  <si>
    <t>Maguire S (3 doses)</t>
  </si>
  <si>
    <t xml:space="preserve">24.6 (9.6) </t>
  </si>
  <si>
    <t xml:space="preserve">16.7 (8.5) </t>
  </si>
  <si>
    <t xml:space="preserve">18.7 (6.7) </t>
  </si>
  <si>
    <t xml:space="preserve">22.3 (10) </t>
  </si>
  <si>
    <t xml:space="preserve">36.8 (4.2) </t>
  </si>
  <si>
    <t xml:space="preserve">34.9 (4.7) </t>
  </si>
  <si>
    <t xml:space="preserve">38.0 (0.9) </t>
  </si>
  <si>
    <t xml:space="preserve">33.9 (9.5) </t>
  </si>
  <si>
    <t xml:space="preserve">3010 (600) </t>
  </si>
  <si>
    <t xml:space="preserve">2400 (1100) </t>
  </si>
  <si>
    <t xml:space="preserve">2920 (600) </t>
  </si>
  <si>
    <t xml:space="preserve">3050 (500) </t>
  </si>
  <si>
    <t xml:space="preserve">1- 53 </t>
  </si>
  <si>
    <t>total</t>
  </si>
  <si>
    <t>34 (3.8)</t>
  </si>
  <si>
    <t>36.4 (4.6)</t>
  </si>
  <si>
    <t>28.74±5.967</t>
  </si>
  <si>
    <t>30.189±5.446</t>
  </si>
  <si>
    <t>3215.54±495.47</t>
  </si>
  <si>
    <t>26 (21, 31)</t>
  </si>
  <si>
    <t>39 (37, 40)</t>
  </si>
  <si>
    <t xml:space="preserve">1 diabetes; 3 obesity </t>
  </si>
  <si>
    <t>Stillborn</t>
  </si>
  <si>
    <t>Abnormal</t>
  </si>
  <si>
    <t>Diffuse chronic histiocytic intervillositis with marked increased intervillous fibrin deposition.</t>
  </si>
  <si>
    <t>Alive</t>
  </si>
  <si>
    <t>Diffuse acute and organizing intervillositis</t>
  </si>
  <si>
    <t>Prominent perivillous fibrin deposition. Prominent chronic intervillositis. No chorioamnionitis.</t>
  </si>
  <si>
    <t>Chronic histiocytic intervillositis with increased perivillous fibrin deposition</t>
  </si>
  <si>
    <t>Massive perivillous fibrin deposition involving &gt;70% of maternal surface and placental parenchyma involvement</t>
  </si>
  <si>
    <t>Diffuse and severe perivillous inflammation (histiocytic and neutrophilic) with synctiotrophoblastic membrane necrosis and diffuse perivillous fibrin deposition. Multifocal chorioangiosis. Focal stem vessel sclerosis.</t>
  </si>
  <si>
    <t>Not Done</t>
  </si>
  <si>
    <t>Marked increase in perivillous fibrin deposition and increased intervillous histiocytes</t>
  </si>
  <si>
    <t>Massive perivillous fibrin deposition, chronic histiocytic intervillositis, near total villous infarction</t>
  </si>
  <si>
    <t>30% of placenta: multiple early subacute infarcts.</t>
  </si>
  <si>
    <t>Focally increased subchorionic fibrin, areas with dystrophic calcification, increased perivillous fibrin, histiocytic intervillositis. Diamniotic-dichorionic twin placenta. No significant inflammation.</t>
  </si>
  <si>
    <t>Perivillous fibrin with subacute villous infarction involving greater than 50% of placental parenchyma, irregular villous maturation, patchy villous hypervascularity, mild ischemic change</t>
  </si>
  <si>
    <t>Markedly increase intervillous fibrin deposition. Villous stromal-vascular karyorrhexis plus chronic villitis.</t>
  </si>
  <si>
    <t>Chronic histiocytic intervillositis, massive perivillous fibrin deposition</t>
  </si>
  <si>
    <t>Placental pathology</t>
  </si>
  <si>
    <t>1530 (1063-2022)</t>
  </si>
  <si>
    <t>30.1 (28.5-33.6)</t>
  </si>
  <si>
    <t xml:space="preserve"> 39. 45 ± 3.10 </t>
  </si>
  <si>
    <t xml:space="preserve">27.15 ± 5.21 </t>
  </si>
  <si>
    <t>39. 45 ± 3.10</t>
  </si>
  <si>
    <t>27±5 years</t>
  </si>
  <si>
    <t xml:space="preserve">35±3 </t>
  </si>
  <si>
    <t>1-41</t>
  </si>
  <si>
    <t>includes 6 fetal deaths</t>
  </si>
  <si>
    <t>30.3 (5.7)</t>
  </si>
  <si>
    <t>38 (1.6)</t>
  </si>
  <si>
    <t>37 (25-41)</t>
  </si>
  <si>
    <t>1 missing data</t>
  </si>
  <si>
    <t>38 4/7 (34 4/7–40 2/7)</t>
  </si>
  <si>
    <t>3090 (2006–4010)</t>
  </si>
  <si>
    <t>early pregnancy loss, defined as a miscarriage or missed abortion diagnosed after discharge from the IVF unit with an intrauterine pregnancy demonstrating fetal cardiac activity (6–7 weeks), and until 14 weeks of gestation.</t>
  </si>
  <si>
    <t>31.2 (27.3–34.1)</t>
  </si>
  <si>
    <t>38 (37–39)</t>
  </si>
  <si>
    <t>3305.0 (2740–
3580.0)</t>
  </si>
  <si>
    <t>1-102</t>
  </si>
  <si>
    <t>26.88 (15–43)</t>
  </si>
  <si>
    <t>38.12 (27–41)</t>
  </si>
  <si>
    <t>0.94 (0–10)</t>
  </si>
  <si>
    <t>3046.8 (690–3800)</t>
  </si>
  <si>
    <t>34-38</t>
  </si>
  <si>
    <t>33.7 (6.1)</t>
  </si>
  <si>
    <t>2 positive (34 tested)</t>
  </si>
  <si>
    <t>Pregnancy outcomes after SARS-CoV-2 infection in periods dominated by delta and omicron variants in Scotland: a population-based cohort study</t>
  </si>
  <si>
    <t>https://www.sciencedirect.com/science/article/pii/S2213260022003605?via%3Dihub#ecomp10</t>
  </si>
  <si>
    <t>Stock SJ</t>
  </si>
  <si>
    <t>The Lancet Respiratory Medicine</t>
  </si>
  <si>
    <t>COVID-19 in Pregnancy in Scotland Study (COPS) database</t>
  </si>
  <si>
    <t>Scotland</t>
  </si>
  <si>
    <t>May 17, 2021, and Jan 31, 2022</t>
  </si>
  <si>
    <t>https://ijrm.ssu.ac.ir/article-1-2260-en.html</t>
  </si>
  <si>
    <t>Tabatabai RS</t>
  </si>
  <si>
    <t>Prenatal and clinical characteristics of pregnant women infected with COVID-19 in Yazd, Iran: A multicenter cross-sectional study</t>
  </si>
  <si>
    <t>International Journal of Reproductive Biomedicine</t>
  </si>
  <si>
    <t xml:space="preserve"> 6 mother and child care centers in Yazd city</t>
  </si>
  <si>
    <t>Yazd</t>
  </si>
  <si>
    <t>March 2020 - September 2020</t>
  </si>
  <si>
    <t>Assessment of glucose levels in pregnant women with history of COVID-19 in a case-control study</t>
  </si>
  <si>
    <t>https://www.frontiersin.org/articles/10.3389/fphys.2022.988361/full</t>
  </si>
  <si>
    <t>Monod C</t>
  </si>
  <si>
    <t>Frontiers in Physiology</t>
  </si>
  <si>
    <t>Department of Obstetrics and Gynaecology, Medical University of Vienna)</t>
  </si>
  <si>
    <t xml:space="preserve">between 01/2020 and 02/2022 </t>
  </si>
  <si>
    <t>Frequency of positive antiphospholipid antibodies in pregnant women with SARS-CoV-2 infection and impact on pregnancy outcome: A single-center prospective study on 151 pregnancies</t>
  </si>
  <si>
    <t>https://www.frontiersin.org/articles/10.3389/fimmu.2022.953043/full</t>
  </si>
  <si>
    <t>Gozzoli GI</t>
  </si>
  <si>
    <t>March 2020 and July 2021</t>
  </si>
  <si>
    <t>Obstetric Department of the ASST Spedali Civili of Brescia</t>
  </si>
  <si>
    <t>High-Risk Preterm Infant Born to a Mother With COVID-19: A Case Report</t>
  </si>
  <si>
    <t>Formiga CKMR</t>
  </si>
  <si>
    <t>https://www.frontiersin.org/articles/10.3389/fresc.2022.862403/full</t>
  </si>
  <si>
    <t>Goiânia</t>
  </si>
  <si>
    <t xml:space="preserve">Hospital das Clínicas of Universidade Federal de Goiás (HC-UFG) </t>
  </si>
  <si>
    <t>June 2020 to December 2021.</t>
  </si>
  <si>
    <t>Frontiers in Rehabilitation Sciences</t>
  </si>
  <si>
    <t>Pregnancy Outcomes after Administration of Monoclonal Antibodies Therapy for COVID-19</t>
  </si>
  <si>
    <t>https://www.sciencedirect.com/science/article/pii/S2589933322001914?via%3Dihub</t>
  </si>
  <si>
    <t>Martinez-Baladejo MT</t>
  </si>
  <si>
    <t>April 2021 to January 2022</t>
  </si>
  <si>
    <t>St. Luke's University Health Network Electronic Medical Record</t>
  </si>
  <si>
    <t>Bethlehem</t>
  </si>
  <si>
    <t>https://www.sciencedirect.com/science/article/pii/S2589933322001902?via%3Dihub</t>
  </si>
  <si>
    <t>Confirmation of preeclampsia-like syndrome induced by severe COVID-19: An Observational Study</t>
  </si>
  <si>
    <t>Serrano B</t>
  </si>
  <si>
    <t>Vall d'Hebron Barcelona Hospital Campus, Barcelona, Spain</t>
  </si>
  <si>
    <t>March 1, 2020 – May 5, 2021</t>
  </si>
  <si>
    <t>Adverse Perinatal Outcomes in Pregnancies Affected by Severe COVID-19 Infection</t>
  </si>
  <si>
    <t>https://www.sciencedirect.com/science/article/pii/S2666577822000673</t>
  </si>
  <si>
    <t>Hamidi OP</t>
  </si>
  <si>
    <t>Aurora</t>
  </si>
  <si>
    <t>Prediction of Adverse Outcomes among Women in the Third Trimester of Pregnancy with Coronavirus Disease 2019</t>
  </si>
  <si>
    <t>https://icjournal.org/DOIx.php?id=10.3947/ic.2022.0065</t>
  </si>
  <si>
    <t>Kim HM</t>
  </si>
  <si>
    <t>Infection &amp; Chemotherapy</t>
  </si>
  <si>
    <t xml:space="preserve">November 2020 and October 2021 </t>
  </si>
  <si>
    <t>Kyungpook National University Chilgok Hospital</t>
  </si>
  <si>
    <t>University Hospital, Kwame Nkrumah University of Science and Technology (KNUST)</t>
  </si>
  <si>
    <t>Ghana</t>
  </si>
  <si>
    <t>https://www.panafrican-med-journal.com/content/article/42/173/full/</t>
  </si>
  <si>
    <t>COVID-19 and Burkholderia cepacia co-infection in pregnancy associated with fetal demise: a case report</t>
  </si>
  <si>
    <t>Kumasi</t>
  </si>
  <si>
    <t>Ampah BA</t>
  </si>
  <si>
    <t>Outcome of pregnancy in sickle cell anemia patients with COVID-19 infection</t>
  </si>
  <si>
    <t>https://www.ajts.org/preprintarticle.asp?id=356866</t>
  </si>
  <si>
    <t>Gowri V</t>
  </si>
  <si>
    <t>Asian Journal of Transfusion Science</t>
  </si>
  <si>
    <t>Sungai Buloh Hospital, Selangor, Malaysia</t>
  </si>
  <si>
    <t>Oct 1, 2020 to Sept 30, 2021</t>
  </si>
  <si>
    <t>https://www.sciencedirect.com/science/article/pii/S2772707622001278</t>
  </si>
  <si>
    <t>Characteristics and Outcomes of SARS-CoV-2 Positivity in Neonates Born to Mothers with COVID-19 in Klang Valley, Malaysia: A Retrospective Observational Study</t>
  </si>
  <si>
    <t>IJID Regions</t>
  </si>
  <si>
    <t>Lim SB</t>
  </si>
  <si>
    <t>Sungai Buloh</t>
  </si>
  <si>
    <t xml:space="preserve">Obstetrics Unit of Fondazione MBBM Onlus at San Gerardo Hospital in Monza, Italy </t>
  </si>
  <si>
    <t>Monza</t>
  </si>
  <si>
    <t>https://www.mdpi.com/1999-4915/14/10/2207/htm</t>
  </si>
  <si>
    <t>Imbalanced Angiogenesis in Pregnancies Complicated by SARS-CoV-2 Infection</t>
  </si>
  <si>
    <t>Giardini V</t>
  </si>
  <si>
    <t>SARS-CoV-2 and human milk presence of virus and antibodies in just delivered mothers and possible transmission to the babies: An observational study over a period of 1 year in the state of Mizoram</t>
  </si>
  <si>
    <t>https://www.nepjol.info/index.php/AJMS/article/view/45550</t>
  </si>
  <si>
    <t>Falkawn</t>
  </si>
  <si>
    <t>Asian Journal of Medical Sciences</t>
  </si>
  <si>
    <t>Fanai EL</t>
  </si>
  <si>
    <t>tertiary care Medical
College in North Eastern India which was functioning
as “dedicated COVID-19 hospital”</t>
  </si>
  <si>
    <t>March 2021–202</t>
  </si>
  <si>
    <t>HISTOPATHOLOGICAL CHANGES IN THE PLACENTAS OF MOTHERS WITH A HISTORY OF CORONAVIRUS DISEASE 2019 INFECTION IN PREGNANCY: A COMPARATIVE CROSS-SECTIONAL STUDY</t>
  </si>
  <si>
    <t>Hunaina Al Kindi</t>
  </si>
  <si>
    <t>http://ojs.lumhs.edu.pk/index.php/LMRJ/article/view/968/407</t>
  </si>
  <si>
    <t>March 2020 and March 2021</t>
  </si>
  <si>
    <t>Department of Histopathology at Khoula Hospital, Oman</t>
  </si>
  <si>
    <t>Liaquat Medical Research Journal (LMRJ)</t>
  </si>
  <si>
    <t>PREGNANCY OUTCOMES OF COVID-19 POSSITIVE PREGNANT
WOMEN AT THE HUE CENTRAL HOSPITAL</t>
  </si>
  <si>
    <t>https://jcmhch.com/upload/files/Bai%204_%20Dinh%20Thi%20Phuong%20Minh.pdf</t>
  </si>
  <si>
    <t>Dinh Thi Phuong Minh</t>
  </si>
  <si>
    <t>Hue Central Hospital - Branch 2</t>
  </si>
  <si>
    <t>Hue</t>
  </si>
  <si>
    <t>Clinical features and consequences of COVID-19 infection in pregnant women undergoing delivery in Kurdistan Province, Iran</t>
  </si>
  <si>
    <t>http://cdjournal.muk.ac.ir/index.php/cdj/article/view/665</t>
  </si>
  <si>
    <t>Chronic Disease Journal</t>
  </si>
  <si>
    <t>Besat  Hospital of Kurdistan Province</t>
  </si>
  <si>
    <t>February 25, 2020, to    August    21,    2020</t>
  </si>
  <si>
    <t>The effect of COVID-19 disease diagnosed in the first trimester of pregnancy on obstetric outcomes</t>
  </si>
  <si>
    <t>https://dergipark.org.tr/en/download/article-file/2253286</t>
  </si>
  <si>
    <t>Bayram F</t>
  </si>
  <si>
    <t>Bursa Yüksek Ihtisas Training and Research Hospital</t>
  </si>
  <si>
    <t>A Study on Neonatal Outcome Due to Placental Infection during
Severe COVID-19</t>
  </si>
  <si>
    <t>International Journal of Pharmaceutical and Clinical Research</t>
  </si>
  <si>
    <t>Jaiswal A</t>
  </si>
  <si>
    <t>http://impactfactor.org/PDF/IJPCR/14/IJPCR,Vol14,Issue9,Article126.pdf</t>
  </si>
  <si>
    <t>July 2021 to June 2022</t>
  </si>
  <si>
    <t>30.04 ± 0.71</t>
  </si>
  <si>
    <t xml:space="preserve"> 4-40 </t>
  </si>
  <si>
    <t>30.95 ± 0.96</t>
  </si>
  <si>
    <t>2 diabetes; 1 chronic hypertension</t>
  </si>
  <si>
    <t>1-48</t>
  </si>
  <si>
    <t>34 immediately after birth</t>
  </si>
  <si>
    <t>2630 ± 30.804</t>
  </si>
  <si>
    <t>cord blood tested</t>
  </si>
  <si>
    <t>spontaneous and missed abortions at wk 17 and 18; in addition 5 miscarriages and 1 IUFD reported as "terminations due to miscarriage" but extracted here as pregnancy loss</t>
  </si>
  <si>
    <t>31.7 (5.8)</t>
  </si>
  <si>
    <t>39.6 (38.7-40.3)</t>
  </si>
  <si>
    <t>3340 (580)</t>
  </si>
  <si>
    <t>33,3 years (IQR 29,3 – 37,5)</t>
  </si>
  <si>
    <t>39 weeks (32,4 – 40)</t>
  </si>
  <si>
    <t>1-151</t>
  </si>
  <si>
    <t>1 hr after birth</t>
  </si>
  <si>
    <t>72 hrs after birth</t>
  </si>
  <si>
    <t>30 + 3</t>
  </si>
  <si>
    <t xml:space="preserve">30. 19 +5.269 </t>
  </si>
  <si>
    <t>two twin pregnancies</t>
  </si>
  <si>
    <t xml:space="preserve">1 patient lost to follow up not included  </t>
  </si>
  <si>
    <t>1 diabetes; 1 chornic hypertension</t>
  </si>
  <si>
    <t>39.1 (38.2-40.7)</t>
  </si>
  <si>
    <t>Serrano B (Preeclampsia-like)</t>
  </si>
  <si>
    <t>Serrano B (Preeclampsia)</t>
  </si>
  <si>
    <t>Serrano B (no preeclampsia)</t>
  </si>
  <si>
    <t>2737.5 (2637.3-3037.5)</t>
  </si>
  <si>
    <t>36.3 (32-36.8)</t>
  </si>
  <si>
    <t xml:space="preserve">	39 (37.9-40.0)</t>
  </si>
  <si>
    <t>2412.5 (1683.8-2580)</t>
  </si>
  <si>
    <t>3130 (2900-3540)</t>
  </si>
  <si>
    <t>Hamidi OP (Asymptomatic, mild, or moderate infection)</t>
  </si>
  <si>
    <t>27.5 (22-32)</t>
  </si>
  <si>
    <t>28 (25-33.5)</t>
  </si>
  <si>
    <t>31.5 (27.5-34.8)</t>
  </si>
  <si>
    <t>8 diabetes; 19 chronic hypertension</t>
  </si>
  <si>
    <t>2 diabetes; 4 chronic hypertension</t>
  </si>
  <si>
    <t>39.1 (37.5 – 39.4)</t>
  </si>
  <si>
    <t>38.4 (36.8 – 39.4)</t>
  </si>
  <si>
    <t>37 (30.1-39)</t>
  </si>
  <si>
    <t>Pregnancy loss defined as spontaneous miscarriage at any gestational age or intrauterine fetal demise</t>
  </si>
  <si>
    <t>1 to 44</t>
  </si>
  <si>
    <t>Hamidi OP (critical;severe)</t>
  </si>
  <si>
    <t>Hamidi OP (critical; severe)</t>
  </si>
  <si>
    <t>3186.5 (2840-3480)</t>
  </si>
  <si>
    <t>3125 (2715-3410)</t>
  </si>
  <si>
    <t>2 positive (111 tested)</t>
  </si>
  <si>
    <t>co-infection Burkholderia cepacia</t>
  </si>
  <si>
    <t>31.8 ± 5.0</t>
  </si>
  <si>
    <t>33.6 (29.5 - 36.3)</t>
  </si>
  <si>
    <t>18.3 ± 26.2</t>
  </si>
  <si>
    <t xml:space="preserve">2,910.8 ± 429.4	</t>
  </si>
  <si>
    <t>38.1 (37.2 - 38.5)</t>
  </si>
  <si>
    <t>spontaneous abortion at 11 wks</t>
  </si>
  <si>
    <t>pregnancy loss at 11 wk</t>
  </si>
  <si>
    <t>256 diabetes; 39 hypertension</t>
  </si>
  <si>
    <t>1-766</t>
  </si>
  <si>
    <t>15 diabtes; GDM; 2 chronic hypertension</t>
  </si>
  <si>
    <t>3205 ± 649</t>
  </si>
  <si>
    <t>Giardini V asymptomatic</t>
  </si>
  <si>
    <t>Giardini V symptomatic</t>
  </si>
  <si>
    <t>3070 ± 459</t>
  </si>
  <si>
    <t>39.2 ± 2</t>
  </si>
  <si>
    <t>38.2 ± 2</t>
  </si>
  <si>
    <t>33.4 ± 7</t>
  </si>
  <si>
    <t>31.3 ± 6</t>
  </si>
  <si>
    <t>32 exclusive; 83 mixed feeding</t>
  </si>
  <si>
    <t>31.2±5.7</t>
  </si>
  <si>
    <t>78 positive</t>
  </si>
  <si>
    <t>post breastfeeding</t>
  </si>
  <si>
    <t>38.6±1.7</t>
  </si>
  <si>
    <t>3372±560</t>
  </si>
  <si>
    <t>includes 5 IUFD</t>
  </si>
  <si>
    <t>37.5 ± 2.5</t>
  </si>
  <si>
    <t>29.75 ± 5.92</t>
  </si>
  <si>
    <t>3043.51 ±555.20</t>
  </si>
  <si>
    <t>37.49 ±1.96</t>
  </si>
  <si>
    <t>30.11 ±6.24</t>
  </si>
  <si>
    <t>28,22±6,46</t>
  </si>
  <si>
    <t>26,27±3,78</t>
  </si>
  <si>
    <t>9,97±2,86</t>
  </si>
  <si>
    <t>first trimester missed abortions; data per disease severity available</t>
  </si>
  <si>
    <t>29.5±2.6</t>
  </si>
  <si>
    <t>35.96±0.69</t>
  </si>
  <si>
    <t>35±0.8</t>
  </si>
  <si>
    <t>10 (5-12)</t>
  </si>
  <si>
    <t>termination refered to as "therapeutic miscarriage"</t>
  </si>
  <si>
    <t xml:space="preserve">3030 (2550-3370) </t>
  </si>
  <si>
    <t>Stock SJ (delta-dominant period)</t>
  </si>
  <si>
    <t>Stock SJ (omicron-dominant period)</t>
  </si>
  <si>
    <t>Stock SJ (delta)</t>
  </si>
  <si>
    <t>Stock SJ (omicron)</t>
  </si>
  <si>
    <t>1 to 2338</t>
  </si>
  <si>
    <t>1 to 2048</t>
  </si>
  <si>
    <t>does not include 13 stillbirths</t>
  </si>
  <si>
    <t>does not include 2 stillbirths</t>
  </si>
  <si>
    <t>https://www.frontiersin.org/articles/10.3389/fimmu.2022.999136/full</t>
  </si>
  <si>
    <t>https://www.mdpi.com/2072-6643/14/19/4037/htm</t>
  </si>
  <si>
    <t>https://www.academicpedsjnl.net/article/S1876-2859(22)00529-0/fulltext</t>
  </si>
  <si>
    <t>Maternal and neonatal immune response to SARS-CoV-2, IgG transplacental transfer and cytokine profile</t>
  </si>
  <si>
    <t>Rubio R</t>
  </si>
  <si>
    <t>Hospital Sant Joan de Déu (HSJD), Barcelona (Spain)</t>
  </si>
  <si>
    <t xml:space="preserve"> April and August 2020</t>
  </si>
  <si>
    <t>Glycation-Driven Inflammation: COVID-19 Severity in Pregnant Women and Perinatal Outcomes</t>
  </si>
  <si>
    <t>COVID-19 hub maternity hospital in Lombardy, Italy</t>
  </si>
  <si>
    <t>Bernstein HH</t>
  </si>
  <si>
    <t>Association of SARS-CoV-2 Infection with Early Breastfeeding</t>
  </si>
  <si>
    <t>Academic Pediatrics</t>
  </si>
  <si>
    <t>Maternal and Neonatal Outcomes Associated with Mild COVID-19 Infection in an Obstetric Cohort in Brazil</t>
  </si>
  <si>
    <t>Santos CAD</t>
  </si>
  <si>
    <t>American Journal of Tropical Medicine and Hygiene</t>
  </si>
  <si>
    <t>https://www.ajtmh.org/view/journals/tpmd/aop/article-10.4269-ajtmh.22-0421/article-10.4269-ajtmh.22-0421.xml?tab_body=pdf</t>
  </si>
  <si>
    <t>March 18, 2020 and July 31, 2021</t>
  </si>
  <si>
    <t>northeastern Brazil</t>
  </si>
  <si>
    <t>Timing and severity of COVID-19 during pregnancy and risk of preterm birth in the International Registry of Coronavirus Exposure in Pregnancy</t>
  </si>
  <si>
    <t>https://bmcpregnancychildbirth.biomedcentral.com/articles/10.1186/s12884-022-05101-3</t>
  </si>
  <si>
    <t>Smith LH</t>
  </si>
  <si>
    <t xml:space="preserve">The International Registry of Coronavirus Exposure in Pregnancy (IRCEP) </t>
  </si>
  <si>
    <t>Oct 2021 onwards</t>
  </si>
  <si>
    <t>June 2020 onwards</t>
  </si>
  <si>
    <t>Comparison of Perinatal, Newborn, and Audiometry Results of COVID-19 Pregnant Women</t>
  </si>
  <si>
    <t>Yilmaz M</t>
  </si>
  <si>
    <t>https://www.hindawi.com/journals/ijclp/2022/2699532/</t>
  </si>
  <si>
    <t>The international Journal of Clinical Practice</t>
  </si>
  <si>
    <t>between January 2020 and December 2021</t>
  </si>
  <si>
    <t>Siirt University Training and Research Hospital</t>
  </si>
  <si>
    <t>Siirt</t>
  </si>
  <si>
    <t>26.7 ± 4.7</t>
  </si>
  <si>
    <t>38.9 ± .1.7</t>
  </si>
  <si>
    <t xml:space="preserve"> 3214.5 ± 542.7</t>
  </si>
  <si>
    <t>29.85 (10)</t>
  </si>
  <si>
    <t>33 (5.5)</t>
  </si>
  <si>
    <t>Ventilatory Parameters in Obstetric Patients with COVID-19 and Impact of Delivery: A Multicenter Prospective Cohort Study</t>
  </si>
  <si>
    <t>https://www.sciencedirect.com/science/article/pii/S001236922203999X</t>
  </si>
  <si>
    <t>Vasquez  DN</t>
  </si>
  <si>
    <t>Argentina/Colombia</t>
  </si>
  <si>
    <t xml:space="preserve">20 ICUs in 7 provinces in Argentina and 1 ICU in Colombia </t>
  </si>
  <si>
    <t>33 (29–36,5)</t>
  </si>
  <si>
    <t>Di Martino D (mild)</t>
  </si>
  <si>
    <t>Di Martino D (severe)</t>
  </si>
  <si>
    <t>28,5 (24–31)</t>
  </si>
  <si>
    <t>38 (35–39)</t>
  </si>
  <si>
    <t>39 (37–40)</t>
  </si>
  <si>
    <t>2780 (2210–3462)</t>
  </si>
  <si>
    <t>3030 (2580–3600)</t>
  </si>
  <si>
    <t>30 (6.2)</t>
  </si>
  <si>
    <t>3,176.4 (519.5)</t>
  </si>
  <si>
    <t>38.2 (2.1)</t>
  </si>
  <si>
    <t>Enfermedades infecciosas y microbiologia clinica (English ed.)</t>
  </si>
  <si>
    <t>Epidemiology and characteristics of SARS-CoV-2 infection in the newborn and pregnant woman. Transplacemental transfer of immunoglobulins</t>
  </si>
  <si>
    <t>https://www.sciencedirect.com/science/article/pii/S2529993X22002143?via%3Dihub</t>
  </si>
  <si>
    <t>Impact of SARS-CoV-2 Infection during Pregnancy and Perinatal Outcome: Findings from Private Hospitals at Dhaka, Bangladesh</t>
  </si>
  <si>
    <t>https://www.banglajol.info/index.php/JBCPS/article/view/61889</t>
  </si>
  <si>
    <t>Popular medical college &amp;hospital (PMCH) and Greenlife medical college hospital (GLMC)</t>
  </si>
  <si>
    <t>Moni SC</t>
  </si>
  <si>
    <t>July 2021 to September 2021</t>
  </si>
  <si>
    <t>https://jjournals.ju.edu.jo/index.php/JMJ/article/view/470</t>
  </si>
  <si>
    <t>Clinical features and outcome of Corona Virus Disease – 19 infection among pregnant Jordanian women</t>
  </si>
  <si>
    <t>Qudsieh S</t>
  </si>
  <si>
    <t>Jordan Medical Journal</t>
  </si>
  <si>
    <t>https://journals.viamedica.pl/ginekologia_polska/article/view/GP.a2022.0108/69168</t>
  </si>
  <si>
    <t>Role of serum metalloproteinases 2 and 9 to assess the severity of COVID-19 in pregnant women: a prospective cross-sectional study</t>
  </si>
  <si>
    <t>Can E</t>
  </si>
  <si>
    <t>Kanuni Sultan Suleyman Education and Research Hospital</t>
  </si>
  <si>
    <t>Evaluation of Variants and the Effect of Vaccine
on Mortality in Pregnant and Postpartum Women
Infected with COVID-19</t>
  </si>
  <si>
    <t>https://cms.turkishjic.org/Uploads/Article_53086/TYBD-0-0.pdf</t>
  </si>
  <si>
    <t xml:space="preserve">Turkish Journal of Intensive Care </t>
  </si>
  <si>
    <t>August 1, 2021, and February 1, 2022</t>
  </si>
  <si>
    <t xml:space="preserve">Başakşehir
 Çam and Sakura City Hospital </t>
  </si>
  <si>
    <t>Alay GH</t>
  </si>
  <si>
    <t>A population-based matched cohort study of early pregnancy outcomes following COVID-19 vaccination and SARS-CoV-2 infection</t>
  </si>
  <si>
    <t>Calvert C</t>
  </si>
  <si>
    <t>COVID-19 in Pregnancy in Scotland (COPS) cohort</t>
  </si>
  <si>
    <t>included pregnancies with an estimated conception date up to September 28, 2021, and identified outcomes occurring up to January 31, 2022</t>
  </si>
  <si>
    <t>30.0 (27.0, 34.0)</t>
  </si>
  <si>
    <t>31±6</t>
  </si>
  <si>
    <t>30 ±6</t>
  </si>
  <si>
    <t>31 ± 5</t>
  </si>
  <si>
    <t>32.5 ± 3</t>
  </si>
  <si>
    <t>4 fetal losses: two at 23 weeks and one at 26.1), and one at 35 weeks in a severely-ill patient; miscarriage defines as spontaneous abortion (no gestational week provided)</t>
  </si>
  <si>
    <t>3,232 ± 512</t>
  </si>
  <si>
    <t>1 positive (18 tested)</t>
  </si>
  <si>
    <t>all negative (30 tested)</t>
  </si>
  <si>
    <t>31.61 ±4.02</t>
  </si>
  <si>
    <t>34.46±3.58</t>
  </si>
  <si>
    <t>35.45±3.53</t>
  </si>
  <si>
    <t>reported gestational age at infection  later than reported gestational age at delivery ?</t>
  </si>
  <si>
    <t>2355±425</t>
  </si>
  <si>
    <t>30 ±5.4</t>
  </si>
  <si>
    <t>32 ± 8.9</t>
  </si>
  <si>
    <t>12 diabetes; 5 hypertension</t>
  </si>
  <si>
    <t xml:space="preserve">1-80 </t>
  </si>
  <si>
    <t>includes 2 IUFD</t>
  </si>
  <si>
    <t>38 ±2.1</t>
  </si>
  <si>
    <t>3,000 +480</t>
  </si>
  <si>
    <t>28.2 ± 6.4</t>
  </si>
  <si>
    <t>23 (9–32)</t>
  </si>
  <si>
    <t xml:space="preserve">3220 (2030–4200) </t>
  </si>
  <si>
    <t xml:space="preserve">3350 (2000–4460) </t>
  </si>
  <si>
    <t xml:space="preserve">39 (32–41) </t>
  </si>
  <si>
    <t>Can E (normal CT)</t>
  </si>
  <si>
    <t>Can E (abnormal CT)</t>
  </si>
  <si>
    <t xml:space="preserve">39 (32–40) </t>
  </si>
  <si>
    <t>30.9±5.2</t>
  </si>
  <si>
    <t>3 chronic hypertension</t>
  </si>
  <si>
    <t>up to 19+6 (detailes provided); in addition 8 ectopic pregnancies reported</t>
  </si>
  <si>
    <t>Maternal and Neonatal Outcomes in Pregnant Women With Coronavirus Disease 2019 in Korea</t>
  </si>
  <si>
    <t>https://jkms.org/DOIx.php?id=10.3346/jkms.2022.37.e297</t>
  </si>
  <si>
    <t>Chung Y</t>
  </si>
  <si>
    <t>January 2020 to December 2021</t>
  </si>
  <si>
    <t>15 hospitals located in the ROK</t>
  </si>
  <si>
    <t>https://publications.aap.org/pediatrics/article/doi/10.1542/peds.2022-056206/189773/Infants-Born-Following-SARS-CoV-2-Infection-in?autologincheck=redirected?nfToken=00000000-0000-0000-0000-000000000000</t>
  </si>
  <si>
    <t xml:space="preserve">Infants Born Following SARS-CoV-2 Infection in Pregnancy </t>
  </si>
  <si>
    <t>Capretti MG</t>
  </si>
  <si>
    <t>IRCCS Azienda Ospedaliero-Universitaria di Bologna, Bologna, Italy</t>
  </si>
  <si>
    <t>Bologna</t>
  </si>
  <si>
    <t>https://www.ej-med.org/index.php/ejmed/article/view/1484/901</t>
  </si>
  <si>
    <t>HIV and SARS-CoV-2 Coinfection in Pregnancy: Case Report</t>
  </si>
  <si>
    <t>Setiawan Harjoto B</t>
  </si>
  <si>
    <t>European Journal of Medical and Health Sciences</t>
  </si>
  <si>
    <t>Udayana University, Bali, Indonesia</t>
  </si>
  <si>
    <t>SARS-CoV-2 vertical transmission in a twin-pregnant woman: a case report</t>
  </si>
  <si>
    <t>https://www.sciencedirect.com/science/article/pii/S1201971222005586?via%3Dihub</t>
  </si>
  <si>
    <t>Sessa R</t>
  </si>
  <si>
    <t>1hr</t>
  </si>
  <si>
    <t>5hrs</t>
  </si>
  <si>
    <t>placenta positive; 10 days PCR also negative</t>
  </si>
  <si>
    <t xml:space="preserve">32.7 (5.7) </t>
  </si>
  <si>
    <t>1 positive (32 tested)</t>
  </si>
  <si>
    <t xml:space="preserve">3309 (447) </t>
  </si>
  <si>
    <t>Capretti MG (asymptomatic mother)</t>
  </si>
  <si>
    <t>Capretti MG (symptomatic mother)</t>
  </si>
  <si>
    <t xml:space="preserve">3304 (477.2) </t>
  </si>
  <si>
    <t xml:space="preserve">39 (25:5–41:4) </t>
  </si>
  <si>
    <t xml:space="preserve">39 (32:0–41) </t>
  </si>
  <si>
    <t>23.63 (21.33–26.54)</t>
  </si>
  <si>
    <t>34 (31–37)</t>
  </si>
  <si>
    <t>3 diabetes; 2 hypertension</t>
  </si>
  <si>
    <t>all negative (42 tested)</t>
  </si>
  <si>
    <t>2810 (2590-3200)</t>
  </si>
  <si>
    <t>0/5</t>
  </si>
  <si>
    <t>0/10</t>
  </si>
  <si>
    <t>16/58</t>
  </si>
  <si>
    <t>0/12</t>
  </si>
  <si>
    <t>Risk Factors Associated with Severe Disease and Intensive Care Unit Admission of Pregnant Patients with COVID-19 Infection—A Retrospective Study</t>
  </si>
  <si>
    <t>https://www.mdpi.com/2077-0383/11/20/6055/htm</t>
  </si>
  <si>
    <t xml:space="preserve"> October 2020 and November 2021</t>
  </si>
  <si>
    <t>Adam AM</t>
  </si>
  <si>
    <t>Obstetrics and Gynecology Hospital Buna Vestire, Galati, Elena–Doamna Maternity Hospital, Iasi, and Saint John Emergency Hospital, Suceava, Romania</t>
  </si>
  <si>
    <t>38.47 ± 1.71 (37.64–39.29)</t>
  </si>
  <si>
    <t>Adam AM (non-ICU)</t>
  </si>
  <si>
    <t>Adam AM (ICU)</t>
  </si>
  <si>
    <t>37.5 ± 1.78 (36.36–38.63)</t>
  </si>
  <si>
    <t>3170 ± 549.49 (2905.152–3434.84)</t>
  </si>
  <si>
    <t>3200.83 ± 492.27 (2888.05–3513.61)</t>
  </si>
  <si>
    <t>Severe Maternal Morbidity and Neonatal Mortality
After COVID-19 Infection: Case Report</t>
  </si>
  <si>
    <t>Zachary J</t>
  </si>
  <si>
    <t>https://wmjonline.org/wp-content/uploads/2022/121/3/E37.pdf</t>
  </si>
  <si>
    <t>WMJ</t>
  </si>
  <si>
    <t>Overlapping Presentations of HELLP Syndrome and COVID-19</t>
  </si>
  <si>
    <t>https://www.ejcrim.com/index.php/EJCRIM/article/view/3540/3218</t>
  </si>
  <si>
    <t>Tou LC</t>
  </si>
  <si>
    <t>European Journalof Case Reports inInternal Medicine</t>
  </si>
  <si>
    <t>Florida Atlantic University, Boca Raton, FL</t>
  </si>
  <si>
    <t>Department of Obstetrics and Gynecology, Medical
College of Wisconsin, Milwaukee, Wisconsin (Schoppen, Stearns,
Dielentheis)</t>
  </si>
  <si>
    <t>Coronavirus Disease 2019 (COVID-19) Perinatal Outcomes Across the Pandemic at an Academic Medical Center in New York City</t>
  </si>
  <si>
    <t>March 1, 2020, and February 13, 2022</t>
  </si>
  <si>
    <t>Montefiore Medical Center at either the Wakefield or Weiler campus in the Bronx, New York</t>
  </si>
  <si>
    <t>https://journals.lww.com/greenjournal/Fulltext/9900/Coronavirus_Disease_2019__COVID_19__Perinatal.603.aspx</t>
  </si>
  <si>
    <t>Seaton CL</t>
  </si>
  <si>
    <t>SARS-CoV-2 specific antibody trajectories in mothers and infants over two months following maternal infection</t>
  </si>
  <si>
    <t>https://www.frontiersin.org/articles/10.3389/fimmu.2022.1015002/full</t>
  </si>
  <si>
    <t>Martin MA</t>
  </si>
  <si>
    <t>June 2020 – March 2021</t>
  </si>
  <si>
    <t>Tulane University; University of Idaho; University of Washington; Washington State University</t>
  </si>
  <si>
    <t>Angelico R</t>
  </si>
  <si>
    <t xml:space="preserve">COVID-19 in a pregnant kidney transplant recipient - what we need to know: A case report
</t>
  </si>
  <si>
    <t>https://www.wjgnet.com/2220-3230/full/v12/i10/325.htm</t>
  </si>
  <si>
    <t>University of Rome Tor Vergata</t>
  </si>
  <si>
    <t>World Journal of Transplantation</t>
  </si>
  <si>
    <t>Management and short-term outcomes of neonates born to mothers infected with SARS-CoV-2 Omicron variant [Article in Chinese]</t>
  </si>
  <si>
    <t>https://pubmed.ncbi.nlm.nih.gov/36319151/</t>
  </si>
  <si>
    <t>Li SJ</t>
  </si>
  <si>
    <t>Zhonghua Er Ke Za Zhi</t>
  </si>
  <si>
    <t>March 15th, 2022 to May 30th</t>
  </si>
  <si>
    <t>Children's Hospital of Fudan University</t>
  </si>
  <si>
    <t>Six-Month Outcomes of Infants Born to People With SARS-CoV-2 in Pregnancy</t>
  </si>
  <si>
    <t>Gosdin L</t>
  </si>
  <si>
    <t>https://publications.aap.org/pediatrics/article/doi/10.1542/peds.2022-059009/189811/Six-Month-Outcomes-of-Infants-Born-to-People-With?autologincheck=redirected?nfToken=00000000-0000-0000-0000-000000000000</t>
  </si>
  <si>
    <t>SET-NET (Surveillance for Emerging Threats to Mother and Babies Network)</t>
  </si>
  <si>
    <t>January 20 to December 31, 2020</t>
  </si>
  <si>
    <t>Active Intrapartum SARS-CoV-2 Infection and Pregnancy Outcomes</t>
  </si>
  <si>
    <t>Nunes MC</t>
  </si>
  <si>
    <t>April 17, 2020, to December 5, 2020</t>
  </si>
  <si>
    <t>https://www.thieme-connect.de/products/ejournals/html/10.1055/s-0042-1757274</t>
  </si>
  <si>
    <t xml:space="preserve"> South Africa</t>
  </si>
  <si>
    <t>Fetal brain biometry and cortical development after maternal SARS-CoV-2 infection in pregnancy: A prospective case–control study</t>
  </si>
  <si>
    <t>https://onlinelibrary.wiley.com/doi/epdf/10.1002/jcu.23382</t>
  </si>
  <si>
    <t>Chris Hani Baragwanath Academic Hospital (CHBAH) and Rahima Moosa Mother and Child Hospital (RMMCH)</t>
  </si>
  <si>
    <t>Mappa I</t>
  </si>
  <si>
    <t xml:space="preserve">Department of Obstetrics and Gynecology Università Tor Vergata Rome Italy </t>
  </si>
  <si>
    <t xml:space="preserve">September 2020 to October 2021 </t>
  </si>
  <si>
    <t>Short-term outcomes of COVID-19 in pregnant women unvaccinated for SARS-CoV-2 in the first, second, and third trimesters: a retrospective study</t>
  </si>
  <si>
    <t>https://www.scielo.br/j/spmj/a/wZ4dqcnZYvKS4LpB7vTS4jy/abstract/?lang=en#</t>
  </si>
  <si>
    <t>Sao Paulo Medical Journal</t>
  </si>
  <si>
    <t>April 2020 to December 2021.</t>
  </si>
  <si>
    <t>Guleroglu FY</t>
  </si>
  <si>
    <t>Haseki Training and Research Hospital affiliated with Health Sciences University, Istanbul, Turkey</t>
  </si>
  <si>
    <t>Comparison of the pregnant and non-pregnant women of reproductive age hospitalized due to COVID-19 infection</t>
  </si>
  <si>
    <t>https://dergipark.org.tr/en/pub/omujecm/issue/73188/1139593</t>
  </si>
  <si>
    <t>Kilic O</t>
  </si>
  <si>
    <t>March 11 2020 and December 11, 2020</t>
  </si>
  <si>
    <t>Nevsehir State Hospital, Nevsehir</t>
  </si>
  <si>
    <t>Nevsehir</t>
  </si>
  <si>
    <t>Journal of Experimental and Clinical Medicine</t>
  </si>
  <si>
    <t>Correlation between psychiatric impact of COVID-19 during pregnancy and fetal outcomes in Egyptian women</t>
  </si>
  <si>
    <t>https://www.sciencedirect.com/science/article/pii/S016517812200511X</t>
  </si>
  <si>
    <t>Psychiatry Research</t>
  </si>
  <si>
    <t>Ahmed GK</t>
  </si>
  <si>
    <t>Asyut</t>
  </si>
  <si>
    <t xml:space="preserve">Journal of Clinical Ultrasound </t>
  </si>
  <si>
    <t>HELLP  syndrome</t>
  </si>
  <si>
    <t>30.3 (5.9)</t>
  </si>
  <si>
    <t>105 diabetes; 34 hypertension; 104 asthma</t>
  </si>
  <si>
    <t>1-650</t>
  </si>
  <si>
    <t>includes 13 stillbirths</t>
  </si>
  <si>
    <t>32 +-4</t>
  </si>
  <si>
    <t>27.7 (6.9)</t>
  </si>
  <si>
    <t>39 ± 1</t>
  </si>
  <si>
    <t>3500 (400)</t>
  </si>
  <si>
    <t>4 out of 11 tested positive</t>
  </si>
  <si>
    <t>1-46</t>
  </si>
  <si>
    <t>kidney transplantation mother (24 mo ago)</t>
  </si>
  <si>
    <t>hypertension</t>
  </si>
  <si>
    <t>38+3±1+3</t>
  </si>
  <si>
    <t>3201±463</t>
  </si>
  <si>
    <t>first seven days</t>
  </si>
  <si>
    <t>7 (3, 12)</t>
  </si>
  <si>
    <t>1-158</t>
  </si>
  <si>
    <t>28.9, 6.4</t>
  </si>
  <si>
    <t>6 from 98</t>
  </si>
  <si>
    <t>8 from 93</t>
  </si>
  <si>
    <t>14 from 54</t>
  </si>
  <si>
    <t>3 out of 22 tested positive</t>
  </si>
  <si>
    <t>within 72 hrs</t>
  </si>
  <si>
    <t>1-132</t>
  </si>
  <si>
    <t>10 ART pregnancies</t>
  </si>
  <si>
    <t>27 diabetes; 11 hypertension; 19 asthma</t>
  </si>
  <si>
    <t>Guleroglu FY 1st trimester</t>
  </si>
  <si>
    <t>Guleroglu FY 2nd trimester</t>
  </si>
  <si>
    <t>Guleroglu FY 3rd trimester</t>
  </si>
  <si>
    <t xml:space="preserve">30.1 (5.4) </t>
  </si>
  <si>
    <t>33.5 (26.8-38.0)</t>
  </si>
  <si>
    <t>1 diabtes; 1 hypertension</t>
  </si>
  <si>
    <t>3 stillbirths; 6 IUFD - all extracted as stillbirth</t>
  </si>
  <si>
    <t>Choi H</t>
  </si>
  <si>
    <t>https://bmcpediatr.biomedcentral.com/articles/10.1186/s12887-022-03690-8</t>
  </si>
  <si>
    <t>Effects of the Omicron variant on perinatal outcomes in full-term neonates</t>
  </si>
  <si>
    <t>December 2021 and April 2022</t>
  </si>
  <si>
    <t>Wonju Severance Christian Hospital</t>
  </si>
  <si>
    <t>Woman's Health Hospital, Assiut University</t>
  </si>
  <si>
    <t>Wonju</t>
  </si>
  <si>
    <t xml:space="preserve">25.36 ± 19.47 </t>
  </si>
  <si>
    <t xml:space="preserve">2.958 ± 0.272 </t>
  </si>
  <si>
    <t>13 tested -all negative</t>
  </si>
  <si>
    <t>37.75 ± 0.931</t>
  </si>
  <si>
    <t>33.25 ± 4.973</t>
  </si>
  <si>
    <t>0 hypertension</t>
  </si>
  <si>
    <t>1-3967</t>
  </si>
  <si>
    <t>95 positive</t>
  </si>
  <si>
    <t>11.3 (8.3–13.7)</t>
  </si>
  <si>
    <t>22.4 (17.1–27.3)</t>
  </si>
  <si>
    <t>Mappa I infection before 14 wks</t>
  </si>
  <si>
    <t>Mappa I infection after 14 wks</t>
  </si>
  <si>
    <t>39.1 (38.3–40.7)</t>
  </si>
  <si>
    <t>39.3 (37.9–40.7)</t>
  </si>
  <si>
    <t>3350 (2920–3810)</t>
  </si>
  <si>
    <t>3390 (2950–3680)</t>
  </si>
  <si>
    <t>1-81</t>
  </si>
  <si>
    <t>38 (34–40)</t>
  </si>
  <si>
    <t>38 (23–41)</t>
  </si>
  <si>
    <t>38 (30–42</t>
  </si>
  <si>
    <t>10 (6–14)</t>
  </si>
  <si>
    <t>23 (15–28)</t>
  </si>
  <si>
    <t>36 (29–42)</t>
  </si>
  <si>
    <t>1-280</t>
  </si>
  <si>
    <t>2700 (2645–3030)</t>
  </si>
  <si>
    <t>3110 (670–3950)</t>
  </si>
  <si>
    <t>3121 (1578–4248)</t>
  </si>
  <si>
    <t>includes 3 stillbirths and 6 IUFD</t>
  </si>
  <si>
    <t>14 missing data</t>
  </si>
  <si>
    <t>Multisystem inflammatory syndrome in neonates associated with SARS-CoV-2 infection, a different entity?</t>
  </si>
  <si>
    <t>https://content.iospress.com/articles/journal-of-neonatal-perinatal-medicine/npm220990</t>
  </si>
  <si>
    <t>Gámez-González LB</t>
  </si>
  <si>
    <t>Chihuahua</t>
  </si>
  <si>
    <t>Hospital Infantil de Especialidades de Chihuahua</t>
  </si>
  <si>
    <t>Maternal and neonatal outcomes of pregnant women
with SARS-CoV-2 infection in our tertiary hospital</t>
  </si>
  <si>
    <t>https://www.perinataljournal.com/Files/Archive/en-US/Articles/PJ-4c692868-8fe3-4d5e-bba1-40afa0976243.pdf</t>
  </si>
  <si>
    <t>Kinci OS</t>
  </si>
  <si>
    <t>April 2020 to
December 2021</t>
  </si>
  <si>
    <t>Muğla Sıtkı Koçman University, Muğla</t>
  </si>
  <si>
    <t>Muğla</t>
  </si>
  <si>
    <t>Clinical characteristics and evolution of 71 neonates born to mothers with COVID-19 at a tertiary center in Brazil</t>
  </si>
  <si>
    <t>https://www.sciencedirect.com/science/article/pii/S1807593222033373</t>
  </si>
  <si>
    <t>Duarte BP</t>
  </si>
  <si>
    <t>Neonatal Center of Children's Institute of Clinical Hospital of Medicine's University of São Paulo</t>
  </si>
  <si>
    <t>São Paulo</t>
  </si>
  <si>
    <t>severe preeclampsia</t>
  </si>
  <si>
    <t>the patient required prolonged mechanical ventilation and had neurologic complications (Grade II intraventricular hemorrhage, Papile classification) and severe prematurity retinopathy.</t>
  </si>
  <si>
    <t>anhydramnios</t>
  </si>
  <si>
    <t>4 hypertension</t>
  </si>
  <si>
    <t>fetal intrauterine exitus</t>
  </si>
  <si>
    <t>36 (23-40)</t>
  </si>
  <si>
    <t>2600 (610–3600)</t>
  </si>
  <si>
    <t>includes 4 IUFD</t>
  </si>
  <si>
    <t>2452 (864)</t>
  </si>
  <si>
    <t>Clinical findings and complications in
newborns of mothers with COVID-19 in hospital
Teaching Regional of Cajamarca (article in Spanish)</t>
  </si>
  <si>
    <t>https://revistas.unc.edu.pe/index.php/nortemedico/article/view/121</t>
  </si>
  <si>
    <t>Rabanal M</t>
  </si>
  <si>
    <t xml:space="preserve">Regional Teaching Hospital of
Cajamarca </t>
  </si>
  <si>
    <t>Norte Medico</t>
  </si>
  <si>
    <t>2020-2021</t>
  </si>
  <si>
    <t>Convalescent plasma in hospitalized pediatric and obstetric COVID-19 patients</t>
  </si>
  <si>
    <t>Ikeda S</t>
  </si>
  <si>
    <t>https://onlinelibrary.wiley.com/doi/10.1111/ped.15407</t>
  </si>
  <si>
    <t>Pediatrics International</t>
  </si>
  <si>
    <t>March 1st, 2020 to March 1st, 2021</t>
  </si>
  <si>
    <t>Texas Children’s Hospital and Pavilion for Women</t>
  </si>
  <si>
    <t>IgG + IgM 52</t>
  </si>
  <si>
    <t>1-97</t>
  </si>
  <si>
    <t>all 3 negative</t>
  </si>
  <si>
    <t>Comparison of Maternal and Neonatal Antibody Levels After COVID-19 Vaccination vs SARS-CoV-2 Infection</t>
  </si>
  <si>
    <t>https://jamanetwork.com/journals/jamanetworkopen/fullarticle/2798223</t>
  </si>
  <si>
    <t>JAMA Network Open</t>
  </si>
  <si>
    <t>August 9, 2020, and April 25, 2021</t>
  </si>
  <si>
    <t>Pennsylvania Hospital in Philadelphia, Pennsylvania</t>
  </si>
  <si>
    <t>https://academic.oup.com/cid/advance-article/doi/10.1093/cid/ciac793/6812657</t>
  </si>
  <si>
    <t>Otero S</t>
  </si>
  <si>
    <t>Maternal Antibody Response and Transplacental Transfer Following Severe Acute Respiratory Syndrome Coronavirus 2 (SARS-CoV-2) Infection or Vaccination in Pregnancy</t>
  </si>
  <si>
    <t>Northwestern Medicine Prentice Women's Hospital in Chicago, Illinois, USA</t>
  </si>
  <si>
    <t>April 2020–July 2021</t>
  </si>
  <si>
    <t>Thrombocytopenia and COVID-19 infection during pregnancy increases risk of preeclampsia. A multicenter study</t>
  </si>
  <si>
    <t>https://www.rbmojournal.com/article/S1472-6483(22)00768-4/fulltext#%20</t>
  </si>
  <si>
    <t>Defez-Martin M</t>
  </si>
  <si>
    <t>Reproductive BioMedicine Online</t>
  </si>
  <si>
    <t>Flannery DD (asymptomatic)</t>
  </si>
  <si>
    <t>Flannery DD (symptomatic)</t>
  </si>
  <si>
    <t>105 hypertension; 36 diabetes</t>
  </si>
  <si>
    <t>1-265</t>
  </si>
  <si>
    <t>3260 (2930-3590)</t>
  </si>
  <si>
    <t>3260 (2960-3600)</t>
  </si>
  <si>
    <t>31.7 (5.9)</t>
  </si>
  <si>
    <t>7 hypertension; 35 asthma; 25 diabetes</t>
  </si>
  <si>
    <t xml:space="preserve">29.0 (9.9) </t>
  </si>
  <si>
    <t>1-256</t>
  </si>
  <si>
    <t>4 positive for IgM; 58% positive for IgG</t>
  </si>
  <si>
    <t>17 mothers with thrombocytopenia</t>
  </si>
  <si>
    <t>32.3 (5.72)</t>
  </si>
  <si>
    <t>31.4 (10.7)</t>
  </si>
  <si>
    <t>1-153</t>
  </si>
  <si>
    <t>38.85 (2.62)</t>
  </si>
  <si>
    <t>Short-term Pregnancy Outcomes After Nirmatrelvir–Ritonavir Treatment for Mild-to-Moderate Coronavirus Disease 2019 (COVID-19)</t>
  </si>
  <si>
    <t>Loza A</t>
  </si>
  <si>
    <t>https://journals.lww.com/greenjournal/Fulltext/2022/09000/Short_term_Pregnancy_Outcomes_After.14.aspx</t>
  </si>
  <si>
    <t>April 16, 2022, through May 18, 2022</t>
  </si>
  <si>
    <t>Dr. Peset University Hospital in Valencia (Spain), La Fe University and Polytechnic Hospital in Valencia (Spain), and the General University Hospital in Castellón (Spain).</t>
  </si>
  <si>
    <t xml:space="preserve">University of Connecticut Health Center </t>
  </si>
  <si>
    <t>Farmington</t>
  </si>
  <si>
    <t>21-35</t>
  </si>
  <si>
    <t>9+4</t>
  </si>
  <si>
    <t>18+3</t>
  </si>
  <si>
    <t>19+6</t>
  </si>
  <si>
    <t>Monoclonal Antibodies for Treatment of SARS-CoV-2 Infection During Pregnancy</t>
  </si>
  <si>
    <t>https://www.acpjournals.org/doi/10.7326/M22-1329</t>
  </si>
  <si>
    <t>McCreary EK</t>
  </si>
  <si>
    <t>Annals of Internal Medicine</t>
  </si>
  <si>
    <t>30 April 2021 to 21 January 2022</t>
  </si>
  <si>
    <t>University of Pittsburgh Medical Center (UPMC) Health System</t>
  </si>
  <si>
    <t>Pittsburgh</t>
  </si>
  <si>
    <t>https://www.sciencedirect.com/science/article/pii/S1201971222005847?via%3Dihub</t>
  </si>
  <si>
    <t>A large series of molecular and serological specimens to evaluate mother-to-child SARS-CoV-2 transmission: a prospective study from the Italian Obstetric Surveillance System</t>
  </si>
  <si>
    <t>four Italian Regions (Lombardy, Emilia-Romagna, Tuscany, and Campania) and the Autonomous Province of Trento</t>
  </si>
  <si>
    <t>February 25, 2020 and June 30, 2021</t>
  </si>
  <si>
    <t>Italian Obstetric Surveillance System (ItOSS)</t>
  </si>
  <si>
    <t>Decenti EC</t>
  </si>
  <si>
    <t>March 2020 and November 2021</t>
  </si>
  <si>
    <t>University hospital Federico II of Naples</t>
  </si>
  <si>
    <t>Trends in Caesarean Section Rate According to Robson Group Classification among Pregnant Women with SARS-CoV-2 Infection: A Single-Center Large Cohort Study in Italy</t>
  </si>
  <si>
    <t>Sirico A</t>
  </si>
  <si>
    <t>https://www.mdpi.com/2077-0383/11/21/6503/htm</t>
  </si>
  <si>
    <t>https://www.sciencedirect.com/science/article/pii/S2772707622001370</t>
  </si>
  <si>
    <t>Severe maternal morbidity and mortality during the COVID-19 pandemic: a cohort study in Rio de Janeiro</t>
  </si>
  <si>
    <t>Brendolin M</t>
  </si>
  <si>
    <t>Adão Pereira Nunes General Hospital, an emergency clinical care unit of the State Health Department</t>
  </si>
  <si>
    <t xml:space="preserve">between 5/2020 to 3/2022 </t>
  </si>
  <si>
    <t>https://www.sciencedirect.com/science/article/pii/S0378378222001578</t>
  </si>
  <si>
    <t>Early Human Development</t>
  </si>
  <si>
    <t>Neurodevelopment in infants with antenatal or early neonatal exposure to SARS-CoV-2</t>
  </si>
  <si>
    <t>Mulkey SB</t>
  </si>
  <si>
    <t>Children’s National Hospital Prenatal Pediatrics Institute, Washington  D.C.</t>
  </si>
  <si>
    <t>Washington  D.C.</t>
  </si>
  <si>
    <t>March 15, 2020 and November 15, 2021</t>
  </si>
  <si>
    <t>King Faisal Specialist Hospital and Research Centre</t>
  </si>
  <si>
    <t>Al-Hajjar S</t>
  </si>
  <si>
    <t>Observational Cohort Study of Perinatal Outcomes of Women with COVID-19</t>
  </si>
  <si>
    <t>https://www.sciencedirect.com/science/article/pii/S1876034122003008#!</t>
  </si>
  <si>
    <t>Maternal and perinatal outcomes in the COVID-19 Omicron wave in comparison with the Delta wave: a multicenter observational study</t>
  </si>
  <si>
    <t>http://www.gynaecology-obstetrics-journal.com/maternal-and-perinatal-outcomes-in-the-covid-19-omicron-wave-in-comparison-with-the-delta-wave-a-multicenter-observational-study/</t>
  </si>
  <si>
    <t>May 15, 2021 to November 15, 2021 (Delta group); November 15, 2021 to the 1st of June 2022 (Omicron group)</t>
  </si>
  <si>
    <t>Jarraya A</t>
  </si>
  <si>
    <t>Italian Journal of Gynaecology &amp; Obstetrics</t>
  </si>
  <si>
    <t>Sfax, Medenine, and Tataouine</t>
  </si>
  <si>
    <t>level 2 or level 3 maternity hospitals</t>
  </si>
  <si>
    <t>30 (26-33)</t>
  </si>
  <si>
    <t>25.6 (17.5-32.4)</t>
  </si>
  <si>
    <t>miscarriage before 14 weeks</t>
  </si>
  <si>
    <t xml:space="preserve">38 hypertension; 17 diabetes; </t>
  </si>
  <si>
    <t>39 (37.6-39.6)</t>
  </si>
  <si>
    <t>1-788</t>
  </si>
  <si>
    <t>1-968</t>
  </si>
  <si>
    <t>5 positive (538 tested)</t>
  </si>
  <si>
    <t>24 hrs (7)</t>
  </si>
  <si>
    <t>30 (8)</t>
  </si>
  <si>
    <t>30 hypertension</t>
  </si>
  <si>
    <t>39 (2)</t>
  </si>
  <si>
    <t>1-457</t>
  </si>
  <si>
    <t>1-198</t>
  </si>
  <si>
    <t xml:space="preserve">30.8 (6.4) </t>
  </si>
  <si>
    <t>32.5 (8.1)</t>
  </si>
  <si>
    <t>36.5 (3.7)</t>
  </si>
  <si>
    <t>31.75 (5.25)</t>
  </si>
  <si>
    <t>25.3 (10.2)</t>
  </si>
  <si>
    <t>38 (2.35)</t>
  </si>
  <si>
    <t>1 miscarriage  &lt;12 weeks; 1 miscarriage &gt; 12 weeks (up to 20); however they do report 80 deliveries, so there seems to be a discrepancy; also reported "One patient was diagnosed with a missed abortions and underwent medical termination of pregnancy"</t>
  </si>
  <si>
    <t>Jarraya A (delta)</t>
  </si>
  <si>
    <t>Jarraya A (omicron)</t>
  </si>
  <si>
    <t>30.5 ± 4.7</t>
  </si>
  <si>
    <t>31.4 ± 5.7</t>
  </si>
  <si>
    <t>35.6 ± 3.8</t>
  </si>
  <si>
    <t>36.6 ± 3.0</t>
  </si>
  <si>
    <t>neonatal death combined with stillbirth</t>
  </si>
  <si>
    <t>includes 7 stillbirths/neonatal deaths</t>
  </si>
  <si>
    <t>includes 2 stillbirths/neonatal deaths</t>
  </si>
  <si>
    <t>4 cases of vertical transmission reported</t>
  </si>
  <si>
    <t>https://journals.plos.org/plosone/article?id=10.1371/journal.pone.0276766#pone-0276766-t001</t>
  </si>
  <si>
    <t>Severe COVID-19 in pregnancy has a distinct serum profile, including greater complement activation and dysregulation of serum lipids</t>
  </si>
  <si>
    <t>Altendahl M</t>
  </si>
  <si>
    <t>October 1st, 2020 and February 28th, 2021</t>
  </si>
  <si>
    <t>University of California, Los Angeles</t>
  </si>
  <si>
    <t>Altendahl M (asymptomatic)</t>
  </si>
  <si>
    <t>Altendahl M (mild/moderate)</t>
  </si>
  <si>
    <t>Altendahl M (severe)</t>
  </si>
  <si>
    <t>31.8 (7.1)</t>
  </si>
  <si>
    <t>34.3 (3.2)</t>
  </si>
  <si>
    <t>29.5 (5.4)</t>
  </si>
  <si>
    <t>39.6 (0.9)</t>
  </si>
  <si>
    <t>39.3 (0.7)</t>
  </si>
  <si>
    <t>37.1 (5.3)</t>
  </si>
  <si>
    <t>Perinatal Cerebral Ischemic Lesion and SARS-CoV-2 Infection during Pregnancy: A Case Report and a Review of the Literature</t>
  </si>
  <si>
    <t>Brogna C</t>
  </si>
  <si>
    <t>https://www.mdpi.com/2077-0383/11/22/6827</t>
  </si>
  <si>
    <t>Threatened Miscarriage in a COVID-19 Patient</t>
  </si>
  <si>
    <t>https://www.cureus.com/articles/117947-threatened-miscarriage-in-a-covid-19-patient</t>
  </si>
  <si>
    <t>Momin A</t>
  </si>
  <si>
    <t>Sunuwar N</t>
  </si>
  <si>
    <t>A retrospective study of COVID during pregnancy and the outcome of vaginal delivery</t>
  </si>
  <si>
    <t>https://www.sciencedirect.com/science/article/pii/S2049080122016405</t>
  </si>
  <si>
    <t>March 2019 to April 2021</t>
  </si>
  <si>
    <t>Management of pregnant women with acquired heart disease (abstract)</t>
  </si>
  <si>
    <t>https://repository.usmf.md/handle/20.500.12710/22775</t>
  </si>
  <si>
    <t>Moldova</t>
  </si>
  <si>
    <t>Department of Obstetrics and Gynecology, Nicolae Testemitanu University</t>
  </si>
  <si>
    <t>Paropakar Maternity Hospital, Division of Statistics, Kathmandu, Nepal</t>
  </si>
  <si>
    <t xml:space="preserve">Chișinău </t>
  </si>
  <si>
    <t>Moldovan Journal of Health Sciences</t>
  </si>
  <si>
    <t>Issue Date:  2022</t>
  </si>
  <si>
    <t>COVID-19 infection in pregnancy</t>
  </si>
  <si>
    <t>https://repository.usmf.md/handle/20.500.12710/22763</t>
  </si>
  <si>
    <t>Verdeș E</t>
  </si>
  <si>
    <t>Moldovan I</t>
  </si>
  <si>
    <t>Mother and Child Institute, Department of Obstetrics and Gynecology, Nicolae Testemitanu University</t>
  </si>
  <si>
    <t>SARS-CoV-2 in Pregnancy—A Retrospective Analysis of Selected Maternal and Fetal Laboratory Parameters</t>
  </si>
  <si>
    <t>https://www.mdpi.com/1660-4601/19/22/15307</t>
  </si>
  <si>
    <t>Poznań</t>
  </si>
  <si>
    <t>Sobkowski S</t>
  </si>
  <si>
    <t>Gynecological and Obstetric Hospital of the Medical University in Poznań (Obstetrics and Gynecology Isolation Unit)</t>
  </si>
  <si>
    <t>Case Report: Congenital disseminated tuberculosis neonate born to tuberculosis- COVID-19 mother</t>
  </si>
  <si>
    <t>https://www.frontiersin.org/articles/10.3389/fped.2022.941570/full</t>
  </si>
  <si>
    <t>Risan NA</t>
  </si>
  <si>
    <t>Department of Child Health, Faculty of Medicine Universitas Padjadjaran Dr. Hasan Sadikin General Hospital, Bandung, West Java, Indonesia</t>
  </si>
  <si>
    <t>Bandung</t>
  </si>
  <si>
    <t>Persistent pneumothorax with bronchopleural fistula in COVID lung – An emerging challenge</t>
  </si>
  <si>
    <t>https://journals.lww.com/jfmpc/Fulltext/2022/07000/Persistent_pneumothorax_with_bronchopleural.123.aspx</t>
  </si>
  <si>
    <t>Jagaty SK</t>
  </si>
  <si>
    <t>Kalinga Institute of Medical Sciences, Bhubaneswar, Odisha, India</t>
  </si>
  <si>
    <t>A case report of neonatal severe coronavirus disease 2019 (abstract in Chinese)</t>
  </si>
  <si>
    <t>https://pubmed.ncbi.nlm.nih.gov/36398554/</t>
  </si>
  <si>
    <t>Mo Y</t>
  </si>
  <si>
    <t>Zhongguo Dang Dai Er Ke Za Zhi</t>
  </si>
  <si>
    <t>Use of exchange blood transfusion in the management of severe COVID-19 infection in pregnancy: experience from Lagos, Nigeria</t>
  </si>
  <si>
    <t>https://www.ajol.info/index.php/ahs/article/view/228815</t>
  </si>
  <si>
    <t>African Health Sciences</t>
  </si>
  <si>
    <t>Afolabi BB</t>
  </si>
  <si>
    <t>2nd trimester</t>
  </si>
  <si>
    <t>At 12 months, the neurological assessment confirmed the clinical diagnosis of left hemiplegia with a prevalent involvement of the upper limb. The child did not show any seizures and the electroencephalogram (EEG) reported only a mild cerebral asymmetry</t>
  </si>
  <si>
    <t>No fetal pole or yolk sac was seen; complete miscarriage a few days after the first visit (not specified)</t>
  </si>
  <si>
    <t>all 104 negative</t>
  </si>
  <si>
    <t>at 26-days the neonate was brought with complaints of recurrent fever and a history of seizures since two weeks old.</t>
  </si>
  <si>
    <t>separated from mother ; father testes positive at day 3</t>
  </si>
  <si>
    <t>maternal death</t>
  </si>
  <si>
    <t>30.9 ± 5.0</t>
  </si>
  <si>
    <t>28.8 ± 5.2</t>
  </si>
  <si>
    <t>35.5 ± 7.1</t>
  </si>
  <si>
    <t>8 hypertension; 48 hypothyroidism</t>
  </si>
  <si>
    <t>1-242</t>
  </si>
  <si>
    <t>pregnancy loss at 6 wk</t>
  </si>
  <si>
    <t>Multisystem Inflammatory Syndrome in Neonates (MIS-N) Related to Maternal SARS-CoV-2 Exposure</t>
  </si>
  <si>
    <t>https://link.springer.com/article/10.1007/s12098-022-04407-6</t>
  </si>
  <si>
    <t>Hyderabad</t>
  </si>
  <si>
    <t>Ankura Hospital for Women and Children, Banjara Hills, Hyderabad</t>
  </si>
  <si>
    <t>ongenital eventration of the left hemidiaphragm, and severe persistent pulmonary hypertension (PPHN)</t>
  </si>
  <si>
    <t>not clearly stated that the mother tested positive for SARS-CoV2</t>
  </si>
  <si>
    <t>not clearly stated that the mother tested positive for SARS-CoV3</t>
  </si>
  <si>
    <t xml:space="preserve">Does COVID-19 infection acquired in different pregnancy trimester influence placental pathology? </t>
  </si>
  <si>
    <t>https://www.degruyter.com/document/doi/10.1515/jpm-2022-0452/html</t>
  </si>
  <si>
    <t>Dagelic A</t>
  </si>
  <si>
    <t>Croatia</t>
  </si>
  <si>
    <t>Department of Obstetrics and Gynecology University Hospital Split</t>
  </si>
  <si>
    <t>Split</t>
  </si>
  <si>
    <t>April 1st till September 1st 2021</t>
  </si>
  <si>
    <t>https://obgyn.onlinelibrary.wiley.com/doi/10.1111/jog.15510</t>
  </si>
  <si>
    <t>Evaluation of the effects of COVID-19 disease and the trimester in which the disease is diagnosed on obstetric and neonatal outcomes: A retrospective cohort study</t>
  </si>
  <si>
    <t>Sertel E</t>
  </si>
  <si>
    <t xml:space="preserve">Journal of Obstetrics and Gynaecology Research </t>
  </si>
  <si>
    <t>between 2019 and 2021</t>
  </si>
  <si>
    <t>Derince</t>
  </si>
  <si>
    <t>Health Sciences University Derince Training
and Research Hospital</t>
  </si>
  <si>
    <t>Dagelic A (LWMH+)</t>
  </si>
  <si>
    <t>Dagelic A (LWMH-)</t>
  </si>
  <si>
    <t>30 ± 3.7</t>
  </si>
  <si>
    <t xml:space="preserve">	31 ± 4.6</t>
  </si>
  <si>
    <t>3,315 (950–4,190)</t>
  </si>
  <si>
    <t>3,510 (620–5,120)</t>
  </si>
  <si>
    <t>40 (32–41)</t>
  </si>
  <si>
    <t>40 (28–42)</t>
  </si>
  <si>
    <t>28 (25–33)</t>
  </si>
  <si>
    <t>1-207</t>
  </si>
  <si>
    <t>38.14 (36.4-39.14)</t>
  </si>
  <si>
    <t>3085 (2625–3435)</t>
  </si>
  <si>
    <t>2 IUGR</t>
  </si>
  <si>
    <t>pregnancy loss &lt; 24 weeks (covid diagnosis in 2nd trimester); 10 fetal or neonatal deaths (" In this study, we evaluated
all of the concepts of intrapartum fetal death, stillbirth, and neonatal death as fetal or neonatal death"</t>
  </si>
  <si>
    <t>The influence of COVID-19 pandemic on intrauterine fetal demise and possible vertical transmission of SARS-CoV-2</t>
  </si>
  <si>
    <t>Öcal DF</t>
  </si>
  <si>
    <t>https://www.sciencedirect.com/science/article/pii/S1028455922002832?via%3Dihub</t>
  </si>
  <si>
    <t>Ankara City Hospital, Department of Perinatology,</t>
  </si>
  <si>
    <t>August 1, 2020, and February 1, 2021</t>
  </si>
  <si>
    <t>Analysis of Clinical Outcomes of Pregnant Patients Treated With Nirmatrelvir and Ritonavir for Acute SARS-CoV-2 Infection</t>
  </si>
  <si>
    <t>https://jamanetwork.com/journals/jamanetworkopen/fullarticle/2799023</t>
  </si>
  <si>
    <t>Garneau WM</t>
  </si>
  <si>
    <t>Johns Hopkins Health System</t>
  </si>
  <si>
    <t>December 22, 2021, and August 20, 2022</t>
  </si>
  <si>
    <t>COVID-19 Severity Among Non-Vaccinated Pregnant Women
During the Delta Wave in Tunisia: A Retrospective Monocentric
Study</t>
  </si>
  <si>
    <t>Kammoun M</t>
  </si>
  <si>
    <t>Sfax</t>
  </si>
  <si>
    <t>Journal of Internal Medicine Research &amp; Reports</t>
  </si>
  <si>
    <t>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t>
  </si>
  <si>
    <t>COVID 19 Unit of the Gynecology and Obstetrics department of the Hedi Chaker University Hospital in Sfax, Tunisia</t>
  </si>
  <si>
    <t>March 19, 2021 to November 15, 2021</t>
  </si>
  <si>
    <t>Toussia-Cohen S</t>
  </si>
  <si>
    <t>Maternal and Neonatal Immune Responses Following COVID-19 Infection and Vaccinations in Pregnancy</t>
  </si>
  <si>
    <t>https://www.mdpi.com/2076-393X/10/12/2019</t>
  </si>
  <si>
    <t>August and November 2021</t>
  </si>
  <si>
    <t>Severity of COVID-19 infection in pregnancy and adverse maternal and neonatal outcomes: A retrospective study in a tertiary center</t>
  </si>
  <si>
    <t>https://onlinelibrary.wiley.com/doi/full/10.1002/rfc2.19</t>
  </si>
  <si>
    <t>Naseef P</t>
  </si>
  <si>
    <t xml:space="preserve">Reproductive, Female and Child Health </t>
  </si>
  <si>
    <t>Ain Shams University, Cairo, Egypt</t>
  </si>
  <si>
    <t>Cairo</t>
  </si>
  <si>
    <t>http://eprints.mums.ac.ir/40359/</t>
  </si>
  <si>
    <t>Estarkhi E</t>
  </si>
  <si>
    <t>Clinical signs and maternal and neonatal outcomes of pregnant women with Covid-19 hospitalized in the first and second wave of coronavirus in Golestan province (article in Persian)</t>
  </si>
  <si>
    <t>hospital in Golestan province</t>
  </si>
  <si>
    <t>Iranian Journal of Obstetrics, Gynecology and Infertility</t>
  </si>
  <si>
    <t>twin</t>
  </si>
  <si>
    <t>34 [22-43]</t>
  </si>
  <si>
    <t>28.4 (4.3-39.6)</t>
  </si>
  <si>
    <t>Characteristics and Outcomes of Critically Ill Pregnant/Postpartum Women with COVID-19 Pneumonia in Western Balkans, The Republic of Srpska Report</t>
  </si>
  <si>
    <t>https://www.mdpi.com/1648-9144/58/12/1730</t>
  </si>
  <si>
    <t>Kovacevic P</t>
  </si>
  <si>
    <t>University Clinical Centre of the Republic of Srpska (UCC RS), Banja Luka</t>
  </si>
  <si>
    <t>Banja Luka</t>
  </si>
  <si>
    <t>1 April 2020 and 1 April 2022</t>
  </si>
  <si>
    <t>Four Waves of the COVID-19 Pandemic: Comparison of Clinical and Pregnancy Outcomes</t>
  </si>
  <si>
    <t>https://www.mdpi.com/1999-4915/14/12/2648</t>
  </si>
  <si>
    <t>Mihajlovic S</t>
  </si>
  <si>
    <t>Belgrade</t>
  </si>
  <si>
    <t>University Hospital “Dr. Dragisa Misovic"</t>
  </si>
  <si>
    <t>The first wave of the pandemic lasted from March to August 2020, the second wave lasted from October to December 2021, the third wave lasted from February to May 2021, and the fourth wave from September to November 2021</t>
  </si>
  <si>
    <t>delivered</t>
  </si>
  <si>
    <t>36.3 +/- 3</t>
  </si>
  <si>
    <t>Kammoun M (c-section)</t>
  </si>
  <si>
    <t>Kammoun M (vaginal)</t>
  </si>
  <si>
    <t xml:space="preserve">35.2 +/- 5 </t>
  </si>
  <si>
    <t>2880 +/- 290</t>
  </si>
  <si>
    <t>2950 +/- 310</t>
  </si>
  <si>
    <t>authors report 0 cases of vertical transmission without further details</t>
  </si>
  <si>
    <t>33.7 +/− 4.94</t>
  </si>
  <si>
    <t>Toussia-Cohen S (recovered)</t>
  </si>
  <si>
    <t>2 diabetes</t>
  </si>
  <si>
    <t>28.49 +/− 3.74</t>
  </si>
  <si>
    <t>118.0 ± 122.22</t>
  </si>
  <si>
    <t>109 (49.01–242.6)</t>
  </si>
  <si>
    <t>1-100</t>
  </si>
  <si>
    <t>weight of 77 of infants was in the normal range</t>
  </si>
  <si>
    <t>1-352</t>
  </si>
  <si>
    <t>Kovacevic P (O2 + HFNC)</t>
  </si>
  <si>
    <t>Kovacevic P (NIV + IMV + ECMO)</t>
  </si>
  <si>
    <t>32.86 ± 4.56</t>
  </si>
  <si>
    <t>30.00 ± 3.92</t>
  </si>
  <si>
    <t>2758.57 ± 669.36</t>
  </si>
  <si>
    <t>1664.29 ± 634.16</t>
  </si>
  <si>
    <t>31.43 ± 4.35</t>
  </si>
  <si>
    <t>36 ( 29–38)</t>
  </si>
  <si>
    <t>4 ongoing</t>
  </si>
  <si>
    <t>Mihajlovic S (wave 1)</t>
  </si>
  <si>
    <t>Mihajlovic S (wave 2)</t>
  </si>
  <si>
    <t>Mihajlovic S (wave 3)</t>
  </si>
  <si>
    <t>Mihajlovic S (wave 4)</t>
  </si>
  <si>
    <t>266.64 ± 5.05
(256.55–276.73)</t>
  </si>
  <si>
    <t>252.53 ± 10.39
(231.48–273.57)</t>
  </si>
  <si>
    <t>244.80 ± 10.21 (224.23–265.37)</t>
  </si>
  <si>
    <t>254.7 ± 4.99 (244.63–264.78)</t>
  </si>
  <si>
    <t>includes 8 stillbirths</t>
  </si>
  <si>
    <t>Impact of COVID-19 on perinatal mental health among pregnant mothers infected with COVID-19, during the first wave of the epidemic in Jordan</t>
  </si>
  <si>
    <t>https://www.sciencedirect.com/science/article/pii/S2405844022033059?via%3Dihub</t>
  </si>
  <si>
    <t>Heliyon</t>
  </si>
  <si>
    <t>Hamadneh J</t>
  </si>
  <si>
    <t>March to December 2021</t>
  </si>
  <si>
    <t>sFlt-1/PlGF Ratio Is Not a Good Predictor of Severe COVID-19 nor of Adverse Outcome in Pregnant Women with SARS-CoV-2 Infection—A Case-Control Study</t>
  </si>
  <si>
    <t>https://www.mdpi.com/1660-4601/19/22/15054</t>
  </si>
  <si>
    <t>Malicka E</t>
  </si>
  <si>
    <t>Department of Obstetrics and Gynecology at Bielanski Hospital in Warsaw</t>
  </si>
  <si>
    <t>1 March 2021 and 31 January 2022</t>
  </si>
  <si>
    <t>Perinatal Outcome in Maternal COVID-19 infection at a Tertiary care Institute- A cross Sectional Study</t>
  </si>
  <si>
    <t>https://link.springer.com/article/10.1007/s13224-022-01673-4</t>
  </si>
  <si>
    <t>Asalkar MR</t>
  </si>
  <si>
    <t>PCMC’S Post-Graduate Institute and YCM Hospital Pune (Maharashtra)</t>
  </si>
  <si>
    <t>The Journal of Obstetrics and Gynecology of India</t>
  </si>
  <si>
    <t>Is the risk of still and preterm birth affected by the timing of symptomatic SARS-CoV-2 infection during pregnancy? – Data from the CRONOS Network, Germany</t>
  </si>
  <si>
    <t>https://www.sciencedirect.com/science/article/pii/S0002937822022074?via%3Dihub</t>
  </si>
  <si>
    <t>Iannaccone A</t>
  </si>
  <si>
    <t>3 April 2020 to 24 Augustus 2021</t>
  </si>
  <si>
    <t>Germany/Austria</t>
  </si>
  <si>
    <t>CRONOS Network, 113 hospitals</t>
  </si>
  <si>
    <t>Antepartum SARS-CoV-2 infection and adverse birth outcomes in South African women</t>
  </si>
  <si>
    <t>https://jogh.org/2022/jogh-12-05050</t>
  </si>
  <si>
    <t>Chris Hani Baragwanath Academic Hospital (CHBAH), a tertiary care hospital, located in Soweto, and Rahima Moosa Mother and Child Hospital (RMMCH), a secondary district hospital located in Coronationville</t>
  </si>
  <si>
    <t>Journal of Global Health</t>
  </si>
  <si>
    <t>Treatment of pregnant and early postpartum women with severe and critical COVID-19: experience at a tertiary center</t>
  </si>
  <si>
    <t>https://eurjmedres.biomedcentral.com/articles/10.1186/s40001-022-00907-5</t>
  </si>
  <si>
    <t>Barbosa RN</t>
  </si>
  <si>
    <t xml:space="preserve">European Journal of Medical Research </t>
  </si>
  <si>
    <t>June 2020 to August 2021</t>
  </si>
  <si>
    <t>Belo Horizonte</t>
  </si>
  <si>
    <t>ICU in Belo Horizonte</t>
  </si>
  <si>
    <t>Maternal risk factors of COVID-19-affected pregnancies: A comparative analysis of symptomatic and asymptomatic COVID-19 from the Q-PRECIOUS registry</t>
  </si>
  <si>
    <t>https://www.qscience.com/content/journals/10.5339/qmj.2022.52</t>
  </si>
  <si>
    <t>Minisha F</t>
  </si>
  <si>
    <t>Q-PRECIOUS  registry</t>
  </si>
  <si>
    <t>Clinical-epidemiological characteristics and maternal-foetal outcomes in pregnant women hospitalised with COVID-19 in Venezuela: a retrospective study</t>
  </si>
  <si>
    <t>Carrión-Nessi FS</t>
  </si>
  <si>
    <t xml:space="preserve">“Ruiz y Páez” University Hospital Complex and the San Cristobal Central Hospital </t>
  </si>
  <si>
    <t>June 2020 and September 2021</t>
  </si>
  <si>
    <t>https://bmcpregnancychildbirth.biomedcentral.com/articles/10.1186/s12884-022-05253-2</t>
  </si>
  <si>
    <t>COVID-19 in pregnant women in South Africa: A retrospective review</t>
  </si>
  <si>
    <t>https://samajournals.co.za/index.php/samj/article/view/543/289</t>
  </si>
  <si>
    <t>Bhoora S</t>
  </si>
  <si>
    <t>South African Medical Journal</t>
  </si>
  <si>
    <t>Charlotte  Maxeke  Johannesburg  Academic  Hospital  (CMJAH)</t>
  </si>
  <si>
    <t>6  March  and  30  August  2020.</t>
  </si>
  <si>
    <t>Comparison of Maternal–Fetal Outcomes among Unvaccinated and Vaccinated Pregnant Women with COVID-19</t>
  </si>
  <si>
    <t>https://www.mdpi.com/2075-4426/12/12/2008</t>
  </si>
  <si>
    <t>Martínez Varea A</t>
  </si>
  <si>
    <t>1 March 2020 and 30 July 2022</t>
  </si>
  <si>
    <t>University and Polytechnic Hospital La Fe</t>
  </si>
  <si>
    <t>The Effects of Asymptomatic Coronavirus Disease-2019 on Placenta at Third Trimester Pregnancy: A Comprehensive Study</t>
  </si>
  <si>
    <t>https://www.jcog.com.tr/article/the-effects-of-asymptomatic-coronavirus-disease-2019-on-placenta-at-third-trimester-pregnancy-a-comprehensive-study-101522.html</t>
  </si>
  <si>
    <t>ŞENGÜL M</t>
  </si>
  <si>
    <t>March and November 2021</t>
  </si>
  <si>
    <t>Journal of Clinical Obstetrics &amp; Gynecology</t>
  </si>
  <si>
    <t>İzmir Kâtip Çelebi University Atatürk Training and Research Hospital</t>
  </si>
  <si>
    <t>Anesthesia Management in Cesarian Section in
Pregnant Patients with COVID-19 Diagnoses</t>
  </si>
  <si>
    <t>https://cms.hasekidergisi.com/Uploads/Article_57392/HTB-60-447-En.pdf</t>
  </si>
  <si>
    <t>Ay N</t>
  </si>
  <si>
    <t>The Medical Bulletin Of Haseki</t>
  </si>
  <si>
    <t>Basaksehir Cam and Sakura City Hospital</t>
  </si>
  <si>
    <t>Clinical Characteristics, Transmission Rate and Outcome of Neonates Born to COVID-19-Positive Mothers: A Prospective Case Series From a Resource-Limited Setting</t>
  </si>
  <si>
    <t>Rood M</t>
  </si>
  <si>
    <t>October 2020 and April 2021</t>
  </si>
  <si>
    <t>https://journals.lww.com/pidj/Fulltext/9900/Clinical_Characteristics,_Transmission_Rate_and.245.aspx</t>
  </si>
  <si>
    <t>Suriname</t>
  </si>
  <si>
    <t>5 hospitals in Suriname</t>
  </si>
  <si>
    <t>spontaneous miscarriage; fetal death</t>
  </si>
  <si>
    <t>12 diabetes; 15 hypertension</t>
  </si>
  <si>
    <t>36 (31–39)</t>
  </si>
  <si>
    <t>37 (34–39)</t>
  </si>
  <si>
    <t>3130 (2542–3680)</t>
  </si>
  <si>
    <t>16 stillbirth</t>
  </si>
  <si>
    <t>1-367</t>
  </si>
  <si>
    <t>includes 16 stillbirths</t>
  </si>
  <si>
    <t>1-1149</t>
  </si>
  <si>
    <t>includes 21 stillbirths</t>
  </si>
  <si>
    <t>1-139</t>
  </si>
  <si>
    <t>31.8, 6.6</t>
  </si>
  <si>
    <t>31.0, 7.6</t>
  </si>
  <si>
    <t>24, 6-72</t>
  </si>
  <si>
    <t>35.6 ± 2.8</t>
  </si>
  <si>
    <t>includes 2 fetal deaths</t>
  </si>
  <si>
    <t>30.85 ± 5.76</t>
  </si>
  <si>
    <t xml:space="preserve">30.68 ± 5.62 </t>
  </si>
  <si>
    <t>41 asthma; 7 hypertension</t>
  </si>
  <si>
    <t>29 (23–33)</t>
  </si>
  <si>
    <t>excluding 21 stillbirths</t>
  </si>
  <si>
    <t>4 asthma; 10 diabetes; 17 hypertension; HIV 67</t>
  </si>
  <si>
    <t>2 940 (2 450 - 3 320</t>
  </si>
  <si>
    <t>gestational age delivery stillbirths 28 (26 - 29)</t>
  </si>
  <si>
    <t>38 (34 - 39) (live births)</t>
  </si>
  <si>
    <t>The effects of preconception and early gestation SARS-CoV-2 infection on pregnancy outcomes and placental pathology</t>
  </si>
  <si>
    <t>https://www.sciencedirect.com/science/article/pii/S1092913422001782</t>
  </si>
  <si>
    <t>Role of biomarkers (sFlt-1/PlGF) in cases of COVID-19 for distinguishing preeclampsia and guiding clinical management</t>
  </si>
  <si>
    <t>https://www.sciencedirect.com/science/article/pii/S2210778922001283</t>
  </si>
  <si>
    <t>Annals of Diagnostic Pathology</t>
  </si>
  <si>
    <t>Hernandez PV</t>
  </si>
  <si>
    <t>between April 2020 and September 2021</t>
  </si>
  <si>
    <t>From June 1 to July 31 2021</t>
  </si>
  <si>
    <t>Washington University in St. Louis School of Medicine</t>
  </si>
  <si>
    <t>Nobrega GM</t>
  </si>
  <si>
    <t>REBRACO – Brazilian Network of COVID-19 in Obstetrics – a multicenter study of 15 Brazilian referral centers</t>
  </si>
  <si>
    <t>excluding 8 stillbirths</t>
  </si>
  <si>
    <t>1-164 (5 sets of twins)</t>
  </si>
  <si>
    <t xml:space="preserve"> Neonates  were  only  tested  for  COVID-19  if  they  required  admission</t>
  </si>
  <si>
    <t>5 ectopic, 6 miscarriages (5 &lt;14 weeks; 1 b/n 14-22 weeks); 1 molar pregnancy</t>
  </si>
  <si>
    <t>32.0 ± 5.5</t>
  </si>
  <si>
    <t>3254.2 ± 480.6</t>
  </si>
  <si>
    <t>39.3 ± 1.7</t>
  </si>
  <si>
    <t>1-459</t>
  </si>
  <si>
    <t>excluding stillbirths</t>
  </si>
  <si>
    <t>36.4 ± 0.9</t>
  </si>
  <si>
    <t>Martínez Varea A (singletons)</t>
  </si>
  <si>
    <t>Martínez Varea A (twins)</t>
  </si>
  <si>
    <t>2408.6 ± 363.0 (first twin); 2402.5 ± 332.8 (second twin)</t>
  </si>
  <si>
    <t>IgM negative; 55 IgG positive</t>
  </si>
  <si>
    <t>27.59±7.14</t>
  </si>
  <si>
    <t>39.31±2.04</t>
  </si>
  <si>
    <t>3005.44±654.06</t>
  </si>
  <si>
    <t>33 (25.5–37.0)</t>
  </si>
  <si>
    <t>6 diabetes; 4 asthma; 4 hypertension</t>
  </si>
  <si>
    <t>2261 (1765–2903)</t>
  </si>
  <si>
    <t>35 (32 + 4–38)</t>
  </si>
  <si>
    <t>within 5 days</t>
  </si>
  <si>
    <t>32 + 4</t>
  </si>
  <si>
    <t>28 + 3</t>
  </si>
  <si>
    <t>38 + 2</t>
  </si>
  <si>
    <t>40 + 3</t>
  </si>
  <si>
    <t>35 + 3</t>
  </si>
  <si>
    <t>31 + 0</t>
  </si>
  <si>
    <t>2014 (p50)</t>
  </si>
  <si>
    <t>1745 (p44)</t>
  </si>
  <si>
    <t>1290 (p82)</t>
  </si>
  <si>
    <t>2850 (p19.3)</t>
  </si>
  <si>
    <t>3780 (p80.3)</t>
  </si>
  <si>
    <t>1825 (p52)</t>
  </si>
  <si>
    <t>2231 (p71)</t>
  </si>
  <si>
    <t>3265 (p96)</t>
  </si>
  <si>
    <t>1740 (p69)</t>
  </si>
  <si>
    <t>38+0</t>
  </si>
  <si>
    <t>35+0 (Ballard-score)</t>
  </si>
  <si>
    <t>2850 (p14.2)</t>
  </si>
  <si>
    <t>2455 (p37)</t>
  </si>
  <si>
    <t>1700 (p95)</t>
  </si>
  <si>
    <t>3250 (p42.1)</t>
  </si>
  <si>
    <t>1870 (p32)</t>
  </si>
  <si>
    <t>1402 (p1)</t>
  </si>
  <si>
    <t>2290 (p32)</t>
  </si>
  <si>
    <t>2920 (p24.1)</t>
  </si>
  <si>
    <t>3027 (p68)</t>
  </si>
  <si>
    <t>30.8 ± 4.7 (25–39)</t>
  </si>
  <si>
    <t>27.1 ± 5.1 (19–34)</t>
  </si>
  <si>
    <t>30.8 ± 5.9 (20–39)</t>
  </si>
  <si>
    <t>26.1 ± 7.2 (15–37)</t>
  </si>
  <si>
    <t>Hernandez PV (pre-conception)</t>
  </si>
  <si>
    <t>Hernandez PV (first trimester)</t>
  </si>
  <si>
    <t>Hernandez PV (second trimester)</t>
  </si>
  <si>
    <t>Hernandez PV (third trimester)</t>
  </si>
  <si>
    <t>2011.4 ± 979.9 (660.0–3150.0)</t>
  </si>
  <si>
    <t>2595.0 ± 291.3 (2160.0–3040.0)</t>
  </si>
  <si>
    <t>3012.0 ± 744.1 (1990.0–4706.0)</t>
  </si>
  <si>
    <t>2904.7 ± 472.1 (2180–3710)</t>
  </si>
  <si>
    <t>1 to 16</t>
  </si>
  <si>
    <t>1 to 17</t>
  </si>
  <si>
    <t>pregnancy loss before 20 weeks; all women had mild disease</t>
  </si>
  <si>
    <t>from June 2020 to July 2021</t>
  </si>
  <si>
    <t>only mothers with PE included</t>
  </si>
  <si>
    <t>Postpartum</t>
  </si>
  <si>
    <t>4 (twin)</t>
  </si>
  <si>
    <t>5 (twin)</t>
  </si>
  <si>
    <t>11 (twin)</t>
  </si>
  <si>
    <t>12 (twin)</t>
  </si>
  <si>
    <t>Ozdemir AA</t>
  </si>
  <si>
    <t>ECMO therapy for COVID-19 ARDS (Acute Respiratory Distress Syndrome) during pregnancy enables preservation of pregnancy and full-term delivery (article in German)</t>
  </si>
  <si>
    <t>Serological description of neonatal umbilical cord blood from pregnant women
confirmed with positive COVID-19 by RT-PCR at Rumah Sakit Umum Pusat
H. Adam Malik, Medan, Indonesia</t>
  </si>
  <si>
    <t>Majalah Obstetri &amp; Ginekologi (Journal of Obstetrics &amp; Gynecology Science)</t>
  </si>
  <si>
    <t>https://e-journal.unair.ac.id/MOG/article/view/38744</t>
  </si>
  <si>
    <t>Sihite B</t>
  </si>
  <si>
    <t>RSUP H. Adam Malik</t>
  </si>
  <si>
    <t>Medan</t>
  </si>
  <si>
    <t>January to June 2021</t>
  </si>
  <si>
    <t>Clinical Profile of COVID-19 Positive Neonates in a Tertiary Care Hospital</t>
  </si>
  <si>
    <t>https://journals.sagepub.com/doi/epub/10.1177/09732179221131165</t>
  </si>
  <si>
    <t>Munian D</t>
  </si>
  <si>
    <t>June 2020 to May 2021</t>
  </si>
  <si>
    <t>Durgapur</t>
  </si>
  <si>
    <t>Uruguay</t>
  </si>
  <si>
    <t>Montevideo</t>
  </si>
  <si>
    <t>Sobrero H</t>
  </si>
  <si>
    <t xml:space="preserve">Revista Médica del Uruguay </t>
  </si>
  <si>
    <t>Description of perinatal results in COVID-positive mothers assisted in a public and a private environment in Montevideo in the period March 2020-June 2021 (article in Spanish Descripción de resultados perinatales en madres COVID positivas asistidas en un medio público y uno privado de Montevideo en el período marzo 2020-junio 2021)</t>
  </si>
  <si>
    <t>https://link.springer.com/article/10.1007/s00101-022-01232-6</t>
  </si>
  <si>
    <t>March 2020-June 2022</t>
  </si>
  <si>
    <t>ECMO therapy for COVID-19 ARDS (Acute Respiratory Distress Syndrome) during pregnancy enables preservation of pregnancy and full-term delivery(ECMO-Therapie bei COVID-19-ARDS in der Schwangerschaft ermöglicht den Erhalt einer Schwangerschaft mit termingerechter Entbindung)</t>
  </si>
  <si>
    <t>Die Anaesthesiologie</t>
  </si>
  <si>
    <t>Mixed Intervillositis in SARS-CoV-2 Infection Associated with Fetal Death: A Case Report</t>
  </si>
  <si>
    <t>https://www.hindawi.com/journals/criog/2022/5404952/</t>
  </si>
  <si>
    <t>Gjakov B</t>
  </si>
  <si>
    <t>Post-Viral Fatigue Following SARS-CoV-2 Infection during Pregnancy: A Longitudinal Comparative Study</t>
  </si>
  <si>
    <t>Oliveira AMDSS</t>
  </si>
  <si>
    <t>https://www.mdpi.com/1660-4601/19/23/15735</t>
  </si>
  <si>
    <t>University of Sao Paulo (USP) medical complex, specifically the Hospital das Clinicas and the Hospital Universitario</t>
  </si>
  <si>
    <t>Centro Hospitalario Pereira Rossell y en Médica Uruguaya</t>
  </si>
  <si>
    <t>1 May 2020, and 31 May 2021</t>
  </si>
  <si>
    <t>31.0 (26–36)</t>
  </si>
  <si>
    <t>10 diabetes; 40 hypertension</t>
  </si>
  <si>
    <t>stillbirth 25+2</t>
  </si>
  <si>
    <t>Brežice</t>
  </si>
  <si>
    <t>Brežice General Hospital</t>
  </si>
  <si>
    <t>Universitätsklinikum Würzburg</t>
  </si>
  <si>
    <t>https://revista.rmu.org.uy/ojsrmu311/index.php/rmu/article/view/981/957</t>
  </si>
  <si>
    <t>1-244</t>
  </si>
  <si>
    <t>37 (36-38)</t>
  </si>
  <si>
    <t>28.91±5.810</t>
  </si>
  <si>
    <t>PRENATAL DIAGNOSIS OF VACTERL ASSOCIATION AFTER EARLY-FIRST TRIMESTER SARS-COV-2 INFECTION</t>
  </si>
  <si>
    <t>https://onlinelibrary.wiley.com/doi/10.1111/cga.12503</t>
  </si>
  <si>
    <t>Chimenea A</t>
  </si>
  <si>
    <t>Congenital Anomalies</t>
  </si>
  <si>
    <t>Seville</t>
  </si>
  <si>
    <t>Hospital Universitario Virgen del Rocio/CSIC/University of Seville</t>
  </si>
  <si>
    <t>Darling AM</t>
  </si>
  <si>
    <t>SARS-CoV-2 infection during pregnancy and preterm birth in Massachusetts from March 2020 through March 2021</t>
  </si>
  <si>
    <t>https://onlinelibrary.wiley.com/doi/epdf/10.1111/ppe.12944</t>
  </si>
  <si>
    <t>March 2020 to 31 March 2021</t>
  </si>
  <si>
    <t>Placental pathology, neonatal birth weight, and Apgar score in acute and distant SARS-CoV-2 infection</t>
  </si>
  <si>
    <t>https://pubmed.ncbi.nlm.nih.gov/36518545/</t>
  </si>
  <si>
    <t>Journal of Clinical and Translational Research</t>
  </si>
  <si>
    <t>April 18, 2020, and July 26, 2021</t>
  </si>
  <si>
    <t>a single New York City hospital</t>
  </si>
  <si>
    <t>diagnosis of VACTERL association.</t>
  </si>
  <si>
    <t>termination</t>
  </si>
  <si>
    <t>requested termination at 20+3</t>
  </si>
  <si>
    <t>57 chronic hypertension; 36 diabetes</t>
  </si>
  <si>
    <t>33.3 (5.6)</t>
  </si>
  <si>
    <t>38.5 (3.0)</t>
  </si>
  <si>
    <t>Assessment of pulmonary embolism related to active SARS-CoV-2 infection in pregnant women (Valoración del tromboembolismo pulmonar relacionado con infección SARS-CoV-2 activa en pacientes embarazadas; article in Spanish)</t>
  </si>
  <si>
    <t>https://www.sciencedirect.com/science/article/pii/S2253654X22001883?via%3Dihub</t>
  </si>
  <si>
    <t>Moreno-Ballesteros A</t>
  </si>
  <si>
    <t>La Revista Española de Medicina Nuclear e Imagen Molecular</t>
  </si>
  <si>
    <t>28.4 +/-2.7</t>
  </si>
  <si>
    <t>Hospital Universitario Juan Ramón Jiménez</t>
  </si>
  <si>
    <t>Huelva</t>
  </si>
  <si>
    <t>29 +/- 7</t>
  </si>
  <si>
    <t>https://www.sciencedirect.com/science/article/pii/S2666354622001624</t>
  </si>
  <si>
    <t>Hill RA</t>
  </si>
  <si>
    <t>Maternal SARS-CoV-2 exposure alters infant DNA methylation</t>
  </si>
  <si>
    <t>Brain, Behavior, &amp; Immunity - Health</t>
  </si>
  <si>
    <t>Monash Health (Melbourne, Australia)</t>
  </si>
  <si>
    <t>Melbourne</t>
  </si>
  <si>
    <t>January to July 2021</t>
  </si>
  <si>
    <t xml:space="preserve">	27.5 (3.59)</t>
  </si>
  <si>
    <t>3320 ± 760</t>
  </si>
  <si>
    <t>1-4</t>
  </si>
  <si>
    <t>Impact of asymptomatic and mild COVID-19 infection on fetal growth during pregnancy</t>
  </si>
  <si>
    <t>https://www.sciencedirect.com/science/article/pii/S0301211522006327</t>
  </si>
  <si>
    <t>December 10, 2020, and April 19, 2021</t>
  </si>
  <si>
    <t>Mayo Clinic</t>
  </si>
  <si>
    <t>https://brieflands.com/articles/archcid-122276.html</t>
  </si>
  <si>
    <t>Clinical Epidemiology of Mothers with COVID-19 Hospitalized in Ardabil Province</t>
  </si>
  <si>
    <t>Archives of Clinical Infectious Diseases</t>
  </si>
  <si>
    <t>Yousefian M</t>
  </si>
  <si>
    <t>hospitals in Ardabil state</t>
  </si>
  <si>
    <t>Ardabil</t>
  </si>
  <si>
    <t>2020/03/02 to 2020/08/10</t>
  </si>
  <si>
    <t>29.5 (5.3)</t>
  </si>
  <si>
    <t>1 diabetes; 24 asthma; 6 hypertension</t>
  </si>
  <si>
    <t>1-208</t>
  </si>
  <si>
    <t>2 abortions</t>
  </si>
  <si>
    <t>discrepancies b/n text and tables; data from text exctracted</t>
  </si>
  <si>
    <t>COVID-19 Not Hypertension or Diabetes Increases the Risk of Preeclampsia among a High-Risk Population</t>
  </si>
  <si>
    <t>Morris R</t>
  </si>
  <si>
    <t>https://www.mdpi.com/1660-4601/19/24/16631</t>
  </si>
  <si>
    <t>University of Mississippi Medical Center’s Winfred L. Wiser Hospital for Women &amp; Infants</t>
  </si>
  <si>
    <t>Jackson</t>
  </si>
  <si>
    <t>Severe lactic acidosis in a pregnant woman with partial HELLP syndrome and COVID-19 (article in Spanish)</t>
  </si>
  <si>
    <t>https://pubmed.ncbi.nlm.nih.gov/36571540/</t>
  </si>
  <si>
    <t>Schuarzberg P</t>
  </si>
  <si>
    <t>Medicina (Buenos Aires)</t>
  </si>
  <si>
    <t>Hospital de Clínicas José de San Martín</t>
  </si>
  <si>
    <t>Cohort of pregnant and postpartum women with COVID-19. Comparative analysis between two pandemic waves (article in Spanish)</t>
  </si>
  <si>
    <t>https://pubmed.ncbi.nlm.nih.gov/36571520/</t>
  </si>
  <si>
    <t>Barris M</t>
  </si>
  <si>
    <t>Hospital Municipal Materno Infantil de San Isidro</t>
  </si>
  <si>
    <t>04/01/2020 and 07/31/21</t>
  </si>
  <si>
    <t>Hereditary Angioedema and COVID-19 during Pregnancy- Two Case Reports</t>
  </si>
  <si>
    <t>Salih A</t>
  </si>
  <si>
    <t>https://pubmed.ncbi.nlm.nih.gov/36572180/</t>
  </si>
  <si>
    <t>The Journal of Allergy and Clinical Immunology: In Practice</t>
  </si>
  <si>
    <t>Characteristics of Placental Histopathology in Women with Uncomplicated Pregnancies Affected by SARS-CoV-2 Infection at the Time of Delivery: A Single-Center Experience</t>
  </si>
  <si>
    <t>Sarno L</t>
  </si>
  <si>
    <t>https://www.mdpi.com/2227-9059/10/12/3003</t>
  </si>
  <si>
    <t>Department of Mothers and Child of University Hospital Federico II</t>
  </si>
  <si>
    <t>Adverse Maternal Outcomes in Pregnant Women Affected by Severe-Critical COVID-19 Illness: Correlation with Vaccination Status in the Time of Different Viral Strains’ Dominancy</t>
  </si>
  <si>
    <t>https://www.mdpi.com/2076-393X/10/12/2061</t>
  </si>
  <si>
    <t>Antonella V</t>
  </si>
  <si>
    <t>COVID-19 Division of the Obstetrical and Gynecological Unit and Intensive Care Units (ICUs) of Policlinico di Bari</t>
  </si>
  <si>
    <t>Exploring clinical and laboratory findings and treatment
outcomes in pregnant inpatients with COVID-19:
a single-center experience</t>
  </si>
  <si>
    <t>Özsoy M</t>
  </si>
  <si>
    <t xml:space="preserve">Journal of Medicine and Palliative Care </t>
  </si>
  <si>
    <t>Ankara
Training and Research Hospital</t>
  </si>
  <si>
    <t>https://dergipark.org.tr/en/download/article-file/2786953</t>
  </si>
  <si>
    <t>22.04.2020 and 27.09.2021</t>
  </si>
  <si>
    <t>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t>
  </si>
  <si>
    <t>COVID-19 exposure during pregnancy and low birth
weight in community development blocks, Purba
Bardhaman: A retrospective cohort study</t>
  </si>
  <si>
    <t>De A</t>
  </si>
  <si>
    <t xml:space="preserve">February 2020 and October 2021 </t>
  </si>
  <si>
    <t>Purba
Bardhaman district</t>
  </si>
  <si>
    <t>SARS-CoV-2-Infected Pregnant Woman Requiring 38 Days of Extracorporeal Membrane Oxygenation Experiences Rectal Ulcer Bleeding: A Case Report</t>
  </si>
  <si>
    <t>https://www.eymj.org/search.php?where=aview&amp;id=10.3349/ymj.2022.0259&amp;code=0069YMJ&amp;vmode=FULL</t>
  </si>
  <si>
    <t>Yonsei Medical Journal</t>
  </si>
  <si>
    <t>Moon H</t>
  </si>
  <si>
    <t>Impact of COVID-19 Infection during Pregnancy on Maternal and Fetal Outcomes</t>
  </si>
  <si>
    <t>https://journals.lww.com/RDM/Abstract/9900/Impact_of_COVID_19_Infection_during_Pregnancy_on.30.aspx</t>
  </si>
  <si>
    <t>Anter ME</t>
  </si>
  <si>
    <t>Reproductive and Developmental Medicine</t>
  </si>
  <si>
    <t>May 2020 and July 2021</t>
  </si>
  <si>
    <t>El-Bagour City</t>
  </si>
  <si>
    <t>El-Bagour General Hospital</t>
  </si>
  <si>
    <t>Impact of COVID-19 on Breastfeeding among SARS-CoV-2 Infected Pregnant Women: A Single Centre Survey Study</t>
  </si>
  <si>
    <t>https://www.mdpi.com/1660-4601/20/1/228</t>
  </si>
  <si>
    <t>Mother and Child Department at University Hospital Federico II</t>
  </si>
  <si>
    <t>November 2020 to May 2021</t>
  </si>
  <si>
    <t>14 April–17 October 2020</t>
  </si>
  <si>
    <t>August 2020 to April 2022</t>
  </si>
  <si>
    <t>Cytomegalovirus reactivation in a SARS-CoV-2 infected woman experiencing fetal demise in the first trimester with fetal trisomy 21: A case report</t>
  </si>
  <si>
    <t>https://www.sciencedirect.com/science/article/pii/S0255085722002547?via%3Dihub</t>
  </si>
  <si>
    <t>Pande S</t>
  </si>
  <si>
    <t>Indian Journal of Medical Microbiology</t>
  </si>
  <si>
    <t>CORRELATION OF SARS-COV-2 EXPRESSION IN THE PLACENTA AND THE INCIDENCE OF PREECLAMPSIA</t>
  </si>
  <si>
    <t>https://athmsi.org/journals/index.php/AJID/article/view/5852</t>
  </si>
  <si>
    <t>LUMBANRAJA S</t>
  </si>
  <si>
    <t xml:space="preserve">Haji Adam Malik General Hospital </t>
  </si>
  <si>
    <t>African Journal of Infectious Disease</t>
  </si>
  <si>
    <t>33.7 ± 5.7</t>
  </si>
  <si>
    <t>36.82 ± 3.7</t>
  </si>
  <si>
    <t>26.65 ± 6.4</t>
  </si>
  <si>
    <t>34.25 ± 9.2</t>
  </si>
  <si>
    <t>14 hypertension; 17 diabetes</t>
  </si>
  <si>
    <t>2965 ± 797</t>
  </si>
  <si>
    <t>includes 7 fetal deaths</t>
  </si>
  <si>
    <t>"abortion at 7 weeks"</t>
  </si>
  <si>
    <t>5 diabetes; 5 asthma;</t>
  </si>
  <si>
    <t>Hereditary Angioedema mother</t>
  </si>
  <si>
    <t>29.87 ± 4.9</t>
  </si>
  <si>
    <t>39.102 ± 1.16</t>
  </si>
  <si>
    <t>39.316 ± 1.09</t>
  </si>
  <si>
    <t>3234.2 ± 405</t>
  </si>
  <si>
    <t>at least 24 hrs</t>
  </si>
  <si>
    <t>Antonella V wild</t>
  </si>
  <si>
    <t>Antonella V alpha</t>
  </si>
  <si>
    <t>Antonella V delta</t>
  </si>
  <si>
    <t>29 (6)</t>
  </si>
  <si>
    <t>22.6  (1.7)</t>
  </si>
  <si>
    <t>36 (1)</t>
  </si>
  <si>
    <t>missed abortion at 10.6 wks</t>
  </si>
  <si>
    <t>CMV DNA in placenta</t>
  </si>
  <si>
    <t>2680 (379)</t>
  </si>
  <si>
    <t>includes 7 stillbirth and 2 neonatal death</t>
  </si>
  <si>
    <t>35.8 ± 2.56</t>
  </si>
  <si>
    <t>30.1 ± 6.1</t>
  </si>
  <si>
    <t>38.7 ± 1.9</t>
  </si>
  <si>
    <t>8 exclusive at hospital; 26 exclusive at home</t>
  </si>
  <si>
    <t xml:space="preserve">25 separation from newborn; 3 skin to skin contact </t>
  </si>
  <si>
    <t>41.5 [2.5]</t>
  </si>
  <si>
    <t>36 [1]</t>
  </si>
  <si>
    <t>35.5 [7.5]</t>
  </si>
  <si>
    <t>3125 [355]</t>
  </si>
  <si>
    <t>1145 [955]</t>
  </si>
  <si>
    <t>2290 [1017.5]</t>
  </si>
  <si>
    <t>37.1 [1.5]</t>
  </si>
  <si>
    <t>28.9 [5.35]</t>
  </si>
  <si>
    <t>34.7 [3.72]</t>
  </si>
  <si>
    <t>IUFD at 27 weeks</t>
  </si>
  <si>
    <t>4 to 38</t>
  </si>
  <si>
    <t>data for all newborns not available</t>
  </si>
  <si>
    <t>39.02±2.5</t>
  </si>
  <si>
    <t>includes two terminations and 1 IUFD</t>
  </si>
  <si>
    <t>Information unclear - "Two  cases  were  terminated  at  30  weeks gestation and one case  was terminated at 28 weeks gestation.   There  were  3  cases  with  infant  death  outcomes,  two babies  died  after  termination,and  one  patient  with  IUFD  (intrauterine  fetal  demise). "</t>
  </si>
  <si>
    <t>Spontaneous mid-trimester uterine rupture associated with fetal death in a young patient during COVID-19 pandemic: A case report</t>
  </si>
  <si>
    <t>https://onlinelibrary.wiley.com/doi/10.1002/ccr3.6802</t>
  </si>
  <si>
    <t>Al-Obaidi AD</t>
  </si>
  <si>
    <t>Exploring Clinical and Biological Features of Premature Births among Pregnant Women with SARS-CoV-2 Infection during the Pregnancy Period</t>
  </si>
  <si>
    <t>https://www.mdpi.com/2075-4426/12/11/1871</t>
  </si>
  <si>
    <t>Hrubaru I</t>
  </si>
  <si>
    <t>Obstetrics and Gynecology Clinic of the Timisoara Municipal Emergency Hospital</t>
  </si>
  <si>
    <t>University of Baghdad, College of Medicine</t>
  </si>
  <si>
    <t>The course of infection with the Delta variant of COVID-19 in pregnancy: Analysis of clinical, laboratory, and neonatal outcomes</t>
  </si>
  <si>
    <t>https://pubmed.ncbi.nlm.nih.gov/36583294/</t>
  </si>
  <si>
    <t>Göklü MR</t>
  </si>
  <si>
    <t>Journal of the Turkish German Gynecological Association</t>
  </si>
  <si>
    <t>April 2021 and September 2021</t>
  </si>
  <si>
    <t>1 March 2020, and 31 December 2021</t>
  </si>
  <si>
    <t>Vertical Transmission of SARS-CoV-2 in a Twin Pregnancy</t>
  </si>
  <si>
    <t>https://scholarlycommons.hcahealthcare.com/hcahealthcarejournal/vol3/iss6/3/</t>
  </si>
  <si>
    <t>Chang TC</t>
  </si>
  <si>
    <t>Tulane University School of Medicine</t>
  </si>
  <si>
    <t>HCA Healthcare Journal of Medicine</t>
  </si>
  <si>
    <t>The sFlt-1/PlGF Ratio in Patients Affected by Gestational Diabetes and SARS-CoV-2 Infection</t>
  </si>
  <si>
    <t>https://www.mdpi.com/2218-1989/13/1/54</t>
  </si>
  <si>
    <t>Metabolites</t>
  </si>
  <si>
    <t>Fondazione IRCCS Cà Granda Ospedale Maggiore Policlinico, Mangiagalli High Risk Maternity Centre, Milan, Lombardy, Italy</t>
  </si>
  <si>
    <t xml:space="preserve"> February 2020 to May 2021</t>
  </si>
  <si>
    <t>Impact of different waves of COVID-19 on the rate and indications of Caesarean delivery: An Observational Study</t>
  </si>
  <si>
    <t>https://www.nepjol.info/index.php/NJOG/article/view/48060/38011</t>
  </si>
  <si>
    <t>Meena D</t>
  </si>
  <si>
    <t>Nepal Journal of Obstetrics and Gynaecology</t>
  </si>
  <si>
    <t>Obstetrics and Gynecology at  a  tertiary  level  health  facility  in  North India</t>
  </si>
  <si>
    <t>Hemodynamic changes in patients with SARS-CoV-2 infection presenting for cesarean delivery under spinal anesthesia: a retrospective case-control study</t>
  </si>
  <si>
    <t>https://www.obstetanesthesia.com/article/S0959-289X(22)00339-9/fulltext</t>
  </si>
  <si>
    <t>Scoon LEG</t>
  </si>
  <si>
    <t>March 2020 and August 2021</t>
  </si>
  <si>
    <t>Brigham and Women’s and Massachusetts General Hospitals</t>
  </si>
  <si>
    <t>The impact on colostrum oxidative stress, cytokines, and immune cells composition after SARS-CoV-2 infection during pregnancy</t>
  </si>
  <si>
    <t>https://www.frontiersin.org/articles/10.3389/fimmu.2022.1031248/full</t>
  </si>
  <si>
    <t>Graciliano NG</t>
  </si>
  <si>
    <t>Maceio</t>
  </si>
  <si>
    <t>September 2020 to May 2021</t>
  </si>
  <si>
    <t>three hospitals in Maceio-Alagoas, Brazil: University Hospital Professor Alberto Antunes (HUPAA), Santa Monica Maternity School (MESM), and Santo Antonio General Hospital. Socioeconomic, demographical, anthropometrical</t>
  </si>
  <si>
    <t>Arakaki T</t>
  </si>
  <si>
    <t>Risk factors for severe disease and impact of severity on pregnant women with COVID-19: a case-control study based on data from a nationwide survey of maternity services in Japan</t>
  </si>
  <si>
    <t>https://bmjopen.bmj.com/content/12/12/e068575.long</t>
  </si>
  <si>
    <t>July 2020 and 30 June 2021</t>
  </si>
  <si>
    <t>The role of Lung Ultrasound in the diagnosis of SARS-COV-2 disease in pregnant women</t>
  </si>
  <si>
    <t>https://link.springer.com/article/10.1007/s40477-022-00745-5</t>
  </si>
  <si>
    <t>Piccolo CL</t>
  </si>
  <si>
    <t>Journal of Ultrasound</t>
  </si>
  <si>
    <t>National Infective Disease Institute “Lazzaro Spallanzani” Istituto di Ricovero e Cura a Carattere Scientifico, Rome, Italy</t>
  </si>
  <si>
    <t>November 2020 and April 2021</t>
  </si>
  <si>
    <t>Di Martino DD</t>
  </si>
  <si>
    <t>Antibody response, neutralizing potency, and transplacental antibody transfer following SARS-CoV-2 infection versus mRNA -1273, BNT162b2 COVID19 vaccination in pregnancy</t>
  </si>
  <si>
    <t>https://obgyn.onlinelibrary.wiley.com/doi/epdf/10.1002/ijgo.14648</t>
  </si>
  <si>
    <t>Dude CM</t>
  </si>
  <si>
    <t>emergy C section at 18 weeks</t>
  </si>
  <si>
    <t>loss at 18 weeks</t>
  </si>
  <si>
    <t xml:space="preserve">uterine rupture </t>
  </si>
  <si>
    <t>7 diabetes; 12 asthma; 20 hypertension</t>
  </si>
  <si>
    <t>1-185</t>
  </si>
  <si>
    <t>34.0 (8.0–40.0)</t>
  </si>
  <si>
    <t>Göklü MR (asymptomatic)</t>
  </si>
  <si>
    <t>35.0 (7.0–39.0)</t>
  </si>
  <si>
    <t>Göklü MR (non-severe)</t>
  </si>
  <si>
    <t>31.0 (27.0–
36.0)</t>
  </si>
  <si>
    <t>Göklü MR (severe)</t>
  </si>
  <si>
    <t>5 spontaneous abortion ; 3 IUFD</t>
  </si>
  <si>
    <t>Lung abscess due to Streptococcus intermedius associated with SARS CoV-2 infection in pregnancy: Unusual presentation and complication of a commensal bacteria during pregnancy</t>
  </si>
  <si>
    <t>https://onlinelibrary.wiley.com/doi/full/10.1002/ccr3.6763</t>
  </si>
  <si>
    <t>Bueno COP</t>
  </si>
  <si>
    <t>Universidad Autónoma de Bucaramanga</t>
  </si>
  <si>
    <t>Bucaramanga</t>
  </si>
  <si>
    <t>https://www.sciencedirect.com/science/article/pii/S0959289X23000018</t>
  </si>
  <si>
    <t>Challenges and Pitfalls of Extracorporeal Membrane Oxygenation in Critically Ill Pregnant and Peripartum Women with COVID-19—Retrospective Case Series</t>
  </si>
  <si>
    <t>Piwowarczyk P</t>
  </si>
  <si>
    <t>Lublin</t>
  </si>
  <si>
    <t>tertiary academic hospital in Lublin, Poland</t>
  </si>
  <si>
    <t>November 2020 and October 2021</t>
  </si>
  <si>
    <t>April 6, 2020 to March 19, 2021</t>
  </si>
  <si>
    <t>Maternal and Newborn Hospital Outcomes of Perinatal SARS-CoV-2 Infection: A National Registry</t>
  </si>
  <si>
    <t>Hudak ML</t>
  </si>
  <si>
    <t>https://publications.aap.org/pediatrics/article/doi/10.1542/peds.2022-059595/190431/Maternal-and-Newborn-Hospital-Outcomes-of</t>
  </si>
  <si>
    <t>American Academy of Pediatrics Perinatal COVID-19 Registry</t>
  </si>
  <si>
    <t>3000 (690–4200)</t>
  </si>
  <si>
    <t>3075 (1900– 3550)</t>
  </si>
  <si>
    <t>1900 (1550– 2900)</t>
  </si>
  <si>
    <t>37.0 (25.0–40.0)</t>
  </si>
  <si>
    <t>38.0 (35.0-39.0)</t>
  </si>
  <si>
    <t>32.0 (29.0– 36.0)</t>
  </si>
  <si>
    <t>Di Martino DD (gestational diabetes)</t>
  </si>
  <si>
    <t>Di Martino DD (no gestational diabetes)</t>
  </si>
  <si>
    <t>34 (31–40)</t>
  </si>
  <si>
    <t>28 (22–35)</t>
  </si>
  <si>
    <t>36 (32–37)</t>
  </si>
  <si>
    <t>34 (29–38)</t>
  </si>
  <si>
    <t>Di Martino DD (GD)</t>
  </si>
  <si>
    <t>Di Martino DD (no GD)</t>
  </si>
  <si>
    <t>3022 (2376–3402)</t>
  </si>
  <si>
    <t>3175 (2837–3475)</t>
  </si>
  <si>
    <t>Scoon LEG (positive)</t>
  </si>
  <si>
    <t>Scoon LEG (recovered)</t>
  </si>
  <si>
    <t>33.5 (28.2 - 35.0)</t>
  </si>
  <si>
    <t>33.0 (30.0 - 37.0)</t>
  </si>
  <si>
    <t>32.6 (30.5 - 36.8)</t>
  </si>
  <si>
    <t>32.6 (29.1 - 37.3)</t>
  </si>
  <si>
    <t>38.1 (35.5 - 39.0)</t>
  </si>
  <si>
    <t>38.1 (37.0 - 39.1)</t>
  </si>
  <si>
    <t>28.3 ± 5.3</t>
  </si>
  <si>
    <t>1-526</t>
  </si>
  <si>
    <t>35 (44–23)</t>
  </si>
  <si>
    <t>28 (8–41)</t>
  </si>
  <si>
    <t>1 asthma; 1 type 1 diabetes</t>
  </si>
  <si>
    <t>144 positive</t>
  </si>
  <si>
    <t xml:space="preserve">28 (24–33) </t>
  </si>
  <si>
    <t xml:space="preserve">39 (37–39) </t>
  </si>
  <si>
    <t>Study of Pregnancy Outcomes in women with REspiratory illness due
to suspected or confirmed coronavirus infection (SPORE) or the Emory Prospective Opportunity
for Women’s Health Research Initiative (EMPOWR)</t>
  </si>
  <si>
    <t>April and September 2020;  January-May 2021</t>
  </si>
  <si>
    <t>Dude CM (vaccinated)</t>
  </si>
  <si>
    <t>Dude CM (infected)</t>
  </si>
  <si>
    <t>34.5 (±) 4.0</t>
  </si>
  <si>
    <t>28.2 (±) 5.0</t>
  </si>
  <si>
    <t>5 asthma; 1 diabetes</t>
  </si>
  <si>
    <t>6 asthma; 3 diabetes</t>
  </si>
  <si>
    <t>26 [19, 30]</t>
  </si>
  <si>
    <t>27 [23,34]</t>
  </si>
  <si>
    <t>39 [38, 39]</t>
  </si>
  <si>
    <t>39 [37, 39]</t>
  </si>
  <si>
    <t>Hudak ML vaccinated</t>
  </si>
  <si>
    <t>Hudak ML infected</t>
  </si>
  <si>
    <t>3260 (439)</t>
  </si>
  <si>
    <t>3155 (509)</t>
  </si>
  <si>
    <t>IgG, IgA (vaccinated); IgM</t>
  </si>
  <si>
    <t>https://www.nature.com/articles/s41467-022-33937-y</t>
  </si>
  <si>
    <t>Effect of SARS-CoV-2 infection in pregnancy on CD147, ACE2 and HLA-G expression</t>
  </si>
  <si>
    <t>https://www.sciencedirect.com/science/article/pii/S0143400423000115?via%3Dihub</t>
  </si>
  <si>
    <t>Schiuma G</t>
  </si>
  <si>
    <t>Gynecology and Obstetrics Department of the Sant'Anna University Hospital in Ferrara</t>
  </si>
  <si>
    <t>Ferrara</t>
  </si>
  <si>
    <t>Maternal and perinatal outcomes following pre-Delta, Delta, and Omicron SARS-CoV-2 variants infection among unvaccinated pregnant women in France and Switzerland: a prospective cohort study using the COVI-PREG registry</t>
  </si>
  <si>
    <t>https://www.sciencedirect.com/science/article/pii/S2666776222002654?via%3Dihub</t>
  </si>
  <si>
    <t>Favre G</t>
  </si>
  <si>
    <t>The Lancet Regional Health - Europe</t>
  </si>
  <si>
    <t>France &amp; Switzerland</t>
  </si>
  <si>
    <t>COVI-PREG registry</t>
  </si>
  <si>
    <t>Mechanical ventilation and death in pregnant patients admitted for COVID-19: a prognostic analysis from the Brazilian COVID-19 registry score</t>
  </si>
  <si>
    <t>https://bmcpregnancychildbirth.biomedcentral.com/articles/10.1186/s12884-022-05310-w</t>
  </si>
  <si>
    <t xml:space="preserve">BMC Pregnancy and Childbirth </t>
  </si>
  <si>
    <t>Reis ZSN</t>
  </si>
  <si>
    <t>Brazilian COVID-19 Registry</t>
  </si>
  <si>
    <t>April/2020 to March/2022,</t>
  </si>
  <si>
    <t>March 24, 2020 to September 28, 2022</t>
  </si>
  <si>
    <t>Plasmodium vivax and SARS-CoV-2 co-infection in Venezuelan pregnant women: a case series</t>
  </si>
  <si>
    <t>https://malariajournal.biomedcentral.com/articles/10.1186/s12936-023-04442-4</t>
  </si>
  <si>
    <t>March 13, 2020 and December 31, 2021</t>
  </si>
  <si>
    <t>two main malaria referral centers of the Capital District and Bolivar state, Venezuela</t>
  </si>
  <si>
    <t>Malaria Journal</t>
  </si>
  <si>
    <t>https://www.nature.com/articles/s41467-022-35771-8</t>
  </si>
  <si>
    <t>A population-based matched cohort study of major congenital anomalies following COVID-19 vaccination and SARS-CoV-2 infection</t>
  </si>
  <si>
    <t xml:space="preserve">Nature Communications </t>
  </si>
  <si>
    <t>COVID-19 in Pregnancy in Scotland (COPS)</t>
  </si>
  <si>
    <t>included babies with an estimated conception date before June 2, 202</t>
  </si>
  <si>
    <t>Confirmed SARS-CoV-2 infection in Scottish neonates 2020–2022: a national, population-based cohort study</t>
  </si>
  <si>
    <t>https://fn.bmj.com/content/early/2023/01/05/archdischild-2022-324713</t>
  </si>
  <si>
    <t>Goulding A</t>
  </si>
  <si>
    <t xml:space="preserve">Archives of Disease in Childhood - Fetal and Neonatal Edition </t>
  </si>
  <si>
    <t>Edinburgh</t>
  </si>
  <si>
    <t>1 March 2020–31 January 2022</t>
  </si>
  <si>
    <t>COVID-19 in Pregnancy in Scotland’ (COPS) study dataset</t>
  </si>
  <si>
    <t>https://obgyn.onlinelibrary.wiley.com/doi/10.1002/ijgo.14655</t>
  </si>
  <si>
    <t>Besimoglu B</t>
  </si>
  <si>
    <t>Comparison of cord blood pro-BNP levels in newborns of SARS-COV-2 positive and negative women, and its association with adverse perinatal outcomes</t>
  </si>
  <si>
    <t>Ankara  City  Hospital</t>
  </si>
  <si>
    <t>4th November 2021 to 5th February 2022</t>
  </si>
  <si>
    <t>29.9 ± 6.9</t>
  </si>
  <si>
    <t>23.4 ± 3.5</t>
  </si>
  <si>
    <t>39.2 ± 1.6</t>
  </si>
  <si>
    <t>39.2 ± 1.8</t>
  </si>
  <si>
    <t>3353.6 ± 445.3</t>
  </si>
  <si>
    <t>19 diabetes</t>
  </si>
  <si>
    <t>Favre G pre-delta</t>
  </si>
  <si>
    <t>Favre G delta</t>
  </si>
  <si>
    <t>Favre G omicron</t>
  </si>
  <si>
    <t>30 (25.2, 35.0)</t>
  </si>
  <si>
    <t>32 diabetes, 39 hypertension</t>
  </si>
  <si>
    <t>31.0 (24.0, 36.0)</t>
  </si>
  <si>
    <t>2760.0 (2120.0, 3236.5)</t>
  </si>
  <si>
    <t>includes 15 fetal deaths</t>
  </si>
  <si>
    <t>Atypical severe intrauterine growth retardation and affected placental function after COVID-19 infection (article in Danish)</t>
  </si>
  <si>
    <t>Ravn FB</t>
  </si>
  <si>
    <t>Journal of the Danish Medical Association (Ugeskrift for Læger)</t>
  </si>
  <si>
    <t xml:space="preserve">Københavns Universitetshospital </t>
  </si>
  <si>
    <t>Case series on successful anesthetic management of COVID-19–positive obstetric patients undergoing emergency cesarean section</t>
  </si>
  <si>
    <t>Kaur B</t>
  </si>
  <si>
    <t>https://journals.lww.com/jfmpc/Fulltext/2022/10000/Case_series_on_successful_anesthetic_management_of.108.aspx</t>
  </si>
  <si>
    <t>Ray A</t>
  </si>
  <si>
    <t>Characteristics and outcomes of parturients with COVID-19, admitted to a critical care unit: A single-center retrospective observational study</t>
  </si>
  <si>
    <t>https://journals.lww.com/jfmpc/Fulltext/2022/10000/Characteristics_and_outcomes_of_parturients_with.95.aspx</t>
  </si>
  <si>
    <t>April 1, 2020 to September 30, 2021.</t>
  </si>
  <si>
    <t>An ICU of a tertiary care hospital in North India</t>
  </si>
  <si>
    <t>4 days after birth</t>
  </si>
  <si>
    <t>https://pubmed.ncbi.nlm.nih.gov/36621878/</t>
  </si>
  <si>
    <t>24 -67</t>
  </si>
  <si>
    <t xml:space="preserve">at birth </t>
  </si>
  <si>
    <t xml:space="preserve">neonate 1 positive </t>
  </si>
  <si>
    <t>day 10</t>
  </si>
  <si>
    <t>includes 3 intrauterine deaths</t>
  </si>
  <si>
    <t xml:space="preserve">33 (± 5) symptomatic; 36 (±2.7) symptomatic </t>
  </si>
  <si>
    <t>Plasmodium vivax infection</t>
  </si>
  <si>
    <t>Favre G (pre-delta)</t>
  </si>
  <si>
    <t>Favre G (delta)</t>
  </si>
  <si>
    <t>Favre G (omicron)</t>
  </si>
  <si>
    <t>3226 (609)</t>
  </si>
  <si>
    <t>1-233</t>
  </si>
  <si>
    <t>3226 (675)</t>
  </si>
  <si>
    <t>1-1226</t>
  </si>
  <si>
    <t>3246 (596)</t>
  </si>
  <si>
    <t>late termination of pregnanacy after 20 wks; stillbirth; + pre viable fetal birth b/n 20 and 24 wks (both extracted as stillbirths)</t>
  </si>
  <si>
    <t>excludes stillbirths and terminations</t>
  </si>
  <si>
    <t>15-28</t>
  </si>
  <si>
    <t>1 miscarriage at 16 wks and 1 at 20 wks; stillbirth at 28wks</t>
  </si>
  <si>
    <t>live birth</t>
  </si>
  <si>
    <t>1-828</t>
  </si>
  <si>
    <t>neonate 2 positive</t>
  </si>
  <si>
    <t>29.7 ± 5.3</t>
  </si>
  <si>
    <t>28.5 ± 3.8</t>
  </si>
  <si>
    <t>37.3 ± 2.6</t>
  </si>
  <si>
    <t>2991 ± 573</t>
  </si>
  <si>
    <t>4.4 ± 3.5</t>
  </si>
  <si>
    <t>"abort"</t>
  </si>
  <si>
    <t>article retracted</t>
  </si>
  <si>
    <t>Bayram F (article retracted)</t>
  </si>
  <si>
    <t>Pregnancy outcomes and vaccine effectiveness during the period of omicron as the variant of concern, INTERCOVID-2022: a multinational, observational study</t>
  </si>
  <si>
    <t>Villar S</t>
  </si>
  <si>
    <t>INTERCOVID-2022 - 41 hospitals across 18 countries.</t>
  </si>
  <si>
    <t>Nov 27, 2021 - June 30, 2022</t>
  </si>
  <si>
    <t>Impact of COVID-19 disease on obstetric outcomes in the third trimester of pregnancy</t>
  </si>
  <si>
    <t>https://dergipark.org.tr/en/download/article-file/2294373</t>
  </si>
  <si>
    <t>Karaşin SS and Bayram E</t>
  </si>
  <si>
    <t>Bursa Yüksek İhtisas Training and Research Hospital</t>
  </si>
  <si>
    <t>The European Research Journal</t>
  </si>
  <si>
    <t>March 1 and December 31,
2020</t>
  </si>
  <si>
    <t xml:space="preserve">Clinical epidemiological characterization in new-borns of mothers with COVID-19 in a hospital in the Peruvian highlands </t>
  </si>
  <si>
    <t>https://investigacion.unitepc.edu.bo/revista/index.php/revista-unitepc/article/view/147</t>
  </si>
  <si>
    <t>Balvín Palomino CD</t>
  </si>
  <si>
    <t>Recisa UNITEPC</t>
  </si>
  <si>
    <t>Pregnancy Outcomes in Pregnant Patients with COVID-19: A Multicenter Study</t>
  </si>
  <si>
    <t>https://www.scirp.org/journal/paperinformation.aspx?paperid=122482</t>
  </si>
  <si>
    <t>Asiri M</t>
  </si>
  <si>
    <t>King Saud Medical City, King Salman Hospital, Al-Iman General Hospital, and Imam Abdulrahman Al-Faisal Hospital</t>
  </si>
  <si>
    <t>July 2020 until March 15, 2021</t>
  </si>
  <si>
    <t xml:space="preserve">Open Journal of Obstetrics and Gynecology </t>
  </si>
  <si>
    <t>https://www.thelancet.com/journals/lancet/article/PIIS0140-6736(22)02467-9/fulltext</t>
  </si>
  <si>
    <t>29.13 (6.49)</t>
  </si>
  <si>
    <t>37.50 (2.17)</t>
  </si>
  <si>
    <t>3039.79 (585.66)</t>
  </si>
  <si>
    <t>Only PCR + mothers included</t>
  </si>
  <si>
    <t>8 miscarriage; 5 IUFD</t>
  </si>
  <si>
    <t>2860 (650)</t>
  </si>
  <si>
    <t>14 positive (NICU neonates tested)</t>
  </si>
  <si>
    <t>91 exclusive</t>
  </si>
  <si>
    <t>31.2 ± 6.0</t>
  </si>
  <si>
    <t>26.3 ± 6.0</t>
  </si>
  <si>
    <t>38.6 ± 2.8</t>
  </si>
  <si>
    <t>1-128</t>
  </si>
  <si>
    <t xml:space="preserve"> 36·7 [IQR 29·0–38·9]</t>
  </si>
  <si>
    <t>1-1577</t>
  </si>
  <si>
    <t>70 positive (570 tested)</t>
  </si>
  <si>
    <t xml:space="preserve">Neuromotor repertoires in infants exposed to maternal COVID-19 during pregnancy: a cohort study </t>
  </si>
  <si>
    <t>https://bmjopen.bmj.com/content/13/1/e069194.long</t>
  </si>
  <si>
    <t>Martinez VF</t>
  </si>
  <si>
    <t>Probable vertical transmission of Alpha variant of concern (B.1.1.7) with evidence of SARS-CoV-2 infection in the syncytiotrophoblast, a case report</t>
  </si>
  <si>
    <t>https://www.frontiersin.org/articles/10.3389/fmed.2022.1099408/full</t>
  </si>
  <si>
    <t>Bullock HA</t>
  </si>
  <si>
    <t>https://www.sciencedirect.com/science/article/pii/S259017022300002X?via%3Dihub</t>
  </si>
  <si>
    <t>Fetal demise and SARS-CoV-2 infection during pregnancy: Histopathological and immunohistochemical findings of three cases referred to the Colombian National Institute of Health</t>
  </si>
  <si>
    <t>Daza M</t>
  </si>
  <si>
    <t>Clinical Infection in Practice</t>
  </si>
  <si>
    <t>Marie-Eve B</t>
  </si>
  <si>
    <t>https://onlinelibrary.wiley.com/doi/10.1111/aji.13679</t>
  </si>
  <si>
    <t>Mediators of inflammation at the maternal-fetal interface are altered by SARS-CoV-2 infection and pandemic stress</t>
  </si>
  <si>
    <t>Low Interferon-γ Levels in Cord and Peripheral Blood of Pregnant Women Infected with SARS-CoV-2</t>
  </si>
  <si>
    <t>https://www.mdpi.com/2076-2607/11/1/223</t>
  </si>
  <si>
    <t>Cennamo M</t>
  </si>
  <si>
    <t>Dutra LV</t>
  </si>
  <si>
    <t>Impact of the Presence Anti-SARS-CoV-2 IgA in the Colostrum of Women Infected by COVID-19 During the Pregnancy in Neonatal Clinical Outcomes: A Cross-Sectional Study</t>
  </si>
  <si>
    <t>https://link.springer.com/article/10.1007/s10995-022-03553-9</t>
  </si>
  <si>
    <t xml:space="preserve">Maternal and Child Health Journal </t>
  </si>
  <si>
    <t>March 1, 2020 and February 28, 2021</t>
  </si>
  <si>
    <t>Risk factors for and pregnancy outcomes after SARS-CoV-2 in pregnancy according to disease severity: A nationwide cohort study with validation of the SARS-CoV-2 diagnosis</t>
  </si>
  <si>
    <t>https://obgyn.onlinelibrary.wiley.com/doi/10.1111/aogs.14512</t>
  </si>
  <si>
    <t>Acta Obstetricia et Gynecologica Scandinavica</t>
  </si>
  <si>
    <t>January 1, 2022, and February 28, 2022</t>
  </si>
  <si>
    <t>Early Discharge of Newborns Born to Mothers with COVID-19: A Possible Safe Strategy</t>
  </si>
  <si>
    <t>https://www.thieme-connect.de/products/ejournals/abstract/10.1055/s-0042-1760429</t>
  </si>
  <si>
    <t>Catholic University of Sacred Heart, Fondazione Policlinico Universitario “A. Gemelli” IRCCS, Rome, Italy</t>
  </si>
  <si>
    <t>November 16, 2020, to August 23, 2021</t>
  </si>
  <si>
    <t>Aarhus University Hospital and Lillebaelt Hospital</t>
  </si>
  <si>
    <t>Nielsen SY</t>
  </si>
  <si>
    <t>Transplacental transfer of SARS-CoV-2 antibodies: a cohort study</t>
  </si>
  <si>
    <t>https://link.springer.com/article/10.1007/s10096-023-04553-5</t>
  </si>
  <si>
    <t>Association of Severe Acute Respiratory Syndrome Coronavirus 2 (SARS-CoV-2) Infection With Maternal Mortality and Neonatal Birth Outcomes in Botswana by Human Immunodeficiency Virus Status</t>
  </si>
  <si>
    <t>https://journals.lww.com/greenjournal/Fulltext/2023/01000/Association_of_Severe_Acute_Respiratory_Syndrome.14.aspx</t>
  </si>
  <si>
    <t>Jackson-Gibson M</t>
  </si>
  <si>
    <t>A pregnant woman with COVID‑19 gives birth to premature triplets: A case report and literature review</t>
  </si>
  <si>
    <t>https://www.spandidos-publications.com/10.3892/mi.2022.31</t>
  </si>
  <si>
    <t>Feng Z</t>
  </si>
  <si>
    <t>Medicine International</t>
  </si>
  <si>
    <t>SARS-CoV-2 Infection: A Clinical and Histopathological Study in Pregnancy</t>
  </si>
  <si>
    <t>Perna A</t>
  </si>
  <si>
    <t>https://www.mdpi.com/2079-7737/12/2/174</t>
  </si>
  <si>
    <t>Biology</t>
  </si>
  <si>
    <t>Monitoring of Auditory Function in Newborns of Women Infected by SARS-CoV-2 during Pregnancy</t>
  </si>
  <si>
    <t>Apa E</t>
  </si>
  <si>
    <t>https://www.mdpi.com/2227-9067/10/2/194</t>
  </si>
  <si>
    <t>March 2020 and December 2021</t>
  </si>
  <si>
    <t>Graz University Database</t>
  </si>
  <si>
    <t>July 2020 to June 2021</t>
  </si>
  <si>
    <t>The Colombian National Institute of Health (INS, Instituto Nacional de Salud)</t>
  </si>
  <si>
    <t>Centre Hospitalier Universitaire (CHU) Sainte Justine-CHUSJ</t>
  </si>
  <si>
    <t xml:space="preserve">University Hospital Federico II </t>
  </si>
  <si>
    <t>February and June 2021</t>
  </si>
  <si>
    <t>June 2020 and May 2021</t>
  </si>
  <si>
    <t>Danish National Patient Register (DNPR),8 Danish Microbiology Database (MiBa),11 the Civil Registration System12, 13 and data from medical records registered in the Danish COVID-19 in pregnancy database (DCOD).</t>
  </si>
  <si>
    <t>September 1, 2020, through November 15, 2021</t>
  </si>
  <si>
    <t>Tsepamo Study surveillance</t>
  </si>
  <si>
    <t>Botswana</t>
  </si>
  <si>
    <t>Ruili Chinese Medicine and Dai Medical Hospital</t>
  </si>
  <si>
    <t>Ruili</t>
  </si>
  <si>
    <t>April to October 2021</t>
  </si>
  <si>
    <t>1 November 2020 to 30 November 2021</t>
  </si>
  <si>
    <t>University Modena Hospital</t>
  </si>
  <si>
    <t>“Luigi Vanvitelli” University Hospital</t>
  </si>
  <si>
    <t xml:space="preserve">	32 (27–35)</t>
  </si>
  <si>
    <t>1-124</t>
  </si>
  <si>
    <t>32 (22-45)</t>
  </si>
  <si>
    <t>38.4 (26.0- 41.0)</t>
  </si>
  <si>
    <t>1-79</t>
  </si>
  <si>
    <t>3190 (890-
4560)</t>
  </si>
  <si>
    <t>3190 (890- 4560)</t>
  </si>
  <si>
    <t>31.1 ± 4.2</t>
  </si>
  <si>
    <t>26.6 [22.5; 30.7]</t>
  </si>
  <si>
    <t>3100 ± 0.536</t>
  </si>
  <si>
    <t>103 within first hour</t>
  </si>
  <si>
    <t>12 diabetes; 71 asthma; 17 hypertension</t>
  </si>
  <si>
    <t>pregnacy loss: 39 at GA&lt;12; 9 at GA 12-21; termination: 29 at GA&lt;12; 6 at GA 12-21</t>
  </si>
  <si>
    <t>40+0 (39+0 to 40+6 )</t>
  </si>
  <si>
    <t>1-1055</t>
  </si>
  <si>
    <t>1-165</t>
  </si>
  <si>
    <t>39.8 (0.9)</t>
  </si>
  <si>
    <t>3278 (377)</t>
  </si>
  <si>
    <t>16 exclusive; 7 mixed</t>
  </si>
  <si>
    <t>40 (39:1–40:6)</t>
  </si>
  <si>
    <t>136 (79–170) seropositive group; 28 (21–41) seronegative group</t>
  </si>
  <si>
    <t>29 (24-34)</t>
  </si>
  <si>
    <t>4 diabetes; 22 hypertension; 20 asthma</t>
  </si>
  <si>
    <t>1-539</t>
  </si>
  <si>
    <t>30min after delivery</t>
  </si>
  <si>
    <t xml:space="preserve">12 hrs </t>
  </si>
  <si>
    <t>negative at 24 hrs</t>
  </si>
  <si>
    <t>37-41</t>
  </si>
  <si>
    <t>31.55 (±5.38)</t>
  </si>
  <si>
    <t>38.77 (±2.25)</t>
  </si>
  <si>
    <t>single fetal demise in twin pregnancy</t>
  </si>
  <si>
    <t>Hypertensive disorders of pregnancy and severe acute respiratory syndrome coronavirus-2 infection</t>
  </si>
  <si>
    <t>https://www.degruyter.com/document/doi/10.1515/jpm-2022-0317/html</t>
  </si>
  <si>
    <t>Wetcher CS</t>
  </si>
  <si>
    <t>SARS-CoV-2 variant-related abnormalities detected by prenatal MRI: a prospective case–control study</t>
  </si>
  <si>
    <t>https://www.sciencedirect.com/science/article/pii/S2666776223000054?via%3Dihub</t>
  </si>
  <si>
    <t>Kienast P</t>
  </si>
  <si>
    <t>March 1, 2020 and March 1, 2021</t>
  </si>
  <si>
    <t>North Shore University Hospital, Northwell Health/Zucker School of Medicine</t>
  </si>
  <si>
    <t>July 2020 and July 2022</t>
  </si>
  <si>
    <t>Medical University of Vienna</t>
  </si>
  <si>
    <t>A short-term follow-up study on breastfeeding practices, growth parameters and immunization practices among babies born to COVID-19 positive mothers in a tertiary care hospital</t>
  </si>
  <si>
    <t>https://academic.oup.com/tropej/article/69/1/fmad006/7008359?login=true</t>
  </si>
  <si>
    <t>Maria A</t>
  </si>
  <si>
    <t>1 March 2020 to November 2020</t>
  </si>
  <si>
    <t xml:space="preserve">New Delhi </t>
  </si>
  <si>
    <t>ABVIMS and Dr RML Hospital</t>
  </si>
  <si>
    <t>full text unavailable</t>
  </si>
  <si>
    <t>Fetal Diaphragmatic Excursion is Decreased in Hospitalized Pregnant Women Infected with COVID-19 during the Second and Third Trimesters</t>
  </si>
  <si>
    <t>Sahin ME</t>
  </si>
  <si>
    <t>https://www.thieme-connect.de/products/ejournals/abstract/10.1055/a-2024-0907</t>
  </si>
  <si>
    <t xml:space="preserve">Turkey </t>
  </si>
  <si>
    <t>Kayseri</t>
  </si>
  <si>
    <t>Kayseri City Education and Research Hospital, Obstetrics and Gynecology</t>
  </si>
  <si>
    <t>30.0 ± 3.9</t>
  </si>
  <si>
    <t>30.2 ± 3.1</t>
  </si>
  <si>
    <t>37 (37-39)</t>
  </si>
  <si>
    <t>3110 ± 280</t>
  </si>
  <si>
    <t xml:space="preserve">1 termination at 19+5 </t>
  </si>
  <si>
    <t>Kienast P (pre-omicron)</t>
  </si>
  <si>
    <t>Kienast P (omicron)</t>
  </si>
  <si>
    <t>112.63 ± 46.90 (days)</t>
  </si>
  <si>
    <t>132.15 ± 33.08  (days)</t>
  </si>
  <si>
    <t xml:space="preserve">2654.19 ± 587.3 </t>
  </si>
  <si>
    <t xml:space="preserve">37.23 ± 2.4 </t>
  </si>
  <si>
    <t>https://journals.plos.org/plosone/article?id=10.1371/journal.pone.0266792</t>
  </si>
  <si>
    <t>https://www.thelancet.com/journals/lanres/article/PIIS2213-2600(22)00491-X/fulltext#supplementaryMaterial</t>
  </si>
  <si>
    <t>https://www.frontiersin.org/articles/10.3389/fendo.2022.951388/full</t>
  </si>
  <si>
    <t>https://www.mdpi.com/1660-4601/20/3/2616</t>
  </si>
  <si>
    <t>https://www.jsafog.com/doi/JSAFOG/pdf/10.5005/jp-journals-10006-2165</t>
  </si>
  <si>
    <t>https://meridian.allenpress.com/thij/article/50/1/e227854/490619/Aortic-Dissection-and-COVID-19-Pneumonia-in-a</t>
  </si>
  <si>
    <t>https://www.annsaudimed.net/doi/10.5144/0256-4947.2023.10</t>
  </si>
  <si>
    <t>https://www.pedneur.com/article/S0887-8994(22)00268-5/fulltext</t>
  </si>
  <si>
    <t>Maternal, Infant, and Breast Milk Antibody Response Following COVID-19 Infection in Early Versus Late Gestation</t>
  </si>
  <si>
    <t>https://journals.lww.com/pidj/Fulltext/9900/Maternal,_Infant,_and_Breast_Milk_Antibody.283.aspx</t>
  </si>
  <si>
    <t>Wachman E</t>
  </si>
  <si>
    <t xml:space="preserve">The Pediatric Infectious Disease Journal </t>
  </si>
  <si>
    <t>Cardiovascular diseases worsen the maternal prognosis of COVID-19</t>
  </si>
  <si>
    <t>Testa CB</t>
  </si>
  <si>
    <t>Outcome predictors and patient progress following delivery in pregnant and postpartum patients with severe COVID-19 pneumonitis in intensive care units in Israel (OB-COVICU): a nationwide cohort study</t>
  </si>
  <si>
    <t>Lancet Respiratory Medicine</t>
  </si>
  <si>
    <t>Fatnic E</t>
  </si>
  <si>
    <t>Cell-type specific distribution and activation of type I IFN pathway molecules at the placental maternal-fetal interface in response to COVID-19 infection</t>
  </si>
  <si>
    <t>Frontiers in Endocrinology</t>
  </si>
  <si>
    <t>Louisiana State University Health Sciences Center - Shreveport</t>
  </si>
  <si>
    <t>SARS-CoV-2 Infection in Pregnancy: Clues and Proof of Adverse Outcomes</t>
  </si>
  <si>
    <t>December 2020 to December 2021</t>
  </si>
  <si>
    <t>Department of Maternal and Child Health of the “Policlinico Umberto I” Hospital, Sapienza University of Rome</t>
  </si>
  <si>
    <t>13 ICUs in Israel</t>
  </si>
  <si>
    <t>Perinatal Outcomes of COVID-19 in Pregnancy in a Tertiary
Care Center in South India</t>
  </si>
  <si>
    <t>Deepa R</t>
  </si>
  <si>
    <t>JOURNAL OF SOUTH ASIAN FEDERATION OF OBSTETRICS AND GYNAECOLOGY</t>
  </si>
  <si>
    <t>August 2020 to August 2021</t>
  </si>
  <si>
    <t>St. John’s
Medical College hospital</t>
  </si>
  <si>
    <t>Krzelj K</t>
  </si>
  <si>
    <t>University Hospital Centre Zagreb</t>
  </si>
  <si>
    <t>Zagreb</t>
  </si>
  <si>
    <t>Bengaluru</t>
  </si>
  <si>
    <t>Texas Heart Institute Journal</t>
  </si>
  <si>
    <t xml:space="preserve">Aortic Dissection and COVID-19 Pneumonia in a Pregnant Woman at 34 Weeks of Gestation </t>
  </si>
  <si>
    <t>Evaluation of critically ill obstetric patients treated in an intensive care unit during the COVID-19 pandemic</t>
  </si>
  <si>
    <t>Arslan K</t>
  </si>
  <si>
    <t>Istanbul Kanuni Sultan Suleyman Training and Research Hospital</t>
  </si>
  <si>
    <t>Annals of Saudi Medicine</t>
  </si>
  <si>
    <t xml:space="preserve">15 March 2020 and 15 March 2022 </t>
  </si>
  <si>
    <t>January 2020 and August 2021</t>
  </si>
  <si>
    <t>Kurokawa</t>
  </si>
  <si>
    <t>Ann Arbor</t>
  </si>
  <si>
    <t>Neurologic and neuroradiologic manifestations in neonates born to mothers with coronavirus disease 2019</t>
  </si>
  <si>
    <t>Pediatric Neurology</t>
  </si>
  <si>
    <t>32·0 (4·0) (critical); 33·5 (4·3) (non-critical)</t>
  </si>
  <si>
    <t>26 (7)</t>
  </si>
  <si>
    <t>2702 (992)</t>
  </si>
  <si>
    <t>38.6 (6.7)</t>
  </si>
  <si>
    <t>36 + 3 (4+1)</t>
  </si>
  <si>
    <t>5 out of 13 tested- all negative</t>
  </si>
  <si>
    <t xml:space="preserve">	29.99 ± 5.30</t>
  </si>
  <si>
    <t>1-66</t>
  </si>
  <si>
    <t>2982.27 ± 590.41</t>
  </si>
  <si>
    <t>1 abortion; 2 intrauterine death</t>
  </si>
  <si>
    <t>8 gestational hypertension; 5 eclampsia; 7 HELLP</t>
  </si>
  <si>
    <t>1 stillbirth; 16 IUD</t>
  </si>
  <si>
    <t>29.1 (5.3)</t>
  </si>
  <si>
    <t>33 (4, 22-38)</t>
  </si>
  <si>
    <t>authors report 4 ectopic pregnancy ruptures but not reported how many in the covid+ group</t>
  </si>
  <si>
    <t>3064 ± 875</t>
  </si>
  <si>
    <t>1 stillbirth</t>
  </si>
  <si>
    <t xml:space="preserve">29.6 ± 5.4 </t>
  </si>
  <si>
    <t>33.8 ± 7.5</t>
  </si>
  <si>
    <t>5 diabetes</t>
  </si>
  <si>
    <t>4 positive (out of 54 tested)</t>
  </si>
  <si>
    <t>29.6 (5.7)</t>
  </si>
  <si>
    <t>23.8 (8.2)</t>
  </si>
  <si>
    <t xml:space="preserve">	104.2 (59.1)</t>
  </si>
  <si>
    <t>38.6 (2.3)</t>
  </si>
  <si>
    <t>3214.6 (664.3)</t>
  </si>
  <si>
    <t>30 days within birth</t>
  </si>
  <si>
    <t>02/16/2020 to 04/17/2021</t>
  </si>
  <si>
    <t>495 diabetes;</t>
  </si>
  <si>
    <t>Severity of SARS-CoV-2 infection in pregnant women and their neonates during the Omicron period compared to the pre-Omicron period: A retrospective cohort study</t>
  </si>
  <si>
    <t>https://obgyn.onlinelibrary.wiley.com/doi/10.1111/jog.15610</t>
  </si>
  <si>
    <t>Yamaguchi T</t>
  </si>
  <si>
    <t>August 1, 2020, and June 30, 2022</t>
  </si>
  <si>
    <t>Moza A</t>
  </si>
  <si>
    <t>Pregnancy Outcomes in SARS-CoV-2-Positive Patients: A 20-Month Retrospective Analysis of Delivery Cases</t>
  </si>
  <si>
    <t>https://www.mdpi.com/1648-9144/59/2/341</t>
  </si>
  <si>
    <t>Department of Obstetrics Clinical County Hospital of Timisoara</t>
  </si>
  <si>
    <t>April 2020–20 November 2021</t>
  </si>
  <si>
    <t>Remoué A</t>
  </si>
  <si>
    <t>The Histopathological “Placentitis Triad” Is Specific for SARS-CoV-2 Infection, and Its Acute Presentation Can Be Associated with Poor Fetal Outcome</t>
  </si>
  <si>
    <t>Life</t>
  </si>
  <si>
    <t>https://www.mdpi.com/2075-1729/13/2/479</t>
  </si>
  <si>
    <t xml:space="preserve">France </t>
  </si>
  <si>
    <t xml:space="preserve">Brest </t>
  </si>
  <si>
    <t xml:space="preserve">department of Pathology of Brest University Hospital </t>
  </si>
  <si>
    <t>Is it possible to reduce the rate of vertical transmission and improve perinatal outcomes by inclusion of remdesivir in treatment regimen of pregnant women with COVID–19?</t>
  </si>
  <si>
    <t>https://bmcpregnancychildbirth.biomedcentral.com/articles/10.1186/s12884-023-05405-y</t>
  </si>
  <si>
    <t>Tavakoli N</t>
  </si>
  <si>
    <t>March 1st, 2020 to June 7th, 2021,</t>
  </si>
  <si>
    <t>Maternal and Perinatal Outcomes in Pregnant Women with Covid-19: A Retrospective Egyptian Study</t>
  </si>
  <si>
    <t>https://anj.journals.ekb.eg/article_285139.html</t>
  </si>
  <si>
    <t>Youssef AM</t>
  </si>
  <si>
    <t>12 hospitals affiliated with the Iran University of Medical Sciences</t>
  </si>
  <si>
    <t>Minia University Hospital's Obstetrics and Gynecology ward</t>
  </si>
  <si>
    <t>Annals of Neonatology Journal</t>
  </si>
  <si>
    <t>A Prospective Analysis of Vitamin D Levels in Pregnant Women Diagnosed with Gestational Hypertension after SARS-CoV-2 Infection</t>
  </si>
  <si>
    <t>https://www.mdpi.com/2075-4426/13/2/317</t>
  </si>
  <si>
    <t>Dahma G</t>
  </si>
  <si>
    <t>Clinic of Obstetrics and Gynecology “Bega” from the “Pius Brinzeu” Emergency Clinical Hospital
from Timisoara; Clinic of Obstetrics and Gynecology from the Emergency Clinical Hospital of Arad, Romania</t>
  </si>
  <si>
    <t>39.1 (38.1–40)</t>
  </si>
  <si>
    <t>31 (27-34)</t>
  </si>
  <si>
    <t>30.8 (27.3-34.8)</t>
  </si>
  <si>
    <t xml:space="preserve">34 diabetes; 64 chronic hypertension; </t>
  </si>
  <si>
    <t>1-1650</t>
  </si>
  <si>
    <t>Yamaguchi T (pre-omicron)</t>
  </si>
  <si>
    <t>Yamaguchi T (omicron)</t>
  </si>
  <si>
    <t>31.6 (4.9)</t>
  </si>
  <si>
    <t>32.7 (4.8)</t>
  </si>
  <si>
    <t>25.5 (2.9)</t>
  </si>
  <si>
    <t>24.5 (4.0)</t>
  </si>
  <si>
    <t>36 (33–37)</t>
  </si>
  <si>
    <t>4 diabetes; 4 hypertension</t>
  </si>
  <si>
    <t>37 (35.75–38)</t>
  </si>
  <si>
    <t>2825 (2453–3074)</t>
  </si>
  <si>
    <t>2943 (2732–3216)</t>
  </si>
  <si>
    <t>1-28 (includes 1 stillbirth)</t>
  </si>
  <si>
    <t xml:space="preserve">3150 (2610–3380) </t>
  </si>
  <si>
    <t>3495 (2590–3670)</t>
  </si>
  <si>
    <t xml:space="preserve">3310 (2750–3600) </t>
  </si>
  <si>
    <t>Moza A (not vaccinated)</t>
  </si>
  <si>
    <t>Moza A (vaccinated symptoms)</t>
  </si>
  <si>
    <t>Moza A (vaccinated no symptoms)</t>
  </si>
  <si>
    <t>abortion</t>
  </si>
  <si>
    <t>pregnancy loss (abortion) 16 weeks</t>
  </si>
  <si>
    <t>32 ± 7</t>
  </si>
  <si>
    <t>pregnancy loss defined as abortion (n=3 Remdesivir group; n=7 no Remdesivir  group)</t>
  </si>
  <si>
    <t>10.2% (no remdesivir); 1.9% (remdesivir)</t>
  </si>
  <si>
    <t>30.43± 6.12</t>
  </si>
  <si>
    <t xml:space="preserve">23.04± 2.18 </t>
  </si>
  <si>
    <t>5 IUFD; 3 missed abortion</t>
  </si>
  <si>
    <t>includes 5 IUFD and 1 neonatal death</t>
  </si>
  <si>
    <t>Dahma G (hypertension)</t>
  </si>
  <si>
    <t>Dahma G (no hypertension)</t>
  </si>
  <si>
    <t>30.6 ± 5.8</t>
  </si>
  <si>
    <t>29.8 ± 5.5</t>
  </si>
  <si>
    <t>24.4 ± 3.4</t>
  </si>
  <si>
    <t>23.7 ± 3.9</t>
  </si>
  <si>
    <t>9.4 (5.2–12.3)</t>
  </si>
  <si>
    <t>14.8 (11.3–17.9)</t>
  </si>
  <si>
    <t>https://journals.sagepub.com/doi/10.1177/00031348231157858</t>
  </si>
  <si>
    <t>https://www.sciencedirect.com/science/article/pii/S2468784723000156?via%3Dihub</t>
  </si>
  <si>
    <t>https://journals.lww.com/pidj/Fulltext/9900/Clinical_Characteristics_and_Outcomes_of.357.aspx</t>
  </si>
  <si>
    <t>https://journals.lww.com/intjgynpathology/Fulltext/9900/Placental_Histopathologic_Findings_of_a_Large.71.aspx</t>
  </si>
  <si>
    <t>https://journals.lww.com/intjgynpathology/Fulltext/9900/Clinical_Features_of_SARS_CoV_2_Infection_During.67.aspx</t>
  </si>
  <si>
    <t>https://www.cureus.com/articles/138406-a-retrospective-cohort-study-on-maternal-and-neonatal-clinical-characteristics-and-outcomes-of-covid-19-does-the-gestational-age-affect-the-outcome#!/</t>
  </si>
  <si>
    <t>https://www.nature.com/articles/s41598-023-29680-z</t>
  </si>
  <si>
    <t>https://www.azerbaijanmedicaljournal.com/volume/AMJ/63/01/clinical-characteristics-of-infants-born-to-covid-19-carrying-mothers-63c4cd4af3e12.pdf</t>
  </si>
  <si>
    <t>https://assets.cureus.com/uploads/original_article/pdf/132298/20230214-11360-qtaka3.pdf</t>
  </si>
  <si>
    <t>Successful Cesarean Section in a COVID-19 Patient on Extracorporeal Membrane Oxygenation (ECMO)</t>
  </si>
  <si>
    <t>The American Surgeon</t>
  </si>
  <si>
    <t>Coffey P</t>
  </si>
  <si>
    <t>Augusta</t>
  </si>
  <si>
    <t>SARS-COV-2 excretion and maternal-fetal transmission: Virological data of French prospective multi-center cohort study COVIPREG during the first wave</t>
  </si>
  <si>
    <t>Picone O</t>
  </si>
  <si>
    <t>04/28/2020 and 01/13/2021</t>
  </si>
  <si>
    <t>Medical College of Georgia at Augusta University</t>
  </si>
  <si>
    <t xml:space="preserve">COVIPREG </t>
  </si>
  <si>
    <t>Clinical Characteristics and Outcomes of SARS-CoV-2 Positive Neonates Born to Persons With SARS-CoV-2 Infection in Pregnancy in Los Angeles County, California, May 22, 2020–February 22, 2021</t>
  </si>
  <si>
    <t>Barnes E</t>
  </si>
  <si>
    <t>Placental Histopathologic Findings of a Large Cohort of Patients With SARS-CoV-2 Infection During Pregnancy</t>
  </si>
  <si>
    <t>Lin R</t>
  </si>
  <si>
    <t xml:space="preserve">International Journal of Gynecological Pathology </t>
  </si>
  <si>
    <t>Kaiser Permanente Northern California</t>
  </si>
  <si>
    <t>LAC Department of Public Health (DPH)</t>
  </si>
  <si>
    <t>Clinical Features of SARS-CoV-2 Infection During Pregnancy and Associated Placental Pathologies</t>
  </si>
  <si>
    <t>Ryan E</t>
  </si>
  <si>
    <t>Department of Pathology, Stanford University School of Medicine</t>
  </si>
  <si>
    <t>Stanford</t>
  </si>
  <si>
    <t>Oakland/Santa Klara</t>
  </si>
  <si>
    <t>International Journal of Gynecological Pathology</t>
  </si>
  <si>
    <t>March–October 2020</t>
  </si>
  <si>
    <t>May 22, 2020, and February 22, 2021</t>
  </si>
  <si>
    <t>A Retrospective Cohort Study on Maternal and Neonatal Clinical Characteristics and Outcomes of COVID-19: Does the Gestational Age Affect the Outcome?</t>
  </si>
  <si>
    <t>Ozbasli E</t>
  </si>
  <si>
    <t>Acibadem Maslak Hospital</t>
  </si>
  <si>
    <t>Exploring the impact of COVID-19 on newborn neurodevelopment: a pilot study</t>
  </si>
  <si>
    <t>Ayesa-Arriola R</t>
  </si>
  <si>
    <t>December 2020 and November 2021</t>
  </si>
  <si>
    <t>COGESTCOV-19</t>
  </si>
  <si>
    <t>Clinical Characteristics of Infants Born to COVID-19
Carrying Mothers</t>
  </si>
  <si>
    <t>Ahmed MI</t>
  </si>
  <si>
    <t>March 12, 2020, and January 5, 2021</t>
  </si>
  <si>
    <t>Azerbaijan Medical Journal</t>
  </si>
  <si>
    <t>Al-Elwiya Maternity teaching
hospital</t>
  </si>
  <si>
    <t>Pregnancy Outcomes in Women With SARS-CoV-2 Infection During the First and Second Waves of the COVID-19 Pandemic in a Tertiary Care Hospital in Ayodhya, Uttar Pradesh, India: A Comparative Study</t>
  </si>
  <si>
    <t>AMBEDKAR D</t>
  </si>
  <si>
    <t>April 2020 to December 2020; March 2021 to July 2021</t>
  </si>
  <si>
    <t>Rajashri Dashrath Autonomous State Medical College, Ayodhya, India</t>
  </si>
  <si>
    <t>Severe COVID-19 Infection during Pregnancy Requiring ECMO: Case Report and Review of the Literature</t>
  </si>
  <si>
    <t>https://www.mdpi.com/2075-4426/13/2/263</t>
  </si>
  <si>
    <t>Diago-Muñoz</t>
  </si>
  <si>
    <t>La Fe University and Polytechnic Hospital (Valencia, Spain)</t>
  </si>
  <si>
    <t>Al-Zahrani A</t>
  </si>
  <si>
    <t>https://www.cureus.com/articles/126310-maternal-outcomes-among-pregnant-women-diagnosed-with-covid-19#!/</t>
  </si>
  <si>
    <t>Maternal Outcomes Among Pregnant Women Diagnosed With COVID-19</t>
  </si>
  <si>
    <t xml:space="preserve">East Jeddah General Hospital (EJGH) and King Abdullah Medical Complex (KAMC) in Jeddah city and Maternity and Children Hospital (MCH) in Arar city. </t>
  </si>
  <si>
    <t>February 2020 to December 2020</t>
  </si>
  <si>
    <t>December 2019 until the end of March 2020</t>
  </si>
  <si>
    <t>https://www.mdpi.com/2076-393X/11/2/226</t>
  </si>
  <si>
    <t>Clinical outcome in newborns of perinatally COVID-19 infected women</t>
  </si>
  <si>
    <t>Espiritu AI</t>
  </si>
  <si>
    <t>Clinical Outcomes of COVID-19 Infection in Pregnant and Nonpregnant Women: Results from The Philippine CORONA Study</t>
  </si>
  <si>
    <t>37 major hospitals in the Philippines (Philippine CORONA Study)</t>
  </si>
  <si>
    <t>Syridou G</t>
  </si>
  <si>
    <t>https://www.tandfonline.com/doi/full/10.1080/14767058.2023.2183752?af=R</t>
  </si>
  <si>
    <t>March 2020 and April 2021</t>
  </si>
  <si>
    <t>Attikon University Hospital in Athens and University General Hospital of Patras)</t>
  </si>
  <si>
    <t>Thyroid storm in a pregnant woman with COVID-19 infection: A case report and review of literatures</t>
  </si>
  <si>
    <t>https://www.wjgnet.com/2307-8960/full/v11/i4/888.htm</t>
  </si>
  <si>
    <t>Kim HE</t>
  </si>
  <si>
    <t>Changwon</t>
  </si>
  <si>
    <t>Gyeongsang National University Changwon Hospital,</t>
  </si>
  <si>
    <t xml:space="preserve">World Journal of Clinical Cases </t>
  </si>
  <si>
    <t>https://journal.barpetaogs.co.in/pdf/09263.pdf</t>
  </si>
  <si>
    <t>The New Indian Journal of OBGYN</t>
  </si>
  <si>
    <t xml:space="preserve">Maternal to fetal transmission of SARS-COV-2 and its
association with mode of delivery in a tertiary care hospital </t>
  </si>
  <si>
    <t>Gauhati Medical College and Hospital</t>
  </si>
  <si>
    <t>Maternal mortality due to Covid-19: a retrospective case
series</t>
  </si>
  <si>
    <t>https://journal.barpetaogs.co.in/pdf/09334.pdf</t>
  </si>
  <si>
    <t>Singh S</t>
  </si>
  <si>
    <t>Lyu T</t>
  </si>
  <si>
    <t xml:space="preserve">nationwide Electronic Health Records in the United States. Data were from 75 healthcare systems and institutes across 50 states. </t>
  </si>
  <si>
    <t>March 1, 2020 and May 31, 2021</t>
  </si>
  <si>
    <t>Risk for Stillbirth among Pregnant Individuals with SARS-CoV-2 Infection Varied by Gestational Age</t>
  </si>
  <si>
    <t>https://www.ajog.org/article/S0002-9378(23)00132-1/fulltext</t>
  </si>
  <si>
    <t>Sudhakar P</t>
  </si>
  <si>
    <t>Journal of medical science and clinical research</t>
  </si>
  <si>
    <t>Sudha Hospital and Research Institute</t>
  </si>
  <si>
    <t>February 2021 to February 2022</t>
  </si>
  <si>
    <t>SARS-CoV-2 Infection in Asymptomatic and Symptomatic Pregnant Women:
Association with Maternal and Neonatal Morbidity</t>
  </si>
  <si>
    <t>https://www.researchgate.net/publication/368607791_SARS-CoV-2_Infection_in_Asymptomatic_and_Symptomatic_Pregnant_Women_Association_with_Maternal_and_Neonatal_Morbidity</t>
  </si>
  <si>
    <t>Choudhury SS</t>
  </si>
  <si>
    <t>1st July, 2020 to 31st December,
2020</t>
  </si>
  <si>
    <t xml:space="preserve">high-risk obstetrics referral center </t>
  </si>
  <si>
    <t>April and Jun 2021</t>
  </si>
  <si>
    <t>Lyu T 0-20 wk infection</t>
  </si>
  <si>
    <t>868 obese /overweight; 497 hypertension; 316 diabetes</t>
  </si>
  <si>
    <t>Lyu T 21-27 wk infection</t>
  </si>
  <si>
    <t>747 obese/overweight; 498 hypertension; 322 diabetes</t>
  </si>
  <si>
    <t>Lyu T 28-43 wk infection</t>
  </si>
  <si>
    <t>4518 obese /overweight; 2705 hypertension; 1761 diabetes</t>
  </si>
  <si>
    <t>29.08±5.19</t>
  </si>
  <si>
    <t>medical termination of pregnancy</t>
  </si>
  <si>
    <t>within 24 hrs of birth</t>
  </si>
  <si>
    <t>within 48 hrs of birth</t>
  </si>
  <si>
    <t>29.20 (8.00)</t>
  </si>
  <si>
    <t>39.00 (2.00)</t>
  </si>
  <si>
    <t>35.43±4.33</t>
  </si>
  <si>
    <t>3247.5±656.76</t>
  </si>
  <si>
    <t>37.83±2.34</t>
  </si>
  <si>
    <t>19.98±7.85</t>
  </si>
  <si>
    <t>34.7 (3.8)</t>
  </si>
  <si>
    <t>39.9 (1.7)</t>
  </si>
  <si>
    <t>7 spontaneous abortion</t>
  </si>
  <si>
    <t>1-114</t>
  </si>
  <si>
    <t>6 diabetes</t>
  </si>
  <si>
    <t>6 diabetes; 18 hypertension; 6 asthma</t>
  </si>
  <si>
    <t>30.5 (24–34)</t>
  </si>
  <si>
    <t>2940  (2560-3340)</t>
  </si>
  <si>
    <t>35 + 2</t>
  </si>
  <si>
    <t>spontaneous miscarriage 14+2</t>
  </si>
  <si>
    <t>1 IUFD</t>
  </si>
  <si>
    <t>1-292</t>
  </si>
  <si>
    <t>https://www.cs-gynekologie.cz/en/journals/czech-gynaecology/2023-1-6/epidermolysis-in-a-newborn-of-a-mother-affected-by-covid-19-in-the-3rd-trimester-of-pregnancy-133563</t>
  </si>
  <si>
    <t>Dosedla E</t>
  </si>
  <si>
    <t xml:space="preserve"> Latifa Women and Children Hospital, Dubai, UAE</t>
  </si>
  <si>
    <t>January 2021 to June 2021</t>
  </si>
  <si>
    <t>Maternal and Fetal Outcome in Pregnant Women With Critical COVID-19 Treated With Tocilizumab in a Tertiary Care Hospital in Dubai</t>
  </si>
  <si>
    <t>https://www.cureus.com/articles/119358-maternal-and-fetal-outcome-in-pregnant-women-with-critical-covid-19-treated-with-tocilizumab-in-a-tertiary-care-hospital-in-dubai#!/</t>
  </si>
  <si>
    <t>Isaac B</t>
  </si>
  <si>
    <t>https://www.birpublications.org/doi/10.1259/bjrcr.20220132</t>
  </si>
  <si>
    <t>MRI features of perifibrinous deposits in the placenta due to COVID-19</t>
  </si>
  <si>
    <t>Alessa H</t>
  </si>
  <si>
    <t>BJR Case Reports</t>
  </si>
  <si>
    <t>March 12, 2020 to January 31, 2022</t>
  </si>
  <si>
    <t>Poisson M</t>
  </si>
  <si>
    <t>https://www.sciencedirect.com/science/article/pii/S2468784723000338?via%3Dihub</t>
  </si>
  <si>
    <t>Impact of variants of SARS-CoV-2 on obstetrical and neonatal outcomes</t>
  </si>
  <si>
    <t>https://joppp.biomedcentral.com/articles/10.1186/s40545-023-00547-y</t>
  </si>
  <si>
    <t>Secondary bacterial infection caused by ST16 NDM-1 and OXA-48-producing colistin and carbapenem-resistant Klebsiella pneumoniae treated with tigecycline in a pregnant woman with COVID-19</t>
  </si>
  <si>
    <t>Pourajam S</t>
  </si>
  <si>
    <t>Journal of Pharmaceutical Policy and Practice</t>
  </si>
  <si>
    <t>https://www.sciencedirect.com/science/article/pii/S2468784723000363?via%3Dihub</t>
  </si>
  <si>
    <t>Nasopharyngeal SARS-CoV-2 load and perinatal outcomes after maternal infection diagnosed close to delivery</t>
  </si>
  <si>
    <t>Belgium, France, Italy and United Kingdom</t>
  </si>
  <si>
    <t>spring 2020 and the end of summer 2021</t>
  </si>
  <si>
    <t xml:space="preserve"> April and November 2020</t>
  </si>
  <si>
    <t>https://journals.plos.org/plosone/article?id=10.1371/journal.pone.0272381</t>
  </si>
  <si>
    <t>SCOPE: Surveillance of COVID-19 in pregnancy- results of a multicentric ambispective case-control study on clinical presentation and maternal outcomes in India between April to November 2020</t>
  </si>
  <si>
    <t>Kumar S</t>
  </si>
  <si>
    <t>Czech Gynaecology</t>
  </si>
  <si>
    <t>Epidermolysis in a newborn of a mother affected by covid-19 in the 3rd trimester of pregnancy</t>
  </si>
  <si>
    <t>Sheffield</t>
  </si>
  <si>
    <t>Sheffield Teaching Hospitals NHS Foundation Trust</t>
  </si>
  <si>
    <t>three tertiary maternal referral obstetric units in the Paris metropolitan area, France</t>
  </si>
  <si>
    <t>SCOPE</t>
  </si>
  <si>
    <t>Department of Obstetrics and Gynecology, School of Medicine, Isfahan University of Medical Sciences</t>
  </si>
  <si>
    <t xml:space="preserve"> epidermolytic lesions on a bullous base</t>
  </si>
  <si>
    <t>33.21 (5.94)</t>
  </si>
  <si>
    <t xml:space="preserve">30.11 (±5.73) </t>
  </si>
  <si>
    <t>includes 30 IUFD</t>
  </si>
  <si>
    <t>Nismath S</t>
  </si>
  <si>
    <t>2840(500)</t>
  </si>
  <si>
    <t xml:space="preserve">Hypertension in Pregnancy </t>
  </si>
  <si>
    <t>1 April 2020 to 24 February 2022</t>
  </si>
  <si>
    <t>Increased risk of early-onset preeclampsia in pregnant women with COVID-19</t>
  </si>
  <si>
    <t>https://www.tandfonline.com/doi/full/10.1080/10641955.2023.2187630</t>
  </si>
  <si>
    <t>Ethiopian Journal of Health Sciences</t>
  </si>
  <si>
    <t>Mangaluru</t>
  </si>
  <si>
    <t>Government Lady Goschen Hospital, Mangalore,
Karnataka, India</t>
  </si>
  <si>
    <t>25 June to 25 September 2021</t>
  </si>
  <si>
    <t>Breastfeeding Self-efficacy in COVID-19 Positive Postpartum Mothers in a Community Maternal Facility in South India: A Case Control Study</t>
  </si>
  <si>
    <t>https://www.ncbi.nlm.nih.gov/pmc/articles/PMC9987277/</t>
  </si>
  <si>
    <t>&gt;34</t>
  </si>
  <si>
    <t>14 diabetes; 20 chronic hypertension</t>
  </si>
  <si>
    <t>30 intrauterine fetal death (in-utero or intrapartum death of a fetus delivered after completed 20 weeks’ gestation/ spontaneous abortions beyond 20 weeks.) (data reported per severity)</t>
  </si>
  <si>
    <t>27.84 (5.1)</t>
  </si>
  <si>
    <t>Perinatal Transmission of SARS-CoV-2 Infection and Its Clinical Attributes: A Single-Center Study From Western Uttar Pradesh</t>
  </si>
  <si>
    <t>Imran S</t>
  </si>
  <si>
    <t>https://www.cureus.com/articles/139951-perinatal-transmission-of-sars-cov-2-infection-and-its-clinical-attributes-a-single-center-study-from-western-uttar-pradesh#!/</t>
  </si>
  <si>
    <t>https://www.cureus.com/articles/133763-successful-outcome-of-mother-and-baby-in-a-woman-with-severe-covid-19-pneumonia-in-the-third-trimester-of-pregnancy-who-required-extracorporeal-membrane-oxygenation-therapy#!/</t>
  </si>
  <si>
    <t>Asano F</t>
  </si>
  <si>
    <t>Successful Outcome of Mother and Baby in a Woman With Severe COVID-19 Pneumonia in the Third Trimester of Pregnancy Who Required Extracorporeal Membrane Oxygenation Therapy</t>
  </si>
  <si>
    <t>October 2020 to October 2021</t>
  </si>
  <si>
    <t>Department of Pediatrics of a tertiary care hospital; Western Uttar Pradesh</t>
  </si>
  <si>
    <t>https://www.mdpi.com/2077-0383/12/6/2089</t>
  </si>
  <si>
    <t>Obesity during Pregnancy and SARS-CoV-2/COVID-19-Case Series of the Registry Study “COVID-19 Related Obstetric and Neonatal Outcome Study” (CRONOS-Network)</t>
  </si>
  <si>
    <t>Weschenfelder F</t>
  </si>
  <si>
    <t>April 2020 until August 2021</t>
  </si>
  <si>
    <t>https://www.mdpi.com/2075-4418/13/6/1009</t>
  </si>
  <si>
    <t>Symptomatic COVID-19 in Pregnancy: Hospital Cohort Data between May 2020 and April 2021, Risk Factors and Medicolegal Implications</t>
  </si>
  <si>
    <t>Maranto M</t>
  </si>
  <si>
    <t>Department of Obstetrics and Gynecology, Villa Sofia—Cervello Hospitals, Palermo, Sicily</t>
  </si>
  <si>
    <t>May 2020 and April 2021</t>
  </si>
  <si>
    <t>https://www.gynecology.su/jour/article/view/1556/1081</t>
  </si>
  <si>
    <t>Opportunities for predicting adverse pregnancy outcomes in severe COVID-19</t>
  </si>
  <si>
    <t>Obstetrics, Gynecology and Reproduction</t>
  </si>
  <si>
    <t>St Petersburg</t>
  </si>
  <si>
    <t>medical termination at 30+2</t>
  </si>
  <si>
    <t>medical termination</t>
  </si>
  <si>
    <t>9 diabetes; 10 hypertension; 35 asthma</t>
  </si>
  <si>
    <t>9 stillbirth; 3 medical terminations; 4 late miscarriage</t>
  </si>
  <si>
    <t>1-494</t>
  </si>
  <si>
    <t>includes 9 stillbirths</t>
  </si>
  <si>
    <t>30.7 (5.5)</t>
  </si>
  <si>
    <t>20 asthma</t>
  </si>
  <si>
    <t>35.7 (5.4)</t>
  </si>
  <si>
    <t>39 [38; 40]</t>
  </si>
  <si>
    <t>3145 [2790; 3530]</t>
  </si>
  <si>
    <t xml:space="preserve">26·2±4·4 </t>
  </si>
  <si>
    <t>173 diabetes; 277 chronic hypertension</t>
  </si>
  <si>
    <t>1-3005</t>
  </si>
  <si>
    <t>2,625 ± 522 (1,500–4,000)</t>
  </si>
  <si>
    <t>38 ± 2.5 (30–42 +3)</t>
  </si>
  <si>
    <t>31 (28–34)</t>
  </si>
  <si>
    <t>24.5 (21.7–28.7)</t>
  </si>
  <si>
    <t>11 diabetes</t>
  </si>
  <si>
    <t>31 (24–37)</t>
  </si>
  <si>
    <t>40 (38–41)</t>
  </si>
  <si>
    <t>1-1050</t>
  </si>
  <si>
    <t xml:space="preserve">	29.4 (5.4)</t>
  </si>
  <si>
    <t>10 miscarriage; 2 ectopic</t>
  </si>
  <si>
    <t xml:space="preserve">25 hrs </t>
  </si>
  <si>
    <t>Bezhenar (favorable outcome)</t>
  </si>
  <si>
    <t>13 diabetes; obesity</t>
  </si>
  <si>
    <t>8 diabetes; obesity</t>
  </si>
  <si>
    <t>2268.6 ± 1039.9</t>
  </si>
  <si>
    <t>2953.3 ± 985.9</t>
  </si>
  <si>
    <t>Bezhenar VF (maternal death)</t>
  </si>
  <si>
    <t>Bezhenar VF</t>
  </si>
  <si>
    <t>Bezhenar VF (favorable outcome)</t>
  </si>
  <si>
    <t>Taghavi SA</t>
  </si>
  <si>
    <t>Taghavi SA (Case)</t>
  </si>
  <si>
    <t>Taghavi SA (Control</t>
  </si>
  <si>
    <t>abortion (PL) &lt;21 weeks</t>
  </si>
  <si>
    <t>1 ectopic; 9 miscarriages ( Miscarriage was defined as pregnancy loss prior to 22 weeks of gestation )</t>
  </si>
  <si>
    <t>Danish National Patient Register (DNPR), 8 Danish Microbiology Database (MiBa), 11 the Civil Registration System</t>
  </si>
  <si>
    <t>https://annalskemu.org/journal/index.php/annals/article/view/4570/2574</t>
  </si>
  <si>
    <t>Chaudhary S</t>
  </si>
  <si>
    <t>Lahore</t>
  </si>
  <si>
    <t>Annals of King Edward Medical University</t>
  </si>
  <si>
    <t>Pregnancy  Outcome  in  COVID-19  Suspected  and  COVID-19  Confirmed  Women:  A Comparative Analysis</t>
  </si>
  <si>
    <t>1st July to 30th September 2020</t>
  </si>
  <si>
    <t>Sir Ganga Ram Hospital Lahore</t>
  </si>
  <si>
    <t>Study of symptomatology and presentations of COVID-19 in pregnancy at a tertiary care hospital</t>
  </si>
  <si>
    <t>Metkari AM</t>
  </si>
  <si>
    <t>https://www.ijrcog.org/index.php/ijrcog/article/view/9062</t>
  </si>
  <si>
    <t>Grant Government Medical College and Sir JJ Group of Hospitals, Mumbai, Maharashtra</t>
  </si>
  <si>
    <t>4 ectopic; 1 abortion; 1 IUFD</t>
  </si>
  <si>
    <t>1-105</t>
  </si>
  <si>
    <t>includes 1 IUFD</t>
  </si>
  <si>
    <t>27.9±4.5</t>
  </si>
  <si>
    <t>12 diabetes; 71 asthma, 17 hypertension</t>
  </si>
  <si>
    <t>Pregnancy loss &lt; 22 weeks</t>
  </si>
  <si>
    <t>&lt;5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</si>
</sst>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d"/>
    <numFmt numFmtId="165" formatCode="d\-mmm\-yyyy"/>
    <numFmt numFmtId="166" formatCode="d\-mmmm\-yy"/>
    <numFmt numFmtId="167" formatCode="d\-mmmm\-yyyy"/>
    <numFmt numFmtId="168" formatCode="mmmm\-d"/>
    <numFmt numFmtId="169" formatCode="mmmm\ yyyy"/>
    <numFmt numFmtId="170" formatCode="m\-d\-yyyy"/>
    <numFmt numFmtId="171" formatCode="mmmm\ d"/>
    <numFmt numFmtId="172" formatCode="m/d"/>
    <numFmt numFmtId="173" formatCode="mmm\ d"/>
    <numFmt numFmtId="174" formatCode="mmm\ d\ yyyy"/>
    <numFmt numFmtId="175" formatCode="mmm\-d"/>
    <numFmt numFmtId="176" formatCode="[$-F800]dddd\,\ mmmm\ dd\,\ yyyy"/>
    <numFmt numFmtId="177" formatCode="[$-409]d\-mmm\-yy;@"/>
    <numFmt numFmtId="178" formatCode="[$-409]d/mmm/yy;@"/>
  </numFmts>
  <fonts count="81">
    <font>
      <sz val="10"/>
      <color rgb="FF000000"/>
      <name val="Arial"/>
    </font>
    <font>
      <sz val="12"/>
      <color theme="1"/>
      <name val="Arial"/>
      <family val="2"/>
      <scheme val="minor"/>
    </font>
    <font>
      <b/>
      <sz val="11"/>
      <color rgb="FF000000"/>
      <name val="Calibri"/>
      <family val="2"/>
    </font>
    <font>
      <sz val="11"/>
      <color rgb="FF000000"/>
      <name val="Calibri"/>
      <family val="2"/>
    </font>
    <font>
      <b/>
      <sz val="10"/>
      <color theme="1"/>
      <name val="Arial"/>
      <family val="2"/>
    </font>
    <font>
      <b/>
      <sz val="10"/>
      <color rgb="FF000000"/>
      <name val="Arial"/>
      <family val="2"/>
    </font>
    <font>
      <sz val="10"/>
      <color theme="1"/>
      <name val="Arial"/>
      <family val="2"/>
    </font>
    <font>
      <sz val="12"/>
      <color rgb="FF000000"/>
      <name val="Arial"/>
      <family val="2"/>
    </font>
    <font>
      <sz val="10"/>
      <color rgb="FF000000"/>
      <name val="Arial"/>
      <family val="2"/>
    </font>
    <font>
      <b/>
      <sz val="11"/>
      <color theme="1"/>
      <name val="Calibri"/>
      <family val="2"/>
    </font>
    <font>
      <sz val="11"/>
      <color theme="1"/>
      <name val="Calibri"/>
      <family val="2"/>
    </font>
    <font>
      <sz val="10"/>
      <color rgb="FF000000"/>
      <name val="Roboto"/>
    </font>
    <font>
      <sz val="11"/>
      <color theme="1"/>
      <name val="Arial"/>
      <family val="2"/>
    </font>
    <font>
      <b/>
      <sz val="11"/>
      <name val="Calibri"/>
      <family val="2"/>
    </font>
    <font>
      <sz val="11"/>
      <name val="Calibri"/>
      <family val="2"/>
    </font>
    <font>
      <u/>
      <sz val="10"/>
      <color rgb="FF0563C1"/>
      <name val="Arial"/>
      <family val="2"/>
    </font>
    <font>
      <u/>
      <sz val="10"/>
      <color rgb="FF0000FF"/>
      <name val="Arial"/>
      <family val="2"/>
    </font>
    <font>
      <u/>
      <sz val="10"/>
      <color rgb="FF000000"/>
      <name val="Arial"/>
      <family val="2"/>
    </font>
    <font>
      <u/>
      <sz val="10"/>
      <color rgb="FF1155CC"/>
      <name val="Arial"/>
      <family val="2"/>
    </font>
    <font>
      <sz val="10"/>
      <color rgb="FF222222"/>
      <name val="Arial"/>
      <family val="2"/>
    </font>
    <font>
      <sz val="10"/>
      <color rgb="FF1C1D1E"/>
      <name val="Arial"/>
      <family val="2"/>
    </font>
    <font>
      <sz val="10"/>
      <color rgb="FF333333"/>
      <name val="Arial"/>
      <family val="2"/>
    </font>
    <font>
      <sz val="10"/>
      <name val="Arial"/>
      <family val="2"/>
    </font>
    <font>
      <sz val="10"/>
      <color rgb="FF242C35"/>
      <name val="Arial"/>
      <family val="2"/>
    </font>
    <font>
      <b/>
      <sz val="10"/>
      <color rgb="FF212121"/>
      <name val="Arial"/>
      <family val="2"/>
    </font>
    <font>
      <u/>
      <sz val="10"/>
      <color theme="10"/>
      <name val="Arial"/>
      <family val="2"/>
    </font>
    <font>
      <sz val="10"/>
      <color rgb="FF000000"/>
      <name val="Arial"/>
      <family val="2"/>
      <scheme val="minor"/>
    </font>
    <font>
      <sz val="10"/>
      <color rgb="FF212121"/>
      <name val="Arial"/>
      <family val="2"/>
      <scheme val="minor"/>
    </font>
    <font>
      <sz val="10"/>
      <color rgb="FF2E2E2E"/>
      <name val="Arial"/>
      <family val="2"/>
      <scheme val="major"/>
    </font>
    <font>
      <b/>
      <sz val="10"/>
      <color rgb="FFFF0000"/>
      <name val="Arial"/>
      <family val="2"/>
    </font>
    <font>
      <sz val="10"/>
      <color rgb="FF333333"/>
      <name val="Georgia"/>
      <family val="1"/>
    </font>
    <font>
      <sz val="16"/>
      <color rgb="FF000000"/>
      <name val="Arial"/>
      <family val="2"/>
    </font>
    <font>
      <sz val="12"/>
      <color rgb="FF000000"/>
      <name val="Calibri"/>
      <family val="2"/>
    </font>
    <font>
      <sz val="8"/>
      <name val="Arial"/>
      <family val="2"/>
    </font>
    <font>
      <b/>
      <sz val="10"/>
      <name val="Arial"/>
      <family val="2"/>
    </font>
    <font>
      <i/>
      <sz val="10"/>
      <color rgb="FF000000"/>
      <name val="Arial"/>
      <family val="2"/>
    </font>
    <font>
      <sz val="10"/>
      <name val="Arial"/>
      <family val="2"/>
      <scheme val="major"/>
    </font>
    <font>
      <sz val="10"/>
      <color rgb="FF000000"/>
      <name val="Calibri"/>
      <family val="2"/>
    </font>
    <font>
      <sz val="11"/>
      <color rgb="FFC00000"/>
      <name val="Calibri"/>
      <family val="2"/>
    </font>
    <font>
      <sz val="10"/>
      <color rgb="FF212121"/>
      <name val="Arial"/>
      <family val="2"/>
    </font>
    <font>
      <sz val="11"/>
      <color rgb="FFFF0000"/>
      <name val="Calibri"/>
      <family val="2"/>
    </font>
    <font>
      <sz val="10"/>
      <color theme="1"/>
      <name val="Calibri"/>
      <family val="2"/>
    </font>
    <font>
      <sz val="8"/>
      <name val="Arial"/>
      <family val="2"/>
    </font>
    <font>
      <sz val="10"/>
      <color theme="1"/>
      <name val="Helvetica"/>
      <family val="2"/>
    </font>
    <font>
      <sz val="10"/>
      <color theme="1"/>
      <name val="Arial"/>
      <family val="2"/>
      <scheme val="minor"/>
    </font>
    <font>
      <sz val="10"/>
      <color rgb="FF000000"/>
      <name val="Arial"/>
      <family val="2"/>
      <scheme val="major"/>
    </font>
    <font>
      <i/>
      <sz val="11"/>
      <color theme="1"/>
      <name val="Calibri"/>
      <family val="2"/>
    </font>
    <font>
      <sz val="10"/>
      <color theme="1"/>
      <name val="Arial (Koppen)"/>
    </font>
    <font>
      <sz val="10"/>
      <color rgb="FF020202"/>
      <name val="Arial"/>
      <family val="2"/>
    </font>
    <font>
      <sz val="12"/>
      <color rgb="FF000000"/>
      <name val="Times New Roman"/>
      <family val="1"/>
    </font>
    <font>
      <sz val="10"/>
      <color rgb="FF303030"/>
      <name val="Arial"/>
      <family val="2"/>
    </font>
    <font>
      <i/>
      <sz val="10"/>
      <color rgb="FF303030"/>
      <name val="Arial"/>
      <family val="2"/>
    </font>
    <font>
      <b/>
      <sz val="10"/>
      <color rgb="FF000000"/>
      <name val="Arial"/>
      <family val="2"/>
      <scheme val="minor"/>
    </font>
    <font>
      <u/>
      <sz val="10"/>
      <color theme="10"/>
      <name val="Arial"/>
      <family val="2"/>
      <scheme val="minor"/>
    </font>
    <font>
      <sz val="10"/>
      <color rgb="FF303030"/>
      <name val="Arial"/>
      <family val="2"/>
      <scheme val="minor"/>
    </font>
    <font>
      <i/>
      <sz val="10"/>
      <color rgb="FF303030"/>
      <name val="Arial"/>
      <family val="2"/>
      <scheme val="minor"/>
    </font>
    <font>
      <b/>
      <sz val="10"/>
      <color theme="1"/>
      <name val="Calibri"/>
      <family val="2"/>
    </font>
    <font>
      <b/>
      <i/>
      <sz val="10"/>
      <color rgb="FF000000"/>
      <name val="Arial"/>
      <family val="2"/>
    </font>
    <font>
      <b/>
      <sz val="12"/>
      <color rgb="FF000000"/>
      <name val="Calibri"/>
      <family val="2"/>
    </font>
    <font>
      <sz val="11"/>
      <color rgb="FF2E2E2E"/>
      <name val="Calibri"/>
      <family val="2"/>
    </font>
    <font>
      <sz val="11"/>
      <color rgb="FF000000"/>
      <name val="Arial"/>
      <family val="2"/>
    </font>
    <font>
      <sz val="11"/>
      <color rgb="FF333333"/>
      <name val="Calibri"/>
      <family val="2"/>
    </font>
    <font>
      <sz val="11"/>
      <color rgb="FF232323"/>
      <name val="Calibri"/>
      <family val="2"/>
    </font>
    <font>
      <sz val="9"/>
      <color rgb="FF000000"/>
      <name val="Helvetica"/>
      <family val="2"/>
    </font>
    <font>
      <sz val="11"/>
      <color rgb="FF323232"/>
      <name val="Arial"/>
      <family val="2"/>
    </font>
    <font>
      <b/>
      <sz val="11"/>
      <color theme="1"/>
      <name val="Arial"/>
      <family val="2"/>
    </font>
    <font>
      <b/>
      <sz val="11"/>
      <color rgb="FF000000"/>
      <name val="Arial"/>
      <family val="2"/>
    </font>
    <font>
      <b/>
      <sz val="11"/>
      <name val="Arial"/>
      <family val="2"/>
    </font>
    <font>
      <b/>
      <sz val="11"/>
      <color rgb="FF000000"/>
      <name val="Arial"/>
      <family val="2"/>
      <scheme val="minor"/>
    </font>
    <font>
      <sz val="9"/>
      <color rgb="FF000000"/>
      <name val="URWPalladioL"/>
    </font>
    <font>
      <sz val="13"/>
      <color rgb="FF000000"/>
      <name val="Arial"/>
      <family val="2"/>
    </font>
    <font>
      <sz val="12"/>
      <color rgb="FF2E2E2E"/>
      <name val="Calibri"/>
      <family val="2"/>
    </font>
    <font>
      <sz val="12"/>
      <color rgb="FF232323"/>
      <name val="Calibri"/>
      <family val="2"/>
    </font>
    <font>
      <i/>
      <sz val="11"/>
      <color rgb="FF000000"/>
      <name val="Calibri"/>
      <family val="2"/>
    </font>
    <font>
      <i/>
      <sz val="10"/>
      <color rgb="FF000000"/>
      <name val="Calibri"/>
      <family val="2"/>
    </font>
    <font>
      <i/>
      <sz val="12"/>
      <color rgb="FF000000"/>
      <name val="Calibri"/>
      <family val="2"/>
    </font>
    <font>
      <b/>
      <i/>
      <sz val="12"/>
      <color rgb="FF000000"/>
      <name val="Calibri"/>
      <family val="2"/>
    </font>
    <font>
      <b/>
      <sz val="10"/>
      <color rgb="FF000000"/>
      <name val="Calibri"/>
      <family val="2"/>
    </font>
    <font>
      <sz val="8"/>
      <name val="Arial"/>
      <family val="2"/>
    </font>
    <font>
      <sz val="10"/>
      <color rgb="FF333333"/>
      <name val="Arial"/>
      <family val="2"/>
      <scheme val="major"/>
    </font>
    <font>
      <b/>
      <sz val="10"/>
      <color theme="1"/>
      <name val="Arial"/>
      <family val="2"/>
      <scheme val="major"/>
    </font>
  </fonts>
  <fills count="63">
    <fill>
      <patternFill patternType="none"/>
    </fill>
    <fill>
      <patternFill patternType="gray125"/>
    </fill>
    <fill>
      <patternFill patternType="solid">
        <fgColor rgb="FFFFFFFF"/>
        <bgColor rgb="FFFFFFFF"/>
      </patternFill>
    </fill>
    <fill>
      <patternFill patternType="solid">
        <fgColor rgb="FFE6B8AF"/>
        <bgColor rgb="FFE6B8AF"/>
      </patternFill>
    </fill>
    <fill>
      <patternFill patternType="solid">
        <fgColor rgb="FF92D050"/>
        <bgColor rgb="FF92D050"/>
      </patternFill>
    </fill>
    <fill>
      <patternFill patternType="solid">
        <fgColor rgb="FFFFC000"/>
        <bgColor rgb="FFFFC000"/>
      </patternFill>
    </fill>
    <fill>
      <patternFill patternType="solid">
        <fgColor rgb="FFFF9900"/>
        <bgColor rgb="FFFF9900"/>
      </patternFill>
    </fill>
    <fill>
      <patternFill patternType="solid">
        <fgColor rgb="FFF7B4AE"/>
        <bgColor rgb="FFF7B4AE"/>
      </patternFill>
    </fill>
    <fill>
      <patternFill patternType="solid">
        <fgColor rgb="FFFFFF00"/>
        <bgColor rgb="FFFFFF00"/>
      </patternFill>
    </fill>
    <fill>
      <patternFill patternType="solid">
        <fgColor rgb="FFF1C232"/>
        <bgColor rgb="FFF1C232"/>
      </patternFill>
    </fill>
    <fill>
      <patternFill patternType="solid">
        <fgColor rgb="FF00FF00"/>
        <bgColor rgb="FF00FF00"/>
      </patternFill>
    </fill>
    <fill>
      <patternFill patternType="solid">
        <fgColor rgb="FF0563C1"/>
        <bgColor rgb="FF0563C1"/>
      </patternFill>
    </fill>
    <fill>
      <patternFill patternType="solid">
        <fgColor rgb="FFCCCCCC"/>
        <bgColor rgb="FFCCCCCC"/>
      </patternFill>
    </fill>
    <fill>
      <patternFill patternType="solid">
        <fgColor rgb="FFD6DCE4"/>
        <bgColor rgb="FFD6DCE4"/>
      </patternFill>
    </fill>
    <fill>
      <patternFill patternType="solid">
        <fgColor rgb="FFB4C6E7"/>
        <bgColor rgb="FFB4C6E7"/>
      </patternFill>
    </fill>
    <fill>
      <patternFill patternType="solid">
        <fgColor rgb="FFF4B084"/>
        <bgColor rgb="FFF4B084"/>
      </patternFill>
    </fill>
    <fill>
      <patternFill patternType="solid">
        <fgColor rgb="FF00B050"/>
        <bgColor rgb="FF00B050"/>
      </patternFill>
    </fill>
    <fill>
      <patternFill patternType="solid">
        <fgColor rgb="FFFCFCFC"/>
        <bgColor rgb="FFFCFCFC"/>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34998626667073579"/>
        <bgColor indexed="64"/>
      </patternFill>
    </fill>
    <fill>
      <patternFill patternType="solid">
        <fgColor theme="1" tint="0.3499862666707357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0.34998626667073579"/>
        <bgColor indexed="64"/>
      </patternFill>
    </fill>
    <fill>
      <patternFill patternType="solid">
        <fgColor theme="4" tint="-0.249977111117893"/>
        <bgColor indexed="64"/>
      </patternFill>
    </fill>
    <fill>
      <patternFill patternType="solid">
        <fgColor rgb="FFFFFF00"/>
        <bgColor indexed="64"/>
      </patternFill>
    </fill>
    <fill>
      <patternFill patternType="solid">
        <fgColor theme="7" tint="-0.249977111117893"/>
        <bgColor indexed="64"/>
      </patternFill>
    </fill>
    <fill>
      <patternFill patternType="solid">
        <fgColor theme="5"/>
        <bgColor indexed="64"/>
      </patternFill>
    </fill>
    <fill>
      <patternFill patternType="solid">
        <fgColor rgb="FFFF0000"/>
        <bgColor indexed="64"/>
      </patternFill>
    </fill>
    <fill>
      <patternFill patternType="solid">
        <fgColor rgb="FFFF0000"/>
        <bgColor rgb="FFFFFFFF"/>
      </patternFill>
    </fill>
    <fill>
      <patternFill patternType="solid">
        <fgColor theme="9" tint="-0.249977111117893"/>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bgColor indexed="64"/>
      </patternFill>
    </fill>
    <fill>
      <patternFill patternType="solid">
        <fgColor theme="9" tint="0.59999389629810485"/>
        <bgColor indexed="64"/>
      </patternFill>
    </fill>
    <fill>
      <patternFill patternType="solid">
        <fgColor rgb="FF7030A0"/>
        <bgColor indexed="64"/>
      </patternFill>
    </fill>
    <fill>
      <patternFill patternType="solid">
        <fgColor rgb="FF9BC2E6"/>
        <bgColor indexed="64"/>
      </patternFill>
    </fill>
    <fill>
      <patternFill patternType="solid">
        <fgColor rgb="FF4CF47B"/>
        <bgColor indexed="64"/>
      </patternFill>
    </fill>
    <fill>
      <patternFill patternType="solid">
        <fgColor rgb="FFFFC000"/>
        <bgColor rgb="FF000000"/>
      </patternFill>
    </fill>
    <fill>
      <patternFill patternType="solid">
        <fgColor rgb="FFFFFF00"/>
        <bgColor rgb="FF000000"/>
      </patternFill>
    </fill>
    <fill>
      <patternFill patternType="solid">
        <fgColor theme="6"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66CC"/>
        <bgColor indexed="64"/>
      </patternFill>
    </fill>
  </fills>
  <borders count="3">
    <border>
      <left/>
      <right/>
      <top/>
      <bottom/>
      <diagonal/>
    </border>
    <border>
      <left/>
      <right/>
      <top/>
      <bottom/>
      <diagonal/>
    </border>
    <border>
      <left style="thin">
        <color rgb="FF000000"/>
      </left>
      <right/>
      <top/>
      <bottom/>
      <diagonal/>
    </border>
  </borders>
  <cellStyleXfs count="2">
    <xf numFmtId="0" fontId="0" fillId="0" borderId="0"/>
    <xf numFmtId="0" fontId="25" fillId="0" borderId="0" applyNumberFormat="0" applyFill="0" applyBorder="0" applyAlignment="0" applyProtection="0"/>
  </cellStyleXfs>
  <cellXfs count="551">
    <xf numFmtId="0" fontId="0" fillId="0" borderId="0" xfId="0"/>
    <xf numFmtId="0" fontId="2" fillId="0" borderId="0" xfId="0" applyFont="1" applyAlignment="1">
      <alignment horizontal="left" vertical="top"/>
    </xf>
    <xf numFmtId="164" fontId="3" fillId="0" borderId="0" xfId="0" applyNumberFormat="1" applyFont="1" applyAlignment="1">
      <alignment horizontal="left"/>
    </xf>
    <xf numFmtId="165" fontId="3" fillId="0" borderId="0" xfId="0" applyNumberFormat="1" applyFont="1" applyAlignment="1">
      <alignment horizontal="left"/>
    </xf>
    <xf numFmtId="167" fontId="3" fillId="0" borderId="0" xfId="0" applyNumberFormat="1" applyFont="1" applyAlignment="1">
      <alignment horizontal="left"/>
    </xf>
    <xf numFmtId="0" fontId="3" fillId="3" borderId="0" xfId="0" applyFont="1" applyFill="1" applyAlignment="1">
      <alignment horizontal="left"/>
    </xf>
    <xf numFmtId="0" fontId="2" fillId="0" borderId="0" xfId="0" applyFont="1"/>
    <xf numFmtId="15" fontId="3" fillId="0" borderId="0" xfId="0" applyNumberFormat="1" applyFont="1" applyAlignment="1">
      <alignment horizontal="left"/>
    </xf>
    <xf numFmtId="166" fontId="3" fillId="0" borderId="0" xfId="0" applyNumberFormat="1" applyFont="1" applyAlignment="1">
      <alignment horizontal="left"/>
    </xf>
    <xf numFmtId="0" fontId="6" fillId="0" borderId="0" xfId="0" applyFont="1"/>
    <xf numFmtId="15" fontId="0" fillId="0" borderId="0" xfId="0" applyNumberFormat="1" applyAlignment="1">
      <alignment horizontal="left"/>
    </xf>
    <xf numFmtId="166" fontId="0" fillId="0" borderId="0" xfId="0" applyNumberFormat="1" applyAlignment="1">
      <alignment horizontal="left"/>
    </xf>
    <xf numFmtId="0" fontId="3" fillId="2" borderId="0" xfId="0" applyFont="1" applyFill="1"/>
    <xf numFmtId="168" fontId="3" fillId="0" borderId="0" xfId="0" applyNumberFormat="1" applyFont="1" applyAlignment="1">
      <alignment horizontal="left"/>
    </xf>
    <xf numFmtId="0" fontId="7" fillId="0" borderId="0" xfId="0" applyFont="1"/>
    <xf numFmtId="0" fontId="2" fillId="2" borderId="0" xfId="0" applyFont="1" applyFill="1"/>
    <xf numFmtId="169" fontId="3" fillId="0" borderId="0" xfId="0" applyNumberFormat="1" applyFont="1" applyAlignment="1">
      <alignment horizontal="left"/>
    </xf>
    <xf numFmtId="0" fontId="3" fillId="6" borderId="0" xfId="0" applyFont="1" applyFill="1" applyAlignment="1">
      <alignment horizontal="left"/>
    </xf>
    <xf numFmtId="49" fontId="3" fillId="0" borderId="0" xfId="0" applyNumberFormat="1" applyFont="1" applyAlignment="1">
      <alignment horizontal="left"/>
    </xf>
    <xf numFmtId="0" fontId="4" fillId="0" borderId="0" xfId="0" applyFont="1"/>
    <xf numFmtId="0" fontId="3" fillId="8" borderId="0" xfId="0" applyFont="1" applyFill="1" applyAlignment="1">
      <alignment horizontal="left"/>
    </xf>
    <xf numFmtId="0" fontId="3" fillId="0" borderId="0" xfId="0" applyFont="1"/>
    <xf numFmtId="170" fontId="3" fillId="0" borderId="0" xfId="0" applyNumberFormat="1" applyFont="1" applyAlignment="1">
      <alignment horizontal="left"/>
    </xf>
    <xf numFmtId="0" fontId="3" fillId="5" borderId="0" xfId="0" applyFont="1" applyFill="1" applyAlignment="1">
      <alignment horizontal="left"/>
    </xf>
    <xf numFmtId="0" fontId="3" fillId="5" borderId="0" xfId="0" applyFont="1" applyFill="1"/>
    <xf numFmtId="0" fontId="3" fillId="4" borderId="0" xfId="0" applyFont="1" applyFill="1"/>
    <xf numFmtId="0" fontId="3" fillId="9" borderId="0" xfId="0" applyFont="1" applyFill="1" applyAlignment="1">
      <alignment horizontal="left"/>
    </xf>
    <xf numFmtId="0" fontId="3" fillId="9" borderId="0" xfId="0" applyFont="1" applyFill="1"/>
    <xf numFmtId="0" fontId="5" fillId="0" borderId="0" xfId="0" applyFont="1"/>
    <xf numFmtId="0" fontId="5" fillId="0" borderId="1" xfId="0" applyFont="1" applyBorder="1"/>
    <xf numFmtId="0" fontId="3" fillId="10" borderId="0" xfId="0" applyFont="1" applyFill="1" applyAlignment="1">
      <alignment horizontal="left"/>
    </xf>
    <xf numFmtId="171" fontId="3" fillId="0" borderId="0" xfId="0" applyNumberFormat="1" applyFont="1" applyAlignment="1">
      <alignment horizontal="left"/>
    </xf>
    <xf numFmtId="0" fontId="3" fillId="11" borderId="0" xfId="0" applyFont="1" applyFill="1" applyAlignment="1">
      <alignment horizontal="left"/>
    </xf>
    <xf numFmtId="0" fontId="6" fillId="4" borderId="0" xfId="0" applyFont="1" applyFill="1"/>
    <xf numFmtId="0" fontId="6" fillId="5" borderId="0" xfId="0" applyFont="1" applyFill="1"/>
    <xf numFmtId="0" fontId="6" fillId="11" borderId="0" xfId="0" applyFont="1" applyFill="1"/>
    <xf numFmtId="0" fontId="2" fillId="7" borderId="0" xfId="0" applyFont="1" applyFill="1" applyAlignment="1">
      <alignment horizontal="left"/>
    </xf>
    <xf numFmtId="0" fontId="3" fillId="7" borderId="0" xfId="0" applyFont="1" applyFill="1"/>
    <xf numFmtId="0" fontId="0" fillId="12" borderId="0" xfId="0" applyFill="1" applyAlignment="1">
      <alignment horizontal="left"/>
    </xf>
    <xf numFmtId="172" fontId="0" fillId="0" borderId="0" xfId="0" applyNumberFormat="1" applyAlignment="1">
      <alignment horizontal="left"/>
    </xf>
    <xf numFmtId="0" fontId="5"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0" fontId="11" fillId="2" borderId="0" xfId="0" applyFont="1" applyFill="1"/>
    <xf numFmtId="0" fontId="12"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10" fillId="4" borderId="0" xfId="0" applyFont="1" applyFill="1" applyAlignment="1">
      <alignment horizontal="left"/>
    </xf>
    <xf numFmtId="170" fontId="0" fillId="0" borderId="0" xfId="0" applyNumberFormat="1" applyAlignment="1">
      <alignment horizontal="left"/>
    </xf>
    <xf numFmtId="0" fontId="0" fillId="4" borderId="0" xfId="0" applyFill="1" applyAlignment="1">
      <alignment horizontal="left"/>
    </xf>
    <xf numFmtId="0" fontId="0" fillId="13" borderId="0" xfId="0" applyFill="1" applyAlignment="1">
      <alignment horizontal="left"/>
    </xf>
    <xf numFmtId="0" fontId="0" fillId="14" borderId="0" xfId="0" applyFill="1" applyAlignment="1">
      <alignment horizontal="left"/>
    </xf>
    <xf numFmtId="0" fontId="0" fillId="15" borderId="0" xfId="0" applyFill="1" applyAlignment="1">
      <alignment horizontal="left"/>
    </xf>
    <xf numFmtId="0" fontId="0" fillId="5" borderId="0" xfId="0" applyFill="1" applyAlignment="1">
      <alignment horizontal="left"/>
    </xf>
    <xf numFmtId="16" fontId="0" fillId="0" borderId="0" xfId="0" applyNumberFormat="1" applyAlignment="1">
      <alignment horizontal="left"/>
    </xf>
    <xf numFmtId="0" fontId="0" fillId="16" borderId="0" xfId="0" applyFill="1" applyAlignment="1">
      <alignment horizontal="left"/>
    </xf>
    <xf numFmtId="173" fontId="0" fillId="0" borderId="0" xfId="0" applyNumberFormat="1" applyAlignment="1">
      <alignment horizontal="left"/>
    </xf>
    <xf numFmtId="0" fontId="16" fillId="0" borderId="0" xfId="0" applyFont="1"/>
    <xf numFmtId="174" fontId="0" fillId="0" borderId="0" xfId="0" applyNumberFormat="1" applyAlignment="1">
      <alignment horizontal="left"/>
    </xf>
    <xf numFmtId="171" fontId="0" fillId="0" borderId="0" xfId="0" applyNumberFormat="1" applyAlignment="1">
      <alignment horizontal="left"/>
    </xf>
    <xf numFmtId="175" fontId="0" fillId="0" borderId="0" xfId="0" applyNumberFormat="1" applyAlignment="1">
      <alignment horizontal="left"/>
    </xf>
    <xf numFmtId="0" fontId="0" fillId="2" borderId="0" xfId="0" applyFill="1"/>
    <xf numFmtId="0" fontId="19" fillId="2" borderId="0" xfId="0" applyFont="1" applyFill="1"/>
    <xf numFmtId="0" fontId="21" fillId="2" borderId="0" xfId="0" applyFont="1" applyFill="1" applyAlignment="1">
      <alignment horizontal="left"/>
    </xf>
    <xf numFmtId="0" fontId="22" fillId="0" borderId="0" xfId="0" applyFont="1"/>
    <xf numFmtId="0" fontId="23" fillId="2" borderId="0" xfId="0" applyFont="1" applyFill="1"/>
    <xf numFmtId="0" fontId="0" fillId="2" borderId="0" xfId="0" applyFill="1" applyAlignment="1">
      <alignment horizontal="left"/>
    </xf>
    <xf numFmtId="0" fontId="24" fillId="2" borderId="0" xfId="0" applyFont="1" applyFill="1"/>
    <xf numFmtId="0" fontId="25" fillId="0" borderId="0" xfId="1" applyAlignment="1"/>
    <xf numFmtId="14" fontId="0" fillId="0" borderId="0" xfId="0" applyNumberFormat="1" applyAlignment="1">
      <alignment horizontal="left"/>
    </xf>
    <xf numFmtId="17" fontId="0" fillId="0" borderId="0" xfId="0" applyNumberFormat="1" applyAlignment="1">
      <alignment horizontal="left"/>
    </xf>
    <xf numFmtId="0" fontId="26" fillId="0" borderId="0" xfId="0" applyFont="1"/>
    <xf numFmtId="0" fontId="29" fillId="0" borderId="0" xfId="0" applyFont="1" applyAlignment="1">
      <alignment horizontal="left"/>
    </xf>
    <xf numFmtId="0" fontId="3" fillId="0" borderId="0" xfId="0" applyFont="1" applyAlignment="1">
      <alignment horizontal="left"/>
    </xf>
    <xf numFmtId="0" fontId="3" fillId="18" borderId="0" xfId="0" applyFont="1" applyFill="1" applyAlignment="1">
      <alignment horizontal="left"/>
    </xf>
    <xf numFmtId="0" fontId="3" fillId="7" borderId="0" xfId="0" applyFont="1" applyFill="1" applyAlignment="1">
      <alignment horizontal="left"/>
    </xf>
    <xf numFmtId="17" fontId="8" fillId="0" borderId="0" xfId="0" applyNumberFormat="1" applyFont="1" applyAlignment="1">
      <alignment horizontal="left"/>
    </xf>
    <xf numFmtId="49" fontId="8" fillId="0" borderId="0" xfId="0" applyNumberFormat="1" applyFont="1" applyAlignment="1">
      <alignment horizontal="left"/>
    </xf>
    <xf numFmtId="0" fontId="30" fillId="0" borderId="0" xfId="0" applyFont="1"/>
    <xf numFmtId="0" fontId="8" fillId="0" borderId="0" xfId="0" applyFont="1"/>
    <xf numFmtId="0" fontId="5" fillId="0" borderId="1" xfId="0" applyFont="1" applyBorder="1" applyAlignment="1">
      <alignment horizontal="left"/>
    </xf>
    <xf numFmtId="14" fontId="0" fillId="0" borderId="0" xfId="0" applyNumberFormat="1"/>
    <xf numFmtId="14" fontId="8" fillId="0" borderId="1" xfId="0" applyNumberFormat="1" applyFont="1" applyBorder="1" applyAlignment="1">
      <alignment horizontal="left"/>
    </xf>
    <xf numFmtId="14" fontId="8" fillId="0" borderId="0" xfId="0" applyNumberFormat="1" applyFont="1"/>
    <xf numFmtId="14" fontId="8" fillId="0" borderId="0" xfId="0" applyNumberFormat="1" applyFont="1" applyAlignment="1">
      <alignment horizontal="left"/>
    </xf>
    <xf numFmtId="49" fontId="8" fillId="0" borderId="1" xfId="0" applyNumberFormat="1" applyFont="1" applyBorder="1" applyAlignment="1">
      <alignment horizontal="left"/>
    </xf>
    <xf numFmtId="0" fontId="10" fillId="19" borderId="0" xfId="0" applyFont="1" applyFill="1" applyAlignment="1">
      <alignment horizontal="left"/>
    </xf>
    <xf numFmtId="0" fontId="3" fillId="19" borderId="0" xfId="0" applyFont="1" applyFill="1" applyAlignment="1">
      <alignment horizontal="left"/>
    </xf>
    <xf numFmtId="0" fontId="3" fillId="20" borderId="0" xfId="0" applyFont="1" applyFill="1" applyAlignment="1">
      <alignment horizontal="left"/>
    </xf>
    <xf numFmtId="0" fontId="5" fillId="21" borderId="0" xfId="0" applyFont="1" applyFill="1" applyAlignment="1">
      <alignment horizontal="left"/>
    </xf>
    <xf numFmtId="9" fontId="0" fillId="0" borderId="0" xfId="0" applyNumberFormat="1"/>
    <xf numFmtId="10" fontId="0" fillId="0" borderId="0" xfId="0" applyNumberFormat="1"/>
    <xf numFmtId="0" fontId="31" fillId="0" borderId="0" xfId="0" applyFont="1"/>
    <xf numFmtId="16" fontId="7" fillId="0" borderId="0" xfId="0" applyNumberFormat="1" applyFont="1"/>
    <xf numFmtId="0" fontId="5" fillId="23" borderId="0" xfId="0" applyFont="1" applyFill="1" applyAlignment="1">
      <alignment horizontal="left"/>
    </xf>
    <xf numFmtId="0" fontId="3" fillId="24" borderId="0" xfId="0" applyFont="1" applyFill="1" applyAlignment="1">
      <alignment horizontal="left"/>
    </xf>
    <xf numFmtId="0" fontId="3" fillId="25" borderId="0" xfId="0" applyFont="1" applyFill="1" applyAlignment="1">
      <alignment horizontal="left"/>
    </xf>
    <xf numFmtId="0" fontId="0" fillId="25" borderId="0" xfId="0" applyFill="1"/>
    <xf numFmtId="0" fontId="10" fillId="23" borderId="0" xfId="0" applyFont="1" applyFill="1" applyAlignment="1">
      <alignment horizontal="left"/>
    </xf>
    <xf numFmtId="0" fontId="0" fillId="26" borderId="0" xfId="0" applyFill="1" applyAlignment="1">
      <alignment horizontal="left"/>
    </xf>
    <xf numFmtId="0" fontId="0" fillId="27" borderId="0" xfId="0" applyFill="1" applyAlignment="1">
      <alignment horizontal="left"/>
    </xf>
    <xf numFmtId="0" fontId="10" fillId="24" borderId="0" xfId="0" applyFont="1" applyFill="1" applyAlignment="1">
      <alignment horizontal="left"/>
    </xf>
    <xf numFmtId="0" fontId="10" fillId="0" borderId="0" xfId="0" applyFont="1" applyAlignment="1">
      <alignment horizontal="left"/>
    </xf>
    <xf numFmtId="0" fontId="3" fillId="28" borderId="0" xfId="0" applyFont="1" applyFill="1" applyAlignment="1">
      <alignment horizontal="left"/>
    </xf>
    <xf numFmtId="0" fontId="10" fillId="29" borderId="0" xfId="0" applyFont="1" applyFill="1" applyAlignment="1">
      <alignment horizontal="left"/>
    </xf>
    <xf numFmtId="49" fontId="8" fillId="0" borderId="0" xfId="0" applyNumberFormat="1" applyFont="1"/>
    <xf numFmtId="49" fontId="0" fillId="0" borderId="0" xfId="0" applyNumberFormat="1"/>
    <xf numFmtId="1" fontId="8" fillId="0" borderId="0" xfId="0" applyNumberFormat="1" applyFont="1"/>
    <xf numFmtId="1" fontId="0" fillId="0" borderId="0" xfId="0" applyNumberFormat="1"/>
    <xf numFmtId="0" fontId="5" fillId="0" borderId="0" xfId="0" applyFont="1" applyAlignment="1">
      <alignment horizontal="left" vertical="top"/>
    </xf>
    <xf numFmtId="0" fontId="8" fillId="0" borderId="0" xfId="0" quotePrefix="1" applyFont="1"/>
    <xf numFmtId="0" fontId="10" fillId="30" borderId="0" xfId="0" applyFont="1" applyFill="1" applyAlignment="1">
      <alignment horizontal="left"/>
    </xf>
    <xf numFmtId="0" fontId="3" fillId="31" borderId="0" xfId="0" applyFont="1" applyFill="1" applyAlignment="1">
      <alignment horizontal="left"/>
    </xf>
    <xf numFmtId="16" fontId="3" fillId="0" borderId="0" xfId="0" applyNumberFormat="1" applyFont="1" applyAlignment="1">
      <alignment horizontal="left"/>
    </xf>
    <xf numFmtId="0" fontId="0" fillId="0" borderId="0" xfId="0" applyAlignment="1">
      <alignment horizontal="left"/>
    </xf>
    <xf numFmtId="0" fontId="25" fillId="0" borderId="0" xfId="1" applyFill="1" applyAlignment="1"/>
    <xf numFmtId="0" fontId="3" fillId="0" borderId="0" xfId="0" applyFont="1" applyAlignment="1">
      <alignment horizontal="right"/>
    </xf>
    <xf numFmtId="0" fontId="32" fillId="0" borderId="0" xfId="0" applyFont="1" applyAlignment="1">
      <alignment horizontal="right"/>
    </xf>
    <xf numFmtId="0" fontId="0" fillId="32" borderId="0" xfId="0" applyFill="1"/>
    <xf numFmtId="0" fontId="3" fillId="32" borderId="0" xfId="0" applyFont="1" applyFill="1" applyAlignment="1">
      <alignment horizontal="left"/>
    </xf>
    <xf numFmtId="0" fontId="8" fillId="0" borderId="0" xfId="0" applyFont="1" applyAlignment="1">
      <alignment horizontal="left" vertical="top" wrapText="1"/>
    </xf>
    <xf numFmtId="0" fontId="8" fillId="0" borderId="0" xfId="0" applyFont="1" applyAlignment="1">
      <alignment horizontal="left" vertical="top"/>
    </xf>
    <xf numFmtId="16" fontId="8" fillId="0" borderId="0" xfId="0" applyNumberFormat="1" applyFont="1" applyAlignment="1">
      <alignment horizontal="left"/>
    </xf>
    <xf numFmtId="0" fontId="34" fillId="31" borderId="0" xfId="0" applyFont="1" applyFill="1" applyAlignment="1">
      <alignment horizontal="left"/>
    </xf>
    <xf numFmtId="0" fontId="3" fillId="33" borderId="0" xfId="0" applyFont="1" applyFill="1" applyAlignment="1">
      <alignment horizontal="left"/>
    </xf>
    <xf numFmtId="176" fontId="8" fillId="0" borderId="0" xfId="0" applyNumberFormat="1" applyFont="1"/>
    <xf numFmtId="0" fontId="3" fillId="34" borderId="0" xfId="0" applyFont="1" applyFill="1" applyAlignment="1">
      <alignment horizontal="left"/>
    </xf>
    <xf numFmtId="0" fontId="10" fillId="34" borderId="0" xfId="0" applyFont="1" applyFill="1" applyAlignment="1">
      <alignment horizontal="left"/>
    </xf>
    <xf numFmtId="0" fontId="35" fillId="0" borderId="0" xfId="0" applyFont="1"/>
    <xf numFmtId="0" fontId="25" fillId="0" borderId="1" xfId="1" applyFill="1" applyBorder="1" applyAlignment="1"/>
    <xf numFmtId="0" fontId="8" fillId="0" borderId="0" xfId="0" applyFont="1" applyAlignment="1">
      <alignment wrapText="1"/>
    </xf>
    <xf numFmtId="0" fontId="3" fillId="0" borderId="0" xfId="0" applyFont="1" applyAlignment="1">
      <alignment horizontal="left" vertical="top"/>
    </xf>
    <xf numFmtId="0" fontId="36" fillId="0" borderId="0" xfId="0" applyFont="1" applyAlignment="1" applyProtection="1">
      <alignment horizontal="left" vertical="top" wrapText="1"/>
      <protection locked="0"/>
    </xf>
    <xf numFmtId="0" fontId="37" fillId="0" borderId="0" xfId="0" applyFont="1" applyAlignment="1">
      <alignment horizontal="left"/>
    </xf>
    <xf numFmtId="0" fontId="26" fillId="0" borderId="0" xfId="0" applyFont="1" applyAlignment="1">
      <alignment horizontal="left"/>
    </xf>
    <xf numFmtId="0" fontId="3" fillId="35" borderId="0" xfId="0" applyFont="1" applyFill="1" applyAlignment="1">
      <alignment horizontal="left"/>
    </xf>
    <xf numFmtId="0" fontId="8" fillId="19" borderId="0" xfId="0" applyFont="1" applyFill="1"/>
    <xf numFmtId="0" fontId="3" fillId="22" borderId="0" xfId="0" applyFont="1" applyFill="1"/>
    <xf numFmtId="14" fontId="22" fillId="0" borderId="0" xfId="0" applyNumberFormat="1" applyFont="1"/>
    <xf numFmtId="0" fontId="14" fillId="35" borderId="0" xfId="0" applyFont="1" applyFill="1" applyAlignment="1">
      <alignment horizontal="left"/>
    </xf>
    <xf numFmtId="14" fontId="8" fillId="0" borderId="0" xfId="0" applyNumberFormat="1" applyFont="1" applyAlignment="1">
      <alignment wrapText="1"/>
    </xf>
    <xf numFmtId="0" fontId="8" fillId="36" borderId="0" xfId="0" applyFont="1" applyFill="1"/>
    <xf numFmtId="0" fontId="4" fillId="0" borderId="0" xfId="0" applyFont="1" applyAlignment="1">
      <alignment horizontal="left"/>
    </xf>
    <xf numFmtId="0" fontId="8" fillId="37" borderId="0" xfId="0" applyFont="1" applyFill="1"/>
    <xf numFmtId="0" fontId="3" fillId="36" borderId="0" xfId="0" applyFont="1" applyFill="1" applyAlignment="1">
      <alignment horizontal="left"/>
    </xf>
    <xf numFmtId="0" fontId="3" fillId="37" borderId="0" xfId="0" applyFont="1" applyFill="1" applyAlignment="1">
      <alignment horizontal="left"/>
    </xf>
    <xf numFmtId="0" fontId="14" fillId="24" borderId="0" xfId="0" applyFont="1" applyFill="1" applyAlignment="1">
      <alignment horizontal="left"/>
    </xf>
    <xf numFmtId="0" fontId="3" fillId="38" borderId="0" xfId="0" applyFont="1" applyFill="1" applyAlignment="1">
      <alignment horizontal="left"/>
    </xf>
    <xf numFmtId="0" fontId="38" fillId="0" borderId="0" xfId="0" applyFont="1" applyAlignment="1">
      <alignment horizontal="left"/>
    </xf>
    <xf numFmtId="0" fontId="39" fillId="0" borderId="0" xfId="0" applyFont="1"/>
    <xf numFmtId="0" fontId="10" fillId="35" borderId="0" xfId="0" applyFont="1" applyFill="1" applyAlignment="1">
      <alignment horizontal="left"/>
    </xf>
    <xf numFmtId="0" fontId="14" fillId="25" borderId="0" xfId="0" applyFont="1" applyFill="1" applyAlignment="1">
      <alignment horizontal="left"/>
    </xf>
    <xf numFmtId="0" fontId="3" fillId="39" borderId="0" xfId="0" applyFont="1" applyFill="1" applyAlignment="1">
      <alignment horizontal="left"/>
    </xf>
    <xf numFmtId="0" fontId="10" fillId="39" borderId="0" xfId="0" applyFont="1" applyFill="1" applyAlignment="1">
      <alignment horizontal="left"/>
    </xf>
    <xf numFmtId="0" fontId="0" fillId="0" borderId="0" xfId="0" applyAlignment="1">
      <alignment horizontal="right"/>
    </xf>
    <xf numFmtId="0" fontId="3" fillId="41" borderId="0" xfId="0" applyFont="1" applyFill="1" applyAlignment="1">
      <alignment horizontal="left"/>
    </xf>
    <xf numFmtId="17" fontId="8" fillId="0" borderId="0" xfId="0" applyNumberFormat="1" applyFont="1"/>
    <xf numFmtId="0" fontId="3" fillId="40" borderId="0" xfId="0" applyFont="1" applyFill="1" applyAlignment="1">
      <alignment horizontal="left"/>
    </xf>
    <xf numFmtId="0" fontId="40" fillId="0" borderId="0" xfId="0" applyFont="1" applyAlignment="1">
      <alignment horizontal="left"/>
    </xf>
    <xf numFmtId="0" fontId="5" fillId="42" borderId="0" xfId="0" applyFont="1" applyFill="1" applyAlignment="1">
      <alignment horizontal="left"/>
    </xf>
    <xf numFmtId="0" fontId="0" fillId="42" borderId="0" xfId="0" applyFill="1" applyAlignment="1">
      <alignment horizontal="left"/>
    </xf>
    <xf numFmtId="0" fontId="0" fillId="42" borderId="0" xfId="0" applyFill="1"/>
    <xf numFmtId="170" fontId="0" fillId="42" borderId="0" xfId="0" applyNumberFormat="1" applyFill="1" applyAlignment="1">
      <alignment horizontal="left"/>
    </xf>
    <xf numFmtId="0" fontId="16" fillId="42" borderId="0" xfId="0" applyFont="1" applyFill="1"/>
    <xf numFmtId="0" fontId="0" fillId="24" borderId="0" xfId="0" applyFill="1"/>
    <xf numFmtId="0" fontId="1" fillId="0" borderId="0" xfId="0" applyFont="1"/>
    <xf numFmtId="2" fontId="8" fillId="0" borderId="0" xfId="0" applyNumberFormat="1" applyFont="1" applyAlignment="1">
      <alignment horizontal="left"/>
    </xf>
    <xf numFmtId="0" fontId="8" fillId="0" borderId="0" xfId="0" applyFont="1" applyAlignment="1">
      <alignment horizontal="right"/>
    </xf>
    <xf numFmtId="0" fontId="5" fillId="40" borderId="0" xfId="0" applyFont="1" applyFill="1" applyAlignment="1">
      <alignment horizontal="left"/>
    </xf>
    <xf numFmtId="0" fontId="41" fillId="0" borderId="0" xfId="0" applyFont="1"/>
    <xf numFmtId="49" fontId="37" fillId="0" borderId="0" xfId="0" applyNumberFormat="1" applyFont="1"/>
    <xf numFmtId="0" fontId="8" fillId="0" borderId="0" xfId="0" applyFont="1" applyAlignment="1">
      <alignment horizontal="left" wrapText="1"/>
    </xf>
    <xf numFmtId="0" fontId="0" fillId="35" borderId="0" xfId="0" applyFill="1"/>
    <xf numFmtId="0" fontId="8" fillId="42" borderId="0" xfId="0" applyFont="1" applyFill="1" applyAlignment="1">
      <alignment horizontal="left"/>
    </xf>
    <xf numFmtId="0" fontId="0" fillId="37" borderId="0" xfId="0" applyFill="1"/>
    <xf numFmtId="0" fontId="2" fillId="19" borderId="0" xfId="0" applyFont="1" applyFill="1" applyAlignment="1">
      <alignment horizontal="left"/>
    </xf>
    <xf numFmtId="0" fontId="8" fillId="0" borderId="0" xfId="0" applyFont="1" applyAlignment="1">
      <alignment vertical="top" wrapText="1"/>
    </xf>
    <xf numFmtId="15" fontId="8" fillId="0" borderId="0" xfId="0" applyNumberFormat="1" applyFont="1" applyAlignment="1">
      <alignment horizontal="left"/>
    </xf>
    <xf numFmtId="0" fontId="0" fillId="43" borderId="0" xfId="0" applyFill="1"/>
    <xf numFmtId="0" fontId="0" fillId="43" borderId="0" xfId="0" applyFill="1" applyAlignment="1">
      <alignment horizontal="left"/>
    </xf>
    <xf numFmtId="0" fontId="8" fillId="43" borderId="0" xfId="0" applyFont="1" applyFill="1" applyAlignment="1">
      <alignment horizontal="left"/>
    </xf>
    <xf numFmtId="0" fontId="0" fillId="44" borderId="0" xfId="0" applyFill="1" applyAlignment="1">
      <alignment horizontal="left"/>
    </xf>
    <xf numFmtId="0" fontId="16" fillId="43" borderId="0" xfId="0" applyFont="1" applyFill="1"/>
    <xf numFmtId="0" fontId="0" fillId="18" borderId="0" xfId="0" applyFill="1"/>
    <xf numFmtId="0" fontId="3" fillId="43" borderId="0" xfId="0" applyFont="1" applyFill="1"/>
    <xf numFmtId="0" fontId="3" fillId="43" borderId="0" xfId="0" applyFont="1" applyFill="1" applyAlignment="1">
      <alignment horizontal="left"/>
    </xf>
    <xf numFmtId="0" fontId="2" fillId="0" borderId="0" xfId="0" applyFont="1" applyAlignment="1">
      <alignment horizontal="left"/>
    </xf>
    <xf numFmtId="0" fontId="3" fillId="25" borderId="0" xfId="0" applyFont="1" applyFill="1"/>
    <xf numFmtId="0" fontId="0" fillId="0" borderId="1" xfId="0" applyBorder="1"/>
    <xf numFmtId="0" fontId="0" fillId="33" borderId="0" xfId="0" applyFill="1"/>
    <xf numFmtId="0" fontId="0" fillId="29" borderId="0" xfId="0" applyFill="1"/>
    <xf numFmtId="0" fontId="8" fillId="35" borderId="0" xfId="0" applyFont="1" applyFill="1"/>
    <xf numFmtId="14" fontId="3" fillId="0" borderId="0" xfId="0" applyNumberFormat="1" applyFont="1" applyAlignment="1">
      <alignment horizontal="left"/>
    </xf>
    <xf numFmtId="0" fontId="0" fillId="39" borderId="0" xfId="0" applyFill="1"/>
    <xf numFmtId="0" fontId="0" fillId="45" borderId="0" xfId="0" applyFill="1"/>
    <xf numFmtId="0" fontId="3" fillId="45" borderId="0" xfId="0" applyFont="1" applyFill="1" applyAlignment="1">
      <alignment horizontal="left"/>
    </xf>
    <xf numFmtId="0" fontId="10" fillId="22" borderId="0" xfId="0" applyFont="1" applyFill="1" applyAlignment="1">
      <alignment horizontal="left"/>
    </xf>
    <xf numFmtId="0" fontId="3" fillId="22" borderId="0" xfId="0" applyFont="1" applyFill="1" applyAlignment="1">
      <alignment horizontal="left"/>
    </xf>
    <xf numFmtId="0" fontId="3" fillId="46" borderId="0" xfId="0" applyFont="1" applyFill="1" applyAlignment="1">
      <alignment horizontal="left"/>
    </xf>
    <xf numFmtId="0" fontId="3" fillId="42" borderId="0" xfId="0" applyFont="1" applyFill="1" applyAlignment="1">
      <alignment horizontal="left"/>
    </xf>
    <xf numFmtId="0" fontId="37" fillId="42" borderId="0" xfId="0" applyFont="1" applyFill="1" applyAlignment="1">
      <alignment horizontal="left"/>
    </xf>
    <xf numFmtId="14" fontId="8" fillId="42" borderId="0" xfId="0" applyNumberFormat="1" applyFont="1" applyFill="1" applyAlignment="1">
      <alignment horizontal="left"/>
    </xf>
    <xf numFmtId="0" fontId="8" fillId="42" borderId="0" xfId="0" applyFont="1" applyFill="1"/>
    <xf numFmtId="16" fontId="8" fillId="0" borderId="0" xfId="0" applyNumberFormat="1" applyFont="1"/>
    <xf numFmtId="0" fontId="0" fillId="48" borderId="0" xfId="0" applyFill="1"/>
    <xf numFmtId="0" fontId="8" fillId="48" borderId="0" xfId="0" applyFont="1" applyFill="1"/>
    <xf numFmtId="0" fontId="0" fillId="49" borderId="0" xfId="0" applyFill="1"/>
    <xf numFmtId="0" fontId="8" fillId="49" borderId="0" xfId="0" applyFont="1" applyFill="1"/>
    <xf numFmtId="12" fontId="0" fillId="0" borderId="0" xfId="0" applyNumberFormat="1"/>
    <xf numFmtId="0" fontId="25" fillId="0" borderId="1" xfId="1" applyFill="1" applyBorder="1" applyAlignment="1">
      <alignment horizontal="left"/>
    </xf>
    <xf numFmtId="0" fontId="0" fillId="0" borderId="0" xfId="0" applyAlignment="1">
      <alignment wrapText="1"/>
    </xf>
    <xf numFmtId="0" fontId="5" fillId="20" borderId="0" xfId="0" applyFont="1" applyFill="1" applyAlignment="1">
      <alignment horizontal="left"/>
    </xf>
    <xf numFmtId="0" fontId="0" fillId="46" borderId="0" xfId="0" applyFill="1"/>
    <xf numFmtId="0" fontId="19" fillId="0" borderId="0" xfId="0" applyFont="1"/>
    <xf numFmtId="14" fontId="0" fillId="0" borderId="0" xfId="0" applyNumberFormat="1" applyAlignment="1">
      <alignment horizontal="right"/>
    </xf>
    <xf numFmtId="0" fontId="0" fillId="50" borderId="0" xfId="0" applyFill="1"/>
    <xf numFmtId="0" fontId="3" fillId="50" borderId="0" xfId="0" applyFont="1" applyFill="1" applyAlignment="1">
      <alignment horizontal="left"/>
    </xf>
    <xf numFmtId="0" fontId="8" fillId="51" borderId="0" xfId="0" applyFont="1" applyFill="1" applyAlignment="1">
      <alignment horizontal="left"/>
    </xf>
    <xf numFmtId="0" fontId="3" fillId="51" borderId="0" xfId="0" applyFont="1" applyFill="1" applyAlignment="1">
      <alignment horizontal="left"/>
    </xf>
    <xf numFmtId="0" fontId="3" fillId="52" borderId="0" xfId="0" applyFont="1" applyFill="1" applyAlignment="1">
      <alignment horizontal="left"/>
    </xf>
    <xf numFmtId="0" fontId="8" fillId="52" borderId="0" xfId="0" applyFont="1" applyFill="1"/>
    <xf numFmtId="2" fontId="8" fillId="0" borderId="0" xfId="0" applyNumberFormat="1" applyFont="1"/>
    <xf numFmtId="0" fontId="5" fillId="29" borderId="0" xfId="0" applyFont="1" applyFill="1" applyAlignment="1">
      <alignment horizontal="left"/>
    </xf>
    <xf numFmtId="0" fontId="3" fillId="29" borderId="0" xfId="0" applyFont="1" applyFill="1" applyAlignment="1">
      <alignment horizontal="left"/>
    </xf>
    <xf numFmtId="0" fontId="8" fillId="24" borderId="0" xfId="0" applyFont="1" applyFill="1" applyAlignment="1">
      <alignment horizontal="left"/>
    </xf>
    <xf numFmtId="0" fontId="44" fillId="24" borderId="0" xfId="0" applyFont="1" applyFill="1"/>
    <xf numFmtId="0" fontId="10" fillId="42" borderId="0" xfId="0" applyFont="1" applyFill="1" applyAlignment="1">
      <alignment horizontal="left"/>
    </xf>
    <xf numFmtId="0" fontId="8" fillId="45" borderId="0" xfId="0" applyFont="1" applyFill="1"/>
    <xf numFmtId="0" fontId="8" fillId="18" borderId="0" xfId="0" applyFont="1" applyFill="1" applyAlignment="1">
      <alignment horizontal="left"/>
    </xf>
    <xf numFmtId="3" fontId="8" fillId="0" borderId="0" xfId="0" applyNumberFormat="1" applyFont="1" applyAlignment="1">
      <alignment horizontal="left"/>
    </xf>
    <xf numFmtId="0" fontId="45" fillId="0" borderId="0" xfId="0" applyFont="1"/>
    <xf numFmtId="49" fontId="25" fillId="0" borderId="0" xfId="1" applyNumberFormat="1" applyAlignment="1"/>
    <xf numFmtId="49" fontId="45" fillId="0" borderId="0" xfId="0" applyNumberFormat="1" applyFont="1"/>
    <xf numFmtId="0" fontId="8" fillId="40" borderId="0" xfId="0" applyFont="1" applyFill="1" applyAlignment="1">
      <alignment horizontal="left"/>
    </xf>
    <xf numFmtId="0" fontId="0" fillId="40" borderId="0" xfId="0" applyFill="1"/>
    <xf numFmtId="0" fontId="37" fillId="40" borderId="0" xfId="0" applyFont="1" applyFill="1" applyAlignment="1">
      <alignment horizontal="left"/>
    </xf>
    <xf numFmtId="0" fontId="25" fillId="40" borderId="0" xfId="1" applyFill="1" applyAlignment="1"/>
    <xf numFmtId="0" fontId="46" fillId="0" borderId="0" xfId="0" applyFont="1" applyAlignment="1">
      <alignment horizontal="left"/>
    </xf>
    <xf numFmtId="14" fontId="8" fillId="0" borderId="0" xfId="0" applyNumberFormat="1" applyFont="1" applyAlignment="1">
      <alignment horizontal="right"/>
    </xf>
    <xf numFmtId="0" fontId="8" fillId="53" borderId="0" xfId="0" applyFont="1" applyFill="1"/>
    <xf numFmtId="0" fontId="10" fillId="53" borderId="0" xfId="0" applyFont="1" applyFill="1" applyAlignment="1">
      <alignment horizontal="left"/>
    </xf>
    <xf numFmtId="0" fontId="47" fillId="0" borderId="0" xfId="0" applyFont="1"/>
    <xf numFmtId="15" fontId="0" fillId="0" borderId="0" xfId="0" applyNumberFormat="1"/>
    <xf numFmtId="15" fontId="8" fillId="0" borderId="1" xfId="0" applyNumberFormat="1" applyFont="1" applyBorder="1" applyAlignment="1">
      <alignment horizontal="left"/>
    </xf>
    <xf numFmtId="0" fontId="49" fillId="0" borderId="0" xfId="0" applyFont="1"/>
    <xf numFmtId="0" fontId="52" fillId="0" borderId="0" xfId="0" applyFont="1" applyAlignment="1">
      <alignment horizontal="left"/>
    </xf>
    <xf numFmtId="0" fontId="44" fillId="0" borderId="0" xfId="0" applyFont="1"/>
    <xf numFmtId="0" fontId="53" fillId="0" borderId="0" xfId="1" applyFont="1" applyAlignment="1">
      <alignment horizontal="left"/>
    </xf>
    <xf numFmtId="0" fontId="52" fillId="21" borderId="0" xfId="0" applyFont="1" applyFill="1" applyAlignment="1">
      <alignment horizontal="left"/>
    </xf>
    <xf numFmtId="0" fontId="52" fillId="0" borderId="0" xfId="0" applyFont="1"/>
    <xf numFmtId="0" fontId="54" fillId="0" borderId="0" xfId="0" applyFont="1"/>
    <xf numFmtId="0" fontId="8" fillId="40" borderId="0" xfId="0" applyFont="1" applyFill="1"/>
    <xf numFmtId="15" fontId="8" fillId="0" borderId="0" xfId="0" applyNumberFormat="1" applyFont="1"/>
    <xf numFmtId="1" fontId="5" fillId="0" borderId="0" xfId="0" applyNumberFormat="1" applyFont="1"/>
    <xf numFmtId="0" fontId="52" fillId="18" borderId="0" xfId="0" applyFont="1" applyFill="1"/>
    <xf numFmtId="15" fontId="26" fillId="0" borderId="0" xfId="0" applyNumberFormat="1" applyFont="1" applyAlignment="1">
      <alignment horizontal="right"/>
    </xf>
    <xf numFmtId="15" fontId="0" fillId="0" borderId="0" xfId="0" applyNumberFormat="1" applyAlignment="1">
      <alignment horizontal="right"/>
    </xf>
    <xf numFmtId="0" fontId="5" fillId="18" borderId="0" xfId="0" applyFont="1" applyFill="1"/>
    <xf numFmtId="0" fontId="22" fillId="35" borderId="0" xfId="0" applyFont="1" applyFill="1"/>
    <xf numFmtId="0" fontId="52" fillId="21" borderId="0" xfId="0" applyFont="1" applyFill="1"/>
    <xf numFmtId="0" fontId="5" fillId="0" borderId="2" xfId="0" applyFont="1" applyBorder="1" applyAlignment="1">
      <alignment horizontal="left"/>
    </xf>
    <xf numFmtId="0" fontId="22" fillId="24" borderId="0" xfId="0" applyFont="1" applyFill="1"/>
    <xf numFmtId="0" fontId="8" fillId="18" borderId="0" xfId="0" applyFont="1" applyFill="1"/>
    <xf numFmtId="0" fontId="32" fillId="0" borderId="0" xfId="0" applyFont="1" applyAlignment="1">
      <alignment vertical="center"/>
    </xf>
    <xf numFmtId="0" fontId="5" fillId="43" borderId="0" xfId="0" applyFont="1" applyFill="1" applyAlignment="1">
      <alignment horizontal="left"/>
    </xf>
    <xf numFmtId="15" fontId="0" fillId="43" borderId="0" xfId="0" applyNumberFormat="1" applyFill="1" applyAlignment="1">
      <alignment horizontal="left"/>
    </xf>
    <xf numFmtId="0" fontId="25" fillId="43" borderId="0" xfId="1" applyFill="1" applyAlignment="1"/>
    <xf numFmtId="0" fontId="56" fillId="21" borderId="0" xfId="0" applyFont="1" applyFill="1"/>
    <xf numFmtId="0" fontId="8" fillId="43" borderId="0" xfId="0" applyFont="1" applyFill="1"/>
    <xf numFmtId="14" fontId="0" fillId="43" borderId="0" xfId="0" applyNumberFormat="1" applyFill="1" applyAlignment="1">
      <alignment horizontal="left"/>
    </xf>
    <xf numFmtId="0" fontId="0" fillId="22" borderId="0" xfId="0" applyFill="1"/>
    <xf numFmtId="0" fontId="5" fillId="39" borderId="0" xfId="0" applyFont="1" applyFill="1"/>
    <xf numFmtId="0" fontId="52" fillId="40" borderId="0" xfId="0" applyFont="1" applyFill="1" applyAlignment="1">
      <alignment horizontal="left"/>
    </xf>
    <xf numFmtId="0" fontId="5" fillId="40" borderId="0" xfId="0" applyFont="1" applyFill="1"/>
    <xf numFmtId="0" fontId="26" fillId="40" borderId="0" xfId="0" applyFont="1" applyFill="1" applyAlignment="1">
      <alignment horizontal="left"/>
    </xf>
    <xf numFmtId="17" fontId="0" fillId="0" borderId="0" xfId="0" applyNumberFormat="1" applyAlignment="1">
      <alignment horizontal="right"/>
    </xf>
    <xf numFmtId="16" fontId="0" fillId="0" borderId="0" xfId="0" applyNumberFormat="1" applyAlignment="1">
      <alignment horizontal="right"/>
    </xf>
    <xf numFmtId="0" fontId="10" fillId="33" borderId="0" xfId="0" applyFont="1" applyFill="1" applyAlignment="1">
      <alignment horizontal="left"/>
    </xf>
    <xf numFmtId="0" fontId="57" fillId="0" borderId="0" xfId="0" applyFont="1"/>
    <xf numFmtId="0" fontId="45" fillId="0" borderId="0" xfId="0" applyFont="1" applyAlignment="1">
      <alignment horizontal="right"/>
    </xf>
    <xf numFmtId="0" fontId="3" fillId="4" borderId="0" xfId="0" applyFont="1" applyFill="1" applyAlignment="1">
      <alignment horizontal="left"/>
    </xf>
    <xf numFmtId="49" fontId="0" fillId="0" borderId="0" xfId="0" applyNumberFormat="1" applyAlignment="1">
      <alignment horizontal="left"/>
    </xf>
    <xf numFmtId="0" fontId="17" fillId="0" borderId="0" xfId="0" applyFont="1" applyAlignment="1">
      <alignment horizontal="left"/>
    </xf>
    <xf numFmtId="0" fontId="25" fillId="0" borderId="0" xfId="1" applyAlignment="1">
      <alignment horizontal="left"/>
    </xf>
    <xf numFmtId="0" fontId="18" fillId="0" borderId="0" xfId="0" applyFont="1"/>
    <xf numFmtId="0" fontId="3" fillId="54" borderId="0" xfId="0" applyFont="1" applyFill="1" applyAlignment="1">
      <alignment horizontal="left"/>
    </xf>
    <xf numFmtId="15" fontId="25" fillId="0" borderId="0" xfId="1" applyNumberFormat="1" applyAlignment="1">
      <alignment horizontal="left"/>
    </xf>
    <xf numFmtId="49" fontId="5" fillId="0" borderId="0" xfId="0" applyNumberFormat="1" applyFont="1" applyAlignment="1">
      <alignment horizontal="left" vertical="top"/>
    </xf>
    <xf numFmtId="0" fontId="16" fillId="0" borderId="0" xfId="0" applyFont="1" applyAlignment="1">
      <alignment horizontal="left"/>
    </xf>
    <xf numFmtId="0" fontId="18" fillId="0" borderId="1" xfId="0" applyFont="1" applyBorder="1"/>
    <xf numFmtId="0" fontId="6" fillId="0" borderId="1" xfId="0" applyFont="1" applyBorder="1"/>
    <xf numFmtId="0" fontId="5" fillId="2" borderId="0" xfId="0" applyFont="1" applyFill="1"/>
    <xf numFmtId="0" fontId="5" fillId="22" borderId="0" xfId="0" applyFont="1" applyFill="1" applyAlignment="1">
      <alignment horizontal="left"/>
    </xf>
    <xf numFmtId="0" fontId="58" fillId="0" borderId="1" xfId="0" applyFont="1" applyBorder="1"/>
    <xf numFmtId="0" fontId="25" fillId="0" borderId="0" xfId="1" applyAlignment="1">
      <alignment vertical="center"/>
    </xf>
    <xf numFmtId="0" fontId="58" fillId="29" borderId="1" xfId="0" applyFont="1" applyFill="1" applyBorder="1"/>
    <xf numFmtId="0" fontId="58" fillId="0" borderId="0" xfId="0" applyFont="1"/>
    <xf numFmtId="0" fontId="58" fillId="18" borderId="1" xfId="0" applyFont="1" applyFill="1" applyBorder="1"/>
    <xf numFmtId="0" fontId="54" fillId="40" borderId="0" xfId="0" applyFont="1" applyFill="1"/>
    <xf numFmtId="0" fontId="59" fillId="0" borderId="0" xfId="0" applyFont="1"/>
    <xf numFmtId="0" fontId="10" fillId="0" borderId="0" xfId="0" applyFont="1"/>
    <xf numFmtId="0" fontId="3" fillId="55" borderId="0" xfId="0" applyFont="1" applyFill="1" applyAlignment="1">
      <alignment horizontal="left"/>
    </xf>
    <xf numFmtId="0" fontId="3" fillId="0" borderId="1" xfId="0" applyFont="1" applyBorder="1"/>
    <xf numFmtId="0" fontId="2" fillId="0" borderId="1" xfId="0" applyFont="1" applyBorder="1"/>
    <xf numFmtId="0" fontId="60" fillId="0" borderId="0" xfId="0" applyFont="1"/>
    <xf numFmtId="49" fontId="60" fillId="0" borderId="0" xfId="0" applyNumberFormat="1" applyFont="1"/>
    <xf numFmtId="16" fontId="3" fillId="0" borderId="0" xfId="0" applyNumberFormat="1" applyFont="1" applyAlignment="1">
      <alignment horizontal="right"/>
    </xf>
    <xf numFmtId="0" fontId="61" fillId="0" borderId="0" xfId="0" applyFont="1"/>
    <xf numFmtId="16" fontId="8" fillId="0" borderId="0" xfId="0" applyNumberFormat="1" applyFont="1" applyAlignment="1">
      <alignment horizontal="right"/>
    </xf>
    <xf numFmtId="0" fontId="8" fillId="0" borderId="0" xfId="0" applyFont="1" applyAlignment="1">
      <alignment horizontal="left" vertical="center"/>
    </xf>
    <xf numFmtId="0" fontId="37" fillId="0" borderId="1" xfId="0" applyFont="1" applyBorder="1" applyAlignment="1">
      <alignment horizontal="left"/>
    </xf>
    <xf numFmtId="0" fontId="37" fillId="0" borderId="1" xfId="0" applyFont="1" applyBorder="1"/>
    <xf numFmtId="0" fontId="32" fillId="0" borderId="1" xfId="0" applyFont="1" applyBorder="1"/>
    <xf numFmtId="0" fontId="62" fillId="0" borderId="0" xfId="0" applyFont="1"/>
    <xf numFmtId="0" fontId="58" fillId="56" borderId="1" xfId="0" applyFont="1" applyFill="1" applyBorder="1"/>
    <xf numFmtId="0" fontId="58" fillId="40" borderId="0" xfId="0" applyFont="1" applyFill="1"/>
    <xf numFmtId="0" fontId="58" fillId="57" borderId="1" xfId="0" applyFont="1" applyFill="1" applyBorder="1"/>
    <xf numFmtId="0" fontId="63" fillId="0" borderId="0" xfId="0" applyFont="1"/>
    <xf numFmtId="0" fontId="3" fillId="0" borderId="1" xfId="0" applyFont="1" applyBorder="1" applyAlignment="1">
      <alignment horizontal="left"/>
    </xf>
    <xf numFmtId="0" fontId="2" fillId="18" borderId="0" xfId="0" applyFont="1" applyFill="1"/>
    <xf numFmtId="0" fontId="2" fillId="40" borderId="0" xfId="0" applyFont="1" applyFill="1"/>
    <xf numFmtId="0" fontId="26" fillId="40" borderId="0" xfId="0" applyFont="1" applyFill="1"/>
    <xf numFmtId="0" fontId="26" fillId="0" borderId="0" xfId="0" quotePrefix="1" applyFont="1"/>
    <xf numFmtId="0" fontId="26" fillId="0" borderId="0" xfId="0" applyFont="1" applyAlignment="1">
      <alignment wrapText="1"/>
    </xf>
    <xf numFmtId="0" fontId="52" fillId="18" borderId="1" xfId="0" applyFont="1" applyFill="1" applyBorder="1"/>
    <xf numFmtId="0" fontId="52" fillId="40" borderId="1" xfId="0" applyFont="1" applyFill="1" applyBorder="1"/>
    <xf numFmtId="0" fontId="52" fillId="0" borderId="1" xfId="0" applyFont="1" applyBorder="1"/>
    <xf numFmtId="0" fontId="27" fillId="0" borderId="0" xfId="0" applyFont="1"/>
    <xf numFmtId="0" fontId="52" fillId="40" borderId="0" xfId="0" applyFont="1" applyFill="1"/>
    <xf numFmtId="0" fontId="52" fillId="0" borderId="1" xfId="0" applyFont="1" applyBorder="1" applyAlignment="1">
      <alignment horizontal="left"/>
    </xf>
    <xf numFmtId="0" fontId="64" fillId="0" borderId="0" xfId="0" applyFont="1"/>
    <xf numFmtId="16" fontId="3" fillId="0" borderId="1" xfId="0" applyNumberFormat="1" applyFont="1" applyBorder="1" applyAlignment="1">
      <alignment horizontal="left"/>
    </xf>
    <xf numFmtId="0" fontId="52" fillId="34" borderId="0" xfId="0" applyFont="1" applyFill="1"/>
    <xf numFmtId="0" fontId="65" fillId="0" borderId="0" xfId="0" applyFont="1"/>
    <xf numFmtId="0" fontId="66" fillId="0" borderId="0" xfId="0" applyFont="1" applyAlignment="1">
      <alignment horizontal="left"/>
    </xf>
    <xf numFmtId="0" fontId="66" fillId="21" borderId="0" xfId="0" applyFont="1" applyFill="1" applyAlignment="1">
      <alignment horizontal="left"/>
    </xf>
    <xf numFmtId="0" fontId="66" fillId="0" borderId="0" xfId="0" applyFont="1" applyAlignment="1">
      <alignment horizontal="left" vertical="top"/>
    </xf>
    <xf numFmtId="0" fontId="67" fillId="0" borderId="1" xfId="0" applyFont="1" applyBorder="1" applyAlignment="1">
      <alignment horizontal="left"/>
    </xf>
    <xf numFmtId="0" fontId="66" fillId="0" borderId="1" xfId="0" applyFont="1" applyBorder="1" applyAlignment="1">
      <alignment horizontal="left"/>
    </xf>
    <xf numFmtId="0" fontId="65" fillId="0" borderId="0" xfId="0" applyFont="1" applyAlignment="1">
      <alignment horizontal="left"/>
    </xf>
    <xf numFmtId="0" fontId="65" fillId="40" borderId="0" xfId="0" applyFont="1" applyFill="1" applyAlignment="1">
      <alignment horizontal="left"/>
    </xf>
    <xf numFmtId="0" fontId="66" fillId="40" borderId="0" xfId="0" applyFont="1" applyFill="1" applyAlignment="1">
      <alignment horizontal="left"/>
    </xf>
    <xf numFmtId="0" fontId="66" fillId="47" borderId="0" xfId="0" applyFont="1" applyFill="1" applyAlignment="1">
      <alignment horizontal="left"/>
    </xf>
    <xf numFmtId="0" fontId="66" fillId="29" borderId="0" xfId="0" applyFont="1" applyFill="1" applyAlignment="1">
      <alignment horizontal="left"/>
    </xf>
    <xf numFmtId="0" fontId="66" fillId="0" borderId="0" xfId="0" applyFont="1"/>
    <xf numFmtId="0" fontId="68" fillId="0" borderId="0" xfId="0" applyFont="1"/>
    <xf numFmtId="0" fontId="68" fillId="18" borderId="0" xfId="0" applyFont="1" applyFill="1"/>
    <xf numFmtId="0" fontId="66" fillId="18" borderId="0" xfId="0" applyFont="1" applyFill="1"/>
    <xf numFmtId="0" fontId="66" fillId="40" borderId="0" xfId="0" applyFont="1" applyFill="1"/>
    <xf numFmtId="0" fontId="2" fillId="18" borderId="1" xfId="0" applyFont="1" applyFill="1" applyBorder="1"/>
    <xf numFmtId="0" fontId="0" fillId="40" borderId="0" xfId="0" applyFill="1" applyAlignment="1">
      <alignment horizontal="left"/>
    </xf>
    <xf numFmtId="15" fontId="8" fillId="0" borderId="0" xfId="0" applyNumberFormat="1" applyFont="1" applyAlignment="1">
      <alignment horizontal="right"/>
    </xf>
    <xf numFmtId="0" fontId="5" fillId="18" borderId="0" xfId="0" applyFont="1" applyFill="1" applyAlignment="1">
      <alignment horizontal="left"/>
    </xf>
    <xf numFmtId="0" fontId="3" fillId="58" borderId="0" xfId="0" applyFont="1" applyFill="1" applyAlignment="1">
      <alignment horizontal="left"/>
    </xf>
    <xf numFmtId="0" fontId="5" fillId="56" borderId="1" xfId="0" applyFont="1" applyFill="1" applyBorder="1"/>
    <xf numFmtId="15" fontId="8" fillId="0" borderId="1" xfId="0" applyNumberFormat="1" applyFont="1" applyBorder="1" applyAlignment="1">
      <alignment horizontal="right"/>
    </xf>
    <xf numFmtId="0" fontId="25" fillId="40" borderId="0" xfId="1" applyFill="1" applyAlignment="1">
      <alignment horizontal="left"/>
    </xf>
    <xf numFmtId="0" fontId="25" fillId="0" borderId="0" xfId="1" applyFill="1" applyAlignment="1">
      <alignment horizontal="left"/>
    </xf>
    <xf numFmtId="0" fontId="3" fillId="47" borderId="0" xfId="0" applyFont="1" applyFill="1" applyAlignment="1">
      <alignment horizontal="left"/>
    </xf>
    <xf numFmtId="0" fontId="10" fillId="47" borderId="0" xfId="0" applyFont="1" applyFill="1" applyAlignment="1">
      <alignment horizontal="left"/>
    </xf>
    <xf numFmtId="0" fontId="8" fillId="40" borderId="0" xfId="0" applyFont="1" applyFill="1" applyAlignment="1">
      <alignment horizontal="left" wrapText="1"/>
    </xf>
    <xf numFmtId="17" fontId="10" fillId="0" borderId="0" xfId="0" applyNumberFormat="1" applyFont="1" applyAlignment="1">
      <alignment horizontal="left"/>
    </xf>
    <xf numFmtId="16" fontId="10" fillId="0" borderId="0" xfId="0" applyNumberFormat="1" applyFont="1" applyAlignment="1">
      <alignment horizontal="left"/>
    </xf>
    <xf numFmtId="0" fontId="69" fillId="0" borderId="0" xfId="0" applyFont="1"/>
    <xf numFmtId="14" fontId="0" fillId="42" borderId="0" xfId="0" applyNumberFormat="1" applyFill="1" applyAlignment="1">
      <alignment horizontal="left"/>
    </xf>
    <xf numFmtId="0" fontId="25" fillId="42" borderId="0" xfId="1" applyFill="1" applyAlignment="1">
      <alignment horizontal="left"/>
    </xf>
    <xf numFmtId="3" fontId="0" fillId="0" borderId="0" xfId="0" applyNumberFormat="1"/>
    <xf numFmtId="0" fontId="8" fillId="18" borderId="0" xfId="0" applyFont="1" applyFill="1" applyAlignment="1">
      <alignment horizontal="left" wrapText="1"/>
    </xf>
    <xf numFmtId="0" fontId="25" fillId="18" borderId="0" xfId="1" applyFill="1" applyAlignment="1"/>
    <xf numFmtId="0" fontId="0" fillId="18" borderId="0" xfId="0" applyFill="1" applyAlignment="1">
      <alignment horizontal="left"/>
    </xf>
    <xf numFmtId="0" fontId="5" fillId="56" borderId="1" xfId="0" applyFont="1" applyFill="1" applyBorder="1" applyAlignment="1">
      <alignment horizontal="left"/>
    </xf>
    <xf numFmtId="17" fontId="32" fillId="0" borderId="1" xfId="0" applyNumberFormat="1" applyFont="1" applyBorder="1"/>
    <xf numFmtId="0" fontId="8" fillId="0" borderId="1" xfId="0" applyFont="1" applyBorder="1" applyAlignment="1">
      <alignment horizontal="left" vertical="top" wrapText="1"/>
    </xf>
    <xf numFmtId="0" fontId="8" fillId="0" borderId="1" xfId="0" applyFont="1" applyBorder="1" applyAlignment="1">
      <alignment vertical="top" wrapText="1"/>
    </xf>
    <xf numFmtId="0" fontId="0" fillId="0" borderId="0" xfId="0" applyAlignment="1">
      <alignment horizontal="left" vertical="top"/>
    </xf>
    <xf numFmtId="0" fontId="0" fillId="0" borderId="0" xfId="0" applyAlignment="1">
      <alignment vertical="top"/>
    </xf>
    <xf numFmtId="0" fontId="0" fillId="2" borderId="0" xfId="0" applyFill="1" applyAlignment="1">
      <alignment horizontal="left" vertical="top"/>
    </xf>
    <xf numFmtId="0" fontId="0" fillId="2" borderId="0" xfId="0" applyFill="1" applyAlignment="1">
      <alignment vertical="top"/>
    </xf>
    <xf numFmtId="0" fontId="0" fillId="42" borderId="0" xfId="0" applyFill="1" applyAlignment="1">
      <alignment vertical="top"/>
    </xf>
    <xf numFmtId="0" fontId="6" fillId="0" borderId="0" xfId="0" applyFont="1" applyAlignment="1">
      <alignment vertical="top"/>
    </xf>
    <xf numFmtId="0" fontId="0" fillId="17" borderId="0" xfId="0" applyFill="1" applyAlignment="1">
      <alignment vertical="top"/>
    </xf>
    <xf numFmtId="0" fontId="19" fillId="2" borderId="0" xfId="0" applyFont="1" applyFill="1" applyAlignment="1">
      <alignment vertical="top"/>
    </xf>
    <xf numFmtId="0" fontId="20" fillId="2" borderId="0" xfId="0" applyFont="1" applyFill="1" applyAlignment="1">
      <alignment vertical="top"/>
    </xf>
    <xf numFmtId="0" fontId="6" fillId="2" borderId="0" xfId="0" applyFont="1" applyFill="1" applyAlignment="1">
      <alignment vertical="top"/>
    </xf>
    <xf numFmtId="0" fontId="22" fillId="0" borderId="0" xfId="0" applyFont="1" applyAlignment="1">
      <alignment vertical="top"/>
    </xf>
    <xf numFmtId="0" fontId="8" fillId="0" borderId="0" xfId="0" applyFont="1" applyAlignment="1">
      <alignment vertical="top"/>
    </xf>
    <xf numFmtId="0" fontId="20" fillId="0" borderId="0" xfId="0" applyFont="1" applyAlignment="1">
      <alignment vertical="top"/>
    </xf>
    <xf numFmtId="0" fontId="26" fillId="0" borderId="0" xfId="0" applyFont="1" applyAlignment="1">
      <alignment vertical="top"/>
    </xf>
    <xf numFmtId="0" fontId="27" fillId="0" borderId="0" xfId="0" applyFont="1" applyAlignment="1">
      <alignment vertical="top"/>
    </xf>
    <xf numFmtId="0" fontId="0" fillId="40" borderId="0" xfId="0" applyFill="1" applyAlignment="1">
      <alignment vertical="top"/>
    </xf>
    <xf numFmtId="0" fontId="39" fillId="0" borderId="0" xfId="0" applyFont="1" applyAlignment="1">
      <alignment vertical="top"/>
    </xf>
    <xf numFmtId="0" fontId="22" fillId="0" borderId="0" xfId="1" applyFont="1" applyAlignment="1">
      <alignment horizontal="left" vertical="top"/>
    </xf>
    <xf numFmtId="0" fontId="43" fillId="0" borderId="0" xfId="0" applyFont="1" applyAlignment="1">
      <alignment vertical="top"/>
    </xf>
    <xf numFmtId="0" fontId="48" fillId="0" borderId="0" xfId="0" applyFont="1" applyAlignment="1">
      <alignment vertical="top"/>
    </xf>
    <xf numFmtId="0" fontId="26" fillId="0" borderId="0" xfId="0" applyFont="1" applyAlignment="1">
      <alignment horizontal="left" vertical="top"/>
    </xf>
    <xf numFmtId="0" fontId="54" fillId="0" borderId="0" xfId="0" applyFont="1" applyAlignment="1">
      <alignment vertical="top"/>
    </xf>
    <xf numFmtId="0" fontId="50" fillId="0" borderId="0" xfId="0" applyFont="1" applyAlignment="1">
      <alignment vertical="top"/>
    </xf>
    <xf numFmtId="0" fontId="22" fillId="0" borderId="0" xfId="1" applyFont="1" applyAlignment="1">
      <alignment vertical="top"/>
    </xf>
    <xf numFmtId="0" fontId="8" fillId="40" borderId="0" xfId="0" applyFont="1" applyFill="1" applyAlignment="1">
      <alignment vertical="top"/>
    </xf>
    <xf numFmtId="0" fontId="50" fillId="40" borderId="0" xfId="0" applyFont="1" applyFill="1" applyAlignment="1">
      <alignment vertical="top"/>
    </xf>
    <xf numFmtId="0" fontId="3" fillId="0" borderId="0" xfId="0" applyFont="1" applyAlignment="1">
      <alignment vertical="top"/>
    </xf>
    <xf numFmtId="0" fontId="10" fillId="40" borderId="0" xfId="0" applyFont="1" applyFill="1" applyAlignment="1">
      <alignment vertical="top"/>
    </xf>
    <xf numFmtId="0" fontId="8" fillId="40" borderId="0" xfId="0" applyFont="1" applyFill="1" applyAlignment="1">
      <alignment horizontal="left" vertical="top"/>
    </xf>
    <xf numFmtId="0" fontId="8" fillId="40" borderId="0" xfId="0" applyFont="1" applyFill="1" applyAlignment="1">
      <alignment horizontal="left" vertical="top" wrapText="1"/>
    </xf>
    <xf numFmtId="0" fontId="8" fillId="0" borderId="1" xfId="0" applyFont="1" applyBorder="1" applyAlignment="1">
      <alignment horizontal="left" vertical="top"/>
    </xf>
    <xf numFmtId="0" fontId="8" fillId="40" borderId="1" xfId="0" applyFont="1" applyFill="1" applyBorder="1" applyAlignment="1">
      <alignment horizontal="left" vertical="top" wrapText="1"/>
    </xf>
    <xf numFmtId="0" fontId="8" fillId="18" borderId="1" xfId="0" applyFont="1" applyFill="1" applyBorder="1" applyAlignment="1">
      <alignment horizontal="left" vertical="top" wrapText="1"/>
    </xf>
    <xf numFmtId="49" fontId="32" fillId="0" borderId="1" xfId="0" applyNumberFormat="1" applyFont="1" applyBorder="1"/>
    <xf numFmtId="0" fontId="5" fillId="34" borderId="0" xfId="0" applyFont="1" applyFill="1" applyAlignment="1">
      <alignment horizontal="left"/>
    </xf>
    <xf numFmtId="0" fontId="3" fillId="59" borderId="0" xfId="0" applyFont="1" applyFill="1" applyAlignment="1">
      <alignment horizontal="left"/>
    </xf>
    <xf numFmtId="0" fontId="10" fillId="59" borderId="0" xfId="0" applyFont="1" applyFill="1" applyAlignment="1">
      <alignment horizontal="left"/>
    </xf>
    <xf numFmtId="0" fontId="3" fillId="37" borderId="1" xfId="0" applyFont="1" applyFill="1" applyBorder="1"/>
    <xf numFmtId="0" fontId="3" fillId="47" borderId="1" xfId="0" applyFont="1" applyFill="1" applyBorder="1"/>
    <xf numFmtId="49" fontId="10" fillId="0" borderId="0" xfId="0" applyNumberFormat="1" applyFont="1" applyAlignment="1">
      <alignment horizontal="left"/>
    </xf>
    <xf numFmtId="0" fontId="70" fillId="0" borderId="0" xfId="0" applyFont="1"/>
    <xf numFmtId="0" fontId="3" fillId="0" borderId="0" xfId="0" applyFont="1" applyAlignment="1">
      <alignment wrapText="1"/>
    </xf>
    <xf numFmtId="0" fontId="25" fillId="0" borderId="0" xfId="1" applyFill="1" applyAlignment="1">
      <alignment wrapText="1"/>
    </xf>
    <xf numFmtId="0" fontId="37" fillId="0" borderId="1" xfId="0" applyFont="1" applyBorder="1" applyAlignment="1">
      <alignment horizontal="left" wrapText="1"/>
    </xf>
    <xf numFmtId="0" fontId="32" fillId="0" borderId="0" xfId="0" applyFont="1" applyAlignment="1">
      <alignment horizontal="left"/>
    </xf>
    <xf numFmtId="0" fontId="71" fillId="0" borderId="0" xfId="0" applyFont="1"/>
    <xf numFmtId="0" fontId="32" fillId="0" borderId="0" xfId="0" applyFont="1"/>
    <xf numFmtId="0" fontId="72" fillId="0" borderId="0" xfId="0" applyFont="1"/>
    <xf numFmtId="0" fontId="32" fillId="0" borderId="0" xfId="0" applyFont="1" applyAlignment="1">
      <alignment wrapText="1"/>
    </xf>
    <xf numFmtId="0" fontId="10" fillId="43" borderId="0" xfId="0" applyFont="1" applyFill="1" applyAlignment="1">
      <alignment horizontal="left"/>
    </xf>
    <xf numFmtId="0" fontId="22" fillId="0" borderId="1" xfId="0" applyFont="1" applyBorder="1" applyAlignment="1">
      <alignment horizontal="left" vertical="top" wrapText="1"/>
    </xf>
    <xf numFmtId="0" fontId="22" fillId="40" borderId="1" xfId="0" applyFont="1" applyFill="1" applyBorder="1" applyAlignment="1">
      <alignment horizontal="left" vertical="top" wrapText="1"/>
    </xf>
    <xf numFmtId="0" fontId="74" fillId="0" borderId="1" xfId="0" applyFont="1" applyBorder="1"/>
    <xf numFmtId="0" fontId="75" fillId="0" borderId="1" xfId="0" applyFont="1" applyBorder="1"/>
    <xf numFmtId="0" fontId="76" fillId="0" borderId="1" xfId="0" applyFont="1" applyBorder="1"/>
    <xf numFmtId="0" fontId="35" fillId="0" borderId="0" xfId="0" applyFont="1" applyAlignment="1">
      <alignment horizontal="left"/>
    </xf>
    <xf numFmtId="0" fontId="73" fillId="0" borderId="0" xfId="0" applyFont="1" applyAlignment="1">
      <alignment horizontal="left"/>
    </xf>
    <xf numFmtId="0" fontId="37" fillId="0" borderId="0" xfId="0" applyFont="1"/>
    <xf numFmtId="0" fontId="77" fillId="0" borderId="1" xfId="0" applyFont="1" applyBorder="1"/>
    <xf numFmtId="0" fontId="60" fillId="22" borderId="0" xfId="0" applyFont="1" applyFill="1"/>
    <xf numFmtId="3" fontId="60" fillId="0" borderId="0" xfId="0" applyNumberFormat="1" applyFont="1"/>
    <xf numFmtId="0" fontId="60" fillId="0" borderId="0" xfId="0" applyFont="1" applyAlignment="1">
      <alignment horizontal="left"/>
    </xf>
    <xf numFmtId="0" fontId="45" fillId="0" borderId="1" xfId="0" applyFont="1" applyBorder="1"/>
    <xf numFmtId="0" fontId="21" fillId="0" borderId="0" xfId="0" applyFont="1"/>
    <xf numFmtId="49" fontId="45" fillId="40" borderId="0" xfId="0" applyNumberFormat="1" applyFont="1" applyFill="1"/>
    <xf numFmtId="0" fontId="8" fillId="33" borderId="0" xfId="0" applyFont="1" applyFill="1" applyAlignment="1">
      <alignment horizontal="left"/>
    </xf>
    <xf numFmtId="0" fontId="25" fillId="0" borderId="0" xfId="1" applyAlignment="1">
      <alignment horizontal="left" vertical="top"/>
    </xf>
    <xf numFmtId="177" fontId="0" fillId="0" borderId="0" xfId="0" applyNumberFormat="1" applyAlignment="1">
      <alignment horizontal="left"/>
    </xf>
    <xf numFmtId="177" fontId="8" fillId="0" borderId="0" xfId="0" applyNumberFormat="1" applyFont="1" applyAlignment="1">
      <alignment horizontal="left"/>
    </xf>
    <xf numFmtId="177" fontId="0" fillId="0" borderId="0" xfId="0" applyNumberFormat="1" applyAlignment="1">
      <alignment horizontal="left" vertical="top"/>
    </xf>
    <xf numFmtId="177" fontId="0" fillId="40" borderId="0" xfId="0" applyNumberFormat="1" applyFill="1" applyAlignment="1">
      <alignment horizontal="left"/>
    </xf>
    <xf numFmtId="0" fontId="5" fillId="40" borderId="0" xfId="0" applyFont="1" applyFill="1" applyAlignment="1">
      <alignment horizontal="left" vertical="top"/>
    </xf>
    <xf numFmtId="0" fontId="45" fillId="0" borderId="0" xfId="0" applyFont="1" applyAlignment="1">
      <alignment horizontal="left"/>
    </xf>
    <xf numFmtId="0" fontId="45" fillId="3" borderId="0" xfId="0" applyFont="1" applyFill="1" applyAlignment="1">
      <alignment horizontal="left"/>
    </xf>
    <xf numFmtId="0" fontId="45" fillId="24" borderId="0" xfId="0" applyFont="1" applyFill="1" applyAlignment="1">
      <alignment horizontal="left"/>
    </xf>
    <xf numFmtId="0" fontId="45" fillId="40" borderId="0" xfId="0" applyFont="1" applyFill="1" applyAlignment="1">
      <alignment horizontal="left"/>
    </xf>
    <xf numFmtId="0" fontId="45" fillId="0" borderId="1" xfId="0" applyFont="1" applyBorder="1" applyAlignment="1">
      <alignment horizontal="left"/>
    </xf>
    <xf numFmtId="3" fontId="3" fillId="35" borderId="0" xfId="0" applyNumberFormat="1" applyFont="1" applyFill="1" applyAlignment="1">
      <alignment horizontal="left"/>
    </xf>
    <xf numFmtId="0" fontId="0" fillId="24" borderId="0" xfId="0" applyFill="1" applyAlignment="1">
      <alignment horizontal="left"/>
    </xf>
    <xf numFmtId="0" fontId="8" fillId="35" borderId="0" xfId="0" applyFont="1" applyFill="1" applyAlignment="1">
      <alignment horizontal="left"/>
    </xf>
    <xf numFmtId="0" fontId="8" fillId="47" borderId="0" xfId="0" applyFont="1" applyFill="1" applyAlignment="1">
      <alignment horizontal="left"/>
    </xf>
    <xf numFmtId="0" fontId="8" fillId="60" borderId="0" xfId="0" applyFont="1" applyFill="1" applyAlignment="1">
      <alignment horizontal="left"/>
    </xf>
    <xf numFmtId="0" fontId="8" fillId="25" borderId="0" xfId="0" applyFont="1" applyFill="1"/>
    <xf numFmtId="0" fontId="77" fillId="0" borderId="0" xfId="0" applyFont="1" applyAlignment="1">
      <alignment horizontal="left"/>
    </xf>
    <xf numFmtId="0" fontId="45" fillId="0" borderId="0" xfId="0" applyFont="1" applyAlignment="1">
      <alignment vertical="center"/>
    </xf>
    <xf numFmtId="3" fontId="45" fillId="0" borderId="0" xfId="0" applyNumberFormat="1" applyFont="1" applyAlignment="1">
      <alignment vertical="center"/>
    </xf>
    <xf numFmtId="49" fontId="7" fillId="0" borderId="0" xfId="0" applyNumberFormat="1" applyFont="1" applyAlignment="1">
      <alignment horizontal="left"/>
    </xf>
    <xf numFmtId="1" fontId="0" fillId="0" borderId="0" xfId="0" applyNumberFormat="1" applyAlignment="1">
      <alignment horizontal="left"/>
    </xf>
    <xf numFmtId="1" fontId="8" fillId="0" borderId="0" xfId="0" applyNumberFormat="1" applyFont="1" applyAlignment="1">
      <alignment horizontal="left"/>
    </xf>
    <xf numFmtId="0" fontId="32" fillId="0" borderId="0" xfId="0" applyFont="1" applyAlignment="1">
      <alignment horizontal="left" vertical="center"/>
    </xf>
    <xf numFmtId="17" fontId="32" fillId="0" borderId="0" xfId="0" applyNumberFormat="1" applyFont="1" applyAlignment="1">
      <alignment horizontal="left" vertical="center"/>
    </xf>
    <xf numFmtId="0" fontId="45" fillId="0" borderId="0" xfId="0" applyFont="1" applyAlignment="1">
      <alignment horizontal="left" vertical="center"/>
    </xf>
    <xf numFmtId="0" fontId="37" fillId="40" borderId="0" xfId="0" applyFont="1" applyFill="1"/>
    <xf numFmtId="0" fontId="37" fillId="40" borderId="1" xfId="0" applyFont="1" applyFill="1" applyBorder="1"/>
    <xf numFmtId="0" fontId="77" fillId="40" borderId="1" xfId="0" applyFont="1" applyFill="1" applyBorder="1"/>
    <xf numFmtId="0" fontId="32" fillId="40" borderId="1" xfId="0" applyFont="1" applyFill="1" applyBorder="1"/>
    <xf numFmtId="0" fontId="58" fillId="40" borderId="1" xfId="0" applyFont="1" applyFill="1" applyBorder="1"/>
    <xf numFmtId="0" fontId="8" fillId="25" borderId="0" xfId="0" applyFont="1" applyFill="1" applyAlignment="1">
      <alignment horizontal="left"/>
    </xf>
    <xf numFmtId="178" fontId="0" fillId="0" borderId="0" xfId="0" applyNumberFormat="1" applyAlignment="1">
      <alignment horizontal="left"/>
    </xf>
    <xf numFmtId="178" fontId="0" fillId="42" borderId="0" xfId="0" applyNumberFormat="1" applyFill="1" applyAlignment="1">
      <alignment horizontal="left"/>
    </xf>
    <xf numFmtId="178" fontId="8" fillId="0" borderId="0" xfId="0" applyNumberFormat="1" applyFont="1" applyAlignment="1">
      <alignment horizontal="left"/>
    </xf>
    <xf numFmtId="178" fontId="0" fillId="21" borderId="0" xfId="0" applyNumberFormat="1" applyFill="1" applyAlignment="1">
      <alignment horizontal="left"/>
    </xf>
    <xf numFmtId="178" fontId="8" fillId="40" borderId="0" xfId="0" applyNumberFormat="1" applyFont="1" applyFill="1" applyAlignment="1">
      <alignment horizontal="left"/>
    </xf>
    <xf numFmtId="178" fontId="0" fillId="0" borderId="0" xfId="0" applyNumberFormat="1" applyAlignment="1">
      <alignment horizontal="left" vertical="top"/>
    </xf>
    <xf numFmtId="178" fontId="0" fillId="40" borderId="0" xfId="0" applyNumberFormat="1" applyFill="1" applyAlignment="1">
      <alignment horizontal="left"/>
    </xf>
    <xf numFmtId="178" fontId="26" fillId="0" borderId="0" xfId="0" applyNumberFormat="1" applyFont="1" applyAlignment="1">
      <alignment horizontal="left"/>
    </xf>
    <xf numFmtId="178" fontId="8" fillId="40" borderId="0" xfId="0" applyNumberFormat="1" applyFont="1" applyFill="1"/>
    <xf numFmtId="178" fontId="8" fillId="18" borderId="0" xfId="0" applyNumberFormat="1" applyFont="1" applyFill="1" applyAlignment="1">
      <alignment horizontal="left"/>
    </xf>
    <xf numFmtId="178" fontId="6" fillId="0" borderId="0" xfId="0" applyNumberFormat="1" applyFont="1" applyAlignment="1">
      <alignment horizontal="left"/>
    </xf>
    <xf numFmtId="14" fontId="0" fillId="40" borderId="0" xfId="0" applyNumberFormat="1" applyFill="1"/>
    <xf numFmtId="49" fontId="8" fillId="40" borderId="0" xfId="0" applyNumberFormat="1" applyFont="1" applyFill="1"/>
    <xf numFmtId="0" fontId="60" fillId="40" borderId="0" xfId="0" applyFont="1" applyFill="1"/>
    <xf numFmtId="0" fontId="32" fillId="40" borderId="0" xfId="0" applyFont="1" applyFill="1"/>
    <xf numFmtId="0" fontId="22" fillId="24" borderId="0" xfId="0" applyFont="1" applyFill="1" applyAlignment="1">
      <alignment horizontal="left"/>
    </xf>
    <xf numFmtId="0" fontId="8" fillId="52" borderId="0" xfId="0" applyFont="1" applyFill="1" applyAlignment="1">
      <alignment horizontal="left"/>
    </xf>
    <xf numFmtId="0" fontId="79" fillId="0" borderId="0" xfId="0" applyFont="1"/>
    <xf numFmtId="0" fontId="5" fillId="0" borderId="0" xfId="0" applyFont="1" applyAlignment="1">
      <alignment horizontal="left" vertical="center"/>
    </xf>
    <xf numFmtId="0" fontId="0" fillId="0" borderId="0" xfId="0" applyAlignment="1">
      <alignment horizontal="left" vertical="center"/>
    </xf>
    <xf numFmtId="178" fontId="0" fillId="0" borderId="0" xfId="0" applyNumberFormat="1" applyAlignment="1">
      <alignment horizontal="left" vertical="center"/>
    </xf>
    <xf numFmtId="0" fontId="0" fillId="0" borderId="0" xfId="0" applyAlignment="1">
      <alignment vertical="center"/>
    </xf>
    <xf numFmtId="0" fontId="25" fillId="0" borderId="0" xfId="1"/>
    <xf numFmtId="0" fontId="25" fillId="40" borderId="0" xfId="1" applyFill="1"/>
    <xf numFmtId="3" fontId="8" fillId="35" borderId="0" xfId="0" applyNumberFormat="1" applyFont="1" applyFill="1" applyAlignment="1">
      <alignment horizontal="left"/>
    </xf>
    <xf numFmtId="0" fontId="8" fillId="39" borderId="0" xfId="0" applyFont="1" applyFill="1" applyAlignment="1">
      <alignment horizontal="left"/>
    </xf>
    <xf numFmtId="3" fontId="0" fillId="0" borderId="0" xfId="0" applyNumberFormat="1" applyAlignment="1">
      <alignment horizontal="left"/>
    </xf>
    <xf numFmtId="0" fontId="8" fillId="20" borderId="0" xfId="0" applyFont="1" applyFill="1" applyAlignment="1">
      <alignment horizontal="left"/>
    </xf>
    <xf numFmtId="0" fontId="8" fillId="23" borderId="0" xfId="0" applyFont="1" applyFill="1" applyAlignment="1">
      <alignment horizontal="left"/>
    </xf>
    <xf numFmtId="0" fontId="3" fillId="23" borderId="0" xfId="0" applyFont="1" applyFill="1" applyAlignment="1">
      <alignment horizontal="left"/>
    </xf>
    <xf numFmtId="0" fontId="25" fillId="0" borderId="0" xfId="1" applyAlignment="1">
      <alignment vertical="top"/>
    </xf>
    <xf numFmtId="0" fontId="7" fillId="0" borderId="0" xfId="0" applyFont="1" applyAlignment="1">
      <alignment horizontal="left"/>
    </xf>
    <xf numFmtId="0" fontId="31" fillId="0" borderId="0" xfId="0" applyFont="1" applyAlignment="1">
      <alignment horizontal="left"/>
    </xf>
    <xf numFmtId="12" fontId="0" fillId="0" borderId="0" xfId="0" applyNumberFormat="1" applyAlignment="1">
      <alignment horizontal="left"/>
    </xf>
    <xf numFmtId="12" fontId="8" fillId="0" borderId="0" xfId="0" applyNumberFormat="1" applyFont="1" applyAlignment="1">
      <alignment horizontal="left"/>
    </xf>
    <xf numFmtId="0" fontId="3" fillId="2" borderId="0" xfId="0" applyFont="1" applyFill="1" applyAlignment="1">
      <alignment horizontal="left"/>
    </xf>
    <xf numFmtId="0" fontId="28" fillId="0" borderId="0" xfId="0" applyFont="1" applyAlignment="1">
      <alignment horizontal="left"/>
    </xf>
    <xf numFmtId="12" fontId="35" fillId="0" borderId="0" xfId="0" applyNumberFormat="1" applyFont="1" applyAlignment="1">
      <alignment horizontal="left"/>
    </xf>
    <xf numFmtId="0" fontId="26" fillId="0" borderId="1" xfId="0" applyFont="1" applyBorder="1" applyAlignment="1">
      <alignment horizontal="left"/>
    </xf>
    <xf numFmtId="0" fontId="0" fillId="40" borderId="0" xfId="0" applyFill="1" applyAlignment="1">
      <alignment horizontal="left" vertical="top"/>
    </xf>
    <xf numFmtId="0" fontId="80" fillId="0" borderId="0" xfId="0" applyFont="1" applyAlignment="1">
      <alignment horizontal="left"/>
    </xf>
    <xf numFmtId="0" fontId="0" fillId="0" borderId="0" xfId="0" applyAlignment="1">
      <alignment horizontal="left" wrapText="1"/>
    </xf>
    <xf numFmtId="0" fontId="8" fillId="59" borderId="0" xfId="0" applyFont="1" applyFill="1" applyAlignment="1">
      <alignment horizontal="left"/>
    </xf>
    <xf numFmtId="9" fontId="10" fillId="0" borderId="0" xfId="0" applyNumberFormat="1" applyFont="1" applyAlignment="1">
      <alignment horizontal="left"/>
    </xf>
    <xf numFmtId="0" fontId="8" fillId="37" borderId="0" xfId="0" applyFont="1" applyFill="1" applyAlignment="1">
      <alignment horizontal="left"/>
    </xf>
    <xf numFmtId="0" fontId="5" fillId="0" borderId="0" xfId="0" applyFont="1" applyAlignment="1">
      <alignment horizontal="left" vertical="top" wrapText="1"/>
    </xf>
    <xf numFmtId="0" fontId="8" fillId="61" borderId="0" xfId="0" applyFont="1" applyFill="1" applyAlignment="1">
      <alignment horizontal="left"/>
    </xf>
    <xf numFmtId="16" fontId="0" fillId="0" borderId="0" xfId="0" applyNumberFormat="1"/>
    <xf numFmtId="17" fontId="0" fillId="0" borderId="0" xfId="0" applyNumberFormat="1"/>
    <xf numFmtId="15" fontId="0" fillId="40" borderId="0" xfId="0" applyNumberFormat="1" applyFill="1"/>
    <xf numFmtId="0" fontId="34" fillId="0" borderId="0" xfId="0" applyFont="1" applyAlignment="1">
      <alignment horizontal="left"/>
    </xf>
    <xf numFmtId="0" fontId="0" fillId="23" borderId="0" xfId="0" applyFill="1" applyAlignment="1">
      <alignment horizontal="left"/>
    </xf>
    <xf numFmtId="178" fontId="0" fillId="23" borderId="0" xfId="0" applyNumberFormat="1" applyFill="1" applyAlignment="1">
      <alignment horizontal="left"/>
    </xf>
    <xf numFmtId="0" fontId="0" fillId="23" borderId="0" xfId="0" applyFill="1" applyAlignment="1">
      <alignment horizontal="left" vertical="top"/>
    </xf>
    <xf numFmtId="0" fontId="25" fillId="23" borderId="0" xfId="1" applyFill="1" applyAlignment="1">
      <alignment horizontal="left"/>
    </xf>
    <xf numFmtId="0" fontId="0" fillId="23" borderId="0" xfId="0" applyFill="1"/>
    <xf numFmtId="178" fontId="0" fillId="43" borderId="0" xfId="0" applyNumberFormat="1" applyFill="1" applyAlignment="1">
      <alignment horizontal="left"/>
    </xf>
    <xf numFmtId="10" fontId="10" fillId="0" borderId="0" xfId="0" applyNumberFormat="1" applyFont="1" applyAlignment="1">
      <alignment horizontal="left"/>
    </xf>
    <xf numFmtId="0" fontId="8" fillId="38" borderId="0" xfId="0" applyFont="1" applyFill="1" applyAlignment="1">
      <alignment horizontal="left"/>
    </xf>
    <xf numFmtId="0" fontId="8" fillId="22" borderId="0" xfId="0" applyFont="1" applyFill="1" applyAlignment="1">
      <alignment horizontal="left"/>
    </xf>
    <xf numFmtId="0" fontId="3" fillId="62" borderId="0" xfId="0" applyFont="1" applyFill="1" applyAlignment="1">
      <alignment horizontal="left"/>
    </xf>
    <xf numFmtId="0" fontId="3" fillId="0" borderId="0" xfId="0" applyFont="1" applyAlignment="1">
      <alignment horizontal="left"/>
    </xf>
    <xf numFmtId="0" fontId="0" fillId="0" borderId="0" xfId="0"/>
    <xf numFmtId="49" fontId="3" fillId="7" borderId="0" xfId="0" applyNumberFormat="1"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0" fillId="0" borderId="0" xfId="0" applyAlignment="1">
      <alignment horizontal="left"/>
    </xf>
    <xf numFmtId="0" fontId="5" fillId="0" borderId="0" xfId="0" applyFont="1" applyAlignment="1">
      <alignment horizontal="left"/>
    </xf>
    <xf numFmtId="49" fontId="0" fillId="0" borderId="0" xfId="0" applyNumberFormat="1" applyAlignment="1">
      <alignment horizontal="left"/>
    </xf>
    <xf numFmtId="0" fontId="10" fillId="0" borderId="0" xfId="0" applyFont="1" applyAlignment="1">
      <alignment horizontal="left"/>
    </xf>
    <xf numFmtId="0" fontId="16" fillId="0" borderId="0" xfId="0" applyFont="1" applyAlignment="1">
      <alignment horizontal="left"/>
    </xf>
    <xf numFmtId="0" fontId="16" fillId="0" borderId="0" xfId="0" applyFont="1"/>
    <xf numFmtId="0" fontId="17" fillId="0" borderId="0" xfId="0" applyFont="1" applyAlignment="1">
      <alignment horizontal="left"/>
    </xf>
    <xf numFmtId="0" fontId="15" fillId="0" borderId="0" xfId="0" applyFont="1" applyAlignment="1">
      <alignment horizontal="left"/>
    </xf>
    <xf numFmtId="0" fontId="25" fillId="0" borderId="0" xfId="1" applyAlignment="1">
      <alignment horizontal="left"/>
    </xf>
    <xf numFmtId="0" fontId="18" fillId="0" borderId="0" xfId="0" applyFont="1"/>
    <xf numFmtId="0" fontId="6" fillId="0" borderId="0" xfId="0" applyFont="1"/>
    <xf numFmtId="0" fontId="0" fillId="0" borderId="0" xfId="0" applyNumberFormat="1" applyAlignment="1">
      <alignment horizontal="left"/>
    </xf>
  </cellXfs>
  <cellStyles count="2">
    <cellStyle name="Hyperlink" xfId="1" builtinId="8"/>
    <cellStyle name="Normal" xfId="0" builtinId="0"/>
  </cellStyles>
  <dxfs count="0"/>
  <tableStyles count="0" defaultTableStyle="TableStyleMedium9" defaultPivotStyle="PivotStyleMedium4"/>
  <colors>
    <mruColors>
      <color rgb="FFFF66CC"/>
      <color rgb="FF4CF4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tandfonline.com/author/Artymuk%2C+Natalia+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540</xdr:row>
      <xdr:rowOff>0</xdr:rowOff>
    </xdr:from>
    <xdr:to>
      <xdr:col>5</xdr:col>
      <xdr:colOff>203200</xdr:colOff>
      <xdr:row>541</xdr:row>
      <xdr:rowOff>38100</xdr:rowOff>
    </xdr:to>
    <xdr:pic>
      <xdr:nvPicPr>
        <xdr:cNvPr id="2" name="Afbeelding 1" descr="ORCID Icon">
          <a:hlinkClick xmlns:r="http://schemas.openxmlformats.org/officeDocument/2006/relationships" r:id="rId1"/>
          <a:extLst>
            <a:ext uri="{FF2B5EF4-FFF2-40B4-BE49-F238E27FC236}">
              <a16:creationId xmlns:a16="http://schemas.microsoft.com/office/drawing/2014/main" id="{5B8DA174-F87E-A040-B0D1-2ACDF5D3E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93814900"/>
          <a:ext cx="203200" cy="20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pediatrics.aappublications.org/content/pediatrics/early/2020/05/12/peds.2020-1567.full.pdf" TargetMode="External"/><Relationship Id="rId671" Type="http://schemas.openxmlformats.org/officeDocument/2006/relationships/hyperlink" Target="https://www.ncbi.nlm.nih.gov/pmc/articles/PMC9103978/" TargetMode="External"/><Relationship Id="rId769" Type="http://schemas.openxmlformats.org/officeDocument/2006/relationships/hyperlink" Target="https://www.thieme-connect.de/products/ejournals/abstract/10.1055/a-1925-2017" TargetMode="External"/><Relationship Id="rId976" Type="http://schemas.openxmlformats.org/officeDocument/2006/relationships/hyperlink" Target="https://journals.lww.com/greenjournal/Fulltext/2023/01000/Association_of_Severe_Acute_Respiratory_Syndrome.14.aspx" TargetMode="External"/><Relationship Id="rId21" Type="http://schemas.openxmlformats.org/officeDocument/2006/relationships/hyperlink" Target="https://www.nejm.org/doi/full/10.1056/NEJMc2007605" TargetMode="External"/><Relationship Id="rId324" Type="http://schemas.openxmlformats.org/officeDocument/2006/relationships/hyperlink" Target="https://www.degruyter.com/view/journals/jpme/ahead-of-print/article-10.1515-jpm-2020-0409/article-10.1515-jpm-2020-0409.xml" TargetMode="External"/><Relationship Id="rId531" Type="http://schemas.openxmlformats.org/officeDocument/2006/relationships/hyperlink" Target="https://www.sciencedirect.com/science/article/pii/S1028455921000632" TargetMode="External"/><Relationship Id="rId629" Type="http://schemas.openxmlformats.org/officeDocument/2006/relationships/hyperlink" Target="https://pubmed.ncbi.nlm.nih.gov/35240711/" TargetMode="External"/><Relationship Id="rId170" Type="http://schemas.openxmlformats.org/officeDocument/2006/relationships/hyperlink" Target="https://www.ncbi.nlm.nih.gov/pmc/articles/PMC7204681/" TargetMode="External"/><Relationship Id="rId836" Type="http://schemas.openxmlformats.org/officeDocument/2006/relationships/hyperlink" Target="https://jcmhch.com/upload/files/Bai%204_%20Dinh%20Thi%20Phuong%20Minh.pdf" TargetMode="External"/><Relationship Id="rId1021" Type="http://schemas.openxmlformats.org/officeDocument/2006/relationships/hyperlink" Target="https://www.wjgnet.com/2307-8960/full/v11/i4/888.htm" TargetMode="External"/><Relationship Id="rId268" Type="http://schemas.openxmlformats.org/officeDocument/2006/relationships/hyperlink" Target="https://onlinelibrary.wiley.com/doi/abs/10.1111/aji.13340" TargetMode="External"/><Relationship Id="rId475" Type="http://schemas.openxmlformats.org/officeDocument/2006/relationships/hyperlink" Target="https://pubmed.ncbi.nlm.nih.gov/34391984/" TargetMode="External"/><Relationship Id="rId682" Type="http://schemas.openxmlformats.org/officeDocument/2006/relationships/hyperlink" Target="https://www.sciencedirect.com/science/article/pii/S0213005X2200115X?via%3Dihub" TargetMode="External"/><Relationship Id="rId903" Type="http://schemas.openxmlformats.org/officeDocument/2006/relationships/hyperlink" Target="https://www.mdpi.com/2076-393X/10/12/2019" TargetMode="External"/><Relationship Id="rId32" Type="http://schemas.openxmlformats.org/officeDocument/2006/relationships/hyperlink" Target="https://reader.elsevier.com/reader/sd/pii/S1876034120304391?token=78CED194190EC69F81EDB150170E0F470BFE2EE2003E729B1225D3F069A14D7FD2D490D8B21B323D26EFD52548F98BF7" TargetMode="External"/><Relationship Id="rId128" Type="http://schemas.openxmlformats.org/officeDocument/2006/relationships/hyperlink" Target="https://onlinelibrary.wiley.com/doi/epdf/10.1002/jum.15367" TargetMode="External"/><Relationship Id="rId335" Type="http://schemas.openxmlformats.org/officeDocument/2006/relationships/hyperlink" Target="https://obgyn.onlinelibrary.wiley.com/doi/full/10.1002/uog.23134?af=R" TargetMode="External"/><Relationship Id="rId542" Type="http://schemas.openxmlformats.org/officeDocument/2006/relationships/hyperlink" Target="http://journals.ssu.ac.ir/ijrmnew/article-1-1915-en.html&amp;sw=Coronavirus+Disease+2019+%28covid-19%29+Manifestations+During+Pregnancy+in+All+Three+Trimesters%3A+A+Case+Series" TargetMode="External"/><Relationship Id="rId987" Type="http://schemas.openxmlformats.org/officeDocument/2006/relationships/hyperlink" Target="https://www.thieme-connect.de/products/ejournals/abstract/10.1055/s-0042-1760429" TargetMode="External"/><Relationship Id="rId181" Type="http://schemas.openxmlformats.org/officeDocument/2006/relationships/hyperlink" Target="https://pubmed.ncbi.nlm.nih.gov/32658096/" TargetMode="External"/><Relationship Id="rId402" Type="http://schemas.openxmlformats.org/officeDocument/2006/relationships/hyperlink" Target="https://www.wjgnet.com/2307-8960/full/v9/i8/1953.htm" TargetMode="External"/><Relationship Id="rId847" Type="http://schemas.openxmlformats.org/officeDocument/2006/relationships/hyperlink" Target="https://journals.viamedica.pl/ginekologia_polska/article/view/GP.a2022.0108/69168" TargetMode="External"/><Relationship Id="rId1032" Type="http://schemas.openxmlformats.org/officeDocument/2006/relationships/hyperlink" Target="https://journals.plos.org/plosone/article?id=10.1371/journal.pone.0272381" TargetMode="External"/><Relationship Id="rId279" Type="http://schemas.openxmlformats.org/officeDocument/2006/relationships/hyperlink" Target="https://www.cdc.gov/mmwr/volumes/69/wr/pdfs/mm6938e2-H.pdf" TargetMode="External"/><Relationship Id="rId486" Type="http://schemas.openxmlformats.org/officeDocument/2006/relationships/hyperlink" Target="https://www.panafrican-med-journal.com/content/article/39/134/full/" TargetMode="External"/><Relationship Id="rId693" Type="http://schemas.openxmlformats.org/officeDocument/2006/relationships/hyperlink" Target="https://www.dovepress.com/clinico-radiological-features-and-outcomes-in-pregnant-women-with-covi-peer-reviewed-fulltext-article-IDR" TargetMode="External"/><Relationship Id="rId707" Type="http://schemas.openxmlformats.org/officeDocument/2006/relationships/hyperlink" Target="https://pjmhsonline.com/index.php/pjmhs/article/view/1285" TargetMode="External"/><Relationship Id="rId914" Type="http://schemas.openxmlformats.org/officeDocument/2006/relationships/hyperlink" Target="https://www.qscience.com/content/journals/10.5339/qmj.2022.52" TargetMode="External"/><Relationship Id="rId43" Type="http://schemas.openxmlformats.org/officeDocument/2006/relationships/hyperlink" Target="https://onlinelibrary.wiley.com/doi/epdf/10.1002/jmv.25857" TargetMode="External"/><Relationship Id="rId139" Type="http://schemas.openxmlformats.org/officeDocument/2006/relationships/hyperlink" Target="https://assets.researchsquare.com/files/rs-31225/v1/7767e7f5-2063-4c6d-b359-08f80c71dec8.pdf" TargetMode="External"/><Relationship Id="rId346" Type="http://schemas.openxmlformats.org/officeDocument/2006/relationships/hyperlink" Target="https://www.thelancet.com/journals/lanwpc/article/PIIS2666-6065(20)30045-6/fulltext" TargetMode="External"/><Relationship Id="rId553" Type="http://schemas.openxmlformats.org/officeDocument/2006/relationships/hyperlink" Target="https://pubmed.ncbi.nlm.nih.gov/34796740/" TargetMode="External"/><Relationship Id="rId760" Type="http://schemas.openxmlformats.org/officeDocument/2006/relationships/hyperlink" Target="https://academic.oup.com/cid/advance-article/doi/10.1093/cid/ciac657/6663759?login=false" TargetMode="External"/><Relationship Id="rId998" Type="http://schemas.openxmlformats.org/officeDocument/2006/relationships/hyperlink" Target="https://meridian.allenpress.com/thij/article/50/1/e227854/490619/Aortic-Dissection-and-COVID-19-Pneumonia-in-a" TargetMode="External"/><Relationship Id="rId192" Type="http://schemas.openxmlformats.org/officeDocument/2006/relationships/hyperlink" Target="https://www.ncbi.nlm.nih.gov/pmc/articles/PMC7332927/" TargetMode="External"/><Relationship Id="rId206" Type="http://schemas.openxmlformats.org/officeDocument/2006/relationships/hyperlink" Target="https://onlinelibrary.wiley.com/doi/pdfdirect/10.1111/his.14215" TargetMode="External"/><Relationship Id="rId413" Type="http://schemas.openxmlformats.org/officeDocument/2006/relationships/hyperlink" Target="https://obgyn.onlinelibrary.wiley.com/doi/abs/10.1002/uog.23642" TargetMode="External"/><Relationship Id="rId858" Type="http://schemas.openxmlformats.org/officeDocument/2006/relationships/hyperlink" Target="https://www.mdpi.com/2077-0383/11/20/6055/htm" TargetMode="External"/><Relationship Id="rId1043" Type="http://schemas.openxmlformats.org/officeDocument/2006/relationships/printerSettings" Target="../printerSettings/printerSettings5.bin"/><Relationship Id="rId497" Type="http://schemas.openxmlformats.org/officeDocument/2006/relationships/hyperlink" Target="https://pubmed.ncbi.nlm.nih.gov/34580942/" TargetMode="External"/><Relationship Id="rId620" Type="http://schemas.openxmlformats.org/officeDocument/2006/relationships/hyperlink" Target="https://pubmed.ncbi.nlm.nih.gov/35263767/" TargetMode="External"/><Relationship Id="rId718" Type="http://schemas.openxmlformats.org/officeDocument/2006/relationships/hyperlink" Target="https://www.cureus.com/articles/100276-maternal-and-perinatal-outcomes-of-covid-19-positive-pregnant-women" TargetMode="External"/><Relationship Id="rId925" Type="http://schemas.openxmlformats.org/officeDocument/2006/relationships/hyperlink" Target="https://pubmed.ncbi.nlm.nih.gov/36518545/" TargetMode="External"/><Relationship Id="rId357" Type="http://schemas.openxmlformats.org/officeDocument/2006/relationships/hyperlink" Target="https://www.ajog.org/article/S0002-9378(21)00033-8/pdf" TargetMode="External"/><Relationship Id="rId54" Type="http://schemas.openxmlformats.org/officeDocument/2006/relationships/hyperlink" Targe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 TargetMode="External"/><Relationship Id="rId217" Type="http://schemas.openxmlformats.org/officeDocument/2006/relationships/hyperlink" Target="https://obgyn.onlinelibrary.wiley.com/doi/epdf/10.1002/ijgo.13333" TargetMode="External"/><Relationship Id="rId564" Type="http://schemas.openxmlformats.org/officeDocument/2006/relationships/hyperlink" Target="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TargetMode="External"/><Relationship Id="rId771" Type="http://schemas.openxmlformats.org/officeDocument/2006/relationships/hyperlink" Target="https://content.iospress.com/articles/journal-of-neonatal-perinatal-medicine/npm221002" TargetMode="External"/><Relationship Id="rId869" Type="http://schemas.openxmlformats.org/officeDocument/2006/relationships/hyperlink" Target="https://dergipark.org.tr/en/pub/omujecm/issue/73188/1139593" TargetMode="External"/><Relationship Id="rId424" Type="http://schemas.openxmlformats.org/officeDocument/2006/relationships/hyperlink" Target="https://actamedicaphilippina.upm.edu.ph/index.php/acta/article/view/2863/2323" TargetMode="External"/><Relationship Id="rId631" Type="http://schemas.openxmlformats.org/officeDocument/2006/relationships/hyperlink" Target="https://pubmed.ncbi.nlm.nih.gov/35346897/" TargetMode="External"/><Relationship Id="rId729" Type="http://schemas.openxmlformats.org/officeDocument/2006/relationships/hyperlink" Target="https://onlinelibrary.wiley.com/doi/10.1111/birt.12667" TargetMode="External"/><Relationship Id="rId270" Type="http://schemas.openxmlformats.org/officeDocument/2006/relationships/hyperlink" Target="https://obgyn.onlinelibrary.wiley.com/doi/epdf/10.1002/uog.23107" TargetMode="External"/><Relationship Id="rId936" Type="http://schemas.openxmlformats.org/officeDocument/2006/relationships/hyperlink" Target="https://www.mdpi.com/1660-4601/19/24/16631" TargetMode="External"/><Relationship Id="rId65" Type="http://schemas.openxmlformats.org/officeDocument/2006/relationships/hyperlink" Target="https://obgyn.onlinelibrary.wiley.com/doi/abs/10.1002/uog.22055" TargetMode="External"/><Relationship Id="rId130" Type="http://schemas.openxmlformats.org/officeDocument/2006/relationships/hyperlink" Target="https://www.preprints.org/manuscript/202005.0482/v1" TargetMode="External"/><Relationship Id="rId368" Type="http://schemas.openxmlformats.org/officeDocument/2006/relationships/hyperlink" Target="https://www.medrxiv.org/content/10.1101/2020.06.17.20134098v1.full-text" TargetMode="External"/><Relationship Id="rId575" Type="http://schemas.openxmlformats.org/officeDocument/2006/relationships/hyperlink" Target="https://pubmed.ncbi.nlm.nih.gov/34958090/" TargetMode="External"/><Relationship Id="rId782" Type="http://schemas.openxmlformats.org/officeDocument/2006/relationships/hyperlink" Target="https://onlinelibrary.wiley.com/doi/10.1002/bdr2.2081" TargetMode="External"/><Relationship Id="rId228" Type="http://schemas.openxmlformats.org/officeDocument/2006/relationships/hyperlink" Target="https://academic.oup.com/ofid/article/7/8/ofaa294/5870370" TargetMode="External"/><Relationship Id="rId435" Type="http://schemas.openxmlformats.org/officeDocument/2006/relationships/hyperlink" Target="https://ajp.amjpathol.org/article/S0002-9440(21)00243-1/fulltext" TargetMode="External"/><Relationship Id="rId642" Type="http://schemas.openxmlformats.org/officeDocument/2006/relationships/hyperlink" Target="https://www.bmhim.com/frame_esp.php?id=300" TargetMode="External"/><Relationship Id="rId281" Type="http://schemas.openxmlformats.org/officeDocument/2006/relationships/hyperlink" Target="https://www.sciencedirect.com/science/article/pii/S2589933320302147" TargetMode="External"/><Relationship Id="rId502" Type="http://schemas.openxmlformats.org/officeDocument/2006/relationships/hyperlink" Target="https://pubmed.ncbi.nlm.nih.gov/34601263/" TargetMode="External"/><Relationship Id="rId947" Type="http://schemas.openxmlformats.org/officeDocument/2006/relationships/hyperlink" Target="https://www.sciencedirect.com/science/article/pii/S0255085722002547?via%3Dihub" TargetMode="External"/><Relationship Id="rId76" Type="http://schemas.openxmlformats.org/officeDocument/2006/relationships/hyperlink" Target="https://www.thieme-connect.de/products/ejournals/html/10.1055/s-0040-1710541" TargetMode="External"/><Relationship Id="rId141" Type="http://schemas.openxmlformats.org/officeDocument/2006/relationships/hyperlink" Target="https://pubmed.ncbi.nlm.nih.gov/32534458/?from_term=%28pregnant%2Fpregnancy+OR+maternal+OR+perinatal+OR+neonate%2Fneonatal+OR+newborn+OR+obstetric%29+AND+%28covid-19+OR+SARS-CoV-2%29&amp;from_sort=date&amp;from_size=100&amp;from_pos=4" TargetMode="External"/><Relationship Id="rId379" Type="http://schemas.openxmlformats.org/officeDocument/2006/relationships/hyperlink" Target="https://www.hindawi.com/journals/criog/2021/8868822/" TargetMode="External"/><Relationship Id="rId586" Type="http://schemas.openxmlformats.org/officeDocument/2006/relationships/hyperlink" Target="https://obgyn.onlinelibrary.wiley.com/doi/10.1111/1471-0528.16903" TargetMode="External"/><Relationship Id="rId793" Type="http://schemas.openxmlformats.org/officeDocument/2006/relationships/hyperlink" Target="https://www.cureus.com/articles/110779-neonatal-outcome-associated-with-maternal-covid-19-infection-in-adolescent-patients" TargetMode="External"/><Relationship Id="rId807" Type="http://schemas.openxmlformats.org/officeDocument/2006/relationships/hyperlink" Target="https://www.ncbi.nlm.nih.gov/pmc/articles/PMC9490207/" TargetMode="External"/><Relationship Id="rId7" Type="http://schemas.openxmlformats.org/officeDocument/2006/relationships/hyperlink" Target="https://academic.oup.com/cid/advance-article/doi/10.1093/cid/ciaa226/5809260" TargetMode="External"/><Relationship Id="rId239" Type="http://schemas.openxmlformats.org/officeDocument/2006/relationships/hyperlink" Target="https://casereports.bmj.com/content/bmjcr/13/8/e237511.full.pdf" TargetMode="External"/><Relationship Id="rId446" Type="http://schemas.openxmlformats.org/officeDocument/2006/relationships/hyperlink" Target="https://obgyn.onlinelibrary.wiley.com/doi/10.1002/ijgo.13415" TargetMode="External"/><Relationship Id="rId653" Type="http://schemas.openxmlformats.org/officeDocument/2006/relationships/hyperlink" Target="https://link.springer.com/article/10.1007/s13224-022-01641-y" TargetMode="External"/><Relationship Id="rId292" Type="http://schemas.openxmlformats.org/officeDocument/2006/relationships/hyperlink" Target="https://obgyn.onlinelibrary.wiley.com/doi/10.1111/jog.14393" TargetMode="External"/><Relationship Id="rId306" Type="http://schemas.openxmlformats.org/officeDocument/2006/relationships/hyperlink" Target="https://pubmed.ncbi.nlm.nih.gov/33076848/" TargetMode="External"/><Relationship Id="rId860" Type="http://schemas.openxmlformats.org/officeDocument/2006/relationships/hyperlink" Target="https://www.ejcrim.com/index.php/EJCRIM/article/view/3540/3218" TargetMode="External"/><Relationship Id="rId958" Type="http://schemas.openxmlformats.org/officeDocument/2006/relationships/hyperlink" Target="https://link.springer.com/article/10.1007/s40477-022-00745-5" TargetMode="External"/><Relationship Id="rId87" Type="http://schemas.openxmlformats.org/officeDocument/2006/relationships/hyperlink" Target="https://www.thelancet.com/pdfs/journals/lanchi/PIIS2352-4642(20)30140-1.pdf" TargetMode="External"/><Relationship Id="rId513" Type="http://schemas.openxmlformats.org/officeDocument/2006/relationships/hyperlink" Target="https://www.ncbi.nlm.nih.gov/research/coronavirus/publication/34541381" TargetMode="External"/><Relationship Id="rId597" Type="http://schemas.openxmlformats.org/officeDocument/2006/relationships/hyperlink" Target="https://pubmed.ncbi.nlm.nih.gov/35066387/" TargetMode="External"/><Relationship Id="rId720" Type="http://schemas.openxmlformats.org/officeDocument/2006/relationships/hyperlink" Target="https://www.ncbi.nlm.nih.gov/pmc/articles/PMC9249119/" TargetMode="External"/><Relationship Id="rId818" Type="http://schemas.openxmlformats.org/officeDocument/2006/relationships/hyperlink" Target="https://www.mdpi.com/2076-2607/10/9/1718/htm" TargetMode="External"/><Relationship Id="rId152" Type="http://schemas.openxmlformats.org/officeDocument/2006/relationships/hyperlink" Target="https://www.thieme-connect.de/products/ejournals/pdf/10.1055/s-0040-1712978.pdf" TargetMode="External"/><Relationship Id="rId457" Type="http://schemas.openxmlformats.org/officeDocument/2006/relationships/hyperlink" Target="https://www.nature.com/articles/s41598-021-93931-0" TargetMode="External"/><Relationship Id="rId1003" Type="http://schemas.openxmlformats.org/officeDocument/2006/relationships/hyperlink" Target="https://www.mdpi.com/1648-9144/59/2/341" TargetMode="External"/><Relationship Id="rId664" Type="http://schemas.openxmlformats.org/officeDocument/2006/relationships/hyperlink" Target="https://www.nature.com/articles/s41598-022-12395-y" TargetMode="External"/><Relationship Id="rId871" Type="http://schemas.openxmlformats.org/officeDocument/2006/relationships/hyperlink" Target="https://bmcpediatr.biomedcentral.com/articles/10.1186/s12887-022-03690-8" TargetMode="External"/><Relationship Id="rId969" Type="http://schemas.openxmlformats.org/officeDocument/2006/relationships/hyperlink" Target="https://pubmed.ncbi.nlm.nih.gov/36621878/" TargetMode="External"/><Relationship Id="rId14" Type="http://schemas.openxmlformats.org/officeDocument/2006/relationships/hyperlink" Target="https://link.springer.com/article/10.1007%2Fs12630-020-01630-7" TargetMode="External"/><Relationship Id="rId317" Type="http://schemas.openxmlformats.org/officeDocument/2006/relationships/hyperlink" Target="https://www.minervamedica.it/en/getfreepdf/dlZCUzZjRnVxNHY5NVV0ZDV6WEo0SVJTRzVFc3pSMFJYUDJQa1A5MmFsL0diSXFJWG83TjVEVWNIalhodytRKw%253D%253D/R09Y9999N00A20113005.pdf" TargetMode="External"/><Relationship Id="rId524" Type="http://schemas.openxmlformats.org/officeDocument/2006/relationships/hyperlink" Target="https://www.ncbi.nlm.nih.gov/pmc/articles/PMC8549189/" TargetMode="External"/><Relationship Id="rId731" Type="http://schemas.openxmlformats.org/officeDocument/2006/relationships/hyperlink" Target="https://obgyn.onlinelibrary.wiley.com/doi/epdf/10.1002/ijgo.13588" TargetMode="External"/><Relationship Id="rId98" Type="http://schemas.openxmlformats.org/officeDocument/2006/relationships/hyperlink" Target="https://reader.elsevier.com/reader/sd/pii/S2214911220300515?token=5E9651E4B8206AB3A42050F7E98E7ABBF73F0C8C70A66CEFB3542ADC2C8E7BB01A5B2C28305EB41E9A9B9B0B72E93870" TargetMode="External"/><Relationship Id="rId163" Type="http://schemas.openxmlformats.org/officeDocument/2006/relationships/hyperlink" Target="https://casereports.bmj.com/content/bmjcr/13/6/e235581.full.pdf" TargetMode="External"/><Relationship Id="rId370" Type="http://schemas.openxmlformats.org/officeDocument/2006/relationships/hyperlink" Target="https://assets.researchsquare.com/files/rs-147493/v1/a2c078e2-e040-496f-aa9d-f7439d013b40.pdf" TargetMode="External"/><Relationship Id="rId829" Type="http://schemas.openxmlformats.org/officeDocument/2006/relationships/hyperlink" Target="https://icjournal.org/DOIx.php?id=10.3947/ic.2022.0065" TargetMode="External"/><Relationship Id="rId1014" Type="http://schemas.openxmlformats.org/officeDocument/2006/relationships/hyperlink" Target="https://www.nature.com/articles/s41598-023-29680-z" TargetMode="External"/><Relationship Id="rId230" Type="http://schemas.openxmlformats.org/officeDocument/2006/relationships/hyperlink" Target="https://www.ncbi.nlm.nih.gov/pmc/articles/PMC7392181/" TargetMode="External"/><Relationship Id="rId468" Type="http://schemas.openxmlformats.org/officeDocument/2006/relationships/hyperlink" Target="https://www.ncbi.nlm.nih.gov/research/coronavirus/publication/34374323" TargetMode="External"/><Relationship Id="rId675" Type="http://schemas.openxmlformats.org/officeDocument/2006/relationships/hyperlink" Target="https://journals.lww.com/greenjournal/Fulltext/9900/Maternal_and_Perinatal_Outcomes_Associated_With.481.aspx?casa_token=NAR-dw88kqoAAAAA:OhSzBXLLEFrKBGQPO14Rb2zX5aaJFQp_NNiKokdPv4HaPcp1AYgFYapuKR4goy-aljRGHit_ejuT7FdTNoeUsYcA" TargetMode="External"/><Relationship Id="rId882" Type="http://schemas.openxmlformats.org/officeDocument/2006/relationships/hyperlink" Target="https://www.mdpi.com/2077-0383/11/21/6503/htm" TargetMode="External"/><Relationship Id="rId25" Type="http://schemas.openxmlformats.org/officeDocument/2006/relationships/hyperlink" Target="https://papers.ssrn.com/sol3/papers.cfm?abstract_id=3562464" TargetMode="External"/><Relationship Id="rId328" Type="http://schemas.openxmlformats.org/officeDocument/2006/relationships/hyperlink" Target="https://www.scielo.br/scielo.php?pid=S0104-42302020001201621&amp;script=sci_arttext" TargetMode="External"/><Relationship Id="rId535" Type="http://schemas.openxmlformats.org/officeDocument/2006/relationships/hyperlink" Target="https://journals.plos.org/plosone/article?id=10.1371/journal.pone.0249584" TargetMode="External"/><Relationship Id="rId742" Type="http://schemas.openxmlformats.org/officeDocument/2006/relationships/hyperlink" Target="https://www.ncbi.nlm.nih.gov/pmc/articles/PMC9277091/" TargetMode="External"/><Relationship Id="rId174" Type="http://schemas.openxmlformats.org/officeDocument/2006/relationships/hyperlink" Target="https://www.panafrican-med-journal.com/content/series/35/2/58/full/" TargetMode="External"/><Relationship Id="rId381" Type="http://schemas.openxmlformats.org/officeDocument/2006/relationships/hyperlink" Target="https://www.sciencedirect.com/science/article/pii/S0196070921000831?via%3Dihub" TargetMode="External"/><Relationship Id="rId602" Type="http://schemas.openxmlformats.org/officeDocument/2006/relationships/hyperlink" Target="https://pubmed.ncbi.nlm.nih.gov/35164897/" TargetMode="External"/><Relationship Id="rId1025" Type="http://schemas.openxmlformats.org/officeDocument/2006/relationships/hyperlink" Target="https://www.researchgate.net/publication/368607791_SARS-CoV-2_Infection_in_Asymptomatic_and_Symptomatic_Pregnant_Women_Association_with_Maternal_and_Neonatal_Morbidity" TargetMode="External"/><Relationship Id="rId241" Type="http://schemas.openxmlformats.org/officeDocument/2006/relationships/hyperlink" Target="https://casereports.bmj.com/content/bmjcr/13/8/e237146.full.pdf" TargetMode="External"/><Relationship Id="rId479" Type="http://schemas.openxmlformats.org/officeDocument/2006/relationships/hyperlink" Target="https://www.ncbi.nlm.nih.gov/pmc/articles/PMC8384487/" TargetMode="External"/><Relationship Id="rId686" Type="http://schemas.openxmlformats.org/officeDocument/2006/relationships/hyperlink" Target="https://brieflands.com/articles/apid-113184.html" TargetMode="External"/><Relationship Id="rId893" Type="http://schemas.openxmlformats.org/officeDocument/2006/relationships/hyperlink" Target="https://journals.lww.com/jfmpc/Fulltext/2022/07000/Persistent_pneumothorax_with_bronchopleural.123.aspx" TargetMode="External"/><Relationship Id="rId907" Type="http://schemas.openxmlformats.org/officeDocument/2006/relationships/hyperlink" Target="https://www.mdpi.com/1999-4915/14/12/2648" TargetMode="External"/><Relationship Id="rId36" Type="http://schemas.openxmlformats.org/officeDocument/2006/relationships/hyperlink" Target="https://onlinelibrary.wiley.com/doi/epdf/10.1111/jth.14856" TargetMode="External"/><Relationship Id="rId339" Type="http://schemas.openxmlformats.org/officeDocument/2006/relationships/hyperlink" Target="https://www.researchsquare.com/article/rs-60621/v1" TargetMode="External"/><Relationship Id="rId546" Type="http://schemas.openxmlformats.org/officeDocument/2006/relationships/hyperlink" Target="https://www.ncbi.nlm.nih.gov/pmc/articles/PMC8539206/" TargetMode="External"/><Relationship Id="rId753" Type="http://schemas.openxmlformats.org/officeDocument/2006/relationships/hyperlink" Target="https://www.sciencedirect.com/science/article/pii/S0301211522004328?via%3Dihub" TargetMode="External"/><Relationship Id="rId101" Type="http://schemas.openxmlformats.org/officeDocument/2006/relationships/hyperlink" Targe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 TargetMode="External"/><Relationship Id="rId185" Type="http://schemas.openxmlformats.org/officeDocument/2006/relationships/hyperlink" Target="https://assets.researchsquare.com/files/rs-40375/v1/faede84c-f6fc-4eab-a1f3-5ab0572d4db8.pdf" TargetMode="External"/><Relationship Id="rId406" Type="http://schemas.openxmlformats.org/officeDocument/2006/relationships/hyperlink" Target="https://assets.researchsquare.com/files/rs-341021/v1/3e215f49-d04e-4838-aa21-f5758f5a410b.pdf" TargetMode="External"/><Relationship Id="rId960" Type="http://schemas.openxmlformats.org/officeDocument/2006/relationships/hyperlink" Target="https://onlinelibrary.wiley.com/doi/full/10.1002/ccr3.6763" TargetMode="External"/><Relationship Id="rId1036" Type="http://schemas.openxmlformats.org/officeDocument/2006/relationships/hyperlink" Target="https://www.cureus.com/articles/133763-successful-outcome-of-mother-and-baby-in-a-woman-with-severe-covid-19-pneumonia-in-the-third-trimester-of-pregnancy-who-required-extracorporeal-membrane-oxygenation-therapy" TargetMode="External"/><Relationship Id="rId392" Type="http://schemas.openxmlformats.org/officeDocument/2006/relationships/hyperlink" Target="https://obgyn.onlinelibrary.wiley.com/doi/10.1002/ijgo.13661" TargetMode="External"/><Relationship Id="rId613" Type="http://schemas.openxmlformats.org/officeDocument/2006/relationships/hyperlink" Target="https://pubmed.ncbi.nlm.nih.gov/35199679/" TargetMode="External"/><Relationship Id="rId697" Type="http://schemas.openxmlformats.org/officeDocument/2006/relationships/hyperlink" Target="https://www.thieme-connect.com/products/ejournals/abstract/10.1055/s-0042-1749666" TargetMode="External"/><Relationship Id="rId820" Type="http://schemas.openxmlformats.org/officeDocument/2006/relationships/hyperlink" Target="https://academic.oup.com/humrep/article/36/11/2883/6369519?login=false" TargetMode="External"/><Relationship Id="rId918" Type="http://schemas.openxmlformats.org/officeDocument/2006/relationships/hyperlink" Target="https://www.jcog.com.tr/article/the-effects-of-asymptomatic-coronavirus-disease-2019-on-placenta-at-third-trimester-pregnancy-a-comprehensive-study-101522.html" TargetMode="External"/><Relationship Id="rId252" Type="http://schemas.openxmlformats.org/officeDocument/2006/relationships/hyperlink" Target="https://www.thelancet.com/journals/ebiom/article/PIIS2352-3964(20)30327-3/fulltext" TargetMode="External"/><Relationship Id="rId47" Type="http://schemas.openxmlformats.org/officeDocument/2006/relationships/hyperlink" Target="https://search.bvsalud.org/global-literature-on-novel-coronavirus-2019-ncov/resource/en/covidwho-2038" TargetMode="External"/><Relationship Id="rId112" Type="http://schemas.openxmlformats.org/officeDocument/2006/relationships/hyperlink" Target="https://journals.lww.com/greenjournal/Abstract/9000/Testing_of_Patients_and_Support_Persons_for.97342.aspx" TargetMode="External"/><Relationship Id="rId557" Type="http://schemas.openxmlformats.org/officeDocument/2006/relationships/hyperlink" Target="https://pubmed.ncbi.nlm.nih.gov/34847147/" TargetMode="External"/><Relationship Id="rId764" Type="http://schemas.openxmlformats.org/officeDocument/2006/relationships/hyperlink" Target="https://link.springer.com/article/10.1007/s00134-022-06833-8" TargetMode="External"/><Relationship Id="rId971" Type="http://schemas.openxmlformats.org/officeDocument/2006/relationships/hyperlink" Target="https://journals.lww.com/jfmpc/Fulltext/2022/10000/Characteristics_and_outcomes_of_parturients_with.95.aspx" TargetMode="External"/><Relationship Id="rId196" Type="http://schemas.openxmlformats.org/officeDocument/2006/relationships/hyperlink" Target="https://www.tandfonline.com/doi/epub/10.1080/14767058.2020.1793318?needAccess=true" TargetMode="External"/><Relationship Id="rId417" Type="http://schemas.openxmlformats.org/officeDocument/2006/relationships/hyperlink" Target="https://www.jci.org/articles/view/150319" TargetMode="External"/><Relationship Id="rId624" Type="http://schemas.openxmlformats.org/officeDocument/2006/relationships/hyperlink" Target="https://pubmed.ncbi.nlm.nih.gov/35259213/" TargetMode="External"/><Relationship Id="rId831" Type="http://schemas.openxmlformats.org/officeDocument/2006/relationships/hyperlink" Target="https://www.ajts.org/preprintarticle.asp?id=356866" TargetMode="External"/><Relationship Id="rId263" Type="http://schemas.openxmlformats.org/officeDocument/2006/relationships/hyperlink" Target="https://www.wjgnet.com/1949-8470/full/v12/i7/137.htm" TargetMode="External"/><Relationship Id="rId470" Type="http://schemas.openxmlformats.org/officeDocument/2006/relationships/hyperlink" Target="https://link.springer.com/article/10.1007/s00431-021-04206-9" TargetMode="External"/><Relationship Id="rId929" Type="http://schemas.openxmlformats.org/officeDocument/2006/relationships/hyperlink" Target="https://link.springer.com/article/10.1007/s00101-022-01232-6" TargetMode="External"/><Relationship Id="rId58" Type="http://schemas.openxmlformats.org/officeDocument/2006/relationships/hyperlink" Target="https://onlinelibrary.wiley.com/doi/abs/10.1002/jmv.25927" TargetMode="External"/><Relationship Id="rId123" Type="http://schemas.openxmlformats.org/officeDocument/2006/relationships/hyperlink" Target="http://www.ijaweb.org/article.asp?issn=0019-5049;year=2020;volume=64;issue=14;spage=141;epage=143;aulast=Chhabra" TargetMode="External"/><Relationship Id="rId330" Type="http://schemas.openxmlformats.org/officeDocument/2006/relationships/hyperlink" Target="https://www.researchgate.net/profile/Sabnam_Nambiar/publication/346469302_COVID-19_symptoms-does_pregnancy_alter_the_course_of_the_disease/links/5fc3928a299bf104cf904445/COVID-19-symptoms-does-pregnancy-alter-the-course-of-the-disease.pdf" TargetMode="External"/><Relationship Id="rId568" Type="http://schemas.openxmlformats.org/officeDocument/2006/relationships/hyperlink" Target="http://www.samj.org.za/index.php/samj/article/view/13466/9995" TargetMode="External"/><Relationship Id="rId775" Type="http://schemas.openxmlformats.org/officeDocument/2006/relationships/hyperlink" Target="https://www.annalsmedres.org/index.php/aomr/article/view/4242" TargetMode="External"/><Relationship Id="rId982" Type="http://schemas.openxmlformats.org/officeDocument/2006/relationships/hyperlink" Target="https://www.sciencedirect.com/science/article/pii/S259017022300002X?via%3Dihub" TargetMode="External"/><Relationship Id="rId428" Type="http://schemas.openxmlformats.org/officeDocument/2006/relationships/hyperlink" Target="https://doi.org/10.3389/fped.2021.652857" TargetMode="External"/><Relationship Id="rId635" Type="http://schemas.openxmlformats.org/officeDocument/2006/relationships/hyperlink" Target="https://pubmed.ncbi.nlm.nih.gov/35295360/" TargetMode="External"/><Relationship Id="rId842" Type="http://schemas.openxmlformats.org/officeDocument/2006/relationships/hyperlink" Target="https://www.frontiersin.org/articles/10.3389/fimmu.2022.999136/full" TargetMode="External"/><Relationship Id="rId274" Type="http://schemas.openxmlformats.org/officeDocument/2006/relationships/hyperlink" Target="https://link.springer.com/article/10.1007/s11102-020-01080-w" TargetMode="External"/><Relationship Id="rId481" Type="http://schemas.openxmlformats.org/officeDocument/2006/relationships/hyperlink" Target="https://pubmed.ncbi.nlm.nih.gov/34470140/" TargetMode="External"/><Relationship Id="rId702" Type="http://schemas.openxmlformats.org/officeDocument/2006/relationships/hyperlink" Target="https://obgyn.onlinelibrary.wiley.com/doi/full/10.1111/jog.15338" TargetMode="External"/><Relationship Id="rId69" Type="http://schemas.openxmlformats.org/officeDocument/2006/relationships/hyperlink" Target="https://pubmed.ncbi.nlm.nih.gov/32352913/?from_term=%28covid-19+OR+SARS-CoV-2%29+AND+%28pregnant%2Fpregnancy+OR+maternal+OR+perinatal+OR+neonate%2Fneonatal+OR+newborn+OR+obstetric%29&amp;from_sort=date&amp;from_pos=2" TargetMode="External"/><Relationship Id="rId134" Type="http://schemas.openxmlformats.org/officeDocument/2006/relationships/hyperlink" Target="https://www.sciencedirect.com/science/article/pii/S2468784720301707?via%3Dihub" TargetMode="External"/><Relationship Id="rId579" Type="http://schemas.openxmlformats.org/officeDocument/2006/relationships/hyperlink" Target="https://journals.sagepub.com/doi/10.1177/00099228211065898" TargetMode="External"/><Relationship Id="rId786" Type="http://schemas.openxmlformats.org/officeDocument/2006/relationships/hyperlink" Target="https://www.dovepress.com/do-sars-cov-2-infected-pregnant-women-have-adverse-pregnancy-outcomes--peer-reviewed-fulltext-article-IJWH" TargetMode="External"/><Relationship Id="rId993" Type="http://schemas.openxmlformats.org/officeDocument/2006/relationships/hyperlink" Target="https://journals.plos.org/plosone/article?id=10.1371/journal.pone.0266792" TargetMode="External"/><Relationship Id="rId341" Type="http://schemas.openxmlformats.org/officeDocument/2006/relationships/hyperlink" Target="https://www.ajogmfm.org/article/S2589-9333(20)30153-1/fulltext" TargetMode="External"/><Relationship Id="rId439" Type="http://schemas.openxmlformats.org/officeDocument/2006/relationships/hyperlink" Target="https://www.degruyter.com/document/doi/10.1515/jpm-2021-0070/html" TargetMode="External"/><Relationship Id="rId646" Type="http://schemas.openxmlformats.org/officeDocument/2006/relationships/hyperlink" Target="https://www.cureus.com/articles/91292-impact-of-pregnancy-on-susceptibility-and-severity-of-covid-19-a-hospital-based-prospective-observational-study" TargetMode="External"/><Relationship Id="rId201" Type="http://schemas.openxmlformats.org/officeDocument/2006/relationships/hyperlink" Target="http://ijp.mums.ac.ir/article_15618_30763f7be694bcedd7f1a5c7bd63dab0.pdf" TargetMode="External"/><Relationship Id="rId285" Type="http://schemas.openxmlformats.org/officeDocument/2006/relationships/hyperlink" Target="https://www.degruyter.com/view/journals/jpme/ahead-of-print/article-10.1515-jpm-2020-0387/article-10.1515-jpm-2020-0387.xml" TargetMode="External"/><Relationship Id="rId506" Type="http://schemas.openxmlformats.org/officeDocument/2006/relationships/hyperlink" Target="https://www.ncbi.nlm.nih.gov/research/coronavirus/publication/34492221" TargetMode="External"/><Relationship Id="rId853" Type="http://schemas.openxmlformats.org/officeDocument/2006/relationships/hyperlink" Target="https://content.iospress.com/articles/journal-of-neonatal-perinatal-medicine/npm220990" TargetMode="External"/><Relationship Id="rId492" Type="http://schemas.openxmlformats.org/officeDocument/2006/relationships/hyperlink" Target="https://pubmed.ncbi.nlm.nih.gov/34640401/" TargetMode="External"/><Relationship Id="rId713" Type="http://schemas.openxmlformats.org/officeDocument/2006/relationships/hyperlink" Target="https://academic.oup.com/jid/advance-article/doi/10.1093/infdis/jiac270/6619610?login=false" TargetMode="External"/><Relationship Id="rId797" Type="http://schemas.openxmlformats.org/officeDocument/2006/relationships/hyperlink" Target="https://www.sciencedirect.com/science/article/pii/S0143400422003332?via%3Dihub" TargetMode="External"/><Relationship Id="rId920" Type="http://schemas.openxmlformats.org/officeDocument/2006/relationships/hyperlink" Target="https://journals.lww.com/pidj/Fulltext/9900/Clinical_Characteristics,_Transmission_Rate_and.245.aspx" TargetMode="External"/><Relationship Id="rId145" Type="http://schemas.openxmlformats.org/officeDocument/2006/relationships/hyperlink" Target="https://assets.researchsquare.com/files/rs-25864/v1/manuscript.pdf" TargetMode="External"/><Relationship Id="rId352" Type="http://schemas.openxmlformats.org/officeDocument/2006/relationships/hyperlink" Target="https://ejmcm.com/article_6448_b7e9236c1c37fda44f93f21657e80deb.pdf" TargetMode="External"/><Relationship Id="rId212" Type="http://schemas.openxmlformats.org/officeDocument/2006/relationships/hyperlink" Target="https://www.tandfonline.com/doi/pdf/10.1080/23744235.2020.1798499?needAccess=true" TargetMode="External"/><Relationship Id="rId657" Type="http://schemas.openxmlformats.org/officeDocument/2006/relationships/hyperlink" Target="https://www.karger.com/Article/Abstract/524905" TargetMode="External"/><Relationship Id="rId864" Type="http://schemas.openxmlformats.org/officeDocument/2006/relationships/hyperlink" Target="https://pubmed.ncbi.nlm.nih.gov/36319151/" TargetMode="External"/><Relationship Id="rId296" Type="http://schemas.openxmlformats.org/officeDocument/2006/relationships/hyperlink" Target="https://obgyn.onlinelibrary.wiley.com/doi/epdf/10.1002/ijgo.13460" TargetMode="External"/><Relationship Id="rId517" Type="http://schemas.openxmlformats.org/officeDocument/2006/relationships/hyperlink" Target="https://pubmed.ncbi.nlm.nih.gov/34719780/" TargetMode="External"/><Relationship Id="rId724" Type="http://schemas.openxmlformats.org/officeDocument/2006/relationships/hyperlink" Target="https://doi.org/10.38136/jgon.1116546" TargetMode="External"/><Relationship Id="rId931" Type="http://schemas.openxmlformats.org/officeDocument/2006/relationships/hyperlink" Target="https://www.mdpi.com/1660-4601/19/23/15735" TargetMode="External"/><Relationship Id="rId60" Type="http://schemas.openxmlformats.org/officeDocument/2006/relationships/hyperlink" Target="https://bjanaesthesia.org/article/S0007-0912(20)30131-8/pdf" TargetMode="External"/><Relationship Id="rId156" Type="http://schemas.openxmlformats.org/officeDocument/2006/relationships/hyperlink" Target="https://dm5migu4zj3pb.cloudfront.net/manuscripts/139000/139569/cache/139569.1-20200616123251-covered-253bed37ca4c1ab43d105aefdf7b5536.pdf" TargetMode="External"/><Relationship Id="rId198" Type="http://schemas.openxmlformats.org/officeDocument/2006/relationships/hyperlink" Target="https://www.e-cep.org/upload/pdf/cep-2020-00850.pdf" TargetMode="External"/><Relationship Id="rId321" Type="http://schemas.openxmlformats.org/officeDocument/2006/relationships/hyperlink" Target="https://www.authorea.com/doi/full/10.22541/au.160637401.18473878" TargetMode="External"/><Relationship Id="rId363" Type="http://schemas.openxmlformats.org/officeDocument/2006/relationships/hyperlink" Target="https://www.sciencedirect.com/science/article/pii/S2468784721000064?via%3Dihub" TargetMode="External"/><Relationship Id="rId419" Type="http://schemas.openxmlformats.org/officeDocument/2006/relationships/hyperlink" Target="https://academic.oup.com/cid/advance-article/doi/10.1093/cid/ciab344/6274300" TargetMode="External"/><Relationship Id="rId570" Type="http://schemas.openxmlformats.org/officeDocument/2006/relationships/hyperlink" Target="https://pubmed.ncbi.nlm.nih.gov/34882359/" TargetMode="External"/><Relationship Id="rId626" Type="http://schemas.openxmlformats.org/officeDocument/2006/relationships/hyperlink" Target="https://pubmed.ncbi.nlm.nih.gov/35253329/" TargetMode="External"/><Relationship Id="rId973" Type="http://schemas.openxmlformats.org/officeDocument/2006/relationships/hyperlink" Target="https://investigacion.unitepc.edu.bo/revista/index.php/revista-unitepc/article/view/147" TargetMode="External"/><Relationship Id="rId1007" Type="http://schemas.openxmlformats.org/officeDocument/2006/relationships/hyperlink" Target="https://www.mdpi.com/2075-4426/13/2/317" TargetMode="External"/><Relationship Id="rId223" Type="http://schemas.openxmlformats.org/officeDocument/2006/relationships/hyperlink" Target="https://www.ncbi.nlm.nih.gov/pmc/articles/PMC7384380/pdf/ofaa283.pdf" TargetMode="External"/><Relationship Id="rId430" Type="http://schemas.openxmlformats.org/officeDocument/2006/relationships/hyperlink" Target="https://ijrcog.org/index.php/ijrcog/article/view/8619" TargetMode="External"/><Relationship Id="rId668" Type="http://schemas.openxmlformats.org/officeDocument/2006/relationships/hyperlink" Target="https://www.amjcaserep.com/abstract/full/idArt/936734" TargetMode="External"/><Relationship Id="rId833" Type="http://schemas.openxmlformats.org/officeDocument/2006/relationships/hyperlink" Target="https://www.mdpi.com/1999-4915/14/10/2207/htm" TargetMode="External"/><Relationship Id="rId875" Type="http://schemas.openxmlformats.org/officeDocument/2006/relationships/hyperlink" Target="https://revistas.unc.edu.pe/index.php/nortemedico/article/view/121" TargetMode="External"/><Relationship Id="rId18" Type="http://schemas.openxmlformats.org/officeDocument/2006/relationships/hyperlink" Target="http://balkanmedicaljournal.org/uploads/pdf/pdf_BMJ_2196.pdf" TargetMode="External"/><Relationship Id="rId265" Type="http://schemas.openxmlformats.org/officeDocument/2006/relationships/hyperlink" Target="https://casereports.bmj.com/content/13/9/e237007" TargetMode="External"/><Relationship Id="rId472" Type="http://schemas.openxmlformats.org/officeDocument/2006/relationships/hyperlink" Target="https://journals.lww.com/greenjournal/Fulltext/9900/Coronavirus_Disease_2019__COVID_19__Pandemic_and.274.aspx?casa_token=H0_McjrVmUYAAAAA:coIc2iyyce3mOt2tiju-V0O3s1HCS01DJ8DHWMmlYrivB6GvmkDDS9vrFp4Un4F8xcKMOWWxU0LKJpW8_xqMxt81" TargetMode="External"/><Relationship Id="rId528" Type="http://schemas.openxmlformats.org/officeDocument/2006/relationships/hyperlink" Target="https://www.ncbi.nlm.nih.gov/pmc/articles/PMC8567119/" TargetMode="External"/><Relationship Id="rId735" Type="http://schemas.openxmlformats.org/officeDocument/2006/relationships/hyperlink" Target="https://www.mdpi.com/2075-4418/12/7/1668/htm" TargetMode="External"/><Relationship Id="rId900" Type="http://schemas.openxmlformats.org/officeDocument/2006/relationships/hyperlink" Target="https://www.sciencedirect.com/science/article/pii/S1028455922002832?via%3Dihub" TargetMode="External"/><Relationship Id="rId942" Type="http://schemas.openxmlformats.org/officeDocument/2006/relationships/hyperlink" Target="https://dergipark.org.tr/en/download/article-file/2786953" TargetMode="External"/><Relationship Id="rId125" Type="http://schemas.openxmlformats.org/officeDocument/2006/relationships/hyperlink" Target="https://bmjpaedsopen.bmj.com/content/bmjpo/4/1/e000718.full.pdf" TargetMode="External"/><Relationship Id="rId167" Type="http://schemas.openxmlformats.org/officeDocument/2006/relationships/hyperlink" Target="https://journals.lww.com/greenjournal/Abstract/9000/Tocilizumab_and_Remdesivir_in_a_Pregnant_Patient.97308.aspx" TargetMode="External"/><Relationship Id="rId332" Type="http://schemas.openxmlformats.org/officeDocument/2006/relationships/hyperlink" Target="https://obgyn.onlinelibrary.wiley.com/doi/epdf/10.1002/uog.23575" TargetMode="External"/><Relationship Id="rId374" Type="http://schemas.openxmlformats.org/officeDocument/2006/relationships/hyperlink" Target="https://doi.org/10.1080/08998280.2020.1866477" TargetMode="External"/><Relationship Id="rId581" Type="http://schemas.openxmlformats.org/officeDocument/2006/relationships/hyperlink" Target="https://www.jcpsp.pk/article-detail/pmaternal-mortality-with-emsarscov2orem-during-its-4supthorsup-wave-in-pakistan-the-vaccine-paradox-and-pregnancyorp" TargetMode="External"/><Relationship Id="rId777" Type="http://schemas.openxmlformats.org/officeDocument/2006/relationships/hyperlink" Target="https://www.mdpi.com/1999-4915/14/9/1885/htm" TargetMode="External"/><Relationship Id="rId984" Type="http://schemas.openxmlformats.org/officeDocument/2006/relationships/hyperlink" Target="https://www.mdpi.com/2076-2607/11/1/223" TargetMode="External"/><Relationship Id="rId1018" Type="http://schemas.openxmlformats.org/officeDocument/2006/relationships/hyperlink" Target="https://www.cureus.com/articles/126310-maternal-outcomes-among-pregnant-women-diagnosed-with-covid-19" TargetMode="External"/><Relationship Id="rId71" Type="http://schemas.openxmlformats.org/officeDocument/2006/relationships/hyperlink" Target="https://pubmed.ncbi.nlm.nih.gov/32350871/?from_term=Analysis+of+vaginal+delivery+outcomes+among+pregnant+women+in+Wuhan%2C+China+during+the+COVID%E2%80%9019+pandemic&amp;from_sort=date&amp;from_size=50&amp;from_pos=1" TargetMode="External"/><Relationship Id="rId234" Type="http://schemas.openxmlformats.org/officeDocument/2006/relationships/hyperlink" Target="https://s3.ca-central-1.amazonaws.com/assets.jmir.org/assets/preprints/preprint-19642-accepted.pdf" TargetMode="External"/><Relationship Id="rId637" Type="http://schemas.openxmlformats.org/officeDocument/2006/relationships/hyperlink" Target="https://pubmed.ncbi.nlm.nih.gov/35363644/" TargetMode="External"/><Relationship Id="rId679" Type="http://schemas.openxmlformats.org/officeDocument/2006/relationships/hyperlink" Target="https://www.ajog.org/article/S0002-9378(22)00414-8/pdf" TargetMode="External"/><Relationship Id="rId802" Type="http://schemas.openxmlformats.org/officeDocument/2006/relationships/hyperlink" Target="https://www.ajog.org/article/S0002-9378(22)00747-5/fulltext" TargetMode="External"/><Relationship Id="rId844" Type="http://schemas.openxmlformats.org/officeDocument/2006/relationships/hyperlink" Target="https://www.sciencedirect.com/science/article/pii/S2529993X22002143?via%3Dihub" TargetMode="External"/><Relationship Id="rId886" Type="http://schemas.openxmlformats.org/officeDocument/2006/relationships/hyperlink" Target="http://www.gynaecology-obstetrics-journal.com/maternal-and-perinatal-outcomes-in-the-covid-19-omicron-wave-in-comparison-with-the-delta-wave-a-multicenter-observational-study/" TargetMode="External"/><Relationship Id="rId2" Type="http://schemas.openxmlformats.org/officeDocument/2006/relationships/hyperlink" Target="https://www.ncbi.nlm.nih.gov/research/coronavirus/publication/32114744" TargetMode="External"/><Relationship Id="rId29" Type="http://schemas.openxmlformats.org/officeDocument/2006/relationships/hyperlink" Target="http://www.transpopmed.org/articles/tppm/tppm-2020-7-118.pdf" TargetMode="External"/><Relationship Id="rId276" Type="http://schemas.openxmlformats.org/officeDocument/2006/relationships/hyperlink" Target="https://www.thieme-connect.com/products/ejournals/html/10.1055/s-0040-1716505" TargetMode="External"/><Relationship Id="rId441" Type="http://schemas.openxmlformats.org/officeDocument/2006/relationships/hyperlink" Target="https://bmjpaedsopen.bmj.com/content/5/1/e001087" TargetMode="External"/><Relationship Id="rId483" Type="http://schemas.openxmlformats.org/officeDocument/2006/relationships/hyperlink" Target="https://ljkzedo.ba/mgpdf/mg36/01_Hodzic_1407_A.pdf" TargetMode="External"/><Relationship Id="rId539" Type="http://schemas.openxmlformats.org/officeDocument/2006/relationships/hyperlink" Target="https://www.ncbi.nlm.nih.gov/pmc/articles/PMC8199070/" TargetMode="External"/><Relationship Id="rId690" Type="http://schemas.openxmlformats.org/officeDocument/2006/relationships/hyperlink" Target="https://onlinelibrary.wiley.com/doi/abs/10.1111/aji.13583?casa_token=SK1WLk5YoCwAAAAA:IFP9mqEo4yL-9REFbTLx5iEe29zHvwW1yZ02syhSsPsvBFcOjZ6FuXz_aqX7TlehrX6IzpxPeI0thSo" TargetMode="External"/><Relationship Id="rId704" Type="http://schemas.openxmlformats.org/officeDocument/2006/relationships/hyperlink" Target="https://journals.tubitak.gov.tr/medical/vol52/iss3/4/" TargetMode="External"/><Relationship Id="rId746" Type="http://schemas.openxmlformats.org/officeDocument/2006/relationships/hyperlink" Target="https://www.hindawi.com/journals/ogi/2022/1756266/" TargetMode="External"/><Relationship Id="rId911" Type="http://schemas.openxmlformats.org/officeDocument/2006/relationships/hyperlink" Target="https://www.sciencedirect.com/science/article/pii/S0002937822022074?via%3Dihub" TargetMode="External"/><Relationship Id="rId40" Type="http://schemas.openxmlformats.org/officeDocument/2006/relationships/hyperlink" Target="https://link.springer.com/content/pdf/10.1007/s11684-020-0772-y.pdf" TargetMode="External"/><Relationship Id="rId136" Type="http://schemas.openxmlformats.org/officeDocument/2006/relationships/hyperlink" Target="https://pubmed.ncbi.nlm.nih.gov/32510581/?from_term=Clinical+Characteristics+and+Laboratory+Results+of+Pregnant+Women+With+COVID-19+in+Wuhan%2C+China&amp;from_sort=date&amp;from_size=100&amp;from_pos=1" TargetMode="External"/><Relationship Id="rId178" Type="http://schemas.openxmlformats.org/officeDocument/2006/relationships/hyperlink" Target="https://journals.lww.com/greenjournal/Abstract/9000/Fetal_Transient_Skin_Edema_in_Two_Pregnant_Women.97307.aspx" TargetMode="External"/><Relationship Id="rId301" Type="http://schemas.openxmlformats.org/officeDocument/2006/relationships/hyperlink" Target="https://www.researchgate.net/publication/344077318_EPIDEMIOLOGICAL_ANALYSIS_OF_PREGNANT_WOMEN_WITH_COVID-19_IN_DHAKA_BANGLADESH_A_SINGLE-CENTRE_RETROSPECTIVE_STUDY" TargetMode="External"/><Relationship Id="rId343" Type="http://schemas.openxmlformats.org/officeDocument/2006/relationships/hyperlink" Target="https://pubmed.ncbi.nlm.nih.gov/33951100/" TargetMode="External"/><Relationship Id="rId550" Type="http://schemas.openxmlformats.org/officeDocument/2006/relationships/hyperlink" Target="https://pubmed.ncbi.nlm.nih.gov/34814234/" TargetMode="External"/><Relationship Id="rId788" Type="http://schemas.openxmlformats.org/officeDocument/2006/relationships/hyperlink" Target="https://www.sciencedirect.com/science/article/pii/S1341321X22002641?via%3Dihub" TargetMode="External"/><Relationship Id="rId953" Type="http://schemas.openxmlformats.org/officeDocument/2006/relationships/hyperlink" Target="https://www.mdpi.com/2218-1989/13/1/54" TargetMode="External"/><Relationship Id="rId995" Type="http://schemas.openxmlformats.org/officeDocument/2006/relationships/hyperlink" Target="https://www.frontiersin.org/articles/10.3389/fendo.2022.951388/full" TargetMode="External"/><Relationship Id="rId1029" Type="http://schemas.openxmlformats.org/officeDocument/2006/relationships/hyperlink" Target="https://www.sciencedirect.com/science/article/pii/S2468784723000338?via%3Dihub" TargetMode="External"/><Relationship Id="rId82" Type="http://schemas.openxmlformats.org/officeDocument/2006/relationships/hyperlink" Target="https://journals.lww.com/greenjournal/Abstract/9000/Acute_Respiratory_Distress_Syndrome_in_a_Preterm.97348.aspx" TargetMode="External"/><Relationship Id="rId203" Type="http://schemas.openxmlformats.org/officeDocument/2006/relationships/hyperlink" Target="https://link.springer.com/content/pdf/10.1007/s13224-020-01335-3.pdf" TargetMode="External"/><Relationship Id="rId385" Type="http://schemas.openxmlformats.org/officeDocument/2006/relationships/hyperlink" Target="https://onlinelibrary.wiley.com/doi/10.1111/jcpt.13394" TargetMode="External"/><Relationship Id="rId592" Type="http://schemas.openxmlformats.org/officeDocument/2006/relationships/hyperlink" Target="https://pubmed.ncbi.nlm.nih.gov/35077581/" TargetMode="External"/><Relationship Id="rId606" Type="http://schemas.openxmlformats.org/officeDocument/2006/relationships/hyperlink" Target="https://pubmed.ncbi.nlm.nih.gov/35229932/" TargetMode="External"/><Relationship Id="rId648" Type="http://schemas.openxmlformats.org/officeDocument/2006/relationships/hyperlink" Target="https://www.ncbi.nlm.nih.gov/pmc/articles/PMC9015950/" TargetMode="External"/><Relationship Id="rId813" Type="http://schemas.openxmlformats.org/officeDocument/2006/relationships/hyperlink" Target="https://www.mdpi.com/2075-4426/12/9/1480/htm" TargetMode="External"/><Relationship Id="rId855" Type="http://schemas.openxmlformats.org/officeDocument/2006/relationships/hyperlink" Target="https://publications.aap.org/pediatrics/article/doi/10.1542/peds.2022-056206/189773/Infants-Born-Following-SARS-CoV-2-Infection-in?autologincheck=redirected?nfToken=00000000-0000-0000-0000-000000000000" TargetMode="External"/><Relationship Id="rId1040" Type="http://schemas.openxmlformats.org/officeDocument/2006/relationships/hyperlink" Target="https://obgyn.onlinelibrary.wiley.com/doi/10.1111/aogs.14512" TargetMode="External"/><Relationship Id="rId245" Type="http://schemas.openxmlformats.org/officeDocument/2006/relationships/hyperlink" Target="https://pubmed.ncbi.nlm.nih.gov/32799197/" TargetMode="External"/><Relationship Id="rId287" Type="http://schemas.openxmlformats.org/officeDocument/2006/relationships/hyperlink" Target="https://obgyn.onlinelibrary.wiley.com/doi/10.1002/ijgo.13427" TargetMode="External"/><Relationship Id="rId410" Type="http://schemas.openxmlformats.org/officeDocument/2006/relationships/hyperlink" Target="https://www.tandfonline.com/doi/full/10.1080/14767058.2021.1902500" TargetMode="External"/><Relationship Id="rId452" Type="http://schemas.openxmlformats.org/officeDocument/2006/relationships/hyperlink" Target="https://obgyn.onlinelibrary.wiley.com/doi/10.1111/jog.14928" TargetMode="External"/><Relationship Id="rId494" Type="http://schemas.openxmlformats.org/officeDocument/2006/relationships/hyperlink" Target="https://pubmed.ncbi.nlm.nih.gov/34654615/" TargetMode="External"/><Relationship Id="rId508" Type="http://schemas.openxmlformats.org/officeDocument/2006/relationships/hyperlink" Target="https://www.ncbi.nlm.nih.gov/research/coronavirus/publication/34629031" TargetMode="External"/><Relationship Id="rId715" Type="http://schemas.openxmlformats.org/officeDocument/2006/relationships/hyperlink" Target="https://cms.galenos.com.tr/Uploads/Article_52230/TJOG-19-88-En.pdf" TargetMode="External"/><Relationship Id="rId897" Type="http://schemas.openxmlformats.org/officeDocument/2006/relationships/hyperlink" Target="https://repository.usmf.md/handle/20.500.12710/22775" TargetMode="External"/><Relationship Id="rId922" Type="http://schemas.openxmlformats.org/officeDocument/2006/relationships/hyperlink" Target="https://www.sciencedirect.com/science/article/pii/S2210778922001283" TargetMode="External"/><Relationship Id="rId105" Type="http://schemas.openxmlformats.org/officeDocument/2006/relationships/hyperlink" Target="https://www.ejog.org/article/S0301-2115(20)30276-1/pdf" TargetMode="External"/><Relationship Id="rId147" Type="http://schemas.openxmlformats.org/officeDocument/2006/relationships/hyperlink" Target="https://reader.elsevier.com/reader/sd/pii/S2214911220300588?token=7E1A70545F7C356164B6845CC126104F20A70BE41AF7A7D8124EAF1FE0F87552B2266CDD8FFF18B1A21E97C8B2A1DBED" TargetMode="External"/><Relationship Id="rId312" Type="http://schemas.openxmlformats.org/officeDocument/2006/relationships/hyperlink" Target="https://www.ncbi.nlm.nih.gov/pmc/articles/PMC7585766/" TargetMode="External"/><Relationship Id="rId354" Type="http://schemas.openxmlformats.org/officeDocument/2006/relationships/hyperlink" Target="https://obgyn.onlinelibrary.wiley.com/doi/10.1111/jog.14664" TargetMode="External"/><Relationship Id="rId757" Type="http://schemas.openxmlformats.org/officeDocument/2006/relationships/hyperlink" Target="https://www.hindawi.com/journals/criog/2022/8423733/" TargetMode="External"/><Relationship Id="rId799" Type="http://schemas.openxmlformats.org/officeDocument/2006/relationships/hyperlink" Target="https://obgyn.onlinelibrary.wiley.com/doi/epdf/10.1111/aogs.14160" TargetMode="External"/><Relationship Id="rId964" Type="http://schemas.openxmlformats.org/officeDocument/2006/relationships/hyperlink" Target="https://www.sciencedirect.com/science/article/pii/S2666776222002654?via%3Dihub" TargetMode="External"/><Relationship Id="rId51" Type="http://schemas.openxmlformats.org/officeDocument/2006/relationships/hyperlink" Target="https://www.researchsquare.com/article/rs-22938/v1" TargetMode="External"/><Relationship Id="rId93" Type="http://schemas.openxmlformats.org/officeDocument/2006/relationships/hyperlink" Target="https://journals.sagepub.com/doi/full/10.1177/1093526620925569?url_ver=Z39.88-2003&amp;rfr_id=ori:rid:crossref.org&amp;rfr_dat=cr_pub%20%200pubmed" TargetMode="External"/><Relationship Id="rId189" Type="http://schemas.openxmlformats.org/officeDocument/2006/relationships/hyperlink" Target="https://www.nature.com/articles/s41467-020-17436-6" TargetMode="External"/><Relationship Id="rId396" Type="http://schemas.openxmlformats.org/officeDocument/2006/relationships/hyperlink" Target="https://journals.lww.com/pidj/Fulltext/2021/03000/Severe_Acute_Respiratory_Syndrome_Coronavirus_2.24.aspx" TargetMode="External"/><Relationship Id="rId561" Type="http://schemas.openxmlformats.org/officeDocument/2006/relationships/hyperlink" Target="https://www.ncbi.nlm.nih.gov/pmc/articles/PMC8617726/" TargetMode="External"/><Relationship Id="rId617" Type="http://schemas.openxmlformats.org/officeDocument/2006/relationships/hyperlink" Target="https://pubmed.ncbi.nlm.nih.gov/35282749/" TargetMode="External"/><Relationship Id="rId659" Type="http://schemas.openxmlformats.org/officeDocument/2006/relationships/hyperlink" Target="https://www.sciencedirect.com/science/article/pii/S204908012200471X" TargetMode="External"/><Relationship Id="rId824" Type="http://schemas.openxmlformats.org/officeDocument/2006/relationships/hyperlink" Target="https://www.frontiersin.org/articles/10.3389/fimmu.2022.953043/full" TargetMode="External"/><Relationship Id="rId866" Type="http://schemas.openxmlformats.org/officeDocument/2006/relationships/hyperlink" Target="https://www.thieme-connect.de/products/ejournals/html/10.1055/s-0042-1757274" TargetMode="External"/><Relationship Id="rId214" Type="http://schemas.openxmlformats.org/officeDocument/2006/relationships/hyperlink" Target="https://journals.sagepub.com/doi/10.1177/2324709620946621" TargetMode="External"/><Relationship Id="rId256" Type="http://schemas.openxmlformats.org/officeDocument/2006/relationships/hyperlink" Target="https://journals.lww.com/greenjournal/Abstract/9000/High_Concentrations_of_Nitric_Oxide_Inhalation.97257.aspx" TargetMode="External"/><Relationship Id="rId298" Type="http://schemas.openxmlformats.org/officeDocument/2006/relationships/hyperlink" Target="https://www.ncbi.nlm.nih.gov/pmc/articles/PMC7567444/" TargetMode="External"/><Relationship Id="rId421" Type="http://schemas.openxmlformats.org/officeDocument/2006/relationships/hyperlink" Target="https://www.sciencedirect.com/science/article/pii/S141386702100060X" TargetMode="External"/><Relationship Id="rId463" Type="http://schemas.openxmlformats.org/officeDocument/2006/relationships/hyperlink" Target="https://fn.bmj.com/content/early/2021/07/18/archdischild-2021-322100.long" TargetMode="External"/><Relationship Id="rId519" Type="http://schemas.openxmlformats.org/officeDocument/2006/relationships/hyperlink" Target="https://www.ncbi.nlm.nih.gov/pmc/articles/PMC8556813/" TargetMode="External"/><Relationship Id="rId670" Type="http://schemas.openxmlformats.org/officeDocument/2006/relationships/hyperlink" Target="https://www.ncbi.nlm.nih.gov/pmc/articles/PMC9073212/" TargetMode="External"/><Relationship Id="rId116" Type="http://schemas.openxmlformats.org/officeDocument/2006/relationships/hyperlink" Target="https://pubmed.ncbi.nlm.nih.gov/32438521/?from_term=%28pregnant%2Fpregnancy+OR+maternal+OR+perinatal+OR+neonate%2Fneonatal+OR+newborn+OR+obstetric%29+AND+%28covid-19+OR+SARS-CoV-2%29&amp;from_sort=date&amp;from_size=100&amp;from_pos=1" TargetMode="External"/><Relationship Id="rId158" Type="http://schemas.openxmlformats.org/officeDocument/2006/relationships/hyperlink" Target="https://assets.researchsquare.com/files/rs-37088/v1/2a8a249e-77da-4daa-b6ab-8cf690cae743.pdf" TargetMode="External"/><Relationship Id="rId323" Type="http://schemas.openxmlformats.org/officeDocument/2006/relationships/hyperlink" Target="https://www.gynaecologyjournal.com/articles/732/4-5-52-919.pdf" TargetMode="External"/><Relationship Id="rId530" Type="http://schemas.openxmlformats.org/officeDocument/2006/relationships/hyperlink" Target="https://www.ncbi.nlm.nih.gov/research/coronavirus/publication/34679654" TargetMode="External"/><Relationship Id="rId726" Type="http://schemas.openxmlformats.org/officeDocument/2006/relationships/hyperlink" Target="https://onlinelibrary.wiley.com/doi/epdf/10.1111/aji.13596" TargetMode="External"/><Relationship Id="rId768" Type="http://schemas.openxmlformats.org/officeDocument/2006/relationships/hyperlink" Target="https://link.springer.com/article/10.1007/s42399-022-01267-1" TargetMode="External"/><Relationship Id="rId933" Type="http://schemas.openxmlformats.org/officeDocument/2006/relationships/hyperlink" Target="https://www.sciencedirect.com/science/article/pii/S2666354622001624" TargetMode="External"/><Relationship Id="rId975" Type="http://schemas.openxmlformats.org/officeDocument/2006/relationships/hyperlink" Target="https://www.thelancet.com/journals/lancet/article/PIIS0140-6736(22)02467-9/fulltext" TargetMode="External"/><Relationship Id="rId1009" Type="http://schemas.openxmlformats.org/officeDocument/2006/relationships/hyperlink" Target="https://www.sciencedirect.com/science/article/pii/S2468784723000156?via%3Dihub" TargetMode="External"/><Relationship Id="rId20" Type="http://schemas.openxmlformats.org/officeDocument/2006/relationships/hyperlink" Target="https://www.sciencedirect.com/science/article/pii/S1695403320301302?via%3Dihub" TargetMode="External"/><Relationship Id="rId62" Type="http://schemas.openxmlformats.org/officeDocument/2006/relationships/hyperlink" Target="https://reader.elsevier.com/reader/sd/pii/S2589933320300434?token=8DF6A5A58D60E7056091D1917F5D3B106265A47EB65F013078A673D9800397165A7FC3B8B7C7CB787897BCA917B1E51F" TargetMode="External"/><Relationship Id="rId365" Type="http://schemas.openxmlformats.org/officeDocument/2006/relationships/hyperlink" Target="https://journals.lww.com/ccmjournal/Fulltext/2021/01001/273__SARS_CoV_2_Induced_Emergency_Cesarian_Section.241.aspx" TargetMode="External"/><Relationship Id="rId572" Type="http://schemas.openxmlformats.org/officeDocument/2006/relationships/hyperlink" Target="https://annali.iss.it/index.php/anna/article/view/1411" TargetMode="External"/><Relationship Id="rId628" Type="http://schemas.openxmlformats.org/officeDocument/2006/relationships/hyperlink" Target="https://pubmed.ncbi.nlm.nih.gov/35247163/" TargetMode="External"/><Relationship Id="rId835" Type="http://schemas.openxmlformats.org/officeDocument/2006/relationships/hyperlink" Target="http://ojs.lumhs.edu.pk/index.php/LMRJ/article/view/968/407" TargetMode="External"/><Relationship Id="rId225" Type="http://schemas.openxmlformats.org/officeDocument/2006/relationships/hyperlink" Target="https://onlinelibrary.wiley.com/doi/epdf/10.1002/jmv.26386" TargetMode="External"/><Relationship Id="rId267" Type="http://schemas.openxmlformats.org/officeDocument/2006/relationships/hyperlink" Target="https://www.jcvaonline.com/article/S1053-0770(20)30793-X/fulltext" TargetMode="External"/><Relationship Id="rId432" Type="http://schemas.openxmlformats.org/officeDocument/2006/relationships/hyperlink" Target="https://www.ncbi.nlm.nih.gov/pmc/articles/PMC8202219/" TargetMode="External"/><Relationship Id="rId474" Type="http://schemas.openxmlformats.org/officeDocument/2006/relationships/hyperlink" Target="https://rbej.biomedcentral.com/articles/10.1186/s12958-021-00807-z" TargetMode="External"/><Relationship Id="rId877" Type="http://schemas.openxmlformats.org/officeDocument/2006/relationships/hyperlink" Target="https://jamanetwork.com/journals/jamanetworkopen/fullarticle/2798223" TargetMode="External"/><Relationship Id="rId1020" Type="http://schemas.openxmlformats.org/officeDocument/2006/relationships/hyperlink" Target="https://www.tandfonline.com/doi/full/10.1080/14767058.2023.2183752?af=R" TargetMode="External"/><Relationship Id="rId127" Type="http://schemas.openxmlformats.org/officeDocument/2006/relationships/hyperlink" Target="https://pubmed.ncbi.nlm.nih.gov/32479682/?from_single_result=Preeclampsia-like+syndrome+induced+by+severe+COVID-19%3A+a+prospective+observational+study" TargetMode="External"/><Relationship Id="rId681" Type="http://schemas.openxmlformats.org/officeDocument/2006/relationships/hyperlink" Target="https://www.cureus.com/articles/96062-maternal-and-neonatal-outcomes-in-pregnant-women-with-sars-cov-2-infection-complicated-by-hepatic-dysfunction" TargetMode="External"/><Relationship Id="rId737" Type="http://schemas.openxmlformats.org/officeDocument/2006/relationships/hyperlink" Target="https://www.sciencedirect.com/science/article/pii/S1413867022000721?via%3Dihub" TargetMode="External"/><Relationship Id="rId779" Type="http://schemas.openxmlformats.org/officeDocument/2006/relationships/hyperlink" Target="https://www.sciencedirect.com/science/article/pii/S0165037822002145?via%3Dihub" TargetMode="External"/><Relationship Id="rId902" Type="http://schemas.openxmlformats.org/officeDocument/2006/relationships/hyperlink" Target="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 TargetMode="External"/><Relationship Id="rId944" Type="http://schemas.openxmlformats.org/officeDocument/2006/relationships/hyperlink" Target="https://www.eymj.org/search.php?where=aview&amp;id=10.3349/ymj.2022.0259&amp;code=0069YMJ&amp;vmode=FULL" TargetMode="External"/><Relationship Id="rId986" Type="http://schemas.openxmlformats.org/officeDocument/2006/relationships/hyperlink" Target="https://obgyn.onlinelibrary.wiley.com/doi/10.1111/aogs.14512" TargetMode="External"/><Relationship Id="rId31" Type="http://schemas.openxmlformats.org/officeDocument/2006/relationships/hyperlink" Target="https://www.preprints.org/manuscript/202002.0373/v1" TargetMode="External"/><Relationship Id="rId73" Type="http://schemas.openxmlformats.org/officeDocument/2006/relationships/hyperlink" Target="https://www.ajog.org/article/S0002-9378(20)30516-0/pdf" TargetMode="External"/><Relationship Id="rId169" Type="http://schemas.openxmlformats.org/officeDocument/2006/relationships/hyperlink" Target="https://kns.cnki.net/KCMS/detail/detail.aspx?dbcode=CJFQ&amp;dbname=CJFDLAST2020&amp;filename=FSXS202004003&amp;v=MDkwODBlWDFMdXhZUzdEaDFUM3FUcldNMUZyQ1VSN3FmWU9ab0Zpcm1VN3JLSXo3VGZiRzRITkhNcTQ5Rlo0Ujg=" TargetMode="External"/><Relationship Id="rId334" Type="http://schemas.openxmlformats.org/officeDocument/2006/relationships/hyperlink" Target="https://www.ejog.org/article/S0301-2115(20)30372-9/fulltext" TargetMode="External"/><Relationship Id="rId376" Type="http://schemas.openxmlformats.org/officeDocument/2006/relationships/hyperlink" Target="https://bmjopen.bmj.com/content/11/2/e044224" TargetMode="External"/><Relationship Id="rId541" Type="http://schemas.openxmlformats.org/officeDocument/2006/relationships/hyperlink" Target="https://journals.viamedica.pl/ginekologia_polska/article/view/72611" TargetMode="External"/><Relationship Id="rId583" Type="http://schemas.openxmlformats.org/officeDocument/2006/relationships/hyperlink" Target="https://pubmed.ncbi.nlm.nih.gov/35013811/" TargetMode="External"/><Relationship Id="rId639" Type="http://schemas.openxmlformats.org/officeDocument/2006/relationships/hyperlink" Target="https://journals.lww.com/joacp/Abstract/9000/Maternal_and_neonatal_characteristics,_operative.99879.aspx" TargetMode="External"/><Relationship Id="rId790" Type="http://schemas.openxmlformats.org/officeDocument/2006/relationships/hyperlink" Target="https://www.sciencedirect.com/science/article/pii/S1028455922002212?via%3Dihub" TargetMode="External"/><Relationship Id="rId804" Type="http://schemas.openxmlformats.org/officeDocument/2006/relationships/hyperlink" Target="https://www.frontiersin.org/articles/10.3389/fimmu.2022.957224/full" TargetMode="External"/><Relationship Id="rId4" Type="http://schemas.openxmlformats.org/officeDocument/2006/relationships/hyperlink" Target="https://wwwnc.cdc.gov/eid/article/26/6/20-0287_article" TargetMode="External"/><Relationship Id="rId180" Type="http://schemas.openxmlformats.org/officeDocument/2006/relationships/hyperlink" Target="https://pubmed.ncbi.nlm.nih.gov/32649784/" TargetMode="External"/><Relationship Id="rId236" Type="http://schemas.openxmlformats.org/officeDocument/2006/relationships/hyperlink" Target="https://link.springer.com/content/pdf/10.1007/s00431-020-03767-5.pdf" TargetMode="External"/><Relationship Id="rId278" Type="http://schemas.openxmlformats.org/officeDocument/2006/relationships/hyperlink" Target="https://www.cdc.gov/mmwr/volumes/69/wr/pdfs/mm6938e1-H.pdf" TargetMode="External"/><Relationship Id="rId401" Type="http://schemas.openxmlformats.org/officeDocument/2006/relationships/hyperlink" Target="https://bmcpediatr.biomedcentral.com/articles/10.1186/s12887-021-02618-y" TargetMode="External"/><Relationship Id="rId443" Type="http://schemas.openxmlformats.org/officeDocument/2006/relationships/hyperlink" Target="https://pubmed.ncbi.nlm.nih.gov/34126613/" TargetMode="External"/><Relationship Id="rId650" Type="http://schemas.openxmlformats.org/officeDocument/2006/relationships/hyperlink" Target="https://revista.fecolsog.org/index.php/rcog/article/view/3776/3773" TargetMode="External"/><Relationship Id="rId846" Type="http://schemas.openxmlformats.org/officeDocument/2006/relationships/hyperlink" Target="https://jjournals.ju.edu.jo/index.php/JMJ/article/view/470" TargetMode="External"/><Relationship Id="rId888" Type="http://schemas.openxmlformats.org/officeDocument/2006/relationships/hyperlink" Target="https://www.mdpi.com/2077-0383/11/22/6827" TargetMode="External"/><Relationship Id="rId1031" Type="http://schemas.openxmlformats.org/officeDocument/2006/relationships/hyperlink" Target="https://www.sciencedirect.com/science/article/pii/S2468784723000363?via%3Dihub" TargetMode="External"/><Relationship Id="rId303" Type="http://schemas.openxmlformats.org/officeDocument/2006/relationships/hyperlink" Target="https://www.medrxiv.org/content/10.1101/2020.09.14.20193177v1" TargetMode="External"/><Relationship Id="rId485" Type="http://schemas.openxmlformats.org/officeDocument/2006/relationships/hyperlink" Target="https://www.sciencedirect.com/science/article/pii/S0264410X21011919?via%3Dihub" TargetMode="External"/><Relationship Id="rId692" Type="http://schemas.openxmlformats.org/officeDocument/2006/relationships/hyperlink" Target="https://www.tandfonline.com/doi/abs/10.1080/01443615.2022.2082277?journalCode=ijog20" TargetMode="External"/><Relationship Id="rId706" Type="http://schemas.openxmlformats.org/officeDocument/2006/relationships/hyperlink" Target="https://www.karger.com/Article/Abstract/525625" TargetMode="External"/><Relationship Id="rId748" Type="http://schemas.openxmlformats.org/officeDocument/2006/relationships/hyperlink" Target="http://caspjim.com/article-1-2619-en.html" TargetMode="External"/><Relationship Id="rId913" Type="http://schemas.openxmlformats.org/officeDocument/2006/relationships/hyperlink" Target="https://eurjmedres.biomedcentral.com/articles/10.1186/s40001-022-00907-5" TargetMode="External"/><Relationship Id="rId955" Type="http://schemas.openxmlformats.org/officeDocument/2006/relationships/hyperlink" Target="https://www.obstetanesthesia.com/article/S0959-289X(22)00339-9/fulltext" TargetMode="External"/><Relationship Id="rId42" Type="http://schemas.openxmlformats.org/officeDocument/2006/relationships/hyperlink" Target="https://www.ncbi.nlm.nih.gov/pmc/articles/PMC7151464/pdf/main.pdf" TargetMode="External"/><Relationship Id="rId84" Type="http://schemas.openxmlformats.org/officeDocument/2006/relationships/hyperlink" Target="https://pubmed.ncbi.nlm.nih.gov/32384387/?from_term=%28pregnant%2Fpregnancy+OR+maternal+OR+perinatal+OR+neonate%2Fneonatal+OR+newborn+OR+obstetric%29+AND+%28covid-19+OR+SARS-CoV-2%29&amp;from_sort=date&amp;from_pos=5" TargetMode="External"/><Relationship Id="rId138" Type="http://schemas.openxmlformats.org/officeDocument/2006/relationships/hyperlink" Target="https://reader.elsevier.com/reader/sd/pii/S2214911220300424?token=E65D9189E742FD066FE7D11822B4A168893726995984E392D30B7ECFF2DD21B3B5310C68C345E0743721CF562BB56313" TargetMode="External"/><Relationship Id="rId345" Type="http://schemas.openxmlformats.org/officeDocument/2006/relationships/hyperlink" Target="https://search.bvsalud.org/global-literature-on-novel-coronavirus-2019-ncov/resource/en/covidwho-692624" TargetMode="External"/><Relationship Id="rId387" Type="http://schemas.openxmlformats.org/officeDocument/2006/relationships/hyperlink" Target="https://www.tandfonline.com/doi/abs/10.1080/14767058.2021.1900105?journalCode=ijmf20" TargetMode="External"/><Relationship Id="rId510" Type="http://schemas.openxmlformats.org/officeDocument/2006/relationships/hyperlink" Target="https://www.sciencedirect.com/science/article/pii/S2667193X21000193?via%3Dihub" TargetMode="External"/><Relationship Id="rId552" Type="http://schemas.openxmlformats.org/officeDocument/2006/relationships/hyperlink" Target="https://pubmed.ncbi.nlm.nih.gov/34806193/" TargetMode="External"/><Relationship Id="rId594" Type="http://schemas.openxmlformats.org/officeDocument/2006/relationships/hyperlink" Target="https://pubmed.ncbi.nlm.nih.gov/35072251/" TargetMode="External"/><Relationship Id="rId608" Type="http://schemas.openxmlformats.org/officeDocument/2006/relationships/hyperlink" Target="https://pubmed.ncbi.nlm.nih.gov/35214625/" TargetMode="External"/><Relationship Id="rId815" Type="http://schemas.openxmlformats.org/officeDocument/2006/relationships/hyperlink" Target="https://www.mdpi.com/2077-0383/11/18/5265/htm" TargetMode="External"/><Relationship Id="rId997" Type="http://schemas.openxmlformats.org/officeDocument/2006/relationships/hyperlink" Target="https://www.jsafog.com/doi/JSAFOG/pdf/10.5005/jp-journals-10006-2165" TargetMode="External"/><Relationship Id="rId191" Type="http://schemas.openxmlformats.org/officeDocument/2006/relationships/hyperlink" Target="https://pubmed.ncbi.nlm.nih.gov/32675129/" TargetMode="External"/><Relationship Id="rId205" Type="http://schemas.openxmlformats.org/officeDocument/2006/relationships/hyperlink" Target="https://www.tandfonline.com/doi/epub/10.1080/14767058.2020.1793320?needAccess=true&amp;" TargetMode="External"/><Relationship Id="rId247" Type="http://schemas.openxmlformats.org/officeDocument/2006/relationships/hyperlink" Target="https://obgyn.onlinelibrary.wiley.com/doi/epdf/10.1111/1471-0528.16470" TargetMode="External"/><Relationship Id="rId412" Type="http://schemas.openxmlformats.org/officeDocument/2006/relationships/hyperlink" Target="https://www.ajog.org/article/S0002-9378(21)00187-3/fulltext" TargetMode="External"/><Relationship Id="rId857" Type="http://schemas.openxmlformats.org/officeDocument/2006/relationships/hyperlink" Target="https://www.sciencedirect.com/science/article/pii/S1201971222005586?via%3Dihub" TargetMode="External"/><Relationship Id="rId899" Type="http://schemas.openxmlformats.org/officeDocument/2006/relationships/hyperlink" Target="https://obgyn.onlinelibrary.wiley.com/doi/10.1111/jog.15510" TargetMode="External"/><Relationship Id="rId1000" Type="http://schemas.openxmlformats.org/officeDocument/2006/relationships/hyperlink" Target="https://www.pedneur.com/article/S0887-8994(22)00268-5/fulltext" TargetMode="External"/><Relationship Id="rId1042" Type="http://schemas.openxmlformats.org/officeDocument/2006/relationships/hyperlink" Target="https://www.ijrcog.org/index.php/ijrcog/article/view/9062" TargetMode="External"/><Relationship Id="rId107" Type="http://schemas.openxmlformats.org/officeDocument/2006/relationships/hyperlink" Target="https://www.thieme-connect.de/products/ejournals/pdf/10.1055/s-0040-1712164.pdf" TargetMode="External"/><Relationship Id="rId289" Type="http://schemas.openxmlformats.org/officeDocument/2006/relationships/hyperlink" Target="https://www.ejog.org/article/S0301-2115(20)30640-0/fulltext" TargetMode="External"/><Relationship Id="rId454" Type="http://schemas.openxmlformats.org/officeDocument/2006/relationships/hyperlink" Target="https://www.ncbi.nlm.nih.gov/pmc/articles/PMC8249977/" TargetMode="External"/><Relationship Id="rId496" Type="http://schemas.openxmlformats.org/officeDocument/2006/relationships/hyperlink" Target="https://pubmed.ncbi.nlm.nih.gov/34607516/" TargetMode="External"/><Relationship Id="rId661" Type="http://schemas.openxmlformats.org/officeDocument/2006/relationships/hyperlink" Target="https://jkms.org/DOIx.php?id=10.3346/jkms.2022.37.e147" TargetMode="External"/><Relationship Id="rId717" Type="http://schemas.openxmlformats.org/officeDocument/2006/relationships/hyperlink" Target="https://www.sciencedirect.com/science/article/pii/S1807593222032732?via%3Dihub" TargetMode="External"/><Relationship Id="rId759" Type="http://schemas.openxmlformats.org/officeDocument/2006/relationships/hyperlink" Target="https://www.mdpi.com/1660-4601/19/15/9517/htm" TargetMode="External"/><Relationship Id="rId924" Type="http://schemas.openxmlformats.org/officeDocument/2006/relationships/hyperlink" Target="https://onlinelibrary.wiley.com/doi/epdf/10.1111/ppe.12944" TargetMode="External"/><Relationship Id="rId966" Type="http://schemas.openxmlformats.org/officeDocument/2006/relationships/hyperlink" Target="https://malariajournal.biomedcentral.com/articles/10.1186/s12936-023-04442-4" TargetMode="External"/><Relationship Id="rId11" Type="http://schemas.openxmlformats.org/officeDocument/2006/relationships/hyperlink" Target="https://jamanetwork.com/journals/jama/fullarticle/2763853" TargetMode="External"/><Relationship Id="rId53" Type="http://schemas.openxmlformats.org/officeDocument/2006/relationships/hyperlink" Target="http://www.zjujournals.com/med/EN/10.3785/j.issn.1008-9292.2020.03.08" TargetMode="External"/><Relationship Id="rId149" Type="http://schemas.openxmlformats.org/officeDocument/2006/relationships/hyperlink" Target="https://reader.elsevier.com/reader/sd/pii/S0014256520301569?token=1BE8722B8363E1C9C522CAA4D91984B75B4A37DE64CEE25B185EDCBA90E9147360D27D7C90E27F48645FCFE4C728CFEB" TargetMode="External"/><Relationship Id="rId314" Type="http://schemas.openxmlformats.org/officeDocument/2006/relationships/hyperlink" Target="https://academic.oup.com/tropej/advance-article/doi/10.1093/tropej/fmaa094/5998439?searchresult=1" TargetMode="External"/><Relationship Id="rId356" Type="http://schemas.openxmlformats.org/officeDocument/2006/relationships/hyperlink" Target="https://www.sciencedirect.com/science/article/pii/S1043466621000119?via%3Dihub" TargetMode="External"/><Relationship Id="rId398" Type="http://schemas.openxmlformats.org/officeDocument/2006/relationships/hyperlink" Target="https://www.cureus.com/articles/49530-severe-acute-respiratory-syndrome-coronavirus-2-sars-cov-2-positive-newborns-of-covid-19-mothers-after-dyad-care-a-case-series" TargetMode="External"/><Relationship Id="rId521" Type="http://schemas.openxmlformats.org/officeDocument/2006/relationships/hyperlink" Target="https://pubmed.ncbi.nlm.nih.gov/34687585/" TargetMode="External"/><Relationship Id="rId563" Type="http://schemas.openxmlformats.org/officeDocument/2006/relationships/hyperlink" Target="https://pubmed.ncbi.nlm.nih.gov/34839474/" TargetMode="External"/><Relationship Id="rId619" Type="http://schemas.openxmlformats.org/officeDocument/2006/relationships/hyperlink" Target="https://pubmed.ncbi.nlm.nih.gov/35265437/" TargetMode="External"/><Relationship Id="rId770" Type="http://schemas.openxmlformats.org/officeDocument/2006/relationships/hyperlink" Target="https://www.nature.com/articles/s41390-022-02266-7" TargetMode="External"/><Relationship Id="rId95" Type="http://schemas.openxmlformats.org/officeDocument/2006/relationships/hyperlink" Target="https://www.ajog.org/article/S0002-9378(20)30549-4/pdf" TargetMode="External"/><Relationship Id="rId160" Type="http://schemas.openxmlformats.org/officeDocument/2006/relationships/hyperlink" Target="https://www.ncbi.nlm.nih.gov/pmc/articles/PMC7307933/pdf/amjcaserep-21-e925512.pdf" TargetMode="External"/><Relationship Id="rId216" Type="http://schemas.openxmlformats.org/officeDocument/2006/relationships/hyperlink" Target="https://www.tandfonline.com/doi/epub/10.1080/14767058.2020.1797669?needAccess=true" TargetMode="External"/><Relationship Id="rId423" Type="http://schemas.openxmlformats.org/officeDocument/2006/relationships/hyperlink" Target="https://www.sciencedirect.com/science/article/pii/S187595722100084X" TargetMode="External"/><Relationship Id="rId826" Type="http://schemas.openxmlformats.org/officeDocument/2006/relationships/hyperlink" Target="https://www.sciencedirect.com/science/article/pii/S2589933322001914?via%3Dihub" TargetMode="External"/><Relationship Id="rId868" Type="http://schemas.openxmlformats.org/officeDocument/2006/relationships/hyperlink" Target="https://www.scielo.br/j/spmj/a/wZ4dqcnZYvKS4LpB7vTS4jy/abstract/?lang=en" TargetMode="External"/><Relationship Id="rId1011" Type="http://schemas.openxmlformats.org/officeDocument/2006/relationships/hyperlink" Target="https://journals.lww.com/intjgynpathology/Fulltext/9900/Placental_Histopathologic_Findings_of_a_Large.71.aspx" TargetMode="External"/><Relationship Id="rId258" Type="http://schemas.openxmlformats.org/officeDocument/2006/relationships/hyperlink" Target="https://www.sciencedirect.com/science/article/pii/S2589933320301798?via%3Dihub" TargetMode="External"/><Relationship Id="rId465" Type="http://schemas.openxmlformats.org/officeDocument/2006/relationships/hyperlink" Target="https://www.ncbi.nlm.nih.gov/pmc/articles/PMC8313026/" TargetMode="External"/><Relationship Id="rId630" Type="http://schemas.openxmlformats.org/officeDocument/2006/relationships/hyperlink" Target="https://pubmed.ncbi.nlm.nih.gov/35351411/" TargetMode="External"/><Relationship Id="rId672" Type="http://schemas.openxmlformats.org/officeDocument/2006/relationships/hyperlink" Target="https://www.frontiersin.org/articles/10.3389/fped.2022.877954/full" TargetMode="External"/><Relationship Id="rId728" Type="http://schemas.openxmlformats.org/officeDocument/2006/relationships/hyperlink" Target="https://journals.lww.com/jfmpc/Fulltext/2022/05000/Effects_of_COVID_19_during_pregnancy_on_maternal.38.aspx" TargetMode="External"/><Relationship Id="rId935" Type="http://schemas.openxmlformats.org/officeDocument/2006/relationships/hyperlink" Target="https://brieflands.com/articles/archcid-122276.html" TargetMode="External"/><Relationship Id="rId22" Type="http://schemas.openxmlformats.org/officeDocument/2006/relationships/hyperlink" Target="https://obgyn.onlinelibrary.wiley.com/doi/abs/10.1002/uog.22034" TargetMode="External"/><Relationship Id="rId64" Type="http://schemas.openxmlformats.org/officeDocument/2006/relationships/hyperlink" Target="https://www.ajog.org/article/S0002-9378(20)30462-2/pdf" TargetMode="External"/><Relationship Id="rId118" Type="http://schemas.openxmlformats.org/officeDocument/2006/relationships/hyperlink" Target="https://obgyn.onlinelibrary.wiley.com/doi/epdf/10.1111/aogs.13921" TargetMode="External"/><Relationship Id="rId325" Type="http://schemas.openxmlformats.org/officeDocument/2006/relationships/hyperlink" Target="https://www.ncbi.nlm.nih.gov/pmc/articles/PMC7680515/" TargetMode="External"/><Relationship Id="rId367" Type="http://schemas.openxmlformats.org/officeDocument/2006/relationships/hyperlink" Target="https://journals.lww.com/greenjournal/Fulltext/2020/08000/Prevalence_and_Severity_of_Coronavirus_Disease.13.aspx" TargetMode="External"/><Relationship Id="rId532" Type="http://schemas.openxmlformats.org/officeDocument/2006/relationships/hyperlink" Target="https://obgyn.onlinelibrary.wiley.com/doi/epdf/10.1002/uog.23639" TargetMode="External"/><Relationship Id="rId574" Type="http://schemas.openxmlformats.org/officeDocument/2006/relationships/hyperlink" Target="https://www.ncbi.nlm.nih.gov/pmc/articles/PMC8697419/" TargetMode="External"/><Relationship Id="rId977" Type="http://schemas.openxmlformats.org/officeDocument/2006/relationships/hyperlink" Target="https://www.spandidos-publications.com/10.3892/mi.2022.31" TargetMode="External"/><Relationship Id="rId171" Type="http://schemas.openxmlformats.org/officeDocument/2006/relationships/hyperlink" Target="https://kns.cnki.net/kcms/detail/42.1677.R.20200403.1119.001.html" TargetMode="External"/><Relationship Id="rId227" Type="http://schemas.openxmlformats.org/officeDocument/2006/relationships/hyperlink" Target="https://www.minervamedica.it/en/journals/minerva-ginecologica/article.php?cod=R09Y9999N00A20072802" TargetMode="External"/><Relationship Id="rId781" Type="http://schemas.openxmlformats.org/officeDocument/2006/relationships/hyperlink" Target="https://onlinelibrary.wiley.com/doi/10.1002/jmv.28132" TargetMode="External"/><Relationship Id="rId837" Type="http://schemas.openxmlformats.org/officeDocument/2006/relationships/hyperlink" Target="http://cdjournal.muk.ac.ir/index.php/cdj/article/view/665" TargetMode="External"/><Relationship Id="rId879" Type="http://schemas.openxmlformats.org/officeDocument/2006/relationships/hyperlink" Target="https://www.rbmojournal.com/article/S1472-6483(22)00768-4/fulltext" TargetMode="External"/><Relationship Id="rId1022" Type="http://schemas.openxmlformats.org/officeDocument/2006/relationships/hyperlink" Target="https://journal.barpetaogs.co.in/pdf/09263.pdf" TargetMode="External"/><Relationship Id="rId269" Type="http://schemas.openxmlformats.org/officeDocument/2006/relationships/hyperlink" Target="https://academic.oup.com/jtm/advance-article/doi/10.1093/jtm/taaa158/5901884" TargetMode="External"/><Relationship Id="rId434" Type="http://schemas.openxmlformats.org/officeDocument/2006/relationships/hyperlink" Target="https://obgyn.onlinelibrary.wiley.com/doi/10.1002/pd.5980" TargetMode="External"/><Relationship Id="rId476" Type="http://schemas.openxmlformats.org/officeDocument/2006/relationships/hyperlink" Target="https://www.ncbi.nlm.nih.gov/pmc/articles/PMC8366042/" TargetMode="External"/><Relationship Id="rId641" Type="http://schemas.openxmlformats.org/officeDocument/2006/relationships/hyperlink" Target="https://jamanetwork.com/journals/jamapediatrics/fullarticle/2779182" TargetMode="External"/><Relationship Id="rId683" Type="http://schemas.openxmlformats.org/officeDocument/2006/relationships/hyperlink" Target="https://www.sciencedirect.com/science/article/pii/S0196070922001491?casa_token=wj-GHzEH2boAAAAA:W0-f0C1zouHqAnewn6gVqMYDdepNLxdZOV9EHzls1NNCpcpuZPzzyHV019W4I5jt52yl1lf7FQ" TargetMode="External"/><Relationship Id="rId739" Type="http://schemas.openxmlformats.org/officeDocument/2006/relationships/hyperlink" Target="https://www.mdpi.com/2227-9067/9/7/1033/htm" TargetMode="External"/><Relationship Id="rId890" Type="http://schemas.openxmlformats.org/officeDocument/2006/relationships/hyperlink" Target="https://www.sciencedirect.com/science/article/pii/S2049080122016405" TargetMode="External"/><Relationship Id="rId904" Type="http://schemas.openxmlformats.org/officeDocument/2006/relationships/hyperlink" Target="https://onlinelibrary.wiley.com/doi/full/10.1002/rfc2.19" TargetMode="External"/><Relationship Id="rId33" Type="http://schemas.openxmlformats.org/officeDocument/2006/relationships/hyperlink" Target="https://www.thieme-connect.com/products/ejournals/pdf/10.1055/s-0040-1710050.pdf" TargetMode="External"/><Relationship Id="rId129" Type="http://schemas.openxmlformats.org/officeDocument/2006/relationships/hyperlink" Target="https://pubmed.ncbi.nlm.nih.gov/32496574/?from_single_result=Universal+screening+for+SARS%E2%80%90CoV%E2%80%902+in+asymptomatic+obstetric+patients+in+Tokyo%2C+Japan" TargetMode="External"/><Relationship Id="rId280" Type="http://schemas.openxmlformats.org/officeDocument/2006/relationships/hyperlink" Target="https://pubmed.ncbi.nlm.nih.gov/32985922/" TargetMode="External"/><Relationship Id="rId336" Type="http://schemas.openxmlformats.org/officeDocument/2006/relationships/hyperlink" Target="https://www.annals.edu.sg/pdf/49VolNo11Nov2020/V49N11p857.pdf" TargetMode="External"/><Relationship Id="rId501" Type="http://schemas.openxmlformats.org/officeDocument/2006/relationships/hyperlink" Target="https://journals.lww.com/greenjournal/Fulltext/9900/Maternal_and_Perinatal_Outcomes_Associated_With.297.aspx?casa_token=e0vYccAiZHgAAAAA:VcnU8jdcrb6vnya5fOqI3GdfM37kG0ZjZjHR0OvPTItknTplv9Az9MkFzSc8ONykzKAuHwjUxd7mQj99VFcQ8nXD" TargetMode="External"/><Relationship Id="rId543" Type="http://schemas.openxmlformats.org/officeDocument/2006/relationships/hyperlink" Target="https://www.ncbi.nlm.nih.gov/pmc/articles/PMC8563509/" TargetMode="External"/><Relationship Id="rId946" Type="http://schemas.openxmlformats.org/officeDocument/2006/relationships/hyperlink" Target="https://www.mdpi.com/1660-4601/20/1/228" TargetMode="External"/><Relationship Id="rId988" Type="http://schemas.openxmlformats.org/officeDocument/2006/relationships/hyperlink" Target="https://link.springer.com/article/10.1007/s10096-023-04553-5" TargetMode="External"/><Relationship Id="rId75" Type="http://schemas.openxmlformats.org/officeDocument/2006/relationships/hyperlink" Target="https://jamanetwork.com/journals/jama/fullarticle/2765616" TargetMode="External"/><Relationship Id="rId140" Type="http://schemas.openxmlformats.org/officeDocument/2006/relationships/hyperlink" Target="https://onlinelibrary.wiley.com/doi/epdf/10.1111/tbed.13674" TargetMode="External"/><Relationship Id="rId182" Type="http://schemas.openxmlformats.org/officeDocument/2006/relationships/hyperlink" Target="https://journals.lww.com/pidj/Abstract/9000/INTRAUTERINE_TRANSMISSION_OF_SARS_COV_2_INFECTION.96099.aspx" TargetMode="External"/><Relationship Id="rId378" Type="http://schemas.openxmlformats.org/officeDocument/2006/relationships/hyperlink" Target="https://www.sciencedirect.com/science/article/pii/S0002937821001502" TargetMode="External"/><Relationship Id="rId403" Type="http://schemas.openxmlformats.org/officeDocument/2006/relationships/hyperlink" Target="https://www.degruyter.com/document/doi/10.1515/jpm-2020-0481/html" TargetMode="External"/><Relationship Id="rId585" Type="http://schemas.openxmlformats.org/officeDocument/2006/relationships/hyperlink" Target="https://www.ncbi.nlm.nih.gov/research/coronavirus/publication/34175267" TargetMode="External"/><Relationship Id="rId750" Type="http://schemas.openxmlformats.org/officeDocument/2006/relationships/hyperlink" Target="https://www.mdpi.com/2076-2607/10/7/1435/htm" TargetMode="External"/><Relationship Id="rId792" Type="http://schemas.openxmlformats.org/officeDocument/2006/relationships/hyperlink" Target="https://onlinelibrary.wiley.com/doi/10.1002/jmv.28133" TargetMode="External"/><Relationship Id="rId806" Type="http://schemas.openxmlformats.org/officeDocument/2006/relationships/hyperlink" Target="https://www.sciencedirect.com/science/article/pii/S2666577822000594?via%3Dihub" TargetMode="External"/><Relationship Id="rId848" Type="http://schemas.openxmlformats.org/officeDocument/2006/relationships/hyperlink" Target="https://cms.turkishjic.org/Uploads/Article_53086/TYBD-0-0.pdf" TargetMode="External"/><Relationship Id="rId1033" Type="http://schemas.openxmlformats.org/officeDocument/2006/relationships/hyperlink" Target="https://www.cureus.com/articles/139951-perinatal-transmission-of-sars-cov-2-infection-and-its-clinical-attributes-a-single-center-study-from-western-uttar-pradesh" TargetMode="External"/><Relationship Id="rId6" Type="http://schemas.openxmlformats.org/officeDocument/2006/relationships/hyperlink" Target="http://tp.amegroups.com/article/view/35919/28274" TargetMode="External"/><Relationship Id="rId238" Type="http://schemas.openxmlformats.org/officeDocument/2006/relationships/hyperlink" Target="https://casereports.bmj.com/content/bmjcr/13/8/e237521.full.pdf" TargetMode="External"/><Relationship Id="rId445" Type="http://schemas.openxmlformats.org/officeDocument/2006/relationships/hyperlink" Target="https://www.medrxiv.org/content/10.1101/2020.12.28.20248874v1.full-text" TargetMode="External"/><Relationship Id="rId487" Type="http://schemas.openxmlformats.org/officeDocument/2006/relationships/hyperlink" Target="https://www.ncbi.nlm.nih.gov/pmc/articles/PMC8425792/" TargetMode="External"/><Relationship Id="rId610" Type="http://schemas.openxmlformats.org/officeDocument/2006/relationships/hyperlink" Target="https://pubmed.ncbi.nlm.nih.gov/35212394/" TargetMode="External"/><Relationship Id="rId652" Type="http://schemas.openxmlformats.org/officeDocument/2006/relationships/hyperlink" Target="https://www.thieme-connect.de/products/ejournals/abstract/10.1055/a-1768-0415" TargetMode="External"/><Relationship Id="rId694" Type="http://schemas.openxmlformats.org/officeDocument/2006/relationships/hyperlink" Target="https://www.degruyter.com/document/doi/10.1515/cclm-2022-0238/html" TargetMode="External"/><Relationship Id="rId708" Type="http://schemas.openxmlformats.org/officeDocument/2006/relationships/hyperlink" Target="https://jeccm.amegroups.com/article/view/7433/html" TargetMode="External"/><Relationship Id="rId915" Type="http://schemas.openxmlformats.org/officeDocument/2006/relationships/hyperlink" Target="https://bmcpregnancychildbirth.biomedcentral.com/articles/10.1186/s12884-022-05253-2" TargetMode="External"/><Relationship Id="rId291" Type="http://schemas.openxmlformats.org/officeDocument/2006/relationships/hyperlink" Target="https://www.ncbi.nlm.nih.gov/pmc/articles/PMC7550274/pdf/main.pdf" TargetMode="External"/><Relationship Id="rId305" Type="http://schemas.openxmlformats.org/officeDocument/2006/relationships/hyperlink" Target="https://www.medrxiv.org/content/10.1101/2020.07.14.20153304v1" TargetMode="External"/><Relationship Id="rId347" Type="http://schemas.openxmlformats.org/officeDocument/2006/relationships/hyperlink" Target="http://www.scielo.org.pe/scielo.php?pid=S2304-51322020000200003&amp;script=sci_arttext&amp;tlng=en" TargetMode="External"/><Relationship Id="rId512" Type="http://schemas.openxmlformats.org/officeDocument/2006/relationships/hyperlink" Target="https://pubmed.ncbi.nlm.nih.gov/34697599/" TargetMode="External"/><Relationship Id="rId957" Type="http://schemas.openxmlformats.org/officeDocument/2006/relationships/hyperlink" Target="https://bmjopen.bmj.com/content/12/12/e068575.long" TargetMode="External"/><Relationship Id="rId999" Type="http://schemas.openxmlformats.org/officeDocument/2006/relationships/hyperlink" Target="https://www.annsaudimed.net/doi/10.5144/0256-4947.2023.10" TargetMode="External"/><Relationship Id="rId44" Type="http://schemas.openxmlformats.org/officeDocument/2006/relationships/hyperlink" Target="http://rs.yiigle.com/yufabiao/1183315.htm" TargetMode="External"/><Relationship Id="rId86" Type="http://schemas.openxmlformats.org/officeDocument/2006/relationships/hyperlink" Target="https://www.cmaj.ca/content/cmaj/early/2020/05/06/cmaj.200553.full.pdf" TargetMode="External"/><Relationship Id="rId151" Type="http://schemas.openxmlformats.org/officeDocument/2006/relationships/hyperlink" Target="https://journals.lww.com/greenjournal/Abstract/9000/Characteristics_and_Outcomes_of_241_Births_to.97310.aspx" TargetMode="External"/><Relationship Id="rId389" Type="http://schemas.openxmlformats.org/officeDocument/2006/relationships/hyperlink" Target="https://www.thelancet.com/journals/lanchi/article/PIIS2352-4642(21)00055-9/fulltext" TargetMode="External"/><Relationship Id="rId554" Type="http://schemas.openxmlformats.org/officeDocument/2006/relationships/hyperlink" Target="https://pubmed.ncbi.nlm.nih.gov/34794735/" TargetMode="External"/><Relationship Id="rId596" Type="http://schemas.openxmlformats.org/officeDocument/2006/relationships/hyperlink" Target="https://pubmed.ncbi.nlm.nih.gov/35071136/" TargetMode="External"/><Relationship Id="rId761" Type="http://schemas.openxmlformats.org/officeDocument/2006/relationships/hyperlink" Target="https://www.newmicrobiologica.org/PUB/allegati_pdf/2022/3/181.pdf" TargetMode="External"/><Relationship Id="rId817" Type="http://schemas.openxmlformats.org/officeDocument/2006/relationships/hyperlink" Target="https://www.mdpi.com/2075-4418/12/9/2258/htm" TargetMode="External"/><Relationship Id="rId859" Type="http://schemas.openxmlformats.org/officeDocument/2006/relationships/hyperlink" Target="https://wmjonline.org/wp-content/uploads/2022/121/3/E37.pdf" TargetMode="External"/><Relationship Id="rId1002" Type="http://schemas.openxmlformats.org/officeDocument/2006/relationships/hyperlink" Target="https://obgyn.onlinelibrary.wiley.com/doi/10.1111/jog.15610" TargetMode="External"/><Relationship Id="rId193" Type="http://schemas.openxmlformats.org/officeDocument/2006/relationships/hyperlink" Target="https://www.ejog.org/article/S0301-2115(20)30416-4/pdf" TargetMode="External"/><Relationship Id="rId207" Type="http://schemas.openxmlformats.org/officeDocument/2006/relationships/hyperlink" Target="https://link.springer.com/content/pdf/10.1007/s00404-020-05573-8.pdf" TargetMode="External"/><Relationship Id="rId249" Type="http://schemas.openxmlformats.org/officeDocument/2006/relationships/hyperlink" Target="https://pediatrics.aappublications.org/content/pediatrics/early/2020/08/21/peds.2020-004960.full.pdf" TargetMode="External"/><Relationship Id="rId414" Type="http://schemas.openxmlformats.org/officeDocument/2006/relationships/hyperlink" Target="https://www.ajogmfm.org/article/S2589-9333(21)00060-4/fulltext" TargetMode="External"/><Relationship Id="rId456" Type="http://schemas.openxmlformats.org/officeDocument/2006/relationships/hyperlink" Target="https://www.nature.com/articles/s41598-021-92357-y" TargetMode="External"/><Relationship Id="rId498" Type="http://schemas.openxmlformats.org/officeDocument/2006/relationships/hyperlink" Target="https://pjmhsonline.com/2021/june/1903.pdf" TargetMode="External"/><Relationship Id="rId621" Type="http://schemas.openxmlformats.org/officeDocument/2006/relationships/hyperlink" Target="https://pubmed.ncbi.nlm.nih.gov/35263747/" TargetMode="External"/><Relationship Id="rId663" Type="http://schemas.openxmlformats.org/officeDocument/2006/relationships/hyperlink" Target="https://obgyn.onlinelibrary.wiley.com/doi/10.1111/jog.15302" TargetMode="External"/><Relationship Id="rId870" Type="http://schemas.openxmlformats.org/officeDocument/2006/relationships/hyperlink" Target="https://www.sciencedirect.com/science/article/pii/S016517812200511X" TargetMode="External"/><Relationship Id="rId1044" Type="http://schemas.openxmlformats.org/officeDocument/2006/relationships/drawing" Target="../drawings/drawing1.xml"/><Relationship Id="rId13" Type="http://schemas.openxmlformats.org/officeDocument/2006/relationships/hyperlink" Target="https://academic.oup.com/cid/advance-article/doi/10.1093/cid/ciaa225/5803274" TargetMode="External"/><Relationship Id="rId109" Type="http://schemas.openxmlformats.org/officeDocument/2006/relationships/hyperlink" Target="https://link.springer.com/content/pdf/10.1007/s00540-020-02796-6.pdf" TargetMode="External"/><Relationship Id="rId260" Type="http://schemas.openxmlformats.org/officeDocument/2006/relationships/hyperlink" Target="https://www.sciencedirect.com/science/article/pii/S258993332030118X?via%3Dihub" TargetMode="External"/><Relationship Id="rId316" Type="http://schemas.openxmlformats.org/officeDocument/2006/relationships/hyperlink" Target="https://acutemedjournal.co.uk/case-reports/approach-to-dyspnoea-in-pregnancy-in-the-covid-19-era/" TargetMode="External"/><Relationship Id="rId523" Type="http://schemas.openxmlformats.org/officeDocument/2006/relationships/hyperlink" Target="https://www.ncbi.nlm.nih.gov/research/coronavirus/publication/34596595" TargetMode="External"/><Relationship Id="rId719" Type="http://schemas.openxmlformats.org/officeDocument/2006/relationships/hyperlink" Target="https://www.ncbi.nlm.nih.gov/pmc/articles/PMC9247898/" TargetMode="External"/><Relationship Id="rId926" Type="http://schemas.openxmlformats.org/officeDocument/2006/relationships/hyperlink" Target="https://e-journal.unair.ac.id/MOG/article/view/38744" TargetMode="External"/><Relationship Id="rId968" Type="http://schemas.openxmlformats.org/officeDocument/2006/relationships/hyperlink" Target="https://obgyn.onlinelibrary.wiley.com/doi/10.1002/ijgo.14655" TargetMode="External"/><Relationship Id="rId55" Type="http://schemas.openxmlformats.org/officeDocument/2006/relationships/hyperlink" Target="https://www.medrxiv.org/content/10.1101/2020.03.22.20041061v1.full.pdf" TargetMode="External"/><Relationship Id="rId97" Type="http://schemas.openxmlformats.org/officeDocument/2006/relationships/hyperlink" Target="https://www.journalofinfection.com/article/S0163-4453(20)30292-9/pdf" TargetMode="External"/><Relationship Id="rId120" Type="http://schemas.openxmlformats.org/officeDocument/2006/relationships/hyperlink" Target="https://search.bvsalud.org/global-literature-on-novel-coronavirus-2019-ncov/resource/en/covidwho-343224" TargetMode="External"/><Relationship Id="rId358" Type="http://schemas.openxmlformats.org/officeDocument/2006/relationships/hyperlink" Target="https://jidc.org/index.php/journal/article/view/33031085/2343" TargetMode="External"/><Relationship Id="rId565" Type="http://schemas.openxmlformats.org/officeDocument/2006/relationships/hyperlink" Target="https://pubmed.ncbi.nlm.nih.gov/34875976/" TargetMode="External"/><Relationship Id="rId730" Type="http://schemas.openxmlformats.org/officeDocument/2006/relationships/hyperlink" Target="https://www.ncbi.nlm.nih.gov/pmc/articles/PMC9263042/" TargetMode="External"/><Relationship Id="rId772" Type="http://schemas.openxmlformats.org/officeDocument/2006/relationships/hyperlink" Target="https://www.sciencedirect.com/science/article/pii/S2589933322001604?via%3Dihub" TargetMode="External"/><Relationship Id="rId828" Type="http://schemas.openxmlformats.org/officeDocument/2006/relationships/hyperlink" Target="https://www.sciencedirect.com/science/article/pii/S2666577822000673" TargetMode="External"/><Relationship Id="rId1013" Type="http://schemas.openxmlformats.org/officeDocument/2006/relationships/hyperlink" Target="https://www.cureus.com/articles/138406-a-retrospective-cohort-study-on-maternal-and-neonatal-clinical-characteristics-and-outcomes-of-covid-19-does-the-gestational-age-affect-the-outcome" TargetMode="External"/><Relationship Id="rId162" Type="http://schemas.openxmlformats.org/officeDocument/2006/relationships/hyperlink" Target="https://www.ncbi.nlm.nih.gov/pmc/articles/PMC7316046/pdf/main.pdf" TargetMode="External"/><Relationship Id="rId218" Type="http://schemas.openxmlformats.org/officeDocument/2006/relationships/hyperlink" Target="https://reader.elsevier.com/reader/sd/pii/S0899707120302849?token=AC28AE8BD644CABFC0141A21158D53510861521BB05A8FAD17C1C1247412F6E7BB6261C921AC2B88582C276BC6F92997" TargetMode="External"/><Relationship Id="rId425" Type="http://schemas.openxmlformats.org/officeDocument/2006/relationships/hyperlink" Target="https://pubmed.ncbi.nlm.nih.gov/33956644/" TargetMode="External"/><Relationship Id="rId467" Type="http://schemas.openxmlformats.org/officeDocument/2006/relationships/hyperlink" Target="https://www.ajogmfm.org/article/S2589-9333(21)00149-X/fulltext" TargetMode="External"/><Relationship Id="rId632" Type="http://schemas.openxmlformats.org/officeDocument/2006/relationships/hyperlink" Target="https://pubmed.ncbi.nlm.nih.gov/35345529/" TargetMode="External"/><Relationship Id="rId271" Type="http://schemas.openxmlformats.org/officeDocument/2006/relationships/hyperlink" Target="https://www.mattioli1885journls.com/index.php/actabiomedica/article/view/996/9056" TargetMode="External"/><Relationship Id="rId674" Type="http://schemas.openxmlformats.org/officeDocument/2006/relationships/hyperlink" Target="https://www.ijogr.org/html-article/15869" TargetMode="External"/><Relationship Id="rId881" Type="http://schemas.openxmlformats.org/officeDocument/2006/relationships/hyperlink" Target="https://www.sciencedirect.com/science/article/pii/S1201971222005847?via%3Dihub" TargetMode="External"/><Relationship Id="rId937" Type="http://schemas.openxmlformats.org/officeDocument/2006/relationships/hyperlink" Target="https://pubmed.ncbi.nlm.nih.gov/36571540/" TargetMode="External"/><Relationship Id="rId979" Type="http://schemas.openxmlformats.org/officeDocument/2006/relationships/hyperlink" Target="https://www.mdpi.com/2227-9067/10/2/194" TargetMode="External"/><Relationship Id="rId24" Type="http://schemas.openxmlformats.org/officeDocument/2006/relationships/hyperlink" Target="https://www.frontiersin.org/articles/10.3389/fped.2020.00104/full" TargetMode="External"/><Relationship Id="rId66" Type="http://schemas.openxmlformats.org/officeDocument/2006/relationships/hyperlink" Target="https://www.sciencedirect.com/science/article/pii/S2095927320302656" TargetMode="External"/><Relationship Id="rId131" Type="http://schemas.openxmlformats.org/officeDocument/2006/relationships/hyperlink" Target="https://link.springer.com/article/10.1007/s12098-020-03369-x" TargetMode="External"/><Relationship Id="rId327" Type="http://schemas.openxmlformats.org/officeDocument/2006/relationships/hyperlink" Target="https://www.sciencedirect.com/science/article/pii/S2468784720304177?casa_token=WA38aZXFe0gAAAAA:TTLMjPydTgW8T97TFXZ8MBK9zwVH9fewiS_vtNNj0mwXUmQvH__viP2yUr4iCFsGEnvXOMD3If0" TargetMode="External"/><Relationship Id="rId369" Type="http://schemas.openxmlformats.org/officeDocument/2006/relationships/hyperlink" Target="https://www.ncbi.nlm.nih.gov/pmc/articles/PMC7848565/" TargetMode="External"/><Relationship Id="rId534" Type="http://schemas.openxmlformats.org/officeDocument/2006/relationships/hyperlink" Target="https://www.tandfonline.com/doi/full/10.1080/14767058.2021.1902498?scroll=top&amp;needAccess=true" TargetMode="External"/><Relationship Id="rId576" Type="http://schemas.openxmlformats.org/officeDocument/2006/relationships/hyperlink" Target="https://pubmed.ncbi.nlm.nih.gov/34955040/" TargetMode="External"/><Relationship Id="rId741" Type="http://schemas.openxmlformats.org/officeDocument/2006/relationships/hyperlink" Target="https://obgyn.onlinelibrary.wiley.com/doi/10.1002/ijgo.14359" TargetMode="External"/><Relationship Id="rId783" Type="http://schemas.openxmlformats.org/officeDocument/2006/relationships/hyperlink" Target="https://link.springer.com/article/10.1007/s10517-022-05575-3" TargetMode="External"/><Relationship Id="rId839" Type="http://schemas.openxmlformats.org/officeDocument/2006/relationships/hyperlink" Target="http://impactfactor.org/PDF/IJPCR/14/IJPCR,Vol14,Issue9,Article126.pdf" TargetMode="External"/><Relationship Id="rId990" Type="http://schemas.openxmlformats.org/officeDocument/2006/relationships/hyperlink" Target="https://www.sciencedirect.com/science/article/pii/S2666776223000054?via%3Dihub" TargetMode="External"/><Relationship Id="rId173" Type="http://schemas.openxmlformats.org/officeDocument/2006/relationships/hyperlink" Target="https://wwwnc.cdc.gov/eid/article/26/9/20-2144_article" TargetMode="External"/><Relationship Id="rId229" Type="http://schemas.openxmlformats.org/officeDocument/2006/relationships/hyperlink" Target="https://www.ncbi.nlm.nih.gov/pmc/articles/PMC7373694/pdf/main.pdf" TargetMode="External"/><Relationship Id="rId380" Type="http://schemas.openxmlformats.org/officeDocument/2006/relationships/hyperlink" Target="https://obgyn.onlinelibrary.wiley.com/doi/10.1002/uog.23619" TargetMode="External"/><Relationship Id="rId436" Type="http://schemas.openxmlformats.org/officeDocument/2006/relationships/hyperlink" Target="https://www.degruyter.com/document/doi/10.1515/jpm-2021-0166/html" TargetMode="External"/><Relationship Id="rId601" Type="http://schemas.openxmlformats.org/officeDocument/2006/relationships/hyperlink" Target="https://pubmed.ncbi.nlm.nih.gov/35034912/" TargetMode="External"/><Relationship Id="rId643" Type="http://schemas.openxmlformats.org/officeDocument/2006/relationships/hyperlink" Target="https://journals.sagepub.com/doi/10.1177/00333549221084721" TargetMode="External"/><Relationship Id="rId1024" Type="http://schemas.openxmlformats.org/officeDocument/2006/relationships/hyperlink" Target="https://www.ajog.org/article/S0002-9378(23)00132-1/fulltext" TargetMode="External"/><Relationship Id="rId240" Type="http://schemas.openxmlformats.org/officeDocument/2006/relationships/hyperlink" Target="https://reader.elsevier.com/reader/sd/pii/S0022347620309860?token=3BDA944655BB7F9298434D25837D00DD82413D66C23321195E9EC4062C17E4B62B631E5878013138C96957E15657DCBB" TargetMode="External"/><Relationship Id="rId478" Type="http://schemas.openxmlformats.org/officeDocument/2006/relationships/hyperlink" Target="https://onlinelibrary.wiley.com/doi/10.1111/ppe.12808" TargetMode="External"/><Relationship Id="rId685" Type="http://schemas.openxmlformats.org/officeDocument/2006/relationships/hyperlink" Target="https://journals.sagepub.com/doi/full/10.1177/09732179221100506?casa_token=2s2wpOFj-vMAAAAA%3AWBFKmBiOAh_J7hm7KeSIvxeTdgp42n_yZ2_rGAD8m3BomvFY1pYXlKnXn7J0tgnCuE-fIvPupngR" TargetMode="External"/><Relationship Id="rId850" Type="http://schemas.openxmlformats.org/officeDocument/2006/relationships/hyperlink" Target="https://www.ajtmh.org/view/journals/tpmd/aop/article-10.4269-ajtmh.22-0421/article-10.4269-ajtmh.22-0421.xml?tab_body=pdf" TargetMode="External"/><Relationship Id="rId892" Type="http://schemas.openxmlformats.org/officeDocument/2006/relationships/hyperlink" Target="https://www.frontiersin.org/articles/10.3389/fped.2022.941570/full" TargetMode="External"/><Relationship Id="rId906" Type="http://schemas.openxmlformats.org/officeDocument/2006/relationships/hyperlink" Target="https://www.mdpi.com/1648-9144/58/12/1730" TargetMode="External"/><Relationship Id="rId948" Type="http://schemas.openxmlformats.org/officeDocument/2006/relationships/hyperlink" Target="https://athmsi.org/journals/index.php/AJID/article/view/5852" TargetMode="External"/><Relationship Id="rId35" Type="http://schemas.openxmlformats.org/officeDocument/2006/relationships/hyperlink" Target="https://obgyn.onlinelibrary.wiley.com/doi/epdf/10.1002/pd.5713" TargetMode="External"/><Relationship Id="rId77" Type="http://schemas.openxmlformats.org/officeDocument/2006/relationships/hyperlink" Target="https://reader.elsevier.com/reader/sd/pii/S2589933320300501?token=37F2247302E208819FF7DF479642110A5508DE9E23ED229FCF99B92D79D131B5DF81F026C63E8ECEBC846409260FB7A8" TargetMode="External"/><Relationship Id="rId100" Type="http://schemas.openxmlformats.org/officeDocument/2006/relationships/hyperlink" Target="https://pubmed.ncbi.nlm.nih.gov/32420614/?from_term=%28pregnant%2Fpregnancy+OR+maternal+OR+perinatal+OR+neonate%2Fneonatal+OR+newborn+OR+obstetric%29+AND+%28covid-19+OR+SARS-CoV-2%29&amp;from_sort=date&amp;from_size=50&amp;from_pos=8" TargetMode="External"/><Relationship Id="rId282" Type="http://schemas.openxmlformats.org/officeDocument/2006/relationships/hyperlink" Target="https://www.ncbi.nlm.nih.gov/pmc/articles/PMC7543983/pdf/main.pdf" TargetMode="External"/><Relationship Id="rId338" Type="http://schemas.openxmlformats.org/officeDocument/2006/relationships/hyperlink" Target="https://www.ijrcog.org/index.php/ijrcog/article/view/8690" TargetMode="External"/><Relationship Id="rId503" Type="http://schemas.openxmlformats.org/officeDocument/2006/relationships/hyperlink" Target="https://pubmed.ncbi.nlm.nih.gov/34563490/" TargetMode="External"/><Relationship Id="rId545" Type="http://schemas.openxmlformats.org/officeDocument/2006/relationships/hyperlink" Target="https://pubmed.ncbi.nlm.nih.gov/34775583/" TargetMode="External"/><Relationship Id="rId587" Type="http://schemas.openxmlformats.org/officeDocument/2006/relationships/hyperlink" Target="https://www.sciencedirect.com/science/article/pii/S2589750021002508" TargetMode="External"/><Relationship Id="rId710" Type="http://schemas.openxmlformats.org/officeDocument/2006/relationships/hyperlink" Target="https://dergipark.org.tr/en/pub/jmid/issue/70259/1130058" TargetMode="External"/><Relationship Id="rId752" Type="http://schemas.openxmlformats.org/officeDocument/2006/relationships/hyperlink" Target="https://www.cureus.com/articles/100035-clinical-profile-of-sars-cov-2-infected-neonates" TargetMode="External"/><Relationship Id="rId808" Type="http://schemas.openxmlformats.org/officeDocument/2006/relationships/hyperlink" Target="https://jpma.org.pk/article-details/11396?article_id=11396" TargetMode="External"/><Relationship Id="rId8" Type="http://schemas.openxmlformats.org/officeDocument/2006/relationships/hyperlink" Target="https://www.sciencedirect.com/science/article/pii/S168411822030061X?via%3Dihub" TargetMode="External"/><Relationship Id="rId142" Type="http://schemas.openxmlformats.org/officeDocument/2006/relationships/hyperlink" Target="https://reader.elsevier.com/reader/sd/pii/S0002937820306396?token=C560C2F900B39DCCAD7381499FE98D485ACA88C5B40D558F14512C2610A2BBB5649E44887119661AA70A3E3F3F8FA28F" TargetMode="External"/><Relationship Id="rId184" Type="http://schemas.openxmlformats.org/officeDocument/2006/relationships/hyperlink" Target="https://reader.elsevier.com/reader/sd/pii/S2214911220300709?token=519E06ABAF5F8ECD881DE037AC6DF5A26D764EAA2BD0D994A7FA6CEE4E5D16F439E7B743A8CEA71880A30A9E2E7D283B" TargetMode="External"/><Relationship Id="rId391" Type="http://schemas.openxmlformats.org/officeDocument/2006/relationships/hyperlink" Target="http://cmajopen.ca/content/9/1/E181.full" TargetMode="External"/><Relationship Id="rId405" Type="http://schemas.openxmlformats.org/officeDocument/2006/relationships/hyperlink" Target="https://www.thieme-connect.de/products/ejournals/abstract/10.1055/s-0041-1726036" TargetMode="External"/><Relationship Id="rId447" Type="http://schemas.openxmlformats.org/officeDocument/2006/relationships/hyperlink" Target="https://obgyn.onlinelibrary.wiley.com/doi/epdf/10.1002/ijgo.13508" TargetMode="External"/><Relationship Id="rId612" Type="http://schemas.openxmlformats.org/officeDocument/2006/relationships/hyperlink" Target="https://pubmed.ncbi.nlm.nih.gov/35203683/" TargetMode="External"/><Relationship Id="rId794" Type="http://schemas.openxmlformats.org/officeDocument/2006/relationships/hyperlink" Target="https://academic.oup.com/jid/advance-article/doi/10.1093/infdis/jiac366/6694708?login=true" TargetMode="External"/><Relationship Id="rId1035" Type="http://schemas.openxmlformats.org/officeDocument/2006/relationships/hyperlink" Target="https://www.ncbi.nlm.nih.gov/pmc/articles/PMC9987277/" TargetMode="External"/><Relationship Id="rId251" Type="http://schemas.openxmlformats.org/officeDocument/2006/relationships/hyperlink" Target="https://www.ijidonline.com/article/S1201-9712(20)30684-6/fulltext" TargetMode="External"/><Relationship Id="rId489" Type="http://schemas.openxmlformats.org/officeDocument/2006/relationships/hyperlink" Target="https://www.sciencedirect.com/science/article/pii/S1201971221007906?via%3Dihub" TargetMode="External"/><Relationship Id="rId654" Type="http://schemas.openxmlformats.org/officeDocument/2006/relationships/hyperlink" Target="https://www.cureus.com/articles/90918-comparison-of-hematological-and-biochemical-parameters-of-sars-cov-2-positive-and--negative-neonates-of-covid-19-mothers-in-a-covid-19-hospital-odisha-state" TargetMode="External"/><Relationship Id="rId696" Type="http://schemas.openxmlformats.org/officeDocument/2006/relationships/hyperlink" Target="https://www.ncbi.nlm.nih.gov/pmc/articles/PMC9223256/" TargetMode="External"/><Relationship Id="rId861" Type="http://schemas.openxmlformats.org/officeDocument/2006/relationships/hyperlink" Target="https://journals.lww.com/greenjournal/Fulltext/9900/Coronavirus_Disease_2019__COVID_19__Perinatal.603.aspx" TargetMode="External"/><Relationship Id="rId917" Type="http://schemas.openxmlformats.org/officeDocument/2006/relationships/hyperlink" Target="https://www.mdpi.com/2075-4426/12/12/2008" TargetMode="External"/><Relationship Id="rId959" Type="http://schemas.openxmlformats.org/officeDocument/2006/relationships/hyperlink" Target="https://obgyn.onlinelibrary.wiley.com/doi/epdf/10.1002/ijgo.14648" TargetMode="External"/><Relationship Id="rId46" Type="http://schemas.openxmlformats.org/officeDocument/2006/relationships/hyperlink" Target="https://search.bvsalud.org/global-literature-on-novel-coronavirus-2019-ncov/resource/en/covidwho-6177" TargetMode="External"/><Relationship Id="rId293" Type="http://schemas.openxmlformats.org/officeDocument/2006/relationships/hyperlink" Target="https://www.ncbi.nlm.nih.gov/pmc/articles/PMC7538816/" TargetMode="External"/><Relationship Id="rId307" Type="http://schemas.openxmlformats.org/officeDocument/2006/relationships/hyperlink" Target="https://www.medrxiv.org/content/10.1101/2020.09.16.20196071v1" TargetMode="External"/><Relationship Id="rId349" Type="http://schemas.openxmlformats.org/officeDocument/2006/relationships/hyperlink" Target="https://www.medrxiv.org/content/10.1101/2020.07.14.20153585v1" TargetMode="External"/><Relationship Id="rId514" Type="http://schemas.openxmlformats.org/officeDocument/2006/relationships/hyperlink" Target="https://www.ncbi.nlm.nih.gov/research/coronavirus/publication/34554630" TargetMode="External"/><Relationship Id="rId556" Type="http://schemas.openxmlformats.org/officeDocument/2006/relationships/hyperlink" Target="https://pubmed.ncbi.nlm.nih.gov/34794139/" TargetMode="External"/><Relationship Id="rId721" Type="http://schemas.openxmlformats.org/officeDocument/2006/relationships/hyperlink" Target="https://www.researchgate.net/publication/361630791_An_Epidemiological_Study_on_Selected_Blood_Parameters_pregnancy_outcome_among_COVID-19_positive_pregnant_women_in_a_Tertiary_Care_Centre_of_Eastern_India" TargetMode="External"/><Relationship Id="rId763" Type="http://schemas.openxmlformats.org/officeDocument/2006/relationships/hyperlink" Target="https://www.sciencedirect.com/science/article/pii/S2210261222007386?via%3Dihub" TargetMode="External"/><Relationship Id="rId88" Type="http://schemas.openxmlformats.org/officeDocument/2006/relationships/hyperlink" Target="https://bjanaesthesia.org/article/S0007-0912(20)30281-6/pdf" TargetMode="External"/><Relationship Id="rId111" Type="http://schemas.openxmlformats.org/officeDocument/2006/relationships/hyperlink" Target="https://www.ncbi.nlm.nih.gov/pmc/articles/PMC7233206/" TargetMode="External"/><Relationship Id="rId153" Type="http://schemas.openxmlformats.org/officeDocument/2006/relationships/hyperlink" Target="https://www.medrxiv.org/content/10.1101/2020.06.08.20110437v1.full.pdf" TargetMode="External"/><Relationship Id="rId195" Type="http://schemas.openxmlformats.org/officeDocument/2006/relationships/hyperlink" Target="https://www.tandfonline.com/doi/abs/10.1080/14767058.2020.1793323?journalCode=ijmf20" TargetMode="External"/><Relationship Id="rId209" Type="http://schemas.openxmlformats.org/officeDocument/2006/relationships/hyperlink" Target="https://pubmed.ncbi.nlm.nih.gov/32698646/" TargetMode="External"/><Relationship Id="rId360" Type="http://schemas.openxmlformats.org/officeDocument/2006/relationships/hyperlink" Target="https://www.ejog.org/article/S0301-2115(20)30781-8/fulltext" TargetMode="External"/><Relationship Id="rId416" Type="http://schemas.openxmlformats.org/officeDocument/2006/relationships/hyperlink" Target="https://www.panafrican-med-journal.com/content/article/38/30/full/" TargetMode="External"/><Relationship Id="rId598" Type="http://schemas.openxmlformats.org/officeDocument/2006/relationships/hyperlink" Target="https://pubmed.ncbi.nlm.nih.gov/35134032/" TargetMode="External"/><Relationship Id="rId819" Type="http://schemas.openxmlformats.org/officeDocument/2006/relationships/hyperlink" Target="https://link.springer.com/article/10.1007/s13224-022-01666-3" TargetMode="External"/><Relationship Id="rId970" Type="http://schemas.openxmlformats.org/officeDocument/2006/relationships/hyperlink" Target="https://journals.lww.com/jfmpc/Fulltext/2022/10000/Case_series_on_successful_anesthetic_management_of.108.aspx" TargetMode="External"/><Relationship Id="rId1004" Type="http://schemas.openxmlformats.org/officeDocument/2006/relationships/hyperlink" Target="https://www.mdpi.com/2075-1729/13/2/479" TargetMode="External"/><Relationship Id="rId220" Type="http://schemas.openxmlformats.org/officeDocument/2006/relationships/hyperlink" Target="https://journals.lww.com/pidj/Abstract/9000/Possible_Coronavirus_Disease_2019_Pandemic_and.96093.aspx" TargetMode="External"/><Relationship Id="rId458" Type="http://schemas.openxmlformats.org/officeDocument/2006/relationships/hyperlink" Target="https://bmcpregnancychildbirth.biomedcentral.com/articles/10.1186/s12884-021-03985-1" TargetMode="External"/><Relationship Id="rId623" Type="http://schemas.openxmlformats.org/officeDocument/2006/relationships/hyperlink" Target="https://pubmed.ncbi.nlm.nih.gov/35261836/" TargetMode="External"/><Relationship Id="rId665" Type="http://schemas.openxmlformats.org/officeDocument/2006/relationships/hyperlink" Target="https://journals.lww.com/greenjournal/Fulltext/2022/05000/Pregnancy_and_the_Risk_of_In_Hospital_Coronavirus.16.aspx" TargetMode="External"/><Relationship Id="rId830" Type="http://schemas.openxmlformats.org/officeDocument/2006/relationships/hyperlink" Target="https://www.panafrican-med-journal.com/content/article/42/173/full/" TargetMode="External"/><Relationship Id="rId872" Type="http://schemas.openxmlformats.org/officeDocument/2006/relationships/hyperlink" Target="https://www.perinataljournal.com/Files/Archive/en-US/Articles/PJ-4c692868-8fe3-4d5e-bba1-40afa0976243.pdf" TargetMode="External"/><Relationship Id="rId928" Type="http://schemas.openxmlformats.org/officeDocument/2006/relationships/hyperlink" Target="https://revista.rmu.org.uy/ojsrmu311/index.php/rmu/article/view/981/957" TargetMode="External"/><Relationship Id="rId15" Type="http://schemas.openxmlformats.org/officeDocument/2006/relationships/hyperlink" Target="https://onlinelibrary.wiley.com/doi/abs/10.1002/jmv.25789" TargetMode="External"/><Relationship Id="rId57" Type="http://schemas.openxmlformats.org/officeDocument/2006/relationships/hyperlink" Target="https://obgyn.onlinelibrary.wiley.com/doi/epdf/10.1002/ijgo.13179" TargetMode="External"/><Relationship Id="rId262" Type="http://schemas.openxmlformats.org/officeDocument/2006/relationships/hyperlink" Target="https://obgyn.onlinelibrary.wiley.com/doi/abs/10.1002/uog.22189" TargetMode="External"/><Relationship Id="rId318" Type="http://schemas.openxmlformats.org/officeDocument/2006/relationships/hyperlink" Target="https://www.sciencedirect.com/science/article/pii/S0890623820302677?via%3Dihub" TargetMode="External"/><Relationship Id="rId525" Type="http://schemas.openxmlformats.org/officeDocument/2006/relationships/hyperlink" Target="https://pubmed.ncbi.nlm.nih.gov/34732087/" TargetMode="External"/><Relationship Id="rId567" Type="http://schemas.openxmlformats.org/officeDocument/2006/relationships/hyperlink" Target="https://pubmed.ncbi.nlm.nih.gov/34865064/" TargetMode="External"/><Relationship Id="rId732" Type="http://schemas.openxmlformats.org/officeDocument/2006/relationships/hyperlink" Target="https://www.nature.com/articles/s41598-022-15647-z" TargetMode="External"/><Relationship Id="rId99" Type="http://schemas.openxmlformats.org/officeDocument/2006/relationships/hyperlink" Target="https://pubmed.ncbi.nlm.nih.gov/32422078/?from_term=%28pregnant%2Fpregnancy+OR+maternal+OR+perinatal+OR+neonate%2Fneonatal+OR+newborn+OR+obstetric%29+AND+%28covid-19+OR+SARS-CoV-2%29&amp;from_sort=date&amp;from_size=50&amp;from_pos=4" TargetMode="External"/><Relationship Id="rId122" Type="http://schemas.openxmlformats.org/officeDocument/2006/relationships/hyperlink" Target="https://www.cambridge.org/core/journals/infection-control-and-hospital-epidemiology/article/universal-sarscov2-testing-on-admission-to-labor-and-delivery-low-prevalence-among-asymptomatic-obstetric-patients/81002844FD1915D0A495B32F7B53ACB2" TargetMode="External"/><Relationship Id="rId164" Type="http://schemas.openxmlformats.org/officeDocument/2006/relationships/hyperlink" Target="https://pubmed.ncbi.nlm.nih.gov/32614251/" TargetMode="External"/><Relationship Id="rId371" Type="http://schemas.openxmlformats.org/officeDocument/2006/relationships/hyperlink" Target="https://www.ncbi.nlm.nih.gov/pmc/articles/PMC7863052/" TargetMode="External"/><Relationship Id="rId774" Type="http://schemas.openxmlformats.org/officeDocument/2006/relationships/hyperlink" Target="https://journals.lww.com/aidsonline/Citation/2022/09010/Vertical_anti_SARS_CoV_2_monoclonal_antibody.19.aspx" TargetMode="External"/><Relationship Id="rId981" Type="http://schemas.openxmlformats.org/officeDocument/2006/relationships/hyperlink" Target="https://www.frontiersin.org/articles/10.3389/fmed.2022.1099408/full" TargetMode="External"/><Relationship Id="rId1015" Type="http://schemas.openxmlformats.org/officeDocument/2006/relationships/hyperlink" Target="https://www.azerbaijanmedicaljournal.com/volume/AMJ/63/01/clinical-characteristics-of-infants-born-to-covid-19-carrying-mothers-63c4cd4af3e12.pdf" TargetMode="External"/><Relationship Id="rId427" Type="http://schemas.openxmlformats.org/officeDocument/2006/relationships/hyperlink" Target="https://www.karger.com/Article/FullText/514710" TargetMode="External"/><Relationship Id="rId469" Type="http://schemas.openxmlformats.org/officeDocument/2006/relationships/hyperlink" Target="https://www.iorg.org.in/index.php/iog/article/view/660" TargetMode="External"/><Relationship Id="rId634" Type="http://schemas.openxmlformats.org/officeDocument/2006/relationships/hyperlink" Target="https://pubmed.ncbi.nlm.nih.gov/35319524/" TargetMode="External"/><Relationship Id="rId676" Type="http://schemas.openxmlformats.org/officeDocument/2006/relationships/hyperlink" Target="https://www.sciencedirect.com/science/article/pii/S102845592200153X" TargetMode="External"/><Relationship Id="rId841" Type="http://schemas.openxmlformats.org/officeDocument/2006/relationships/hyperlink" Target="https://www.academicpedsjnl.net/article/S1876-2859(22)00529-0/fulltext" TargetMode="External"/><Relationship Id="rId883" Type="http://schemas.openxmlformats.org/officeDocument/2006/relationships/hyperlink" Target="https://www.sciencedirect.com/science/article/pii/S2772707622001370" TargetMode="External"/><Relationship Id="rId26" Type="http://schemas.openxmlformats.org/officeDocument/2006/relationships/hyperlink" Target="https://www.journalofinfection.com/article/S0163-4453(20)30118-3/fulltext" TargetMode="External"/><Relationship Id="rId231" Type="http://schemas.openxmlformats.org/officeDocument/2006/relationships/hyperlink" Target="https://reader.elsevier.com/reader/sd/pii/S0301211520304930?token=8F821F73A54F39F6FB0345E8425E789120669A204EE59F170376F79D52A020F25AE2F7512D363197A3698FA8C8F958C9" TargetMode="External"/><Relationship Id="rId273" Type="http://schemas.openxmlformats.org/officeDocument/2006/relationships/hyperlink" Target="https://paperchase-aging.s3-us-west-1.amazonaws.com/pdf/5f3fc192e7305c00087df995.pdf" TargetMode="External"/><Relationship Id="rId329" Type="http://schemas.openxmlformats.org/officeDocument/2006/relationships/hyperlink" Target="https://journals.lww.com/ccmjournal/Citation/2021/01001/15__Safety_of_Remdesivir_and_Inhaled_Nitric_Oxide.18.aspx" TargetMode="External"/><Relationship Id="rId480" Type="http://schemas.openxmlformats.org/officeDocument/2006/relationships/hyperlink" Target="https://www.ncbi.nlm.nih.gov/pmc/articles/PMC8400058/" TargetMode="External"/><Relationship Id="rId536" Type="http://schemas.openxmlformats.org/officeDocument/2006/relationships/hyperlink" Target="https://www.nejm.org/doi/10.1056/NEJMoa2104983?url_ver=Z39.88-2003&amp;rfr_id=ori%3Arid%3Acrossref.org&amp;rfr_dat=cr_pub++0pubmed" TargetMode="External"/><Relationship Id="rId701" Type="http://schemas.openxmlformats.org/officeDocument/2006/relationships/hyperlink" Target="https://www.nepjol.info/index.php/bjhs/article/view/45821" TargetMode="External"/><Relationship Id="rId939" Type="http://schemas.openxmlformats.org/officeDocument/2006/relationships/hyperlink" Target="https://pubmed.ncbi.nlm.nih.gov/36572180/" TargetMode="External"/><Relationship Id="rId68" Type="http://schemas.openxmlformats.org/officeDocument/2006/relationships/hyperlink" Target="https://www.thelancet.com/pdfs/journals/laninf/PIIS1473-3099(20)30320-0.pdf" TargetMode="External"/><Relationship Id="rId133" Type="http://schemas.openxmlformats.org/officeDocument/2006/relationships/hyperlink" Target="https://pubmed.ncbi.nlm.nih.gov/32505514/?from_term=%28pregnant%2Fpregnancy+OR+maternal+OR+perinatal+OR+neonate%2Fneonatal+OR+newborn+OR+obstetric%29+AND+%28covid-19+OR+SARS-CoV-2%29&amp;from_sort=date&amp;from_size=100&amp;from_pos=22" TargetMode="External"/><Relationship Id="rId175" Type="http://schemas.openxmlformats.org/officeDocument/2006/relationships/hyperlink" Target="https://ripetomato2uk.files.wordpress.com/2020/05/acta-biomed-parma-9743-article-text-49126-2-10-20200514.pdf" TargetMode="External"/><Relationship Id="rId340" Type="http://schemas.openxmlformats.org/officeDocument/2006/relationships/hyperlink" Target="https://journals.plos.org/plosone/article?id=10.1371/journal.pone.0237420" TargetMode="External"/><Relationship Id="rId578" Type="http://schemas.openxmlformats.org/officeDocument/2006/relationships/hyperlink" Target="https://www.ncbi.nlm.nih.gov/pmc/articles/PMC8678601/" TargetMode="External"/><Relationship Id="rId743" Type="http://schemas.openxmlformats.org/officeDocument/2006/relationships/hyperlink" Target="https://journals.plos.org/plosone/article?id=10.1371/journal.pone.0270893" TargetMode="External"/><Relationship Id="rId785" Type="http://schemas.openxmlformats.org/officeDocument/2006/relationships/hyperlink" Target="https://journals.lww.com/joacp/Fulltext/2022/00001/Maternal_and_neonatal_characteristics,_operative.8.aspx" TargetMode="External"/><Relationship Id="rId950" Type="http://schemas.openxmlformats.org/officeDocument/2006/relationships/hyperlink" Target="https://www.mdpi.com/2075-4426/12/11/1871" TargetMode="External"/><Relationship Id="rId992" Type="http://schemas.openxmlformats.org/officeDocument/2006/relationships/hyperlink" Target="https://www.thieme-connect.de/products/ejournals/abstract/10.1055/a-2024-0907" TargetMode="External"/><Relationship Id="rId1026" Type="http://schemas.openxmlformats.org/officeDocument/2006/relationships/hyperlink" Target="https://www.cs-gynekologie.cz/en/journals/czech-gynaecology/2023-1-6/epidermolysis-in-a-newborn-of-a-mother-affected-by-covid-19-in-the-3rd-trimester-of-pregnancy-133563" TargetMode="External"/><Relationship Id="rId200" Type="http://schemas.openxmlformats.org/officeDocument/2006/relationships/hyperlink" Target="https://obgyn.onlinelibrary.wiley.com/doi/epdf/10.1002/ijgo.13318" TargetMode="External"/><Relationship Id="rId382" Type="http://schemas.openxmlformats.org/officeDocument/2006/relationships/hyperlink" Target="https://www.sciencedirect.com/science/article/pii/S0143400421000497?via%3Dihub" TargetMode="External"/><Relationship Id="rId438" Type="http://schemas.openxmlformats.org/officeDocument/2006/relationships/hyperlink" Target="https://academic.oup.com/tropej/article/67/3/fmab054/6296618" TargetMode="External"/><Relationship Id="rId603" Type="http://schemas.openxmlformats.org/officeDocument/2006/relationships/hyperlink" Target="https://pubmed.ncbi.nlm.nih.gov/35160161/" TargetMode="External"/><Relationship Id="rId645" Type="http://schemas.openxmlformats.org/officeDocument/2006/relationships/hyperlink" Target="https://link.springer.com/article/10.1007/s15010-022-01829-4" TargetMode="External"/><Relationship Id="rId687" Type="http://schemas.openxmlformats.org/officeDocument/2006/relationships/hyperlink" Target="https://www.ajogmfm.org/article/S2589-9333(22)00108-2/fulltext" TargetMode="External"/><Relationship Id="rId810" Type="http://schemas.openxmlformats.org/officeDocument/2006/relationships/hyperlink" Target="https://www.mdpi.com/1999-4915/14/9/2043/htm" TargetMode="External"/><Relationship Id="rId852" Type="http://schemas.openxmlformats.org/officeDocument/2006/relationships/hyperlink" Target="https://www.sciencedirect.com/science/article/pii/S001236922203999X" TargetMode="External"/><Relationship Id="rId908" Type="http://schemas.openxmlformats.org/officeDocument/2006/relationships/hyperlink" Target="https://www.sciencedirect.com/science/article/pii/S2405844022033059?via%3Dihub" TargetMode="External"/><Relationship Id="rId242" Type="http://schemas.openxmlformats.org/officeDocument/2006/relationships/hyperlink" Target="https://www.thieme-connect.de/products/ejournals/pdf/10.1055/s-0040-1715643.pdf" TargetMode="External"/><Relationship Id="rId284" Type="http://schemas.openxmlformats.org/officeDocument/2006/relationships/hyperlink" Target="https://www.sciencedirect.com/science/article/pii/S0002937820311947" TargetMode="External"/><Relationship Id="rId491" Type="http://schemas.openxmlformats.org/officeDocument/2006/relationships/hyperlink" Target="https://www.ncbi.nlm.nih.gov/pmc/articles/PMC8485375/" TargetMode="External"/><Relationship Id="rId505" Type="http://schemas.openxmlformats.org/officeDocument/2006/relationships/hyperlink" Target="https://www.ncbi.nlm.nih.gov/research/coronavirus/publication/34585464" TargetMode="External"/><Relationship Id="rId712" Type="http://schemas.openxmlformats.org/officeDocument/2006/relationships/hyperlink" Target="https://journals.4science.ge/index.php/jecm/article/view/1033" TargetMode="External"/><Relationship Id="rId894" Type="http://schemas.openxmlformats.org/officeDocument/2006/relationships/hyperlink" Target="https://pubmed.ncbi.nlm.nih.gov/36398554/" TargetMode="External"/><Relationship Id="rId37" Type="http://schemas.openxmlformats.org/officeDocument/2006/relationships/hyperlink" Target="https://reader.elsevier.com/reader/sd/pii/S1386653220300986?token=02C6BD256D3FC40DFD8A7816F2787F85C3360036454319C9868DB14722860470A785C423689FB63DCC974766771BE7AD" TargetMode="External"/><Relationship Id="rId79" Type="http://schemas.openxmlformats.org/officeDocument/2006/relationships/hyperlink" Target="https://pubmed.ncbi.nlm.nih.gov/32369656/?from_term=%28covid-19+OR+SARS-CoV-2%29+AND+%28pregnant%2Fpregnancy+OR+maternal+OR+perinatal+OR+neonate%2Fneonatal+OR+newborn+OR+obstetric%29&amp;from_sort=date&amp;from_size=50&amp;from_pos=2" TargetMode="External"/><Relationship Id="rId102" Type="http://schemas.openxmlformats.org/officeDocument/2006/relationships/hyperlink" Target="https://reader.elsevier.com/reader/sd/pii/S2214911220300503?token=98076D446ADC5B5A52DB02C97BA2C22FD77B8C986FEF55FA1A4527B6446B3B194385AD505D3112F27EEB06AA9C7EF3DA" TargetMode="External"/><Relationship Id="rId144" Type="http://schemas.openxmlformats.org/officeDocument/2006/relationships/hyperlink" Target="https://assets.researchsquare.com/files/rs-27398/v1.pdf" TargetMode="External"/><Relationship Id="rId547" Type="http://schemas.openxmlformats.org/officeDocument/2006/relationships/hyperlink" Target="https://pubmed.ncbi.nlm.nih.gov/34765349/" TargetMode="External"/><Relationship Id="rId589" Type="http://schemas.openxmlformats.org/officeDocument/2006/relationships/hyperlink" Target="https://pubmed.ncbi.nlm.nih.gov/35104668/" TargetMode="External"/><Relationship Id="rId754" Type="http://schemas.openxmlformats.org/officeDocument/2006/relationships/hyperlink" Target="https://www.tcmjmed.com/article.asp?issn=1016-3190;year=2022;volume=34;issue=3;spage=329;epage=336;aulast=Arora" TargetMode="External"/><Relationship Id="rId796" Type="http://schemas.openxmlformats.org/officeDocument/2006/relationships/hyperlink" Target="https://www.ajog.org/article/S0002-9378(22)00741-4/fulltext" TargetMode="External"/><Relationship Id="rId961" Type="http://schemas.openxmlformats.org/officeDocument/2006/relationships/hyperlink" Target="https://www.sciencedirect.com/science/article/pii/S0959289X23000018" TargetMode="External"/><Relationship Id="rId90" Type="http://schemas.openxmlformats.org/officeDocument/2006/relationships/hyperlink" Target="https://www.ejog.org/article/S0301-2115(20)30257-8/pdf" TargetMode="External"/><Relationship Id="rId186" Type="http://schemas.openxmlformats.org/officeDocument/2006/relationships/hyperlink" Target="https://link.springer.com/content/pdf/10.1007/s10096-020-03964-y.pdf" TargetMode="External"/><Relationship Id="rId351" Type="http://schemas.openxmlformats.org/officeDocument/2006/relationships/hyperlink" Target="https://www.npeu.ox.ac.uk/downloads/files/ukoss/annual-reports/UKOSS%20COVID-19%20Paper%20pre-print%20draft%2011-05-20.pdf" TargetMode="External"/><Relationship Id="rId393" Type="http://schemas.openxmlformats.org/officeDocument/2006/relationships/hyperlink" Target="https://www.ajogmfm.org/article/S2589-9333(21)00024-0/fulltext" TargetMode="External"/><Relationship Id="rId407" Type="http://schemas.openxmlformats.org/officeDocument/2006/relationships/hyperlink" Target="https://bmcpregnancychildbirth.biomedcentral.com/articles/10.1186/s12884-021-03728-2" TargetMode="External"/><Relationship Id="rId449" Type="http://schemas.openxmlformats.org/officeDocument/2006/relationships/hyperlink" Target="https://link.springer.com/article/10.1007/s15010-021-01650-5" TargetMode="External"/><Relationship Id="rId614" Type="http://schemas.openxmlformats.org/officeDocument/2006/relationships/hyperlink" Target="https://pubmed.ncbi.nlm.nih.gov/35194128/" TargetMode="External"/><Relationship Id="rId656" Type="http://schemas.openxmlformats.org/officeDocument/2006/relationships/hyperlink" Target="https://link.springer.com/article/10.1007/s10815-022-02517-w" TargetMode="External"/><Relationship Id="rId821" Type="http://schemas.openxmlformats.org/officeDocument/2006/relationships/hyperlink" Target="https://www.sciencedirect.com/science/article/pii/S2213260022003605?via%3Dihub" TargetMode="External"/><Relationship Id="rId863" Type="http://schemas.openxmlformats.org/officeDocument/2006/relationships/hyperlink" Target="https://www.wjgnet.com/2220-3230/full/v12/i10/325.htm" TargetMode="External"/><Relationship Id="rId1037" Type="http://schemas.openxmlformats.org/officeDocument/2006/relationships/hyperlink" Target="https://www.mdpi.com/2077-0383/12/6/2089" TargetMode="External"/><Relationship Id="rId211" Type="http://schemas.openxmlformats.org/officeDocument/2006/relationships/hyperlink" Target="https://journals.lww.com/greenjournal/Abstract/9000/Prolonged_Detection_of_Severe_Acute_Respiratory.97292.aspx" TargetMode="External"/><Relationship Id="rId253" Type="http://schemas.openxmlformats.org/officeDocument/2006/relationships/hyperlink" Target="https://link.springer.com/article/10.1007/s12098-020-03480-z" TargetMode="External"/><Relationship Id="rId295" Type="http://schemas.openxmlformats.org/officeDocument/2006/relationships/hyperlink" Target="https://www.thieme-connect.com/products/ejournals/html/10.1055/s-0040-1715180" TargetMode="External"/><Relationship Id="rId309" Type="http://schemas.openxmlformats.org/officeDocument/2006/relationships/hyperlink" Target="https://www.researchsquare.com/article/rs-65377/v1" TargetMode="External"/><Relationship Id="rId460" Type="http://schemas.openxmlformats.org/officeDocument/2006/relationships/hyperlink" Target="https://www.ncbi.nlm.nih.gov/pmc/articles/PMC8280612/" TargetMode="External"/><Relationship Id="rId516" Type="http://schemas.openxmlformats.org/officeDocument/2006/relationships/hyperlink" Target="https://www.ncbi.nlm.nih.gov/pmc/articles/PMC8535818/" TargetMode="External"/><Relationship Id="rId698" Type="http://schemas.openxmlformats.org/officeDocument/2006/relationships/hyperlink" Target="https://obgyn.onlinelibrary.wiley.com/doi/10.1002/ijgo.14312" TargetMode="External"/><Relationship Id="rId919" Type="http://schemas.openxmlformats.org/officeDocument/2006/relationships/hyperlink" Target="https://cms.hasekidergisi.com/Uploads/Article_57392/HTB-60-447-En.pdf" TargetMode="External"/><Relationship Id="rId48" Type="http://schemas.openxmlformats.org/officeDocument/2006/relationships/hyperlink" Target="https://www.ncbi.nlm.nih.gov/pmc/articles/PMC7141623/pdf/main.pdf" TargetMode="External"/><Relationship Id="rId113" Type="http://schemas.openxmlformats.org/officeDocument/2006/relationships/hyperlink" Target="https://pubmed.ncbi.nlm.nih.gov/32434403/?from_term=%28pregnant%2Fpregnancy+OR+maternal+OR+perinatal+OR+neonate%2Fneonatal+OR+newborn+OR+obstetric%29+AND+%28covid-19+OR+SARS-CoV-2%29&amp;from_sort=date&amp;from_size=100&amp;from_pos=15" TargetMode="External"/><Relationship Id="rId320" Type="http://schemas.openxmlformats.org/officeDocument/2006/relationships/hyperlink" Target="https://link.springer.com/article/10.1007/s12098-020-03578-4" TargetMode="External"/><Relationship Id="rId558" Type="http://schemas.openxmlformats.org/officeDocument/2006/relationships/hyperlink" Target="https://pubmed.ncbi.nlm.nih.gov/34837446/" TargetMode="External"/><Relationship Id="rId723" Type="http://schemas.openxmlformats.org/officeDocument/2006/relationships/hyperlink" Target="https://ijhes.com/index.php/ijhes/article/view/244" TargetMode="External"/><Relationship Id="rId765" Type="http://schemas.openxmlformats.org/officeDocument/2006/relationships/hyperlink" Target="https://www.frontiersin.org/articles/10.3389/fped.2022.933982/full" TargetMode="External"/><Relationship Id="rId930" Type="http://schemas.openxmlformats.org/officeDocument/2006/relationships/hyperlink" Target="https://www.hindawi.com/journals/criog/2022/5404952/" TargetMode="External"/><Relationship Id="rId972" Type="http://schemas.openxmlformats.org/officeDocument/2006/relationships/hyperlink" Target="https://dergipark.org.tr/en/download/article-file/2294373" TargetMode="External"/><Relationship Id="rId1006" Type="http://schemas.openxmlformats.org/officeDocument/2006/relationships/hyperlink" Target="https://anj.journals.ekb.eg/article_285139.html" TargetMode="External"/><Relationship Id="rId155" Type="http://schemas.openxmlformats.org/officeDocument/2006/relationships/hyperlink" Target="https://www.ncbi.nlm.nih.gov/pmc/articles/PMC7306649/pdf/12098_2020_Article_3372.pdf" TargetMode="External"/><Relationship Id="rId197" Type="http://schemas.openxmlformats.org/officeDocument/2006/relationships/hyperlink" Target="https://www.tandfonline.com/doi/epub/10.1080/14767058.2020.1786056?needAccess=true" TargetMode="External"/><Relationship Id="rId362" Type="http://schemas.openxmlformats.org/officeDocument/2006/relationships/hyperlink" Target="https://scielo.conicyt.cl/scielo.php?pid=S0717-75262020000700011&amp;script=sci_abstract&amp;tlng=en" TargetMode="External"/><Relationship Id="rId418" Type="http://schemas.openxmlformats.org/officeDocument/2006/relationships/hyperlink" Target="https://www.fertstert.org/article/S0015-0282(21)00290-9/fulltext" TargetMode="External"/><Relationship Id="rId625" Type="http://schemas.openxmlformats.org/officeDocument/2006/relationships/hyperlink" Target="https://pubmed.ncbi.nlm.nih.gov/35257193/" TargetMode="External"/><Relationship Id="rId832" Type="http://schemas.openxmlformats.org/officeDocument/2006/relationships/hyperlink" Target="https://www.sciencedirect.com/science/article/pii/S2772707622001278" TargetMode="External"/><Relationship Id="rId222" Type="http://schemas.openxmlformats.org/officeDocument/2006/relationships/hyperlink" Target="https://www.nature.com/articles/s41379-020-0639-4.pdf" TargetMode="External"/><Relationship Id="rId264" Type="http://schemas.openxmlformats.org/officeDocument/2006/relationships/hyperlink" Target="https://www.tandfonline.com/doi/full/10.1080/14767058.2020.1811669" TargetMode="External"/><Relationship Id="rId471" Type="http://schemas.openxmlformats.org/officeDocument/2006/relationships/hyperlink" Target="https://www.ajog.org/article/S0002-9378(21)00873-5/pdf" TargetMode="External"/><Relationship Id="rId667" Type="http://schemas.openxmlformats.org/officeDocument/2006/relationships/hyperlink" Target="https://www.ncbi.nlm.nih.gov/pmc/articles/PMC9101133/" TargetMode="External"/><Relationship Id="rId874" Type="http://schemas.openxmlformats.org/officeDocument/2006/relationships/hyperlink" Target="https://journals.lww.com/greenjournal/Fulltext/2022/09000/Short_term_Pregnancy_Outcomes_After.14.aspx" TargetMode="External"/><Relationship Id="rId17" Type="http://schemas.openxmlformats.org/officeDocument/2006/relationships/hyperlink" Target="https://www.sciencedirect.com/science/article/pii/S1477893920301071?via%3Dihub" TargetMode="External"/><Relationship Id="rId59" Type="http://schemas.openxmlformats.org/officeDocument/2006/relationships/hyperlink" Target="https://www.ijidonline.com/article/S1201-9712(20)30263-0/fulltext" TargetMode="External"/><Relationship Id="rId124" Type="http://schemas.openxmlformats.org/officeDocument/2006/relationships/hyperlink" Target="https://www.ajog.org/article/S0002-9378(20)30567-6/pdf" TargetMode="External"/><Relationship Id="rId527" Type="http://schemas.openxmlformats.org/officeDocument/2006/relationships/hyperlink" Target="https://pubmed.ncbi.nlm.nih.gov/34730817/" TargetMode="External"/><Relationship Id="rId569" Type="http://schemas.openxmlformats.org/officeDocument/2006/relationships/hyperlink" Target="https://www.mdpi.com/1660-4601/18/8/4244/htm" TargetMode="External"/><Relationship Id="rId734" Type="http://schemas.openxmlformats.org/officeDocument/2006/relationships/hyperlink" Target="https://www.e-journal.unizar.ac.id/index.php/kedokteran/article/view/439" TargetMode="External"/><Relationship Id="rId776" Type="http://schemas.openxmlformats.org/officeDocument/2006/relationships/hyperlink" Target="https://www.sciencedirect.com/science/article/pii/S0143400422003368" TargetMode="External"/><Relationship Id="rId941" Type="http://schemas.openxmlformats.org/officeDocument/2006/relationships/hyperlink" Target="https://www.mdpi.com/2076-393X/10/12/2061" TargetMode="External"/><Relationship Id="rId983" Type="http://schemas.openxmlformats.org/officeDocument/2006/relationships/hyperlink" Target="https://onlinelibrary.wiley.com/doi/10.1111/aji.13679" TargetMode="External"/><Relationship Id="rId70" Type="http://schemas.openxmlformats.org/officeDocument/2006/relationships/hyperlink" Target="https://www.ijidonline.com/article/S1201-9712(20)30280-0/pdf" TargetMode="External"/><Relationship Id="rId166" Type="http://schemas.openxmlformats.org/officeDocument/2006/relationships/hyperlink" Target="https://oss.signavitae.com/mre-signavitae/article/1277509044842446848/pdf/sv-YX051401.pdf" TargetMode="External"/><Relationship Id="rId331" Type="http://schemas.openxmlformats.org/officeDocument/2006/relationships/hyperlink" Target="https://journals.plos.org/plosone/article?id=10.1371/journal.pone.0238409" TargetMode="External"/><Relationship Id="rId373" Type="http://schemas.openxmlformats.org/officeDocument/2006/relationships/hyperlink" Target="https://obgyn.onlinelibrary.wiley.com/doi/10.1111/jog.14701" TargetMode="External"/><Relationship Id="rId429" Type="http://schemas.openxmlformats.org/officeDocument/2006/relationships/hyperlink" Target="https://onlinelibrary.wiley.com/doi/full/10.1002/jmv.27074?casa_token=zCbgBrTXeucAAAAA%3Af33nbGyuCHshaLsR4K5k8jtr-6x1N2vzdBq74AMcIL-dIxhuQA1LwoNq19DsRZUtpC442GY0tPIxTcDT" TargetMode="External"/><Relationship Id="rId580" Type="http://schemas.openxmlformats.org/officeDocument/2006/relationships/hyperlink" Target="https://pubmed.ncbi.nlm.nih.gov/34903074/" TargetMode="External"/><Relationship Id="rId636" Type="http://schemas.openxmlformats.org/officeDocument/2006/relationships/hyperlink" Target="https://www.ncbi.nlm.nih.gov/pmc/articles/PMC8958856/" TargetMode="External"/><Relationship Id="rId801" Type="http://schemas.openxmlformats.org/officeDocument/2006/relationships/hyperlink" Target="https://onlinelibrary.wiley.com/doi/10.1111/aji.13626" TargetMode="External"/><Relationship Id="rId1017" Type="http://schemas.openxmlformats.org/officeDocument/2006/relationships/hyperlink" Target="https://www.mdpi.com/2075-4426/13/2/263" TargetMode="External"/><Relationship Id="rId1" Type="http://schemas.openxmlformats.org/officeDocument/2006/relationships/hyperlink" Target="https://www.ncbi.nlm.nih.gov/pubmed/32119083" TargetMode="External"/><Relationship Id="rId233" Type="http://schemas.openxmlformats.org/officeDocument/2006/relationships/hyperlink" Target="https://reader.elsevier.com/reader/sd/pii/S1201971220306081?token=EBB71C54B757F77CABCDCB4B42FF07A4BD3943B27C55904A7EE47558DA7597D43787A662D088680C622493CA59198736" TargetMode="External"/><Relationship Id="rId440" Type="http://schemas.openxmlformats.org/officeDocument/2006/relationships/hyperlink" Target="https://rpmesp.ins.gob.pe/rpmesp/article/view/6358/4272" TargetMode="External"/><Relationship Id="rId678" Type="http://schemas.openxmlformats.org/officeDocument/2006/relationships/hyperlink" Target="https://www.sciencedirect.com/science/article/pii/S2049080122005994" TargetMode="External"/><Relationship Id="rId843" Type="http://schemas.openxmlformats.org/officeDocument/2006/relationships/hyperlink" Target="https://bmcpregnancychildbirth.biomedcentral.com/articles/10.1186/s12884-022-05101-3" TargetMode="External"/><Relationship Id="rId885" Type="http://schemas.openxmlformats.org/officeDocument/2006/relationships/hyperlink" Target="https://www.sciencedirect.com/science/article/pii/S1876034122003008" TargetMode="External"/><Relationship Id="rId28" Type="http://schemas.openxmlformats.org/officeDocument/2006/relationships/hyperlink" Target="https://doi.org/10.1017/ice.2020.84" TargetMode="External"/><Relationship Id="rId275" Type="http://schemas.openxmlformats.org/officeDocument/2006/relationships/hyperlink" Target="https://obgyn.onlinelibrary.wiley.com/doi/10.1111/jog.14493" TargetMode="External"/><Relationship Id="rId300" Type="http://schemas.openxmlformats.org/officeDocument/2006/relationships/hyperlink" Target="https://onlinelibrary.wiley.com/doi/epdf/10.1002/jmv.26631" TargetMode="External"/><Relationship Id="rId482" Type="http://schemas.openxmlformats.org/officeDocument/2006/relationships/hyperlink" Target="https://www.alliedacademies.org/articles/experience-of-covid19-infections-in-neonates-in-tertiary-care-centre-in-north-karnataka-india-a-prospective-cohort-study-15837.html" TargetMode="External"/><Relationship Id="rId538" Type="http://schemas.openxmlformats.org/officeDocument/2006/relationships/hyperlink" Target="https://www.ncbi.nlm.nih.gov/pmc/articles/PMC8198033/" TargetMode="External"/><Relationship Id="rId703" Type="http://schemas.openxmlformats.org/officeDocument/2006/relationships/hyperlink" Target="https://www.sciencedirect.com/science/article/pii/S1876034122001460" TargetMode="External"/><Relationship Id="rId745" Type="http://schemas.openxmlformats.org/officeDocument/2006/relationships/hyperlink" Target="https://obgyn.onlinelibrary.wiley.com/doi/10.1002/ijgo.14348" TargetMode="External"/><Relationship Id="rId910" Type="http://schemas.openxmlformats.org/officeDocument/2006/relationships/hyperlink" Target="https://link.springer.com/article/10.1007/s13224-022-01673-4" TargetMode="External"/><Relationship Id="rId952" Type="http://schemas.openxmlformats.org/officeDocument/2006/relationships/hyperlink" Target="https://scholarlycommons.hcahealthcare.com/hcahealthcarejournal/vol3/iss6/3/" TargetMode="External"/><Relationship Id="rId81" Type="http://schemas.openxmlformats.org/officeDocument/2006/relationships/hyperlink" Target="https://www.thrombosisresearch.com/article/S0049-3848(20)30138-9/pdf" TargetMode="External"/><Relationship Id="rId135" Type="http://schemas.openxmlformats.org/officeDocument/2006/relationships/hyperlink" Target="https://www.thieme-connect.de/products/ejournals/html/10.1055/s-0040-1712925" TargetMode="External"/><Relationship Id="rId177" Type="http://schemas.openxmlformats.org/officeDocument/2006/relationships/hyperlink" Target="https://pubmed.ncbi.nlm.nih.gov/32644841/" TargetMode="External"/><Relationship Id="rId342" Type="http://schemas.openxmlformats.org/officeDocument/2006/relationships/hyperlink" Target="http://ijmdc.com/fulltext/51-1605203186.pdf?1610362941" TargetMode="External"/><Relationship Id="rId384" Type="http://schemas.openxmlformats.org/officeDocument/2006/relationships/hyperlink" Target="https://www.thieme-connect.com/products/ejournals/html/10.1055/s-0041-1723938" TargetMode="External"/><Relationship Id="rId591" Type="http://schemas.openxmlformats.org/officeDocument/2006/relationships/hyperlink" Target="https://pubmed.ncbi.nlm.nih.gov/35090860/" TargetMode="External"/><Relationship Id="rId605" Type="http://schemas.openxmlformats.org/officeDocument/2006/relationships/hyperlink" Target="https://pubmed.ncbi.nlm.nih.gov/35150886/" TargetMode="External"/><Relationship Id="rId787" Type="http://schemas.openxmlformats.org/officeDocument/2006/relationships/hyperlink" Target="http://www.mejfm.com/September%202022/Concomitamt%20Covid.pdf" TargetMode="External"/><Relationship Id="rId812" Type="http://schemas.openxmlformats.org/officeDocument/2006/relationships/hyperlink" Target="https://bmcpregnancychildbirth.biomedcentral.com/articles/10.1186/s12884-022-05043-w" TargetMode="External"/><Relationship Id="rId994" Type="http://schemas.openxmlformats.org/officeDocument/2006/relationships/hyperlink" Target="https://www.thelancet.com/journals/lanres/article/PIIS2213-2600(22)00491-X/fulltext" TargetMode="External"/><Relationship Id="rId1028" Type="http://schemas.openxmlformats.org/officeDocument/2006/relationships/hyperlink" Target="https://www.birpublications.org/doi/10.1259/bjrcr.20220132" TargetMode="External"/><Relationship Id="rId202" Type="http://schemas.openxmlformats.org/officeDocument/2006/relationships/hyperlink" Target="https://sites.kowsarpub.com/apid/articles/103504.html" TargetMode="External"/><Relationship Id="rId244" Type="http://schemas.openxmlformats.org/officeDocument/2006/relationships/hyperlink" Target="https://assets.researchsquare.com/files/rs-58363/v1/90718e72-5204-4c2b-a251-b345ccc10556.pdf" TargetMode="External"/><Relationship Id="rId647" Type="http://schemas.openxmlformats.org/officeDocument/2006/relationships/hyperlink" Target="https://link.springer.com/article/10.1007/s43032-022-00949-4" TargetMode="External"/><Relationship Id="rId689" Type="http://schemas.openxmlformats.org/officeDocument/2006/relationships/hyperlink" Target="https://www.bjbms.org/ojs/index.php/bjbms/article/view/7181/2534" TargetMode="External"/><Relationship Id="rId854" Type="http://schemas.openxmlformats.org/officeDocument/2006/relationships/hyperlink" Target="https://jkms.org/DOIx.php?id=10.3346/jkms.2022.37.e297" TargetMode="External"/><Relationship Id="rId896" Type="http://schemas.openxmlformats.org/officeDocument/2006/relationships/hyperlink" Target="https://link.springer.com/article/10.1007/s12098-022-04407-6" TargetMode="External"/><Relationship Id="rId39" Type="http://schemas.openxmlformats.org/officeDocument/2006/relationships/hyperlink" Target="https://www.ncbi.nlm.nih.gov/pmc/articles/PMC7144599/pdf/main.pdf" TargetMode="External"/><Relationship Id="rId286" Type="http://schemas.openxmlformats.org/officeDocument/2006/relationships/hyperlink" Target="https://www.ncbi.nlm.nih.gov/pmc/articles/PMC7566984/" TargetMode="External"/><Relationship Id="rId451" Type="http://schemas.openxmlformats.org/officeDocument/2006/relationships/hyperlink" Target="https://www.ncbi.nlm.nih.gov/pmc/articles/PMC8249960/" TargetMode="External"/><Relationship Id="rId493" Type="http://schemas.openxmlformats.org/officeDocument/2006/relationships/hyperlink" Target="https://www.ncbi.nlm.nih.gov/pmc/articles/PMC8378017/" TargetMode="External"/><Relationship Id="rId507" Type="http://schemas.openxmlformats.org/officeDocument/2006/relationships/hyperlink" Target="https://www.ncbi.nlm.nih.gov/pmc/articles/PMC8475845/" TargetMode="External"/><Relationship Id="rId549" Type="http://schemas.openxmlformats.org/officeDocument/2006/relationships/hyperlink" Target="https://www.ncbi.nlm.nih.gov/pmc/articles/PMC8565111/" TargetMode="External"/><Relationship Id="rId714" Type="http://schemas.openxmlformats.org/officeDocument/2006/relationships/hyperlink" Target="https://link.springer.com/article/10.1007/s12098-022-04179-z" TargetMode="External"/><Relationship Id="rId756" Type="http://schemas.openxmlformats.org/officeDocument/2006/relationships/hyperlink" Target="https://onlinelibrary.wiley.com/doi/10.1002/bdr2.2070" TargetMode="External"/><Relationship Id="rId921" Type="http://schemas.openxmlformats.org/officeDocument/2006/relationships/hyperlink" Target="https://www.sciencedirect.com/science/article/pii/S1092913422001782" TargetMode="External"/><Relationship Id="rId50" Type="http://schemas.openxmlformats.org/officeDocument/2006/relationships/hyperlink" Target="https://www.ncbi.nlm.nih.gov/pmc/articles/PMC7164884/pdf/main.pdf" TargetMode="External"/><Relationship Id="rId104" Type="http://schemas.openxmlformats.org/officeDocument/2006/relationships/hyperlink" Target="https://www.ejog.org/article/S0301-2115(20)30312-2/pdf" TargetMode="External"/><Relationship Id="rId146" Type="http://schemas.openxmlformats.org/officeDocument/2006/relationships/hyperlink" Target="https://assets.researchsquare.com/files/rs-27256/v1.pdf" TargetMode="External"/><Relationship Id="rId188" Type="http://schemas.openxmlformats.org/officeDocument/2006/relationships/hyperlink" Target="https://pubmed.ncbi.nlm.nih.gov/32667391/" TargetMode="External"/><Relationship Id="rId311" Type="http://schemas.openxmlformats.org/officeDocument/2006/relationships/hyperlink" Target="https://www.ijrcog.org/index.php/ijrcog/article/view/8738" TargetMode="External"/><Relationship Id="rId353" Type="http://schemas.openxmlformats.org/officeDocument/2006/relationships/hyperlink" Target="https://www.mdpi.com/1999-4915/13/1/112/htm" TargetMode="External"/><Relationship Id="rId395" Type="http://schemas.openxmlformats.org/officeDocument/2006/relationships/hyperlink" Target="https://www.sciencedirect.com/science/article/pii/S0165037821000152?casa_token=s1cdAJuK3TMAAAAA:5sFz4vKc2lsLwzoQp75rEbzYKlFJ0l_NzVynRaUc1xvxIELLheiRLZd6I_dIpk9WOYt-e9ooIHA" TargetMode="External"/><Relationship Id="rId409" Type="http://schemas.openxmlformats.org/officeDocument/2006/relationships/hyperlink" Target="https://onlinelibrary.wiley.com/doi/10.1002/ccr3.3886" TargetMode="External"/><Relationship Id="rId560" Type="http://schemas.openxmlformats.org/officeDocument/2006/relationships/hyperlink" Target="https://www.ncbi.nlm.nih.gov/pmc/articles/PMC8624220/" TargetMode="External"/><Relationship Id="rId798" Type="http://schemas.openxmlformats.org/officeDocument/2006/relationships/hyperlink" Target="https://www.cureus.com/articles/107510-maternal-fetal-characteristics-of-pregnant-women-with-severe-covid-disease-and-maternal-neonatal-characteristics-of-neonates-with-early-onset-sars-cov-2-infection-a-prospective-data-analysis" TargetMode="External"/><Relationship Id="rId963" Type="http://schemas.openxmlformats.org/officeDocument/2006/relationships/hyperlink" Target="https://www.sciencedirect.com/science/article/pii/S0143400423000115?via%3Dihub" TargetMode="External"/><Relationship Id="rId1039" Type="http://schemas.openxmlformats.org/officeDocument/2006/relationships/hyperlink" Target="https://www.gynecology.su/jour/article/view/1556/1081" TargetMode="External"/><Relationship Id="rId92" Type="http://schemas.openxmlformats.org/officeDocument/2006/relationships/hyperlink" Target="https://search.bvsalud.org/global-literature-on-novel-coronavirus-2019-ncov/resource/en/covidwho-2207" TargetMode="External"/><Relationship Id="rId213" Type="http://schemas.openxmlformats.org/officeDocument/2006/relationships/hyperlink" Target="https://journals.plos.org/plosmedicine/article/file?id=10.1371/journal.pmed.1003195&amp;type=printable" TargetMode="External"/><Relationship Id="rId420" Type="http://schemas.openxmlformats.org/officeDocument/2006/relationships/hyperlink" Target="https://academic.oup.com/cid/advance-article/doi/10.1093/cid/ciab432/6280195" TargetMode="External"/><Relationship Id="rId616" Type="http://schemas.openxmlformats.org/officeDocument/2006/relationships/hyperlink" Target="https://pubmed.ncbi.nlm.nih.gov/35283350/" TargetMode="External"/><Relationship Id="rId658" Type="http://schemas.openxmlformats.org/officeDocument/2006/relationships/hyperlink" Target="https://onlinelibrary.wiley.com/doi/abs/10.1111/aji.13559" TargetMode="External"/><Relationship Id="rId823" Type="http://schemas.openxmlformats.org/officeDocument/2006/relationships/hyperlink" Target="https://www.frontiersin.org/articles/10.3389/fphys.2022.988361/full" TargetMode="External"/><Relationship Id="rId865" Type="http://schemas.openxmlformats.org/officeDocument/2006/relationships/hyperlink" Target="https://publications.aap.org/pediatrics/article/doi/10.1542/peds.2022-059009/189811/Six-Month-Outcomes-of-Infants-Born-to-People-With?autologincheck=redirected?nfToken=00000000-0000-0000-0000-000000000000" TargetMode="External"/><Relationship Id="rId255" Type="http://schemas.openxmlformats.org/officeDocument/2006/relationships/hyperlink" Target="https://journals.sagepub.com/doi/10.1177/2150135120950256" TargetMode="External"/><Relationship Id="rId297" Type="http://schemas.openxmlformats.org/officeDocument/2006/relationships/hyperlink" Target="https://www.ncbi.nlm.nih.gov/pmc/articles/PMC7594971/" TargetMode="External"/><Relationship Id="rId462" Type="http://schemas.openxmlformats.org/officeDocument/2006/relationships/hyperlink" Target="https://institutionalrepository.aah.org/jpcrr/vol8/iss3/11/" TargetMode="External"/><Relationship Id="rId518" Type="http://schemas.openxmlformats.org/officeDocument/2006/relationships/hyperlink" Target="https://pubmed.ncbi.nlm.nih.gov/34706148/" TargetMode="External"/><Relationship Id="rId725" Type="http://schemas.openxmlformats.org/officeDocument/2006/relationships/hyperlink" Target="https://media.neliti.com/media/publications/431135-effect-of-pregnant-mothers-infected-with-95a1463a.pdf" TargetMode="External"/><Relationship Id="rId932" Type="http://schemas.openxmlformats.org/officeDocument/2006/relationships/hyperlink" Target="https://www.sciencedirect.com/science/article/pii/S2253654X22001883?via%3Dihub" TargetMode="External"/><Relationship Id="rId115" Type="http://schemas.openxmlformats.org/officeDocument/2006/relationships/hyperlink" Target="https://pubmed.ncbi.nlm.nih.gov/32438425/?from_term=%28pregnant%2Fpregnancy+OR+maternal+OR+perinatal+OR+neonate%2Fneonatal+OR+newborn+OR+obstetric%29+AND+%28covid-19+OR+SARS-CoV-2%29&amp;from_sort=date&amp;from_size=100&amp;from_pos=2" TargetMode="External"/><Relationship Id="rId157" Type="http://schemas.openxmlformats.org/officeDocument/2006/relationships/hyperlink" Target="https://www.mdpi.com/1010-660X/56/6/306/htm" TargetMode="External"/><Relationship Id="rId322" Type="http://schemas.openxmlformats.org/officeDocument/2006/relationships/hyperlink" Target="http://www.e-cvsi.org/pdf/pdf_ECVSI_147.pdf" TargetMode="External"/><Relationship Id="rId364" Type="http://schemas.openxmlformats.org/officeDocument/2006/relationships/hyperlink" Target="https://www.europeanreview.org/article/24337" TargetMode="External"/><Relationship Id="rId767" Type="http://schemas.openxmlformats.org/officeDocument/2006/relationships/hyperlink" Target="https://www.sciencedirect.com/science/article/pii/S2589933322001471?via%3Dihub" TargetMode="External"/><Relationship Id="rId974" Type="http://schemas.openxmlformats.org/officeDocument/2006/relationships/hyperlink" Target="https://www.scirp.org/journal/paperinformation.aspx?paperid=122482" TargetMode="External"/><Relationship Id="rId1008" Type="http://schemas.openxmlformats.org/officeDocument/2006/relationships/hyperlink" Target="https://journals.sagepub.com/doi/10.1177/00031348231157858" TargetMode="External"/><Relationship Id="rId61" Type="http://schemas.openxmlformats.org/officeDocument/2006/relationships/hyperlink" Target="https://www.ejog.org/article/S0301-2115(20)30202-5/pdf" TargetMode="External"/><Relationship Id="rId199" Type="http://schemas.openxmlformats.org/officeDocument/2006/relationships/hyperlink" Target="https://journals.lww.com/md-journal/Fulltext/2020/07170/Coronavirus_disease_2019__COVID_19__in_pregnancy_.126.aspx" TargetMode="External"/><Relationship Id="rId571" Type="http://schemas.openxmlformats.org/officeDocument/2006/relationships/hyperlink" Target="https://pubmed.ncbi.nlm.nih.gov/34881547/" TargetMode="External"/><Relationship Id="rId627" Type="http://schemas.openxmlformats.org/officeDocument/2006/relationships/hyperlink" Target="https://pubmed.ncbi.nlm.nih.gov/35250381/" TargetMode="External"/><Relationship Id="rId669" Type="http://schemas.openxmlformats.org/officeDocument/2006/relationships/hyperlink" Target="https://www.ncbi.nlm.nih.gov/pmc/articles/PMC9085347/" TargetMode="External"/><Relationship Id="rId834" Type="http://schemas.openxmlformats.org/officeDocument/2006/relationships/hyperlink" Target="https://www.nepjol.info/index.php/AJMS/article/view/45550" TargetMode="External"/><Relationship Id="rId876" Type="http://schemas.openxmlformats.org/officeDocument/2006/relationships/hyperlink" Target="https://onlinelibrary.wiley.com/doi/10.1111/ped.15407" TargetMode="External"/><Relationship Id="rId19" Type="http://schemas.openxmlformats.org/officeDocument/2006/relationships/hyperlink" Target="https://jamanetwork.com/journals/jama/fullarticle/2763854" TargetMode="External"/><Relationship Id="rId224" Type="http://schemas.openxmlformats.org/officeDocument/2006/relationships/hyperlink" Target="https://link.springer.com/content/pdf/10.1007/s15010-020-01493-6.pdf" TargetMode="External"/><Relationship Id="rId266" Type="http://schemas.openxmlformats.org/officeDocument/2006/relationships/hyperlink" Target="https://www.dovepress.com/clinico-radiological-features-and-outcomes-in-pregnant-women-with-covi-peer-reviewed-fulltext-article-IDR" TargetMode="External"/><Relationship Id="rId431" Type="http://schemas.openxmlformats.org/officeDocument/2006/relationships/hyperlink" Target="https://pubmed.ncbi.nlm.nih.gov/34081331/" TargetMode="External"/><Relationship Id="rId473" Type="http://schemas.openxmlformats.org/officeDocument/2006/relationships/hyperlink" Target="https://www.perinataljournal.com/Archive/Article/20210292007" TargetMode="External"/><Relationship Id="rId529" Type="http://schemas.openxmlformats.org/officeDocument/2006/relationships/hyperlink" Target="https://pubmed.ncbi.nlm.nih.gov/34736316/" TargetMode="External"/><Relationship Id="rId680" Type="http://schemas.openxmlformats.org/officeDocument/2006/relationships/hyperlink" Target="https://www.ncbi.nlm.nih.gov/pmc/articles/PMC9146843/" TargetMode="External"/><Relationship Id="rId736" Type="http://schemas.openxmlformats.org/officeDocument/2006/relationships/hyperlink" Target="https://www.mdpi.com/2227-9067/9/7/1020/htm" TargetMode="External"/><Relationship Id="rId901" Type="http://schemas.openxmlformats.org/officeDocument/2006/relationships/hyperlink" Target="https://jamanetwork.com/journals/jamanetworkopen/fullarticle/2799023" TargetMode="External"/><Relationship Id="rId30" Type="http://schemas.openxmlformats.org/officeDocument/2006/relationships/hyperlink" Target="http://www.transpopmed.org/articles/tppm/tppm-2020-7-118.php" TargetMode="External"/><Relationship Id="rId126" Type="http://schemas.openxmlformats.org/officeDocument/2006/relationships/hyperlink" Target="https://pubmed.ncbi.nlm.nih.gov/32473603/?from_term=coronavirus&amp;from_sort=date&amp;from_pos=2" TargetMode="External"/><Relationship Id="rId168" Type="http://schemas.openxmlformats.org/officeDocument/2006/relationships/hyperlink" Target="https://www.medrxiv.org/content/10.1101/2020.03.23.20040394v1" TargetMode="External"/><Relationship Id="rId333" Type="http://schemas.openxmlformats.org/officeDocument/2006/relationships/hyperlink" Target="https://www.ajog.org/action/showPdf?pii=S0002-9378%2820%2932573-4" TargetMode="External"/><Relationship Id="rId540" Type="http://schemas.openxmlformats.org/officeDocument/2006/relationships/hyperlink" Target="https://www.ncbi.nlm.nih.gov/pmc/articles/PMC8151603/" TargetMode="External"/><Relationship Id="rId778" Type="http://schemas.openxmlformats.org/officeDocument/2006/relationships/hyperlink" Target="https://www.hindawi.com/journals/idog/2022/8061112/" TargetMode="External"/><Relationship Id="rId943" Type="http://schemas.openxmlformats.org/officeDocument/2006/relationships/hyperlink" Target="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 TargetMode="External"/><Relationship Id="rId985" Type="http://schemas.openxmlformats.org/officeDocument/2006/relationships/hyperlink" Target="https://link.springer.com/article/10.1007/s10995-022-03553-9" TargetMode="External"/><Relationship Id="rId1019" Type="http://schemas.openxmlformats.org/officeDocument/2006/relationships/hyperlink" Target="https://www.mdpi.com/2076-393X/11/2/226" TargetMode="External"/><Relationship Id="rId72" Type="http://schemas.openxmlformats.org/officeDocument/2006/relationships/hyperlink" Target="http://www.mjhid.org/index.php/mjhid/article/view/2020.033/3773" TargetMode="External"/><Relationship Id="rId375" Type="http://schemas.openxmlformats.org/officeDocument/2006/relationships/hyperlink" Target="https://www.tandfonline.com/doi/full/10.1080/14767058.2021.1892637" TargetMode="External"/><Relationship Id="rId582" Type="http://schemas.openxmlformats.org/officeDocument/2006/relationships/hyperlink" Target="https://pubmed.ncbi.nlm.nih.gov/35022286/" TargetMode="External"/><Relationship Id="rId638" Type="http://schemas.openxmlformats.org/officeDocument/2006/relationships/hyperlink" Target="https://www.perinataljournal.com/Archive/Article/20220301006" TargetMode="External"/><Relationship Id="rId803" Type="http://schemas.openxmlformats.org/officeDocument/2006/relationships/hyperlink" Target="https://academic.oup.com/rheumatology/advance-article/doi/10.1093/rheumatology/keac534/6705263?login=false" TargetMode="External"/><Relationship Id="rId845" Type="http://schemas.openxmlformats.org/officeDocument/2006/relationships/hyperlink" Target="https://www.banglajol.info/index.php/JBCPS/article/view/61889" TargetMode="External"/><Relationship Id="rId1030" Type="http://schemas.openxmlformats.org/officeDocument/2006/relationships/hyperlink" Target="https://joppp.biomedcentral.com/articles/10.1186/s40545-023-00547-y" TargetMode="External"/><Relationship Id="rId3" Type="http://schemas.openxmlformats.org/officeDocument/2006/relationships/hyperlink" Target="https://www.sciencedirect.com/science/article/pii/S0163445320301092?via%3Dihub" TargetMode="External"/><Relationship Id="rId235" Type="http://schemas.openxmlformats.org/officeDocument/2006/relationships/hyperlink" Target="https://www.nature.com/articles/s41372-020-0765-3.pdf" TargetMode="External"/><Relationship Id="rId277" Type="http://schemas.openxmlformats.org/officeDocument/2006/relationships/hyperlink" Target="https://journals.lww.com/pidj/Abstract/9000/Maternal,_Perinatal_and_Neonatal_Outcomes_With.96042.aspx" TargetMode="External"/><Relationship Id="rId400" Type="http://schemas.openxmlformats.org/officeDocument/2006/relationships/hyperlink" Target="https://jmedicalcasereports.biomedcentral.com/articles/10.1186/s13256-021-02751-3" TargetMode="External"/><Relationship Id="rId442" Type="http://schemas.openxmlformats.org/officeDocument/2006/relationships/hyperlink" Target="https://obgyn.onlinelibrary.wiley.com/doi/10.1002/uog.23729" TargetMode="External"/><Relationship Id="rId484" Type="http://schemas.openxmlformats.org/officeDocument/2006/relationships/hyperlink" Target="https://bmcpediatr.biomedcentral.com/articles/10.1186/s12887-021-02872-0" TargetMode="External"/><Relationship Id="rId705" Type="http://schemas.openxmlformats.org/officeDocument/2006/relationships/hyperlink" Target="https://www.perinataljournal.com/Files/Archive/en-US/Articles/PJ-24fb671c-3700-4513-b735-4fc88d9df894.pdf" TargetMode="External"/><Relationship Id="rId887" Type="http://schemas.openxmlformats.org/officeDocument/2006/relationships/hyperlink" Target="https://journals.plos.org/plosone/article?id=10.1371/journal.pone.0276766" TargetMode="External"/><Relationship Id="rId137" Type="http://schemas.openxmlformats.org/officeDocument/2006/relationships/hyperlink" Target="https://jamanetwork.com/journals/jama/fullarticle/2767206" TargetMode="External"/><Relationship Id="rId302" Type="http://schemas.openxmlformats.org/officeDocument/2006/relationships/hyperlink" Target="https://www.cdc.gov/mmwr/volumes/69/wr/mm6944e2.htm?s_cid=mm6944e2_w" TargetMode="External"/><Relationship Id="rId344" Type="http://schemas.openxmlformats.org/officeDocument/2006/relationships/hyperlink" Target="https://www.ncbi.nlm.nih.gov/pmc/articles/PMC7645811/" TargetMode="External"/><Relationship Id="rId691" Type="http://schemas.openxmlformats.org/officeDocument/2006/relationships/hyperlink" Target="https://jamanetwork.com/journals/jamanetworkopen/fullarticle/2793178" TargetMode="External"/><Relationship Id="rId747" Type="http://schemas.openxmlformats.org/officeDocument/2006/relationships/hyperlink" Target="https://www.qscience.com/content/journals/10.5339/qmj.2022.30" TargetMode="External"/><Relationship Id="rId789" Type="http://schemas.openxmlformats.org/officeDocument/2006/relationships/hyperlink" Target="https://ccforum.biomedcentral.com/articles/10.1186/s13054-022-04145-3" TargetMode="External"/><Relationship Id="rId912" Type="http://schemas.openxmlformats.org/officeDocument/2006/relationships/hyperlink" Target="https://jogh.org/2022/jogh-12-05050" TargetMode="External"/><Relationship Id="rId954" Type="http://schemas.openxmlformats.org/officeDocument/2006/relationships/hyperlink" Target="https://www.nepjol.info/index.php/NJOG/article/view/48060/38011" TargetMode="External"/><Relationship Id="rId996" Type="http://schemas.openxmlformats.org/officeDocument/2006/relationships/hyperlink" Target="https://www.mdpi.com/1660-4601/20/3/2616" TargetMode="External"/><Relationship Id="rId41" Type="http://schemas.openxmlformats.org/officeDocument/2006/relationships/hyperlink" Target="https://obgyn.onlinelibrary.wiley.com/doi/epdf/10.1111/ajo.13173" TargetMode="External"/><Relationship Id="rId83" Type="http://schemas.openxmlformats.org/officeDocument/2006/relationships/hyperlink" Target="https://obgyn.onlinelibrary.wiley.com/doi/abs/10.1111/aogs.13901" TargetMode="External"/><Relationship Id="rId179" Type="http://schemas.openxmlformats.org/officeDocument/2006/relationships/hyperlink" Target="https://www.clinicalmicrobiologyandinfection.com/article/S1198-743X(20)30381-5/pdf" TargetMode="External"/><Relationship Id="rId386" Type="http://schemas.openxmlformats.org/officeDocument/2006/relationships/hyperlink" Target="https://www.sciencedirect.com/science/article/pii/S2214911221000229?via%3Dihub" TargetMode="External"/><Relationship Id="rId551" Type="http://schemas.openxmlformats.org/officeDocument/2006/relationships/hyperlink" Target="https://pubmed.ncbi.nlm.nih.gov/34812792/" TargetMode="External"/><Relationship Id="rId593" Type="http://schemas.openxmlformats.org/officeDocument/2006/relationships/hyperlink" Target="https://pubmed.ncbi.nlm.nih.gov/35074337/" TargetMode="External"/><Relationship Id="rId607" Type="http://schemas.openxmlformats.org/officeDocument/2006/relationships/hyperlink" Target="https://pubmed.ncbi.nlm.nih.gov/35215486/" TargetMode="External"/><Relationship Id="rId649" Type="http://schemas.openxmlformats.org/officeDocument/2006/relationships/hyperlink" Target="https://journals.plos.org/plosone/article?id=10.1371/journal.pone.0267575" TargetMode="External"/><Relationship Id="rId814" Type="http://schemas.openxmlformats.org/officeDocument/2006/relationships/hyperlink" Target="https://www.mdpi.com/2077-0383/11/18/5441/htm" TargetMode="External"/><Relationship Id="rId856" Type="http://schemas.openxmlformats.org/officeDocument/2006/relationships/hyperlink" Target="https://www.ej-med.org/index.php/ejmed/article/view/1484/901" TargetMode="External"/><Relationship Id="rId190" Type="http://schemas.openxmlformats.org/officeDocument/2006/relationships/hyperlink" Target="https://pubmed.ncbi.nlm.nih.gov/32664761/" TargetMode="External"/><Relationship Id="rId204" Type="http://schemas.openxmlformats.org/officeDocument/2006/relationships/hyperlink" Target="https://www.hindawi.com/journals/cripe/2020/8886800/" TargetMode="External"/><Relationship Id="rId246" Type="http://schemas.openxmlformats.org/officeDocument/2006/relationships/hyperlink" Target="https://link.springer.com/content/pdf/10.1007/s42399-020-00443-5.pdf" TargetMode="External"/><Relationship Id="rId288" Type="http://schemas.openxmlformats.org/officeDocument/2006/relationships/hyperlink" Target="https://pubmed.ncbi.nlm.nih.gov/33069171/" TargetMode="External"/><Relationship Id="rId411" Type="http://schemas.openxmlformats.org/officeDocument/2006/relationships/hyperlink" Target="https://www.indianpediatrics.net/COVID29.03.2020/RP-00300.pdf" TargetMode="External"/><Relationship Id="rId453" Type="http://schemas.openxmlformats.org/officeDocument/2006/relationships/hyperlink" Target="https://www.ncbi.nlm.nih.gov/pmc/articles/PMC8264468/" TargetMode="External"/><Relationship Id="rId509" Type="http://schemas.openxmlformats.org/officeDocument/2006/relationships/hyperlink" Target="https://www.ncbi.nlm.nih.gov/research/coronavirus/publication/34600749" TargetMode="External"/><Relationship Id="rId660" Type="http://schemas.openxmlformats.org/officeDocument/2006/relationships/hyperlink" Target="https://iog.org.in/index.php/iog/article/view/725" TargetMode="External"/><Relationship Id="rId898" Type="http://schemas.openxmlformats.org/officeDocument/2006/relationships/hyperlink" Target="https://www.degruyter.com/document/doi/10.1515/jpm-2022-0452/html" TargetMode="External"/><Relationship Id="rId1041" Type="http://schemas.openxmlformats.org/officeDocument/2006/relationships/hyperlink" Target="https://annalskemu.org/journal/index.php/annals/article/view/4570/2574" TargetMode="External"/><Relationship Id="rId106" Type="http://schemas.openxmlformats.org/officeDocument/2006/relationships/hyperlink" Target="https://link.springer.com/content/pdf/10.1631/jzus.B2000095.pdf" TargetMode="External"/><Relationship Id="rId313" Type="http://schemas.openxmlformats.org/officeDocument/2006/relationships/hyperlink" Target="https://assets.researchsquare.com/files/rs-103010/v1/c56c4ca2-a64d-4eab-9b56-18813e90de7b.pdf" TargetMode="External"/><Relationship Id="rId495" Type="http://schemas.openxmlformats.org/officeDocument/2006/relationships/hyperlink" Target="https://pubmed.ncbi.nlm.nih.gov/34644272/" TargetMode="External"/><Relationship Id="rId716" Type="http://schemas.openxmlformats.org/officeDocument/2006/relationships/hyperlink" Target="https://www.perinataljournal.com/Files/Archive/en-US/Articles/PJ-43a2edf1-3fab-41ad-afc4-2a674a3cae74.pdf" TargetMode="External"/><Relationship Id="rId758" Type="http://schemas.openxmlformats.org/officeDocument/2006/relationships/hyperlink" Target="https://pjmhsonline.com/index.php/pjmhs/article/view/1811" TargetMode="External"/><Relationship Id="rId923" Type="http://schemas.openxmlformats.org/officeDocument/2006/relationships/hyperlink" Target="https://onlinelibrary.wiley.com/doi/10.1111/cga.12503" TargetMode="External"/><Relationship Id="rId965" Type="http://schemas.openxmlformats.org/officeDocument/2006/relationships/hyperlink" Target="https://bmcpregnancychildbirth.biomedcentral.com/articles/10.1186/s12884-022-05310-w" TargetMode="External"/><Relationship Id="rId10" Type="http://schemas.openxmlformats.org/officeDocument/2006/relationships/hyperlink" Target="https://www.thelancet.com/journals/laninf/article/PIIS1473-3099(20)30176-6/fulltext" TargetMode="External"/><Relationship Id="rId52" Type="http://schemas.openxmlformats.org/officeDocument/2006/relationships/hyperlink" Target="https://www.researchsquare.com/article/rs-18247/v1" TargetMode="External"/><Relationship Id="rId94" Type="http://schemas.openxmlformats.org/officeDocument/2006/relationships/hyperlink" Target="https://journals.lww.com/pidj/Citation/9000/Neonatal_Early_Onset_Infection_With_SARS_CoV_2_in.96175.aspx" TargetMode="External"/><Relationship Id="rId148" Type="http://schemas.openxmlformats.org/officeDocument/2006/relationships/hyperlink" Target="https://www.ejog.org/article/S0301-2115(20)30364-X/pdf" TargetMode="External"/><Relationship Id="rId355" Type="http://schemas.openxmlformats.org/officeDocument/2006/relationships/hyperlink" Target="https://www.jci.org/articles/view/145427/pdf" TargetMode="External"/><Relationship Id="rId397" Type="http://schemas.openxmlformats.org/officeDocument/2006/relationships/hyperlink" Target="https://casereports.bmj.com/content/14/3/e238055.long" TargetMode="External"/><Relationship Id="rId520" Type="http://schemas.openxmlformats.org/officeDocument/2006/relationships/hyperlink" Target="https://pubmed.ncbi.nlm.nih.gov/34713913/" TargetMode="External"/><Relationship Id="rId562" Type="http://schemas.openxmlformats.org/officeDocument/2006/relationships/hyperlink" Target="https://www.ncbi.nlm.nih.gov/pmc/articles/PMC8606406/" TargetMode="External"/><Relationship Id="rId618" Type="http://schemas.openxmlformats.org/officeDocument/2006/relationships/hyperlink" Target="https://pubmed.ncbi.nlm.nih.gov/35275942/" TargetMode="External"/><Relationship Id="rId825" Type="http://schemas.openxmlformats.org/officeDocument/2006/relationships/hyperlink" Target="https://www.frontiersin.org/articles/10.3389/fresc.2022.862403/full" TargetMode="External"/><Relationship Id="rId215" Type="http://schemas.openxmlformats.org/officeDocument/2006/relationships/hyperlink" Target="https://www.amjcaserep.com/download/index/idArt/925513" TargetMode="External"/><Relationship Id="rId257" Type="http://schemas.openxmlformats.org/officeDocument/2006/relationships/hyperlink" Target="https://www.jiac-j.com/article/S1341-321X(20)30266-X/fulltext" TargetMode="External"/><Relationship Id="rId422" Type="http://schemas.openxmlformats.org/officeDocument/2006/relationships/hyperlink" Target="https://link.springer.com/article/10.1186/s12884-021-03764-y" TargetMode="External"/><Relationship Id="rId464" Type="http://schemas.openxmlformats.org/officeDocument/2006/relationships/hyperlink" Target="https://link.springer.com/article/10.1007/s43032-021-00681-5" TargetMode="External"/><Relationship Id="rId867" Type="http://schemas.openxmlformats.org/officeDocument/2006/relationships/hyperlink" Target="https://onlinelibrary.wiley.com/doi/epdf/10.1002/jcu.23382" TargetMode="External"/><Relationship Id="rId1010" Type="http://schemas.openxmlformats.org/officeDocument/2006/relationships/hyperlink" Target="https://journals.lww.com/pidj/Fulltext/9900/Clinical_Characteristics_and_Outcomes_of.357.aspx" TargetMode="External"/><Relationship Id="rId299" Type="http://schemas.openxmlformats.org/officeDocument/2006/relationships/hyperlink" Target="https://www.amjcaserep.com/download/index/idArt/927521" TargetMode="External"/><Relationship Id="rId727" Type="http://schemas.openxmlformats.org/officeDocument/2006/relationships/hyperlink" Target="https://www.sciencedirect.com/science/article/pii/S1807593222032744?via%3Dihub" TargetMode="External"/><Relationship Id="rId934" Type="http://schemas.openxmlformats.org/officeDocument/2006/relationships/hyperlink" Target="https://www.sciencedirect.com/science/article/pii/S0301211522006327" TargetMode="External"/><Relationship Id="rId63" Type="http://schemas.openxmlformats.org/officeDocument/2006/relationships/hyperlink" Target="https://journals.lww.com/greenjournal/Citation/9000/Severe_Acute_Respiratory_Syndrome_Coronavirus_2.97384.aspx" TargetMode="External"/><Relationship Id="rId159" Type="http://schemas.openxmlformats.org/officeDocument/2006/relationships/hyperlink" Target="https://journals.lww.com/greenjournal/Abstract/9000/Induction_of_Labor_in_an_Intubated_Patient_With.97309.aspx" TargetMode="External"/><Relationship Id="rId366" Type="http://schemas.openxmlformats.org/officeDocument/2006/relationships/hyperlink" Target="https://www.minervamedica.it/en/getfreepdf/V1NydG0yZkxBK09FV2Zwd0FvV1luS2ZxR01OWHhBUE9vd2VFTUV2N3pvQjBKL1VqNVlvSDd0dDYyVVVRa3E2aQ%253D%253D/R02Y2020N11A1248.pdf" TargetMode="External"/><Relationship Id="rId573" Type="http://schemas.openxmlformats.org/officeDocument/2006/relationships/hyperlink" Target="https://pubmed.ncbi.nlm.nih.gov/34983057/" TargetMode="External"/><Relationship Id="rId780" Type="http://schemas.openxmlformats.org/officeDocument/2006/relationships/hyperlink" Target="https://ijclinmedcasereports.com/pdf/IJCMCR-CS-00508.pdf" TargetMode="External"/><Relationship Id="rId226" Type="http://schemas.openxmlformats.org/officeDocument/2006/relationships/hyperlink" Target="https://assets.researchsquare.com/files/rs-43986/v1/6ad09dcb-cb37-4eeb-9c81-b819f45e8474.pdf" TargetMode="External"/><Relationship Id="rId433" Type="http://schemas.openxmlformats.org/officeDocument/2006/relationships/hyperlink" Target="https://link.springer.com/article/10.1007%2Fs11845-021-02662-8" TargetMode="External"/><Relationship Id="rId878" Type="http://schemas.openxmlformats.org/officeDocument/2006/relationships/hyperlink" Target="https://academic.oup.com/cid/advance-article/doi/10.1093/cid/ciac793/6812657" TargetMode="External"/><Relationship Id="rId640" Type="http://schemas.openxmlformats.org/officeDocument/2006/relationships/hyperlink" Target="https://www.thelancet.com/journals/eclinm/article/PIIS2589-5370(22)00119-5/fulltext" TargetMode="External"/><Relationship Id="rId738" Type="http://schemas.openxmlformats.org/officeDocument/2006/relationships/hyperlink" Target="https://saludpublica.mx/index.php/spm/article/view/13660" TargetMode="External"/><Relationship Id="rId945" Type="http://schemas.openxmlformats.org/officeDocument/2006/relationships/hyperlink" Target="https://journals.lww.com/RDM/Abstract/9900/Impact_of_COVID_19_Infection_during_Pregnancy_on.30.aspx" TargetMode="External"/><Relationship Id="rId74" Type="http://schemas.openxmlformats.org/officeDocument/2006/relationships/hyperlink" Target="https://reader.elsevier.com/reader/sd/pii/S2589933320300732?token=7267A334BBD0DF01CB6B61B138082979E7B5E7EB6C941B18239EA69B31E959406D3CC325B7DE4D0D2581093A506542F9" TargetMode="External"/><Relationship Id="rId377" Type="http://schemas.openxmlformats.org/officeDocument/2006/relationships/hyperlink" Target="https://obgyn.onlinelibrary.wiley.com/doi/10.1111/1471-0528.16682" TargetMode="External"/><Relationship Id="rId500" Type="http://schemas.openxmlformats.org/officeDocument/2006/relationships/hyperlink" Target="https://www.gynaecologyjournal.com/archives/2021/vol5issue5/B/5-5-24" TargetMode="External"/><Relationship Id="rId584" Type="http://schemas.openxmlformats.org/officeDocument/2006/relationships/hyperlink" Target="https://pubmed.ncbi.nlm.nih.gov/34984969/" TargetMode="External"/><Relationship Id="rId805" Type="http://schemas.openxmlformats.org/officeDocument/2006/relationships/hyperlink" Target="https://www.cureus.com/articles/103533-maternal-covid-19-disease-and-covid-19-immunization" TargetMode="External"/><Relationship Id="rId5" Type="http://schemas.openxmlformats.org/officeDocument/2006/relationships/hyperlink" Target="https://www.sciencedirect.com/science/article/pii/S0140673620303603?via%3Dihub" TargetMode="External"/><Relationship Id="rId237" Type="http://schemas.openxmlformats.org/officeDocument/2006/relationships/hyperlink" Target="https://www.tandfonline.com/doi/epub/10.1080/14767058.2020.1797672?needAccess=true" TargetMode="External"/><Relationship Id="rId791" Type="http://schemas.openxmlformats.org/officeDocument/2006/relationships/hyperlink" Target="https://www.karger.com/Article/FullText/526313" TargetMode="External"/><Relationship Id="rId889" Type="http://schemas.openxmlformats.org/officeDocument/2006/relationships/hyperlink" Target="https://www.cureus.com/articles/117947-threatened-miscarriage-in-a-covid-19-patient" TargetMode="External"/><Relationship Id="rId444" Type="http://schemas.openxmlformats.org/officeDocument/2006/relationships/hyperlink" Target="https://www.ncbi.nlm.nih.gov/research/coronavirus/publication/34233388" TargetMode="External"/><Relationship Id="rId651" Type="http://schemas.openxmlformats.org/officeDocument/2006/relationships/hyperlink" Target="https://www.sciencedirect.com/science/article/pii/S014340042200220X?via%3Dihub" TargetMode="External"/><Relationship Id="rId749" Type="http://schemas.openxmlformats.org/officeDocument/2006/relationships/hyperlink" Target="https://www.mdpi.com/2077-0383/11/14/4067/htm" TargetMode="External"/><Relationship Id="rId290" Type="http://schemas.openxmlformats.org/officeDocument/2006/relationships/hyperlink" Target="https://bmcmedicine.biomedcentral.com/articles/10.1186/s12916-020-01798-1" TargetMode="External"/><Relationship Id="rId304" Type="http://schemas.openxmlformats.org/officeDocument/2006/relationships/hyperlink" Target="https://www.medrxiv.org/content/10.1101/2020.09.05.20188458v1" TargetMode="External"/><Relationship Id="rId388" Type="http://schemas.openxmlformats.org/officeDocument/2006/relationships/hyperlink" Target="https://onlinelibrary.wiley.com/doi/10.1111/apa.15837" TargetMode="External"/><Relationship Id="rId511" Type="http://schemas.openxmlformats.org/officeDocument/2006/relationships/hyperlink" Target="https://obgyn.onlinelibrary.wiley.com/doi/10.1111/jog.15008" TargetMode="External"/><Relationship Id="rId609" Type="http://schemas.openxmlformats.org/officeDocument/2006/relationships/hyperlink" Target="https://pubmed.ncbi.nlm.nih.gov/35213734/" TargetMode="External"/><Relationship Id="rId956" Type="http://schemas.openxmlformats.org/officeDocument/2006/relationships/hyperlink" Target="https://www.frontiersin.org/articles/10.3389/fimmu.2022.1031248/full" TargetMode="External"/><Relationship Id="rId85" Type="http://schemas.openxmlformats.org/officeDocument/2006/relationships/hyperlink" Target="https://pubmed.ncbi.nlm.nih.gov/32382516/?from_term=%28pregnant%2Fpregnancy+OR+maternal+OR+perinatal+OR+neonate%2Fneonatal+OR+newborn+OR+obstetric%29+AND+%28covid-19+OR+SARS-CoV-2%29&amp;from_sort=date&amp;from_page=2&amp;from_pos=1" TargetMode="External"/><Relationship Id="rId150" Type="http://schemas.openxmlformats.org/officeDocument/2006/relationships/hyperlink" Target="https://www.tandfonline.com/doi/pdf/10.1080/22221751.2020.1780952?needAccess=true" TargetMode="External"/><Relationship Id="rId595" Type="http://schemas.openxmlformats.org/officeDocument/2006/relationships/hyperlink" Target="https://pubmed.ncbi.nlm.nih.gov/35071680/" TargetMode="External"/><Relationship Id="rId816" Type="http://schemas.openxmlformats.org/officeDocument/2006/relationships/hyperlink" Target="https://journals.viamedica.pl/ginekologia_polska/article/view/87877" TargetMode="External"/><Relationship Id="rId1001" Type="http://schemas.openxmlformats.org/officeDocument/2006/relationships/hyperlink" Target="https://journals.lww.com/pidj/Fulltext/9900/Maternal,_Infant,_and_Breast_Milk_Antibody.283.aspx" TargetMode="External"/><Relationship Id="rId248" Type="http://schemas.openxmlformats.org/officeDocument/2006/relationships/hyperlink" Target="http://www.journalrmc.com/index.php/JRMC/article/view/1453/1005" TargetMode="External"/><Relationship Id="rId455" Type="http://schemas.openxmlformats.org/officeDocument/2006/relationships/hyperlink" Target="https://journals.lww.com/greenjournal/Fulltext/9900/Pregnancy_Outcomes_and_Maternal_Complications.230.aspx" TargetMode="External"/><Relationship Id="rId662" Type="http://schemas.openxmlformats.org/officeDocument/2006/relationships/hyperlink" Target="https://www.frontiersin.org/articles/10.3389/fmed.2022.894633/full" TargetMode="External"/><Relationship Id="rId12" Type="http://schemas.openxmlformats.org/officeDocument/2006/relationships/hyperlink" Target="https://jamanetwork.com/journals/jamapediatrics/fullarticle/2763787" TargetMode="External"/><Relationship Id="rId108" Type="http://schemas.openxmlformats.org/officeDocument/2006/relationships/hyperlink" Target="https://journals.lww.com/greenjournal/Abstract/9000/Clinical_Findings_and_Disease_Severity_in.97347.aspx" TargetMode="External"/><Relationship Id="rId315" Type="http://schemas.openxmlformats.org/officeDocument/2006/relationships/hyperlink" Target="https://www.ajog.org/article/S0002-9378(20)31315-6/pdf" TargetMode="External"/><Relationship Id="rId522" Type="http://schemas.openxmlformats.org/officeDocument/2006/relationships/hyperlink" Target="https://obgyn.onlinelibrary.wiley.com/doi/10.1002/ijgo.13991" TargetMode="External"/><Relationship Id="rId967" Type="http://schemas.openxmlformats.org/officeDocument/2006/relationships/hyperlink" Target="https://fn.bmj.com/content/early/2023/01/05/archdischild-2022-324713" TargetMode="External"/><Relationship Id="rId96" Type="http://schemas.openxmlformats.org/officeDocument/2006/relationships/hyperlink" Target="https://www.cmaj.ca/content/cmaj/early/2020/05/14/cmaj.200821.full.pdf" TargetMode="External"/><Relationship Id="rId161" Type="http://schemas.openxmlformats.org/officeDocument/2006/relationships/hyperlink" Target="https://www.medrxiv.org/content/10.1101/2020.04.07.20053744v1.full.pdf" TargetMode="External"/><Relationship Id="rId399" Type="http://schemas.openxmlformats.org/officeDocument/2006/relationships/hyperlink" Target="https://ugeskriftet.dk/videnskab/praeterm-forlosning-ved-sectio-hos-en-kvinde-med-svaer-covid-19-pneumoni" TargetMode="External"/><Relationship Id="rId827" Type="http://schemas.openxmlformats.org/officeDocument/2006/relationships/hyperlink" Target="https://www.sciencedirect.com/science/article/pii/S2589933322001902?via%3Dihub" TargetMode="External"/><Relationship Id="rId1012" Type="http://schemas.openxmlformats.org/officeDocument/2006/relationships/hyperlink" Target="https://journals.lww.com/intjgynpathology/Fulltext/9900/Clinical_Features_of_SARS_CoV_2_Infection_During.67.aspx" TargetMode="External"/><Relationship Id="rId259" Type="http://schemas.openxmlformats.org/officeDocument/2006/relationships/hyperlink" Target="https://www.sciencedirect.com/science/article/pii/S2589933320301543?via%3Dihub" TargetMode="External"/><Relationship Id="rId466" Type="http://schemas.openxmlformats.org/officeDocument/2006/relationships/hyperlink" Target="https://www.sciencedirect.com/science/article/pii/S0377123720302562?via%3Dihub" TargetMode="External"/><Relationship Id="rId673" Type="http://schemas.openxmlformats.org/officeDocument/2006/relationships/hyperlink" Target="https://www.tandfonline.com/doi/full/10.1080/01443615.2022.2054681?casa_token=u5oA3j4UPq8AAAAA%3AW9puSK-2J-MHuLDE_yaJiof0aZOgmBUR7pnS3e9gr0AdF0ggHLEC-DgLMpARHH2FS1Kc2i9grDfurQ" TargetMode="External"/><Relationship Id="rId880" Type="http://schemas.openxmlformats.org/officeDocument/2006/relationships/hyperlink" Target="https://www.acpjournals.org/doi/10.7326/M22-1329" TargetMode="External"/><Relationship Id="rId23" Type="http://schemas.openxmlformats.org/officeDocument/2006/relationships/hyperlink" Target="https://obgyn.onlinelibrary.wiley.com/doi/10.1111/aogs.13862" TargetMode="External"/><Relationship Id="rId119" Type="http://schemas.openxmlformats.org/officeDocument/2006/relationships/hyperlink" Target="https://onlinelibrary.wiley.com/doi/pdfdirect/10.1002/ajh.25877" TargetMode="External"/><Relationship Id="rId326" Type="http://schemas.openxmlformats.org/officeDocument/2006/relationships/hyperlink" Target="https://gynecology.orscience.ru/2079-5831/article/view/44851" TargetMode="External"/><Relationship Id="rId533" Type="http://schemas.openxmlformats.org/officeDocument/2006/relationships/hyperlink" Target="https://obgyn.onlinelibrary.wiley.com/doi/epdf/10.1002/ijgo.13697" TargetMode="External"/><Relationship Id="rId978" Type="http://schemas.openxmlformats.org/officeDocument/2006/relationships/hyperlink" Target="https://www.mdpi.com/2079-7737/12/2/174" TargetMode="External"/><Relationship Id="rId740" Type="http://schemas.openxmlformats.org/officeDocument/2006/relationships/hyperlink" Target="https://reproductive-health-journal.biomedcentral.com/articles/10.1186/s12978-022-01469-9" TargetMode="External"/><Relationship Id="rId838" Type="http://schemas.openxmlformats.org/officeDocument/2006/relationships/hyperlink" Target="https://dergipark.org.tr/en/download/article-file/2253286" TargetMode="External"/><Relationship Id="rId1023" Type="http://schemas.openxmlformats.org/officeDocument/2006/relationships/hyperlink" Target="https://journal.barpetaogs.co.in/pdf/09334.pdf" TargetMode="External"/><Relationship Id="rId172" Type="http://schemas.openxmlformats.org/officeDocument/2006/relationships/hyperlink" Target="https://www.thelancet.com/pdfs/journals/eclinm/PIIS2589-5370(20)30151-6.pdf" TargetMode="External"/><Relationship Id="rId477" Type="http://schemas.openxmlformats.org/officeDocument/2006/relationships/hyperlink" Target="https://obgyn.onlinelibrary.wiley.com/doi/10.1111/aogs.14252" TargetMode="External"/><Relationship Id="rId600" Type="http://schemas.openxmlformats.org/officeDocument/2006/relationships/hyperlink" Target="https://pubmed.ncbi.nlm.nih.gov/35114422/" TargetMode="External"/><Relationship Id="rId684" Type="http://schemas.openxmlformats.org/officeDocument/2006/relationships/hyperlink" Target="https://www.tandfonline.com/doi/full/10.1080/01443615.2022.2081799?casa_token=Nw1o7464Md0AAAAA:f1gO721Axq9wFvYJMlhgtjkvZZDA8CgbWc2ccmqNEGdNAzpKcReC0ndTYExZH3jBHu600WuLtUW7" TargetMode="External"/><Relationship Id="rId337" Type="http://schemas.openxmlformats.org/officeDocument/2006/relationships/hyperlink" Target="https://www.sciencedirect.com/science/article/abs/pii/S0399077X20303735?via%3Dihub" TargetMode="External"/><Relationship Id="rId891" Type="http://schemas.openxmlformats.org/officeDocument/2006/relationships/hyperlink" Target="https://www.mdpi.com/1660-4601/19/22/15307" TargetMode="External"/><Relationship Id="rId905" Type="http://schemas.openxmlformats.org/officeDocument/2006/relationships/hyperlink" Target="http://eprints.mums.ac.ir/40359/" TargetMode="External"/><Relationship Id="rId989" Type="http://schemas.openxmlformats.org/officeDocument/2006/relationships/hyperlink" Target="https://www.degruyter.com/document/doi/10.1515/jpm-2022-0317/html" TargetMode="External"/><Relationship Id="rId34" Type="http://schemas.openxmlformats.org/officeDocument/2006/relationships/hyperlink" Target="https://www.ncbi.nlm.nih.gov/pmc/articles/PMC7152867/pdf/main.pdf" TargetMode="External"/><Relationship Id="rId544" Type="http://schemas.openxmlformats.org/officeDocument/2006/relationships/hyperlink" Target="https://pubmed.ncbi.nlm.nih.gov/34783218/" TargetMode="External"/><Relationship Id="rId751" Type="http://schemas.openxmlformats.org/officeDocument/2006/relationships/hyperlink" Target="http://caspjim.com/article-1-2745-en.html" TargetMode="External"/><Relationship Id="rId849" Type="http://schemas.openxmlformats.org/officeDocument/2006/relationships/hyperlink" Target="https://www.nature.com/articles/s41467-022-33937-y" TargetMode="External"/><Relationship Id="rId183" Type="http://schemas.openxmlformats.org/officeDocument/2006/relationships/hyperlink" Target="https://www.ncbi.nlm.nih.gov/research/coronavirus/publication/32633022" TargetMode="External"/><Relationship Id="rId390" Type="http://schemas.openxmlformats.org/officeDocument/2006/relationships/hyperlink" Target="https://journals.lww.com/greenjournal/Fulltext/9900/Severe_Acute_Respiratory_Syndrome_Coronavirus_2.122.aspx" TargetMode="External"/><Relationship Id="rId404" Type="http://schemas.openxmlformats.org/officeDocument/2006/relationships/hyperlink" Target="https://journals.sagepub.com/doi/10.1177/2150135120975771" TargetMode="External"/><Relationship Id="rId611" Type="http://schemas.openxmlformats.org/officeDocument/2006/relationships/hyperlink" Target="https://pubmed.ncbi.nlm.nih.gov/35206292/" TargetMode="External"/><Relationship Id="rId1034" Type="http://schemas.openxmlformats.org/officeDocument/2006/relationships/hyperlink" Target="https://www.tandfonline.com/doi/full/10.1080/10641955.2023.2187630" TargetMode="External"/><Relationship Id="rId250" Type="http://schemas.openxmlformats.org/officeDocument/2006/relationships/hyperlink" Target="https://www.cureus.com/articles/38101-infection-prevention-and-control-challenges-with-first-pregnant-woman-diagnosed-with-covid-19-a-case-report-in-al-ahssa-saudi-arabia" TargetMode="External"/><Relationship Id="rId488" Type="http://schemas.openxmlformats.org/officeDocument/2006/relationships/hyperlink" Target="https://pubmed.ncbi.nlm.nih.gov/34628414/" TargetMode="External"/><Relationship Id="rId695" Type="http://schemas.openxmlformats.org/officeDocument/2006/relationships/hyperlink" Target="https://www.ncbi.nlm.nih.gov/pmc/articles/PMC9227044/" TargetMode="External"/><Relationship Id="rId709" Type="http://schemas.openxmlformats.org/officeDocument/2006/relationships/hyperlink" Target="https://www.sciencedirect.com/science/article/pii/S1876034122001472" TargetMode="External"/><Relationship Id="rId916" Type="http://schemas.openxmlformats.org/officeDocument/2006/relationships/hyperlink" Target="https://samajournals.co.za/index.php/samj/article/view/543/289" TargetMode="External"/><Relationship Id="rId45" Type="http://schemas.openxmlformats.org/officeDocument/2006/relationships/hyperlink" Target="http://rs.yiigle.com/yufabiao/1183751.htm" TargetMode="External"/><Relationship Id="rId110" Type="http://schemas.openxmlformats.org/officeDocument/2006/relationships/hyperlink" Target="https://pubmed.ncbi.nlm.nih.gov/32428290/?from_single_result=Severe+COVID-19+in+a+Pregnant+Patient+Admitted+to+Hospital+in+Wuhan&amp;expanded_search_query=Severe+COVID-19+in+a+Pregnant+Patient+Admitted+to+Hospital+in+Wuhan" TargetMode="External"/><Relationship Id="rId348" Type="http://schemas.openxmlformats.org/officeDocument/2006/relationships/hyperlink" Target="https://www.gob.mx/salud/documentos/informes-epidemiologicos-de-embarazadas-y-puerperas-estudiadas-ante-sospecha-de-covid-19" TargetMode="External"/><Relationship Id="rId555" Type="http://schemas.openxmlformats.org/officeDocument/2006/relationships/hyperlink" Target="https://www.ncbi.nlm.nih.gov/research/coronavirus/publication/34775582" TargetMode="External"/><Relationship Id="rId762" Type="http://schemas.openxmlformats.org/officeDocument/2006/relationships/hyperlink" Target="https://www.ajogmfm.org/article/S2589-9333(22)00144-6/fulltext" TargetMode="External"/><Relationship Id="rId194" Type="http://schemas.openxmlformats.org/officeDocument/2006/relationships/hyperlink" Target="https://assets.researchsquare.com/files/rs-40095/v1/463b68df-2dbd-4a9c-ba0e-1d44af579d47.pdf" TargetMode="External"/><Relationship Id="rId208" Type="http://schemas.openxmlformats.org/officeDocument/2006/relationships/hyperlink" Target="https://www.ncbi.nlm.nih.gov/pmc/articles/PMC7355327/" TargetMode="External"/><Relationship Id="rId415" Type="http://schemas.openxmlformats.org/officeDocument/2006/relationships/hyperlink" Target="https://www.jogc.com/article/S1701-2163(21)00298-X/fulltext" TargetMode="External"/><Relationship Id="rId622" Type="http://schemas.openxmlformats.org/officeDocument/2006/relationships/hyperlink" Target="https://pubmed.ncbi.nlm.nih.gov/35261838/" TargetMode="External"/><Relationship Id="rId261" Type="http://schemas.openxmlformats.org/officeDocument/2006/relationships/hyperlink" Target="https://bmcpregnancychildbirth.biomedcentral.com/articles/10.1186/s12884-020-03140-2" TargetMode="External"/><Relationship Id="rId499" Type="http://schemas.openxmlformats.org/officeDocument/2006/relationships/hyperlink" Target="https://journals.lww.com/greenjournal/Fulltext/9900/Association_of_the_Delta__B_1_617_2__Variant_of.298.aspx?casa_token=XjhFYS4WI-YAAAAA:1YkOueUu5qE18ekJEEqxCigyvvg1zlFMe5umHru1RtYZkWloRe8uVNTBYm15Uwzp3OwSqRFDRlC1YQ9pk9d3YscH" TargetMode="External"/><Relationship Id="rId927" Type="http://schemas.openxmlformats.org/officeDocument/2006/relationships/hyperlink" Target="https://journals.sagepub.com/doi/epub/10.1177/09732179221131165" TargetMode="External"/><Relationship Id="rId56" Type="http://schemas.openxmlformats.org/officeDocument/2006/relationships/hyperlink" Target="https://link.springer.com/content/pdf/10.1007/s11428-020-00611-0.pdf" TargetMode="External"/><Relationship Id="rId359" Type="http://schemas.openxmlformats.org/officeDocument/2006/relationships/hyperlink" Target="https://onlinelibrary.wiley.com/doi/epdf/10.1002/jmv.26725" TargetMode="External"/><Relationship Id="rId566" Type="http://schemas.openxmlformats.org/officeDocument/2006/relationships/hyperlink" Target="https://pubmed.ncbi.nlm.nih.gov/34875825/" TargetMode="External"/><Relationship Id="rId773" Type="http://schemas.openxmlformats.org/officeDocument/2006/relationships/hyperlink" Target="https://www.sciencedirect.com/science/article/pii/S246878472200143X?via%3Dihub" TargetMode="External"/><Relationship Id="rId121" Type="http://schemas.openxmlformats.org/officeDocument/2006/relationships/hyperlink" Target="http://ejog.org/article/S0301-2115(20)30258-X/pdf" TargetMode="External"/><Relationship Id="rId219" Type="http://schemas.openxmlformats.org/officeDocument/2006/relationships/hyperlink" Target="https://pediatrics.aappublications.org/content/pediatrics/early/2020/07/29/peds.2020-005637.full.pdf" TargetMode="External"/><Relationship Id="rId426" Type="http://schemas.openxmlformats.org/officeDocument/2006/relationships/hyperlink" Target="https://jamanetwork.com/journals/jamanetworkopen/fullarticle/2779051" TargetMode="External"/><Relationship Id="rId633" Type="http://schemas.openxmlformats.org/officeDocument/2006/relationships/hyperlink" Target="https://pubmed.ncbi.nlm.nih.gov/35327436/" TargetMode="External"/><Relationship Id="rId980" Type="http://schemas.openxmlformats.org/officeDocument/2006/relationships/hyperlink" Target="https://bmjopen.bmj.com/content/13/1/e069194.long" TargetMode="External"/><Relationship Id="rId840" Type="http://schemas.openxmlformats.org/officeDocument/2006/relationships/hyperlink" Target="https://www.mdpi.com/2072-6643/14/19/4037/htm" TargetMode="External"/><Relationship Id="rId938" Type="http://schemas.openxmlformats.org/officeDocument/2006/relationships/hyperlink" Target="https://pubmed.ncbi.nlm.nih.gov/36571520/" TargetMode="External"/><Relationship Id="rId67" Type="http://schemas.openxmlformats.org/officeDocument/2006/relationships/hyperlink" Target="https://www.thieme-connect.de/products/ejournals/pdf/10.1055/s-0040-1709993.pdf" TargetMode="External"/><Relationship Id="rId272" Type="http://schemas.openxmlformats.org/officeDocument/2006/relationships/hyperlink" Target="https://mattioli1885journals.com/index.php/actabiomedica/article/view/9795/8957" TargetMode="External"/><Relationship Id="rId577" Type="http://schemas.openxmlformats.org/officeDocument/2006/relationships/hyperlink" Target="https://pubmed.ncbi.nlm.nih.gov/34922215/" TargetMode="External"/><Relationship Id="rId700" Type="http://schemas.openxmlformats.org/officeDocument/2006/relationships/hyperlink" Target="https://www.ncbi.nlm.nih.gov/pmc/articles/PMC9191880/" TargetMode="External"/><Relationship Id="rId132" Type="http://schemas.openxmlformats.org/officeDocument/2006/relationships/hyperlink" Target="https://link.springer.com/article/10.1007/s00431-020-03706-4" TargetMode="External"/><Relationship Id="rId784" Type="http://schemas.openxmlformats.org/officeDocument/2006/relationships/hyperlink" Target="https://www.cs-gynekologie.cz/en/journals/czech-gynaecology/2022-4-6/sars-cov-2-placentitis-as-a-cause-of-intrauterine-death-of-a-fetus-in-a-patient-with-covid-19-infection-and-ongoing-hellp-syndrome-131663" TargetMode="External"/><Relationship Id="rId991" Type="http://schemas.openxmlformats.org/officeDocument/2006/relationships/hyperlink" Target="https://academic.oup.com/tropej/article/69/1/fmad006/7008359?login=true" TargetMode="External"/><Relationship Id="rId437" Type="http://schemas.openxmlformats.org/officeDocument/2006/relationships/hyperlink" Target="https://obgyn.onlinelibrary.wiley.com/doi/epdf/10.1002/ijgo.13783" TargetMode="External"/><Relationship Id="rId644" Type="http://schemas.openxmlformats.org/officeDocument/2006/relationships/hyperlink" Target="https://www.ncbi.nlm.nih.gov/pmc/articles/PMC9017081/" TargetMode="External"/><Relationship Id="rId851" Type="http://schemas.openxmlformats.org/officeDocument/2006/relationships/hyperlink" Target="https://www.hindawi.com/journals/ijclp/2022/2699532/" TargetMode="External"/><Relationship Id="rId283" Type="http://schemas.openxmlformats.org/officeDocument/2006/relationships/hyperlink" Target="https://www.sciencedirect.com/science/article/pii/S0002937820312060" TargetMode="External"/><Relationship Id="rId490" Type="http://schemas.openxmlformats.org/officeDocument/2006/relationships/hyperlink" Target="https://www.ncbi.nlm.nih.gov/pmc/articles/PMC8473449/" TargetMode="External"/><Relationship Id="rId504" Type="http://schemas.openxmlformats.org/officeDocument/2006/relationships/hyperlink" Target="https://pubmed.ncbi.nlm.nih.gov/34564695/" TargetMode="External"/><Relationship Id="rId711" Type="http://schemas.openxmlformats.org/officeDocument/2006/relationships/hyperlink" Target="https://academic.oup.com/cid/advance-article/doi/10.1093/cid/ciac294/6603567?login=true" TargetMode="External"/><Relationship Id="rId949" Type="http://schemas.openxmlformats.org/officeDocument/2006/relationships/hyperlink" Target="https://onlinelibrary.wiley.com/doi/10.1002/ccr3.6802" TargetMode="External"/><Relationship Id="rId78" Type="http://schemas.openxmlformats.org/officeDocument/2006/relationships/hyperlink" Target="https://obgyn.onlinelibrary.wiley.com/doi/abs/10.1002/ijgo.13189" TargetMode="External"/><Relationship Id="rId143" Type="http://schemas.openxmlformats.org/officeDocument/2006/relationships/hyperlink" Target="https://reader.elsevier.com/reader/sd/pii/S0002937820306360?token=36C4F921087D72D71EDFCF1F5456F48E788A24540360B605FF0C2230BEA868EC4EC4DE98D26B065D748E466DEF6AB43B" TargetMode="External"/><Relationship Id="rId350" Type="http://schemas.openxmlformats.org/officeDocument/2006/relationships/hyperlink" Target="https://www.nvog.nl/actueel/registratie-van-covid-19-positieve-zwangeren-in-nethoss/" TargetMode="External"/><Relationship Id="rId588" Type="http://schemas.openxmlformats.org/officeDocument/2006/relationships/hyperlink" Target="https://www.banglajol.info/index.php/JBCPS/article/view/57058" TargetMode="External"/><Relationship Id="rId795" Type="http://schemas.openxmlformats.org/officeDocument/2006/relationships/hyperlink" Target="https://journals.lww.com/ijmr/Citation/9000/Concurrence_of_COVID_19_infection___dengue_in.99890.aspx" TargetMode="External"/><Relationship Id="rId809" Type="http://schemas.openxmlformats.org/officeDocument/2006/relationships/hyperlink" Target="https://www.thelancet.com/journals/langlo/article/PIIS2214-109X(22)00359-X/fulltext" TargetMode="External"/><Relationship Id="rId9" Type="http://schemas.openxmlformats.org/officeDocument/2006/relationships/hyperlink" Target="https://academic.oup.com/cid/advance-article/doi/10.1093/cid/ciaa352/5813589" TargetMode="External"/><Relationship Id="rId210" Type="http://schemas.openxmlformats.org/officeDocument/2006/relationships/hyperlink" Target="https://journals.lww.com/greenjournal/Citation/9000/Influence_of_Race_and_Ethnicity_on_Severe_Acute.97290.aspx" TargetMode="External"/><Relationship Id="rId448" Type="http://schemas.openxmlformats.org/officeDocument/2006/relationships/hyperlink" Target="https://pubmed.ncbi.nlm.nih.gov/33972953/" TargetMode="External"/><Relationship Id="rId655" Type="http://schemas.openxmlformats.org/officeDocument/2006/relationships/hyperlink" Target="https://www.thieme-connect.de/products/ejournals/abstract/10.1055/a-1721-4908" TargetMode="External"/><Relationship Id="rId862" Type="http://schemas.openxmlformats.org/officeDocument/2006/relationships/hyperlink" Target="https://www.frontiersin.org/articles/10.3389/fimmu.2022.1015002/full" TargetMode="External"/><Relationship Id="rId294" Type="http://schemas.openxmlformats.org/officeDocument/2006/relationships/hyperlink" Target="https://www.frontiersin.org/articles/10.3389/fped.2020.568979/full" TargetMode="External"/><Relationship Id="rId308" Type="http://schemas.openxmlformats.org/officeDocument/2006/relationships/hyperlink" Target="https://www.ejog.org/article/S0301-2115(20)30580-7/fulltext" TargetMode="External"/><Relationship Id="rId515" Type="http://schemas.openxmlformats.org/officeDocument/2006/relationships/hyperlink" Target="https://www.ncbi.nlm.nih.gov/research/coronavirus/publication/34508498" TargetMode="External"/><Relationship Id="rId722" Type="http://schemas.openxmlformats.org/officeDocument/2006/relationships/hyperlink" Target="https://dergipark.org.tr/en/download/article-file/2362714" TargetMode="External"/><Relationship Id="rId89" Type="http://schemas.openxmlformats.org/officeDocument/2006/relationships/hyperlink" Target="https://reader.elsevier.com/reader/sd/pii/S2589933320300781?token=5E298A70E62BB39867A7CFB3D08AC7B8A05F58B4B653110069A7F5D42C29B2388085F1EB6D66574918B7AC39DEE5455C" TargetMode="External"/><Relationship Id="rId154" Type="http://schemas.openxmlformats.org/officeDocument/2006/relationships/hyperlink" Target="https://www.journal-of-hepatology.eu/article/S0168-8278(20)30395-0/pdf" TargetMode="External"/><Relationship Id="rId361" Type="http://schemas.openxmlformats.org/officeDocument/2006/relationships/hyperlink" Target="https://link.springer.com/article/10.1007/s00431-020-03800-7" TargetMode="External"/><Relationship Id="rId599" Type="http://schemas.openxmlformats.org/officeDocument/2006/relationships/hyperlink" Target="https://pubmed.ncbi.nlm.nih.gov/35129581/" TargetMode="External"/><Relationship Id="rId1005" Type="http://schemas.openxmlformats.org/officeDocument/2006/relationships/hyperlink" Target="https://bmcpregnancychildbirth.biomedcentral.com/articles/10.1186/s12884-023-05405-y" TargetMode="External"/><Relationship Id="rId459" Type="http://schemas.openxmlformats.org/officeDocument/2006/relationships/hyperlink" Target="https://journals.lww.com/anesthesia-analgesia/Fulltext/2021/08000/The_Society_for_Obstetric_Anesthesia_and.23.aspx" TargetMode="External"/><Relationship Id="rId666" Type="http://schemas.openxmlformats.org/officeDocument/2006/relationships/hyperlink" Target="https://www.frontiersin.org/articles/10.3389/fpubh.2022.881613/full" TargetMode="External"/><Relationship Id="rId873" Type="http://schemas.openxmlformats.org/officeDocument/2006/relationships/hyperlink" Target="https://www.sciencedirect.com/science/article/pii/S1807593222033373" TargetMode="External"/><Relationship Id="rId16" Type="http://schemas.openxmlformats.org/officeDocument/2006/relationships/hyperlink" Target="https://ekja.org/journal/view.php?doi=10.4097/kja.20116" TargetMode="External"/><Relationship Id="rId221" Type="http://schemas.openxmlformats.org/officeDocument/2006/relationships/hyperlink" Target="https://www.ncbi.nlm.nih.gov/pmc/articles/PMC7385524/pdf/CRIOG2020-8852816.pdf" TargetMode="External"/><Relationship Id="rId319" Type="http://schemas.openxmlformats.org/officeDocument/2006/relationships/hyperlink" Target="https://www.ncbi.nlm.nih.gov/pmc/articles/PMC7667476/" TargetMode="External"/><Relationship Id="rId526" Type="http://schemas.openxmlformats.org/officeDocument/2006/relationships/hyperlink" Target="https://pubmed.ncbi.nlm.nih.gov/34748020/" TargetMode="External"/><Relationship Id="rId733" Type="http://schemas.openxmlformats.org/officeDocument/2006/relationships/hyperlink" Target="https://obgyn.onlinelibrary.wiley.com/doi/10.1002/uog.26029" TargetMode="External"/><Relationship Id="rId940" Type="http://schemas.openxmlformats.org/officeDocument/2006/relationships/hyperlink" Target="https://www.mdpi.com/2227-9059/10/12/3003" TargetMode="External"/><Relationship Id="rId1016" Type="http://schemas.openxmlformats.org/officeDocument/2006/relationships/hyperlink" Target="https://assets.cureus.com/uploads/original_article/pdf/132298/20230214-11360-qtaka3.pdf" TargetMode="External"/><Relationship Id="rId165" Type="http://schemas.openxmlformats.org/officeDocument/2006/relationships/hyperlink" Target="https://www.thieme-connect.de/products/ejournals/pdf/10.1055/s-0040-1714060.pdf" TargetMode="External"/><Relationship Id="rId372" Type="http://schemas.openxmlformats.org/officeDocument/2006/relationships/hyperlink" Target="https://www.degruyter.com/document/doi/10.1515/jpm-2020-0499/html" TargetMode="External"/><Relationship Id="rId677" Type="http://schemas.openxmlformats.org/officeDocument/2006/relationships/hyperlink" Target="https://doi.org/10.36106/ijsr/6704101" TargetMode="External"/><Relationship Id="rId800" Type="http://schemas.openxmlformats.org/officeDocument/2006/relationships/hyperlink" Target="https://www.ijidonline.com/article/S1201-9712(22)00520-3/fulltext" TargetMode="External"/><Relationship Id="rId232" Type="http://schemas.openxmlformats.org/officeDocument/2006/relationships/hyperlink" Target="https://internationalbreastfeedingjournal.biomedcentral.com/track/pdf/10.1186/s13006-020-00314-8" TargetMode="External"/><Relationship Id="rId884" Type="http://schemas.openxmlformats.org/officeDocument/2006/relationships/hyperlink" Target="https://www.sciencedirect.com/science/article/pii/S0378378222001578" TargetMode="External"/><Relationship Id="rId27" Type="http://schemas.openxmlformats.org/officeDocument/2006/relationships/hyperlink" Target="https://obgyn.onlinelibrary.wiley.com/doi/abs/10.1002/ijgo.13165" TargetMode="External"/><Relationship Id="rId537" Type="http://schemas.openxmlformats.org/officeDocument/2006/relationships/hyperlink" Target="https://www.termedia.pl/A-review-of-92-obstetric-patients-with-COVID-19-in-the-Bronx-New-York-and-their-peripartum-anaesthetic-management,118,43759,1,1.html" TargetMode="External"/><Relationship Id="rId744" Type="http://schemas.openxmlformats.org/officeDocument/2006/relationships/hyperlink" Target="https://link.springer.com/article/10.1007/s12630-022-02292-3" TargetMode="External"/><Relationship Id="rId951" Type="http://schemas.openxmlformats.org/officeDocument/2006/relationships/hyperlink" Target="https://pubmed.ncbi.nlm.nih.gov/36583294/" TargetMode="External"/><Relationship Id="rId80" Type="http://schemas.openxmlformats.org/officeDocument/2006/relationships/hyperlink" Target="https://www.ajog.org/article/S0002-9378(20)30515-9/pdf" TargetMode="External"/><Relationship Id="rId176" Type="http://schemas.openxmlformats.org/officeDocument/2006/relationships/hyperlink" Target="https://www.panafrican-med-journal.com/content/article/36/100/full/" TargetMode="External"/><Relationship Id="rId383" Type="http://schemas.openxmlformats.org/officeDocument/2006/relationships/hyperlink" Target="https://www.cureus.com/articles/50807-maternal-and-neonatal-outcomes-of-covid-19-in-pregnancy-a-single-centre-observational-study" TargetMode="External"/><Relationship Id="rId590" Type="http://schemas.openxmlformats.org/officeDocument/2006/relationships/hyperlink" Target="https://pubmed.ncbi.nlm.nih.gov/35093595/" TargetMode="External"/><Relationship Id="rId604" Type="http://schemas.openxmlformats.org/officeDocument/2006/relationships/hyperlink" Target="https://pubmed.ncbi.nlm.nih.gov/35154972/" TargetMode="External"/><Relationship Id="rId811" Type="http://schemas.openxmlformats.org/officeDocument/2006/relationships/hyperlink" Target="https://pubmed.ncbi.nlm.nih.gov/36149229/" TargetMode="External"/><Relationship Id="rId1027" Type="http://schemas.openxmlformats.org/officeDocument/2006/relationships/hyperlink" Target="https://www.cureus.com/articles/119358-maternal-and-fetal-outcome-in-pregnant-women-with-critical-covid-19-treated-with-tocilizumab-in-a-tertiary-care-hospital-in-dubai" TargetMode="External"/><Relationship Id="rId243" Type="http://schemas.openxmlformats.org/officeDocument/2006/relationships/hyperlink" Target="https://journals.lww.com/md-journal/FullText/2020/07240/A_case_report_of_a_pregnant_woman_infected_with.77.aspx" TargetMode="External"/><Relationship Id="rId450" Type="http://schemas.openxmlformats.org/officeDocument/2006/relationships/hyperlink" Target="https://jamanetwork.com/journals/jama/fullarticle/2782047" TargetMode="External"/><Relationship Id="rId688" Type="http://schemas.openxmlformats.org/officeDocument/2006/relationships/hyperlink" Target="https://academic.oup.com/cid/advance-article/doi/10.1093/cid/ciac441/6604396?login=true" TargetMode="External"/><Relationship Id="rId895" Type="http://schemas.openxmlformats.org/officeDocument/2006/relationships/hyperlink" Target="https://www.ajol.info/index.php/ahs/article/view/228815" TargetMode="External"/><Relationship Id="rId909" Type="http://schemas.openxmlformats.org/officeDocument/2006/relationships/hyperlink" Target="https://www.mdpi.com/1660-4601/19/22/15054" TargetMode="External"/><Relationship Id="rId38" Type="http://schemas.openxmlformats.org/officeDocument/2006/relationships/hyperlink" Target="https://www.nejm.org/doi/pdf/10.1056/NEJMc2009226?articleTools=true" TargetMode="External"/><Relationship Id="rId103" Type="http://schemas.openxmlformats.org/officeDocument/2006/relationships/hyperlink" Target="https://www.ejog.org/article/S0301-2115(20)30313-4/pdf" TargetMode="External"/><Relationship Id="rId310" Type="http://schemas.openxmlformats.org/officeDocument/2006/relationships/hyperlink" Target="https://www.researchsquare.com/article/rs-34492/v1" TargetMode="External"/><Relationship Id="rId548" Type="http://schemas.openxmlformats.org/officeDocument/2006/relationships/hyperlink" Target="https://pubmed.ncbi.nlm.nih.gov/34762576/" TargetMode="External"/><Relationship Id="rId755" Type="http://schemas.openxmlformats.org/officeDocument/2006/relationships/hyperlink" Target="https://www.ajogmfm.org/article/S2589-9333(22)00135-5/fulltext" TargetMode="External"/><Relationship Id="rId962" Type="http://schemas.openxmlformats.org/officeDocument/2006/relationships/hyperlink" Target="https://publications.aap.org/pediatrics/article/doi/10.1542/peds.2022-059595/190431/Maternal-and-Newborn-Hospital-Outcomes-of" TargetMode="External"/><Relationship Id="rId91" Type="http://schemas.openxmlformats.org/officeDocument/2006/relationships/hyperlink" Target="https://reader.elsevier.com/reader/sd/pii/S2213007120302306?token=F1FAE87FAF747D30A9DEFEB40A803023C8DB9A99A3506AF3EE6BBC9A698DCF71CCD20290A9D66E910642AE8F0798D2A0" TargetMode="External"/><Relationship Id="rId187" Type="http://schemas.openxmlformats.org/officeDocument/2006/relationships/hyperlink" Target="https://reader.elsevier.com/reader/sd/pii/S2214911220300734?token=93F7310C0D71D4864269DFB5B82363FB31356A92F3456E82015792015C1496891AEAF7691EC2AB23D83A55C909FD0748" TargetMode="External"/><Relationship Id="rId394" Type="http://schemas.openxmlformats.org/officeDocument/2006/relationships/hyperlink" Target="https://www.e-cep.org/journal/view.php?doi=10.3345/cep.2020.01704" TargetMode="External"/><Relationship Id="rId408" Type="http://schemas.openxmlformats.org/officeDocument/2006/relationships/hyperlink" Target="https://www.sciencedirect.com/science/article/pii/S0028377021000825?via%3Dihub" TargetMode="External"/><Relationship Id="rId615" Type="http://schemas.openxmlformats.org/officeDocument/2006/relationships/hyperlink" Target="https://pubmed.ncbi.nlm.nih.gov/35189860/" TargetMode="External"/><Relationship Id="rId822" Type="http://schemas.openxmlformats.org/officeDocument/2006/relationships/hyperlink" Target="https://ijrm.ssu.ac.ir/article-1-2260-en.html" TargetMode="External"/><Relationship Id="rId1038" Type="http://schemas.openxmlformats.org/officeDocument/2006/relationships/hyperlink" Target="https://www.mdpi.com/2075-4418/13/6/1009" TargetMode="External"/><Relationship Id="rId254" Type="http://schemas.openxmlformats.org/officeDocument/2006/relationships/hyperlink" Target="https://onlinelibrary.wiley.com/doi/full/10.1111/ijlh.13318" TargetMode="External"/><Relationship Id="rId699" Type="http://schemas.openxmlformats.org/officeDocument/2006/relationships/hyperlink" Target="https://www.ncbi.nlm.nih.gov/pmc/articles/PMC9206072/" TargetMode="External"/><Relationship Id="rId49" Type="http://schemas.openxmlformats.org/officeDocument/2006/relationships/hyperlink" Target="https://link.springer.com/content/pdf/10.1007/s12250-020-00227-0.pdf" TargetMode="External"/><Relationship Id="rId114" Type="http://schemas.openxmlformats.org/officeDocument/2006/relationships/hyperlink" Target="https://pubmed.ncbi.nlm.nih.gov/32437740/?from_term=%28pregnant%2Fpregnancy+OR+maternal+OR+perinatal+OR+neonate%2Fneonatal+OR+newborn+OR+obstetric%29+AND+%28covid-19+OR+SARS-CoV-2%29&amp;from_sort=date&amp;from_size=100&amp;from_pos=4" TargetMode="External"/><Relationship Id="rId461" Type="http://schemas.openxmlformats.org/officeDocument/2006/relationships/hyperlink" Target="https://www.ncbi.nlm.nih.gov/pmc/articles/PMC8286654/" TargetMode="External"/><Relationship Id="rId559" Type="http://schemas.openxmlformats.org/officeDocument/2006/relationships/hyperlink" Target="https://www.ncbi.nlm.nih.gov/pmc/articles/PMC8622813/" TargetMode="External"/><Relationship Id="rId766" Type="http://schemas.openxmlformats.org/officeDocument/2006/relationships/hyperlink" Target="https://www.sciencedirect.com/science/article/pii/S000293782200641X?via%3Dihub"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tandfonline.com/doi/full/10.1080/14767058.2021.1902501" TargetMode="External"/><Relationship Id="rId2" Type="http://schemas.openxmlformats.org/officeDocument/2006/relationships/hyperlink" Target="https://www.ajog.org/article/S0002-9378(20)30558-5/pdf" TargetMode="External"/><Relationship Id="rId1" Type="http://schemas.openxmlformats.org/officeDocument/2006/relationships/hyperlink" Target="https://www.npeu.ox.ac.uk/downloads/files/ukoss/annual-reports/UKOSS%20COVID-19%20Paper%20pre-print%20draft%2011-05-20.pdf" TargetMode="External"/><Relationship Id="rId5" Type="http://schemas.openxmlformats.org/officeDocument/2006/relationships/hyperlink" Target="https://www.mdpi.com/2075-4418/11/3/398/htm" TargetMode="External"/><Relationship Id="rId4" Type="http://schemas.openxmlformats.org/officeDocument/2006/relationships/hyperlink" Target="https://www.researchsquare.com/article/rs-34492/v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FD2314"/>
  <sheetViews>
    <sheetView tabSelected="1" zoomScale="80" zoomScaleNormal="80" workbookViewId="0">
      <pane ySplit="1" topLeftCell="A1413" activePane="bottomLeft" state="frozen"/>
      <selection pane="bottomLeft" activeCell="U1428" sqref="U1428"/>
    </sheetView>
  </sheetViews>
  <sheetFormatPr defaultColWidth="14.453125" defaultRowHeight="15.75" customHeight="1"/>
  <cols>
    <col min="1" max="1" width="15.81640625" style="305" customWidth="1"/>
    <col min="2" max="2" width="12.453125" customWidth="1"/>
    <col min="3" max="15" width="9.1796875" customWidth="1"/>
    <col min="16" max="16" width="9.1796875" style="305" customWidth="1"/>
    <col min="17" max="17" width="9.1796875" style="447" customWidth="1"/>
    <col min="18" max="18" width="10.1796875" customWidth="1"/>
    <col min="19" max="19" width="6.81640625" customWidth="1"/>
    <col min="20" max="20" width="7.26953125" customWidth="1"/>
    <col min="21" max="21" width="9.1796875" customWidth="1"/>
    <col min="22" max="22" width="8" customWidth="1"/>
    <col min="23" max="23" width="9.1796875" customWidth="1"/>
    <col min="24" max="24" width="12.453125" customWidth="1"/>
    <col min="25" max="25" width="13.453125" customWidth="1"/>
    <col min="26" max="26" width="14" customWidth="1"/>
    <col min="27" max="27" width="8.453125" customWidth="1"/>
    <col min="28" max="28" width="7.453125" customWidth="1"/>
    <col min="29" max="29" width="6.453125" customWidth="1"/>
    <col min="30" max="31" width="9.1796875" customWidth="1"/>
    <col min="32" max="32" width="7.1796875" customWidth="1"/>
    <col min="33" max="33" width="6.1796875" customWidth="1"/>
    <col min="34" max="38" width="9.1796875" customWidth="1"/>
  </cols>
  <sheetData>
    <row r="1" spans="1:41" ht="39.75" customHeight="1">
      <c r="A1" s="187" t="s">
        <v>0</v>
      </c>
      <c r="B1" s="74" t="s">
        <v>1</v>
      </c>
      <c r="C1" s="74" t="s">
        <v>2</v>
      </c>
      <c r="D1" s="74" t="s">
        <v>3</v>
      </c>
      <c r="E1" s="74" t="s">
        <v>4</v>
      </c>
      <c r="F1" s="74" t="s">
        <v>5</v>
      </c>
      <c r="G1" s="74" t="s">
        <v>6</v>
      </c>
      <c r="H1" s="74" t="s">
        <v>7</v>
      </c>
      <c r="I1" s="74" t="s">
        <v>8</v>
      </c>
      <c r="J1" s="74" t="s">
        <v>9</v>
      </c>
      <c r="K1" s="74" t="s">
        <v>10</v>
      </c>
      <c r="L1" s="74" t="s">
        <v>11</v>
      </c>
      <c r="M1" s="74" t="s">
        <v>12</v>
      </c>
      <c r="N1" s="74" t="s">
        <v>13</v>
      </c>
      <c r="O1" s="74" t="s">
        <v>14</v>
      </c>
      <c r="P1" s="74" t="s">
        <v>15</v>
      </c>
      <c r="Q1" s="447" t="s">
        <v>16</v>
      </c>
      <c r="R1" s="74" t="s">
        <v>17</v>
      </c>
      <c r="S1" s="88" t="s">
        <v>18</v>
      </c>
      <c r="T1" s="74" t="s">
        <v>19</v>
      </c>
      <c r="U1" s="74" t="s">
        <v>20</v>
      </c>
      <c r="V1" s="21" t="s">
        <v>21</v>
      </c>
      <c r="W1" s="74" t="s">
        <v>22</v>
      </c>
      <c r="X1" s="74" t="s">
        <v>23</v>
      </c>
      <c r="Y1" s="74" t="s">
        <v>24</v>
      </c>
      <c r="Z1" s="74" t="s">
        <v>25</v>
      </c>
      <c r="AA1" s="74" t="s">
        <v>26</v>
      </c>
      <c r="AB1" s="74" t="s">
        <v>27</v>
      </c>
      <c r="AC1" s="74" t="s">
        <v>28</v>
      </c>
      <c r="AD1" s="74" t="s">
        <v>29</v>
      </c>
      <c r="AE1" s="74" t="s">
        <v>30</v>
      </c>
      <c r="AF1" s="74" t="s">
        <v>31</v>
      </c>
      <c r="AG1" s="74" t="s">
        <v>32</v>
      </c>
      <c r="AH1" s="74" t="s">
        <v>33</v>
      </c>
      <c r="AI1" s="74" t="s">
        <v>34</v>
      </c>
      <c r="AJ1" s="74" t="s">
        <v>35</v>
      </c>
      <c r="AK1" s="74" t="s">
        <v>36</v>
      </c>
      <c r="AL1" s="74" t="s">
        <v>37</v>
      </c>
      <c r="AM1" s="74" t="s">
        <v>38</v>
      </c>
      <c r="AN1" s="74" t="s">
        <v>39</v>
      </c>
      <c r="AO1" s="74"/>
    </row>
    <row r="2" spans="1:41" ht="14.5">
      <c r="A2" s="187" t="s">
        <v>40</v>
      </c>
      <c r="B2" s="7">
        <v>43889</v>
      </c>
      <c r="C2" s="74">
        <v>1</v>
      </c>
      <c r="D2" s="74">
        <v>28</v>
      </c>
      <c r="E2" s="74"/>
      <c r="F2" s="74"/>
      <c r="G2" s="74"/>
      <c r="H2" s="74">
        <v>1</v>
      </c>
      <c r="I2" s="74">
        <v>6</v>
      </c>
      <c r="J2" s="74">
        <v>1</v>
      </c>
      <c r="K2" s="74"/>
      <c r="L2" s="74"/>
      <c r="M2" s="74"/>
      <c r="N2" s="74"/>
      <c r="O2" s="74"/>
      <c r="P2" s="74">
        <v>1</v>
      </c>
      <c r="Q2" s="447">
        <v>1</v>
      </c>
      <c r="R2" s="74">
        <v>0</v>
      </c>
      <c r="T2" s="74">
        <v>0</v>
      </c>
      <c r="U2" s="74"/>
      <c r="V2" s="21"/>
      <c r="W2" s="74"/>
      <c r="X2" s="74"/>
      <c r="Y2" s="74"/>
      <c r="Z2" s="74" t="s">
        <v>41</v>
      </c>
      <c r="AA2" s="74"/>
      <c r="AB2" s="74"/>
      <c r="AC2" s="74"/>
      <c r="AD2" s="74"/>
      <c r="AE2" s="74"/>
      <c r="AF2" s="74" t="s">
        <v>41</v>
      </c>
      <c r="AG2" s="74"/>
      <c r="AH2" s="74"/>
      <c r="AI2" s="74" t="s">
        <v>41</v>
      </c>
      <c r="AJ2" s="74"/>
      <c r="AK2" s="74"/>
      <c r="AL2" s="74"/>
      <c r="AM2" s="74"/>
      <c r="AN2" s="74"/>
      <c r="AO2" s="74"/>
    </row>
    <row r="3" spans="1:41" ht="14.5">
      <c r="A3" s="187" t="s">
        <v>42</v>
      </c>
      <c r="B3" s="74" t="s">
        <v>43</v>
      </c>
      <c r="C3" s="74">
        <v>3</v>
      </c>
      <c r="D3" s="74" t="s">
        <v>44</v>
      </c>
      <c r="E3" s="74"/>
      <c r="F3" s="74"/>
      <c r="G3" s="74"/>
      <c r="H3" s="74">
        <v>3</v>
      </c>
      <c r="I3" s="74"/>
      <c r="J3" s="74">
        <v>3</v>
      </c>
      <c r="K3" s="74"/>
      <c r="L3" s="74"/>
      <c r="M3" s="74"/>
      <c r="N3" s="74"/>
      <c r="O3" s="74"/>
      <c r="P3" s="74">
        <v>3</v>
      </c>
      <c r="Q3" s="447">
        <v>3</v>
      </c>
      <c r="R3" s="74">
        <v>0</v>
      </c>
      <c r="T3" s="74">
        <v>0</v>
      </c>
      <c r="U3" s="74"/>
      <c r="V3" s="21"/>
      <c r="W3" s="74"/>
      <c r="X3" s="74"/>
      <c r="Y3" s="74"/>
      <c r="Z3" s="74"/>
      <c r="AA3" s="74"/>
      <c r="AB3" s="74"/>
      <c r="AC3" s="74"/>
      <c r="AD3" s="74"/>
      <c r="AE3" s="74"/>
      <c r="AF3" s="74" t="s">
        <v>45</v>
      </c>
      <c r="AG3" s="74"/>
      <c r="AH3" s="74"/>
      <c r="AI3" s="74"/>
      <c r="AJ3" s="74" t="s">
        <v>46</v>
      </c>
      <c r="AL3" s="74"/>
      <c r="AM3" s="74"/>
      <c r="AN3" s="74"/>
      <c r="AO3" s="74"/>
    </row>
    <row r="4" spans="1:41" ht="14.5">
      <c r="A4" s="187" t="s">
        <v>47</v>
      </c>
      <c r="B4" s="74" t="s">
        <v>48</v>
      </c>
      <c r="C4" s="74">
        <v>13</v>
      </c>
      <c r="D4" s="74" t="s">
        <v>49</v>
      </c>
      <c r="E4" s="74"/>
      <c r="F4" s="74"/>
      <c r="G4" s="74">
        <v>2</v>
      </c>
      <c r="H4" s="74">
        <v>11</v>
      </c>
      <c r="I4" s="74"/>
      <c r="J4" s="74">
        <v>1</v>
      </c>
      <c r="K4" s="74"/>
      <c r="L4" s="74"/>
      <c r="M4" s="74"/>
      <c r="N4" s="74">
        <v>1</v>
      </c>
      <c r="O4" s="74"/>
      <c r="P4" s="74">
        <v>10</v>
      </c>
      <c r="Q4" s="447">
        <v>10</v>
      </c>
      <c r="R4" s="74">
        <v>0</v>
      </c>
      <c r="T4" s="74">
        <v>1</v>
      </c>
      <c r="U4" s="74">
        <v>3</v>
      </c>
      <c r="V4" s="21"/>
      <c r="W4" s="74"/>
      <c r="X4" s="74"/>
      <c r="Y4" s="74"/>
      <c r="Z4" s="74"/>
      <c r="AA4" s="74"/>
      <c r="AB4" s="74"/>
      <c r="AC4" s="74"/>
      <c r="AD4" s="74"/>
      <c r="AE4" s="74"/>
      <c r="AF4" s="74"/>
      <c r="AG4" s="74"/>
      <c r="AH4" s="74"/>
      <c r="AI4" s="74"/>
      <c r="AJ4" s="74"/>
      <c r="AK4" s="74" t="s">
        <v>50</v>
      </c>
      <c r="AL4" s="74"/>
      <c r="AM4" s="74"/>
      <c r="AN4" s="74" t="s">
        <v>51</v>
      </c>
      <c r="AO4" s="74"/>
    </row>
    <row r="5" spans="1:41" ht="14.5">
      <c r="A5" s="187" t="s">
        <v>52</v>
      </c>
      <c r="B5" s="74" t="s">
        <v>53</v>
      </c>
      <c r="C5" s="74">
        <v>1</v>
      </c>
      <c r="D5" s="74">
        <v>30</v>
      </c>
      <c r="E5" s="74"/>
      <c r="F5" s="74"/>
      <c r="G5" s="74"/>
      <c r="H5" s="74">
        <v>1</v>
      </c>
      <c r="I5" s="74">
        <v>4</v>
      </c>
      <c r="J5" s="74"/>
      <c r="K5" s="74"/>
      <c r="L5" s="74"/>
      <c r="M5" s="74"/>
      <c r="N5" s="74"/>
      <c r="O5" s="74"/>
      <c r="P5" s="74">
        <v>1</v>
      </c>
      <c r="Q5" s="447">
        <v>1</v>
      </c>
      <c r="R5" s="74">
        <v>0</v>
      </c>
      <c r="T5" s="74">
        <v>0</v>
      </c>
      <c r="U5" s="74"/>
      <c r="V5" s="21"/>
      <c r="W5" s="74"/>
      <c r="X5" s="74"/>
      <c r="Y5" s="74" t="s">
        <v>54</v>
      </c>
      <c r="Z5" s="74" t="s">
        <v>41</v>
      </c>
      <c r="AA5" s="74"/>
      <c r="AB5" s="74" t="s">
        <v>55</v>
      </c>
      <c r="AC5" s="74" t="s">
        <v>56</v>
      </c>
      <c r="AD5" s="74" t="s">
        <v>41</v>
      </c>
      <c r="AE5" s="74" t="s">
        <v>41</v>
      </c>
      <c r="AF5" s="74" t="s">
        <v>41</v>
      </c>
      <c r="AG5" s="74" t="s">
        <v>41</v>
      </c>
      <c r="AH5" s="74" t="s">
        <v>41</v>
      </c>
      <c r="AI5" s="74" t="s">
        <v>57</v>
      </c>
      <c r="AJ5" s="74"/>
      <c r="AK5" s="74"/>
      <c r="AL5" s="74"/>
      <c r="AM5" s="74"/>
      <c r="AN5" s="74" t="s">
        <v>51</v>
      </c>
      <c r="AO5" s="74"/>
    </row>
    <row r="6" spans="1:41" ht="14.5">
      <c r="A6" s="187" t="s">
        <v>58</v>
      </c>
      <c r="B6" s="74" t="s">
        <v>59</v>
      </c>
      <c r="C6" s="74">
        <v>9</v>
      </c>
      <c r="D6" s="74" t="s">
        <v>60</v>
      </c>
      <c r="E6" s="74"/>
      <c r="F6" s="74"/>
      <c r="G6" s="74"/>
      <c r="H6" s="74">
        <v>9</v>
      </c>
      <c r="I6" s="74" t="s">
        <v>61</v>
      </c>
      <c r="J6" s="74">
        <v>9</v>
      </c>
      <c r="K6" s="74">
        <v>1</v>
      </c>
      <c r="L6" s="74"/>
      <c r="M6" s="74"/>
      <c r="N6" s="74"/>
      <c r="O6" s="74"/>
      <c r="P6" s="74">
        <v>9</v>
      </c>
      <c r="Q6" s="447">
        <v>9</v>
      </c>
      <c r="R6" s="74">
        <v>0</v>
      </c>
      <c r="T6" s="74">
        <v>2</v>
      </c>
      <c r="U6" s="74"/>
      <c r="V6" s="21"/>
      <c r="W6" s="74"/>
      <c r="X6" s="74"/>
      <c r="Y6" s="74"/>
      <c r="Z6" s="74" t="s">
        <v>62</v>
      </c>
      <c r="AA6" s="74"/>
      <c r="AB6" s="74"/>
      <c r="AC6" s="74"/>
      <c r="AD6" s="74"/>
      <c r="AE6" s="74" t="s">
        <v>62</v>
      </c>
      <c r="AH6" s="74"/>
      <c r="AI6" s="74" t="s">
        <v>62</v>
      </c>
      <c r="AL6" s="74"/>
      <c r="AM6" s="74"/>
      <c r="AN6" s="74"/>
      <c r="AO6" s="74"/>
    </row>
    <row r="7" spans="1:41" ht="14.5">
      <c r="A7" s="187" t="s">
        <v>63</v>
      </c>
      <c r="B7" s="74" t="s">
        <v>64</v>
      </c>
      <c r="C7" s="74">
        <v>9</v>
      </c>
      <c r="D7" s="74">
        <v>30</v>
      </c>
      <c r="E7" s="74"/>
      <c r="F7" s="74"/>
      <c r="G7" s="74"/>
      <c r="H7" s="74">
        <v>9</v>
      </c>
      <c r="I7" s="74" t="s">
        <v>65</v>
      </c>
      <c r="J7" s="74"/>
      <c r="K7" s="74"/>
      <c r="L7" s="74"/>
      <c r="M7" s="74"/>
      <c r="N7" s="74"/>
      <c r="O7" s="74"/>
      <c r="P7" s="74">
        <v>7</v>
      </c>
      <c r="Q7" s="447">
        <v>9</v>
      </c>
      <c r="R7" s="74">
        <v>0</v>
      </c>
      <c r="T7" s="74">
        <v>3</v>
      </c>
      <c r="U7" s="74"/>
      <c r="V7" s="21"/>
      <c r="W7" s="74">
        <v>6</v>
      </c>
      <c r="X7" s="74"/>
      <c r="Y7" s="74"/>
      <c r="Z7" s="74"/>
      <c r="AA7" s="74"/>
      <c r="AB7" s="74"/>
      <c r="AC7" s="74"/>
      <c r="AD7" s="74"/>
      <c r="AE7" s="74"/>
      <c r="AF7" s="74"/>
      <c r="AG7" s="74"/>
      <c r="AH7" s="74"/>
      <c r="AI7" s="74"/>
      <c r="AJ7" s="74" t="s">
        <v>66</v>
      </c>
      <c r="AL7" s="74"/>
      <c r="AM7" s="74"/>
      <c r="AN7" s="74"/>
      <c r="AO7" s="74"/>
    </row>
    <row r="8" spans="1:41" ht="14.5">
      <c r="A8" s="1" t="s">
        <v>67</v>
      </c>
      <c r="B8" s="74" t="s">
        <v>68</v>
      </c>
      <c r="C8" s="74">
        <v>2</v>
      </c>
      <c r="D8" s="74" t="s">
        <v>69</v>
      </c>
      <c r="E8" s="74"/>
      <c r="F8" s="74"/>
      <c r="G8" s="74"/>
      <c r="H8" s="74">
        <v>2</v>
      </c>
      <c r="I8" s="74">
        <v>14</v>
      </c>
      <c r="J8" s="74">
        <v>2</v>
      </c>
      <c r="K8" s="74"/>
      <c r="L8" s="74"/>
      <c r="M8" s="74"/>
      <c r="N8" s="74"/>
      <c r="O8" s="74"/>
      <c r="P8" s="74">
        <v>2</v>
      </c>
      <c r="Q8" s="447">
        <v>2</v>
      </c>
      <c r="R8" s="74">
        <v>0</v>
      </c>
      <c r="T8" s="74">
        <v>0</v>
      </c>
      <c r="U8" s="74"/>
      <c r="V8" s="21"/>
      <c r="W8" s="74"/>
      <c r="X8" s="74">
        <v>1</v>
      </c>
      <c r="Y8" s="74" t="s">
        <v>41</v>
      </c>
      <c r="Z8" s="74" t="s">
        <v>41</v>
      </c>
      <c r="AA8" s="74" t="s">
        <v>70</v>
      </c>
      <c r="AB8" s="74" t="s">
        <v>54</v>
      </c>
      <c r="AC8" s="74" t="s">
        <v>54</v>
      </c>
      <c r="AD8" s="74" t="s">
        <v>54</v>
      </c>
      <c r="AE8" s="74" t="s">
        <v>41</v>
      </c>
      <c r="AF8" s="74" t="s">
        <v>41</v>
      </c>
      <c r="AG8" s="74" t="s">
        <v>41</v>
      </c>
      <c r="AH8" s="74" t="s">
        <v>54</v>
      </c>
      <c r="AI8" s="74" t="s">
        <v>41</v>
      </c>
      <c r="AJ8" s="74"/>
      <c r="AK8" s="74"/>
      <c r="AL8" s="74"/>
      <c r="AM8" s="74"/>
      <c r="AN8" s="74"/>
      <c r="AO8" s="74"/>
    </row>
    <row r="9" spans="1:41" ht="14.5">
      <c r="A9" s="187" t="s">
        <v>71</v>
      </c>
      <c r="B9" s="74" t="s">
        <v>72</v>
      </c>
      <c r="C9" s="74">
        <v>15</v>
      </c>
      <c r="D9" s="74" t="s">
        <v>73</v>
      </c>
      <c r="E9" s="74"/>
      <c r="F9" s="74"/>
      <c r="G9" s="74">
        <v>3</v>
      </c>
      <c r="H9" s="74">
        <v>12</v>
      </c>
      <c r="I9" s="74" t="s">
        <v>65</v>
      </c>
      <c r="J9" s="74">
        <v>15</v>
      </c>
      <c r="K9" s="74"/>
      <c r="L9" s="74">
        <v>1</v>
      </c>
      <c r="M9" s="74"/>
      <c r="N9" s="74"/>
      <c r="O9" s="74"/>
      <c r="P9" s="74" t="s">
        <v>74</v>
      </c>
      <c r="Q9" s="447">
        <v>15</v>
      </c>
      <c r="R9" s="74">
        <v>0</v>
      </c>
      <c r="T9" s="74">
        <v>0</v>
      </c>
      <c r="U9" s="74">
        <v>0</v>
      </c>
      <c r="V9" s="21"/>
      <c r="W9" s="74"/>
      <c r="X9" s="74"/>
      <c r="Y9" s="74"/>
      <c r="Z9" s="74"/>
      <c r="AA9" s="74" t="s">
        <v>75</v>
      </c>
      <c r="AD9" s="74"/>
      <c r="AE9" s="74"/>
      <c r="AF9" s="74"/>
      <c r="AG9" s="74"/>
      <c r="AH9" s="74"/>
      <c r="AI9" s="74"/>
      <c r="AJ9" s="74"/>
      <c r="AK9" s="74"/>
      <c r="AL9" s="74"/>
      <c r="AM9" s="74"/>
      <c r="AN9" s="74"/>
      <c r="AO9" s="74"/>
    </row>
    <row r="10" spans="1:41" ht="14.5">
      <c r="A10" s="187" t="s">
        <v>76</v>
      </c>
      <c r="B10" s="74" t="s">
        <v>68</v>
      </c>
      <c r="C10" s="74">
        <v>1</v>
      </c>
      <c r="D10" s="74">
        <v>31</v>
      </c>
      <c r="E10" s="74"/>
      <c r="F10" s="74"/>
      <c r="G10" s="74"/>
      <c r="H10" s="74">
        <v>1</v>
      </c>
      <c r="I10" s="74"/>
      <c r="J10" s="74"/>
      <c r="K10" s="74"/>
      <c r="L10" s="74"/>
      <c r="M10" s="74"/>
      <c r="N10" s="74"/>
      <c r="O10" s="74"/>
      <c r="P10" s="74"/>
      <c r="R10" s="74"/>
      <c r="T10" s="74"/>
      <c r="U10" s="74">
        <v>1</v>
      </c>
      <c r="V10" s="21"/>
      <c r="W10" s="74"/>
      <c r="X10" s="74"/>
      <c r="Y10" s="74"/>
      <c r="Z10" s="74"/>
      <c r="AA10" s="74" t="s">
        <v>77</v>
      </c>
      <c r="AB10" s="74" t="s">
        <v>77</v>
      </c>
      <c r="AE10" s="74"/>
      <c r="AF10" s="74"/>
      <c r="AG10" s="74"/>
      <c r="AH10" s="74"/>
      <c r="AI10" s="74"/>
      <c r="AJ10" s="74"/>
      <c r="AK10" s="74"/>
      <c r="AL10" s="74"/>
      <c r="AM10" s="74"/>
      <c r="AN10" s="74"/>
      <c r="AO10" s="74"/>
    </row>
    <row r="11" spans="1:41" ht="14.5">
      <c r="A11" s="187" t="s">
        <v>78</v>
      </c>
      <c r="B11" s="74" t="s">
        <v>79</v>
      </c>
      <c r="C11" s="74">
        <v>16</v>
      </c>
      <c r="D11" s="74" t="s">
        <v>80</v>
      </c>
      <c r="E11" s="74"/>
      <c r="F11" s="74"/>
      <c r="G11" s="74"/>
      <c r="H11" s="74">
        <v>16</v>
      </c>
      <c r="I11" s="74"/>
      <c r="J11" s="74">
        <v>8</v>
      </c>
      <c r="K11" s="74">
        <v>1</v>
      </c>
      <c r="L11" s="74">
        <v>3</v>
      </c>
      <c r="M11" s="74"/>
      <c r="N11" s="74">
        <v>0</v>
      </c>
      <c r="O11" s="74"/>
      <c r="P11" s="74">
        <v>14</v>
      </c>
      <c r="Q11" s="447">
        <v>16</v>
      </c>
      <c r="R11" s="74"/>
      <c r="T11" s="74">
        <v>1</v>
      </c>
      <c r="U11" s="74"/>
      <c r="V11" s="21"/>
      <c r="W11" s="74"/>
      <c r="X11" s="74"/>
      <c r="Y11" s="74"/>
      <c r="Z11" s="74"/>
      <c r="AA11" s="74"/>
      <c r="AB11" s="74"/>
      <c r="AC11" s="74"/>
      <c r="AD11" s="74"/>
      <c r="AE11" s="74"/>
      <c r="AF11" s="74"/>
      <c r="AG11" s="74"/>
      <c r="AH11" s="74"/>
      <c r="AI11" s="74"/>
      <c r="AJ11" s="74"/>
      <c r="AK11" s="74"/>
      <c r="AL11" s="74"/>
      <c r="AM11" s="74"/>
      <c r="AN11" s="74"/>
      <c r="AO11" s="74"/>
    </row>
    <row r="12" spans="1:41" ht="14.5">
      <c r="A12" s="187" t="s">
        <v>81</v>
      </c>
      <c r="B12" s="74" t="s">
        <v>82</v>
      </c>
      <c r="C12" s="74">
        <v>7</v>
      </c>
      <c r="D12" s="74" t="s">
        <v>69</v>
      </c>
      <c r="E12" s="74"/>
      <c r="F12" s="74"/>
      <c r="G12" s="74"/>
      <c r="H12" s="74">
        <v>7</v>
      </c>
      <c r="I12" s="74"/>
      <c r="J12" s="74">
        <v>7</v>
      </c>
      <c r="K12" s="74"/>
      <c r="L12" s="74"/>
      <c r="M12" s="74"/>
      <c r="N12" s="74">
        <v>0</v>
      </c>
      <c r="O12" s="74"/>
      <c r="P12" s="74">
        <v>7</v>
      </c>
      <c r="Q12" s="447">
        <v>7</v>
      </c>
      <c r="R12" s="74"/>
      <c r="T12" s="74"/>
      <c r="U12" s="74"/>
      <c r="V12" s="21"/>
      <c r="W12" s="74"/>
      <c r="X12" s="74"/>
      <c r="Y12" s="74"/>
      <c r="Z12" s="74"/>
      <c r="AA12" s="74"/>
      <c r="AB12" s="74" t="s">
        <v>83</v>
      </c>
      <c r="AE12" s="74"/>
      <c r="AF12" s="74"/>
      <c r="AG12" s="74"/>
      <c r="AH12" s="74"/>
      <c r="AI12" s="74"/>
      <c r="AJ12" s="74" t="s">
        <v>84</v>
      </c>
      <c r="AO12" s="74"/>
    </row>
    <row r="13" spans="1:41" ht="14.5">
      <c r="A13" s="187" t="s">
        <v>85</v>
      </c>
      <c r="B13" s="74" t="s">
        <v>86</v>
      </c>
      <c r="C13" s="74">
        <v>1</v>
      </c>
      <c r="D13" s="74">
        <v>29</v>
      </c>
      <c r="E13" s="74"/>
      <c r="F13" s="74"/>
      <c r="G13" s="74"/>
      <c r="H13" s="74">
        <v>1</v>
      </c>
      <c r="I13" s="74">
        <v>22</v>
      </c>
      <c r="J13" s="74"/>
      <c r="K13" s="74"/>
      <c r="L13" s="74"/>
      <c r="M13" s="74"/>
      <c r="N13" s="74"/>
      <c r="O13" s="74"/>
      <c r="P13" s="74">
        <v>1</v>
      </c>
      <c r="Q13" s="447">
        <v>1</v>
      </c>
      <c r="R13" s="74"/>
      <c r="T13" s="74"/>
      <c r="U13" s="74"/>
      <c r="V13" s="21"/>
      <c r="W13" s="74"/>
      <c r="X13" s="74"/>
      <c r="Y13" s="74" t="s">
        <v>41</v>
      </c>
      <c r="Z13" s="74"/>
      <c r="AA13" s="74" t="s">
        <v>55</v>
      </c>
      <c r="AB13" s="74"/>
      <c r="AC13" s="74"/>
      <c r="AD13" s="74"/>
      <c r="AE13" s="74" t="s">
        <v>41</v>
      </c>
      <c r="AF13" s="74"/>
      <c r="AG13" s="74"/>
      <c r="AH13" s="74"/>
      <c r="AI13" s="74"/>
      <c r="AJ13" s="74"/>
      <c r="AK13" s="74"/>
      <c r="AL13" s="74"/>
      <c r="AM13" s="74"/>
      <c r="AN13" s="74"/>
      <c r="AO13" s="74"/>
    </row>
    <row r="14" spans="1:41" ht="14.5">
      <c r="A14" s="187" t="s">
        <v>87</v>
      </c>
      <c r="B14" s="74" t="s">
        <v>86</v>
      </c>
      <c r="C14" s="74">
        <v>33</v>
      </c>
      <c r="D14" s="74"/>
      <c r="E14" s="74"/>
      <c r="F14" s="74"/>
      <c r="G14" s="74"/>
      <c r="H14" s="74">
        <v>33</v>
      </c>
      <c r="I14" s="74"/>
      <c r="J14" s="74">
        <v>33</v>
      </c>
      <c r="K14" s="74"/>
      <c r="L14" s="74"/>
      <c r="M14" s="74"/>
      <c r="N14" s="74">
        <v>0</v>
      </c>
      <c r="O14" s="74"/>
      <c r="P14" s="74">
        <v>26</v>
      </c>
      <c r="Q14" s="447">
        <v>33</v>
      </c>
      <c r="R14" s="74"/>
      <c r="T14" s="74">
        <v>3</v>
      </c>
      <c r="U14" s="74"/>
      <c r="V14" s="21"/>
      <c r="W14" s="74"/>
      <c r="X14" s="74"/>
      <c r="Y14" s="74"/>
      <c r="Z14" s="74"/>
      <c r="AA14" s="74" t="s">
        <v>88</v>
      </c>
      <c r="AB14" s="74"/>
      <c r="AC14" s="74"/>
      <c r="AD14" s="74"/>
      <c r="AE14" s="74"/>
      <c r="AF14" s="74"/>
      <c r="AG14" s="74"/>
      <c r="AH14" s="74"/>
      <c r="AI14" s="74"/>
      <c r="AJ14" s="74"/>
      <c r="AK14" s="74"/>
      <c r="AL14" s="74"/>
      <c r="AM14" s="74"/>
      <c r="AN14" s="74"/>
      <c r="AO14" s="74"/>
    </row>
    <row r="15" spans="1:41" ht="14.5">
      <c r="A15" s="187" t="s">
        <v>89</v>
      </c>
      <c r="B15" s="74" t="s">
        <v>90</v>
      </c>
      <c r="C15" s="74">
        <v>1</v>
      </c>
      <c r="D15" s="74">
        <v>34</v>
      </c>
      <c r="E15" s="74"/>
      <c r="F15" s="74"/>
      <c r="G15" s="74"/>
      <c r="H15" s="74">
        <v>1</v>
      </c>
      <c r="I15" s="74">
        <v>1</v>
      </c>
      <c r="J15" s="74">
        <v>1</v>
      </c>
      <c r="K15" s="74"/>
      <c r="L15" s="74"/>
      <c r="M15" s="74"/>
      <c r="N15" s="74"/>
      <c r="O15" s="74"/>
      <c r="P15" s="74">
        <v>1</v>
      </c>
      <c r="Q15" s="447">
        <v>1</v>
      </c>
      <c r="R15" s="74"/>
      <c r="T15" s="74"/>
      <c r="U15" s="74"/>
      <c r="V15" s="21"/>
      <c r="W15" s="74"/>
      <c r="X15" s="74"/>
      <c r="Y15" s="74"/>
      <c r="Z15" s="74"/>
      <c r="AA15" s="74" t="s">
        <v>55</v>
      </c>
      <c r="AB15" s="74"/>
      <c r="AC15" s="74"/>
      <c r="AD15" s="74"/>
      <c r="AE15" s="74" t="s">
        <v>41</v>
      </c>
      <c r="AF15" s="74" t="s">
        <v>41</v>
      </c>
      <c r="AG15" s="74"/>
      <c r="AH15" s="74"/>
      <c r="AI15" s="74" t="s">
        <v>41</v>
      </c>
      <c r="AJ15" s="74"/>
      <c r="AK15" s="74"/>
      <c r="AL15" s="74"/>
      <c r="AM15" s="74"/>
      <c r="AN15" s="74"/>
      <c r="AO15" s="74"/>
    </row>
    <row r="16" spans="1:41" ht="14.5">
      <c r="A16" s="187" t="s">
        <v>91</v>
      </c>
      <c r="B16" s="74" t="s">
        <v>92</v>
      </c>
      <c r="C16" s="74">
        <v>17</v>
      </c>
      <c r="D16" s="74" t="s">
        <v>93</v>
      </c>
      <c r="E16" s="74"/>
      <c r="F16" s="74"/>
      <c r="G16" s="74"/>
      <c r="H16" s="74">
        <v>17</v>
      </c>
      <c r="I16" s="74"/>
      <c r="J16" s="74"/>
      <c r="K16" s="74"/>
      <c r="L16" s="74">
        <v>2</v>
      </c>
      <c r="M16" s="74"/>
      <c r="N16" s="74"/>
      <c r="O16" s="74"/>
      <c r="P16" s="74">
        <v>17</v>
      </c>
      <c r="Q16" s="447">
        <v>17</v>
      </c>
      <c r="R16" s="74"/>
      <c r="T16" s="74"/>
      <c r="U16" s="74"/>
      <c r="V16" s="21"/>
      <c r="W16" s="74"/>
      <c r="X16" s="74"/>
      <c r="Y16" s="74"/>
      <c r="Z16" s="74"/>
      <c r="AA16" s="74" t="s">
        <v>55</v>
      </c>
      <c r="AB16" s="74"/>
      <c r="AC16" s="74"/>
      <c r="AD16" s="74"/>
      <c r="AE16" s="74"/>
      <c r="AF16" s="74"/>
      <c r="AG16" s="74"/>
      <c r="AH16" s="74"/>
      <c r="AI16" s="74"/>
      <c r="AJ16" s="74"/>
      <c r="AK16" s="74"/>
      <c r="AL16" s="74"/>
      <c r="AM16" s="74"/>
      <c r="AN16" s="74"/>
      <c r="AO16" s="74"/>
    </row>
    <row r="17" spans="1:41" ht="14.5">
      <c r="A17" s="187" t="s">
        <v>94</v>
      </c>
      <c r="B17" s="74" t="s">
        <v>95</v>
      </c>
      <c r="C17" s="74">
        <v>5</v>
      </c>
      <c r="D17" s="74" t="s">
        <v>96</v>
      </c>
      <c r="E17" s="74"/>
      <c r="F17" s="74"/>
      <c r="G17" s="74"/>
      <c r="H17" s="74">
        <v>5</v>
      </c>
      <c r="I17" s="74"/>
      <c r="J17" s="74">
        <v>2</v>
      </c>
      <c r="K17" s="74">
        <v>1</v>
      </c>
      <c r="L17" s="74">
        <v>2</v>
      </c>
      <c r="M17" s="74"/>
      <c r="N17" s="74"/>
      <c r="O17" s="74"/>
      <c r="P17" s="74">
        <v>2</v>
      </c>
      <c r="Q17" s="447">
        <v>5</v>
      </c>
      <c r="R17" s="74"/>
      <c r="T17" s="74"/>
      <c r="U17" s="74"/>
      <c r="V17" s="21"/>
      <c r="W17" s="74"/>
      <c r="X17" s="74"/>
      <c r="Y17" s="74"/>
      <c r="Z17" s="74"/>
      <c r="AA17" s="74" t="s">
        <v>97</v>
      </c>
      <c r="AH17" s="74"/>
      <c r="AI17" s="74"/>
      <c r="AJ17" s="74"/>
      <c r="AK17" s="74"/>
      <c r="AL17" s="74"/>
      <c r="AM17" s="74"/>
      <c r="AN17" s="74"/>
      <c r="AO17" s="74"/>
    </row>
    <row r="18" spans="1:41" ht="14.5">
      <c r="A18" s="187" t="s">
        <v>98</v>
      </c>
      <c r="B18" s="74" t="s">
        <v>99</v>
      </c>
      <c r="C18" s="74">
        <v>1</v>
      </c>
      <c r="D18" s="74">
        <v>28</v>
      </c>
      <c r="E18" s="74"/>
      <c r="F18" s="74"/>
      <c r="G18" s="74"/>
      <c r="H18" s="74">
        <v>1</v>
      </c>
      <c r="I18" s="74">
        <v>11</v>
      </c>
      <c r="J18" s="74"/>
      <c r="K18" s="74"/>
      <c r="L18" s="74"/>
      <c r="M18" s="74"/>
      <c r="N18" s="74"/>
      <c r="O18" s="74"/>
      <c r="P18" s="74">
        <v>1</v>
      </c>
      <c r="Q18" s="447">
        <v>1</v>
      </c>
      <c r="R18" s="74"/>
      <c r="T18" s="74"/>
      <c r="U18" s="74"/>
      <c r="V18" s="21"/>
      <c r="W18" s="74"/>
      <c r="X18" s="74"/>
      <c r="Y18" s="74"/>
      <c r="Z18" s="74" t="s">
        <v>41</v>
      </c>
      <c r="AA18" s="74" t="s">
        <v>100</v>
      </c>
      <c r="AB18" s="74" t="s">
        <v>100</v>
      </c>
      <c r="AF18" s="74" t="s">
        <v>41</v>
      </c>
      <c r="AG18" s="74"/>
      <c r="AH18" s="74"/>
      <c r="AI18" s="74" t="s">
        <v>41</v>
      </c>
      <c r="AJ18" s="74"/>
      <c r="AK18" s="74"/>
      <c r="AL18" s="74"/>
      <c r="AM18" s="74"/>
      <c r="AN18" s="74"/>
      <c r="AO18" s="74"/>
    </row>
    <row r="19" spans="1:41" ht="14.5">
      <c r="A19" s="187" t="s">
        <v>101</v>
      </c>
      <c r="B19" s="74" t="s">
        <v>102</v>
      </c>
      <c r="C19" s="74">
        <v>1</v>
      </c>
      <c r="D19" s="74">
        <v>41</v>
      </c>
      <c r="E19" s="74"/>
      <c r="F19" s="74"/>
      <c r="G19" s="74"/>
      <c r="H19" s="74">
        <v>1</v>
      </c>
      <c r="I19" s="74">
        <v>10</v>
      </c>
      <c r="J19" s="74"/>
      <c r="K19" s="74"/>
      <c r="L19" s="74"/>
      <c r="M19" s="74"/>
      <c r="N19" s="74"/>
      <c r="O19" s="74"/>
      <c r="P19" s="74"/>
      <c r="Q19" s="447">
        <v>1</v>
      </c>
      <c r="R19" s="74"/>
      <c r="T19" s="74"/>
      <c r="U19" s="74"/>
      <c r="V19" s="21"/>
      <c r="W19" s="74"/>
      <c r="X19" s="74"/>
      <c r="Y19" s="74"/>
      <c r="Z19" s="74"/>
      <c r="AA19" s="74" t="s">
        <v>103</v>
      </c>
      <c r="AE19" s="74"/>
      <c r="AF19" s="74"/>
      <c r="AG19" s="74"/>
      <c r="AH19" s="74"/>
      <c r="AI19" s="74"/>
      <c r="AJ19" s="74"/>
      <c r="AK19" s="74"/>
      <c r="AL19" s="74"/>
      <c r="AM19" s="74"/>
      <c r="AN19" s="74"/>
      <c r="AO19" s="74"/>
    </row>
    <row r="20" spans="1:41" ht="14.5">
      <c r="A20" s="187" t="s">
        <v>104</v>
      </c>
      <c r="B20" s="74" t="s">
        <v>86</v>
      </c>
      <c r="C20" s="74">
        <v>1</v>
      </c>
      <c r="D20" s="74">
        <v>25</v>
      </c>
      <c r="E20" s="74"/>
      <c r="F20" s="74"/>
      <c r="G20" s="74"/>
      <c r="H20" s="74">
        <v>1</v>
      </c>
      <c r="I20" s="74">
        <v>5</v>
      </c>
      <c r="J20" s="74"/>
      <c r="K20" s="74"/>
      <c r="L20" s="74"/>
      <c r="M20" s="74"/>
      <c r="N20" s="74"/>
      <c r="O20" s="74"/>
      <c r="P20" s="74">
        <v>1</v>
      </c>
      <c r="Q20" s="447">
        <v>1</v>
      </c>
      <c r="R20" s="74"/>
      <c r="T20" s="74"/>
      <c r="U20" s="74"/>
      <c r="V20" s="21"/>
      <c r="W20" s="74"/>
      <c r="X20" s="74"/>
      <c r="Y20" s="74"/>
      <c r="Z20" s="74" t="s">
        <v>41</v>
      </c>
      <c r="AA20" s="74"/>
      <c r="AB20" s="74"/>
      <c r="AC20" s="74"/>
      <c r="AD20" s="74"/>
      <c r="AE20" s="74"/>
      <c r="AF20" s="74" t="s">
        <v>41</v>
      </c>
      <c r="AG20" s="74"/>
      <c r="AH20" s="74"/>
      <c r="AI20" s="74" t="s">
        <v>41</v>
      </c>
      <c r="AJ20" s="74" t="s">
        <v>105</v>
      </c>
    </row>
    <row r="21" spans="1:41" ht="14.5">
      <c r="A21" s="187" t="s">
        <v>106</v>
      </c>
      <c r="B21" s="74" t="s">
        <v>86</v>
      </c>
      <c r="C21" s="74">
        <v>6</v>
      </c>
      <c r="D21" s="74"/>
      <c r="E21" s="74"/>
      <c r="F21" s="74"/>
      <c r="G21" s="74"/>
      <c r="H21" s="74">
        <v>6</v>
      </c>
      <c r="I21" s="74"/>
      <c r="J21" s="74"/>
      <c r="K21" s="74"/>
      <c r="L21" s="74"/>
      <c r="M21" s="74"/>
      <c r="N21" s="74"/>
      <c r="O21" s="74"/>
      <c r="P21" s="74">
        <v>6</v>
      </c>
      <c r="Q21" s="447">
        <v>6</v>
      </c>
      <c r="R21" s="74"/>
      <c r="T21" s="74"/>
      <c r="U21" s="74"/>
      <c r="V21" s="21"/>
      <c r="W21" s="74"/>
      <c r="X21" s="74"/>
      <c r="Y21" s="74"/>
      <c r="Z21" s="74"/>
      <c r="AA21" s="74"/>
      <c r="AB21" s="74"/>
      <c r="AC21" s="74"/>
      <c r="AD21" s="74"/>
      <c r="AE21" s="74"/>
      <c r="AF21" s="74"/>
      <c r="AG21" s="74" t="s">
        <v>107</v>
      </c>
      <c r="AJ21" s="74"/>
      <c r="AK21" s="74"/>
      <c r="AL21" s="74"/>
      <c r="AM21" s="74"/>
      <c r="AN21" s="74"/>
      <c r="AO21" s="74"/>
    </row>
    <row r="22" spans="1:41" ht="14.5">
      <c r="A22" s="187" t="s">
        <v>108</v>
      </c>
      <c r="B22" s="74" t="s">
        <v>99</v>
      </c>
      <c r="C22" s="74">
        <v>1</v>
      </c>
      <c r="D22" s="74">
        <v>41</v>
      </c>
      <c r="E22" s="74"/>
      <c r="F22" s="74"/>
      <c r="G22" s="74"/>
      <c r="H22" s="74">
        <v>1</v>
      </c>
      <c r="I22" s="74"/>
      <c r="J22" s="74">
        <v>1</v>
      </c>
      <c r="K22" s="74">
        <v>1</v>
      </c>
      <c r="L22" s="74"/>
      <c r="M22" s="74"/>
      <c r="N22" s="74">
        <v>1</v>
      </c>
      <c r="O22" s="74"/>
      <c r="P22" s="74">
        <v>1</v>
      </c>
      <c r="Q22" s="447">
        <v>1</v>
      </c>
      <c r="R22" s="74"/>
      <c r="T22" s="74"/>
      <c r="U22" s="74"/>
      <c r="V22" s="21"/>
      <c r="W22" s="74"/>
      <c r="X22" s="74"/>
      <c r="Y22" s="74"/>
      <c r="Z22" s="74"/>
      <c r="AA22" s="74" t="s">
        <v>109</v>
      </c>
      <c r="AH22" s="74"/>
      <c r="AI22" s="74"/>
      <c r="AJ22" s="74"/>
      <c r="AK22" s="132" t="s">
        <v>110</v>
      </c>
    </row>
    <row r="23" spans="1:41" ht="14.5">
      <c r="A23" s="187" t="s">
        <v>111</v>
      </c>
      <c r="B23" s="7">
        <v>43922</v>
      </c>
      <c r="C23" s="74">
        <v>1</v>
      </c>
      <c r="D23" s="74">
        <v>34</v>
      </c>
      <c r="E23" s="74"/>
      <c r="F23" s="74"/>
      <c r="G23" s="74"/>
      <c r="H23" s="74">
        <v>1</v>
      </c>
      <c r="I23" s="74">
        <v>5</v>
      </c>
      <c r="J23" s="74"/>
      <c r="K23" s="74"/>
      <c r="L23" s="74"/>
      <c r="M23" s="74"/>
      <c r="N23" s="74"/>
      <c r="O23" s="74"/>
      <c r="P23" s="74"/>
      <c r="Q23" s="447">
        <v>1</v>
      </c>
      <c r="R23" s="74"/>
      <c r="T23" s="74"/>
      <c r="U23" s="74"/>
      <c r="V23" s="21"/>
      <c r="W23" s="74"/>
      <c r="X23" s="74"/>
      <c r="Y23" s="74"/>
      <c r="Z23" s="74"/>
      <c r="AA23" s="74"/>
      <c r="AB23" s="74"/>
      <c r="AC23" s="74"/>
      <c r="AD23" s="74"/>
      <c r="AE23" s="74"/>
      <c r="AF23" s="74"/>
      <c r="AG23" s="74"/>
      <c r="AH23" s="74"/>
      <c r="AI23" s="74"/>
      <c r="AJ23" s="74"/>
      <c r="AK23" s="74"/>
      <c r="AL23" s="74"/>
      <c r="AM23" s="74"/>
      <c r="AN23" s="74"/>
      <c r="AO23" s="74"/>
    </row>
    <row r="24" spans="1:41" ht="14.5">
      <c r="A24" s="187" t="s">
        <v>112</v>
      </c>
      <c r="B24" s="7">
        <v>43927</v>
      </c>
      <c r="C24" s="74">
        <v>1</v>
      </c>
      <c r="D24" s="74">
        <v>32</v>
      </c>
      <c r="E24" s="74"/>
      <c r="F24" s="74"/>
      <c r="G24" s="74"/>
      <c r="H24" s="74">
        <v>1</v>
      </c>
      <c r="I24" s="74">
        <v>5</v>
      </c>
      <c r="J24" s="74">
        <v>1</v>
      </c>
      <c r="K24" s="74"/>
      <c r="L24" s="74"/>
      <c r="M24" s="74"/>
      <c r="N24" s="74">
        <v>1</v>
      </c>
      <c r="O24" s="74"/>
      <c r="P24" s="74">
        <v>1</v>
      </c>
      <c r="Q24" s="447">
        <v>1</v>
      </c>
      <c r="R24" s="74"/>
      <c r="T24" s="74"/>
      <c r="U24" s="74"/>
      <c r="V24" s="21"/>
      <c r="W24" s="74"/>
      <c r="X24" s="74"/>
      <c r="Y24" s="74"/>
      <c r="Z24" s="74"/>
      <c r="AA24" s="74" t="s">
        <v>113</v>
      </c>
      <c r="AE24" s="74" t="s">
        <v>41</v>
      </c>
      <c r="AF24" s="74" t="s">
        <v>41</v>
      </c>
      <c r="AG24" s="74"/>
      <c r="AH24" s="74"/>
      <c r="AI24" s="74" t="s">
        <v>41</v>
      </c>
      <c r="AJ24" s="74" t="s">
        <v>114</v>
      </c>
      <c r="AO24" s="74"/>
    </row>
    <row r="25" spans="1:41" ht="14.5">
      <c r="A25" s="187" t="s">
        <v>115</v>
      </c>
      <c r="B25" s="7">
        <v>43927</v>
      </c>
      <c r="C25" s="74">
        <v>1</v>
      </c>
      <c r="D25" s="74">
        <v>34</v>
      </c>
      <c r="E25" s="74"/>
      <c r="F25" s="74"/>
      <c r="G25" s="74"/>
      <c r="H25" s="74">
        <v>2</v>
      </c>
      <c r="I25" s="74">
        <v>3</v>
      </c>
      <c r="J25" s="74"/>
      <c r="K25" s="74">
        <v>1</v>
      </c>
      <c r="L25" s="74">
        <v>1</v>
      </c>
      <c r="M25" s="74"/>
      <c r="N25" s="74"/>
      <c r="O25" s="74"/>
      <c r="P25" s="74">
        <v>1</v>
      </c>
      <c r="Q25" s="447">
        <v>1</v>
      </c>
      <c r="R25" s="74"/>
      <c r="T25" s="74"/>
      <c r="U25" s="74"/>
      <c r="V25" s="21"/>
      <c r="W25" s="74"/>
      <c r="X25" s="74"/>
      <c r="Y25" s="74" t="s">
        <v>116</v>
      </c>
      <c r="Z25" s="74"/>
      <c r="AA25" s="74" t="s">
        <v>55</v>
      </c>
      <c r="AB25" s="74"/>
      <c r="AC25" s="74"/>
      <c r="AD25" s="74"/>
      <c r="AE25" s="74" t="s">
        <v>116</v>
      </c>
      <c r="AH25" s="74"/>
      <c r="AI25" s="74"/>
      <c r="AJ25" s="74"/>
      <c r="AK25" s="74"/>
      <c r="AL25" s="74"/>
      <c r="AM25" s="74"/>
      <c r="AN25" s="74"/>
      <c r="AO25" s="74"/>
    </row>
    <row r="26" spans="1:41" ht="14.5">
      <c r="A26" s="187" t="s">
        <v>117</v>
      </c>
      <c r="B26" s="74" t="s">
        <v>92</v>
      </c>
      <c r="C26" s="74">
        <v>4</v>
      </c>
      <c r="D26" s="74" t="s">
        <v>44</v>
      </c>
      <c r="E26" s="74"/>
      <c r="F26" s="74"/>
      <c r="G26" s="74"/>
      <c r="H26" s="74">
        <v>4</v>
      </c>
      <c r="I26" s="74"/>
      <c r="J26" s="74"/>
      <c r="K26" s="74"/>
      <c r="L26" s="74"/>
      <c r="M26" s="74"/>
      <c r="N26" s="74"/>
      <c r="O26" s="74"/>
      <c r="P26" s="74">
        <v>3</v>
      </c>
      <c r="Q26" s="447">
        <v>4</v>
      </c>
      <c r="R26" s="74"/>
      <c r="T26" s="74"/>
      <c r="U26" s="74"/>
      <c r="V26" s="21"/>
      <c r="W26" s="74"/>
      <c r="X26" s="74"/>
      <c r="Y26" s="74"/>
      <c r="Z26" s="74"/>
      <c r="AA26" s="74"/>
      <c r="AB26" s="74"/>
      <c r="AC26" s="74"/>
      <c r="AD26" s="74"/>
      <c r="AE26" s="74"/>
      <c r="AF26" s="74"/>
      <c r="AG26" s="74"/>
      <c r="AH26" s="74"/>
      <c r="AI26" s="74"/>
      <c r="AJ26" s="74" t="s">
        <v>55</v>
      </c>
      <c r="AK26" s="74"/>
      <c r="AL26" s="74"/>
      <c r="AM26" s="74"/>
      <c r="AN26" s="74"/>
      <c r="AO26" s="74"/>
    </row>
    <row r="27" spans="1:41" ht="14.5">
      <c r="A27" s="187" t="s">
        <v>118</v>
      </c>
      <c r="B27" s="7">
        <v>43928</v>
      </c>
      <c r="C27" s="74">
        <v>42</v>
      </c>
      <c r="D27" s="534" t="s">
        <v>119</v>
      </c>
      <c r="E27" s="535"/>
      <c r="F27" s="74"/>
      <c r="G27" s="74"/>
      <c r="H27" s="74"/>
      <c r="I27" s="74"/>
      <c r="J27" s="74">
        <v>19</v>
      </c>
      <c r="K27" s="74"/>
      <c r="L27" s="74">
        <v>6</v>
      </c>
      <c r="M27" s="74"/>
      <c r="N27" s="74" t="s">
        <v>120</v>
      </c>
      <c r="O27" s="74"/>
      <c r="P27" s="74">
        <v>18</v>
      </c>
      <c r="Q27" s="447">
        <v>42</v>
      </c>
      <c r="R27" s="74"/>
      <c r="T27" s="74"/>
      <c r="U27" s="74"/>
      <c r="V27" s="21"/>
      <c r="W27" s="74"/>
      <c r="X27" s="74"/>
      <c r="Y27" s="74"/>
      <c r="Z27" s="74"/>
      <c r="AA27" s="74"/>
      <c r="AB27" s="74"/>
      <c r="AC27" s="74"/>
      <c r="AD27" s="74"/>
      <c r="AE27" s="74"/>
      <c r="AF27" s="74"/>
      <c r="AG27" s="74"/>
      <c r="AH27" s="74"/>
      <c r="AI27" s="74"/>
      <c r="AJ27" s="74" t="s">
        <v>121</v>
      </c>
      <c r="AK27" s="74"/>
      <c r="AL27" s="74"/>
      <c r="AM27" s="74"/>
      <c r="AN27" s="74"/>
      <c r="AO27" s="74"/>
    </row>
    <row r="28" spans="1:41" ht="14.5">
      <c r="A28" s="187" t="s">
        <v>122</v>
      </c>
      <c r="B28" s="74" t="s">
        <v>64</v>
      </c>
      <c r="C28" s="74">
        <v>41</v>
      </c>
      <c r="D28" s="74">
        <v>31</v>
      </c>
      <c r="E28" s="74"/>
      <c r="F28" s="74"/>
      <c r="G28" s="74"/>
      <c r="H28" s="74"/>
      <c r="I28" s="74"/>
      <c r="J28" s="21"/>
      <c r="K28" s="21"/>
      <c r="L28" s="74">
        <v>4</v>
      </c>
      <c r="M28" s="74"/>
      <c r="N28" s="74">
        <v>0</v>
      </c>
      <c r="O28" s="74"/>
      <c r="P28" s="74"/>
      <c r="Q28" s="447">
        <v>16</v>
      </c>
      <c r="R28" s="74"/>
      <c r="T28" s="74"/>
      <c r="U28" s="74">
        <v>25</v>
      </c>
      <c r="V28" s="21"/>
      <c r="W28" s="74"/>
      <c r="X28" s="74"/>
      <c r="Y28" s="74"/>
      <c r="Z28" s="74"/>
      <c r="AA28" s="74"/>
      <c r="AB28" s="74"/>
      <c r="AC28" s="74"/>
      <c r="AD28" s="74"/>
      <c r="AE28" s="74"/>
      <c r="AF28" s="74"/>
      <c r="AG28" s="74"/>
      <c r="AH28" s="74"/>
      <c r="AI28" s="74"/>
      <c r="AJ28" s="74"/>
      <c r="AK28" s="74"/>
      <c r="AL28" s="74"/>
      <c r="AM28" s="74"/>
      <c r="AN28" s="74"/>
      <c r="AO28" s="74"/>
    </row>
    <row r="29" spans="1:41" ht="14.5">
      <c r="A29" s="187" t="s">
        <v>123</v>
      </c>
      <c r="B29" s="7">
        <v>43929</v>
      </c>
      <c r="C29" s="74">
        <v>23</v>
      </c>
      <c r="D29" s="74">
        <v>29</v>
      </c>
      <c r="E29" s="74"/>
      <c r="F29" s="74">
        <v>3</v>
      </c>
      <c r="G29" s="74"/>
      <c r="H29" s="74">
        <v>20</v>
      </c>
      <c r="I29" s="74"/>
      <c r="J29" s="74"/>
      <c r="K29" s="74"/>
      <c r="L29" s="74"/>
      <c r="M29" s="74"/>
      <c r="N29" s="74"/>
      <c r="O29" s="74"/>
      <c r="P29" s="74">
        <v>17</v>
      </c>
      <c r="Q29" s="447">
        <v>20</v>
      </c>
      <c r="R29" s="74"/>
      <c r="T29" s="74"/>
      <c r="U29" s="74"/>
      <c r="V29" s="21">
        <v>3</v>
      </c>
      <c r="W29" s="74"/>
      <c r="X29" s="74"/>
      <c r="Y29" s="74"/>
      <c r="Z29" s="74"/>
      <c r="AA29" s="74"/>
      <c r="AB29" s="74"/>
      <c r="AC29" s="74"/>
      <c r="AD29" s="74"/>
      <c r="AE29" s="74"/>
      <c r="AF29" s="74"/>
      <c r="AG29" s="74"/>
      <c r="AH29" s="74"/>
      <c r="AI29" s="74"/>
      <c r="AJ29" s="74"/>
      <c r="AK29" s="74"/>
      <c r="AL29" s="74"/>
      <c r="AM29" s="74"/>
      <c r="AN29" s="74"/>
      <c r="AO29" s="74"/>
    </row>
    <row r="30" spans="1:41" ht="14.5">
      <c r="A30" s="187" t="s">
        <v>124</v>
      </c>
      <c r="B30" s="74" t="s">
        <v>72</v>
      </c>
      <c r="C30" s="74">
        <v>3</v>
      </c>
      <c r="D30" s="74" t="s">
        <v>125</v>
      </c>
      <c r="E30" s="74"/>
      <c r="F30" s="74"/>
      <c r="G30" s="74"/>
      <c r="H30" s="74">
        <v>3</v>
      </c>
      <c r="I30" s="74"/>
      <c r="J30" s="74"/>
      <c r="K30" s="74"/>
      <c r="L30" s="74"/>
      <c r="M30" s="74"/>
      <c r="N30" s="74"/>
      <c r="O30" s="74"/>
      <c r="P30" s="74"/>
      <c r="Q30" s="447">
        <v>3</v>
      </c>
      <c r="R30" s="74"/>
      <c r="T30" s="74"/>
      <c r="U30" s="74"/>
      <c r="V30" s="21"/>
      <c r="W30" s="74"/>
      <c r="X30" s="74"/>
      <c r="Y30" s="74"/>
      <c r="Z30" s="74"/>
      <c r="AA30" s="74" t="s">
        <v>126</v>
      </c>
      <c r="AB30" s="74"/>
      <c r="AC30" s="74"/>
      <c r="AD30" s="74"/>
      <c r="AE30" s="74"/>
      <c r="AF30" s="74"/>
      <c r="AG30" s="74"/>
      <c r="AH30" s="74"/>
      <c r="AI30" s="74"/>
      <c r="AJ30" s="74"/>
      <c r="AK30" s="74"/>
      <c r="AL30" s="74"/>
      <c r="AM30" s="74"/>
      <c r="AN30" s="74"/>
      <c r="AO30" s="74"/>
    </row>
    <row r="31" spans="1:41" ht="14.5">
      <c r="A31" s="187" t="s">
        <v>127</v>
      </c>
      <c r="B31" s="7">
        <v>43887</v>
      </c>
      <c r="C31" s="74">
        <v>1</v>
      </c>
      <c r="D31" s="74">
        <v>30</v>
      </c>
      <c r="E31" s="74"/>
      <c r="F31" s="74"/>
      <c r="G31" s="74"/>
      <c r="H31" s="74">
        <v>1</v>
      </c>
      <c r="I31" s="74"/>
      <c r="J31" s="74"/>
      <c r="K31" s="74"/>
      <c r="L31" s="74"/>
      <c r="M31" s="74"/>
      <c r="N31" s="74"/>
      <c r="O31" s="74"/>
      <c r="P31" s="74">
        <v>1</v>
      </c>
      <c r="Q31" s="447">
        <v>1</v>
      </c>
      <c r="R31" s="74"/>
      <c r="T31" s="74"/>
      <c r="U31" s="74"/>
      <c r="V31" s="21"/>
      <c r="W31" s="74"/>
      <c r="X31" s="74"/>
      <c r="Y31" s="74"/>
      <c r="Z31" s="74"/>
      <c r="AA31" s="74"/>
      <c r="AB31" s="74"/>
      <c r="AC31" s="74"/>
      <c r="AD31" s="74" t="s">
        <v>55</v>
      </c>
      <c r="AE31" s="74"/>
      <c r="AF31" s="74"/>
      <c r="AG31" s="74"/>
      <c r="AH31" s="74"/>
      <c r="AI31" s="74"/>
      <c r="AJ31" s="74" t="s">
        <v>55</v>
      </c>
      <c r="AK31" s="74"/>
      <c r="AL31" s="74"/>
      <c r="AM31" s="74"/>
      <c r="AN31" s="74"/>
      <c r="AO31" s="74"/>
    </row>
    <row r="32" spans="1:41" ht="14.5">
      <c r="A32" s="187" t="s">
        <v>128</v>
      </c>
      <c r="B32" s="7">
        <v>43886</v>
      </c>
      <c r="C32" s="74">
        <v>3</v>
      </c>
      <c r="D32" s="74" t="s">
        <v>129</v>
      </c>
      <c r="E32" s="74"/>
      <c r="F32" s="74"/>
      <c r="G32" s="74"/>
      <c r="H32" s="74">
        <v>3</v>
      </c>
      <c r="I32" s="74" t="s">
        <v>130</v>
      </c>
      <c r="J32" s="74">
        <v>3</v>
      </c>
      <c r="K32" s="74"/>
      <c r="L32" s="74">
        <v>1</v>
      </c>
      <c r="M32" s="74"/>
      <c r="N32" s="74"/>
      <c r="O32" s="74"/>
      <c r="P32" s="74">
        <v>2</v>
      </c>
      <c r="Q32" s="447">
        <v>3</v>
      </c>
      <c r="R32" s="74"/>
      <c r="T32" s="74"/>
      <c r="U32" s="74"/>
      <c r="V32" s="21"/>
      <c r="W32" s="74">
        <v>1</v>
      </c>
      <c r="X32" s="74"/>
      <c r="Y32" s="74" t="s">
        <v>131</v>
      </c>
      <c r="Z32" s="74"/>
      <c r="AA32" s="74" t="s">
        <v>126</v>
      </c>
      <c r="AB32" s="74"/>
      <c r="AC32" s="74"/>
      <c r="AD32" s="74" t="s">
        <v>132</v>
      </c>
      <c r="AE32" s="74" t="s">
        <v>131</v>
      </c>
      <c r="AF32" s="74" t="s">
        <v>133</v>
      </c>
      <c r="AH32" s="74"/>
      <c r="AI32" s="74" t="s">
        <v>133</v>
      </c>
      <c r="AK32" s="74"/>
      <c r="AL32" s="74"/>
      <c r="AM32" s="74"/>
      <c r="AN32" s="74"/>
      <c r="AO32" s="74"/>
    </row>
    <row r="33" spans="1:41" ht="14.5">
      <c r="A33" s="187" t="s">
        <v>134</v>
      </c>
      <c r="B33" s="7">
        <v>43932</v>
      </c>
      <c r="C33" s="74">
        <v>1</v>
      </c>
      <c r="D33" s="74">
        <v>25</v>
      </c>
      <c r="E33" s="74"/>
      <c r="F33" s="74"/>
      <c r="G33" s="74"/>
      <c r="H33" s="74">
        <v>1</v>
      </c>
      <c r="I33" s="74">
        <v>7</v>
      </c>
      <c r="J33" s="74"/>
      <c r="K33" s="74"/>
      <c r="L33" s="74"/>
      <c r="M33" s="74"/>
      <c r="N33" s="74"/>
      <c r="O33" s="74"/>
      <c r="P33" s="74">
        <v>1</v>
      </c>
      <c r="Q33" s="447">
        <v>1</v>
      </c>
      <c r="R33" s="74"/>
      <c r="T33" s="74"/>
      <c r="U33" s="74"/>
      <c r="V33" s="21"/>
      <c r="W33" s="74">
        <v>1</v>
      </c>
      <c r="X33" s="74"/>
      <c r="Y33" s="74" t="s">
        <v>41</v>
      </c>
      <c r="Z33" s="74" t="s">
        <v>41</v>
      </c>
      <c r="AA33" s="74"/>
      <c r="AB33" s="74"/>
      <c r="AC33" s="74"/>
      <c r="AD33" s="74" t="s">
        <v>41</v>
      </c>
      <c r="AE33" s="74" t="s">
        <v>41</v>
      </c>
      <c r="AF33" s="74" t="s">
        <v>41</v>
      </c>
      <c r="AG33" s="74" t="s">
        <v>41</v>
      </c>
      <c r="AH33" s="74"/>
      <c r="AI33" s="74" t="s">
        <v>41</v>
      </c>
      <c r="AJ33" s="74" t="s">
        <v>55</v>
      </c>
      <c r="AK33" s="74"/>
      <c r="AL33" s="74"/>
      <c r="AM33" s="74"/>
      <c r="AN33" s="74"/>
      <c r="AO33" s="74"/>
    </row>
    <row r="34" spans="1:41" ht="14.5">
      <c r="A34" s="187" t="s">
        <v>135</v>
      </c>
      <c r="B34" s="7">
        <v>43939</v>
      </c>
      <c r="C34" s="74">
        <v>1</v>
      </c>
      <c r="D34" s="74">
        <v>41</v>
      </c>
      <c r="E34" s="74"/>
      <c r="F34" s="74"/>
      <c r="G34" s="74"/>
      <c r="H34" s="74">
        <v>1</v>
      </c>
      <c r="I34" s="74"/>
      <c r="J34" s="74"/>
      <c r="K34" s="74"/>
      <c r="L34" s="74"/>
      <c r="M34" s="74"/>
      <c r="N34" s="74"/>
      <c r="O34" s="74"/>
      <c r="P34" s="74">
        <v>1</v>
      </c>
      <c r="Q34" s="447">
        <v>1</v>
      </c>
      <c r="R34" s="74"/>
      <c r="T34" s="74"/>
      <c r="U34" s="74"/>
      <c r="V34" s="21"/>
      <c r="W34" s="74"/>
      <c r="X34" s="74"/>
      <c r="Y34" s="74"/>
      <c r="Z34" s="74"/>
      <c r="AA34" s="74" t="s">
        <v>136</v>
      </c>
      <c r="AB34" s="74"/>
      <c r="AC34" s="74"/>
      <c r="AD34" s="74"/>
      <c r="AE34" s="74"/>
      <c r="AF34" s="74"/>
      <c r="AG34" s="74"/>
      <c r="AH34" s="74"/>
      <c r="AI34" s="74"/>
      <c r="AJ34" s="74"/>
      <c r="AK34" s="74"/>
      <c r="AL34" s="74"/>
      <c r="AM34" s="74"/>
      <c r="AN34" s="74"/>
      <c r="AO34" s="74"/>
    </row>
    <row r="35" spans="1:41" ht="14.5">
      <c r="A35" s="187" t="s">
        <v>137</v>
      </c>
      <c r="B35" s="7">
        <v>43936</v>
      </c>
      <c r="C35" s="74">
        <v>13</v>
      </c>
      <c r="D35" s="74" t="s">
        <v>138</v>
      </c>
      <c r="E35" s="74"/>
      <c r="F35" s="74"/>
      <c r="G35" s="74"/>
      <c r="H35" s="74"/>
      <c r="I35" s="74"/>
      <c r="J35" s="74"/>
      <c r="K35" s="74"/>
      <c r="L35" s="74"/>
      <c r="M35" s="74"/>
      <c r="N35" s="74"/>
      <c r="O35" s="74"/>
      <c r="P35" s="74">
        <v>9</v>
      </c>
      <c r="Q35" s="447">
        <v>13</v>
      </c>
      <c r="R35" s="74"/>
      <c r="T35" s="74"/>
      <c r="U35" s="74"/>
      <c r="V35" s="21"/>
      <c r="W35" s="74"/>
      <c r="X35" s="74"/>
      <c r="Y35" s="74"/>
      <c r="Z35" s="74"/>
      <c r="AA35" s="74"/>
      <c r="AB35" s="74"/>
      <c r="AC35" s="74"/>
      <c r="AD35" s="74"/>
      <c r="AE35" s="74"/>
      <c r="AF35" s="74"/>
      <c r="AG35" s="74"/>
      <c r="AH35" s="74"/>
      <c r="AI35" s="74"/>
      <c r="AJ35" s="74"/>
      <c r="AK35" s="74"/>
      <c r="AL35" s="74"/>
      <c r="AM35" s="74"/>
      <c r="AN35" s="74"/>
      <c r="AO35" s="74"/>
    </row>
    <row r="36" spans="1:41" ht="14.5">
      <c r="A36" s="187" t="s">
        <v>139</v>
      </c>
      <c r="B36" s="7">
        <v>43938</v>
      </c>
      <c r="C36" s="74">
        <v>1</v>
      </c>
      <c r="D36" s="74">
        <v>22</v>
      </c>
      <c r="E36" s="74"/>
      <c r="F36" s="74"/>
      <c r="G36" s="74"/>
      <c r="H36" s="74">
        <v>1</v>
      </c>
      <c r="I36" s="74">
        <v>4</v>
      </c>
      <c r="J36" s="74">
        <v>1</v>
      </c>
      <c r="K36" s="74"/>
      <c r="L36" s="74"/>
      <c r="M36" s="74"/>
      <c r="N36" s="74">
        <v>1</v>
      </c>
      <c r="O36" s="74">
        <v>1</v>
      </c>
      <c r="P36" s="74">
        <v>1</v>
      </c>
      <c r="Q36" s="447">
        <v>1</v>
      </c>
      <c r="R36" s="74"/>
      <c r="T36" s="74"/>
      <c r="U36" s="74"/>
      <c r="V36" s="21"/>
      <c r="W36" s="74"/>
      <c r="X36" s="74"/>
      <c r="Y36" s="74" t="s">
        <v>140</v>
      </c>
      <c r="Z36" s="74" t="s">
        <v>136</v>
      </c>
      <c r="AA36" s="74" t="s">
        <v>136</v>
      </c>
      <c r="AB36" s="74"/>
      <c r="AC36" s="74"/>
      <c r="AD36" s="74"/>
      <c r="AE36" s="74"/>
      <c r="AF36" s="74"/>
      <c r="AG36" s="74"/>
      <c r="AH36" s="74"/>
      <c r="AI36" s="74" t="s">
        <v>140</v>
      </c>
      <c r="AJ36" s="74"/>
      <c r="AK36" s="74"/>
      <c r="AL36" s="74"/>
      <c r="AM36" s="74"/>
      <c r="AN36" s="74"/>
      <c r="AO36" s="74"/>
    </row>
    <row r="37" spans="1:41" ht="14.5">
      <c r="A37" s="187" t="s">
        <v>141</v>
      </c>
      <c r="B37" s="7">
        <v>43938</v>
      </c>
      <c r="C37" s="74">
        <v>2</v>
      </c>
      <c r="D37" s="74" t="s">
        <v>142</v>
      </c>
      <c r="E37" s="74"/>
      <c r="F37" s="74"/>
      <c r="G37" s="74"/>
      <c r="H37" s="74">
        <v>2</v>
      </c>
      <c r="I37" s="2">
        <v>43864</v>
      </c>
      <c r="J37" s="74"/>
      <c r="K37" s="74"/>
      <c r="L37" s="74">
        <v>1</v>
      </c>
      <c r="M37" s="74" t="s">
        <v>143</v>
      </c>
      <c r="N37" s="74"/>
      <c r="O37" s="74"/>
      <c r="P37" s="74">
        <v>2</v>
      </c>
      <c r="Q37" s="447">
        <v>2</v>
      </c>
      <c r="R37" s="74"/>
      <c r="T37" s="74"/>
      <c r="U37" s="74"/>
      <c r="V37" s="21"/>
      <c r="W37" s="74"/>
      <c r="X37" s="74"/>
      <c r="Y37" s="74"/>
      <c r="Z37" s="74"/>
      <c r="AA37" s="74" t="s">
        <v>144</v>
      </c>
      <c r="AB37" s="74"/>
      <c r="AC37" s="74"/>
      <c r="AD37" s="74"/>
      <c r="AE37" s="74"/>
      <c r="AF37" s="74"/>
      <c r="AG37" s="74"/>
      <c r="AH37" s="74"/>
      <c r="AI37" s="74"/>
      <c r="AJ37" s="74"/>
      <c r="AK37" s="74"/>
      <c r="AL37" s="74"/>
      <c r="AM37" s="74"/>
      <c r="AN37" s="74"/>
      <c r="AO37" s="74"/>
    </row>
    <row r="38" spans="1:41" ht="14.5">
      <c r="A38" s="187" t="s">
        <v>145</v>
      </c>
      <c r="B38" s="7">
        <v>43931</v>
      </c>
      <c r="C38" s="74">
        <v>7</v>
      </c>
      <c r="D38" s="74"/>
      <c r="E38" s="74"/>
      <c r="F38" s="74"/>
      <c r="G38" s="74"/>
      <c r="H38" s="74">
        <v>7</v>
      </c>
      <c r="I38" s="74" t="s">
        <v>146</v>
      </c>
      <c r="J38" s="74">
        <v>6</v>
      </c>
      <c r="K38" s="74">
        <v>2</v>
      </c>
      <c r="L38" s="74"/>
      <c r="M38" s="74"/>
      <c r="N38" s="74"/>
      <c r="O38" s="74"/>
      <c r="P38" s="74">
        <v>7</v>
      </c>
      <c r="Q38" s="447">
        <v>7</v>
      </c>
      <c r="R38" s="74"/>
      <c r="T38" s="74"/>
      <c r="U38" s="74"/>
      <c r="V38" s="21"/>
      <c r="W38" s="74"/>
      <c r="X38" s="74"/>
      <c r="Y38" s="74"/>
      <c r="Z38" s="74"/>
      <c r="AA38" s="74"/>
      <c r="AB38" s="74"/>
      <c r="AC38" s="74"/>
      <c r="AD38" s="74"/>
      <c r="AE38" s="74"/>
      <c r="AF38" s="74"/>
      <c r="AG38" s="74"/>
      <c r="AH38" s="74"/>
      <c r="AI38" s="74"/>
      <c r="AJ38" s="74"/>
      <c r="AK38" s="74"/>
      <c r="AL38" s="74"/>
      <c r="AM38" s="74"/>
      <c r="AN38" s="74"/>
      <c r="AO38" s="74"/>
    </row>
    <row r="39" spans="1:41" ht="14.5">
      <c r="A39" s="187" t="s">
        <v>147</v>
      </c>
      <c r="B39" s="7">
        <v>43938</v>
      </c>
      <c r="C39" s="74">
        <v>118</v>
      </c>
      <c r="D39" s="74">
        <v>30</v>
      </c>
      <c r="E39" s="74"/>
      <c r="F39" s="74">
        <v>22</v>
      </c>
      <c r="G39" s="74">
        <v>21</v>
      </c>
      <c r="H39" s="74">
        <v>75</v>
      </c>
      <c r="I39" s="74"/>
      <c r="J39" s="74">
        <v>88</v>
      </c>
      <c r="K39" s="74"/>
      <c r="L39" s="74"/>
      <c r="M39" s="74" t="s">
        <v>148</v>
      </c>
      <c r="N39" s="74"/>
      <c r="O39" s="74">
        <v>0</v>
      </c>
      <c r="P39" s="74">
        <v>63</v>
      </c>
      <c r="Q39" s="447">
        <v>68</v>
      </c>
      <c r="R39" s="74">
        <v>3</v>
      </c>
      <c r="S39" s="186">
        <v>2</v>
      </c>
      <c r="T39" s="74"/>
      <c r="U39" s="74">
        <v>41</v>
      </c>
      <c r="V39" s="185">
        <v>4</v>
      </c>
      <c r="W39" s="74"/>
      <c r="X39" s="74"/>
      <c r="Y39" s="74"/>
      <c r="Z39" s="74"/>
      <c r="AA39" s="74"/>
      <c r="AB39" s="74"/>
      <c r="AC39" s="74"/>
      <c r="AD39" s="74"/>
      <c r="AE39" s="74" t="s">
        <v>45</v>
      </c>
      <c r="AG39" s="74"/>
      <c r="AH39" s="74"/>
      <c r="AI39" s="74"/>
      <c r="AJ39" s="74"/>
      <c r="AK39" s="74" t="s">
        <v>149</v>
      </c>
      <c r="AL39" s="74"/>
      <c r="AM39" s="74"/>
      <c r="AN39" s="74"/>
      <c r="AO39" s="74"/>
    </row>
    <row r="40" spans="1:41" ht="14.5">
      <c r="A40" s="187" t="s">
        <v>150</v>
      </c>
      <c r="B40" s="7">
        <v>43930</v>
      </c>
      <c r="C40" s="74">
        <v>43</v>
      </c>
      <c r="D40" s="74" t="s">
        <v>151</v>
      </c>
      <c r="E40" s="12" t="s">
        <v>152</v>
      </c>
      <c r="F40" s="74"/>
      <c r="G40" s="74"/>
      <c r="H40" s="74"/>
      <c r="I40" s="74"/>
      <c r="J40" s="74"/>
      <c r="K40" s="74"/>
      <c r="L40" s="74"/>
      <c r="M40" s="12" t="s">
        <v>153</v>
      </c>
      <c r="N40" s="74">
        <v>2</v>
      </c>
      <c r="O40" s="74"/>
      <c r="P40" s="74">
        <v>8</v>
      </c>
      <c r="Q40" s="447">
        <v>18</v>
      </c>
      <c r="R40" s="74"/>
      <c r="T40" s="74"/>
      <c r="U40" s="74">
        <v>25</v>
      </c>
      <c r="V40" s="21"/>
      <c r="W40" s="74"/>
      <c r="X40" s="74" t="s">
        <v>56</v>
      </c>
      <c r="Z40" s="74"/>
      <c r="AA40" s="74"/>
      <c r="AB40" s="74"/>
      <c r="AC40" s="74"/>
      <c r="AD40" s="74"/>
      <c r="AE40" s="74"/>
      <c r="AF40" s="74"/>
      <c r="AG40" s="74"/>
      <c r="AH40" s="74"/>
      <c r="AI40" s="74"/>
      <c r="AJ40" s="74"/>
      <c r="AK40" s="74"/>
      <c r="AL40" s="74"/>
      <c r="AM40" s="74"/>
      <c r="AN40" s="74"/>
      <c r="AO40" s="74"/>
    </row>
    <row r="41" spans="1:41" ht="14.5">
      <c r="A41" s="187" t="s">
        <v>128</v>
      </c>
      <c r="B41" s="7">
        <v>43934</v>
      </c>
      <c r="C41" s="74">
        <v>19</v>
      </c>
      <c r="D41" s="74">
        <v>31</v>
      </c>
      <c r="E41" s="74"/>
      <c r="F41" s="74"/>
      <c r="G41" s="74"/>
      <c r="H41" s="74"/>
      <c r="I41" s="74" t="s">
        <v>154</v>
      </c>
      <c r="J41" s="74"/>
      <c r="K41" s="74"/>
      <c r="L41" s="74"/>
      <c r="M41" s="74">
        <v>1</v>
      </c>
      <c r="N41" s="74"/>
      <c r="O41" s="74"/>
      <c r="P41" s="74">
        <v>18</v>
      </c>
      <c r="Q41" s="447">
        <v>19</v>
      </c>
      <c r="R41" s="74"/>
      <c r="T41" s="74"/>
      <c r="U41" s="74"/>
      <c r="V41" s="21"/>
      <c r="W41" s="74">
        <v>0</v>
      </c>
      <c r="X41" s="74"/>
      <c r="Y41" s="74"/>
      <c r="Z41" s="74" t="s">
        <v>140</v>
      </c>
      <c r="AA41" s="74"/>
      <c r="AB41" s="74"/>
      <c r="AC41" s="74"/>
      <c r="AD41" s="74"/>
      <c r="AE41" s="74" t="s">
        <v>155</v>
      </c>
      <c r="AH41" s="74"/>
      <c r="AI41" s="74" t="s">
        <v>140</v>
      </c>
      <c r="AJ41" s="74" t="s">
        <v>156</v>
      </c>
      <c r="AM41" s="74"/>
      <c r="AN41" s="74"/>
      <c r="AO41" s="74"/>
    </row>
    <row r="42" spans="1:41" ht="14.5">
      <c r="A42" s="187" t="s">
        <v>157</v>
      </c>
      <c r="B42" s="7">
        <v>43936</v>
      </c>
      <c r="C42" s="74">
        <v>1</v>
      </c>
      <c r="D42" s="74">
        <v>31</v>
      </c>
      <c r="E42" s="74"/>
      <c r="F42" s="74"/>
      <c r="G42" s="74"/>
      <c r="H42" s="74">
        <v>1</v>
      </c>
      <c r="I42" s="74">
        <v>1</v>
      </c>
      <c r="J42" s="74"/>
      <c r="K42" s="74"/>
      <c r="L42" s="74"/>
      <c r="M42" s="74" t="s">
        <v>158</v>
      </c>
      <c r="N42" s="74"/>
      <c r="O42" s="74"/>
      <c r="P42" s="74">
        <v>0</v>
      </c>
      <c r="Q42" s="447">
        <v>1</v>
      </c>
      <c r="R42" s="74"/>
      <c r="T42" s="74"/>
      <c r="U42" s="74"/>
      <c r="V42" s="21"/>
      <c r="W42" s="74"/>
      <c r="X42" s="74"/>
      <c r="Y42" s="74"/>
      <c r="Z42" s="74"/>
      <c r="AA42" s="74"/>
      <c r="AB42" s="74"/>
      <c r="AC42" s="74"/>
      <c r="AD42" s="74"/>
      <c r="AE42" s="74"/>
      <c r="AF42" s="74"/>
      <c r="AG42" s="74"/>
      <c r="AH42" s="74"/>
      <c r="AI42" s="74"/>
      <c r="AJ42" s="74"/>
      <c r="AK42" s="74"/>
      <c r="AL42" s="74"/>
      <c r="AM42" s="74"/>
      <c r="AN42" s="74"/>
      <c r="AO42" s="74"/>
    </row>
    <row r="43" spans="1:41" ht="14.5">
      <c r="A43" s="187" t="s">
        <v>159</v>
      </c>
      <c r="B43" s="7">
        <v>43932</v>
      </c>
      <c r="C43" s="74">
        <v>1</v>
      </c>
      <c r="D43" s="74">
        <v>27</v>
      </c>
      <c r="E43" s="74"/>
      <c r="F43" s="74"/>
      <c r="G43" s="74"/>
      <c r="H43" s="74">
        <v>1</v>
      </c>
      <c r="I43" s="74">
        <v>4</v>
      </c>
      <c r="J43" s="74"/>
      <c r="K43" s="74"/>
      <c r="L43" s="74"/>
      <c r="M43" s="12" t="s">
        <v>160</v>
      </c>
      <c r="N43" s="74">
        <v>1</v>
      </c>
      <c r="O43" s="74">
        <v>1</v>
      </c>
      <c r="P43" s="74"/>
      <c r="Q43" s="447">
        <v>1</v>
      </c>
      <c r="R43" s="74"/>
      <c r="T43" s="74"/>
      <c r="U43" s="74"/>
      <c r="V43" s="21"/>
      <c r="W43" s="74"/>
      <c r="X43" s="74"/>
      <c r="Y43" s="74"/>
      <c r="Z43" s="74"/>
      <c r="AA43" s="74"/>
      <c r="AB43" s="74"/>
      <c r="AC43" s="74"/>
      <c r="AD43" s="74"/>
      <c r="AE43" s="74"/>
      <c r="AF43" s="74"/>
      <c r="AG43" s="74"/>
      <c r="AH43" s="74"/>
      <c r="AI43" s="74"/>
      <c r="AJ43" s="74"/>
      <c r="AK43" s="74"/>
      <c r="AL43" s="74"/>
      <c r="AM43" s="74"/>
      <c r="AN43" s="74"/>
      <c r="AO43" s="74"/>
    </row>
    <row r="44" spans="1:41" ht="14.5">
      <c r="A44" s="187" t="s">
        <v>161</v>
      </c>
      <c r="B44" s="7">
        <v>43932</v>
      </c>
      <c r="C44" s="74">
        <v>1</v>
      </c>
      <c r="D44" s="74">
        <v>35</v>
      </c>
      <c r="E44" s="74"/>
      <c r="F44" s="74"/>
      <c r="G44" s="74"/>
      <c r="H44" s="74">
        <v>1</v>
      </c>
      <c r="I44" s="74">
        <v>37</v>
      </c>
      <c r="J44" s="74"/>
      <c r="K44" s="74"/>
      <c r="L44" s="74"/>
      <c r="M44" s="74"/>
      <c r="N44" s="74"/>
      <c r="O44" s="74"/>
      <c r="P44" s="74"/>
      <c r="Q44" s="447">
        <v>1</v>
      </c>
      <c r="R44" s="74"/>
      <c r="T44" s="74">
        <v>1</v>
      </c>
      <c r="U44" s="74"/>
      <c r="V44" s="21"/>
      <c r="W44" s="74"/>
      <c r="X44" s="74"/>
      <c r="Y44" s="74"/>
      <c r="Z44" s="74" t="s">
        <v>41</v>
      </c>
      <c r="AA44" s="74"/>
      <c r="AB44" s="74"/>
      <c r="AC44" s="74"/>
      <c r="AD44" s="74"/>
      <c r="AE44" s="74"/>
      <c r="AF44" s="74" t="s">
        <v>162</v>
      </c>
      <c r="AH44" s="74"/>
      <c r="AI44" s="74"/>
      <c r="AJ44" s="74" t="s">
        <v>55</v>
      </c>
      <c r="AK44" s="74"/>
      <c r="AL44" s="74"/>
      <c r="AM44" s="74"/>
      <c r="AN44" s="74"/>
      <c r="AO44" s="74"/>
    </row>
    <row r="45" spans="1:41" ht="14.5">
      <c r="A45" s="187" t="s">
        <v>163</v>
      </c>
      <c r="B45" s="74" t="s">
        <v>164</v>
      </c>
      <c r="C45" s="74">
        <v>1</v>
      </c>
      <c r="D45" s="74">
        <v>22</v>
      </c>
      <c r="E45" s="74"/>
      <c r="F45" s="74"/>
      <c r="G45" s="74"/>
      <c r="H45" s="74">
        <v>1</v>
      </c>
      <c r="I45" s="74">
        <v>3</v>
      </c>
      <c r="J45" s="74"/>
      <c r="K45" s="74"/>
      <c r="L45" s="74"/>
      <c r="M45" s="74"/>
      <c r="N45" s="74"/>
      <c r="O45" s="74"/>
      <c r="P45" s="74">
        <v>1</v>
      </c>
      <c r="Q45" s="447">
        <v>1</v>
      </c>
      <c r="R45" s="74"/>
      <c r="T45" s="74"/>
      <c r="U45" s="74"/>
      <c r="V45" s="21"/>
      <c r="W45" s="74"/>
      <c r="X45" s="74"/>
      <c r="Y45" s="74"/>
      <c r="Z45" s="74"/>
      <c r="AA45" s="74" t="s">
        <v>126</v>
      </c>
      <c r="AB45" s="74"/>
      <c r="AC45" s="74"/>
      <c r="AD45" s="74"/>
      <c r="AE45" s="74"/>
      <c r="AF45" s="74"/>
      <c r="AG45" s="74"/>
      <c r="AH45" s="74"/>
      <c r="AI45" s="74"/>
      <c r="AJ45" s="74"/>
      <c r="AK45" s="74"/>
      <c r="AL45" s="74"/>
      <c r="AM45" s="74"/>
      <c r="AN45" s="74"/>
      <c r="AO45" s="74"/>
    </row>
    <row r="46" spans="1:41" ht="14.5">
      <c r="A46" s="187" t="s">
        <v>165</v>
      </c>
      <c r="B46" s="74" t="s">
        <v>99</v>
      </c>
      <c r="C46" s="74">
        <v>1</v>
      </c>
      <c r="D46" s="74">
        <v>30</v>
      </c>
      <c r="E46" s="74"/>
      <c r="F46" s="74"/>
      <c r="G46" s="74"/>
      <c r="H46" s="74">
        <v>1</v>
      </c>
      <c r="I46" s="74">
        <v>1</v>
      </c>
      <c r="J46" s="74"/>
      <c r="K46" s="74"/>
      <c r="L46" s="74"/>
      <c r="M46" s="74"/>
      <c r="N46" s="74"/>
      <c r="O46" s="74"/>
      <c r="P46" s="74">
        <v>1</v>
      </c>
      <c r="Q46" s="447">
        <v>1</v>
      </c>
      <c r="R46" s="74"/>
      <c r="T46" s="74"/>
      <c r="U46" s="74"/>
      <c r="V46" s="21"/>
      <c r="W46" s="74"/>
      <c r="X46" s="74"/>
      <c r="Y46" s="74"/>
      <c r="Z46" s="74"/>
      <c r="AA46" s="74"/>
      <c r="AB46" s="74"/>
      <c r="AC46" s="74"/>
      <c r="AD46" s="74"/>
      <c r="AE46" s="74"/>
      <c r="AF46" s="74"/>
      <c r="AG46" s="74"/>
      <c r="AH46" s="74"/>
      <c r="AI46" s="74"/>
      <c r="AJ46" s="74" t="s">
        <v>55</v>
      </c>
      <c r="AK46" s="74"/>
      <c r="AL46" s="74"/>
      <c r="AM46" s="74"/>
      <c r="AN46" s="74"/>
      <c r="AO46" s="74"/>
    </row>
    <row r="47" spans="1:41" ht="14.5">
      <c r="A47" s="187" t="s">
        <v>166</v>
      </c>
      <c r="B47" s="3">
        <v>43934</v>
      </c>
      <c r="C47" s="74">
        <v>9</v>
      </c>
      <c r="D47" s="74"/>
      <c r="E47" s="74"/>
      <c r="F47" s="74"/>
      <c r="G47" s="74">
        <v>4</v>
      </c>
      <c r="H47" s="74">
        <v>5</v>
      </c>
      <c r="I47" s="74"/>
      <c r="J47" s="74"/>
      <c r="K47" s="74"/>
      <c r="L47" s="74"/>
      <c r="M47" s="74"/>
      <c r="N47" s="74">
        <v>1</v>
      </c>
      <c r="O47" s="74"/>
      <c r="P47" s="74">
        <v>3</v>
      </c>
      <c r="Q47" s="447">
        <v>4</v>
      </c>
      <c r="R47" s="74"/>
      <c r="T47" s="74">
        <v>1</v>
      </c>
      <c r="U47" s="74">
        <v>4</v>
      </c>
      <c r="V47" s="21">
        <v>1</v>
      </c>
      <c r="W47" s="74"/>
      <c r="X47" s="74"/>
      <c r="Y47" s="74" t="s">
        <v>41</v>
      </c>
      <c r="Z47" s="74" t="s">
        <v>41</v>
      </c>
      <c r="AA47" s="74"/>
      <c r="AB47" s="74"/>
      <c r="AC47" s="74"/>
      <c r="AD47" s="74"/>
      <c r="AE47" s="74"/>
      <c r="AF47" s="74"/>
      <c r="AG47" s="74"/>
      <c r="AH47" s="74"/>
      <c r="AI47" s="74" t="s">
        <v>41</v>
      </c>
      <c r="AJ47" s="74"/>
      <c r="AK47" s="74"/>
      <c r="AL47" s="74"/>
      <c r="AM47" s="74"/>
      <c r="AN47" s="74"/>
      <c r="AO47" s="74"/>
    </row>
    <row r="48" spans="1:41" ht="14.5">
      <c r="A48" s="187" t="s">
        <v>167</v>
      </c>
      <c r="B48" s="7">
        <v>43934</v>
      </c>
      <c r="C48" s="74">
        <v>1</v>
      </c>
      <c r="D48" s="74"/>
      <c r="E48" s="74"/>
      <c r="F48" s="74"/>
      <c r="G48" s="74"/>
      <c r="H48" s="74"/>
      <c r="I48" s="74"/>
      <c r="J48" s="74"/>
      <c r="K48" s="74"/>
      <c r="L48" s="74"/>
      <c r="M48" s="74"/>
      <c r="N48" s="74"/>
      <c r="O48" s="74"/>
      <c r="P48" s="74">
        <v>1</v>
      </c>
      <c r="Q48" s="447">
        <v>1</v>
      </c>
      <c r="R48" s="74"/>
      <c r="T48" s="74"/>
      <c r="U48" s="74"/>
      <c r="V48" s="21"/>
      <c r="W48" s="74"/>
      <c r="X48" s="74"/>
      <c r="Y48" s="74"/>
      <c r="Z48" s="74"/>
      <c r="AA48" s="74"/>
      <c r="AB48" s="74"/>
      <c r="AC48" s="74" t="s">
        <v>41</v>
      </c>
      <c r="AD48" s="74"/>
      <c r="AE48" s="74" t="s">
        <v>41</v>
      </c>
      <c r="AF48" s="74"/>
      <c r="AG48" s="74"/>
      <c r="AH48" s="74" t="s">
        <v>41</v>
      </c>
      <c r="AI48" s="74"/>
      <c r="AJ48" s="74" t="s">
        <v>168</v>
      </c>
      <c r="AM48" s="74"/>
      <c r="AN48" s="74"/>
      <c r="AO48" s="74"/>
    </row>
    <row r="49" spans="1:41" ht="14.5">
      <c r="A49" s="187" t="s">
        <v>124</v>
      </c>
      <c r="B49" s="74" t="s">
        <v>169</v>
      </c>
      <c r="C49" s="74">
        <v>17</v>
      </c>
      <c r="D49" s="74" t="s">
        <v>170</v>
      </c>
      <c r="E49" s="74"/>
      <c r="F49" s="74"/>
      <c r="G49" s="74"/>
      <c r="H49" s="74"/>
      <c r="I49" s="12" t="s">
        <v>171</v>
      </c>
      <c r="J49" s="74"/>
      <c r="K49" s="74"/>
      <c r="L49" s="74"/>
      <c r="M49" s="74"/>
      <c r="N49" s="74"/>
      <c r="O49" s="74"/>
      <c r="P49" s="74">
        <v>17</v>
      </c>
      <c r="Q49" s="447">
        <v>17</v>
      </c>
      <c r="R49" s="74"/>
      <c r="T49" s="74"/>
      <c r="U49" s="74"/>
      <c r="V49" s="21"/>
      <c r="W49" s="74"/>
      <c r="X49" s="74"/>
      <c r="Y49" s="74"/>
      <c r="Z49" s="74"/>
      <c r="AA49" s="74"/>
      <c r="AB49" s="74"/>
      <c r="AC49" s="74"/>
      <c r="AD49" s="74"/>
      <c r="AE49" s="74"/>
      <c r="AF49" s="74"/>
      <c r="AG49" s="74"/>
      <c r="AH49" s="74"/>
      <c r="AI49" s="74"/>
      <c r="AJ49" s="74" t="s">
        <v>172</v>
      </c>
      <c r="AL49" s="74"/>
      <c r="AM49" s="74"/>
      <c r="AN49" s="74"/>
      <c r="AO49" s="74"/>
    </row>
    <row r="50" spans="1:41" ht="14.5">
      <c r="A50" s="187" t="s">
        <v>173</v>
      </c>
      <c r="B50" s="7">
        <v>43931</v>
      </c>
      <c r="C50" s="74">
        <v>8</v>
      </c>
      <c r="D50" s="74" t="s">
        <v>174</v>
      </c>
      <c r="E50" s="74"/>
      <c r="F50" s="74"/>
      <c r="G50" s="74"/>
      <c r="H50" s="74">
        <v>8</v>
      </c>
      <c r="I50" s="74"/>
      <c r="J50" s="74"/>
      <c r="K50" s="74">
        <v>1</v>
      </c>
      <c r="L50" s="74"/>
      <c r="M50" s="74"/>
      <c r="N50" s="74">
        <v>0</v>
      </c>
      <c r="O50" s="74"/>
      <c r="P50" s="74">
        <v>6</v>
      </c>
      <c r="Q50" s="447">
        <v>8</v>
      </c>
      <c r="R50" s="74"/>
      <c r="T50" s="74">
        <v>2</v>
      </c>
      <c r="U50" s="74"/>
      <c r="V50" s="21"/>
      <c r="W50" s="74"/>
      <c r="X50" s="74"/>
      <c r="Y50" s="74"/>
      <c r="Z50" s="74"/>
      <c r="AA50" s="74"/>
      <c r="AB50" s="74"/>
      <c r="AC50" s="74"/>
      <c r="AD50" s="74"/>
      <c r="AE50" s="74"/>
      <c r="AF50" s="74"/>
      <c r="AG50" s="74"/>
      <c r="AH50" s="74"/>
      <c r="AI50" s="74"/>
      <c r="AJ50" s="74"/>
      <c r="AK50" s="74"/>
      <c r="AL50" s="74"/>
      <c r="AM50" s="74"/>
      <c r="AN50" s="74"/>
      <c r="AO50" s="74"/>
    </row>
    <row r="51" spans="1:41" ht="14.5">
      <c r="A51" s="187" t="s">
        <v>175</v>
      </c>
      <c r="B51" s="7">
        <v>43930</v>
      </c>
      <c r="C51" s="74">
        <v>1</v>
      </c>
      <c r="D51" s="74">
        <v>44</v>
      </c>
      <c r="E51" s="74"/>
      <c r="F51" s="74"/>
      <c r="G51" s="74"/>
      <c r="H51" s="74">
        <v>1</v>
      </c>
      <c r="I51" s="74">
        <v>1</v>
      </c>
      <c r="J51" s="74">
        <v>1</v>
      </c>
      <c r="K51" s="74"/>
      <c r="L51" s="74"/>
      <c r="M51" s="74"/>
      <c r="N51" s="74">
        <v>1</v>
      </c>
      <c r="O51" s="74"/>
      <c r="P51" s="74">
        <v>1</v>
      </c>
      <c r="Q51" s="447">
        <v>1</v>
      </c>
      <c r="R51" s="74"/>
      <c r="T51" s="74"/>
      <c r="U51" s="74"/>
      <c r="V51" s="21"/>
      <c r="W51" s="74"/>
      <c r="X51" s="74"/>
      <c r="Y51" s="74"/>
      <c r="Z51" s="74"/>
      <c r="AA51" s="74"/>
      <c r="AB51" s="74"/>
      <c r="AC51" s="74"/>
      <c r="AD51" s="74"/>
      <c r="AE51" s="74"/>
      <c r="AF51" s="74"/>
      <c r="AG51" s="74"/>
      <c r="AH51" s="74"/>
      <c r="AI51" s="74"/>
      <c r="AJ51" s="74"/>
      <c r="AK51" s="74"/>
      <c r="AL51" s="74"/>
      <c r="AM51" s="74"/>
      <c r="AN51" s="74"/>
      <c r="AO51" s="74"/>
    </row>
    <row r="52" spans="1:41" ht="14.5">
      <c r="A52" s="187" t="s">
        <v>176</v>
      </c>
      <c r="B52" s="7">
        <v>43935</v>
      </c>
      <c r="C52" s="74">
        <v>1</v>
      </c>
      <c r="D52" s="74">
        <v>30</v>
      </c>
      <c r="E52" s="74"/>
      <c r="F52" s="74"/>
      <c r="G52" s="74"/>
      <c r="H52" s="74">
        <v>1</v>
      </c>
      <c r="I52" s="74">
        <v>4</v>
      </c>
      <c r="J52" s="74"/>
      <c r="K52" s="74"/>
      <c r="L52" s="74"/>
      <c r="M52" s="74"/>
      <c r="N52" s="74"/>
      <c r="O52" s="74"/>
      <c r="P52" s="74">
        <v>1</v>
      </c>
      <c r="Q52" s="447">
        <v>1</v>
      </c>
      <c r="R52" s="74"/>
      <c r="T52" s="74"/>
      <c r="U52" s="74"/>
      <c r="V52" s="21"/>
      <c r="W52" s="74"/>
      <c r="X52" s="74"/>
      <c r="Y52" s="74"/>
      <c r="Z52" s="74" t="s">
        <v>41</v>
      </c>
      <c r="AA52" s="74" t="s">
        <v>55</v>
      </c>
      <c r="AB52" s="74"/>
      <c r="AC52" s="74"/>
      <c r="AD52" s="74"/>
      <c r="AE52" s="74" t="s">
        <v>41</v>
      </c>
      <c r="AF52" s="74"/>
      <c r="AG52" s="74"/>
      <c r="AH52" s="74"/>
      <c r="AI52" s="74"/>
      <c r="AJ52" s="74"/>
      <c r="AK52" s="74"/>
      <c r="AL52" s="74"/>
      <c r="AM52" s="74"/>
      <c r="AN52" s="74"/>
      <c r="AO52" s="74"/>
    </row>
    <row r="53" spans="1:41" ht="14.5">
      <c r="A53" s="187" t="s">
        <v>177</v>
      </c>
      <c r="B53" s="7">
        <v>43933</v>
      </c>
      <c r="C53" s="74">
        <v>18</v>
      </c>
      <c r="D53" s="74">
        <v>29</v>
      </c>
      <c r="E53" s="74"/>
      <c r="F53" s="74"/>
      <c r="G53" s="74"/>
      <c r="H53" s="74">
        <v>18</v>
      </c>
      <c r="I53" s="74"/>
      <c r="J53" s="74" t="s">
        <v>178</v>
      </c>
      <c r="K53" s="74">
        <v>1</v>
      </c>
      <c r="L53" s="74">
        <v>3</v>
      </c>
      <c r="M53" s="74"/>
      <c r="N53" s="74"/>
      <c r="O53" s="74"/>
      <c r="P53" s="74">
        <v>17</v>
      </c>
      <c r="Q53" s="447">
        <v>18</v>
      </c>
      <c r="R53" s="74"/>
      <c r="T53" s="74">
        <v>4</v>
      </c>
      <c r="U53" s="74"/>
      <c r="V53" s="21"/>
      <c r="W53" s="74">
        <v>1</v>
      </c>
      <c r="X53" s="74"/>
      <c r="Y53" s="74"/>
      <c r="Z53" s="74"/>
      <c r="AA53" s="74"/>
      <c r="AB53" s="74"/>
      <c r="AC53" s="74"/>
      <c r="AD53" s="74"/>
      <c r="AE53" s="74"/>
      <c r="AF53" s="74"/>
      <c r="AG53" s="74"/>
      <c r="AH53" s="74"/>
      <c r="AI53" s="74"/>
      <c r="AJ53" s="74" t="s">
        <v>66</v>
      </c>
      <c r="AL53" s="74"/>
      <c r="AM53" s="74"/>
      <c r="AN53" s="74"/>
      <c r="AO53" s="74"/>
    </row>
    <row r="54" spans="1:41" ht="14.5">
      <c r="A54" s="187" t="s">
        <v>179</v>
      </c>
      <c r="B54" s="74" t="s">
        <v>68</v>
      </c>
      <c r="C54" s="74">
        <v>3</v>
      </c>
      <c r="D54" s="74"/>
      <c r="E54" s="74"/>
      <c r="F54" s="74">
        <v>1</v>
      </c>
      <c r="G54" s="74">
        <v>1</v>
      </c>
      <c r="H54" s="74">
        <v>1</v>
      </c>
      <c r="I54" s="74"/>
      <c r="J54" s="74"/>
      <c r="K54" s="74"/>
      <c r="L54" s="74"/>
      <c r="M54" s="74"/>
      <c r="N54" s="74"/>
      <c r="O54" s="74"/>
      <c r="P54" s="74">
        <v>1</v>
      </c>
      <c r="Q54" s="447">
        <v>2</v>
      </c>
      <c r="R54" s="74"/>
      <c r="T54" s="74"/>
      <c r="U54" s="74"/>
      <c r="V54" s="21">
        <v>1</v>
      </c>
      <c r="W54" s="74"/>
      <c r="X54" s="74"/>
      <c r="Y54" s="74"/>
      <c r="Z54" s="74"/>
      <c r="AA54" s="74"/>
      <c r="AB54" s="74"/>
      <c r="AC54" s="74"/>
      <c r="AD54" s="74"/>
      <c r="AE54" s="74"/>
      <c r="AF54" s="74"/>
      <c r="AG54" s="74"/>
      <c r="AH54" s="74"/>
      <c r="AI54" s="74"/>
      <c r="AJ54" s="74"/>
      <c r="AK54" s="74"/>
      <c r="AL54" s="74"/>
      <c r="AM54" s="74"/>
      <c r="AN54" s="74"/>
      <c r="AO54" s="74"/>
    </row>
    <row r="55" spans="1:41" ht="14.5">
      <c r="A55" s="187" t="s">
        <v>180</v>
      </c>
      <c r="B55" s="74" t="s">
        <v>82</v>
      </c>
      <c r="C55" s="74">
        <v>21</v>
      </c>
      <c r="D55" s="74">
        <v>31</v>
      </c>
      <c r="E55" s="74"/>
      <c r="F55" s="74"/>
      <c r="G55" s="74">
        <v>1</v>
      </c>
      <c r="H55" s="74">
        <v>20</v>
      </c>
      <c r="I55" s="74"/>
      <c r="J55" s="74"/>
      <c r="K55" s="74">
        <v>2</v>
      </c>
      <c r="L55" s="74">
        <v>2</v>
      </c>
      <c r="M55" s="74" t="s">
        <v>181</v>
      </c>
      <c r="N55" s="74">
        <v>1</v>
      </c>
      <c r="O55" s="74"/>
      <c r="P55" s="74">
        <v>5</v>
      </c>
      <c r="Q55" s="447">
        <v>16</v>
      </c>
      <c r="R55" s="74"/>
      <c r="T55" s="74">
        <v>3</v>
      </c>
      <c r="U55" s="74">
        <v>5</v>
      </c>
      <c r="V55" s="21"/>
      <c r="W55" s="74">
        <v>1</v>
      </c>
      <c r="X55" s="74"/>
      <c r="Y55" s="74"/>
      <c r="Z55" s="74"/>
      <c r="AA55" s="74"/>
      <c r="AB55" s="74"/>
      <c r="AC55" s="74"/>
      <c r="AD55" s="74"/>
      <c r="AE55" s="74"/>
      <c r="AF55" s="74"/>
      <c r="AG55" s="74"/>
      <c r="AH55" s="74"/>
      <c r="AI55" s="74"/>
      <c r="AJ55" s="74"/>
      <c r="AK55" s="74"/>
      <c r="AL55" s="74"/>
      <c r="AM55" s="74"/>
      <c r="AN55" s="74"/>
      <c r="AO55" s="74"/>
    </row>
    <row r="56" spans="1:41" ht="14.5">
      <c r="A56" s="187" t="s">
        <v>182</v>
      </c>
      <c r="B56" s="74" t="s">
        <v>169</v>
      </c>
      <c r="C56" s="74">
        <v>33</v>
      </c>
      <c r="D56" s="74" t="s">
        <v>183</v>
      </c>
      <c r="E56" s="74"/>
      <c r="F56" s="74"/>
      <c r="G56" s="74">
        <v>3</v>
      </c>
      <c r="H56" s="74">
        <v>30</v>
      </c>
      <c r="I56" s="74"/>
      <c r="J56" s="12" t="s">
        <v>184</v>
      </c>
      <c r="K56" s="74"/>
      <c r="L56" s="74">
        <v>2</v>
      </c>
      <c r="M56" s="74" t="s">
        <v>185</v>
      </c>
      <c r="N56" s="74"/>
      <c r="O56" s="74"/>
      <c r="P56" s="74">
        <v>22</v>
      </c>
      <c r="Q56" s="447">
        <v>27</v>
      </c>
      <c r="R56" s="74"/>
      <c r="T56" s="74">
        <v>3</v>
      </c>
      <c r="U56" s="74">
        <v>5</v>
      </c>
      <c r="V56" s="21">
        <v>1</v>
      </c>
      <c r="W56" s="74"/>
      <c r="X56" s="74"/>
      <c r="Y56" s="74"/>
      <c r="Z56" s="74"/>
      <c r="AA56" s="74"/>
      <c r="AB56" s="74"/>
      <c r="AC56" s="74"/>
      <c r="AD56" s="74"/>
      <c r="AE56" s="74"/>
      <c r="AF56" s="74" t="s">
        <v>41</v>
      </c>
      <c r="AG56" s="74"/>
      <c r="AH56" s="74"/>
      <c r="AI56" s="74" t="s">
        <v>41</v>
      </c>
      <c r="AJ56" s="74"/>
      <c r="AK56" s="74"/>
      <c r="AL56" s="74"/>
      <c r="AM56" s="74"/>
      <c r="AN56" s="74"/>
      <c r="AO56" s="74"/>
    </row>
    <row r="57" spans="1:41" ht="14.5">
      <c r="A57" s="187" t="s">
        <v>186</v>
      </c>
      <c r="B57" s="7">
        <v>43927</v>
      </c>
      <c r="C57" s="74">
        <v>1</v>
      </c>
      <c r="D57" s="74">
        <v>28</v>
      </c>
      <c r="E57" s="74"/>
      <c r="F57" s="74"/>
      <c r="G57" s="74">
        <v>1</v>
      </c>
      <c r="H57" s="74"/>
      <c r="I57" s="74"/>
      <c r="J57" s="74"/>
      <c r="K57" s="74"/>
      <c r="L57" s="74">
        <v>1</v>
      </c>
      <c r="M57" s="74"/>
      <c r="N57" s="74"/>
      <c r="O57" s="74"/>
      <c r="P57" s="74"/>
      <c r="Q57" s="447">
        <v>0</v>
      </c>
      <c r="R57" s="74"/>
      <c r="T57" s="74"/>
      <c r="U57" s="74">
        <v>1</v>
      </c>
      <c r="V57" s="21"/>
      <c r="W57" s="74"/>
      <c r="X57" s="74"/>
      <c r="Y57" s="74"/>
      <c r="Z57" s="74"/>
      <c r="AA57" s="74"/>
      <c r="AB57" s="74"/>
      <c r="AC57" s="74"/>
      <c r="AD57" s="74"/>
      <c r="AE57" s="74"/>
      <c r="AF57" s="74"/>
      <c r="AG57" s="74"/>
      <c r="AH57" s="74"/>
      <c r="AI57" s="74"/>
      <c r="AJ57" s="74" t="s">
        <v>55</v>
      </c>
      <c r="AK57" s="74"/>
      <c r="AL57" s="74"/>
      <c r="AM57" s="74"/>
      <c r="AN57" s="74"/>
      <c r="AO57" s="74"/>
    </row>
    <row r="58" spans="1:41" ht="14.5">
      <c r="A58" s="187" t="s">
        <v>187</v>
      </c>
      <c r="B58" s="7">
        <v>43944</v>
      </c>
      <c r="C58" s="74">
        <v>1</v>
      </c>
      <c r="D58" s="74"/>
      <c r="E58" s="74"/>
      <c r="F58" s="74"/>
      <c r="G58" s="74"/>
      <c r="H58" s="74">
        <v>1</v>
      </c>
      <c r="I58" s="74"/>
      <c r="J58" s="74"/>
      <c r="K58" s="74"/>
      <c r="L58" s="74"/>
      <c r="M58" s="74"/>
      <c r="N58" s="74"/>
      <c r="O58" s="74"/>
      <c r="P58" s="74">
        <v>1</v>
      </c>
      <c r="Q58" s="447">
        <v>1</v>
      </c>
      <c r="R58" s="74"/>
      <c r="T58" s="74"/>
      <c r="U58" s="74"/>
      <c r="V58" s="21"/>
      <c r="W58" s="74"/>
      <c r="X58" s="74"/>
      <c r="Y58" s="74" t="s">
        <v>188</v>
      </c>
      <c r="AA58" s="74"/>
      <c r="AB58" s="74"/>
      <c r="AC58" s="74"/>
      <c r="AD58" s="74"/>
      <c r="AE58" s="74"/>
      <c r="AF58" s="74"/>
      <c r="AG58" s="74"/>
      <c r="AH58" s="74"/>
      <c r="AI58" s="74"/>
      <c r="AJ58" s="74"/>
      <c r="AK58" s="74"/>
      <c r="AL58" s="74"/>
      <c r="AM58" s="74"/>
      <c r="AN58" s="74"/>
      <c r="AO58" s="74"/>
    </row>
    <row r="59" spans="1:41" ht="14.5">
      <c r="A59" s="187" t="s">
        <v>189</v>
      </c>
      <c r="B59" s="7">
        <v>43945</v>
      </c>
      <c r="C59" s="74">
        <v>1</v>
      </c>
      <c r="D59" s="74">
        <v>22</v>
      </c>
      <c r="E59" s="74"/>
      <c r="F59" s="74"/>
      <c r="G59" s="74"/>
      <c r="H59" s="74">
        <v>1</v>
      </c>
      <c r="I59" s="74">
        <v>3</v>
      </c>
      <c r="J59" s="74" t="s">
        <v>190</v>
      </c>
      <c r="K59" s="74"/>
      <c r="L59" s="74"/>
      <c r="M59" s="74"/>
      <c r="N59" s="74"/>
      <c r="O59" s="74"/>
      <c r="P59" s="74">
        <v>1</v>
      </c>
      <c r="Q59" s="447">
        <v>1</v>
      </c>
      <c r="R59" s="74"/>
      <c r="T59" s="74"/>
      <c r="U59" s="74"/>
      <c r="V59" s="21"/>
      <c r="W59" s="74"/>
      <c r="X59" s="74"/>
      <c r="Y59" s="74"/>
      <c r="Z59" s="74"/>
      <c r="AA59" s="74"/>
      <c r="AB59" s="74"/>
      <c r="AC59" s="74"/>
      <c r="AD59" s="74"/>
      <c r="AE59" s="74"/>
      <c r="AF59" s="74"/>
      <c r="AG59" s="74"/>
      <c r="AH59" s="74"/>
      <c r="AI59" s="74"/>
      <c r="AJ59" s="74" t="s">
        <v>191</v>
      </c>
      <c r="AN59" s="74"/>
      <c r="AO59" s="74"/>
    </row>
    <row r="60" spans="1:41" ht="14.5">
      <c r="A60" s="187" t="s">
        <v>192</v>
      </c>
      <c r="B60" s="7">
        <v>43931</v>
      </c>
      <c r="C60" s="74">
        <v>10</v>
      </c>
      <c r="D60" s="74" t="s">
        <v>193</v>
      </c>
      <c r="E60" s="74"/>
      <c r="F60" s="74"/>
      <c r="G60" s="74"/>
      <c r="H60" s="74">
        <v>10</v>
      </c>
      <c r="I60" s="74"/>
      <c r="J60" s="74" t="s">
        <v>194</v>
      </c>
      <c r="K60" s="74">
        <v>3</v>
      </c>
      <c r="L60" s="74">
        <v>1</v>
      </c>
      <c r="M60" s="74" t="s">
        <v>195</v>
      </c>
      <c r="N60" s="74"/>
      <c r="O60" s="74"/>
      <c r="P60" s="74">
        <v>8</v>
      </c>
      <c r="Q60" s="447">
        <v>10</v>
      </c>
      <c r="R60" s="74"/>
      <c r="T60" s="74">
        <v>4</v>
      </c>
      <c r="U60" s="74"/>
      <c r="V60" s="21"/>
      <c r="W60" s="74">
        <v>2</v>
      </c>
      <c r="X60" s="74"/>
      <c r="Y60" s="74"/>
      <c r="Z60" s="74"/>
      <c r="AA60" s="74"/>
      <c r="AB60" s="74"/>
      <c r="AC60" s="74"/>
      <c r="AD60" s="74"/>
      <c r="AE60" s="74"/>
      <c r="AF60" s="74"/>
      <c r="AG60" s="74"/>
      <c r="AH60" s="74"/>
      <c r="AI60" s="74"/>
      <c r="AJ60" s="74" t="s">
        <v>196</v>
      </c>
      <c r="AL60" s="74"/>
      <c r="AM60" s="74"/>
      <c r="AN60" s="74"/>
      <c r="AO60" s="74"/>
    </row>
    <row r="61" spans="1:41" ht="14.5">
      <c r="A61" s="187" t="s">
        <v>197</v>
      </c>
      <c r="B61" s="74" t="s">
        <v>68</v>
      </c>
      <c r="C61" s="74">
        <v>1</v>
      </c>
      <c r="D61" s="74">
        <v>27</v>
      </c>
      <c r="E61" s="74"/>
      <c r="F61" s="74"/>
      <c r="G61" s="74"/>
      <c r="H61" s="74">
        <v>1</v>
      </c>
      <c r="I61" s="74"/>
      <c r="J61" s="74"/>
      <c r="K61" s="74"/>
      <c r="L61" s="74"/>
      <c r="M61" s="74"/>
      <c r="N61" s="74"/>
      <c r="O61" s="74"/>
      <c r="P61" s="74">
        <v>1</v>
      </c>
      <c r="Q61" s="447">
        <v>1</v>
      </c>
      <c r="R61" s="74"/>
      <c r="T61" s="74"/>
      <c r="U61" s="74"/>
      <c r="V61" s="21"/>
      <c r="W61" s="74"/>
      <c r="X61" s="74"/>
      <c r="Y61" s="74"/>
      <c r="Z61" s="74"/>
      <c r="AA61" s="74" t="s">
        <v>132</v>
      </c>
      <c r="AC61" s="74"/>
      <c r="AD61" s="74"/>
      <c r="AE61" s="74"/>
      <c r="AF61" s="74"/>
      <c r="AG61" s="74"/>
      <c r="AH61" s="74"/>
      <c r="AI61" s="74"/>
      <c r="AJ61" s="74"/>
      <c r="AK61" s="74"/>
      <c r="AL61" s="74"/>
      <c r="AM61" s="74"/>
      <c r="AN61" s="74"/>
      <c r="AO61" s="74"/>
    </row>
    <row r="62" spans="1:41" ht="14.5">
      <c r="A62" s="187" t="s">
        <v>198</v>
      </c>
      <c r="B62" s="7">
        <v>43935</v>
      </c>
      <c r="C62" s="74">
        <v>1</v>
      </c>
      <c r="D62" s="74">
        <v>28</v>
      </c>
      <c r="E62" s="74"/>
      <c r="F62" s="74"/>
      <c r="G62" s="74"/>
      <c r="H62" s="74">
        <v>1</v>
      </c>
      <c r="I62" s="74">
        <v>11</v>
      </c>
      <c r="J62" s="74"/>
      <c r="K62" s="74"/>
      <c r="L62" s="74">
        <v>1</v>
      </c>
      <c r="M62" s="74"/>
      <c r="N62" s="74"/>
      <c r="O62" s="74"/>
      <c r="P62" s="74"/>
      <c r="Q62" s="447">
        <v>1</v>
      </c>
      <c r="R62" s="74"/>
      <c r="T62" s="74"/>
      <c r="U62" s="74"/>
      <c r="V62" s="21"/>
      <c r="W62" s="74"/>
      <c r="X62" s="74"/>
      <c r="Y62" s="74" t="s">
        <v>199</v>
      </c>
      <c r="AA62" s="74" t="s">
        <v>55</v>
      </c>
      <c r="AB62" s="74"/>
      <c r="AC62" s="74"/>
      <c r="AD62" s="74" t="s">
        <v>200</v>
      </c>
      <c r="AE62" s="74" t="s">
        <v>201</v>
      </c>
      <c r="AF62" s="74" t="s">
        <v>202</v>
      </c>
      <c r="AI62" s="74" t="s">
        <v>203</v>
      </c>
      <c r="AL62" s="74"/>
      <c r="AM62" s="74"/>
      <c r="AN62" s="74"/>
      <c r="AO62" s="74"/>
    </row>
    <row r="63" spans="1:41" ht="14.5">
      <c r="A63" s="187" t="s">
        <v>204</v>
      </c>
      <c r="B63" s="7">
        <v>43924</v>
      </c>
      <c r="C63" s="74">
        <v>2</v>
      </c>
      <c r="D63" s="74">
        <v>35.5</v>
      </c>
      <c r="E63" s="74"/>
      <c r="F63" s="74"/>
      <c r="G63" s="74"/>
      <c r="H63" s="74">
        <v>2</v>
      </c>
      <c r="I63" s="74"/>
      <c r="J63" s="74">
        <v>2</v>
      </c>
      <c r="K63" s="74">
        <v>1</v>
      </c>
      <c r="L63" s="74"/>
      <c r="M63" s="74" t="s">
        <v>205</v>
      </c>
      <c r="N63" s="74">
        <v>1</v>
      </c>
      <c r="O63" s="74"/>
      <c r="P63" s="74">
        <v>2</v>
      </c>
      <c r="Q63" s="447">
        <v>2</v>
      </c>
      <c r="R63" s="74"/>
      <c r="T63" s="74"/>
      <c r="U63" s="74"/>
      <c r="V63" s="21"/>
      <c r="W63" s="74"/>
      <c r="X63" s="74"/>
      <c r="Y63" s="74"/>
      <c r="Z63" s="74"/>
      <c r="AA63" s="74"/>
      <c r="AB63" s="74"/>
      <c r="AC63" s="74"/>
      <c r="AD63" s="74"/>
      <c r="AE63" s="74"/>
      <c r="AF63" s="74"/>
      <c r="AG63" s="74"/>
      <c r="AH63" s="74"/>
      <c r="AI63" s="74"/>
      <c r="AJ63" s="74"/>
      <c r="AK63" s="74"/>
      <c r="AL63" s="74"/>
      <c r="AM63" s="74"/>
      <c r="AN63" s="74"/>
      <c r="AO63" s="74"/>
    </row>
    <row r="64" spans="1:41" ht="14.5">
      <c r="A64" s="187" t="s">
        <v>206</v>
      </c>
      <c r="B64" s="7">
        <v>43945</v>
      </c>
      <c r="C64" s="74">
        <v>7</v>
      </c>
      <c r="D64" s="74">
        <v>32.700000000000003</v>
      </c>
      <c r="E64" s="74"/>
      <c r="F64" s="74"/>
      <c r="G64" s="74"/>
      <c r="H64" s="74">
        <v>7</v>
      </c>
      <c r="I64" s="2">
        <v>43842</v>
      </c>
      <c r="J64" s="74"/>
      <c r="K64" s="74"/>
      <c r="L64" s="74"/>
      <c r="M64" s="74" t="s">
        <v>207</v>
      </c>
      <c r="N64" s="74"/>
      <c r="O64" s="74"/>
      <c r="P64" s="74">
        <v>6</v>
      </c>
      <c r="Q64" s="447">
        <v>7</v>
      </c>
      <c r="R64" s="74"/>
      <c r="T64" s="74"/>
      <c r="U64" s="74"/>
      <c r="V64" s="21"/>
      <c r="W64" s="74"/>
      <c r="X64" s="74"/>
      <c r="Y64" s="74"/>
      <c r="Z64" s="74" t="s">
        <v>208</v>
      </c>
      <c r="AA64" s="74"/>
      <c r="AB64" s="74"/>
      <c r="AC64" s="74"/>
      <c r="AD64" s="74"/>
      <c r="AE64" s="74"/>
      <c r="AF64" s="74"/>
      <c r="AG64" s="74"/>
      <c r="AH64" s="74"/>
      <c r="AI64" s="74"/>
      <c r="AJ64" s="74" t="s">
        <v>209</v>
      </c>
      <c r="AL64" s="74"/>
      <c r="AM64" s="74"/>
      <c r="AN64" s="74"/>
      <c r="AO64" s="74"/>
    </row>
    <row r="65" spans="1:41" ht="14.5">
      <c r="A65" s="187" t="s">
        <v>210</v>
      </c>
      <c r="B65" s="7">
        <v>43944</v>
      </c>
      <c r="C65" s="74">
        <v>116</v>
      </c>
      <c r="D65" s="74" t="s">
        <v>211</v>
      </c>
      <c r="E65" s="74"/>
      <c r="F65" s="74">
        <v>4</v>
      </c>
      <c r="G65" s="74">
        <v>6</v>
      </c>
      <c r="H65" s="74">
        <v>106</v>
      </c>
      <c r="I65" s="74" t="s">
        <v>212</v>
      </c>
      <c r="J65" s="74">
        <v>8</v>
      </c>
      <c r="K65" s="74">
        <v>4</v>
      </c>
      <c r="L65" s="74">
        <v>9</v>
      </c>
      <c r="M65" s="74"/>
      <c r="N65" s="74">
        <v>8</v>
      </c>
      <c r="O65" s="74">
        <v>0</v>
      </c>
      <c r="P65" s="74">
        <v>85</v>
      </c>
      <c r="Q65" s="447">
        <v>99</v>
      </c>
      <c r="R65" s="74">
        <v>1</v>
      </c>
      <c r="T65" s="74">
        <v>6</v>
      </c>
      <c r="U65" s="74">
        <v>16</v>
      </c>
      <c r="V65" s="21"/>
      <c r="W65" s="74"/>
      <c r="X65" s="74"/>
      <c r="Y65" s="74"/>
      <c r="Z65" s="74"/>
      <c r="AA65" s="74"/>
      <c r="AB65" s="74"/>
      <c r="AC65" s="74"/>
      <c r="AD65" s="74"/>
      <c r="AE65" s="74"/>
      <c r="AF65" s="74"/>
      <c r="AG65" s="74"/>
      <c r="AH65" s="74"/>
      <c r="AI65" s="74"/>
      <c r="AJ65" s="74"/>
      <c r="AK65" s="74"/>
      <c r="AL65" s="74"/>
      <c r="AM65" s="74"/>
      <c r="AN65" s="74"/>
      <c r="AO65" s="74"/>
    </row>
    <row r="66" spans="1:41" ht="14.5">
      <c r="A66" s="187" t="s">
        <v>213</v>
      </c>
      <c r="B66" s="7">
        <v>43947</v>
      </c>
      <c r="C66" s="47">
        <v>4</v>
      </c>
      <c r="D66" s="74">
        <v>37</v>
      </c>
      <c r="E66" s="74"/>
      <c r="F66" s="74"/>
      <c r="G66" s="74">
        <v>2</v>
      </c>
      <c r="H66" s="74">
        <v>2</v>
      </c>
      <c r="I66" s="74"/>
      <c r="J66" s="74"/>
      <c r="K66" s="74"/>
      <c r="L66" s="74"/>
      <c r="M66" s="74"/>
      <c r="N66" s="74">
        <v>1</v>
      </c>
      <c r="O66" s="74"/>
      <c r="P66" s="74">
        <v>2</v>
      </c>
      <c r="Q66" s="447">
        <v>2</v>
      </c>
      <c r="R66" s="74"/>
      <c r="T66" s="74"/>
      <c r="U66" s="74">
        <v>2</v>
      </c>
      <c r="V66" s="21"/>
      <c r="W66" s="74"/>
      <c r="X66" s="74"/>
      <c r="Y66" s="74"/>
      <c r="Z66" s="74"/>
      <c r="AA66" s="74" t="s">
        <v>214</v>
      </c>
      <c r="AB66" s="74"/>
      <c r="AC66" s="74"/>
      <c r="AD66" s="74"/>
      <c r="AE66" s="74"/>
      <c r="AF66" s="74"/>
      <c r="AG66" s="74"/>
      <c r="AH66" s="74"/>
      <c r="AI66" s="74" t="s">
        <v>41</v>
      </c>
      <c r="AJ66" s="74"/>
      <c r="AK66" s="74"/>
      <c r="AL66" s="74"/>
      <c r="AM66" s="74"/>
      <c r="AN66" s="74"/>
      <c r="AO66" s="74"/>
    </row>
    <row r="67" spans="1:41" ht="14.5">
      <c r="A67" s="187" t="s">
        <v>215</v>
      </c>
      <c r="B67" s="7">
        <v>43949</v>
      </c>
      <c r="C67" s="74">
        <v>5</v>
      </c>
      <c r="D67" s="74">
        <v>29</v>
      </c>
      <c r="E67" s="74"/>
      <c r="F67" s="74"/>
      <c r="G67" s="74"/>
      <c r="H67" s="74">
        <v>5</v>
      </c>
      <c r="I67" s="74"/>
      <c r="J67" s="74">
        <v>5</v>
      </c>
      <c r="K67" s="74"/>
      <c r="L67" s="74"/>
      <c r="M67" s="74"/>
      <c r="N67" s="74"/>
      <c r="O67" s="74"/>
      <c r="P67" s="74">
        <v>4</v>
      </c>
      <c r="Q67" s="447">
        <v>5</v>
      </c>
      <c r="R67" s="74"/>
      <c r="T67" s="74"/>
      <c r="U67" s="74"/>
      <c r="V67" s="21"/>
      <c r="W67" s="74"/>
      <c r="X67" s="74" t="s">
        <v>56</v>
      </c>
      <c r="Y67" s="74"/>
      <c r="Z67" s="74"/>
      <c r="AA67" s="74"/>
      <c r="AB67" s="74"/>
      <c r="AC67" s="74"/>
      <c r="AD67" s="74"/>
      <c r="AE67" s="74"/>
      <c r="AF67" s="74"/>
      <c r="AG67" s="74"/>
      <c r="AH67" s="74"/>
      <c r="AI67" s="74"/>
      <c r="AJ67" s="74"/>
      <c r="AK67" s="74" t="s">
        <v>216</v>
      </c>
      <c r="AL67" s="74"/>
      <c r="AM67" s="74"/>
      <c r="AN67" s="74"/>
      <c r="AO67" s="74"/>
    </row>
    <row r="68" spans="1:41" ht="14.5">
      <c r="A68" s="187" t="s">
        <v>217</v>
      </c>
      <c r="B68" s="7">
        <v>43933</v>
      </c>
      <c r="C68" s="74">
        <v>1</v>
      </c>
      <c r="D68" s="74">
        <v>33</v>
      </c>
      <c r="E68" s="74"/>
      <c r="F68" s="74"/>
      <c r="G68" s="74" t="s">
        <v>218</v>
      </c>
      <c r="H68" s="74"/>
      <c r="I68" s="74"/>
      <c r="J68" s="74"/>
      <c r="K68" s="74"/>
      <c r="L68" s="74"/>
      <c r="M68" s="74"/>
      <c r="N68" s="74"/>
      <c r="O68" s="74"/>
      <c r="P68" s="74"/>
      <c r="R68" s="74"/>
      <c r="T68" s="74"/>
      <c r="U68" s="74">
        <v>1</v>
      </c>
      <c r="V68" s="21"/>
      <c r="W68" s="74"/>
      <c r="X68" s="74"/>
      <c r="Y68" s="74"/>
      <c r="Z68" s="74"/>
      <c r="AA68" s="74"/>
      <c r="AB68" s="74"/>
      <c r="AC68" s="74"/>
      <c r="AD68" s="74"/>
      <c r="AE68" s="74"/>
      <c r="AF68" s="74"/>
      <c r="AG68" s="74"/>
      <c r="AH68" s="74"/>
      <c r="AI68" s="74"/>
      <c r="AJ68" s="74"/>
      <c r="AK68" s="74" t="s">
        <v>219</v>
      </c>
      <c r="AL68" s="74"/>
      <c r="AM68" s="74"/>
      <c r="AN68" s="74"/>
      <c r="AO68" s="74"/>
    </row>
    <row r="69" spans="1:41" ht="14.5">
      <c r="A69" s="187" t="s">
        <v>81</v>
      </c>
      <c r="B69" s="7">
        <v>43943</v>
      </c>
      <c r="C69" s="74">
        <v>2</v>
      </c>
      <c r="D69" s="74" t="s">
        <v>220</v>
      </c>
      <c r="E69" s="74"/>
      <c r="F69" s="74">
        <v>2</v>
      </c>
      <c r="G69" s="74"/>
      <c r="H69" s="74"/>
      <c r="I69" s="74"/>
      <c r="J69" s="74"/>
      <c r="K69" s="74"/>
      <c r="L69" s="74"/>
      <c r="M69" s="74"/>
      <c r="N69" s="74"/>
      <c r="O69" s="74"/>
      <c r="P69" s="74"/>
      <c r="R69" s="74"/>
      <c r="T69" s="74"/>
      <c r="U69" s="74">
        <v>2</v>
      </c>
      <c r="V69" s="21"/>
      <c r="W69" s="74"/>
      <c r="X69" s="74" t="s">
        <v>46</v>
      </c>
      <c r="Y69" s="74"/>
      <c r="Z69" s="74" t="s">
        <v>41</v>
      </c>
      <c r="AA69" s="74" t="s">
        <v>221</v>
      </c>
      <c r="AB69" s="74"/>
      <c r="AC69" s="74"/>
      <c r="AD69" s="74"/>
      <c r="AE69" s="74"/>
      <c r="AF69" s="74"/>
      <c r="AG69" s="74"/>
      <c r="AH69" s="74"/>
      <c r="AI69" s="74"/>
      <c r="AJ69" s="74" t="s">
        <v>222</v>
      </c>
      <c r="AK69" s="74"/>
      <c r="AL69" s="74"/>
      <c r="AM69" s="74"/>
      <c r="AN69" s="74"/>
      <c r="AO69" s="74"/>
    </row>
    <row r="70" spans="1:41" ht="14.5">
      <c r="A70" s="187" t="s">
        <v>223</v>
      </c>
      <c r="B70" s="7">
        <v>43947</v>
      </c>
      <c r="C70" s="74">
        <v>32</v>
      </c>
      <c r="D70" s="74">
        <v>31</v>
      </c>
      <c r="E70" s="74"/>
      <c r="F70" s="74"/>
      <c r="G70" s="74"/>
      <c r="H70" s="74"/>
      <c r="I70" s="74"/>
      <c r="J70" s="74"/>
      <c r="K70" s="74"/>
      <c r="L70" s="74"/>
      <c r="M70" s="74"/>
      <c r="N70" s="74"/>
      <c r="O70" s="74"/>
      <c r="P70" s="74"/>
      <c r="Q70" s="447">
        <v>32</v>
      </c>
      <c r="R70" s="74"/>
      <c r="T70" s="74"/>
      <c r="U70" s="74"/>
      <c r="V70" s="21"/>
      <c r="W70" s="74"/>
      <c r="X70" s="74"/>
      <c r="Y70" s="74"/>
      <c r="Z70" s="74"/>
      <c r="AA70" s="74" t="s">
        <v>224</v>
      </c>
      <c r="AB70" s="74"/>
      <c r="AC70" s="74"/>
      <c r="AD70" s="74"/>
      <c r="AE70" s="74"/>
      <c r="AF70" s="74"/>
      <c r="AG70" s="74"/>
      <c r="AH70" s="74"/>
      <c r="AI70" s="74"/>
      <c r="AJ70" s="74"/>
      <c r="AK70" s="74"/>
      <c r="AL70" s="74"/>
      <c r="AM70" s="74"/>
      <c r="AN70" s="74"/>
      <c r="AO70" s="74"/>
    </row>
    <row r="71" spans="1:41" ht="14.5">
      <c r="A71" s="187" t="s">
        <v>225</v>
      </c>
      <c r="B71" s="7">
        <v>43941</v>
      </c>
      <c r="C71" s="74">
        <v>1</v>
      </c>
      <c r="D71" s="74">
        <v>35</v>
      </c>
      <c r="E71" s="74"/>
      <c r="F71" s="74"/>
      <c r="G71" s="74"/>
      <c r="H71" s="74">
        <v>1</v>
      </c>
      <c r="I71" s="74">
        <v>3</v>
      </c>
      <c r="J71" s="74"/>
      <c r="K71" s="74"/>
      <c r="L71" s="74"/>
      <c r="M71" s="74"/>
      <c r="N71" s="74"/>
      <c r="O71" s="74"/>
      <c r="P71" s="74">
        <v>1</v>
      </c>
      <c r="Q71" s="447">
        <v>1</v>
      </c>
      <c r="R71" s="74"/>
      <c r="T71" s="74"/>
      <c r="U71" s="74"/>
      <c r="V71" s="21"/>
      <c r="W71" s="74"/>
      <c r="X71" s="74"/>
      <c r="Y71" s="74"/>
      <c r="Z71" s="74"/>
      <c r="AA71" s="74" t="s">
        <v>55</v>
      </c>
      <c r="AB71" s="74"/>
      <c r="AC71" s="74"/>
      <c r="AD71" s="74"/>
      <c r="AE71" s="74"/>
      <c r="AF71" s="74"/>
      <c r="AG71" s="74"/>
      <c r="AH71" s="74"/>
      <c r="AI71" s="74"/>
      <c r="AJ71" s="74" t="s">
        <v>55</v>
      </c>
      <c r="AK71" s="74"/>
      <c r="AL71" s="74"/>
      <c r="AM71" s="74"/>
      <c r="AN71" s="74"/>
      <c r="AO71" s="74"/>
    </row>
    <row r="72" spans="1:41" ht="14.5">
      <c r="A72" s="187" t="s">
        <v>226</v>
      </c>
      <c r="B72" s="7">
        <v>43943</v>
      </c>
      <c r="C72" s="74">
        <v>28</v>
      </c>
      <c r="D72" s="74">
        <v>30</v>
      </c>
      <c r="E72" s="74"/>
      <c r="F72" s="74">
        <v>3</v>
      </c>
      <c r="G72" s="74">
        <v>1</v>
      </c>
      <c r="H72" s="74">
        <v>24</v>
      </c>
      <c r="I72" s="74" t="s">
        <v>227</v>
      </c>
      <c r="J72" s="74">
        <v>28</v>
      </c>
      <c r="K72" s="74"/>
      <c r="L72" s="74">
        <v>2</v>
      </c>
      <c r="M72" s="74" t="s">
        <v>228</v>
      </c>
      <c r="N72" s="74"/>
      <c r="O72" s="74"/>
      <c r="P72" s="74">
        <v>17</v>
      </c>
      <c r="Q72" s="447">
        <v>22</v>
      </c>
      <c r="R72" s="74"/>
      <c r="T72" s="74"/>
      <c r="U72" s="74">
        <v>2</v>
      </c>
      <c r="V72" s="21">
        <v>4</v>
      </c>
      <c r="W72" s="74"/>
      <c r="X72" s="74"/>
      <c r="Y72" s="74"/>
      <c r="Z72" s="74"/>
      <c r="AA72" s="74"/>
      <c r="AB72" s="74"/>
      <c r="AC72" s="74"/>
      <c r="AD72" s="74"/>
      <c r="AE72" s="74"/>
      <c r="AF72" s="74"/>
      <c r="AG72" s="74"/>
      <c r="AH72" s="74"/>
      <c r="AI72" s="74"/>
      <c r="AJ72" s="74"/>
      <c r="AK72" s="74" t="s">
        <v>229</v>
      </c>
      <c r="AL72" s="74"/>
      <c r="AM72" s="74"/>
      <c r="AN72" s="74"/>
      <c r="AO72" s="74"/>
    </row>
    <row r="73" spans="1:41" ht="14.5">
      <c r="A73" s="187" t="s">
        <v>230</v>
      </c>
      <c r="B73" s="7">
        <v>43950</v>
      </c>
      <c r="C73" s="74">
        <v>10</v>
      </c>
      <c r="D73" s="74" t="s">
        <v>231</v>
      </c>
      <c r="E73" s="74"/>
      <c r="F73" s="74"/>
      <c r="G73" s="74"/>
      <c r="H73" s="74">
        <v>10</v>
      </c>
      <c r="I73" s="74"/>
      <c r="J73" s="74"/>
      <c r="K73" s="74"/>
      <c r="L73" s="74"/>
      <c r="M73" s="74"/>
      <c r="N73" s="74"/>
      <c r="O73" s="74"/>
      <c r="P73" s="74"/>
      <c r="Q73" s="447">
        <v>10</v>
      </c>
      <c r="R73" s="74"/>
      <c r="T73" s="74"/>
      <c r="U73" s="74"/>
      <c r="V73" s="21"/>
      <c r="W73" s="74"/>
      <c r="X73" s="74"/>
      <c r="Y73" s="74"/>
      <c r="Z73" s="74"/>
      <c r="AA73" s="74"/>
      <c r="AB73" s="74"/>
      <c r="AC73" s="74"/>
      <c r="AD73" s="74"/>
      <c r="AE73" s="74"/>
      <c r="AF73" s="74"/>
      <c r="AG73" s="74"/>
      <c r="AH73" s="74"/>
      <c r="AI73" s="74"/>
      <c r="AJ73" s="74"/>
      <c r="AK73" s="74" t="s">
        <v>232</v>
      </c>
      <c r="AL73" s="74"/>
      <c r="AM73" s="74"/>
      <c r="AN73" s="74"/>
      <c r="AO73" s="74"/>
    </row>
    <row r="74" spans="1:41" ht="14.5">
      <c r="A74" s="187" t="s">
        <v>233</v>
      </c>
      <c r="B74" s="8">
        <v>43952</v>
      </c>
      <c r="C74" s="74">
        <v>1</v>
      </c>
      <c r="D74" s="74">
        <v>33</v>
      </c>
      <c r="E74" s="74"/>
      <c r="F74" s="74"/>
      <c r="G74" s="74"/>
      <c r="H74" s="74">
        <v>1</v>
      </c>
      <c r="I74" s="74">
        <v>6</v>
      </c>
      <c r="J74" s="74"/>
      <c r="K74" s="74"/>
      <c r="L74" s="74"/>
      <c r="M74" s="74"/>
      <c r="N74" s="74"/>
      <c r="O74" s="74"/>
      <c r="P74" s="74"/>
      <c r="Q74" s="447">
        <v>1</v>
      </c>
      <c r="R74" s="74"/>
      <c r="T74" s="74"/>
      <c r="U74" s="74"/>
      <c r="V74" s="21"/>
      <c r="W74" s="74"/>
      <c r="X74" s="74" t="s">
        <v>234</v>
      </c>
      <c r="Y74" s="74"/>
      <c r="Z74" s="74"/>
      <c r="AA74" s="74"/>
      <c r="AB74" s="74"/>
      <c r="AC74" s="74"/>
      <c r="AD74" s="74"/>
      <c r="AE74" s="74" t="s">
        <v>41</v>
      </c>
      <c r="AF74" s="74"/>
      <c r="AG74" s="74"/>
      <c r="AH74" s="74"/>
      <c r="AI74" s="74"/>
      <c r="AJ74" s="74" t="s">
        <v>46</v>
      </c>
      <c r="AK74" s="74"/>
      <c r="AL74" s="74"/>
      <c r="AM74" s="74"/>
      <c r="AN74" s="74"/>
      <c r="AO74" s="74"/>
    </row>
    <row r="75" spans="1:41" ht="14.5">
      <c r="A75" s="334" t="s">
        <v>235</v>
      </c>
      <c r="B75" s="7">
        <v>43945</v>
      </c>
      <c r="C75" s="74">
        <v>9</v>
      </c>
      <c r="D75" s="74" t="s">
        <v>236</v>
      </c>
      <c r="E75" s="74"/>
      <c r="F75" s="74"/>
      <c r="G75" s="74"/>
      <c r="H75" s="74"/>
      <c r="I75" s="74"/>
      <c r="J75" s="74">
        <v>6</v>
      </c>
      <c r="K75" s="74"/>
      <c r="L75" s="74"/>
      <c r="M75" s="74"/>
      <c r="N75" s="74">
        <v>5</v>
      </c>
      <c r="O75" s="74">
        <v>7</v>
      </c>
      <c r="P75" s="74">
        <v>6</v>
      </c>
      <c r="Q75" s="447">
        <v>7</v>
      </c>
      <c r="R75" s="186"/>
      <c r="S75" s="186">
        <v>2</v>
      </c>
      <c r="T75" s="74">
        <v>1</v>
      </c>
      <c r="U75" s="74"/>
      <c r="V75" s="21"/>
      <c r="W75" s="74"/>
      <c r="X75" s="74"/>
      <c r="Y75" s="74"/>
      <c r="Z75" s="74" t="s">
        <v>237</v>
      </c>
      <c r="AA75" s="74"/>
      <c r="AB75" s="74"/>
      <c r="AC75" s="74"/>
      <c r="AD75" s="74"/>
      <c r="AE75" s="74"/>
      <c r="AF75" s="74"/>
      <c r="AG75" s="74"/>
      <c r="AH75" s="74"/>
      <c r="AI75" s="74"/>
      <c r="AJ75" s="74"/>
      <c r="AK75" s="74"/>
      <c r="AL75" s="74"/>
      <c r="AM75" s="74"/>
      <c r="AN75" s="74"/>
      <c r="AO75" s="74"/>
    </row>
    <row r="76" spans="1:41" ht="14.5">
      <c r="A76" s="187" t="s">
        <v>238</v>
      </c>
      <c r="B76" s="7">
        <v>43944</v>
      </c>
      <c r="C76" s="74">
        <v>1</v>
      </c>
      <c r="D76" s="74"/>
      <c r="E76" s="74"/>
      <c r="F76" s="74"/>
      <c r="G76" s="74"/>
      <c r="H76" s="74">
        <v>1</v>
      </c>
      <c r="I76" s="74">
        <v>5</v>
      </c>
      <c r="J76" s="74"/>
      <c r="K76" s="74"/>
      <c r="L76" s="74"/>
      <c r="M76" s="74"/>
      <c r="N76" s="74">
        <v>1</v>
      </c>
      <c r="O76" s="74"/>
      <c r="P76" s="74">
        <v>1</v>
      </c>
      <c r="Q76" s="447">
        <v>1</v>
      </c>
      <c r="R76" s="74"/>
      <c r="T76" s="74"/>
      <c r="U76" s="74"/>
      <c r="V76" s="21"/>
      <c r="W76" s="74"/>
      <c r="X76" s="74"/>
      <c r="Y76" s="74"/>
      <c r="Z76" s="74"/>
      <c r="AA76" s="74" t="s">
        <v>239</v>
      </c>
      <c r="AB76" s="74"/>
      <c r="AC76" s="74"/>
      <c r="AD76" s="74"/>
      <c r="AE76" s="74"/>
      <c r="AF76" s="74"/>
      <c r="AG76" s="74"/>
      <c r="AH76" s="74"/>
      <c r="AI76" s="74"/>
      <c r="AJ76" s="74"/>
      <c r="AK76" s="74"/>
      <c r="AL76" s="74"/>
      <c r="AM76" s="74"/>
      <c r="AN76" s="74"/>
      <c r="AO76" s="74"/>
    </row>
    <row r="77" spans="1:41" ht="14.5">
      <c r="A77" s="187" t="s">
        <v>240</v>
      </c>
      <c r="B77" s="7">
        <v>43951</v>
      </c>
      <c r="C77" s="74">
        <v>1</v>
      </c>
      <c r="D77" s="74">
        <v>28</v>
      </c>
      <c r="E77" s="74"/>
      <c r="F77" s="74"/>
      <c r="G77" s="74">
        <v>1</v>
      </c>
      <c r="H77" s="74"/>
      <c r="I77" s="74"/>
      <c r="J77" s="74"/>
      <c r="K77" s="74"/>
      <c r="L77" s="74"/>
      <c r="M77" s="74"/>
      <c r="N77" s="74"/>
      <c r="O77" s="74"/>
      <c r="P77" s="74"/>
      <c r="Q77" s="447">
        <v>1</v>
      </c>
      <c r="R77" s="74" t="s">
        <v>241</v>
      </c>
      <c r="T77" s="74"/>
      <c r="U77" s="74"/>
      <c r="V77" s="21"/>
      <c r="W77" s="74"/>
      <c r="X77" s="74"/>
      <c r="Y77" s="74" t="s">
        <v>41</v>
      </c>
      <c r="Z77" s="74" t="s">
        <v>41</v>
      </c>
      <c r="AA77" s="74" t="s">
        <v>55</v>
      </c>
      <c r="AB77" s="74"/>
      <c r="AC77" s="74" t="s">
        <v>41</v>
      </c>
      <c r="AD77" s="74"/>
      <c r="AE77" s="74"/>
      <c r="AF77" s="74" t="s">
        <v>55</v>
      </c>
      <c r="AG77" s="74"/>
      <c r="AH77" s="74" t="s">
        <v>41</v>
      </c>
      <c r="AI77" s="74" t="s">
        <v>41</v>
      </c>
      <c r="AJ77" s="74"/>
      <c r="AK77" s="74"/>
      <c r="AL77" s="74"/>
      <c r="AM77" s="74"/>
      <c r="AN77" s="74"/>
      <c r="AO77" s="74"/>
    </row>
    <row r="78" spans="1:41" ht="14.5">
      <c r="A78" s="187" t="s">
        <v>213</v>
      </c>
      <c r="B78" s="8">
        <v>43953</v>
      </c>
      <c r="C78" s="74">
        <v>7</v>
      </c>
      <c r="D78" s="74"/>
      <c r="E78" s="74"/>
      <c r="F78" s="74"/>
      <c r="G78" s="74"/>
      <c r="H78" s="74">
        <v>2</v>
      </c>
      <c r="I78" s="74"/>
      <c r="J78" s="74"/>
      <c r="K78" s="74"/>
      <c r="L78" s="74"/>
      <c r="M78" s="74"/>
      <c r="N78" s="74"/>
      <c r="O78" s="74"/>
      <c r="P78" s="74">
        <v>2</v>
      </c>
      <c r="Q78" s="447">
        <v>2</v>
      </c>
      <c r="R78" s="74">
        <v>1</v>
      </c>
      <c r="T78" s="74"/>
      <c r="U78" s="74">
        <v>4</v>
      </c>
      <c r="V78" s="21"/>
      <c r="W78" s="74"/>
      <c r="X78" s="74"/>
      <c r="Y78" s="74"/>
      <c r="Z78" s="74"/>
      <c r="AA78" s="74"/>
      <c r="AB78" s="74"/>
      <c r="AC78" s="74"/>
      <c r="AD78" s="74"/>
      <c r="AE78" s="74"/>
      <c r="AF78" s="74"/>
      <c r="AG78" s="74"/>
      <c r="AH78" s="74"/>
      <c r="AI78" s="74"/>
      <c r="AJ78" s="74"/>
      <c r="AK78" s="74"/>
      <c r="AL78" s="74"/>
      <c r="AM78" s="74"/>
      <c r="AN78" s="74"/>
      <c r="AO78" s="74"/>
    </row>
    <row r="79" spans="1:41" ht="14.5">
      <c r="A79" s="187" t="s">
        <v>242</v>
      </c>
      <c r="B79" s="7">
        <v>43935</v>
      </c>
      <c r="C79" s="74">
        <v>1</v>
      </c>
      <c r="D79" s="74">
        <v>39</v>
      </c>
      <c r="E79" s="74"/>
      <c r="F79" s="74"/>
      <c r="G79" s="74"/>
      <c r="H79" s="74">
        <v>1</v>
      </c>
      <c r="I79" s="74">
        <v>13</v>
      </c>
      <c r="J79" s="74">
        <v>1</v>
      </c>
      <c r="K79" s="74"/>
      <c r="L79" s="74"/>
      <c r="M79" s="74" t="s">
        <v>243</v>
      </c>
      <c r="N79" s="74">
        <v>1</v>
      </c>
      <c r="O79" s="74"/>
      <c r="P79" s="74">
        <v>1</v>
      </c>
      <c r="Q79" s="447">
        <v>1</v>
      </c>
      <c r="R79" s="74"/>
      <c r="T79" s="74"/>
      <c r="U79" s="74"/>
      <c r="V79" s="21"/>
      <c r="W79" s="74"/>
      <c r="X79" s="74"/>
      <c r="Y79" s="74"/>
      <c r="Z79" s="74" t="s">
        <v>41</v>
      </c>
      <c r="AA79" s="74" t="s">
        <v>55</v>
      </c>
      <c r="AB79" s="74"/>
      <c r="AC79" s="74"/>
      <c r="AD79" s="74"/>
      <c r="AE79" s="74"/>
      <c r="AF79" s="74"/>
      <c r="AG79" s="74"/>
      <c r="AH79" s="74"/>
      <c r="AI79" s="74"/>
      <c r="AJ79" s="74"/>
      <c r="AK79" s="74"/>
      <c r="AL79" s="74"/>
      <c r="AM79" s="74"/>
      <c r="AN79" s="74"/>
      <c r="AO79" s="74"/>
    </row>
    <row r="80" spans="1:41" ht="14.5">
      <c r="A80" s="187" t="s">
        <v>244</v>
      </c>
      <c r="B80" s="8">
        <v>43956</v>
      </c>
      <c r="C80" s="74">
        <v>1</v>
      </c>
      <c r="D80" s="74">
        <v>31</v>
      </c>
      <c r="E80" s="74"/>
      <c r="F80" s="74"/>
      <c r="G80" s="74"/>
      <c r="H80" s="74">
        <v>1</v>
      </c>
      <c r="I80" s="74">
        <v>8</v>
      </c>
      <c r="J80" s="74">
        <v>1</v>
      </c>
      <c r="K80" s="74"/>
      <c r="L80" s="74"/>
      <c r="M80" s="74" t="s">
        <v>245</v>
      </c>
      <c r="N80" s="74">
        <v>1</v>
      </c>
      <c r="O80" s="74"/>
      <c r="P80" s="74">
        <v>1</v>
      </c>
      <c r="Q80" s="447">
        <v>1</v>
      </c>
      <c r="R80" s="74"/>
      <c r="T80" s="74"/>
      <c r="U80" s="74"/>
      <c r="V80" s="21"/>
      <c r="W80" s="74"/>
      <c r="X80" s="74"/>
      <c r="Y80" s="74"/>
      <c r="Z80" s="74"/>
      <c r="AA80" s="74"/>
      <c r="AB80" s="74"/>
      <c r="AC80" s="74"/>
      <c r="AD80" s="74"/>
      <c r="AE80" s="74"/>
      <c r="AF80" s="74"/>
      <c r="AG80" s="74"/>
      <c r="AH80" s="74"/>
      <c r="AI80" s="74"/>
      <c r="AJ80" s="74"/>
      <c r="AK80" s="74"/>
      <c r="AL80" s="74"/>
      <c r="AM80" s="74"/>
      <c r="AN80" s="74"/>
      <c r="AO80" s="74"/>
    </row>
    <row r="81" spans="1:41" ht="14.5">
      <c r="A81" s="187" t="s">
        <v>246</v>
      </c>
      <c r="B81" s="8">
        <v>43956</v>
      </c>
      <c r="C81" s="74">
        <v>13</v>
      </c>
      <c r="D81" s="74"/>
      <c r="E81" s="74"/>
      <c r="F81" s="74">
        <v>5</v>
      </c>
      <c r="G81" s="74">
        <v>3</v>
      </c>
      <c r="H81" s="74">
        <v>5</v>
      </c>
      <c r="I81" s="74"/>
      <c r="J81" s="74"/>
      <c r="K81" s="74"/>
      <c r="L81" s="74"/>
      <c r="M81" s="74"/>
      <c r="N81" s="74"/>
      <c r="O81" s="74"/>
      <c r="P81" s="74"/>
      <c r="Q81" s="447">
        <v>5</v>
      </c>
      <c r="R81" s="74"/>
      <c r="T81" s="74"/>
      <c r="U81" s="74">
        <v>8</v>
      </c>
      <c r="V81" s="21"/>
      <c r="W81" s="74"/>
      <c r="X81" s="74"/>
      <c r="Y81" s="74" t="s">
        <v>247</v>
      </c>
      <c r="Z81" s="74"/>
      <c r="AA81" s="74"/>
      <c r="AB81" s="74"/>
      <c r="AC81" s="74"/>
      <c r="AD81" s="74" t="s">
        <v>248</v>
      </c>
      <c r="AE81" s="74"/>
      <c r="AF81" s="74"/>
      <c r="AG81" s="74"/>
      <c r="AH81" s="74"/>
      <c r="AI81" s="74"/>
      <c r="AJ81" s="74"/>
      <c r="AK81" s="74"/>
      <c r="AL81" s="74"/>
      <c r="AM81" s="74"/>
      <c r="AN81" s="74"/>
      <c r="AO81" s="74"/>
    </row>
    <row r="82" spans="1:41" ht="14.5">
      <c r="A82" s="187" t="s">
        <v>249</v>
      </c>
      <c r="B82" s="8">
        <v>43952</v>
      </c>
      <c r="C82" s="74">
        <v>5</v>
      </c>
      <c r="D82" s="74" t="s">
        <v>250</v>
      </c>
      <c r="E82" s="74"/>
      <c r="F82" s="74"/>
      <c r="G82" s="74">
        <v>2</v>
      </c>
      <c r="H82" s="74">
        <v>3</v>
      </c>
      <c r="I82" s="74"/>
      <c r="J82" s="74">
        <v>3</v>
      </c>
      <c r="K82" s="74"/>
      <c r="L82" s="74"/>
      <c r="M82" s="74"/>
      <c r="N82" s="74">
        <v>5</v>
      </c>
      <c r="O82" s="74"/>
      <c r="P82" s="74">
        <v>3</v>
      </c>
      <c r="Q82" s="447">
        <v>3</v>
      </c>
      <c r="R82" s="74"/>
      <c r="T82" s="74"/>
      <c r="U82" s="74">
        <v>2</v>
      </c>
      <c r="V82" s="21"/>
      <c r="W82" s="74"/>
      <c r="X82" s="74"/>
      <c r="Y82" s="74"/>
      <c r="Z82" s="74"/>
      <c r="AA82" s="74" t="s">
        <v>216</v>
      </c>
      <c r="AB82" s="74"/>
      <c r="AC82" s="74"/>
      <c r="AD82" s="74"/>
      <c r="AE82" s="74"/>
      <c r="AF82" s="74"/>
      <c r="AG82" s="74"/>
      <c r="AH82" s="74"/>
      <c r="AI82" s="74"/>
      <c r="AJ82" s="74"/>
      <c r="AK82" s="74"/>
      <c r="AL82" s="74"/>
      <c r="AM82" s="74"/>
      <c r="AN82" s="74"/>
      <c r="AO82" s="74"/>
    </row>
    <row r="83" spans="1:41" ht="14.5">
      <c r="A83" s="187" t="s">
        <v>251</v>
      </c>
      <c r="B83" s="7">
        <v>43941</v>
      </c>
      <c r="C83" s="74">
        <v>1</v>
      </c>
      <c r="D83" s="74">
        <v>17</v>
      </c>
      <c r="E83" s="74"/>
      <c r="F83" s="74"/>
      <c r="G83" s="74">
        <v>1</v>
      </c>
      <c r="H83" s="74"/>
      <c r="I83" s="74">
        <v>9</v>
      </c>
      <c r="J83" s="74"/>
      <c r="K83" s="74"/>
      <c r="L83" s="74"/>
      <c r="M83" s="74" t="s">
        <v>252</v>
      </c>
      <c r="N83" s="74"/>
      <c r="O83" s="74"/>
      <c r="P83" s="74">
        <v>1</v>
      </c>
      <c r="Q83" s="447">
        <v>1</v>
      </c>
      <c r="R83" s="74"/>
      <c r="T83" s="74"/>
      <c r="U83" s="74"/>
      <c r="V83" s="21"/>
      <c r="W83" s="74"/>
      <c r="X83" s="74"/>
      <c r="Y83" s="74"/>
      <c r="Z83" s="74"/>
      <c r="AA83" s="74" t="s">
        <v>248</v>
      </c>
      <c r="AB83" s="74"/>
      <c r="AC83" s="74"/>
      <c r="AD83" s="74"/>
      <c r="AE83" s="74"/>
      <c r="AF83" s="74"/>
      <c r="AG83" s="74"/>
      <c r="AH83" s="74"/>
      <c r="AI83" s="74"/>
      <c r="AJ83" s="74"/>
      <c r="AK83" s="74"/>
      <c r="AL83" s="74"/>
      <c r="AM83" s="74"/>
      <c r="AN83" s="74"/>
      <c r="AO83" s="74"/>
    </row>
    <row r="84" spans="1:41" ht="14.5">
      <c r="A84" s="187" t="s">
        <v>253</v>
      </c>
      <c r="B84" s="8">
        <v>43959</v>
      </c>
      <c r="C84" s="74">
        <v>1</v>
      </c>
      <c r="D84" s="74">
        <v>34</v>
      </c>
      <c r="E84" s="74" t="s">
        <v>254</v>
      </c>
      <c r="F84" s="74"/>
      <c r="G84" s="74">
        <v>1</v>
      </c>
      <c r="H84" s="74"/>
      <c r="I84" s="74">
        <v>6</v>
      </c>
      <c r="J84" s="74">
        <v>1</v>
      </c>
      <c r="K84" s="74"/>
      <c r="L84" s="74"/>
      <c r="M84" s="74"/>
      <c r="N84" s="74">
        <v>1</v>
      </c>
      <c r="O84" s="74"/>
      <c r="P84" s="74">
        <v>1</v>
      </c>
      <c r="Q84" s="447">
        <v>1</v>
      </c>
      <c r="R84" s="74"/>
      <c r="T84" s="74"/>
      <c r="U84" s="74"/>
      <c r="V84" s="21"/>
      <c r="W84" s="74"/>
      <c r="X84" s="74"/>
      <c r="Y84" s="74"/>
      <c r="Z84" s="74"/>
      <c r="AA84" s="74" t="s">
        <v>248</v>
      </c>
      <c r="AB84" s="74"/>
      <c r="AC84" s="74"/>
      <c r="AD84" s="74"/>
      <c r="AE84" s="74"/>
      <c r="AF84" s="74"/>
      <c r="AG84" s="74"/>
      <c r="AH84" s="74"/>
      <c r="AI84" s="74"/>
      <c r="AJ84" s="74"/>
      <c r="AK84" s="74"/>
      <c r="AL84" s="74"/>
      <c r="AM84" s="74"/>
      <c r="AN84" s="74"/>
      <c r="AO84" s="74"/>
    </row>
    <row r="85" spans="1:41" ht="14.5">
      <c r="A85" s="187" t="s">
        <v>255</v>
      </c>
      <c r="B85" s="4">
        <v>43960</v>
      </c>
      <c r="C85" s="74">
        <v>7</v>
      </c>
      <c r="D85" s="74" t="s">
        <v>256</v>
      </c>
      <c r="E85" s="74"/>
      <c r="F85" s="74"/>
      <c r="G85" s="74"/>
      <c r="H85" s="74"/>
      <c r="I85" s="74"/>
      <c r="J85" s="74"/>
      <c r="K85" s="74"/>
      <c r="L85" s="74"/>
      <c r="M85" s="74"/>
      <c r="N85" s="74">
        <v>7</v>
      </c>
      <c r="O85" s="74"/>
      <c r="P85" s="74">
        <v>5</v>
      </c>
      <c r="Q85" s="447">
        <v>7</v>
      </c>
      <c r="R85" s="74"/>
      <c r="T85" s="74"/>
      <c r="U85" s="74"/>
      <c r="V85" s="21"/>
      <c r="W85" s="74"/>
      <c r="X85" s="74"/>
      <c r="Y85" s="74"/>
      <c r="Z85" s="74"/>
      <c r="AA85" s="74"/>
      <c r="AB85" s="74"/>
      <c r="AC85" s="74"/>
      <c r="AD85" s="74"/>
      <c r="AE85" s="74"/>
      <c r="AF85" s="74"/>
      <c r="AG85" s="74"/>
      <c r="AH85" s="74"/>
      <c r="AI85" s="74"/>
      <c r="AJ85" s="74"/>
      <c r="AK85" s="74"/>
      <c r="AL85" s="74"/>
      <c r="AM85" s="74"/>
      <c r="AN85" s="74"/>
      <c r="AO85" s="74"/>
    </row>
    <row r="86" spans="1:41" ht="14.5">
      <c r="A86" s="187" t="s">
        <v>257</v>
      </c>
      <c r="B86" s="8">
        <v>43959</v>
      </c>
      <c r="C86" s="74">
        <v>64</v>
      </c>
      <c r="D86" s="74">
        <v>33</v>
      </c>
      <c r="E86" s="74" t="s">
        <v>258</v>
      </c>
      <c r="F86" s="74"/>
      <c r="G86" s="74"/>
      <c r="H86" s="74"/>
      <c r="I86" s="74"/>
      <c r="J86" s="74"/>
      <c r="K86" s="74"/>
      <c r="L86" s="74"/>
      <c r="M86" s="74"/>
      <c r="N86" s="74"/>
      <c r="O86" s="74"/>
      <c r="P86" s="74">
        <v>24</v>
      </c>
      <c r="Q86" s="447">
        <v>32</v>
      </c>
      <c r="R86" s="74"/>
      <c r="T86" s="74"/>
      <c r="U86" s="5">
        <v>32</v>
      </c>
      <c r="V86" s="21"/>
      <c r="W86" s="74"/>
      <c r="X86" s="74"/>
      <c r="Y86" s="74"/>
      <c r="Z86" s="74"/>
      <c r="AA86" s="74" t="s">
        <v>259</v>
      </c>
      <c r="AB86" s="74"/>
      <c r="AC86" s="74"/>
      <c r="AD86" s="74"/>
      <c r="AE86" s="74"/>
      <c r="AF86" s="74"/>
      <c r="AG86" s="74"/>
      <c r="AH86" s="74"/>
      <c r="AI86" s="74"/>
      <c r="AJ86" s="74"/>
      <c r="AK86" s="74" t="s">
        <v>260</v>
      </c>
      <c r="AL86" s="74"/>
      <c r="AM86" s="74"/>
      <c r="AN86" s="74"/>
      <c r="AO86" s="74"/>
    </row>
    <row r="87" spans="1:41" ht="14.5">
      <c r="A87" s="187" t="s">
        <v>261</v>
      </c>
      <c r="B87" s="8">
        <v>43959</v>
      </c>
      <c r="C87" s="74">
        <v>32</v>
      </c>
      <c r="D87" s="74" t="s">
        <v>262</v>
      </c>
      <c r="E87" s="74"/>
      <c r="F87" s="74"/>
      <c r="G87" s="74"/>
      <c r="H87" s="74"/>
      <c r="I87" s="74"/>
      <c r="J87" s="74"/>
      <c r="K87" s="74"/>
      <c r="L87" s="74"/>
      <c r="M87" s="74"/>
      <c r="N87" s="74"/>
      <c r="O87" s="74"/>
      <c r="P87" s="74">
        <v>4</v>
      </c>
      <c r="Q87" s="448">
        <v>32</v>
      </c>
      <c r="R87" s="74"/>
      <c r="T87" s="74"/>
      <c r="U87" s="74"/>
      <c r="V87" s="21"/>
      <c r="W87" s="74"/>
      <c r="X87" s="74"/>
      <c r="Y87" s="74"/>
      <c r="Z87" s="74"/>
      <c r="AA87" s="74"/>
      <c r="AB87" s="74"/>
      <c r="AC87" s="74"/>
      <c r="AD87" s="74"/>
      <c r="AE87" s="74"/>
      <c r="AF87" s="74" t="s">
        <v>263</v>
      </c>
      <c r="AG87" s="74"/>
      <c r="AH87" s="74"/>
      <c r="AI87" s="74"/>
      <c r="AJ87" s="74"/>
      <c r="AK87" s="74"/>
      <c r="AL87" s="74"/>
      <c r="AM87" s="74"/>
      <c r="AN87" s="74"/>
      <c r="AO87" s="74"/>
    </row>
    <row r="88" spans="1:41" ht="14.5">
      <c r="A88" s="187" t="s">
        <v>264</v>
      </c>
      <c r="B88" s="4">
        <v>43959</v>
      </c>
      <c r="C88" s="74">
        <v>1</v>
      </c>
      <c r="D88" s="74">
        <v>36</v>
      </c>
      <c r="E88" s="74"/>
      <c r="F88" s="74"/>
      <c r="G88" s="74"/>
      <c r="H88" s="74">
        <v>1</v>
      </c>
      <c r="I88" s="74">
        <v>7</v>
      </c>
      <c r="J88" s="74">
        <v>1</v>
      </c>
      <c r="K88" s="74"/>
      <c r="L88" s="74"/>
      <c r="M88" s="74" t="s">
        <v>245</v>
      </c>
      <c r="N88" s="74">
        <v>1</v>
      </c>
      <c r="O88" s="74">
        <v>1</v>
      </c>
      <c r="P88" s="74">
        <v>1</v>
      </c>
      <c r="Q88" s="447">
        <v>1</v>
      </c>
      <c r="R88" s="74"/>
      <c r="T88" s="74"/>
      <c r="U88" s="74"/>
      <c r="V88" s="21"/>
      <c r="W88" s="74"/>
      <c r="X88" s="74"/>
      <c r="Y88" s="74"/>
      <c r="Z88" s="74"/>
      <c r="AA88" s="74" t="s">
        <v>265</v>
      </c>
      <c r="AB88" s="74"/>
      <c r="AC88" s="74"/>
      <c r="AD88" s="74"/>
      <c r="AE88" s="74"/>
      <c r="AF88" s="74"/>
      <c r="AG88" s="74"/>
      <c r="AH88" s="74"/>
      <c r="AI88" s="74"/>
      <c r="AJ88" s="74"/>
      <c r="AK88" s="74"/>
      <c r="AL88" s="74"/>
      <c r="AM88" s="74"/>
      <c r="AN88" s="74"/>
      <c r="AO88" s="74"/>
    </row>
    <row r="89" spans="1:41" ht="14.5">
      <c r="A89" s="187" t="s">
        <v>266</v>
      </c>
      <c r="B89" s="4">
        <v>43958</v>
      </c>
      <c r="C89" s="74">
        <v>1</v>
      </c>
      <c r="D89" s="74">
        <v>36</v>
      </c>
      <c r="E89" s="74"/>
      <c r="F89" s="74"/>
      <c r="G89" s="74">
        <v>1</v>
      </c>
      <c r="H89" s="74"/>
      <c r="I89" s="74"/>
      <c r="J89" s="74"/>
      <c r="K89" s="74"/>
      <c r="L89" s="74"/>
      <c r="M89" s="74" t="s">
        <v>267</v>
      </c>
      <c r="N89" s="74">
        <v>1</v>
      </c>
      <c r="O89" s="74"/>
      <c r="P89" s="74"/>
      <c r="R89" s="74"/>
      <c r="T89" s="74"/>
      <c r="U89" s="74">
        <v>1</v>
      </c>
      <c r="V89" s="21"/>
      <c r="W89" s="74"/>
      <c r="X89" s="74"/>
      <c r="Y89" s="74"/>
      <c r="Z89" s="74"/>
      <c r="AA89" s="74" t="s">
        <v>55</v>
      </c>
      <c r="AB89" s="74"/>
      <c r="AC89" s="74"/>
      <c r="AD89" s="74"/>
      <c r="AE89" s="74"/>
      <c r="AF89" s="74"/>
      <c r="AG89" s="74"/>
      <c r="AH89" s="74"/>
      <c r="AI89" s="74"/>
      <c r="AJ89" s="74"/>
      <c r="AK89" s="74"/>
      <c r="AL89" s="74"/>
      <c r="AM89" s="74"/>
      <c r="AN89" s="74"/>
      <c r="AO89" s="74"/>
    </row>
    <row r="90" spans="1:41" ht="14.5">
      <c r="A90" s="187" t="s">
        <v>268</v>
      </c>
      <c r="B90" s="4">
        <v>43957</v>
      </c>
      <c r="C90" s="74">
        <v>3</v>
      </c>
      <c r="D90" s="74" t="s">
        <v>269</v>
      </c>
      <c r="E90" s="74"/>
      <c r="F90" s="74"/>
      <c r="G90" s="74"/>
      <c r="H90" s="74">
        <v>3</v>
      </c>
      <c r="I90" s="74"/>
      <c r="J90" s="74"/>
      <c r="K90" s="74"/>
      <c r="L90" s="74"/>
      <c r="M90" s="74"/>
      <c r="N90" s="74"/>
      <c r="O90" s="74"/>
      <c r="P90" s="74">
        <v>3</v>
      </c>
      <c r="Q90" s="447">
        <v>3</v>
      </c>
      <c r="R90" s="74"/>
      <c r="T90" s="74"/>
      <c r="U90" s="74"/>
      <c r="V90" s="21"/>
      <c r="W90" s="74"/>
      <c r="X90" s="74"/>
      <c r="Y90" s="74"/>
      <c r="Z90" s="74"/>
      <c r="AA90" s="74" t="s">
        <v>126</v>
      </c>
      <c r="AB90" s="74"/>
      <c r="AC90" s="74"/>
      <c r="AD90" s="74"/>
      <c r="AE90" s="74"/>
      <c r="AF90" s="74"/>
      <c r="AG90" s="74"/>
      <c r="AH90" s="74"/>
      <c r="AI90" s="74"/>
      <c r="AJ90" s="74"/>
      <c r="AK90" s="74"/>
      <c r="AL90" s="74"/>
      <c r="AM90" s="74"/>
      <c r="AN90" s="74"/>
      <c r="AO90" s="74"/>
    </row>
    <row r="91" spans="1:41" ht="14.5">
      <c r="A91" s="6" t="s">
        <v>270</v>
      </c>
      <c r="B91" s="8">
        <v>43958</v>
      </c>
      <c r="C91" s="74">
        <v>1</v>
      </c>
      <c r="D91" s="74"/>
      <c r="E91" s="74"/>
      <c r="F91" s="74"/>
      <c r="G91" s="74">
        <v>1</v>
      </c>
      <c r="H91" s="74"/>
      <c r="I91" s="74">
        <v>6</v>
      </c>
      <c r="J91" s="74">
        <v>1</v>
      </c>
      <c r="K91" s="74">
        <v>1</v>
      </c>
      <c r="L91" s="74"/>
      <c r="M91" s="74" t="s">
        <v>271</v>
      </c>
      <c r="N91" s="74"/>
      <c r="O91" s="74"/>
      <c r="P91" s="74">
        <v>1</v>
      </c>
      <c r="Q91" s="447">
        <v>1</v>
      </c>
      <c r="R91" s="74"/>
      <c r="T91" s="74"/>
      <c r="U91" s="74"/>
      <c r="V91" s="21"/>
      <c r="W91" s="74"/>
      <c r="X91" s="74"/>
      <c r="Y91" s="74"/>
      <c r="Z91" s="74"/>
      <c r="AA91" s="74" t="s">
        <v>272</v>
      </c>
      <c r="AB91" s="74"/>
      <c r="AC91" s="74"/>
      <c r="AD91" s="74"/>
      <c r="AE91" s="74" t="s">
        <v>41</v>
      </c>
      <c r="AF91" s="74"/>
      <c r="AG91" s="74"/>
      <c r="AH91" s="74"/>
      <c r="AI91" s="74"/>
      <c r="AJ91" s="74"/>
      <c r="AK91" s="74"/>
      <c r="AL91" s="74"/>
      <c r="AM91" s="74"/>
      <c r="AN91" s="74"/>
      <c r="AO91" s="74"/>
    </row>
    <row r="92" spans="1:41" ht="14.5">
      <c r="A92" s="6" t="s">
        <v>273</v>
      </c>
      <c r="B92" s="7">
        <v>43949</v>
      </c>
      <c r="C92" s="74">
        <v>3</v>
      </c>
      <c r="D92" s="74" t="s">
        <v>274</v>
      </c>
      <c r="E92" s="74"/>
      <c r="F92" s="74"/>
      <c r="G92" s="74"/>
      <c r="H92" s="74">
        <v>3</v>
      </c>
      <c r="I92" s="74" t="s">
        <v>275</v>
      </c>
      <c r="J92" s="74"/>
      <c r="K92" s="74"/>
      <c r="L92" s="74"/>
      <c r="M92" s="74"/>
      <c r="N92" s="74"/>
      <c r="O92" s="74">
        <v>1</v>
      </c>
      <c r="P92" s="74">
        <v>3</v>
      </c>
      <c r="Q92" s="447">
        <v>3</v>
      </c>
      <c r="R92" s="74"/>
      <c r="T92" s="74"/>
      <c r="U92" s="74"/>
      <c r="V92" s="21"/>
      <c r="W92" s="74"/>
      <c r="X92" s="74"/>
      <c r="Y92" s="74"/>
      <c r="Z92" s="74"/>
      <c r="AA92" s="74" t="s">
        <v>126</v>
      </c>
      <c r="AB92" s="74"/>
      <c r="AC92" s="74"/>
      <c r="AD92" s="74"/>
      <c r="AE92" s="74"/>
      <c r="AF92" s="74"/>
      <c r="AG92" s="74"/>
      <c r="AH92" s="74"/>
      <c r="AI92" s="74"/>
      <c r="AJ92" s="74"/>
      <c r="AK92" s="74"/>
      <c r="AL92" s="74"/>
      <c r="AM92" s="74"/>
      <c r="AN92" s="74"/>
      <c r="AO92" s="74"/>
    </row>
    <row r="93" spans="1:41" ht="17.25" customHeight="1">
      <c r="A93" s="187" t="s">
        <v>276</v>
      </c>
      <c r="B93" s="8">
        <v>43959</v>
      </c>
      <c r="C93" s="74">
        <v>1</v>
      </c>
      <c r="D93" s="74">
        <v>30</v>
      </c>
      <c r="E93" s="74"/>
      <c r="F93" s="74"/>
      <c r="G93" s="74"/>
      <c r="H93" s="74">
        <v>2</v>
      </c>
      <c r="I93" s="74">
        <v>2</v>
      </c>
      <c r="J93" s="74"/>
      <c r="K93" s="74"/>
      <c r="L93" s="74"/>
      <c r="M93" s="74" t="s">
        <v>277</v>
      </c>
      <c r="N93" s="74"/>
      <c r="O93" s="74"/>
      <c r="P93" s="74">
        <v>1</v>
      </c>
      <c r="Q93" s="447">
        <v>1</v>
      </c>
      <c r="R93" s="74"/>
      <c r="T93" s="74"/>
      <c r="U93" s="74"/>
      <c r="V93" s="21"/>
      <c r="W93" s="74"/>
      <c r="X93" s="74"/>
      <c r="Y93" s="74"/>
      <c r="Z93" s="74"/>
      <c r="AA93" s="74" t="s">
        <v>55</v>
      </c>
      <c r="AB93" s="74"/>
      <c r="AC93" s="74"/>
      <c r="AD93" s="74"/>
      <c r="AE93" s="74"/>
      <c r="AF93" s="74"/>
      <c r="AG93" s="74"/>
      <c r="AH93" s="74"/>
      <c r="AI93" s="74"/>
      <c r="AJ93" s="74" t="s">
        <v>278</v>
      </c>
      <c r="AK93" s="74"/>
      <c r="AL93" s="74"/>
      <c r="AM93" s="74"/>
      <c r="AN93" s="74"/>
      <c r="AO93" s="74"/>
    </row>
    <row r="94" spans="1:41" ht="14.5">
      <c r="A94" s="187" t="s">
        <v>279</v>
      </c>
      <c r="B94" s="8">
        <v>43965</v>
      </c>
      <c r="C94" s="74">
        <v>9</v>
      </c>
      <c r="D94" s="74">
        <v>31</v>
      </c>
      <c r="E94" s="74"/>
      <c r="F94" s="74"/>
      <c r="G94" s="74">
        <v>1</v>
      </c>
      <c r="H94" s="74">
        <v>8</v>
      </c>
      <c r="I94" s="74"/>
      <c r="J94" s="74"/>
      <c r="K94" s="74"/>
      <c r="L94" s="74">
        <v>1</v>
      </c>
      <c r="M94" s="74"/>
      <c r="N94" s="74"/>
      <c r="O94" s="74"/>
      <c r="P94" s="74">
        <v>8</v>
      </c>
      <c r="Q94" s="447">
        <v>9</v>
      </c>
      <c r="R94" s="74"/>
      <c r="T94" s="74"/>
      <c r="U94" s="74"/>
      <c r="V94" s="21"/>
      <c r="W94" s="74"/>
      <c r="X94" s="74"/>
      <c r="Y94" s="74"/>
      <c r="Z94" s="74"/>
      <c r="AA94" s="74" t="s">
        <v>237</v>
      </c>
      <c r="AB94" s="74"/>
      <c r="AC94" s="74"/>
      <c r="AD94" s="74"/>
      <c r="AE94" s="74"/>
      <c r="AF94" s="74"/>
      <c r="AG94" s="74"/>
      <c r="AH94" s="74"/>
      <c r="AI94" s="74"/>
      <c r="AJ94" s="74"/>
      <c r="AK94" s="74"/>
      <c r="AL94" s="74"/>
      <c r="AM94" s="74"/>
      <c r="AN94" s="74"/>
      <c r="AO94" s="74"/>
    </row>
    <row r="95" spans="1:41" ht="14.5">
      <c r="A95" s="187" t="s">
        <v>280</v>
      </c>
      <c r="B95" s="8">
        <v>43964</v>
      </c>
      <c r="C95" s="74">
        <v>1</v>
      </c>
      <c r="D95" s="74"/>
      <c r="E95" s="74"/>
      <c r="F95" s="74"/>
      <c r="G95" s="74"/>
      <c r="H95" s="74">
        <v>1</v>
      </c>
      <c r="I95" s="74" t="s">
        <v>281</v>
      </c>
      <c r="J95" s="74">
        <v>1</v>
      </c>
      <c r="K95" s="74"/>
      <c r="L95" s="74"/>
      <c r="M95" s="74"/>
      <c r="N95" s="74"/>
      <c r="O95" s="74"/>
      <c r="P95" s="74">
        <v>1</v>
      </c>
      <c r="Q95" s="447">
        <v>1</v>
      </c>
      <c r="R95" s="74"/>
      <c r="T95" s="74"/>
      <c r="U95" s="74"/>
      <c r="V95" s="21"/>
      <c r="W95" s="74"/>
      <c r="X95" s="74"/>
      <c r="Y95" s="74"/>
      <c r="Z95" s="74"/>
      <c r="AA95" s="74" t="s">
        <v>55</v>
      </c>
      <c r="AB95" s="74"/>
      <c r="AC95" s="74"/>
      <c r="AD95" s="74"/>
      <c r="AE95" s="74"/>
      <c r="AF95" s="74"/>
      <c r="AG95" s="74"/>
      <c r="AH95" s="74"/>
      <c r="AI95" s="74"/>
      <c r="AJ95" s="74"/>
      <c r="AK95" s="74"/>
      <c r="AL95" s="74"/>
      <c r="AM95" s="74"/>
      <c r="AN95" s="74"/>
      <c r="AO95" s="74"/>
    </row>
    <row r="96" spans="1:41" ht="14.5">
      <c r="A96" s="187" t="s">
        <v>282</v>
      </c>
      <c r="B96" s="187"/>
      <c r="C96" s="74">
        <v>1</v>
      </c>
      <c r="D96" s="74"/>
      <c r="E96" s="74"/>
      <c r="F96" s="74"/>
      <c r="G96" s="74"/>
      <c r="H96" s="74">
        <v>1</v>
      </c>
      <c r="I96" s="74"/>
      <c r="J96" s="74"/>
      <c r="K96" s="74"/>
      <c r="L96" s="74"/>
      <c r="M96" s="74"/>
      <c r="N96" s="74"/>
      <c r="O96" s="74"/>
      <c r="P96" s="74">
        <v>1</v>
      </c>
      <c r="Q96" s="447">
        <v>1</v>
      </c>
      <c r="R96" s="74"/>
      <c r="T96" s="74"/>
      <c r="U96" s="74"/>
      <c r="V96" s="21"/>
      <c r="W96" s="74"/>
      <c r="X96" s="74"/>
      <c r="Y96" s="74"/>
      <c r="Z96" s="74"/>
      <c r="AA96" s="74"/>
      <c r="AB96" s="74"/>
      <c r="AC96" s="74"/>
      <c r="AD96" s="74"/>
      <c r="AE96" s="74"/>
      <c r="AF96" s="74"/>
      <c r="AG96" s="74"/>
      <c r="AH96" s="74"/>
      <c r="AI96" s="74"/>
      <c r="AJ96" s="74"/>
      <c r="AK96" s="74"/>
      <c r="AL96" s="74"/>
      <c r="AM96" s="74"/>
      <c r="AN96" s="74"/>
      <c r="AO96" s="74"/>
    </row>
    <row r="97" spans="1:41" ht="14.5">
      <c r="A97" s="187" t="s">
        <v>283</v>
      </c>
      <c r="B97" s="8">
        <v>43963</v>
      </c>
      <c r="C97" s="74">
        <v>20</v>
      </c>
      <c r="D97" s="74" t="s">
        <v>284</v>
      </c>
      <c r="E97" s="74"/>
      <c r="F97" s="74"/>
      <c r="G97" s="74"/>
      <c r="H97" s="74">
        <v>20</v>
      </c>
      <c r="I97" s="74"/>
      <c r="J97" s="74"/>
      <c r="K97" s="74"/>
      <c r="L97" s="74"/>
      <c r="M97" s="74"/>
      <c r="N97" s="74">
        <v>0</v>
      </c>
      <c r="O97" s="74"/>
      <c r="P97" s="74">
        <v>5</v>
      </c>
      <c r="Q97" s="447">
        <v>20</v>
      </c>
      <c r="R97" s="74"/>
      <c r="T97" s="74"/>
      <c r="U97" s="74"/>
      <c r="V97" s="21"/>
      <c r="W97" s="74"/>
      <c r="X97" s="74"/>
      <c r="Y97" s="74"/>
      <c r="Z97" s="74"/>
      <c r="AA97" s="74"/>
      <c r="AB97" s="74"/>
      <c r="AC97" s="74"/>
      <c r="AD97" s="74"/>
      <c r="AE97" s="74"/>
      <c r="AF97" s="74"/>
      <c r="AG97" s="74"/>
      <c r="AH97" s="74"/>
      <c r="AI97" s="74"/>
      <c r="AJ97" s="74"/>
      <c r="AK97" s="74" t="s">
        <v>285</v>
      </c>
      <c r="AL97" s="74"/>
      <c r="AM97" s="74"/>
      <c r="AN97" s="74"/>
      <c r="AO97" s="74"/>
    </row>
    <row r="98" spans="1:41" ht="14.5">
      <c r="A98" s="187" t="s">
        <v>286</v>
      </c>
      <c r="B98" s="8">
        <v>43963</v>
      </c>
      <c r="C98" s="74">
        <v>1</v>
      </c>
      <c r="D98" s="74"/>
      <c r="E98" s="74"/>
      <c r="F98" s="74"/>
      <c r="G98" s="74"/>
      <c r="H98" s="74">
        <v>1</v>
      </c>
      <c r="I98" s="74"/>
      <c r="J98" s="74"/>
      <c r="K98" s="74"/>
      <c r="L98" s="74"/>
      <c r="M98" s="74"/>
      <c r="N98" s="74"/>
      <c r="O98" s="74"/>
      <c r="P98" s="74"/>
      <c r="Q98" s="447">
        <v>1</v>
      </c>
      <c r="R98" s="74"/>
      <c r="T98" s="74"/>
      <c r="U98" s="74"/>
      <c r="V98" s="21"/>
      <c r="W98" s="74"/>
      <c r="X98" s="74"/>
      <c r="Y98" s="74"/>
      <c r="Z98" s="74"/>
      <c r="AA98" s="74"/>
      <c r="AB98" s="74"/>
      <c r="AC98" s="74"/>
      <c r="AD98" s="74"/>
      <c r="AE98" s="74"/>
      <c r="AF98" s="74"/>
      <c r="AG98" s="74"/>
      <c r="AH98" s="74"/>
      <c r="AI98" s="74"/>
      <c r="AJ98" s="74"/>
      <c r="AK98" s="74" t="s">
        <v>55</v>
      </c>
      <c r="AL98" s="74"/>
      <c r="AM98" s="74"/>
      <c r="AN98" s="74"/>
      <c r="AO98" s="74"/>
    </row>
    <row r="99" spans="1:41" ht="14.5">
      <c r="A99" s="187" t="s">
        <v>287</v>
      </c>
      <c r="B99" s="8">
        <v>43964</v>
      </c>
      <c r="C99" s="74">
        <v>1</v>
      </c>
      <c r="D99" s="74">
        <v>40</v>
      </c>
      <c r="E99" s="74"/>
      <c r="F99" s="74"/>
      <c r="G99" s="74"/>
      <c r="H99" s="74">
        <v>1</v>
      </c>
      <c r="I99" s="74"/>
      <c r="J99" s="74">
        <v>1</v>
      </c>
      <c r="K99" s="74"/>
      <c r="L99" s="74"/>
      <c r="M99" s="74"/>
      <c r="N99" s="74"/>
      <c r="O99" s="74"/>
      <c r="P99" s="74">
        <v>1</v>
      </c>
      <c r="Q99" s="447">
        <v>1</v>
      </c>
      <c r="R99" s="74"/>
      <c r="T99" s="74"/>
      <c r="U99" s="74"/>
      <c r="V99" s="21"/>
      <c r="W99" s="74"/>
      <c r="X99" s="74"/>
      <c r="Y99" s="74"/>
      <c r="Z99" s="74"/>
      <c r="AA99" s="74"/>
      <c r="AB99" s="74"/>
      <c r="AC99" s="74"/>
      <c r="AD99" s="74"/>
      <c r="AE99" s="74"/>
      <c r="AF99" s="74"/>
      <c r="AG99" s="74"/>
      <c r="AH99" s="74"/>
      <c r="AI99" s="74"/>
      <c r="AJ99" s="74"/>
      <c r="AK99" s="74" t="s">
        <v>288</v>
      </c>
      <c r="AL99" s="74"/>
      <c r="AM99" s="74"/>
      <c r="AN99" s="74"/>
      <c r="AO99" s="74"/>
    </row>
    <row r="100" spans="1:41" ht="14.5">
      <c r="A100" s="334" t="s">
        <v>289</v>
      </c>
      <c r="B100" s="8">
        <v>43965</v>
      </c>
      <c r="C100" s="74">
        <v>1</v>
      </c>
      <c r="D100" s="74">
        <v>40</v>
      </c>
      <c r="E100" s="74"/>
      <c r="F100" s="74"/>
      <c r="G100" s="74"/>
      <c r="H100" s="74">
        <v>1</v>
      </c>
      <c r="I100" s="74">
        <v>1</v>
      </c>
      <c r="J100" s="74"/>
      <c r="K100" s="74"/>
      <c r="L100" s="74"/>
      <c r="M100" s="74"/>
      <c r="N100" s="74"/>
      <c r="O100" s="74"/>
      <c r="P100" s="74">
        <v>1</v>
      </c>
      <c r="Q100" s="447">
        <v>1</v>
      </c>
      <c r="R100" s="74"/>
      <c r="T100" s="281">
        <v>1</v>
      </c>
      <c r="U100" s="74"/>
      <c r="V100" s="21"/>
      <c r="W100" s="74"/>
      <c r="X100" s="74"/>
      <c r="Y100" s="74" t="s">
        <v>55</v>
      </c>
      <c r="Z100" s="74"/>
      <c r="AA100" s="74" t="s">
        <v>55</v>
      </c>
      <c r="AB100" s="74"/>
      <c r="AC100" s="74"/>
      <c r="AD100" s="74"/>
      <c r="AE100" s="74" t="s">
        <v>55</v>
      </c>
      <c r="AF100" s="74" t="s">
        <v>55</v>
      </c>
      <c r="AG100" s="74"/>
      <c r="AH100" s="74"/>
      <c r="AI100" s="74"/>
      <c r="AJ100" s="74"/>
      <c r="AK100" s="74"/>
      <c r="AL100" s="74"/>
      <c r="AM100" s="74"/>
      <c r="AN100" s="74"/>
      <c r="AO100" s="74"/>
    </row>
    <row r="102" spans="1:41" ht="14.5">
      <c r="A102" s="187" t="s">
        <v>290</v>
      </c>
      <c r="B102" s="8">
        <v>43969</v>
      </c>
      <c r="C102" s="74">
        <v>8</v>
      </c>
      <c r="D102" s="74" t="s">
        <v>291</v>
      </c>
      <c r="E102" s="74"/>
      <c r="F102" s="74"/>
      <c r="G102" s="74"/>
      <c r="H102" s="74">
        <v>8</v>
      </c>
      <c r="I102" s="74"/>
      <c r="J102" s="74"/>
      <c r="K102" s="74">
        <v>1</v>
      </c>
      <c r="L102" s="74"/>
      <c r="M102" s="74"/>
      <c r="N102" s="74">
        <v>3</v>
      </c>
      <c r="O102" s="74"/>
      <c r="P102" s="74">
        <v>5</v>
      </c>
      <c r="Q102" s="447">
        <v>6</v>
      </c>
      <c r="R102" s="74"/>
      <c r="T102" s="74"/>
      <c r="U102" s="74">
        <v>2</v>
      </c>
      <c r="V102" s="21"/>
      <c r="W102" s="74"/>
      <c r="X102" s="74"/>
      <c r="Y102" s="74"/>
      <c r="Z102" s="74"/>
      <c r="AA102" s="74"/>
      <c r="AB102" s="74"/>
      <c r="AC102" s="74"/>
      <c r="AD102" s="74"/>
      <c r="AE102" s="74"/>
      <c r="AF102" s="74"/>
      <c r="AG102" s="74"/>
      <c r="AH102" s="74"/>
      <c r="AI102" s="74"/>
      <c r="AJ102" s="74"/>
      <c r="AK102" s="74"/>
      <c r="AL102" s="74"/>
      <c r="AM102" s="74"/>
      <c r="AN102" s="74"/>
      <c r="AO102" s="74"/>
    </row>
    <row r="103" spans="1:41" ht="14.5">
      <c r="A103" s="187" t="s">
        <v>292</v>
      </c>
      <c r="B103" s="8">
        <v>43967</v>
      </c>
      <c r="C103" s="74">
        <v>1</v>
      </c>
      <c r="D103" s="74">
        <v>35</v>
      </c>
      <c r="E103" s="74"/>
      <c r="F103" s="74"/>
      <c r="G103" s="74">
        <v>1</v>
      </c>
      <c r="H103" s="74"/>
      <c r="I103" s="74"/>
      <c r="J103" s="74">
        <v>1</v>
      </c>
      <c r="K103" s="74"/>
      <c r="L103" s="74"/>
      <c r="M103" s="74" t="s">
        <v>293</v>
      </c>
      <c r="N103" s="74">
        <v>1</v>
      </c>
      <c r="O103" s="74"/>
      <c r="P103" s="74"/>
      <c r="R103" s="74"/>
      <c r="T103" s="74"/>
      <c r="U103" s="74">
        <v>1</v>
      </c>
      <c r="V103" s="21"/>
      <c r="W103" s="74"/>
      <c r="X103" s="74"/>
      <c r="Y103" s="74"/>
      <c r="Z103" s="74"/>
      <c r="AA103" s="74" t="s">
        <v>55</v>
      </c>
      <c r="AB103" s="74"/>
      <c r="AC103" s="74"/>
      <c r="AD103" s="74"/>
      <c r="AE103" s="74"/>
      <c r="AF103" s="74"/>
      <c r="AG103" s="74"/>
      <c r="AH103" s="74"/>
      <c r="AI103" s="74"/>
      <c r="AJ103" s="74"/>
      <c r="AK103" s="74"/>
      <c r="AL103" s="74"/>
      <c r="AM103" s="74"/>
      <c r="AN103" s="74"/>
      <c r="AO103" s="74"/>
    </row>
    <row r="104" spans="1:41" ht="14.5">
      <c r="A104" s="187" t="s">
        <v>294</v>
      </c>
      <c r="B104" s="8">
        <v>43969</v>
      </c>
      <c r="C104" s="74">
        <v>27</v>
      </c>
      <c r="D104" s="74" t="s">
        <v>295</v>
      </c>
      <c r="E104" s="74"/>
      <c r="F104" s="74">
        <v>4</v>
      </c>
      <c r="G104" s="74">
        <v>0</v>
      </c>
      <c r="H104" s="74">
        <v>23</v>
      </c>
      <c r="I104" s="74" t="s">
        <v>296</v>
      </c>
      <c r="J104" s="74">
        <v>26</v>
      </c>
      <c r="K104" s="74">
        <v>1</v>
      </c>
      <c r="L104" s="74">
        <v>3</v>
      </c>
      <c r="M104" s="74" t="s">
        <v>297</v>
      </c>
      <c r="N104" s="74"/>
      <c r="O104" s="74"/>
      <c r="P104" s="74">
        <v>18</v>
      </c>
      <c r="Q104" s="447">
        <v>23</v>
      </c>
      <c r="R104" s="74"/>
      <c r="T104" s="74"/>
      <c r="U104" s="74"/>
      <c r="V104" s="21">
        <v>4</v>
      </c>
      <c r="W104" s="74">
        <v>3</v>
      </c>
      <c r="X104" s="74"/>
      <c r="Y104" s="74"/>
      <c r="Z104" s="74"/>
      <c r="AA104" s="74"/>
      <c r="AB104" s="74"/>
      <c r="AC104" s="74"/>
      <c r="AD104" s="74"/>
      <c r="AE104" s="74"/>
      <c r="AF104" s="74"/>
      <c r="AG104" s="74"/>
      <c r="AH104" s="74"/>
      <c r="AI104" s="74"/>
      <c r="AJ104" s="74"/>
      <c r="AK104" s="74"/>
      <c r="AL104" s="74"/>
      <c r="AM104" s="74"/>
      <c r="AN104" s="74"/>
      <c r="AO104" s="74"/>
    </row>
    <row r="105" spans="1:41" ht="14.5">
      <c r="A105" s="187" t="s">
        <v>298</v>
      </c>
      <c r="B105" s="8">
        <v>43969</v>
      </c>
      <c r="C105" s="74">
        <v>1</v>
      </c>
      <c r="D105" s="74">
        <v>29</v>
      </c>
      <c r="E105" s="74"/>
      <c r="F105" s="74"/>
      <c r="G105" s="74"/>
      <c r="H105" s="74">
        <v>1</v>
      </c>
      <c r="I105" s="74"/>
      <c r="J105" s="74">
        <v>1</v>
      </c>
      <c r="K105" s="74"/>
      <c r="L105" s="74">
        <v>1</v>
      </c>
      <c r="M105" s="74" t="s">
        <v>299</v>
      </c>
      <c r="N105" s="74">
        <v>1</v>
      </c>
      <c r="O105" s="74">
        <v>1</v>
      </c>
      <c r="P105" s="74">
        <v>1</v>
      </c>
      <c r="Q105" s="447">
        <v>1</v>
      </c>
      <c r="R105" s="74"/>
      <c r="T105" s="74"/>
      <c r="U105" s="74"/>
      <c r="V105" s="21"/>
      <c r="W105" s="74"/>
      <c r="X105" s="74"/>
      <c r="Y105" s="74"/>
      <c r="Z105" s="74"/>
      <c r="AA105" s="74" t="s">
        <v>55</v>
      </c>
      <c r="AB105" s="74"/>
      <c r="AC105" s="74"/>
      <c r="AD105" s="74"/>
      <c r="AE105" s="74"/>
      <c r="AF105" s="74"/>
      <c r="AG105" s="74"/>
      <c r="AH105" s="74"/>
      <c r="AI105" s="74"/>
      <c r="AJ105" s="74"/>
      <c r="AK105" s="74"/>
      <c r="AL105" s="74"/>
      <c r="AM105" s="74"/>
      <c r="AN105" s="74"/>
      <c r="AO105" s="74"/>
    </row>
    <row r="106" spans="1:41" ht="14.5">
      <c r="A106" s="187" t="s">
        <v>300</v>
      </c>
      <c r="B106" s="8">
        <v>43963</v>
      </c>
      <c r="C106" s="74">
        <v>1</v>
      </c>
      <c r="D106" s="74">
        <v>26</v>
      </c>
      <c r="E106" s="74"/>
      <c r="F106" s="74"/>
      <c r="G106" s="74"/>
      <c r="H106" s="74"/>
      <c r="I106" s="74"/>
      <c r="J106" s="74"/>
      <c r="K106" s="74"/>
      <c r="L106" s="74"/>
      <c r="M106" s="74"/>
      <c r="N106" s="74"/>
      <c r="O106" s="74"/>
      <c r="P106" s="74"/>
      <c r="R106" s="74">
        <v>1</v>
      </c>
      <c r="T106" s="74"/>
      <c r="U106" s="74"/>
      <c r="V106" s="21"/>
      <c r="W106" s="74"/>
      <c r="X106" s="74"/>
      <c r="Y106" s="74"/>
      <c r="Z106" s="74"/>
      <c r="AA106" s="74" t="s">
        <v>55</v>
      </c>
      <c r="AB106" s="74"/>
      <c r="AC106" s="74"/>
      <c r="AD106" s="74"/>
      <c r="AE106" s="74"/>
      <c r="AF106" s="74"/>
      <c r="AG106" s="74"/>
      <c r="AH106" s="74"/>
      <c r="AI106" s="74"/>
      <c r="AJ106" s="74"/>
      <c r="AK106" s="74"/>
      <c r="AL106" s="74"/>
      <c r="AM106" s="74"/>
      <c r="AN106" s="74"/>
      <c r="AO106" s="74"/>
    </row>
    <row r="108" spans="1:41" ht="14.5">
      <c r="A108" s="335" t="s">
        <v>301</v>
      </c>
      <c r="B108" s="8">
        <v>43965</v>
      </c>
      <c r="C108" s="74">
        <v>1</v>
      </c>
      <c r="D108" s="74">
        <v>39</v>
      </c>
      <c r="E108" s="74"/>
      <c r="F108" s="74"/>
      <c r="G108" s="74">
        <v>1</v>
      </c>
      <c r="H108" s="74"/>
      <c r="I108" s="74">
        <v>14</v>
      </c>
      <c r="J108" s="74"/>
      <c r="K108" s="74"/>
      <c r="L108" s="74"/>
      <c r="M108" s="74"/>
      <c r="N108" s="74">
        <v>1</v>
      </c>
      <c r="O108" s="74"/>
      <c r="P108" s="74">
        <v>1</v>
      </c>
      <c r="Q108" s="447">
        <v>1</v>
      </c>
      <c r="R108" s="74"/>
      <c r="T108" s="74"/>
      <c r="U108" s="74"/>
      <c r="V108" s="21"/>
      <c r="W108" s="74"/>
      <c r="X108" s="74"/>
      <c r="Y108" s="74"/>
      <c r="Z108" s="74"/>
      <c r="AA108" s="74" t="s">
        <v>55</v>
      </c>
      <c r="AB108" s="74"/>
      <c r="AC108" s="74"/>
      <c r="AD108" s="74"/>
      <c r="AE108" s="74"/>
      <c r="AF108" s="74"/>
      <c r="AG108" s="74"/>
      <c r="AH108" s="74"/>
      <c r="AI108" s="74"/>
      <c r="AJ108" s="74"/>
      <c r="AK108" s="74"/>
      <c r="AL108" s="74"/>
      <c r="AM108" s="74"/>
      <c r="AN108" s="74"/>
      <c r="AO108" s="74"/>
    </row>
    <row r="109" spans="1:41" ht="14.5">
      <c r="A109" s="335" t="s">
        <v>302</v>
      </c>
      <c r="B109" s="8">
        <v>43960</v>
      </c>
      <c r="C109" s="74">
        <v>1</v>
      </c>
      <c r="D109" s="74">
        <v>43</v>
      </c>
      <c r="E109" s="74"/>
      <c r="F109" s="74"/>
      <c r="G109" s="74">
        <v>1</v>
      </c>
      <c r="H109" s="74"/>
      <c r="I109" s="74"/>
      <c r="J109" s="74"/>
      <c r="K109" s="74"/>
      <c r="L109" s="74"/>
      <c r="M109" s="74"/>
      <c r="N109" s="74"/>
      <c r="O109" s="74"/>
      <c r="P109" s="74"/>
      <c r="R109" s="74"/>
      <c r="T109" s="74"/>
      <c r="U109" s="74"/>
      <c r="V109" s="21">
        <v>1</v>
      </c>
      <c r="W109" s="74"/>
      <c r="X109" s="74"/>
      <c r="Y109" s="74"/>
      <c r="Z109" s="74"/>
      <c r="AA109" s="74" t="s">
        <v>55</v>
      </c>
      <c r="AB109" s="74"/>
      <c r="AC109" s="74"/>
      <c r="AD109" s="74"/>
      <c r="AE109" s="74"/>
      <c r="AF109" s="74" t="s">
        <v>41</v>
      </c>
      <c r="AG109" s="74"/>
      <c r="AH109" s="74"/>
      <c r="AI109" s="74"/>
      <c r="AJ109" s="74" t="s">
        <v>55</v>
      </c>
      <c r="AK109" s="74"/>
      <c r="AL109" s="74"/>
      <c r="AM109" s="74"/>
      <c r="AN109" s="74"/>
      <c r="AO109" s="74"/>
    </row>
    <row r="110" spans="1:41" ht="14.5">
      <c r="A110" s="335" t="s">
        <v>303</v>
      </c>
      <c r="B110" s="7">
        <v>43938</v>
      </c>
      <c r="C110" s="74">
        <v>12</v>
      </c>
      <c r="D110" s="74" t="s">
        <v>304</v>
      </c>
      <c r="E110" s="74" t="s">
        <v>305</v>
      </c>
      <c r="F110" s="74"/>
      <c r="G110" s="74"/>
      <c r="H110" s="74">
        <v>12</v>
      </c>
      <c r="I110" s="74"/>
      <c r="J110" s="74"/>
      <c r="K110" s="74"/>
      <c r="L110" s="74">
        <v>1</v>
      </c>
      <c r="M110" s="74" t="s">
        <v>306</v>
      </c>
      <c r="N110" s="74"/>
      <c r="O110" s="74"/>
      <c r="P110" s="74">
        <v>6</v>
      </c>
      <c r="Q110" s="447">
        <v>10</v>
      </c>
      <c r="R110" s="74"/>
      <c r="T110" s="74">
        <v>1</v>
      </c>
      <c r="U110" s="74">
        <v>2</v>
      </c>
      <c r="V110" s="21"/>
      <c r="W110" s="74"/>
      <c r="X110" s="74"/>
      <c r="Y110" s="74"/>
      <c r="Z110" s="74"/>
      <c r="AA110" s="74"/>
      <c r="AB110" s="74"/>
      <c r="AC110" s="74"/>
      <c r="AD110" s="74"/>
      <c r="AE110" s="74"/>
      <c r="AF110" s="74"/>
      <c r="AG110" s="74"/>
      <c r="AH110" s="74"/>
      <c r="AI110" s="74"/>
      <c r="AJ110" s="74"/>
      <c r="AK110" s="74" t="s">
        <v>307</v>
      </c>
      <c r="AL110" s="74"/>
      <c r="AM110" s="74"/>
      <c r="AN110" s="74"/>
      <c r="AO110" s="74"/>
    </row>
    <row r="111" spans="1:41" ht="14.5">
      <c r="A111" s="335" t="s">
        <v>308</v>
      </c>
      <c r="B111" s="8">
        <v>43956</v>
      </c>
      <c r="C111" s="74">
        <v>2</v>
      </c>
      <c r="D111" s="74" t="s">
        <v>309</v>
      </c>
      <c r="E111" s="74"/>
      <c r="F111" s="74"/>
      <c r="G111" s="74"/>
      <c r="H111" s="74">
        <v>2</v>
      </c>
      <c r="I111" s="74">
        <v>5</v>
      </c>
      <c r="J111" s="74"/>
      <c r="K111" s="74"/>
      <c r="L111" s="74">
        <v>1</v>
      </c>
      <c r="M111" s="74"/>
      <c r="N111" s="74">
        <v>1</v>
      </c>
      <c r="O111" s="74"/>
      <c r="P111" s="74">
        <v>2</v>
      </c>
      <c r="Q111" s="447">
        <v>2</v>
      </c>
      <c r="R111" s="74"/>
      <c r="T111" s="74"/>
      <c r="U111" s="74"/>
      <c r="V111" s="21"/>
      <c r="W111" s="74"/>
      <c r="X111" s="74"/>
      <c r="Y111" s="74"/>
      <c r="Z111" s="74"/>
      <c r="AA111" s="74"/>
      <c r="AB111" s="74"/>
      <c r="AC111" s="74"/>
      <c r="AD111" s="74"/>
      <c r="AE111" s="74"/>
      <c r="AF111" s="74"/>
      <c r="AG111" s="74"/>
      <c r="AH111" s="74"/>
      <c r="AI111" s="74"/>
      <c r="AJ111" s="74"/>
      <c r="AK111" s="74" t="s">
        <v>310</v>
      </c>
      <c r="AL111" s="74"/>
      <c r="AM111" s="74"/>
      <c r="AN111" s="74"/>
      <c r="AO111" s="74"/>
    </row>
    <row r="112" spans="1:41" ht="14.5">
      <c r="A112" s="335" t="s">
        <v>311</v>
      </c>
      <c r="B112" s="8">
        <v>43959</v>
      </c>
      <c r="C112" s="74">
        <v>1</v>
      </c>
      <c r="D112" s="74">
        <v>30</v>
      </c>
      <c r="E112" s="74"/>
      <c r="F112" s="74"/>
      <c r="G112" s="74"/>
      <c r="H112" s="74">
        <v>1</v>
      </c>
      <c r="I112" s="74">
        <v>8</v>
      </c>
      <c r="J112" s="74"/>
      <c r="K112" s="74"/>
      <c r="L112" s="74"/>
      <c r="M112" s="74"/>
      <c r="N112" s="74"/>
      <c r="O112" s="74"/>
      <c r="P112" s="74">
        <v>1</v>
      </c>
      <c r="Q112" s="447">
        <v>1</v>
      </c>
      <c r="R112" s="74"/>
      <c r="T112" s="74"/>
      <c r="U112" s="74"/>
      <c r="V112" s="21"/>
      <c r="W112" s="74"/>
      <c r="X112" s="74"/>
      <c r="Y112" s="74"/>
      <c r="Z112" s="74" t="s">
        <v>41</v>
      </c>
      <c r="AA112" s="74"/>
      <c r="AB112" s="74" t="s">
        <v>55</v>
      </c>
      <c r="AC112" s="74"/>
      <c r="AD112" s="74" t="s">
        <v>41</v>
      </c>
      <c r="AE112" s="74" t="s">
        <v>41</v>
      </c>
      <c r="AF112" s="74" t="s">
        <v>41</v>
      </c>
      <c r="AG112" s="74" t="s">
        <v>41</v>
      </c>
      <c r="AH112" s="74" t="s">
        <v>41</v>
      </c>
      <c r="AI112" s="74" t="s">
        <v>41</v>
      </c>
      <c r="AJ112" s="74"/>
      <c r="AK112" s="74"/>
      <c r="AL112" s="74"/>
      <c r="AM112" s="74"/>
      <c r="AN112" s="74"/>
      <c r="AO112" s="74"/>
    </row>
    <row r="113" spans="1:41" ht="14.5">
      <c r="A113" s="335" t="s">
        <v>312</v>
      </c>
      <c r="B113" s="8">
        <v>43970</v>
      </c>
      <c r="C113" s="74">
        <v>68</v>
      </c>
      <c r="D113" s="74">
        <v>30</v>
      </c>
      <c r="E113" s="74"/>
      <c r="F113" s="74"/>
      <c r="G113" s="74">
        <v>5</v>
      </c>
      <c r="H113" s="74">
        <v>63</v>
      </c>
      <c r="I113" s="74"/>
      <c r="J113" s="74"/>
      <c r="K113" s="74">
        <v>4</v>
      </c>
      <c r="L113" s="74">
        <v>7</v>
      </c>
      <c r="M113" s="74"/>
      <c r="N113" s="74"/>
      <c r="O113" s="74"/>
      <c r="P113" s="74">
        <v>22</v>
      </c>
      <c r="Q113" s="447">
        <v>55</v>
      </c>
      <c r="R113" s="74">
        <v>1</v>
      </c>
      <c r="T113" s="74"/>
      <c r="U113" s="74">
        <v>12</v>
      </c>
      <c r="V113" s="21"/>
      <c r="W113" s="74"/>
      <c r="X113" s="74"/>
      <c r="Y113" s="74"/>
      <c r="Z113" s="74"/>
      <c r="AA113" s="74" t="s">
        <v>313</v>
      </c>
      <c r="AB113" s="74"/>
      <c r="AC113" s="74"/>
      <c r="AD113" s="74"/>
      <c r="AE113" s="74"/>
      <c r="AF113" s="74"/>
      <c r="AG113" s="74"/>
      <c r="AH113" s="74"/>
      <c r="AI113" s="74"/>
      <c r="AJ113" s="74"/>
      <c r="AK113" s="74"/>
      <c r="AL113" s="74"/>
      <c r="AM113" s="74"/>
      <c r="AN113" s="74"/>
      <c r="AO113" s="74"/>
    </row>
    <row r="114" spans="1:41" ht="14.5">
      <c r="A114" s="335" t="s">
        <v>314</v>
      </c>
      <c r="B114" s="8">
        <v>43970</v>
      </c>
      <c r="C114" s="74">
        <v>77</v>
      </c>
      <c r="D114" s="74">
        <v>32</v>
      </c>
      <c r="E114" s="74"/>
      <c r="F114" s="74">
        <v>4</v>
      </c>
      <c r="G114" s="74">
        <v>13</v>
      </c>
      <c r="H114" s="74">
        <v>50</v>
      </c>
      <c r="I114" s="74"/>
      <c r="J114" s="74">
        <v>34</v>
      </c>
      <c r="K114" s="74"/>
      <c r="L114" s="74"/>
      <c r="M114" s="74"/>
      <c r="N114" s="74">
        <v>6</v>
      </c>
      <c r="O114" s="74"/>
      <c r="P114" s="74">
        <v>22</v>
      </c>
      <c r="Q114" s="447">
        <v>57</v>
      </c>
      <c r="R114" s="74"/>
      <c r="T114" s="74"/>
      <c r="U114" s="74">
        <v>20</v>
      </c>
      <c r="V114" s="21"/>
      <c r="W114" s="74"/>
      <c r="X114" s="74"/>
      <c r="Y114" s="74"/>
      <c r="Z114" s="74"/>
      <c r="AA114" s="74" t="s">
        <v>315</v>
      </c>
      <c r="AB114" s="74"/>
      <c r="AC114" s="74"/>
      <c r="AD114" s="74"/>
      <c r="AE114" s="74"/>
      <c r="AF114" s="74"/>
      <c r="AG114" s="74"/>
      <c r="AH114" s="74"/>
      <c r="AI114" s="74"/>
      <c r="AJ114" s="74"/>
      <c r="AK114" s="74"/>
      <c r="AL114" s="74"/>
      <c r="AM114" s="74"/>
      <c r="AN114" s="74"/>
      <c r="AO114" s="74"/>
    </row>
    <row r="115" spans="1:41" ht="14.5">
      <c r="A115" s="335" t="s">
        <v>316</v>
      </c>
      <c r="B115" s="8">
        <v>43970</v>
      </c>
      <c r="C115" s="74">
        <v>1</v>
      </c>
      <c r="D115" s="74">
        <v>30</v>
      </c>
      <c r="E115" s="74"/>
      <c r="F115" s="74"/>
      <c r="G115" s="74"/>
      <c r="H115" s="74">
        <v>1</v>
      </c>
      <c r="I115" s="74"/>
      <c r="J115" s="74"/>
      <c r="K115" s="74"/>
      <c r="L115" s="74"/>
      <c r="M115" s="74"/>
      <c r="N115" s="74"/>
      <c r="O115" s="74"/>
      <c r="P115" s="74">
        <v>1</v>
      </c>
      <c r="Q115" s="447">
        <v>1</v>
      </c>
      <c r="R115" s="74"/>
      <c r="T115" s="74"/>
      <c r="U115" s="74"/>
      <c r="V115" s="21"/>
      <c r="W115" s="74"/>
      <c r="X115" s="74"/>
      <c r="Y115" s="74"/>
      <c r="Z115" s="74"/>
      <c r="AA115" s="74" t="s">
        <v>55</v>
      </c>
      <c r="AB115" s="74"/>
      <c r="AC115" s="74"/>
      <c r="AD115" s="74"/>
      <c r="AE115" s="74"/>
      <c r="AF115" s="74"/>
      <c r="AG115" s="74"/>
      <c r="AH115" s="74"/>
      <c r="AI115" s="74"/>
      <c r="AJ115" s="74"/>
      <c r="AK115" s="74"/>
      <c r="AL115" s="74"/>
      <c r="AM115" s="74"/>
      <c r="AN115" s="74"/>
      <c r="AO115" s="74"/>
    </row>
    <row r="116" spans="1:41" ht="14.5">
      <c r="A116" s="335" t="s">
        <v>317</v>
      </c>
      <c r="B116" s="8">
        <v>43970</v>
      </c>
      <c r="C116" s="74">
        <v>1</v>
      </c>
      <c r="D116" s="74">
        <v>35</v>
      </c>
      <c r="E116" s="74"/>
      <c r="F116" s="74"/>
      <c r="G116" s="74"/>
      <c r="H116" s="74">
        <v>1</v>
      </c>
      <c r="I116" s="74"/>
      <c r="J116" s="74"/>
      <c r="K116" s="74"/>
      <c r="L116" s="74"/>
      <c r="M116" s="74"/>
      <c r="N116" s="74">
        <v>1</v>
      </c>
      <c r="O116" s="74"/>
      <c r="P116" s="74"/>
      <c r="Q116" s="447">
        <v>1</v>
      </c>
      <c r="R116" s="74"/>
      <c r="T116" s="74"/>
      <c r="U116" s="74"/>
      <c r="V116" s="21"/>
      <c r="W116" s="74"/>
      <c r="X116" s="74"/>
      <c r="Y116" s="74"/>
      <c r="Z116" s="74"/>
      <c r="AA116" s="74"/>
      <c r="AB116" s="74"/>
      <c r="AC116" s="74"/>
      <c r="AD116" s="74"/>
      <c r="AE116" s="74"/>
      <c r="AF116" s="74"/>
      <c r="AG116" s="74"/>
      <c r="AH116" s="74"/>
      <c r="AI116" s="74"/>
      <c r="AJ116" s="74" t="s">
        <v>55</v>
      </c>
      <c r="AK116" s="74"/>
      <c r="AL116" s="74"/>
      <c r="AM116" s="74"/>
      <c r="AN116" s="74"/>
      <c r="AO116" s="74"/>
    </row>
    <row r="117" spans="1:41" ht="14.5">
      <c r="A117" s="335" t="s">
        <v>318</v>
      </c>
      <c r="B117" s="8">
        <v>43969</v>
      </c>
      <c r="C117" s="74">
        <v>2</v>
      </c>
      <c r="D117" s="74"/>
      <c r="E117" s="74"/>
      <c r="F117" s="74"/>
      <c r="G117" s="74"/>
      <c r="H117" s="74"/>
      <c r="I117" s="74"/>
      <c r="J117" s="74"/>
      <c r="K117" s="74"/>
      <c r="L117" s="74"/>
      <c r="M117" s="74"/>
      <c r="N117" s="74"/>
      <c r="O117" s="74"/>
      <c r="P117" s="74">
        <v>1</v>
      </c>
      <c r="Q117" s="447">
        <v>2</v>
      </c>
      <c r="R117" s="74"/>
      <c r="T117" s="74"/>
      <c r="U117" s="74"/>
      <c r="V117" s="21"/>
      <c r="W117" s="74"/>
      <c r="X117" s="74"/>
      <c r="Y117" s="74"/>
      <c r="Z117" s="74"/>
      <c r="AA117" s="74" t="s">
        <v>46</v>
      </c>
      <c r="AB117" s="74"/>
      <c r="AC117" s="74"/>
      <c r="AD117" s="74"/>
      <c r="AE117" s="74"/>
      <c r="AF117" s="74" t="s">
        <v>46</v>
      </c>
      <c r="AG117" s="74"/>
      <c r="AH117" s="74"/>
      <c r="AI117" s="74"/>
      <c r="AJ117" s="74"/>
      <c r="AK117" s="74"/>
      <c r="AL117" s="74"/>
      <c r="AM117" s="74"/>
      <c r="AN117" s="74"/>
      <c r="AO117" s="74"/>
    </row>
    <row r="118" spans="1:41" ht="14.5">
      <c r="A118" s="335" t="s">
        <v>319</v>
      </c>
      <c r="B118" s="8">
        <v>43970</v>
      </c>
      <c r="C118" s="74">
        <v>24</v>
      </c>
      <c r="D118" s="74">
        <v>32.700000000000003</v>
      </c>
      <c r="E118" s="74"/>
      <c r="F118" s="74"/>
      <c r="G118" s="74"/>
      <c r="H118" s="74"/>
      <c r="I118" s="74"/>
      <c r="J118" s="74"/>
      <c r="K118" s="74"/>
      <c r="L118" s="74"/>
      <c r="M118" s="74"/>
      <c r="N118" s="74"/>
      <c r="O118" s="74"/>
      <c r="P118" s="74"/>
      <c r="Q118" s="447">
        <v>24</v>
      </c>
      <c r="R118" s="74"/>
      <c r="T118" s="74"/>
      <c r="U118" s="74"/>
      <c r="V118" s="21"/>
      <c r="W118" s="74"/>
      <c r="X118" s="74"/>
      <c r="Y118" s="74"/>
      <c r="Z118" s="74"/>
      <c r="AA118" s="74" t="s">
        <v>320</v>
      </c>
      <c r="AB118" s="74"/>
      <c r="AC118" s="74"/>
      <c r="AD118" s="74"/>
      <c r="AE118" s="74"/>
      <c r="AF118" s="74"/>
      <c r="AG118" s="74"/>
      <c r="AH118" s="74"/>
      <c r="AI118" s="74"/>
      <c r="AJ118" s="74"/>
      <c r="AK118" s="74"/>
      <c r="AL118" s="74"/>
      <c r="AM118" s="74"/>
      <c r="AN118" s="74"/>
      <c r="AO118" s="74"/>
    </row>
    <row r="119" spans="1:41" ht="14.5">
      <c r="A119" s="335" t="s">
        <v>321</v>
      </c>
      <c r="B119" s="8">
        <v>43971</v>
      </c>
      <c r="C119" s="74">
        <v>16</v>
      </c>
      <c r="D119" s="74" t="s">
        <v>322</v>
      </c>
      <c r="E119" s="74"/>
      <c r="F119" s="74"/>
      <c r="G119" s="74"/>
      <c r="H119" s="74"/>
      <c r="I119" s="74"/>
      <c r="J119" s="74">
        <v>4</v>
      </c>
      <c r="K119" s="74"/>
      <c r="L119" s="74"/>
      <c r="M119" s="74"/>
      <c r="N119" s="74"/>
      <c r="O119" s="74"/>
      <c r="P119" s="74">
        <v>4</v>
      </c>
      <c r="Q119" s="447">
        <v>12</v>
      </c>
      <c r="R119" s="74"/>
      <c r="T119" s="74">
        <v>2</v>
      </c>
      <c r="U119" s="74">
        <v>4</v>
      </c>
      <c r="V119" s="21"/>
      <c r="W119" s="74"/>
      <c r="X119" s="74"/>
      <c r="Y119" s="74"/>
      <c r="Z119" s="74"/>
      <c r="AA119" s="74" t="s">
        <v>323</v>
      </c>
      <c r="AB119" s="74"/>
      <c r="AC119" s="74"/>
      <c r="AD119" s="74"/>
      <c r="AE119" s="74"/>
      <c r="AF119" s="74"/>
      <c r="AG119" s="74"/>
      <c r="AH119" s="74"/>
      <c r="AI119" s="74"/>
      <c r="AJ119" s="74"/>
      <c r="AK119" s="74"/>
      <c r="AL119" s="74"/>
      <c r="AM119" s="74"/>
      <c r="AN119" s="74"/>
      <c r="AO119" s="74"/>
    </row>
    <row r="120" spans="1:41" ht="14.5">
      <c r="A120" s="335" t="s">
        <v>324</v>
      </c>
      <c r="B120" s="8">
        <v>43961</v>
      </c>
      <c r="C120" s="74">
        <v>51</v>
      </c>
      <c r="D120" s="74">
        <v>31.94</v>
      </c>
      <c r="E120" s="74"/>
      <c r="F120" s="74"/>
      <c r="G120" s="74"/>
      <c r="H120" s="74"/>
      <c r="I120" s="2">
        <v>43858</v>
      </c>
      <c r="J120" s="74">
        <v>51</v>
      </c>
      <c r="K120" s="74"/>
      <c r="L120" s="74"/>
      <c r="M120" s="74"/>
      <c r="N120" s="74"/>
      <c r="O120" s="74"/>
      <c r="P120" s="74">
        <v>48</v>
      </c>
      <c r="Q120" s="447">
        <v>51</v>
      </c>
      <c r="R120" s="74"/>
      <c r="T120" s="74"/>
      <c r="U120" s="74"/>
      <c r="V120" s="21"/>
      <c r="W120" s="74"/>
      <c r="X120" s="74"/>
      <c r="Y120" s="74"/>
      <c r="Z120" s="74"/>
      <c r="AA120" s="74"/>
      <c r="AB120" s="74"/>
      <c r="AC120" s="74"/>
      <c r="AD120" s="74"/>
      <c r="AE120" s="74"/>
      <c r="AF120" s="74"/>
      <c r="AG120" s="74"/>
      <c r="AH120" s="74"/>
      <c r="AI120" s="74"/>
      <c r="AJ120" s="74"/>
      <c r="AK120" s="74"/>
      <c r="AL120" s="74"/>
      <c r="AM120" s="74"/>
      <c r="AN120" s="74"/>
      <c r="AO120" s="74"/>
    </row>
    <row r="121" spans="1:41" ht="14.5">
      <c r="A121" s="335" t="s">
        <v>325</v>
      </c>
      <c r="B121" s="8">
        <v>43972</v>
      </c>
      <c r="C121" s="74">
        <v>92</v>
      </c>
      <c r="D121" s="74">
        <v>31.4</v>
      </c>
      <c r="E121" s="74"/>
      <c r="F121" s="74"/>
      <c r="G121" s="74"/>
      <c r="H121" s="74"/>
      <c r="I121" s="74"/>
      <c r="J121" s="74"/>
      <c r="K121" s="74"/>
      <c r="L121" s="74"/>
      <c r="M121" s="74"/>
      <c r="N121" s="74"/>
      <c r="O121" s="74"/>
      <c r="P121" s="74"/>
      <c r="Q121" s="447">
        <v>21</v>
      </c>
      <c r="R121" s="74">
        <v>1</v>
      </c>
      <c r="T121" s="74"/>
      <c r="U121" s="74">
        <v>70</v>
      </c>
      <c r="V121" s="21"/>
      <c r="W121" s="74"/>
      <c r="X121" s="74"/>
      <c r="Y121" s="74"/>
      <c r="Z121" s="74"/>
      <c r="AA121" s="74"/>
      <c r="AB121" s="74"/>
      <c r="AC121" s="74"/>
      <c r="AD121" s="74"/>
      <c r="AE121" s="74"/>
      <c r="AF121" s="74"/>
      <c r="AG121" s="74"/>
      <c r="AH121" s="74"/>
      <c r="AI121" s="74"/>
      <c r="AJ121" s="74"/>
      <c r="AK121" s="74" t="s">
        <v>88</v>
      </c>
      <c r="AL121" s="74"/>
      <c r="AM121" s="74"/>
      <c r="AN121" s="74"/>
      <c r="AO121" s="74"/>
    </row>
    <row r="122" spans="1:41" ht="14.5">
      <c r="A122" s="335" t="s">
        <v>326</v>
      </c>
      <c r="B122" s="8">
        <v>43972</v>
      </c>
      <c r="C122" s="74">
        <v>16</v>
      </c>
      <c r="D122" s="74">
        <v>31</v>
      </c>
      <c r="E122" s="74"/>
      <c r="F122" s="74"/>
      <c r="G122" s="74"/>
      <c r="H122" s="74">
        <v>16</v>
      </c>
      <c r="I122" s="74"/>
      <c r="J122" s="74"/>
      <c r="K122" s="74"/>
      <c r="L122" s="74"/>
      <c r="M122" s="74"/>
      <c r="N122" s="74"/>
      <c r="O122" s="74"/>
      <c r="P122" s="74">
        <v>12</v>
      </c>
      <c r="Q122" s="447">
        <v>16</v>
      </c>
      <c r="R122" s="74"/>
      <c r="T122" s="74">
        <v>3</v>
      </c>
      <c r="U122" s="74"/>
      <c r="V122" s="21"/>
      <c r="W122" s="74"/>
      <c r="X122" s="74"/>
      <c r="Y122" s="74"/>
      <c r="Z122" s="74"/>
      <c r="AA122" s="74"/>
      <c r="AB122" s="74"/>
      <c r="AC122" s="74"/>
      <c r="AD122" s="74"/>
      <c r="AE122" s="74"/>
      <c r="AF122" s="74"/>
      <c r="AG122" s="74"/>
      <c r="AH122" s="74"/>
      <c r="AI122" s="74"/>
      <c r="AJ122" s="74"/>
      <c r="AK122" s="74" t="s">
        <v>323</v>
      </c>
      <c r="AL122" s="74"/>
      <c r="AM122" s="74"/>
      <c r="AN122" s="74"/>
      <c r="AO122" s="74"/>
    </row>
    <row r="123" spans="1:41" ht="14.5">
      <c r="A123" s="335" t="s">
        <v>327</v>
      </c>
      <c r="B123" s="13">
        <v>43965</v>
      </c>
      <c r="C123" s="74">
        <v>31</v>
      </c>
      <c r="D123" s="74"/>
      <c r="E123" s="74"/>
      <c r="F123" s="74"/>
      <c r="G123" s="74"/>
      <c r="H123" s="74"/>
      <c r="I123" s="74"/>
      <c r="J123" s="74"/>
      <c r="K123" s="74"/>
      <c r="L123" s="74"/>
      <c r="M123" s="74"/>
      <c r="N123" s="74"/>
      <c r="O123" s="74"/>
      <c r="P123" s="74"/>
      <c r="Q123" s="447">
        <v>31</v>
      </c>
      <c r="R123" s="74"/>
      <c r="T123" s="74"/>
      <c r="U123" s="74"/>
      <c r="V123" s="21"/>
      <c r="W123" s="74"/>
      <c r="X123" s="74"/>
      <c r="Y123" s="74"/>
      <c r="Z123" s="74"/>
      <c r="AA123" s="74" t="s">
        <v>328</v>
      </c>
      <c r="AB123" s="74"/>
      <c r="AC123" s="74"/>
      <c r="AD123" s="74"/>
      <c r="AE123" s="74"/>
      <c r="AF123" s="74"/>
      <c r="AG123" s="74"/>
      <c r="AH123" s="74"/>
      <c r="AI123" s="74"/>
      <c r="AJ123" s="74"/>
      <c r="AK123" s="74"/>
      <c r="AL123" s="74"/>
      <c r="AM123" s="74"/>
      <c r="AN123" s="74"/>
      <c r="AO123" s="74"/>
    </row>
    <row r="124" spans="1:41" ht="14.5">
      <c r="A124" s="335" t="s">
        <v>329</v>
      </c>
      <c r="B124" s="8">
        <v>43973</v>
      </c>
      <c r="C124" s="74">
        <v>60</v>
      </c>
      <c r="D124" s="74">
        <v>34</v>
      </c>
      <c r="E124" s="74" t="s">
        <v>330</v>
      </c>
      <c r="F124" s="74">
        <v>10</v>
      </c>
      <c r="G124" s="74">
        <v>16</v>
      </c>
      <c r="H124" s="74">
        <v>34</v>
      </c>
      <c r="I124" s="74"/>
      <c r="J124" s="74">
        <v>18</v>
      </c>
      <c r="K124" s="74">
        <v>3</v>
      </c>
      <c r="L124" s="74"/>
      <c r="M124" s="74"/>
      <c r="N124" s="74">
        <v>1</v>
      </c>
      <c r="O124" s="74"/>
      <c r="P124" s="74">
        <v>5</v>
      </c>
      <c r="Q124" s="447">
        <v>23</v>
      </c>
      <c r="R124" s="74"/>
      <c r="T124" s="74"/>
      <c r="U124" s="74">
        <v>37</v>
      </c>
      <c r="V124" s="21"/>
      <c r="W124" s="74"/>
      <c r="X124" s="74"/>
      <c r="Y124" s="74"/>
      <c r="Z124" s="74"/>
      <c r="AA124" s="74" t="s">
        <v>331</v>
      </c>
      <c r="AB124" s="74"/>
      <c r="AC124" s="74"/>
      <c r="AD124" s="74"/>
      <c r="AE124" s="74"/>
      <c r="AF124" s="74"/>
      <c r="AG124" s="74"/>
      <c r="AH124" s="74"/>
      <c r="AI124" s="74"/>
      <c r="AJ124" s="74"/>
      <c r="AK124" s="74"/>
      <c r="AL124" s="74"/>
      <c r="AM124" s="74"/>
      <c r="AN124" s="74"/>
      <c r="AO124" s="74"/>
    </row>
    <row r="125" spans="1:41" ht="14.5">
      <c r="A125" s="335" t="s">
        <v>332</v>
      </c>
      <c r="B125" s="8">
        <v>43974</v>
      </c>
      <c r="C125" s="74">
        <v>1</v>
      </c>
      <c r="D125" s="74"/>
      <c r="E125" s="74"/>
      <c r="F125" s="74"/>
      <c r="G125" s="74"/>
      <c r="H125" s="74">
        <v>1</v>
      </c>
      <c r="I125" s="74"/>
      <c r="J125" s="74"/>
      <c r="K125" s="74"/>
      <c r="L125" s="74"/>
      <c r="M125" s="74"/>
      <c r="N125" s="74"/>
      <c r="O125" s="74"/>
      <c r="P125" s="74">
        <v>1</v>
      </c>
      <c r="Q125" s="447">
        <v>1</v>
      </c>
      <c r="R125" s="74"/>
      <c r="T125" s="74"/>
      <c r="U125" s="74"/>
      <c r="V125" s="21"/>
      <c r="W125" s="74"/>
      <c r="X125" s="74"/>
      <c r="Y125" s="74"/>
      <c r="Z125" s="74"/>
      <c r="AA125" s="74"/>
      <c r="AB125" s="74"/>
      <c r="AC125" s="74"/>
      <c r="AD125" s="74"/>
      <c r="AE125" s="74"/>
      <c r="AF125" s="74"/>
      <c r="AG125" s="74"/>
      <c r="AH125" s="74"/>
      <c r="AI125" s="74"/>
      <c r="AJ125" s="74"/>
      <c r="AK125" s="74"/>
      <c r="AL125" s="74"/>
      <c r="AM125" s="74"/>
      <c r="AN125" s="74"/>
      <c r="AO125" s="74"/>
    </row>
    <row r="126" spans="1:41" ht="14.5">
      <c r="A126" s="187" t="s">
        <v>333</v>
      </c>
      <c r="B126" s="8">
        <v>43973</v>
      </c>
      <c r="C126" s="74">
        <v>16</v>
      </c>
      <c r="D126" s="74" t="s">
        <v>334</v>
      </c>
      <c r="E126" s="74"/>
      <c r="F126" s="74"/>
      <c r="G126" s="74"/>
      <c r="H126" s="74"/>
      <c r="I126" s="74" t="s">
        <v>335</v>
      </c>
      <c r="J126" s="74"/>
      <c r="K126" s="74"/>
      <c r="L126" s="74">
        <v>1</v>
      </c>
      <c r="M126" s="74"/>
      <c r="N126" s="74"/>
      <c r="O126" s="74"/>
      <c r="P126" s="74"/>
      <c r="Q126" s="447">
        <v>16</v>
      </c>
      <c r="R126" s="74"/>
      <c r="T126" s="74"/>
      <c r="U126" s="74"/>
      <c r="V126" s="21"/>
      <c r="W126" s="74"/>
      <c r="X126" s="74"/>
      <c r="Y126" s="74"/>
      <c r="Z126" s="74"/>
      <c r="AA126" s="74" t="s">
        <v>323</v>
      </c>
      <c r="AB126" s="74"/>
      <c r="AC126" s="74"/>
      <c r="AD126" s="74"/>
      <c r="AE126" s="74"/>
      <c r="AF126" s="74"/>
      <c r="AG126" s="74"/>
      <c r="AH126" s="74"/>
      <c r="AI126" s="74"/>
      <c r="AJ126" s="74"/>
      <c r="AK126" s="74"/>
      <c r="AL126" s="74"/>
      <c r="AM126" s="74"/>
      <c r="AN126" s="74"/>
      <c r="AO126" s="74"/>
    </row>
    <row r="127" spans="1:41" ht="14.5">
      <c r="A127" s="335" t="s">
        <v>336</v>
      </c>
      <c r="B127" s="8">
        <v>43962</v>
      </c>
      <c r="C127" s="74">
        <v>1</v>
      </c>
      <c r="D127" s="74">
        <v>31</v>
      </c>
      <c r="E127" s="74"/>
      <c r="F127" s="74"/>
      <c r="G127" s="74"/>
      <c r="H127" s="74">
        <v>1</v>
      </c>
      <c r="I127" s="74"/>
      <c r="J127" s="74"/>
      <c r="K127" s="74"/>
      <c r="L127" s="74"/>
      <c r="M127" s="74"/>
      <c r="N127" s="74"/>
      <c r="O127" s="74"/>
      <c r="P127" s="74"/>
      <c r="Q127" s="447">
        <v>1</v>
      </c>
      <c r="R127" s="74"/>
      <c r="T127" s="74"/>
      <c r="U127" s="74"/>
      <c r="V127" s="21"/>
      <c r="W127" s="74"/>
      <c r="X127" s="74"/>
      <c r="Y127" s="74"/>
      <c r="Z127" s="74"/>
      <c r="AA127" s="74" t="s">
        <v>55</v>
      </c>
      <c r="AB127" s="74"/>
      <c r="AC127" s="74"/>
      <c r="AD127" s="74"/>
      <c r="AE127" s="74"/>
      <c r="AF127" s="74"/>
      <c r="AG127" s="74"/>
      <c r="AH127" s="74"/>
      <c r="AI127" s="74"/>
      <c r="AJ127" s="74" t="s">
        <v>55</v>
      </c>
      <c r="AK127" s="74"/>
      <c r="AL127" s="74"/>
      <c r="AM127" s="74"/>
      <c r="AN127" s="74"/>
      <c r="AO127" s="74"/>
    </row>
    <row r="128" spans="1:41" ht="14.5">
      <c r="A128" s="187" t="s">
        <v>337</v>
      </c>
      <c r="B128" s="8">
        <v>43978</v>
      </c>
      <c r="C128" s="74">
        <v>20</v>
      </c>
      <c r="D128" s="74"/>
      <c r="E128" s="74"/>
      <c r="F128" s="74"/>
      <c r="G128" s="74"/>
      <c r="H128" s="74"/>
      <c r="I128" s="74"/>
      <c r="J128" s="74"/>
      <c r="K128" s="74"/>
      <c r="L128" s="74"/>
      <c r="M128" s="74"/>
      <c r="N128" s="74"/>
      <c r="O128" s="74"/>
      <c r="P128" s="74"/>
      <c r="Q128" s="447">
        <v>20</v>
      </c>
      <c r="R128" s="74"/>
      <c r="T128" s="74"/>
      <c r="U128" s="74"/>
      <c r="V128" s="21"/>
      <c r="W128" s="74"/>
      <c r="X128" s="74"/>
      <c r="Y128" s="74"/>
      <c r="Z128" s="74"/>
      <c r="AA128" s="74" t="s">
        <v>285</v>
      </c>
      <c r="AB128" s="74"/>
      <c r="AC128" s="74"/>
      <c r="AD128" s="74"/>
      <c r="AE128" s="74"/>
      <c r="AF128" s="74"/>
      <c r="AG128" s="74"/>
      <c r="AH128" s="74"/>
      <c r="AI128" s="74"/>
      <c r="AJ128" s="74"/>
      <c r="AK128" s="74"/>
      <c r="AL128" s="74"/>
      <c r="AM128" s="74"/>
      <c r="AN128" s="74"/>
      <c r="AO128" s="74"/>
    </row>
    <row r="129" spans="1:41" ht="14.5">
      <c r="A129" s="187" t="s">
        <v>338</v>
      </c>
      <c r="B129" s="8">
        <v>43974</v>
      </c>
      <c r="C129" s="74">
        <v>1</v>
      </c>
      <c r="D129" s="74">
        <v>28</v>
      </c>
      <c r="E129" s="74"/>
      <c r="F129" s="74"/>
      <c r="G129" s="74"/>
      <c r="H129" s="74">
        <v>1</v>
      </c>
      <c r="I129" s="74"/>
      <c r="J129" s="74"/>
      <c r="K129" s="74"/>
      <c r="L129" s="74">
        <v>1</v>
      </c>
      <c r="M129" s="74"/>
      <c r="N129" s="74"/>
      <c r="O129" s="74"/>
      <c r="P129" s="74">
        <v>1</v>
      </c>
      <c r="Q129" s="447">
        <v>1</v>
      </c>
      <c r="R129" s="74"/>
      <c r="T129" s="74"/>
      <c r="U129" s="74"/>
      <c r="V129" s="21"/>
      <c r="W129" s="74"/>
      <c r="X129" s="74"/>
      <c r="Y129" s="74"/>
      <c r="Z129" s="74"/>
      <c r="AA129" s="74" t="s">
        <v>55</v>
      </c>
      <c r="AB129" s="74"/>
      <c r="AC129" s="74"/>
      <c r="AD129" s="74"/>
      <c r="AE129" s="74"/>
      <c r="AF129" s="74"/>
      <c r="AG129" s="74"/>
      <c r="AH129" s="74"/>
      <c r="AI129" s="74"/>
      <c r="AJ129" s="74"/>
      <c r="AK129" s="74"/>
      <c r="AL129" s="74"/>
      <c r="AM129" s="74"/>
      <c r="AN129" s="74"/>
      <c r="AO129" s="74"/>
    </row>
    <row r="130" spans="1:41" ht="14.5">
      <c r="A130" s="187" t="s">
        <v>339</v>
      </c>
      <c r="B130" s="8">
        <v>43974</v>
      </c>
      <c r="C130" s="74">
        <v>12</v>
      </c>
      <c r="D130" s="74" t="s">
        <v>340</v>
      </c>
      <c r="E130" s="74"/>
      <c r="F130" s="74"/>
      <c r="G130" s="74">
        <v>3</v>
      </c>
      <c r="H130" s="74">
        <v>9</v>
      </c>
      <c r="I130" s="74" t="s">
        <v>341</v>
      </c>
      <c r="J130" s="74"/>
      <c r="K130" s="74"/>
      <c r="L130" s="74">
        <v>2</v>
      </c>
      <c r="M130" s="74" t="s">
        <v>342</v>
      </c>
      <c r="N130" s="74">
        <v>2</v>
      </c>
      <c r="O130" s="74"/>
      <c r="P130" s="74">
        <v>7</v>
      </c>
      <c r="Q130" s="447">
        <v>9</v>
      </c>
      <c r="R130" s="74"/>
      <c r="T130" s="74">
        <v>1</v>
      </c>
      <c r="U130" s="74">
        <v>3</v>
      </c>
      <c r="V130" s="21"/>
      <c r="W130" s="74"/>
      <c r="X130" s="74"/>
      <c r="Y130" s="74"/>
      <c r="Z130" s="74"/>
      <c r="AA130" s="74"/>
      <c r="AB130" s="74"/>
      <c r="AC130" s="74"/>
      <c r="AD130" s="74"/>
      <c r="AE130" s="74"/>
      <c r="AF130" s="74"/>
      <c r="AG130" s="74"/>
      <c r="AH130" s="74"/>
      <c r="AI130" s="74"/>
      <c r="AJ130" s="74"/>
      <c r="AK130" s="74"/>
      <c r="AL130" s="74"/>
      <c r="AM130" s="74"/>
      <c r="AN130" s="74"/>
      <c r="AO130" s="74"/>
    </row>
    <row r="131" spans="1:41" ht="14.5">
      <c r="A131" s="187" t="s">
        <v>343</v>
      </c>
      <c r="B131" s="8">
        <v>43967</v>
      </c>
      <c r="C131" s="74">
        <v>1</v>
      </c>
      <c r="D131" s="74">
        <v>36</v>
      </c>
      <c r="E131" s="74"/>
      <c r="F131" s="74"/>
      <c r="G131" s="74"/>
      <c r="H131" s="74">
        <v>1</v>
      </c>
      <c r="I131" s="74"/>
      <c r="J131" s="74"/>
      <c r="K131" s="74"/>
      <c r="L131" s="74"/>
      <c r="M131" s="74"/>
      <c r="N131" s="74">
        <v>1</v>
      </c>
      <c r="O131" s="74"/>
      <c r="P131" s="74">
        <v>1</v>
      </c>
      <c r="Q131" s="447">
        <v>1</v>
      </c>
      <c r="R131" s="74"/>
      <c r="T131" s="74"/>
      <c r="U131" s="74"/>
      <c r="V131" s="21"/>
      <c r="W131" s="74"/>
      <c r="X131" s="74"/>
      <c r="Y131" s="74"/>
      <c r="Z131" s="74"/>
      <c r="AA131" s="74"/>
      <c r="AB131" s="74"/>
      <c r="AC131" s="74"/>
      <c r="AD131" s="74"/>
      <c r="AE131" s="74"/>
      <c r="AF131" s="74"/>
      <c r="AG131" s="74"/>
      <c r="AH131" s="74"/>
      <c r="AI131" s="74"/>
      <c r="AJ131" s="74"/>
      <c r="AK131" s="74" t="s">
        <v>55</v>
      </c>
      <c r="AL131" s="74"/>
      <c r="AM131" s="74"/>
      <c r="AN131" s="74"/>
      <c r="AO131" s="74"/>
    </row>
    <row r="132" spans="1:41" ht="14.5">
      <c r="A132" s="334" t="s">
        <v>344</v>
      </c>
      <c r="B132" s="8">
        <v>43981</v>
      </c>
      <c r="C132" s="74">
        <v>308</v>
      </c>
      <c r="D132" s="74" t="s">
        <v>345</v>
      </c>
      <c r="E132" s="74"/>
      <c r="F132" s="74"/>
      <c r="G132" s="74"/>
      <c r="H132" s="74"/>
      <c r="I132" s="74"/>
      <c r="J132" s="74">
        <v>38</v>
      </c>
      <c r="K132" s="74"/>
      <c r="L132" s="74"/>
      <c r="M132" s="74"/>
      <c r="N132" s="74">
        <v>10</v>
      </c>
      <c r="O132" s="74">
        <v>7</v>
      </c>
      <c r="P132" s="74"/>
      <c r="Q132" s="447">
        <v>308</v>
      </c>
      <c r="R132" s="74"/>
      <c r="T132" s="74"/>
      <c r="U132" s="74"/>
      <c r="V132" s="21"/>
      <c r="W132" s="74"/>
      <c r="X132" s="74"/>
      <c r="Y132" s="74"/>
      <c r="Z132" s="74"/>
      <c r="AA132" s="74"/>
      <c r="AB132" s="74"/>
      <c r="AC132" s="74"/>
      <c r="AD132" s="74"/>
      <c r="AE132" s="74"/>
      <c r="AF132" s="74"/>
      <c r="AG132" s="74"/>
      <c r="AH132" s="74"/>
      <c r="AI132" s="74"/>
      <c r="AJ132" s="74"/>
      <c r="AK132" s="74"/>
      <c r="AL132" s="74"/>
      <c r="AM132" s="74"/>
      <c r="AN132" s="74"/>
      <c r="AO132" s="74"/>
    </row>
    <row r="133" spans="1:41" ht="14.5">
      <c r="A133" s="334" t="s">
        <v>346</v>
      </c>
      <c r="B133" s="8">
        <v>43983</v>
      </c>
      <c r="C133" s="74">
        <v>8</v>
      </c>
      <c r="D133" s="74">
        <v>39.4</v>
      </c>
      <c r="E133" s="74"/>
      <c r="F133" s="74"/>
      <c r="G133" s="74">
        <v>3</v>
      </c>
      <c r="H133" s="74">
        <v>5</v>
      </c>
      <c r="I133" s="74"/>
      <c r="J133" s="74">
        <v>8</v>
      </c>
      <c r="K133" s="74">
        <v>6</v>
      </c>
      <c r="L133" s="74"/>
      <c r="M133" s="74"/>
      <c r="N133" s="74">
        <v>8</v>
      </c>
      <c r="O133" s="74"/>
      <c r="P133" s="74"/>
      <c r="Q133" s="447">
        <v>4</v>
      </c>
      <c r="R133" s="74"/>
      <c r="T133" s="74"/>
      <c r="U133" s="74">
        <v>4</v>
      </c>
      <c r="V133" s="21"/>
      <c r="W133" s="74"/>
      <c r="X133" s="74"/>
      <c r="Y133" s="74"/>
      <c r="Z133" s="74"/>
      <c r="AA133" s="74"/>
      <c r="AB133" s="74"/>
      <c r="AC133" s="74"/>
      <c r="AD133" s="74"/>
      <c r="AE133" s="74"/>
      <c r="AF133" s="74"/>
      <c r="AG133" s="74"/>
      <c r="AH133" s="74"/>
      <c r="AI133" s="74"/>
      <c r="AJ133" s="74"/>
      <c r="AK133" s="74"/>
      <c r="AL133" s="74"/>
      <c r="AM133" s="74"/>
      <c r="AN133" s="74"/>
      <c r="AO133" s="74"/>
    </row>
    <row r="134" spans="1:41" ht="14.5">
      <c r="A134" s="335" t="s">
        <v>347</v>
      </c>
      <c r="B134" s="8">
        <v>43983</v>
      </c>
      <c r="C134" s="74">
        <v>8</v>
      </c>
      <c r="D134" s="74" t="s">
        <v>348</v>
      </c>
      <c r="E134" s="74"/>
      <c r="F134" s="74">
        <v>3</v>
      </c>
      <c r="G134" s="74">
        <v>3</v>
      </c>
      <c r="H134" s="74">
        <v>2</v>
      </c>
      <c r="I134" s="74"/>
      <c r="J134" s="74">
        <v>1</v>
      </c>
      <c r="K134" s="74"/>
      <c r="L134" s="74"/>
      <c r="M134" s="74"/>
      <c r="N134" s="74">
        <v>1</v>
      </c>
      <c r="O134" s="74"/>
      <c r="P134" s="74">
        <v>2</v>
      </c>
      <c r="Q134" s="447">
        <v>2</v>
      </c>
      <c r="R134" s="74">
        <v>1</v>
      </c>
      <c r="T134" s="74"/>
      <c r="U134" s="74">
        <v>5</v>
      </c>
      <c r="V134" s="21"/>
      <c r="W134" s="74"/>
      <c r="X134" s="74"/>
      <c r="Y134" s="74"/>
      <c r="Z134" s="74"/>
      <c r="AA134" s="74" t="s">
        <v>66</v>
      </c>
      <c r="AB134" s="74"/>
      <c r="AC134" s="74"/>
      <c r="AD134" s="74"/>
      <c r="AE134" s="74"/>
      <c r="AF134" s="74"/>
      <c r="AG134" s="74"/>
      <c r="AH134" s="74"/>
      <c r="AI134" s="74"/>
      <c r="AJ134" s="74"/>
      <c r="AK134" s="74"/>
      <c r="AL134" s="74"/>
      <c r="AM134" s="74"/>
      <c r="AN134" s="74"/>
      <c r="AO134" s="74"/>
    </row>
    <row r="135" spans="1:41" ht="14.5">
      <c r="A135" s="335" t="s">
        <v>349</v>
      </c>
      <c r="B135" s="8">
        <v>43978</v>
      </c>
      <c r="C135" s="74">
        <v>1</v>
      </c>
      <c r="D135" s="74">
        <v>25</v>
      </c>
      <c r="E135" s="74"/>
      <c r="F135" s="74"/>
      <c r="G135" s="74"/>
      <c r="H135" s="74">
        <v>1</v>
      </c>
      <c r="I135" s="74"/>
      <c r="J135" s="74"/>
      <c r="K135" s="74"/>
      <c r="L135" s="74"/>
      <c r="M135" s="74"/>
      <c r="N135" s="74"/>
      <c r="O135" s="74"/>
      <c r="P135" s="74">
        <v>1</v>
      </c>
      <c r="Q135" s="447">
        <v>1</v>
      </c>
      <c r="R135" s="74"/>
      <c r="T135" s="74"/>
      <c r="U135" s="74"/>
      <c r="V135" s="21"/>
      <c r="W135" s="74"/>
      <c r="X135" s="74"/>
      <c r="Y135" s="74"/>
      <c r="Z135" s="74"/>
      <c r="AA135" s="74"/>
      <c r="AB135" s="74"/>
      <c r="AC135" s="74"/>
      <c r="AD135" s="74"/>
      <c r="AE135" s="74"/>
      <c r="AF135" s="74"/>
      <c r="AG135" s="74"/>
      <c r="AH135" s="74"/>
      <c r="AI135" s="74"/>
      <c r="AJ135" s="74"/>
      <c r="AK135" s="74" t="s">
        <v>55</v>
      </c>
      <c r="AL135" s="74"/>
      <c r="AM135" s="74"/>
      <c r="AN135" s="74"/>
      <c r="AO135" s="74"/>
    </row>
    <row r="136" spans="1:41" ht="14.5">
      <c r="A136" s="335" t="s">
        <v>350</v>
      </c>
      <c r="B136" s="8">
        <v>43986</v>
      </c>
      <c r="C136" s="74">
        <v>2</v>
      </c>
      <c r="D136" s="74" t="s">
        <v>351</v>
      </c>
      <c r="E136" s="74"/>
      <c r="F136" s="74"/>
      <c r="G136" s="74"/>
      <c r="H136" s="74">
        <v>2</v>
      </c>
      <c r="I136" s="74"/>
      <c r="J136" s="74"/>
      <c r="K136" s="74"/>
      <c r="L136" s="74"/>
      <c r="M136" s="74"/>
      <c r="N136" s="74"/>
      <c r="O136" s="74"/>
      <c r="P136" s="74">
        <v>2</v>
      </c>
      <c r="Q136" s="447">
        <v>2</v>
      </c>
      <c r="R136" s="74"/>
      <c r="T136" s="74"/>
      <c r="U136" s="74"/>
      <c r="V136" s="21"/>
      <c r="W136" s="74"/>
      <c r="X136" s="74"/>
      <c r="Y136" s="74"/>
      <c r="Z136" s="74"/>
      <c r="AA136" s="74" t="s">
        <v>46</v>
      </c>
      <c r="AB136" s="74"/>
      <c r="AC136" s="74"/>
      <c r="AD136" s="74"/>
      <c r="AE136" s="74"/>
      <c r="AF136" s="74"/>
      <c r="AG136" s="74"/>
      <c r="AH136" s="74"/>
      <c r="AI136" s="74"/>
      <c r="AJ136" s="74"/>
      <c r="AK136" s="74"/>
      <c r="AL136" s="74"/>
      <c r="AM136" s="74"/>
      <c r="AN136" s="74"/>
      <c r="AO136" s="74"/>
    </row>
    <row r="137" spans="1:41" ht="14.5">
      <c r="A137" s="187" t="s">
        <v>352</v>
      </c>
      <c r="B137" s="8">
        <v>43982</v>
      </c>
      <c r="C137" s="74">
        <v>1</v>
      </c>
      <c r="D137" s="74">
        <v>36</v>
      </c>
      <c r="E137" s="74"/>
      <c r="F137" s="74"/>
      <c r="G137" s="74"/>
      <c r="H137" s="74">
        <v>1</v>
      </c>
      <c r="I137" s="74"/>
      <c r="J137" s="74"/>
      <c r="K137" s="74"/>
      <c r="L137" s="74"/>
      <c r="M137" s="74"/>
      <c r="N137" s="74"/>
      <c r="O137" s="74"/>
      <c r="P137" s="74"/>
      <c r="Q137" s="447">
        <v>1</v>
      </c>
      <c r="R137" s="74"/>
      <c r="T137" s="74"/>
      <c r="U137" s="74"/>
      <c r="V137" s="21"/>
      <c r="W137" s="74"/>
      <c r="X137" s="74"/>
      <c r="Y137" s="74"/>
      <c r="Z137" s="74"/>
      <c r="AA137" s="74" t="s">
        <v>55</v>
      </c>
      <c r="AB137" s="74"/>
      <c r="AC137" s="74"/>
      <c r="AD137" s="74"/>
      <c r="AE137" s="74"/>
      <c r="AF137" s="74"/>
      <c r="AG137" s="74"/>
      <c r="AH137" s="74"/>
      <c r="AI137" s="74"/>
      <c r="AJ137" s="74"/>
      <c r="AK137" s="74"/>
      <c r="AL137" s="74"/>
      <c r="AM137" s="74"/>
      <c r="AN137" s="74"/>
      <c r="AO137" s="74"/>
    </row>
    <row r="138" spans="1:41" ht="14.5">
      <c r="A138" s="335" t="s">
        <v>353</v>
      </c>
      <c r="B138" s="8">
        <v>43987</v>
      </c>
      <c r="C138" s="74">
        <v>2</v>
      </c>
      <c r="D138" s="74"/>
      <c r="E138" s="74"/>
      <c r="F138" s="74"/>
      <c r="G138" s="74"/>
      <c r="H138" s="74"/>
      <c r="I138" s="74"/>
      <c r="J138" s="74"/>
      <c r="K138" s="74"/>
      <c r="L138" s="74"/>
      <c r="M138" s="74"/>
      <c r="N138" s="74"/>
      <c r="O138" s="74"/>
      <c r="P138" s="74">
        <v>2</v>
      </c>
      <c r="Q138" s="447">
        <v>2</v>
      </c>
      <c r="R138" s="74"/>
      <c r="T138" s="74"/>
      <c r="U138" s="74"/>
      <c r="V138" s="21"/>
      <c r="W138" s="74"/>
      <c r="X138" s="74"/>
      <c r="Y138" s="74"/>
      <c r="Z138" s="74"/>
      <c r="AA138" s="74"/>
      <c r="AB138" s="74"/>
      <c r="AC138" s="74"/>
      <c r="AD138" s="74"/>
      <c r="AE138" s="74"/>
      <c r="AF138" s="74"/>
      <c r="AG138" s="74"/>
      <c r="AH138" s="74"/>
      <c r="AI138" s="74"/>
      <c r="AJ138" s="74"/>
      <c r="AK138" s="74" t="s">
        <v>46</v>
      </c>
      <c r="AL138" s="74"/>
      <c r="AM138" s="74"/>
      <c r="AN138" s="74"/>
      <c r="AO138" s="74"/>
    </row>
    <row r="139" spans="1:41" ht="14.5">
      <c r="A139" s="335" t="s">
        <v>354</v>
      </c>
      <c r="B139" s="8">
        <v>43987</v>
      </c>
      <c r="C139" s="74">
        <v>3</v>
      </c>
      <c r="D139" s="74"/>
      <c r="E139" s="74"/>
      <c r="F139" s="74"/>
      <c r="G139" s="74"/>
      <c r="H139" s="74"/>
      <c r="I139" s="74"/>
      <c r="J139" s="74"/>
      <c r="K139" s="74"/>
      <c r="L139" s="74"/>
      <c r="M139" s="74"/>
      <c r="N139" s="74"/>
      <c r="O139" s="74"/>
      <c r="P139" s="74"/>
      <c r="Q139" s="447">
        <v>3</v>
      </c>
      <c r="R139" s="74"/>
      <c r="T139" s="74"/>
      <c r="U139" s="74"/>
      <c r="V139" s="21"/>
      <c r="W139" s="74"/>
      <c r="X139" s="74"/>
      <c r="Y139" s="74"/>
      <c r="Z139" s="74"/>
      <c r="AA139" s="74"/>
      <c r="AB139" s="74"/>
      <c r="AC139" s="74"/>
      <c r="AD139" s="74"/>
      <c r="AE139" s="74"/>
      <c r="AF139" s="74"/>
      <c r="AG139" s="74"/>
      <c r="AH139" s="74"/>
      <c r="AI139" s="74"/>
      <c r="AJ139" s="74"/>
      <c r="AK139" s="74" t="s">
        <v>355</v>
      </c>
      <c r="AL139" s="74"/>
      <c r="AM139" s="74"/>
      <c r="AN139" s="74"/>
      <c r="AO139" s="74"/>
    </row>
    <row r="140" spans="1:41" ht="14.5">
      <c r="A140" s="335" t="s">
        <v>356</v>
      </c>
      <c r="B140" s="8">
        <v>43985</v>
      </c>
      <c r="C140" s="74">
        <v>8</v>
      </c>
      <c r="D140" s="9" t="s">
        <v>357</v>
      </c>
      <c r="E140" s="74">
        <v>30.6</v>
      </c>
      <c r="F140" s="74"/>
      <c r="G140" s="74">
        <v>1</v>
      </c>
      <c r="H140" s="74">
        <v>6</v>
      </c>
      <c r="I140" s="74"/>
      <c r="J140" s="74"/>
      <c r="K140" s="74"/>
      <c r="L140" s="74"/>
      <c r="M140" s="74"/>
      <c r="N140" s="74"/>
      <c r="O140" s="74"/>
      <c r="P140" s="74">
        <v>7</v>
      </c>
      <c r="Q140" s="447">
        <v>7</v>
      </c>
      <c r="R140" s="74"/>
      <c r="T140" s="74"/>
      <c r="U140" s="74">
        <v>1</v>
      </c>
      <c r="V140" s="21"/>
      <c r="W140" s="74"/>
      <c r="X140" s="74"/>
      <c r="Y140" s="74"/>
      <c r="Z140" s="74"/>
      <c r="AA140" s="74"/>
      <c r="AB140" s="74"/>
      <c r="AC140" s="74"/>
      <c r="AD140" s="74"/>
      <c r="AE140" s="74"/>
      <c r="AF140" s="74"/>
      <c r="AG140" s="74"/>
      <c r="AH140" s="74"/>
      <c r="AI140" s="74"/>
      <c r="AJ140" s="74"/>
      <c r="AK140" s="74"/>
      <c r="AL140" s="74"/>
      <c r="AM140" s="74"/>
      <c r="AN140" s="74"/>
      <c r="AO140" s="74"/>
    </row>
    <row r="141" spans="1:41" ht="14.5">
      <c r="A141" s="335" t="s">
        <v>358</v>
      </c>
      <c r="B141" s="8">
        <v>43980</v>
      </c>
      <c r="C141" s="74">
        <v>2</v>
      </c>
      <c r="D141" s="74" t="s">
        <v>359</v>
      </c>
      <c r="E141" s="74"/>
      <c r="F141" s="74"/>
      <c r="G141" s="74"/>
      <c r="H141" s="74">
        <v>2</v>
      </c>
      <c r="I141" s="74" t="s">
        <v>360</v>
      </c>
      <c r="J141" s="74"/>
      <c r="K141" s="74"/>
      <c r="L141" s="74"/>
      <c r="M141" s="74"/>
      <c r="N141" s="74"/>
      <c r="O141" s="74"/>
      <c r="P141" s="74">
        <v>1</v>
      </c>
      <c r="Q141" s="447">
        <v>1</v>
      </c>
      <c r="R141" s="74"/>
      <c r="T141" s="74"/>
      <c r="U141" s="74">
        <v>1</v>
      </c>
      <c r="V141" s="21"/>
      <c r="W141" s="74"/>
      <c r="X141" s="74"/>
      <c r="Y141" s="74"/>
      <c r="Z141" s="74"/>
      <c r="AA141" s="74" t="s">
        <v>46</v>
      </c>
      <c r="AB141" s="74"/>
      <c r="AC141" s="74"/>
      <c r="AD141" s="74"/>
      <c r="AE141" s="74"/>
      <c r="AF141" s="74"/>
      <c r="AG141" s="74"/>
      <c r="AH141" s="74"/>
      <c r="AI141" s="74"/>
      <c r="AJ141" s="74"/>
      <c r="AK141" s="74"/>
      <c r="AL141" s="74"/>
      <c r="AM141" s="74"/>
      <c r="AN141" s="74"/>
      <c r="AO141" s="74"/>
    </row>
    <row r="142" spans="1:41" ht="14.5">
      <c r="A142" s="335" t="s">
        <v>361</v>
      </c>
      <c r="B142" s="8">
        <v>43986</v>
      </c>
      <c r="C142" s="74">
        <v>617</v>
      </c>
      <c r="D142" s="74"/>
      <c r="E142" s="74"/>
      <c r="F142" s="74">
        <v>0</v>
      </c>
      <c r="G142" s="74">
        <v>105</v>
      </c>
      <c r="H142" s="74">
        <v>380</v>
      </c>
      <c r="I142" s="74"/>
      <c r="J142" s="74"/>
      <c r="K142" s="74">
        <v>21</v>
      </c>
      <c r="L142" s="74">
        <v>71</v>
      </c>
      <c r="M142" s="74" t="s">
        <v>362</v>
      </c>
      <c r="N142" s="74"/>
      <c r="O142" s="74">
        <v>1</v>
      </c>
      <c r="P142" s="74">
        <v>87</v>
      </c>
      <c r="Q142" s="447">
        <v>181</v>
      </c>
      <c r="R142" s="74">
        <v>5</v>
      </c>
      <c r="S142" s="74">
        <v>7</v>
      </c>
      <c r="T142" s="74"/>
      <c r="U142" s="74"/>
      <c r="V142" s="21"/>
      <c r="W142" s="74"/>
      <c r="X142" s="74"/>
      <c r="Y142" s="74"/>
      <c r="Z142" s="74"/>
      <c r="AA142" s="74" t="s">
        <v>363</v>
      </c>
      <c r="AB142" s="74"/>
      <c r="AC142" s="74"/>
      <c r="AD142" s="74"/>
      <c r="AE142" s="74"/>
      <c r="AF142" s="74"/>
      <c r="AG142" s="74"/>
      <c r="AH142" s="74"/>
      <c r="AI142" s="74"/>
      <c r="AJ142" s="74"/>
      <c r="AK142" s="74" t="s">
        <v>364</v>
      </c>
      <c r="AL142" s="74"/>
      <c r="AM142" s="74"/>
      <c r="AN142" s="23" t="s">
        <v>365</v>
      </c>
      <c r="AO142" s="281" t="s">
        <v>366</v>
      </c>
    </row>
    <row r="143" spans="1:41" ht="14.5">
      <c r="A143" s="335" t="s">
        <v>367</v>
      </c>
      <c r="B143" s="8">
        <v>43986</v>
      </c>
      <c r="C143" s="74">
        <v>2</v>
      </c>
      <c r="D143" s="74" t="s">
        <v>368</v>
      </c>
      <c r="E143" s="74"/>
      <c r="F143" s="74"/>
      <c r="G143" s="74"/>
      <c r="H143" s="74">
        <v>2</v>
      </c>
      <c r="I143" s="74" t="s">
        <v>369</v>
      </c>
      <c r="J143" s="74">
        <v>2</v>
      </c>
      <c r="K143" s="74"/>
      <c r="L143" s="74"/>
      <c r="M143" s="74"/>
      <c r="N143" s="74">
        <v>2</v>
      </c>
      <c r="O143" s="74"/>
      <c r="P143" s="74">
        <v>2</v>
      </c>
      <c r="Q143" s="447">
        <v>2</v>
      </c>
      <c r="R143" s="74"/>
      <c r="T143" s="74"/>
      <c r="U143" s="74"/>
      <c r="V143" s="21"/>
      <c r="W143" s="74"/>
      <c r="X143" s="74"/>
      <c r="Y143" s="74"/>
      <c r="Z143" s="74"/>
      <c r="AA143" s="74"/>
      <c r="AB143" s="74"/>
      <c r="AC143" s="74"/>
      <c r="AD143" s="74"/>
      <c r="AE143" s="74"/>
      <c r="AF143" s="74"/>
      <c r="AG143" s="74"/>
      <c r="AH143" s="74"/>
      <c r="AI143" s="74"/>
      <c r="AJ143" s="74"/>
      <c r="AK143" s="74" t="s">
        <v>46</v>
      </c>
      <c r="AL143" s="74"/>
      <c r="AM143" s="74"/>
      <c r="AN143" s="74"/>
      <c r="AO143" s="74"/>
    </row>
    <row r="144" spans="1:41" ht="14.5">
      <c r="A144" s="335" t="s">
        <v>370</v>
      </c>
      <c r="B144" s="8">
        <v>43990</v>
      </c>
      <c r="C144" s="74">
        <v>30</v>
      </c>
      <c r="D144" s="74">
        <v>29.9</v>
      </c>
      <c r="E144" s="74">
        <v>37.799999999999997</v>
      </c>
      <c r="F144" s="74"/>
      <c r="G144" s="74"/>
      <c r="H144" s="74"/>
      <c r="I144" s="74" t="s">
        <v>371</v>
      </c>
      <c r="J144" s="74">
        <v>30</v>
      </c>
      <c r="K144" s="74"/>
      <c r="L144" s="74">
        <v>2</v>
      </c>
      <c r="M144" s="74"/>
      <c r="N144" s="74"/>
      <c r="O144" s="74"/>
      <c r="P144" s="74">
        <v>23</v>
      </c>
      <c r="Q144" s="447">
        <v>30</v>
      </c>
      <c r="R144" s="74"/>
      <c r="T144" s="74">
        <v>6</v>
      </c>
      <c r="U144" s="74"/>
      <c r="V144" s="21"/>
      <c r="W144" s="74"/>
      <c r="X144" s="74"/>
      <c r="Y144" s="74"/>
      <c r="Z144" s="74"/>
      <c r="AA144" s="74"/>
      <c r="AB144" s="74"/>
      <c r="AC144" s="74"/>
      <c r="AD144" s="74"/>
      <c r="AE144" s="74"/>
      <c r="AF144" s="74"/>
      <c r="AG144" s="74"/>
      <c r="AH144" s="74"/>
      <c r="AI144" s="74"/>
      <c r="AJ144" s="74"/>
      <c r="AK144" s="74" t="s">
        <v>372</v>
      </c>
      <c r="AL144" s="74"/>
      <c r="AM144" s="74"/>
      <c r="AN144" s="74"/>
      <c r="AO144" s="74"/>
    </row>
    <row r="145" spans="1:41" ht="14.5">
      <c r="A145" s="335" t="s">
        <v>373</v>
      </c>
      <c r="B145" s="8">
        <v>43990</v>
      </c>
      <c r="C145" s="74">
        <v>82</v>
      </c>
      <c r="D145" s="74" t="s">
        <v>374</v>
      </c>
      <c r="E145" s="74"/>
      <c r="F145" s="74"/>
      <c r="G145" s="74"/>
      <c r="H145" s="74"/>
      <c r="I145" s="74" t="s">
        <v>375</v>
      </c>
      <c r="J145" s="74"/>
      <c r="K145" s="74">
        <v>4</v>
      </c>
      <c r="L145" s="74">
        <v>1</v>
      </c>
      <c r="M145" s="74"/>
      <c r="N145" s="74">
        <v>5</v>
      </c>
      <c r="O145" s="74"/>
      <c r="P145" s="74">
        <v>41</v>
      </c>
      <c r="Q145" s="447">
        <v>82</v>
      </c>
      <c r="R145" s="74">
        <v>0</v>
      </c>
      <c r="T145" s="74"/>
      <c r="U145" s="74"/>
      <c r="V145" s="21"/>
      <c r="W145" s="74"/>
      <c r="X145" s="74"/>
      <c r="Y145" s="74"/>
      <c r="Z145" s="74"/>
      <c r="AA145" s="74"/>
      <c r="AB145" s="74"/>
      <c r="AC145" s="74"/>
      <c r="AD145" s="74"/>
      <c r="AE145" s="74"/>
      <c r="AF145" s="74"/>
      <c r="AG145" s="74"/>
      <c r="AH145" s="74"/>
      <c r="AI145" s="74"/>
      <c r="AJ145" s="74"/>
      <c r="AK145" s="74"/>
      <c r="AL145" s="74"/>
      <c r="AM145" s="74"/>
      <c r="AN145" s="74"/>
      <c r="AO145" s="74"/>
    </row>
    <row r="146" spans="1:41" ht="14.5">
      <c r="A146" s="335" t="s">
        <v>376</v>
      </c>
      <c r="B146" s="8">
        <v>43952</v>
      </c>
      <c r="C146" s="74">
        <v>1</v>
      </c>
      <c r="D146" s="74">
        <v>30</v>
      </c>
      <c r="E146" s="74"/>
      <c r="F146" s="74"/>
      <c r="G146" s="74"/>
      <c r="H146" s="74">
        <v>1</v>
      </c>
      <c r="I146" s="74">
        <v>6</v>
      </c>
      <c r="J146" s="74"/>
      <c r="K146" s="74"/>
      <c r="L146" s="74"/>
      <c r="M146" s="74"/>
      <c r="N146" s="74"/>
      <c r="O146" s="74"/>
      <c r="P146" s="74">
        <v>1</v>
      </c>
      <c r="Q146" s="447">
        <v>1</v>
      </c>
      <c r="R146" s="74"/>
      <c r="T146" s="74"/>
      <c r="U146" s="74"/>
      <c r="V146" s="21"/>
      <c r="W146" s="74"/>
      <c r="X146" s="74"/>
      <c r="Y146" s="74"/>
      <c r="Z146" s="74"/>
      <c r="AA146" s="74" t="s">
        <v>55</v>
      </c>
      <c r="AB146" s="74"/>
      <c r="AC146" s="74"/>
      <c r="AD146" s="74"/>
      <c r="AE146" s="74" t="s">
        <v>41</v>
      </c>
      <c r="AF146" s="74"/>
      <c r="AG146" s="74"/>
      <c r="AH146" s="74"/>
      <c r="AI146" s="74"/>
      <c r="AJ146" s="74"/>
      <c r="AK146" s="74"/>
      <c r="AL146" s="74"/>
      <c r="AM146" s="74"/>
      <c r="AN146" s="74"/>
      <c r="AO146" s="74"/>
    </row>
    <row r="147" spans="1:41" ht="14.5">
      <c r="A147" s="187" t="s">
        <v>377</v>
      </c>
      <c r="B147" s="8">
        <v>43990</v>
      </c>
      <c r="C147" s="74">
        <v>1</v>
      </c>
      <c r="D147" s="74">
        <v>26</v>
      </c>
      <c r="E147" s="74"/>
      <c r="F147" s="74"/>
      <c r="G147" s="74"/>
      <c r="H147" s="74">
        <v>1</v>
      </c>
      <c r="I147" s="74">
        <v>14</v>
      </c>
      <c r="J147" s="74"/>
      <c r="K147" s="74"/>
      <c r="L147" s="74"/>
      <c r="M147" s="74"/>
      <c r="N147" s="74"/>
      <c r="O147" s="74"/>
      <c r="P147" s="74">
        <v>1</v>
      </c>
      <c r="Q147" s="447">
        <v>1</v>
      </c>
      <c r="R147" s="74"/>
      <c r="T147" s="74"/>
      <c r="U147" s="74"/>
      <c r="V147" s="21"/>
      <c r="W147" s="74"/>
      <c r="X147" s="74"/>
      <c r="Y147" s="74"/>
      <c r="Z147" s="74"/>
      <c r="AA147" s="74" t="s">
        <v>55</v>
      </c>
      <c r="AB147" s="74"/>
      <c r="AC147" s="74"/>
      <c r="AD147" s="74"/>
      <c r="AE147" s="74"/>
      <c r="AF147" s="74"/>
      <c r="AG147" s="74"/>
      <c r="AH147" s="74"/>
      <c r="AI147" s="74"/>
      <c r="AJ147" s="74"/>
      <c r="AK147" s="74"/>
      <c r="AL147" s="74"/>
      <c r="AM147" s="74"/>
      <c r="AN147" s="74"/>
      <c r="AO147" s="74"/>
    </row>
    <row r="148" spans="1:41" ht="14.5">
      <c r="A148" s="187" t="s">
        <v>378</v>
      </c>
      <c r="B148" s="8">
        <v>43994</v>
      </c>
      <c r="C148" s="74">
        <v>3</v>
      </c>
      <c r="D148" s="74"/>
      <c r="E148" s="74" t="s">
        <v>379</v>
      </c>
      <c r="F148" s="74"/>
      <c r="G148" s="74"/>
      <c r="H148" s="74">
        <v>2</v>
      </c>
      <c r="I148" s="74"/>
      <c r="J148" s="74"/>
      <c r="K148" s="74"/>
      <c r="L148" s="74"/>
      <c r="M148" s="74"/>
      <c r="N148" s="74"/>
      <c r="O148" s="74">
        <v>1</v>
      </c>
      <c r="P148" s="74">
        <v>2</v>
      </c>
      <c r="Q148" s="447">
        <v>3</v>
      </c>
      <c r="R148" s="74"/>
      <c r="T148" s="74"/>
      <c r="U148" s="74"/>
      <c r="V148" s="21"/>
      <c r="W148" s="74"/>
      <c r="X148" s="74"/>
      <c r="Y148" s="74"/>
      <c r="Z148" s="74"/>
      <c r="AA148" s="74"/>
      <c r="AB148" s="74"/>
      <c r="AC148" s="74"/>
      <c r="AD148" s="74"/>
      <c r="AE148" s="74"/>
      <c r="AF148" s="74"/>
      <c r="AG148" s="74"/>
      <c r="AH148" s="74"/>
      <c r="AI148" s="74"/>
      <c r="AJ148" s="74" t="s">
        <v>126</v>
      </c>
      <c r="AK148" s="74"/>
      <c r="AL148" s="74"/>
      <c r="AM148" s="74"/>
      <c r="AN148" s="74"/>
      <c r="AO148" s="74"/>
    </row>
    <row r="149" spans="1:41" ht="14.5">
      <c r="A149" s="187" t="s">
        <v>380</v>
      </c>
      <c r="B149" s="8">
        <v>43995</v>
      </c>
      <c r="C149" s="74">
        <v>27</v>
      </c>
      <c r="D149" s="74"/>
      <c r="E149" s="74"/>
      <c r="F149" s="74"/>
      <c r="G149" s="74"/>
      <c r="H149" s="74"/>
      <c r="I149" s="74"/>
      <c r="J149" s="74"/>
      <c r="K149" s="74"/>
      <c r="L149" s="74"/>
      <c r="M149" s="74"/>
      <c r="N149" s="74"/>
      <c r="O149" s="74"/>
      <c r="P149" s="74">
        <v>10</v>
      </c>
      <c r="Q149" s="447">
        <v>27</v>
      </c>
      <c r="R149" s="74"/>
      <c r="T149" s="74"/>
      <c r="U149" s="74"/>
      <c r="V149" s="21"/>
      <c r="W149" s="74"/>
      <c r="X149" s="74"/>
      <c r="Y149" s="74"/>
      <c r="Z149" s="74"/>
      <c r="AA149" s="74" t="s">
        <v>381</v>
      </c>
      <c r="AB149" s="74"/>
      <c r="AC149" s="74"/>
      <c r="AD149" s="74"/>
      <c r="AE149" s="74"/>
      <c r="AF149" s="74"/>
      <c r="AG149" s="74"/>
      <c r="AH149" s="74"/>
      <c r="AI149" s="74"/>
      <c r="AJ149" s="74"/>
      <c r="AK149" s="74"/>
      <c r="AL149" s="74"/>
      <c r="AM149" s="74"/>
      <c r="AN149" s="74"/>
      <c r="AO149" s="74"/>
    </row>
    <row r="150" spans="1:41" ht="14.5">
      <c r="A150" s="335" t="s">
        <v>382</v>
      </c>
      <c r="B150" s="8">
        <v>43997</v>
      </c>
      <c r="C150" s="74">
        <v>38</v>
      </c>
      <c r="D150" s="74" t="s">
        <v>383</v>
      </c>
      <c r="E150" s="74" t="s">
        <v>384</v>
      </c>
      <c r="F150" s="74"/>
      <c r="G150" s="74"/>
      <c r="H150" s="74"/>
      <c r="I150" s="74" t="s">
        <v>385</v>
      </c>
      <c r="J150" s="74"/>
      <c r="K150" s="74">
        <v>2</v>
      </c>
      <c r="L150" s="74">
        <v>4</v>
      </c>
      <c r="M150" s="74"/>
      <c r="N150" s="74">
        <v>3</v>
      </c>
      <c r="O150" s="74"/>
      <c r="P150" s="74">
        <v>7</v>
      </c>
      <c r="Q150" s="447">
        <v>17</v>
      </c>
      <c r="R150" s="74">
        <v>1</v>
      </c>
      <c r="T150" s="74"/>
      <c r="U150" s="74">
        <v>20</v>
      </c>
      <c r="V150" s="21"/>
      <c r="W150" s="74"/>
      <c r="X150" s="74"/>
      <c r="Y150" s="74"/>
      <c r="Z150" s="74"/>
      <c r="AA150" s="74" t="s">
        <v>386</v>
      </c>
      <c r="AB150" s="74"/>
      <c r="AC150" s="74"/>
      <c r="AD150" s="74"/>
      <c r="AE150" s="74"/>
      <c r="AF150" s="74"/>
      <c r="AG150" s="74"/>
      <c r="AH150" s="74"/>
      <c r="AI150" s="74"/>
      <c r="AJ150" s="74"/>
      <c r="AK150" s="74"/>
      <c r="AL150" s="74"/>
      <c r="AM150" s="74"/>
      <c r="AN150" s="74"/>
      <c r="AO150" s="74"/>
    </row>
    <row r="151" spans="1:41" ht="14.5">
      <c r="A151" s="335" t="s">
        <v>387</v>
      </c>
      <c r="B151" s="8">
        <v>43992</v>
      </c>
      <c r="C151" s="74">
        <v>13</v>
      </c>
      <c r="D151" s="74" t="s">
        <v>388</v>
      </c>
      <c r="E151" s="74" t="s">
        <v>389</v>
      </c>
      <c r="F151" s="74"/>
      <c r="G151" s="74"/>
      <c r="H151" s="74"/>
      <c r="I151" s="74"/>
      <c r="J151" s="74"/>
      <c r="K151" s="74">
        <v>3</v>
      </c>
      <c r="L151" s="74">
        <v>1</v>
      </c>
      <c r="M151" s="74"/>
      <c r="N151" s="74">
        <v>13</v>
      </c>
      <c r="O151" s="74">
        <v>2</v>
      </c>
      <c r="P151" s="74">
        <v>6</v>
      </c>
      <c r="Q151" s="447">
        <v>7</v>
      </c>
      <c r="R151" s="74"/>
      <c r="T151" s="74"/>
      <c r="U151" s="23">
        <v>4</v>
      </c>
      <c r="V151" s="21"/>
      <c r="W151" s="74"/>
      <c r="X151" s="74"/>
      <c r="Y151" s="74"/>
      <c r="Z151" s="74"/>
      <c r="AA151" s="74"/>
      <c r="AB151" s="74"/>
      <c r="AC151" s="74"/>
      <c r="AD151" s="74"/>
      <c r="AE151" s="74"/>
      <c r="AF151" s="74"/>
      <c r="AG151" s="74"/>
      <c r="AH151" s="74"/>
      <c r="AI151" s="74"/>
      <c r="AJ151" s="74"/>
      <c r="AK151" s="74" t="s">
        <v>390</v>
      </c>
      <c r="AL151" s="74"/>
      <c r="AM151" s="74"/>
      <c r="AN151" s="74"/>
      <c r="AO151" s="74"/>
    </row>
    <row r="152" spans="1:41" ht="14.5">
      <c r="A152" s="335" t="s">
        <v>391</v>
      </c>
      <c r="B152" s="8">
        <v>43960</v>
      </c>
      <c r="C152" s="74">
        <v>92</v>
      </c>
      <c r="D152" s="74">
        <v>31</v>
      </c>
      <c r="E152" s="74"/>
      <c r="F152" s="74">
        <v>9</v>
      </c>
      <c r="G152" s="74">
        <v>5</v>
      </c>
      <c r="H152" s="74">
        <v>78</v>
      </c>
      <c r="I152" s="74"/>
      <c r="J152" s="74"/>
      <c r="K152" s="74"/>
      <c r="L152" s="74">
        <v>7</v>
      </c>
      <c r="M152" s="74"/>
      <c r="N152" s="74">
        <v>17</v>
      </c>
      <c r="O152" s="74"/>
      <c r="P152" s="74">
        <v>66</v>
      </c>
      <c r="Q152" s="447">
        <v>75</v>
      </c>
      <c r="R152" s="281">
        <v>8</v>
      </c>
      <c r="T152" s="74">
        <v>7</v>
      </c>
      <c r="U152" s="23">
        <v>9</v>
      </c>
      <c r="V152" s="21"/>
      <c r="W152" s="74"/>
      <c r="X152" s="74"/>
      <c r="Y152" s="74"/>
      <c r="Z152" s="74"/>
      <c r="AA152" s="74" t="s">
        <v>392</v>
      </c>
      <c r="AB152" s="74"/>
      <c r="AC152" s="74"/>
      <c r="AD152" s="74"/>
      <c r="AE152" s="74"/>
      <c r="AF152" s="74"/>
      <c r="AG152" s="74"/>
      <c r="AH152" s="74"/>
      <c r="AI152" s="74"/>
      <c r="AJ152" s="74"/>
      <c r="AK152" s="74"/>
      <c r="AL152" s="74"/>
      <c r="AM152" s="281" t="s">
        <v>393</v>
      </c>
      <c r="AN152" s="74"/>
      <c r="AO152" s="74"/>
    </row>
    <row r="153" spans="1:41" ht="14.5">
      <c r="A153" s="335" t="s">
        <v>394</v>
      </c>
      <c r="B153" s="7">
        <v>43950</v>
      </c>
      <c r="C153" s="74">
        <v>1</v>
      </c>
      <c r="D153" s="74">
        <v>38</v>
      </c>
      <c r="E153" s="74"/>
      <c r="F153" s="74"/>
      <c r="G153" s="74"/>
      <c r="H153" s="74">
        <v>1</v>
      </c>
      <c r="I153" s="74"/>
      <c r="J153" s="74"/>
      <c r="K153" s="74"/>
      <c r="L153" s="74">
        <v>1</v>
      </c>
      <c r="M153" s="74"/>
      <c r="N153" s="74"/>
      <c r="O153" s="74"/>
      <c r="P153" s="74">
        <v>1</v>
      </c>
      <c r="Q153" s="447">
        <v>1</v>
      </c>
      <c r="R153" s="74"/>
      <c r="T153" s="74"/>
      <c r="U153" s="74"/>
      <c r="V153" s="21"/>
      <c r="W153" s="74"/>
      <c r="X153" s="74"/>
      <c r="Y153" s="74"/>
      <c r="Z153" s="74"/>
      <c r="AA153" s="74"/>
      <c r="AB153" s="74"/>
      <c r="AC153" s="74"/>
      <c r="AD153" s="74"/>
      <c r="AE153" s="74"/>
      <c r="AF153" s="74"/>
      <c r="AG153" s="74"/>
      <c r="AH153" s="74"/>
      <c r="AI153" s="74"/>
      <c r="AJ153" s="74"/>
      <c r="AK153" s="74" t="s">
        <v>55</v>
      </c>
      <c r="AL153" s="74"/>
      <c r="AM153" s="74"/>
      <c r="AN153" s="74"/>
      <c r="AO153" s="74"/>
    </row>
    <row r="154" spans="1:41" ht="14.5">
      <c r="A154" s="335" t="s">
        <v>395</v>
      </c>
      <c r="B154" s="8">
        <v>43958</v>
      </c>
      <c r="C154" s="74">
        <v>1</v>
      </c>
      <c r="D154" s="74">
        <v>38</v>
      </c>
      <c r="E154" s="74"/>
      <c r="F154" s="74"/>
      <c r="G154" s="74"/>
      <c r="H154" s="74">
        <v>1</v>
      </c>
      <c r="I154" s="74"/>
      <c r="J154" s="74"/>
      <c r="K154" s="74"/>
      <c r="L154" s="74"/>
      <c r="M154" s="74"/>
      <c r="N154" s="74">
        <v>1</v>
      </c>
      <c r="O154" s="74">
        <v>1</v>
      </c>
      <c r="P154" s="74">
        <v>1</v>
      </c>
      <c r="Q154" s="447">
        <v>1</v>
      </c>
      <c r="R154" s="74"/>
      <c r="T154" s="74"/>
      <c r="U154" s="74"/>
      <c r="V154" s="21"/>
      <c r="W154" s="74"/>
      <c r="X154" s="74"/>
      <c r="Y154" s="74"/>
      <c r="Z154" s="74"/>
      <c r="AA154" s="74" t="s">
        <v>41</v>
      </c>
      <c r="AB154" s="74"/>
      <c r="AC154" s="74"/>
      <c r="AD154" s="74"/>
      <c r="AE154" s="74"/>
      <c r="AF154" s="74"/>
      <c r="AG154" s="74"/>
      <c r="AH154" s="74"/>
      <c r="AI154" s="74"/>
      <c r="AJ154" s="74"/>
      <c r="AK154" s="74" t="s">
        <v>396</v>
      </c>
      <c r="AL154" s="74"/>
      <c r="AM154" s="74"/>
      <c r="AN154" s="74"/>
      <c r="AO154" s="74"/>
    </row>
    <row r="155" spans="1:41" ht="14.5">
      <c r="A155" s="335" t="s">
        <v>397</v>
      </c>
      <c r="B155" s="8">
        <v>43984</v>
      </c>
      <c r="C155" s="74">
        <v>1</v>
      </c>
      <c r="D155" s="74">
        <v>36</v>
      </c>
      <c r="E155" s="74"/>
      <c r="F155" s="74"/>
      <c r="G155" s="74"/>
      <c r="H155" s="74">
        <v>1</v>
      </c>
      <c r="I155" s="74">
        <v>41</v>
      </c>
      <c r="J155" s="74"/>
      <c r="K155" s="74">
        <v>1</v>
      </c>
      <c r="L155" s="74"/>
      <c r="M155" s="74" t="s">
        <v>398</v>
      </c>
      <c r="N155" s="74"/>
      <c r="O155" s="74"/>
      <c r="P155" s="74">
        <v>1</v>
      </c>
      <c r="Q155" s="447">
        <v>1</v>
      </c>
      <c r="R155" s="74"/>
      <c r="T155" s="74"/>
      <c r="U155" s="74"/>
      <c r="V155" s="21"/>
      <c r="W155" s="74"/>
      <c r="X155" s="74"/>
      <c r="Y155" s="74"/>
      <c r="Z155" s="74"/>
      <c r="AA155" s="74"/>
      <c r="AB155" s="74"/>
      <c r="AC155" s="74"/>
      <c r="AD155" s="74"/>
      <c r="AE155" s="74"/>
      <c r="AF155" s="74"/>
      <c r="AG155" s="74"/>
      <c r="AH155" s="74"/>
      <c r="AI155" s="74"/>
      <c r="AJ155" s="74"/>
      <c r="AK155" s="74"/>
      <c r="AL155" s="74"/>
      <c r="AM155" s="74"/>
      <c r="AN155" s="74"/>
      <c r="AO155" s="74"/>
    </row>
    <row r="156" spans="1:41" ht="14.5">
      <c r="A156" s="335" t="s">
        <v>399</v>
      </c>
      <c r="B156" s="4">
        <v>43991</v>
      </c>
      <c r="C156" s="74">
        <v>88</v>
      </c>
      <c r="D156" s="74"/>
      <c r="E156" s="74">
        <v>27</v>
      </c>
      <c r="F156" s="74"/>
      <c r="G156" s="74"/>
      <c r="H156" s="74"/>
      <c r="I156" s="74"/>
      <c r="J156" s="74"/>
      <c r="K156" s="74"/>
      <c r="L156" s="74">
        <v>5</v>
      </c>
      <c r="M156" s="74" t="s">
        <v>400</v>
      </c>
      <c r="N156" s="74"/>
      <c r="O156" s="74"/>
      <c r="P156" s="74">
        <v>5</v>
      </c>
      <c r="Q156" s="447">
        <v>14</v>
      </c>
      <c r="R156" s="74"/>
      <c r="T156" s="74"/>
      <c r="U156" s="74">
        <v>74</v>
      </c>
      <c r="V156" s="21"/>
      <c r="W156" s="74"/>
      <c r="X156" s="74"/>
      <c r="Y156" s="74"/>
      <c r="Z156" s="74"/>
      <c r="AA156" s="74"/>
      <c r="AB156" s="74"/>
      <c r="AC156" s="74"/>
      <c r="AD156" s="74"/>
      <c r="AE156" s="74"/>
      <c r="AF156" s="74"/>
      <c r="AG156" s="74"/>
      <c r="AH156" s="74"/>
      <c r="AI156" s="74"/>
      <c r="AJ156" s="74"/>
      <c r="AK156" s="74"/>
      <c r="AL156" s="74"/>
      <c r="AM156" s="74"/>
      <c r="AN156" s="74"/>
      <c r="AO156" s="74"/>
    </row>
    <row r="157" spans="1:41" ht="14.5">
      <c r="A157" s="335" t="s">
        <v>401</v>
      </c>
      <c r="B157" s="18" t="s">
        <v>402</v>
      </c>
      <c r="C157" s="74">
        <v>4</v>
      </c>
      <c r="D157" s="74" t="s">
        <v>403</v>
      </c>
      <c r="E157" s="74"/>
      <c r="F157" s="74"/>
      <c r="G157" s="74">
        <v>4</v>
      </c>
      <c r="H157" s="74"/>
      <c r="I157" s="74"/>
      <c r="J157" s="74"/>
      <c r="K157" s="74"/>
      <c r="L157" s="74"/>
      <c r="M157" s="74"/>
      <c r="N157" s="74"/>
      <c r="O157" s="74"/>
      <c r="P157" s="74"/>
      <c r="R157" s="74"/>
      <c r="T157" s="74"/>
      <c r="U157" s="74">
        <v>4</v>
      </c>
      <c r="V157" s="21"/>
      <c r="W157" s="74"/>
      <c r="X157" s="74"/>
      <c r="Y157" s="74" t="s">
        <v>404</v>
      </c>
      <c r="Z157" s="74" t="s">
        <v>404</v>
      </c>
      <c r="AA157" s="74"/>
      <c r="AB157" s="74"/>
      <c r="AC157" s="74"/>
      <c r="AD157" s="74"/>
      <c r="AE157" s="74"/>
      <c r="AF157" s="74"/>
      <c r="AG157" s="74"/>
      <c r="AH157" s="74"/>
      <c r="AI157" s="74"/>
      <c r="AJ157" s="74"/>
      <c r="AK157" s="74"/>
      <c r="AL157" s="74"/>
      <c r="AM157" s="74"/>
      <c r="AN157" s="74"/>
      <c r="AO157" s="74"/>
    </row>
    <row r="158" spans="1:41" ht="14.5">
      <c r="A158" s="335" t="s">
        <v>405</v>
      </c>
      <c r="B158" s="18" t="s">
        <v>406</v>
      </c>
      <c r="C158" s="74">
        <v>1</v>
      </c>
      <c r="D158" s="74">
        <v>33</v>
      </c>
      <c r="E158" s="74"/>
      <c r="F158" s="74"/>
      <c r="G158" s="74"/>
      <c r="H158" s="74">
        <v>1</v>
      </c>
      <c r="I158" s="74" t="s">
        <v>407</v>
      </c>
      <c r="J158" s="74"/>
      <c r="K158" s="74"/>
      <c r="L158" s="74"/>
      <c r="M158" s="74"/>
      <c r="N158" s="74">
        <v>1</v>
      </c>
      <c r="O158" s="74"/>
      <c r="P158" s="74"/>
      <c r="Q158" s="447">
        <v>1</v>
      </c>
      <c r="R158" s="74"/>
      <c r="T158" s="74"/>
      <c r="U158" s="74"/>
      <c r="V158" s="21"/>
      <c r="W158" s="74"/>
      <c r="X158" s="74" t="s">
        <v>408</v>
      </c>
      <c r="Y158" s="74" t="s">
        <v>41</v>
      </c>
      <c r="Z158" s="74"/>
      <c r="AA158" s="74"/>
      <c r="AB158" s="74"/>
      <c r="AC158" s="74" t="s">
        <v>41</v>
      </c>
      <c r="AD158" s="74" t="s">
        <v>41</v>
      </c>
      <c r="AE158" s="74" t="s">
        <v>409</v>
      </c>
      <c r="AF158" s="74"/>
      <c r="AG158" s="74"/>
      <c r="AH158" s="74" t="s">
        <v>41</v>
      </c>
      <c r="AI158" s="74"/>
      <c r="AJ158" s="74" t="s">
        <v>55</v>
      </c>
      <c r="AK158" s="74"/>
      <c r="AL158" s="74"/>
      <c r="AM158" s="74"/>
      <c r="AN158" s="74"/>
      <c r="AO158" s="74"/>
    </row>
    <row r="159" spans="1:41" ht="14.5">
      <c r="A159" s="335" t="s">
        <v>410</v>
      </c>
      <c r="B159" s="18" t="s">
        <v>411</v>
      </c>
      <c r="C159" s="74">
        <v>241</v>
      </c>
      <c r="D159" s="74">
        <v>32</v>
      </c>
      <c r="E159" s="74"/>
      <c r="F159" s="74"/>
      <c r="G159" s="74"/>
      <c r="H159" s="74">
        <v>241</v>
      </c>
      <c r="I159" s="74"/>
      <c r="J159" s="74">
        <v>50</v>
      </c>
      <c r="K159" s="74"/>
      <c r="L159" s="74"/>
      <c r="M159" s="74"/>
      <c r="N159" s="74">
        <v>17</v>
      </c>
      <c r="O159" s="74"/>
      <c r="P159" s="74">
        <v>100</v>
      </c>
      <c r="Q159" s="447">
        <v>241</v>
      </c>
      <c r="R159" s="74">
        <v>0</v>
      </c>
      <c r="T159" s="74">
        <v>41</v>
      </c>
      <c r="U159" s="74"/>
      <c r="V159" s="21"/>
      <c r="W159" s="74"/>
      <c r="X159" s="74"/>
      <c r="Y159" s="74"/>
      <c r="Z159" s="74"/>
      <c r="AA159" s="74" t="s">
        <v>412</v>
      </c>
      <c r="AB159" s="74"/>
      <c r="AC159" s="74"/>
      <c r="AD159" s="74"/>
      <c r="AE159" s="74"/>
      <c r="AF159" s="74"/>
      <c r="AG159" s="74"/>
      <c r="AH159" s="74"/>
      <c r="AI159" s="74"/>
      <c r="AJ159" s="74"/>
      <c r="AK159" s="74"/>
      <c r="AL159" s="74"/>
      <c r="AM159" s="74"/>
      <c r="AN159" s="74"/>
      <c r="AO159" s="74"/>
    </row>
    <row r="160" spans="1:41" ht="14.5">
      <c r="A160" s="335" t="s">
        <v>413</v>
      </c>
      <c r="B160" s="18" t="s">
        <v>406</v>
      </c>
      <c r="C160" s="74">
        <v>2</v>
      </c>
      <c r="D160" s="74" t="s">
        <v>414</v>
      </c>
      <c r="E160" s="74"/>
      <c r="F160" s="74"/>
      <c r="G160" s="74">
        <v>1</v>
      </c>
      <c r="H160" s="74">
        <v>1</v>
      </c>
      <c r="I160" s="74">
        <v>7</v>
      </c>
      <c r="J160" s="74">
        <v>1</v>
      </c>
      <c r="K160" s="74"/>
      <c r="L160" s="74"/>
      <c r="M160" s="74" t="s">
        <v>415</v>
      </c>
      <c r="N160" s="74">
        <v>1</v>
      </c>
      <c r="O160" s="74"/>
      <c r="P160" s="74">
        <v>1</v>
      </c>
      <c r="Q160" s="447">
        <v>2</v>
      </c>
      <c r="R160" s="74"/>
      <c r="T160" s="74"/>
      <c r="U160" s="74"/>
      <c r="V160" s="21"/>
      <c r="W160" s="74"/>
      <c r="X160" s="74"/>
      <c r="Y160" s="74"/>
      <c r="Z160" s="74"/>
      <c r="AA160" s="74" t="s">
        <v>46</v>
      </c>
      <c r="AB160" s="74"/>
      <c r="AC160" s="74"/>
      <c r="AD160" s="74"/>
      <c r="AE160" s="74"/>
      <c r="AF160" s="74"/>
      <c r="AG160" s="74"/>
      <c r="AH160" s="74"/>
      <c r="AI160" s="74"/>
      <c r="AJ160" s="74"/>
      <c r="AK160" s="74"/>
      <c r="AL160" s="74"/>
      <c r="AM160" s="74"/>
      <c r="AN160" s="74"/>
      <c r="AO160" s="74"/>
    </row>
    <row r="161" spans="1:41" ht="14.5">
      <c r="A161" s="335" t="s">
        <v>416</v>
      </c>
      <c r="B161" s="18" t="s">
        <v>417</v>
      </c>
      <c r="C161" s="74">
        <v>1</v>
      </c>
      <c r="D161" s="74"/>
      <c r="E161" s="74"/>
      <c r="F161" s="74"/>
      <c r="G161" s="74"/>
      <c r="H161" s="74">
        <v>1</v>
      </c>
      <c r="I161" s="74"/>
      <c r="J161" s="74"/>
      <c r="K161" s="74"/>
      <c r="L161" s="74">
        <v>1</v>
      </c>
      <c r="M161" s="74"/>
      <c r="N161" s="74"/>
      <c r="O161" s="74"/>
      <c r="P161" s="74">
        <v>1</v>
      </c>
      <c r="Q161" s="447">
        <v>1</v>
      </c>
      <c r="R161" s="74"/>
      <c r="T161" s="74"/>
      <c r="U161" s="74"/>
      <c r="V161" s="21"/>
      <c r="W161" s="74">
        <v>1</v>
      </c>
      <c r="X161" s="74"/>
      <c r="Y161" s="74" t="s">
        <v>55</v>
      </c>
      <c r="Z161" s="74"/>
      <c r="AA161" s="74" t="s">
        <v>55</v>
      </c>
      <c r="AB161" s="74"/>
      <c r="AC161" s="74" t="s">
        <v>55</v>
      </c>
      <c r="AD161" s="74" t="s">
        <v>41</v>
      </c>
      <c r="AE161" s="74" t="s">
        <v>41</v>
      </c>
      <c r="AF161" s="74" t="s">
        <v>55</v>
      </c>
      <c r="AG161" s="74"/>
      <c r="AH161" s="74" t="s">
        <v>55</v>
      </c>
      <c r="AI161" s="74" t="s">
        <v>41</v>
      </c>
      <c r="AJ161" s="74"/>
      <c r="AK161" s="74"/>
      <c r="AL161" s="74"/>
      <c r="AM161" s="74"/>
      <c r="AN161" s="74"/>
      <c r="AO161" s="74"/>
    </row>
    <row r="162" spans="1:41" ht="14.5">
      <c r="A162" s="335" t="s">
        <v>418</v>
      </c>
      <c r="B162" s="8">
        <v>43997</v>
      </c>
      <c r="C162" s="74">
        <v>11</v>
      </c>
      <c r="D162" s="74">
        <v>31.18</v>
      </c>
      <c r="E162" s="74"/>
      <c r="F162" s="74"/>
      <c r="G162" s="74"/>
      <c r="H162" s="74"/>
      <c r="I162" s="74"/>
      <c r="J162" s="74"/>
      <c r="K162" s="74"/>
      <c r="L162" s="74">
        <v>1</v>
      </c>
      <c r="M162" s="74"/>
      <c r="N162" s="74"/>
      <c r="O162" s="74"/>
      <c r="P162" s="74">
        <v>4</v>
      </c>
      <c r="Q162" s="447">
        <v>6</v>
      </c>
      <c r="R162" s="74"/>
      <c r="T162" s="74"/>
      <c r="U162" s="74">
        <v>5</v>
      </c>
      <c r="V162" s="21"/>
      <c r="W162" s="74"/>
      <c r="X162" s="74"/>
      <c r="Y162" s="74"/>
      <c r="Z162" s="74"/>
      <c r="AA162" s="74"/>
      <c r="AB162" s="74"/>
      <c r="AC162" s="74"/>
      <c r="AD162" s="74"/>
      <c r="AE162" s="74"/>
      <c r="AF162" s="74"/>
      <c r="AG162" s="74"/>
      <c r="AH162" s="74"/>
      <c r="AI162" s="74"/>
      <c r="AJ162" s="74"/>
      <c r="AK162" s="74" t="s">
        <v>419</v>
      </c>
      <c r="AL162" s="74"/>
      <c r="AM162" s="74"/>
      <c r="AN162" s="74"/>
      <c r="AO162" s="74"/>
    </row>
    <row r="163" spans="1:41" ht="14.5">
      <c r="A163" s="335" t="s">
        <v>420</v>
      </c>
      <c r="B163" s="8">
        <v>44004</v>
      </c>
      <c r="C163" s="74">
        <v>7</v>
      </c>
      <c r="D163" s="74" t="s">
        <v>421</v>
      </c>
      <c r="E163" s="74"/>
      <c r="F163" s="74"/>
      <c r="G163" s="74"/>
      <c r="H163" s="74">
        <v>7</v>
      </c>
      <c r="I163" s="74"/>
      <c r="J163" s="74"/>
      <c r="K163" s="74"/>
      <c r="L163" s="74"/>
      <c r="M163" s="74"/>
      <c r="N163" s="74"/>
      <c r="O163" s="74"/>
      <c r="P163" s="74">
        <v>7</v>
      </c>
      <c r="Q163" s="447">
        <v>7</v>
      </c>
      <c r="R163" s="74"/>
      <c r="T163" s="74"/>
      <c r="U163" s="74"/>
      <c r="V163" s="21"/>
      <c r="W163" s="74"/>
      <c r="X163" s="74"/>
      <c r="Y163" s="74"/>
      <c r="Z163" s="74"/>
      <c r="AA163" s="74" t="s">
        <v>209</v>
      </c>
      <c r="AB163" s="74"/>
      <c r="AC163" s="74"/>
      <c r="AD163" s="74"/>
      <c r="AE163" s="74"/>
      <c r="AF163" s="74"/>
      <c r="AG163" s="74"/>
      <c r="AH163" s="74"/>
      <c r="AI163" s="74"/>
      <c r="AJ163" s="74"/>
      <c r="AK163" s="74"/>
      <c r="AL163" s="74"/>
      <c r="AM163" s="74"/>
      <c r="AN163" s="74"/>
      <c r="AO163" s="74"/>
    </row>
    <row r="164" spans="1:41" ht="14.5">
      <c r="A164" s="335" t="s">
        <v>422</v>
      </c>
      <c r="B164" s="8">
        <v>44005</v>
      </c>
      <c r="C164" s="74">
        <v>1</v>
      </c>
      <c r="D164" s="74">
        <v>35</v>
      </c>
      <c r="E164" s="74"/>
      <c r="F164" s="74"/>
      <c r="G164" s="74">
        <v>1</v>
      </c>
      <c r="H164" s="74"/>
      <c r="I164" s="74">
        <v>10</v>
      </c>
      <c r="J164" s="74"/>
      <c r="K164" s="74">
        <v>1</v>
      </c>
      <c r="L164" s="74"/>
      <c r="M164" s="74"/>
      <c r="N164" s="74"/>
      <c r="O164" s="74"/>
      <c r="P164" s="74"/>
      <c r="R164" s="74"/>
      <c r="T164" s="74"/>
      <c r="U164" s="74"/>
      <c r="V164" s="21">
        <v>1</v>
      </c>
      <c r="W164" s="74"/>
      <c r="X164" s="74" t="s">
        <v>55</v>
      </c>
      <c r="Y164" s="74"/>
      <c r="Z164" s="74"/>
      <c r="AA164" s="74" t="s">
        <v>55</v>
      </c>
      <c r="AB164" s="74"/>
      <c r="AC164" s="74"/>
      <c r="AD164" s="74"/>
      <c r="AE164" s="74"/>
      <c r="AF164" s="74" t="s">
        <v>55</v>
      </c>
      <c r="AG164" s="74"/>
      <c r="AH164" s="74" t="s">
        <v>55</v>
      </c>
      <c r="AI164" s="74" t="s">
        <v>55</v>
      </c>
      <c r="AJ164" s="74"/>
      <c r="AK164" s="74" t="s">
        <v>423</v>
      </c>
      <c r="AL164" s="74"/>
      <c r="AM164" s="74"/>
      <c r="AN164" s="74"/>
      <c r="AO164" s="74"/>
    </row>
    <row r="165" spans="1:41" ht="14.5">
      <c r="A165" s="335" t="s">
        <v>424</v>
      </c>
      <c r="B165" s="8">
        <v>44004</v>
      </c>
      <c r="C165" s="74">
        <v>1</v>
      </c>
      <c r="D165" s="74">
        <v>30</v>
      </c>
      <c r="E165" s="74"/>
      <c r="F165" s="74"/>
      <c r="G165" s="74"/>
      <c r="H165" s="74">
        <v>1</v>
      </c>
      <c r="I165" s="74"/>
      <c r="J165" s="74"/>
      <c r="K165" s="74"/>
      <c r="L165" s="74"/>
      <c r="M165" s="74"/>
      <c r="N165" s="74"/>
      <c r="O165" s="74"/>
      <c r="P165" s="74">
        <v>1</v>
      </c>
      <c r="Q165" s="447">
        <v>1</v>
      </c>
      <c r="R165" s="74"/>
      <c r="T165" s="74"/>
      <c r="U165" s="74"/>
      <c r="V165" s="21"/>
      <c r="W165" s="74"/>
      <c r="X165" s="74" t="s">
        <v>425</v>
      </c>
      <c r="Y165" s="74"/>
      <c r="Z165" s="74"/>
      <c r="AA165" s="74" t="s">
        <v>55</v>
      </c>
      <c r="AB165" s="74"/>
      <c r="AC165" s="74"/>
      <c r="AD165" s="74"/>
      <c r="AE165" s="74"/>
      <c r="AF165" s="74"/>
      <c r="AG165" s="74"/>
      <c r="AH165" s="74"/>
      <c r="AI165" s="74"/>
      <c r="AJ165" s="74"/>
      <c r="AK165" s="74"/>
      <c r="AL165" s="74"/>
      <c r="AM165" s="74"/>
      <c r="AN165" s="74"/>
      <c r="AO165" s="74"/>
    </row>
    <row r="166" spans="1:41" ht="14.5">
      <c r="A166" s="335" t="s">
        <v>426</v>
      </c>
      <c r="B166" s="8">
        <v>44004</v>
      </c>
      <c r="C166" s="74">
        <v>2</v>
      </c>
      <c r="D166" s="74" t="s">
        <v>427</v>
      </c>
      <c r="E166" s="74"/>
      <c r="F166" s="74"/>
      <c r="G166" s="74"/>
      <c r="H166" s="74">
        <v>2</v>
      </c>
      <c r="I166" s="74" t="s">
        <v>360</v>
      </c>
      <c r="J166" s="74"/>
      <c r="K166" s="74"/>
      <c r="L166" s="74"/>
      <c r="M166" s="74"/>
      <c r="N166" s="74"/>
      <c r="O166" s="74"/>
      <c r="P166" s="74">
        <v>2</v>
      </c>
      <c r="Q166" s="447">
        <v>2</v>
      </c>
      <c r="R166" s="74"/>
      <c r="T166" s="74"/>
      <c r="U166" s="74"/>
      <c r="V166" s="21"/>
      <c r="W166" s="74"/>
      <c r="X166" s="74"/>
      <c r="Y166" s="74"/>
      <c r="Z166" s="74"/>
      <c r="AA166" s="74"/>
      <c r="AB166" s="74"/>
      <c r="AC166" s="74"/>
      <c r="AD166" s="74"/>
      <c r="AE166" s="74"/>
      <c r="AF166" s="74"/>
      <c r="AG166" s="74"/>
      <c r="AH166" s="74"/>
      <c r="AI166" s="74"/>
      <c r="AJ166" s="74"/>
      <c r="AK166" s="74" t="s">
        <v>46</v>
      </c>
      <c r="AL166" s="74"/>
      <c r="AM166" s="74"/>
      <c r="AN166" s="74"/>
      <c r="AO166" s="74"/>
    </row>
    <row r="167" spans="1:41" ht="14.5">
      <c r="A167" s="335" t="s">
        <v>428</v>
      </c>
      <c r="B167" s="8">
        <v>44005</v>
      </c>
      <c r="C167" s="74">
        <v>1</v>
      </c>
      <c r="D167" s="74">
        <v>27</v>
      </c>
      <c r="E167" s="74"/>
      <c r="F167" s="74"/>
      <c r="G167" s="74"/>
      <c r="H167" s="74">
        <v>1</v>
      </c>
      <c r="I167" s="74"/>
      <c r="J167" s="74"/>
      <c r="K167" s="74"/>
      <c r="L167" s="74"/>
      <c r="M167" s="74"/>
      <c r="N167" s="74">
        <v>1</v>
      </c>
      <c r="O167" s="74"/>
      <c r="P167" s="74"/>
      <c r="Q167" s="447">
        <v>1</v>
      </c>
      <c r="R167" s="74"/>
      <c r="T167" s="74"/>
      <c r="U167" s="74"/>
      <c r="V167" s="21"/>
      <c r="W167" s="74"/>
      <c r="X167" s="74"/>
      <c r="Y167" s="74"/>
      <c r="Z167" s="74" t="s">
        <v>41</v>
      </c>
      <c r="AA167" s="74"/>
      <c r="AB167" s="74"/>
      <c r="AC167" s="74"/>
      <c r="AD167" s="74"/>
      <c r="AE167" s="74" t="s">
        <v>41</v>
      </c>
      <c r="AF167" s="74" t="s">
        <v>41</v>
      </c>
      <c r="AG167" s="74"/>
      <c r="AH167" s="74"/>
      <c r="AI167" s="74"/>
      <c r="AJ167" s="74"/>
      <c r="AK167" s="74" t="s">
        <v>55</v>
      </c>
      <c r="AL167" s="74"/>
      <c r="AM167" s="74"/>
      <c r="AN167" s="74"/>
      <c r="AO167" s="74"/>
    </row>
    <row r="168" spans="1:41" ht="14.5">
      <c r="A168" s="335" t="s">
        <v>429</v>
      </c>
      <c r="B168" s="8">
        <v>43994</v>
      </c>
      <c r="C168" s="74">
        <v>1</v>
      </c>
      <c r="D168" s="74">
        <v>29</v>
      </c>
      <c r="E168" s="74"/>
      <c r="F168" s="74"/>
      <c r="G168" s="74"/>
      <c r="H168" s="74">
        <v>1</v>
      </c>
      <c r="I168" s="74">
        <v>4</v>
      </c>
      <c r="J168" s="74"/>
      <c r="K168" s="74"/>
      <c r="L168" s="74"/>
      <c r="M168" s="74"/>
      <c r="N168" s="74"/>
      <c r="O168" s="74"/>
      <c r="P168" s="74">
        <v>1</v>
      </c>
      <c r="Q168" s="447">
        <v>1</v>
      </c>
      <c r="R168" s="74"/>
      <c r="T168" s="74"/>
      <c r="U168" s="74"/>
      <c r="V168" s="21"/>
      <c r="W168" s="74"/>
      <c r="X168" s="74"/>
      <c r="Y168" s="74"/>
      <c r="Z168" s="74"/>
      <c r="AA168" s="74" t="s">
        <v>55</v>
      </c>
      <c r="AB168" s="74"/>
      <c r="AC168" s="74"/>
      <c r="AD168" s="74"/>
      <c r="AE168" s="74"/>
      <c r="AF168" s="74"/>
      <c r="AG168" s="74"/>
      <c r="AH168" s="74"/>
      <c r="AI168" s="74"/>
      <c r="AJ168" s="74"/>
      <c r="AK168" s="74"/>
      <c r="AL168" s="74"/>
      <c r="AM168" s="74"/>
      <c r="AN168" s="74"/>
      <c r="AO168" s="74"/>
    </row>
    <row r="169" spans="1:41" ht="14.5">
      <c r="A169" s="335" t="s">
        <v>430</v>
      </c>
      <c r="B169" s="7">
        <v>43932</v>
      </c>
      <c r="C169" s="74">
        <v>31</v>
      </c>
      <c r="D169" s="74">
        <v>31</v>
      </c>
      <c r="E169" s="74"/>
      <c r="F169" s="74">
        <v>4</v>
      </c>
      <c r="G169" s="74">
        <v>5</v>
      </c>
      <c r="H169" s="74">
        <v>22</v>
      </c>
      <c r="I169" s="74"/>
      <c r="J169" s="74"/>
      <c r="K169" s="74"/>
      <c r="L169" s="74"/>
      <c r="M169" s="74" t="s">
        <v>431</v>
      </c>
      <c r="N169" s="74"/>
      <c r="O169" s="74"/>
      <c r="P169" s="74">
        <v>13</v>
      </c>
      <c r="Q169" s="447">
        <v>17</v>
      </c>
      <c r="R169" s="74"/>
      <c r="T169" s="74"/>
      <c r="U169" s="74">
        <v>11</v>
      </c>
      <c r="V169" s="21">
        <v>3</v>
      </c>
      <c r="W169" s="74"/>
      <c r="X169" s="74"/>
      <c r="Y169" s="74"/>
      <c r="Z169" s="74" t="s">
        <v>131</v>
      </c>
      <c r="AA169" s="74" t="s">
        <v>172</v>
      </c>
      <c r="AB169" s="74"/>
      <c r="AC169" s="74"/>
      <c r="AD169" s="74"/>
      <c r="AE169" s="74" t="s">
        <v>432</v>
      </c>
      <c r="AF169" s="74" t="s">
        <v>131</v>
      </c>
      <c r="AG169" s="74"/>
      <c r="AH169" s="74"/>
      <c r="AI169" s="74"/>
      <c r="AJ169" s="74"/>
      <c r="AK169" s="74"/>
      <c r="AL169" s="74"/>
      <c r="AM169" s="74"/>
      <c r="AN169" s="74"/>
      <c r="AO169" s="74"/>
    </row>
    <row r="170" spans="1:41" ht="14.5">
      <c r="A170" s="335" t="s">
        <v>433</v>
      </c>
      <c r="B170" s="8">
        <v>44009</v>
      </c>
      <c r="C170" s="74">
        <v>2</v>
      </c>
      <c r="D170" s="74" t="s">
        <v>434</v>
      </c>
      <c r="E170" s="74"/>
      <c r="F170" s="74"/>
      <c r="G170" s="74">
        <v>1</v>
      </c>
      <c r="H170" s="74">
        <v>1</v>
      </c>
      <c r="I170" s="74" t="s">
        <v>435</v>
      </c>
      <c r="J170" s="74"/>
      <c r="K170" s="74"/>
      <c r="L170" s="74"/>
      <c r="M170" s="74"/>
      <c r="N170" s="74">
        <v>2</v>
      </c>
      <c r="O170" s="74"/>
      <c r="P170" s="74">
        <v>2</v>
      </c>
      <c r="Q170" s="447">
        <v>2</v>
      </c>
      <c r="R170" s="74"/>
      <c r="T170" s="74"/>
      <c r="U170" s="74"/>
      <c r="V170" s="21"/>
      <c r="W170" s="74"/>
      <c r="X170" s="74"/>
      <c r="Y170" s="74"/>
      <c r="Z170" s="74"/>
      <c r="AA170" s="74" t="s">
        <v>248</v>
      </c>
      <c r="AB170" s="74"/>
      <c r="AC170" s="74"/>
      <c r="AD170" s="74"/>
      <c r="AE170" s="74"/>
      <c r="AF170" s="74"/>
      <c r="AG170" s="74"/>
      <c r="AH170" s="74"/>
      <c r="AI170" s="74"/>
      <c r="AJ170" s="74"/>
      <c r="AK170" s="74" t="s">
        <v>248</v>
      </c>
      <c r="AL170" s="74"/>
      <c r="AM170" s="74"/>
      <c r="AN170" s="74"/>
      <c r="AO170" s="74"/>
    </row>
    <row r="171" spans="1:41" ht="14.5">
      <c r="A171" s="335" t="s">
        <v>436</v>
      </c>
      <c r="B171" s="8">
        <v>44007</v>
      </c>
      <c r="C171" s="74">
        <v>1</v>
      </c>
      <c r="D171" s="74">
        <v>32</v>
      </c>
      <c r="E171" s="74"/>
      <c r="F171" s="74"/>
      <c r="G171" s="74"/>
      <c r="H171" s="74">
        <v>1</v>
      </c>
      <c r="I171" s="74">
        <v>12</v>
      </c>
      <c r="J171" s="74"/>
      <c r="K171" s="74"/>
      <c r="L171" s="74"/>
      <c r="M171" s="74"/>
      <c r="N171" s="74"/>
      <c r="O171" s="74"/>
      <c r="P171" s="74">
        <v>1</v>
      </c>
      <c r="Q171" s="447">
        <v>1</v>
      </c>
      <c r="R171" s="74"/>
      <c r="T171" s="74"/>
      <c r="U171" s="74"/>
      <c r="V171" s="21"/>
      <c r="W171" s="74"/>
      <c r="X171" s="74"/>
      <c r="Y171" s="74"/>
      <c r="Z171" s="74"/>
      <c r="AA171" s="74" t="s">
        <v>55</v>
      </c>
      <c r="AB171" s="74"/>
      <c r="AC171" s="74"/>
      <c r="AD171" s="74"/>
      <c r="AE171" s="74"/>
      <c r="AF171" s="74"/>
      <c r="AG171" s="74"/>
      <c r="AH171" s="74"/>
      <c r="AI171" s="74"/>
      <c r="AJ171" s="74"/>
      <c r="AK171" s="74"/>
      <c r="AL171" s="74"/>
      <c r="AM171" s="74"/>
      <c r="AN171" s="74"/>
      <c r="AO171" s="74"/>
    </row>
    <row r="172" spans="1:41" ht="14.5">
      <c r="A172" s="335" t="s">
        <v>437</v>
      </c>
      <c r="B172" s="8">
        <v>44014</v>
      </c>
      <c r="C172" s="74">
        <v>1</v>
      </c>
      <c r="D172" s="74">
        <v>34</v>
      </c>
      <c r="E172" s="74"/>
      <c r="F172" s="74"/>
      <c r="G172" s="74"/>
      <c r="H172" s="74">
        <v>1</v>
      </c>
      <c r="I172" s="74"/>
      <c r="J172" s="74"/>
      <c r="K172" s="74"/>
      <c r="L172" s="74"/>
      <c r="M172" s="74"/>
      <c r="N172" s="74"/>
      <c r="O172" s="74"/>
      <c r="P172" s="74">
        <v>1</v>
      </c>
      <c r="Q172" s="447">
        <v>1</v>
      </c>
      <c r="R172" s="74"/>
      <c r="T172" s="74"/>
      <c r="U172" s="74"/>
      <c r="V172" s="21"/>
      <c r="W172" s="74"/>
      <c r="X172" s="74"/>
      <c r="Y172" s="74"/>
      <c r="Z172" s="74"/>
      <c r="AA172" s="74"/>
      <c r="AB172" s="74"/>
      <c r="AC172" s="74"/>
      <c r="AD172" s="74"/>
      <c r="AE172" s="74"/>
      <c r="AF172" s="74"/>
      <c r="AG172" s="74"/>
      <c r="AH172" s="74"/>
      <c r="AI172" s="74"/>
      <c r="AJ172" s="74" t="s">
        <v>55</v>
      </c>
      <c r="AK172" s="74"/>
      <c r="AL172" s="74"/>
      <c r="AM172" s="74"/>
      <c r="AN172" s="74"/>
      <c r="AO172" s="74"/>
    </row>
    <row r="173" spans="1:41" ht="14.5">
      <c r="A173" s="335" t="s">
        <v>438</v>
      </c>
      <c r="B173" s="8">
        <v>44012</v>
      </c>
      <c r="C173" s="74">
        <v>1</v>
      </c>
      <c r="D173" s="74">
        <v>31</v>
      </c>
      <c r="E173" s="74"/>
      <c r="F173" s="74"/>
      <c r="G173" s="74"/>
      <c r="H173" s="74">
        <v>1</v>
      </c>
      <c r="I173" s="74"/>
      <c r="J173" s="74"/>
      <c r="K173" s="74"/>
      <c r="L173" s="74"/>
      <c r="M173" s="74"/>
      <c r="N173" s="74"/>
      <c r="O173" s="74"/>
      <c r="P173" s="74"/>
      <c r="Q173" s="447">
        <v>1</v>
      </c>
      <c r="R173" s="74"/>
      <c r="T173" s="74"/>
      <c r="U173" s="74"/>
      <c r="V173" s="21"/>
      <c r="W173" s="74"/>
      <c r="X173" s="74"/>
      <c r="Y173" s="74" t="s">
        <v>41</v>
      </c>
      <c r="Z173" s="74"/>
      <c r="AA173" s="74"/>
      <c r="AB173" s="74"/>
      <c r="AC173" s="74"/>
      <c r="AD173" s="74"/>
      <c r="AE173" s="74"/>
      <c r="AF173" s="74" t="s">
        <v>41</v>
      </c>
      <c r="AG173" s="74"/>
      <c r="AH173" s="74" t="s">
        <v>41</v>
      </c>
      <c r="AI173" s="74"/>
      <c r="AJ173" s="74" t="s">
        <v>55</v>
      </c>
      <c r="AK173" s="74"/>
      <c r="AL173" s="74"/>
      <c r="AM173" s="74"/>
      <c r="AN173" s="74"/>
      <c r="AO173" s="74"/>
    </row>
    <row r="174" spans="1:41" ht="14.5">
      <c r="A174" s="335" t="s">
        <v>439</v>
      </c>
      <c r="B174" s="8">
        <v>44013</v>
      </c>
      <c r="C174" s="74">
        <v>1</v>
      </c>
      <c r="D174" s="74">
        <v>20</v>
      </c>
      <c r="E174" s="74"/>
      <c r="F174" s="74"/>
      <c r="G174" s="74"/>
      <c r="H174" s="74">
        <v>1</v>
      </c>
      <c r="I174" s="74"/>
      <c r="J174" s="74"/>
      <c r="K174" s="74"/>
      <c r="L174" s="74"/>
      <c r="M174" s="74"/>
      <c r="N174" s="74"/>
      <c r="O174" s="74"/>
      <c r="P174" s="74"/>
      <c r="Q174" s="447">
        <v>1</v>
      </c>
      <c r="R174" s="74"/>
      <c r="T174" s="74"/>
      <c r="U174" s="74"/>
      <c r="V174" s="21"/>
      <c r="W174" s="74"/>
      <c r="X174" s="74"/>
      <c r="Y174" s="74"/>
      <c r="Z174" s="74"/>
      <c r="AA174" s="74" t="s">
        <v>55</v>
      </c>
      <c r="AB174" s="74"/>
      <c r="AC174" s="74"/>
      <c r="AD174" s="74"/>
      <c r="AE174" s="74" t="s">
        <v>55</v>
      </c>
      <c r="AF174" s="74"/>
      <c r="AG174" s="74"/>
      <c r="AH174" s="74"/>
      <c r="AI174" s="74"/>
      <c r="AJ174" s="74"/>
      <c r="AK174" s="74"/>
      <c r="AL174" s="74"/>
      <c r="AM174" s="74"/>
      <c r="AN174" s="74"/>
      <c r="AO174" s="74"/>
    </row>
    <row r="175" spans="1:41" ht="14.5">
      <c r="A175" s="335" t="s">
        <v>440</v>
      </c>
      <c r="B175" s="8">
        <v>44015</v>
      </c>
      <c r="C175" s="74">
        <v>17</v>
      </c>
      <c r="D175" s="74">
        <v>33.200000000000003</v>
      </c>
      <c r="E175" s="74">
        <v>37.9</v>
      </c>
      <c r="F175" s="74"/>
      <c r="G175" s="74"/>
      <c r="H175" s="74"/>
      <c r="I175" s="74"/>
      <c r="J175" s="74"/>
      <c r="K175" s="74"/>
      <c r="L175" s="74"/>
      <c r="M175" s="74"/>
      <c r="N175" s="74"/>
      <c r="O175" s="74"/>
      <c r="P175" s="74"/>
      <c r="Q175" s="447">
        <v>17</v>
      </c>
      <c r="R175" s="74"/>
      <c r="T175" s="74"/>
      <c r="U175" s="74"/>
      <c r="V175" s="21"/>
      <c r="W175" s="74"/>
      <c r="X175" s="74"/>
      <c r="Y175" s="74"/>
      <c r="Z175" s="74"/>
      <c r="AA175" s="74" t="s">
        <v>172</v>
      </c>
      <c r="AB175" s="74"/>
      <c r="AC175" s="74"/>
      <c r="AD175" s="74"/>
      <c r="AE175" s="74"/>
      <c r="AF175" s="74"/>
      <c r="AG175" s="74"/>
      <c r="AH175" s="74"/>
      <c r="AI175" s="74"/>
      <c r="AJ175" s="74" t="s">
        <v>172</v>
      </c>
      <c r="AK175" s="74"/>
      <c r="AL175" s="74"/>
      <c r="AM175" s="74"/>
      <c r="AN175" s="74"/>
      <c r="AO175" s="74"/>
    </row>
    <row r="176" spans="1:41" ht="14.5">
      <c r="A176" s="335" t="s">
        <v>441</v>
      </c>
      <c r="B176" s="8">
        <v>44012</v>
      </c>
      <c r="C176" s="74">
        <v>1</v>
      </c>
      <c r="D176" s="74">
        <v>48</v>
      </c>
      <c r="E176" s="74"/>
      <c r="F176" s="74"/>
      <c r="G176" s="74">
        <v>1</v>
      </c>
      <c r="H176" s="74"/>
      <c r="I176" s="74"/>
      <c r="J176" s="74"/>
      <c r="K176" s="74"/>
      <c r="L176" s="74"/>
      <c r="M176" s="74"/>
      <c r="N176" s="74">
        <v>1</v>
      </c>
      <c r="O176" s="74"/>
      <c r="P176" s="74"/>
      <c r="R176" s="74"/>
      <c r="T176" s="74"/>
      <c r="U176" s="74">
        <v>1</v>
      </c>
      <c r="V176" s="21"/>
      <c r="W176" s="74"/>
      <c r="X176" s="74"/>
      <c r="Y176" s="74"/>
      <c r="Z176" s="74"/>
      <c r="AA176" s="74" t="s">
        <v>55</v>
      </c>
      <c r="AB176" s="74"/>
      <c r="AC176" s="74"/>
      <c r="AD176" s="74"/>
      <c r="AE176" s="74"/>
      <c r="AF176" s="74"/>
      <c r="AG176" s="74"/>
      <c r="AH176" s="74"/>
      <c r="AI176" s="74"/>
      <c r="AJ176" s="74"/>
      <c r="AK176" s="74"/>
      <c r="AL176" s="74"/>
      <c r="AM176" s="74"/>
      <c r="AN176" s="74"/>
      <c r="AO176" s="74"/>
    </row>
    <row r="177" spans="1:41" ht="14.5">
      <c r="A177" s="335" t="s">
        <v>442</v>
      </c>
      <c r="B177" s="8">
        <v>44012</v>
      </c>
      <c r="C177" s="74">
        <v>1</v>
      </c>
      <c r="D177" s="74">
        <v>35</v>
      </c>
      <c r="E177" s="74"/>
      <c r="F177" s="74"/>
      <c r="G177" s="74">
        <v>1</v>
      </c>
      <c r="H177" s="74"/>
      <c r="I177" s="74"/>
      <c r="J177" s="74"/>
      <c r="K177" s="74"/>
      <c r="L177" s="74"/>
      <c r="M177" s="74"/>
      <c r="N177" s="74"/>
      <c r="O177" s="74"/>
      <c r="P177" s="74"/>
      <c r="R177" s="74"/>
      <c r="T177" s="74"/>
      <c r="U177" s="74">
        <v>1</v>
      </c>
      <c r="V177" s="21"/>
      <c r="W177" s="74"/>
      <c r="X177" s="74"/>
      <c r="Y177" s="74"/>
      <c r="Z177" s="74"/>
      <c r="AA177" s="74" t="s">
        <v>55</v>
      </c>
      <c r="AB177" s="74"/>
      <c r="AC177" s="74"/>
      <c r="AD177" s="74"/>
      <c r="AE177" s="74"/>
      <c r="AF177" s="74"/>
      <c r="AG177" s="74"/>
      <c r="AH177" s="74"/>
      <c r="AI177" s="74"/>
      <c r="AJ177" s="74"/>
      <c r="AK177" s="74"/>
      <c r="AL177" s="74"/>
      <c r="AM177" s="74"/>
      <c r="AN177" s="74"/>
      <c r="AO177" s="74"/>
    </row>
    <row r="178" spans="1:41" ht="14.5">
      <c r="A178" s="335" t="s">
        <v>443</v>
      </c>
      <c r="B178" s="8">
        <v>43917</v>
      </c>
      <c r="C178" s="74">
        <v>14</v>
      </c>
      <c r="D178" s="74">
        <v>30.1</v>
      </c>
      <c r="E178" s="74">
        <v>38</v>
      </c>
      <c r="F178" s="74"/>
      <c r="G178" s="74"/>
      <c r="H178" s="74"/>
      <c r="I178" s="74"/>
      <c r="J178" s="74">
        <v>13</v>
      </c>
      <c r="K178" s="74"/>
      <c r="L178" s="74"/>
      <c r="M178" s="74"/>
      <c r="N178" s="74"/>
      <c r="O178" s="74"/>
      <c r="P178" s="74">
        <v>14</v>
      </c>
      <c r="Q178" s="447">
        <v>14</v>
      </c>
      <c r="R178" s="74"/>
      <c r="T178" s="74"/>
      <c r="U178" s="74"/>
      <c r="V178" s="21"/>
      <c r="W178" s="74">
        <v>1</v>
      </c>
      <c r="X178" s="74"/>
      <c r="Y178" s="74"/>
      <c r="Z178" s="74"/>
      <c r="AA178" s="74"/>
      <c r="AB178" s="74"/>
      <c r="AC178" s="74"/>
      <c r="AD178" s="74"/>
      <c r="AE178" s="74"/>
      <c r="AF178" s="74"/>
      <c r="AG178" s="74"/>
      <c r="AH178" s="74"/>
      <c r="AI178" s="74"/>
      <c r="AJ178" s="74"/>
      <c r="AK178" s="74"/>
      <c r="AL178" s="74"/>
      <c r="AM178" s="74"/>
      <c r="AN178" s="74"/>
      <c r="AO178" s="74"/>
    </row>
    <row r="179" spans="1:41" ht="14.5">
      <c r="A179" s="335" t="s">
        <v>180</v>
      </c>
      <c r="B179" s="10">
        <v>43941</v>
      </c>
      <c r="C179" s="74">
        <v>16</v>
      </c>
      <c r="D179" s="74"/>
      <c r="E179" s="74"/>
      <c r="F179" s="74"/>
      <c r="G179" s="74"/>
      <c r="H179" s="74"/>
      <c r="I179" s="74"/>
      <c r="J179" s="74"/>
      <c r="K179" s="74"/>
      <c r="L179" s="74"/>
      <c r="M179" s="74"/>
      <c r="N179" s="74"/>
      <c r="O179" s="74"/>
      <c r="P179" s="74"/>
      <c r="Q179" s="447">
        <v>13</v>
      </c>
      <c r="R179" s="74"/>
      <c r="T179" s="74"/>
      <c r="U179" s="74"/>
      <c r="V179" s="21"/>
      <c r="W179" s="74"/>
      <c r="X179" s="74"/>
      <c r="Y179" s="74"/>
      <c r="Z179" s="74"/>
      <c r="AA179" s="74"/>
      <c r="AB179" s="74"/>
      <c r="AC179" s="74"/>
      <c r="AD179" s="74"/>
      <c r="AE179" s="74"/>
      <c r="AF179" s="74"/>
      <c r="AG179" s="74"/>
      <c r="AH179" s="74"/>
      <c r="AI179" s="74"/>
      <c r="AJ179" s="74"/>
      <c r="AK179" s="74"/>
      <c r="AL179" s="74"/>
      <c r="AM179" s="74"/>
      <c r="AN179" s="74"/>
      <c r="AO179" s="74"/>
    </row>
    <row r="180" spans="1:41" ht="14.5">
      <c r="A180" s="335" t="s">
        <v>444</v>
      </c>
      <c r="B180" s="11">
        <v>43958</v>
      </c>
      <c r="C180" s="74">
        <v>9</v>
      </c>
      <c r="D180" s="74"/>
      <c r="E180" s="74"/>
      <c r="F180" s="74"/>
      <c r="G180" s="74"/>
      <c r="H180" s="74"/>
      <c r="I180" s="74"/>
      <c r="J180" s="74"/>
      <c r="K180" s="74"/>
      <c r="L180" s="74"/>
      <c r="M180" s="74"/>
      <c r="N180" s="74"/>
      <c r="O180" s="74"/>
      <c r="P180" s="74">
        <v>9</v>
      </c>
      <c r="Q180" s="447">
        <v>9</v>
      </c>
      <c r="R180" s="74"/>
      <c r="T180" s="74"/>
      <c r="U180" s="74"/>
      <c r="V180" s="21"/>
      <c r="W180" s="74"/>
      <c r="X180" s="74"/>
      <c r="Y180" s="74"/>
      <c r="Z180" s="74"/>
      <c r="AA180" s="74"/>
      <c r="AB180" s="74"/>
      <c r="AC180" s="74"/>
      <c r="AD180" s="74"/>
      <c r="AE180" s="74"/>
      <c r="AF180" s="74"/>
      <c r="AG180" s="74"/>
      <c r="AH180" s="74"/>
      <c r="AI180" s="74"/>
      <c r="AJ180" s="74"/>
      <c r="AK180" s="74"/>
      <c r="AL180" s="74"/>
      <c r="AM180" s="74"/>
      <c r="AN180" s="74"/>
      <c r="AO180" s="74"/>
    </row>
    <row r="181" spans="1:41" ht="14.5">
      <c r="A181" s="335" t="s">
        <v>445</v>
      </c>
      <c r="B181" s="11">
        <v>43924</v>
      </c>
      <c r="C181" s="74">
        <v>40</v>
      </c>
      <c r="D181" s="74"/>
      <c r="E181" s="74"/>
      <c r="F181" s="74"/>
      <c r="G181" s="74"/>
      <c r="H181" s="74"/>
      <c r="I181" s="74"/>
      <c r="J181" s="74">
        <v>40</v>
      </c>
      <c r="K181" s="74"/>
      <c r="L181" s="74"/>
      <c r="M181" s="74"/>
      <c r="N181" s="74"/>
      <c r="O181" s="74"/>
      <c r="P181" s="74">
        <v>40</v>
      </c>
      <c r="Q181" s="447">
        <v>40</v>
      </c>
      <c r="R181" s="74"/>
      <c r="T181" s="74"/>
      <c r="U181" s="74"/>
      <c r="V181" s="21"/>
      <c r="W181" s="74"/>
      <c r="X181" s="74"/>
      <c r="Y181" s="74"/>
      <c r="Z181" s="74"/>
      <c r="AA181" s="74"/>
      <c r="AB181" s="74"/>
      <c r="AC181" s="74"/>
      <c r="AD181" s="74"/>
      <c r="AE181" s="74"/>
      <c r="AF181" s="74"/>
      <c r="AG181" s="74"/>
      <c r="AH181" s="74"/>
      <c r="AI181" s="74"/>
      <c r="AJ181" s="74"/>
      <c r="AK181" s="74"/>
      <c r="AL181" s="74"/>
      <c r="AM181" s="74"/>
      <c r="AN181" s="74"/>
      <c r="AO181" s="74"/>
    </row>
    <row r="182" spans="1:41" ht="14.5">
      <c r="A182" s="335" t="s">
        <v>446</v>
      </c>
      <c r="B182" s="8">
        <v>43997</v>
      </c>
      <c r="C182" s="74">
        <v>32</v>
      </c>
      <c r="D182" s="74">
        <v>32</v>
      </c>
      <c r="E182" s="74"/>
      <c r="F182" s="74">
        <v>1</v>
      </c>
      <c r="G182" s="74">
        <v>9</v>
      </c>
      <c r="H182" s="74">
        <v>22</v>
      </c>
      <c r="I182" s="74">
        <v>7</v>
      </c>
      <c r="J182" s="74">
        <v>32</v>
      </c>
      <c r="K182" s="74"/>
      <c r="L182" s="74">
        <v>2</v>
      </c>
      <c r="M182" s="74" t="s">
        <v>447</v>
      </c>
      <c r="N182" s="74">
        <v>2</v>
      </c>
      <c r="O182" s="74"/>
      <c r="P182" s="74">
        <v>5</v>
      </c>
      <c r="Q182" s="447">
        <v>6</v>
      </c>
      <c r="R182" s="74"/>
      <c r="T182" s="74">
        <v>1</v>
      </c>
      <c r="U182" s="74">
        <v>26</v>
      </c>
      <c r="V182" s="21"/>
      <c r="W182" s="74"/>
      <c r="X182" s="74"/>
      <c r="Y182" s="74"/>
      <c r="Z182" s="74"/>
      <c r="AA182" s="74"/>
      <c r="AB182" s="74"/>
      <c r="AC182" s="74"/>
      <c r="AD182" s="74"/>
      <c r="AE182" s="74"/>
      <c r="AF182" s="74"/>
      <c r="AG182" s="74"/>
      <c r="AH182" s="74"/>
      <c r="AI182" s="74"/>
      <c r="AJ182" s="74"/>
      <c r="AK182" s="74"/>
      <c r="AL182" s="74"/>
      <c r="AM182" s="74"/>
      <c r="AN182" s="74"/>
      <c r="AO182" s="74"/>
    </row>
    <row r="183" spans="1:41" ht="14.5">
      <c r="A183" s="335" t="s">
        <v>448</v>
      </c>
      <c r="B183" s="8">
        <v>44018</v>
      </c>
      <c r="C183" s="74">
        <v>100</v>
      </c>
      <c r="D183" s="74">
        <v>33.700000000000003</v>
      </c>
      <c r="E183" s="74"/>
      <c r="F183" s="74"/>
      <c r="G183" s="74">
        <v>18</v>
      </c>
      <c r="H183" s="74">
        <v>82</v>
      </c>
      <c r="I183" s="74">
        <v>3</v>
      </c>
      <c r="J183" s="74"/>
      <c r="K183" s="74"/>
      <c r="L183" s="74"/>
      <c r="M183" s="74" t="s">
        <v>449</v>
      </c>
      <c r="N183" s="74">
        <v>10</v>
      </c>
      <c r="O183" s="74"/>
      <c r="P183" s="74">
        <v>16</v>
      </c>
      <c r="Q183" s="447">
        <v>33</v>
      </c>
      <c r="R183" s="74">
        <v>0</v>
      </c>
      <c r="T183" s="74"/>
      <c r="U183" s="74">
        <v>67</v>
      </c>
      <c r="V183" s="21"/>
      <c r="W183" s="74"/>
      <c r="X183" s="74"/>
      <c r="Y183" s="74"/>
      <c r="Z183" s="74"/>
      <c r="AA183" s="74" t="s">
        <v>450</v>
      </c>
      <c r="AB183" s="74"/>
      <c r="AC183" s="74"/>
      <c r="AD183" s="74"/>
      <c r="AE183" s="74"/>
      <c r="AF183" s="74"/>
      <c r="AG183" s="74"/>
      <c r="AH183" s="74"/>
      <c r="AI183" s="74"/>
      <c r="AJ183" s="74"/>
      <c r="AK183" s="74"/>
      <c r="AL183" s="74"/>
      <c r="AM183" s="74"/>
      <c r="AN183" s="74"/>
      <c r="AO183" s="74"/>
    </row>
    <row r="184" spans="1:41" ht="14.5">
      <c r="A184" s="335" t="s">
        <v>451</v>
      </c>
      <c r="B184" s="8">
        <v>43984</v>
      </c>
      <c r="C184" s="74">
        <v>9</v>
      </c>
      <c r="D184" s="186">
        <v>27.7</v>
      </c>
      <c r="E184" s="74"/>
      <c r="F184" s="74">
        <v>2</v>
      </c>
      <c r="G184" s="74">
        <v>5</v>
      </c>
      <c r="H184" s="74">
        <v>2</v>
      </c>
      <c r="I184" s="74"/>
      <c r="J184" s="74"/>
      <c r="K184" s="74"/>
      <c r="L184" s="74"/>
      <c r="M184" s="74"/>
      <c r="N184" s="74"/>
      <c r="O184" s="74"/>
      <c r="P184" s="74"/>
      <c r="R184" s="74">
        <v>1</v>
      </c>
      <c r="T184" s="74"/>
      <c r="U184" s="74">
        <v>8</v>
      </c>
      <c r="V184" s="21"/>
      <c r="W184" s="74"/>
      <c r="X184" s="74"/>
      <c r="Y184" s="74"/>
      <c r="Z184" s="74"/>
      <c r="AA184" s="74" t="s">
        <v>237</v>
      </c>
      <c r="AB184" s="74"/>
      <c r="AC184" s="74"/>
      <c r="AD184" s="74"/>
      <c r="AE184" s="74"/>
      <c r="AF184" s="74"/>
      <c r="AG184" s="74"/>
      <c r="AH184" s="74"/>
      <c r="AI184" s="74"/>
      <c r="AJ184" s="74"/>
      <c r="AK184" s="74"/>
      <c r="AL184" s="74"/>
      <c r="AM184" s="74"/>
      <c r="AN184" s="74"/>
      <c r="AO184" s="74"/>
    </row>
    <row r="185" spans="1:41" ht="14.5">
      <c r="A185" s="335" t="s">
        <v>452</v>
      </c>
      <c r="B185" s="8">
        <v>43962</v>
      </c>
      <c r="C185" s="74">
        <v>4</v>
      </c>
      <c r="D185" s="74" t="s">
        <v>453</v>
      </c>
      <c r="E185" s="74"/>
      <c r="F185" s="74"/>
      <c r="G185" s="74"/>
      <c r="H185" s="74"/>
      <c r="I185" s="74"/>
      <c r="J185" s="74">
        <v>2</v>
      </c>
      <c r="K185" s="74"/>
      <c r="L185" s="74">
        <v>1</v>
      </c>
      <c r="M185" s="74" t="s">
        <v>454</v>
      </c>
      <c r="N185" s="74"/>
      <c r="O185" s="74"/>
      <c r="P185" s="74">
        <v>1</v>
      </c>
      <c r="Q185" s="447">
        <v>4</v>
      </c>
      <c r="R185" s="74"/>
      <c r="T185" s="74"/>
      <c r="U185" s="74"/>
      <c r="V185" s="21"/>
      <c r="W185" s="74"/>
      <c r="X185" s="74"/>
      <c r="Y185" s="74"/>
      <c r="Z185" s="74"/>
      <c r="AA185" s="74"/>
      <c r="AB185" s="74"/>
      <c r="AC185" s="74"/>
      <c r="AD185" s="74"/>
      <c r="AE185" s="74"/>
      <c r="AF185" s="74" t="s">
        <v>133</v>
      </c>
      <c r="AG185" s="74"/>
      <c r="AH185" s="74"/>
      <c r="AI185" s="74"/>
      <c r="AJ185" s="74"/>
      <c r="AK185" s="74"/>
      <c r="AL185" s="74"/>
      <c r="AM185" s="74"/>
      <c r="AN185" s="74"/>
      <c r="AO185" s="74"/>
    </row>
    <row r="186" spans="1:41" ht="14.5">
      <c r="A186" s="187" t="s">
        <v>455</v>
      </c>
      <c r="B186" s="8">
        <v>43998</v>
      </c>
      <c r="C186" s="74">
        <v>1</v>
      </c>
      <c r="D186" s="74">
        <v>37</v>
      </c>
      <c r="E186" s="74"/>
      <c r="F186" s="74"/>
      <c r="G186" s="74"/>
      <c r="H186" s="74">
        <v>1</v>
      </c>
      <c r="I186" s="74"/>
      <c r="J186" s="74"/>
      <c r="K186" s="74"/>
      <c r="L186" s="74"/>
      <c r="M186" s="74"/>
      <c r="N186" s="74"/>
      <c r="O186" s="74"/>
      <c r="P186" s="74">
        <v>1</v>
      </c>
      <c r="Q186" s="447">
        <v>1</v>
      </c>
      <c r="R186" s="74"/>
      <c r="T186" s="74"/>
      <c r="U186" s="74"/>
      <c r="V186" s="21"/>
      <c r="W186" s="74"/>
      <c r="X186" s="74"/>
      <c r="Y186" s="74"/>
      <c r="Z186" s="74"/>
      <c r="AA186" s="74" t="s">
        <v>55</v>
      </c>
      <c r="AB186" s="74"/>
      <c r="AC186" s="74"/>
      <c r="AD186" s="74"/>
      <c r="AE186" s="74"/>
      <c r="AF186" s="74"/>
      <c r="AG186" s="74"/>
      <c r="AH186" s="74"/>
      <c r="AI186" s="74"/>
      <c r="AJ186" s="74" t="s">
        <v>55</v>
      </c>
      <c r="AK186" s="74"/>
      <c r="AL186" s="74"/>
      <c r="AM186" s="74"/>
      <c r="AN186" s="74"/>
      <c r="AO186" s="74"/>
    </row>
    <row r="187" spans="1:41" ht="14.5">
      <c r="A187" s="335" t="s">
        <v>456</v>
      </c>
      <c r="B187" s="8">
        <v>44021</v>
      </c>
      <c r="C187" s="74">
        <v>7</v>
      </c>
      <c r="D187" s="74" t="s">
        <v>457</v>
      </c>
      <c r="E187" s="74"/>
      <c r="F187" s="74"/>
      <c r="G187" s="74"/>
      <c r="H187" s="74">
        <v>7</v>
      </c>
      <c r="I187" s="74" t="s">
        <v>458</v>
      </c>
      <c r="J187" s="74"/>
      <c r="K187" s="74"/>
      <c r="L187" s="74"/>
      <c r="M187" s="74"/>
      <c r="N187" s="74"/>
      <c r="O187" s="74"/>
      <c r="P187" s="74">
        <v>1</v>
      </c>
      <c r="Q187" s="447">
        <v>7</v>
      </c>
      <c r="R187" s="74"/>
      <c r="T187" s="74"/>
      <c r="U187" s="74"/>
      <c r="V187" s="21"/>
      <c r="W187" s="74"/>
      <c r="X187" s="74"/>
      <c r="Y187" s="74"/>
      <c r="Z187" s="74"/>
      <c r="AA187" s="74" t="s">
        <v>209</v>
      </c>
      <c r="AB187" s="74"/>
      <c r="AC187" s="74"/>
      <c r="AD187" s="74"/>
      <c r="AE187" s="74" t="s">
        <v>459</v>
      </c>
      <c r="AF187" s="74"/>
      <c r="AG187" s="74"/>
      <c r="AH187" s="74"/>
      <c r="AI187" s="74"/>
      <c r="AJ187" s="74"/>
      <c r="AK187" s="74"/>
      <c r="AL187" s="74"/>
      <c r="AM187" s="74"/>
      <c r="AN187" s="74"/>
      <c r="AO187" s="74"/>
    </row>
    <row r="188" spans="1:41" ht="14.5">
      <c r="A188" s="335" t="s">
        <v>460</v>
      </c>
      <c r="B188" s="8">
        <v>44019</v>
      </c>
      <c r="C188" s="74">
        <v>2</v>
      </c>
      <c r="D188" s="74" t="s">
        <v>461</v>
      </c>
      <c r="E188" s="74"/>
      <c r="F188" s="74"/>
      <c r="G188" s="74">
        <v>2</v>
      </c>
      <c r="H188" s="74"/>
      <c r="I188" s="74"/>
      <c r="J188" s="74">
        <v>1</v>
      </c>
      <c r="K188" s="74"/>
      <c r="L188" s="74"/>
      <c r="M188" s="74"/>
      <c r="N188" s="74">
        <v>1</v>
      </c>
      <c r="O188" s="74"/>
      <c r="P188" s="74"/>
      <c r="R188" s="74"/>
      <c r="T188" s="74"/>
      <c r="U188" s="74">
        <v>2</v>
      </c>
      <c r="V188" s="21"/>
      <c r="W188" s="74"/>
      <c r="X188" s="74"/>
      <c r="Y188" s="74"/>
      <c r="Z188" s="74" t="s">
        <v>131</v>
      </c>
      <c r="AA188" s="74" t="s">
        <v>46</v>
      </c>
      <c r="AB188" s="74"/>
      <c r="AC188" s="74" t="s">
        <v>131</v>
      </c>
      <c r="AD188" s="74"/>
      <c r="AE188" s="74"/>
      <c r="AF188" s="74"/>
      <c r="AG188" s="74"/>
      <c r="AH188" s="74"/>
      <c r="AI188" s="74"/>
      <c r="AJ188" s="74"/>
      <c r="AK188" s="74"/>
      <c r="AL188" s="74"/>
      <c r="AM188" s="74"/>
      <c r="AN188" s="74"/>
      <c r="AO188" s="74"/>
    </row>
    <row r="189" spans="1:41" ht="14.5">
      <c r="A189" s="335" t="s">
        <v>462</v>
      </c>
      <c r="B189" s="8">
        <v>44010</v>
      </c>
      <c r="C189" s="74">
        <v>13</v>
      </c>
      <c r="D189" s="74" t="s">
        <v>334</v>
      </c>
      <c r="E189" s="74"/>
      <c r="F189" s="74"/>
      <c r="G189" s="74"/>
      <c r="H189" s="74"/>
      <c r="I189" s="74"/>
      <c r="J189" s="74"/>
      <c r="K189" s="74"/>
      <c r="L189" s="74"/>
      <c r="M189" s="74" t="s">
        <v>463</v>
      </c>
      <c r="N189" s="74"/>
      <c r="O189" s="74"/>
      <c r="P189" s="74">
        <v>2</v>
      </c>
      <c r="Q189" s="447">
        <v>13</v>
      </c>
      <c r="R189" s="74"/>
      <c r="T189" s="74"/>
      <c r="U189" s="74"/>
      <c r="V189" s="21"/>
      <c r="W189" s="74"/>
      <c r="X189" s="74"/>
      <c r="Y189" s="74"/>
      <c r="Z189" s="74"/>
      <c r="AA189" s="74"/>
      <c r="AB189" s="74"/>
      <c r="AC189" s="74"/>
      <c r="AD189" s="74"/>
      <c r="AE189" s="74"/>
      <c r="AF189" s="74" t="s">
        <v>247</v>
      </c>
      <c r="AG189" s="74"/>
      <c r="AH189" s="74"/>
      <c r="AI189" s="74" t="s">
        <v>247</v>
      </c>
      <c r="AJ189" s="74"/>
      <c r="AK189" s="74"/>
      <c r="AL189" s="74"/>
      <c r="AM189" s="74"/>
      <c r="AN189" s="74"/>
      <c r="AO189" s="74"/>
    </row>
    <row r="190" spans="1:41" ht="14.5">
      <c r="A190" s="335" t="s">
        <v>456</v>
      </c>
      <c r="B190" s="8">
        <v>44022</v>
      </c>
      <c r="C190" s="74">
        <v>42</v>
      </c>
      <c r="D190" s="74">
        <v>33.6</v>
      </c>
      <c r="E190" s="74" t="s">
        <v>464</v>
      </c>
      <c r="F190" s="74"/>
      <c r="G190" s="74"/>
      <c r="H190" s="74">
        <v>42</v>
      </c>
      <c r="I190" s="74" t="s">
        <v>465</v>
      </c>
      <c r="J190" s="74"/>
      <c r="K190" s="74"/>
      <c r="L190" s="74"/>
      <c r="M190" s="74"/>
      <c r="N190" s="74">
        <v>3</v>
      </c>
      <c r="O190" s="74">
        <v>1</v>
      </c>
      <c r="P190" s="74">
        <v>20</v>
      </c>
      <c r="Q190" s="447">
        <v>42</v>
      </c>
      <c r="R190" s="74"/>
      <c r="T190" s="74"/>
      <c r="U190" s="74"/>
      <c r="V190" s="21"/>
      <c r="W190" s="74"/>
      <c r="X190" s="74"/>
      <c r="Y190" s="74"/>
      <c r="Z190" s="74"/>
      <c r="AA190" s="74"/>
      <c r="AB190" s="74"/>
      <c r="AC190" s="74"/>
      <c r="AD190" s="74"/>
      <c r="AE190" s="74"/>
      <c r="AF190" s="74"/>
      <c r="AG190" s="74"/>
      <c r="AH190" s="74"/>
      <c r="AI190" s="74"/>
      <c r="AJ190" s="74"/>
      <c r="AK190" s="74"/>
      <c r="AL190" s="74"/>
      <c r="AM190" s="74"/>
      <c r="AN190" s="74"/>
      <c r="AO190" s="74"/>
    </row>
    <row r="191" spans="1:41" ht="14.5">
      <c r="A191" s="335" t="s">
        <v>466</v>
      </c>
      <c r="B191" s="8">
        <v>44022</v>
      </c>
      <c r="C191" s="74">
        <v>1</v>
      </c>
      <c r="D191" s="74">
        <v>34</v>
      </c>
      <c r="E191" s="74"/>
      <c r="F191" s="74"/>
      <c r="G191" s="74"/>
      <c r="H191" s="74">
        <v>1</v>
      </c>
      <c r="I191" s="74"/>
      <c r="J191" s="74"/>
      <c r="K191" s="74"/>
      <c r="L191" s="74"/>
      <c r="N191" s="74"/>
      <c r="O191" s="74"/>
      <c r="P191" s="74">
        <v>1</v>
      </c>
      <c r="Q191" s="447">
        <v>1</v>
      </c>
      <c r="R191" s="74"/>
      <c r="T191" s="74"/>
      <c r="U191" s="74"/>
      <c r="V191" s="21"/>
      <c r="W191" s="74"/>
      <c r="X191" s="74"/>
      <c r="Y191" s="74"/>
      <c r="Z191" s="74"/>
      <c r="AA191" s="74"/>
      <c r="AB191" s="74" t="s">
        <v>248</v>
      </c>
      <c r="AC191" s="74"/>
      <c r="AD191" s="74"/>
      <c r="AE191" s="74"/>
      <c r="AF191" s="74"/>
      <c r="AG191" s="74"/>
      <c r="AH191" s="74"/>
      <c r="AI191" s="74"/>
      <c r="AJ191" s="74"/>
      <c r="AK191" s="74"/>
      <c r="AL191" s="74"/>
      <c r="AM191" s="74"/>
      <c r="AN191" s="74"/>
      <c r="AO191" s="74"/>
    </row>
    <row r="192" spans="1:41" ht="14.5">
      <c r="A192" s="335" t="s">
        <v>467</v>
      </c>
      <c r="B192" s="8">
        <v>44022</v>
      </c>
      <c r="C192" s="74">
        <v>1</v>
      </c>
      <c r="D192" s="74">
        <v>37</v>
      </c>
      <c r="E192" s="74"/>
      <c r="F192" s="74"/>
      <c r="G192" s="74"/>
      <c r="H192" s="74">
        <v>1</v>
      </c>
      <c r="I192" s="74"/>
      <c r="J192" s="74"/>
      <c r="K192" s="74"/>
      <c r="L192" s="74"/>
      <c r="M192" s="74"/>
      <c r="N192" s="74"/>
      <c r="O192" s="74"/>
      <c r="P192" s="74"/>
      <c r="Q192" s="447">
        <v>1</v>
      </c>
      <c r="R192" s="74"/>
      <c r="T192" s="74">
        <v>1</v>
      </c>
      <c r="U192" s="74"/>
      <c r="V192" s="21"/>
      <c r="W192" s="74"/>
      <c r="X192" s="74"/>
      <c r="Y192" s="74"/>
      <c r="Z192" s="74"/>
      <c r="AA192" s="74" t="s">
        <v>55</v>
      </c>
      <c r="AB192" s="74"/>
      <c r="AC192" s="74"/>
      <c r="AD192" s="74"/>
      <c r="AE192" s="74"/>
      <c r="AF192" s="74"/>
      <c r="AG192" s="74"/>
      <c r="AH192" s="74"/>
      <c r="AI192" s="74"/>
      <c r="AJ192" s="74"/>
      <c r="AK192" s="74"/>
      <c r="AL192" s="74"/>
      <c r="AM192" s="74"/>
      <c r="AN192" s="74"/>
      <c r="AO192" s="74"/>
    </row>
    <row r="193" spans="1:41" ht="14.5">
      <c r="A193" s="335" t="s">
        <v>468</v>
      </c>
      <c r="B193" s="8">
        <v>44020</v>
      </c>
      <c r="C193" s="74">
        <v>70</v>
      </c>
      <c r="D193" s="74"/>
      <c r="E193" s="74">
        <v>39</v>
      </c>
      <c r="F193" s="74"/>
      <c r="G193" s="74"/>
      <c r="H193" s="74"/>
      <c r="I193" s="74"/>
      <c r="J193" s="74"/>
      <c r="K193" s="74">
        <v>11</v>
      </c>
      <c r="L193" s="74">
        <v>4</v>
      </c>
      <c r="M193" s="74"/>
      <c r="N193" s="74">
        <v>1</v>
      </c>
      <c r="O193" s="74"/>
      <c r="P193" s="74">
        <v>32</v>
      </c>
      <c r="Q193" s="447">
        <v>70</v>
      </c>
      <c r="R193" s="74"/>
      <c r="S193" s="74">
        <v>1</v>
      </c>
      <c r="T193" s="74">
        <v>3</v>
      </c>
      <c r="U193" s="74"/>
      <c r="V193" s="21"/>
      <c r="W193" s="74"/>
      <c r="X193" s="74"/>
      <c r="Y193" s="74"/>
      <c r="Z193" s="74"/>
      <c r="AA193" s="74" t="s">
        <v>469</v>
      </c>
      <c r="AB193" s="74"/>
      <c r="AC193" s="74"/>
      <c r="AD193" s="74"/>
      <c r="AE193" s="74"/>
      <c r="AF193" s="74"/>
      <c r="AG193" s="74"/>
      <c r="AH193" s="74"/>
      <c r="AI193" s="74"/>
      <c r="AJ193" s="74"/>
      <c r="AK193" s="74"/>
      <c r="AL193" s="74"/>
      <c r="AM193" s="74"/>
      <c r="AN193" s="74"/>
      <c r="AO193" s="74"/>
    </row>
    <row r="194" spans="1:41" ht="14.5">
      <c r="A194" s="335" t="s">
        <v>470</v>
      </c>
      <c r="B194" s="8">
        <v>44020</v>
      </c>
      <c r="C194" s="74">
        <v>1</v>
      </c>
      <c r="D194" s="74">
        <v>27</v>
      </c>
      <c r="E194" s="74"/>
      <c r="F194" s="74"/>
      <c r="G194" s="74"/>
      <c r="H194" s="74">
        <v>1</v>
      </c>
      <c r="I194" s="74">
        <v>8</v>
      </c>
      <c r="J194" s="74"/>
      <c r="K194" s="74"/>
      <c r="L194" s="74"/>
      <c r="M194" s="74"/>
      <c r="N194" s="74">
        <v>1</v>
      </c>
      <c r="O194" s="74"/>
      <c r="P194" s="74">
        <v>1</v>
      </c>
      <c r="Q194" s="447">
        <v>1</v>
      </c>
      <c r="R194" s="74"/>
      <c r="T194" s="74"/>
      <c r="U194" s="74"/>
      <c r="V194" s="21"/>
      <c r="W194" s="74"/>
      <c r="X194" s="74"/>
      <c r="Y194" s="74"/>
      <c r="Z194" s="74"/>
      <c r="AA194" s="74"/>
      <c r="AB194" s="74"/>
      <c r="AC194" s="74"/>
      <c r="AD194" s="74"/>
      <c r="AE194" s="74"/>
      <c r="AF194" s="74"/>
      <c r="AG194" s="74"/>
      <c r="AH194" s="74"/>
      <c r="AI194" s="74"/>
      <c r="AJ194" s="74" t="s">
        <v>55</v>
      </c>
      <c r="AK194" s="74"/>
      <c r="AL194" s="74"/>
      <c r="AM194" s="74"/>
      <c r="AN194" s="74"/>
      <c r="AO194" s="74"/>
    </row>
    <row r="195" spans="1:41" ht="14.5">
      <c r="A195" s="335" t="s">
        <v>471</v>
      </c>
      <c r="B195" s="8">
        <v>44020</v>
      </c>
      <c r="C195" s="74">
        <v>2</v>
      </c>
      <c r="D195" s="74" t="s">
        <v>472</v>
      </c>
      <c r="E195" s="74"/>
      <c r="F195" s="74"/>
      <c r="G195" s="74"/>
      <c r="H195" s="74">
        <v>2</v>
      </c>
      <c r="I195" s="74"/>
      <c r="J195" s="74"/>
      <c r="K195" s="74"/>
      <c r="L195" s="74"/>
      <c r="M195" s="74"/>
      <c r="N195" s="74"/>
      <c r="O195" s="74"/>
      <c r="P195" s="74">
        <v>2</v>
      </c>
      <c r="Q195" s="447">
        <v>2</v>
      </c>
      <c r="R195" s="74"/>
      <c r="T195" s="74"/>
      <c r="U195" s="74"/>
      <c r="V195" s="21"/>
      <c r="W195" s="74"/>
      <c r="X195" s="74"/>
      <c r="Y195" s="74"/>
      <c r="Z195" s="74"/>
      <c r="AA195" s="74"/>
      <c r="AB195" s="74"/>
      <c r="AC195" s="74"/>
      <c r="AD195" s="74"/>
      <c r="AE195" s="74"/>
      <c r="AF195" s="74"/>
      <c r="AG195" s="74"/>
      <c r="AH195" s="74"/>
      <c r="AI195" s="74"/>
      <c r="AJ195" s="74" t="s">
        <v>46</v>
      </c>
      <c r="AK195" s="74"/>
      <c r="AL195" s="74"/>
      <c r="AM195" s="74"/>
      <c r="AN195" s="74"/>
      <c r="AO195" s="74"/>
    </row>
    <row r="196" spans="1:41" ht="14.5">
      <c r="A196" s="335" t="s">
        <v>473</v>
      </c>
      <c r="B196" s="8">
        <v>44025</v>
      </c>
      <c r="C196" s="74">
        <v>1</v>
      </c>
      <c r="D196" s="74">
        <v>30</v>
      </c>
      <c r="E196" s="74"/>
      <c r="F196" s="74"/>
      <c r="G196" s="74">
        <v>1</v>
      </c>
      <c r="H196" s="74"/>
      <c r="I196" s="74"/>
      <c r="J196" s="74"/>
      <c r="K196" s="74"/>
      <c r="L196" s="74">
        <v>1</v>
      </c>
      <c r="M196" s="74"/>
      <c r="N196" s="74"/>
      <c r="O196" s="74"/>
      <c r="P196" s="74"/>
      <c r="Q196" s="447">
        <v>1</v>
      </c>
      <c r="R196" s="74"/>
      <c r="T196" s="74"/>
      <c r="U196" s="74"/>
      <c r="V196" s="21"/>
      <c r="W196" s="74"/>
      <c r="X196" s="74" t="s">
        <v>41</v>
      </c>
      <c r="Y196" s="74"/>
      <c r="Z196" s="74" t="s">
        <v>55</v>
      </c>
      <c r="AA196" s="74" t="s">
        <v>55</v>
      </c>
      <c r="AB196" s="74"/>
      <c r="AC196" s="74" t="s">
        <v>41</v>
      </c>
      <c r="AD196" s="74"/>
      <c r="AE196" s="74"/>
      <c r="AF196" s="74" t="s">
        <v>55</v>
      </c>
      <c r="AG196" s="74"/>
      <c r="AH196" s="74"/>
      <c r="AI196" s="74"/>
      <c r="AJ196" s="74"/>
      <c r="AK196" s="74"/>
      <c r="AL196" s="74"/>
      <c r="AM196" s="74"/>
      <c r="AN196" s="74"/>
      <c r="AO196" s="74"/>
    </row>
    <row r="197" spans="1:41" ht="14.5">
      <c r="A197" s="335" t="s">
        <v>474</v>
      </c>
      <c r="B197" s="8">
        <v>44024</v>
      </c>
      <c r="C197" s="74">
        <v>5</v>
      </c>
      <c r="D197" s="74" t="s">
        <v>475</v>
      </c>
      <c r="E197" s="74" t="s">
        <v>476</v>
      </c>
      <c r="F197" s="74"/>
      <c r="G197" s="74">
        <v>3</v>
      </c>
      <c r="H197" s="74">
        <v>2</v>
      </c>
      <c r="I197" s="2">
        <v>43852</v>
      </c>
      <c r="J197" s="74"/>
      <c r="K197" s="74"/>
      <c r="L197" s="74"/>
      <c r="M197" s="74"/>
      <c r="N197" s="74"/>
      <c r="O197" s="74"/>
      <c r="P197" s="74"/>
      <c r="Q197" s="447">
        <v>5</v>
      </c>
      <c r="R197" s="74"/>
      <c r="T197" s="74"/>
      <c r="U197" s="74"/>
      <c r="V197" s="21"/>
      <c r="W197" s="74"/>
      <c r="X197" s="74"/>
      <c r="Y197" s="74"/>
      <c r="Z197" s="74" t="s">
        <v>248</v>
      </c>
      <c r="AA197" s="74" t="s">
        <v>216</v>
      </c>
      <c r="AB197" s="74"/>
      <c r="AC197" s="74"/>
      <c r="AD197" s="74"/>
      <c r="AE197" s="74"/>
      <c r="AF197" s="74" t="s">
        <v>46</v>
      </c>
      <c r="AG197" s="74"/>
      <c r="AH197" s="74"/>
      <c r="AI197" s="74"/>
      <c r="AJ197" s="74"/>
      <c r="AK197" s="74"/>
      <c r="AL197" s="74"/>
      <c r="AM197" s="74"/>
      <c r="AN197" s="74"/>
      <c r="AO197" s="74"/>
    </row>
    <row r="198" spans="1:41" ht="14.5">
      <c r="A198" s="335" t="s">
        <v>477</v>
      </c>
      <c r="B198" s="8">
        <v>44025</v>
      </c>
      <c r="C198" s="74">
        <v>3</v>
      </c>
      <c r="D198" s="74" t="s">
        <v>478</v>
      </c>
      <c r="E198" s="74"/>
      <c r="F198" s="74"/>
      <c r="G198" s="74"/>
      <c r="H198" s="74">
        <v>3</v>
      </c>
      <c r="I198" s="2"/>
      <c r="J198" s="74">
        <v>1</v>
      </c>
      <c r="K198" s="74"/>
      <c r="L198" s="74"/>
      <c r="M198" s="74"/>
      <c r="N198" s="74">
        <v>3</v>
      </c>
      <c r="O198" s="74">
        <v>1</v>
      </c>
      <c r="P198" s="74">
        <v>3</v>
      </c>
      <c r="Q198" s="447">
        <v>3</v>
      </c>
      <c r="R198" s="74"/>
      <c r="T198" s="74"/>
      <c r="U198" s="74"/>
      <c r="V198" s="21"/>
      <c r="W198" s="74"/>
      <c r="X198" s="74"/>
      <c r="Y198" s="74"/>
      <c r="Z198" s="74"/>
      <c r="AA198" s="74" t="s">
        <v>126</v>
      </c>
      <c r="AB198" s="74"/>
      <c r="AC198" s="74"/>
      <c r="AD198" s="74"/>
      <c r="AE198" s="74"/>
      <c r="AF198" s="74"/>
      <c r="AG198" s="74"/>
      <c r="AH198" s="74"/>
      <c r="AI198" s="74"/>
      <c r="AJ198" s="74"/>
      <c r="AK198" s="74"/>
      <c r="AL198" s="74"/>
      <c r="AM198" s="74"/>
      <c r="AN198" s="74"/>
      <c r="AO198" s="74"/>
    </row>
    <row r="199" spans="1:41" ht="14.5">
      <c r="A199" s="335" t="s">
        <v>448</v>
      </c>
      <c r="B199" s="8">
        <v>44026</v>
      </c>
      <c r="C199" s="74">
        <v>1</v>
      </c>
      <c r="D199" s="74">
        <v>23</v>
      </c>
      <c r="E199" s="74"/>
      <c r="F199" s="74"/>
      <c r="G199" s="74"/>
      <c r="H199" s="74">
        <v>1</v>
      </c>
      <c r="I199" s="74">
        <v>3</v>
      </c>
      <c r="J199" s="74"/>
      <c r="K199" s="74"/>
      <c r="L199" s="74"/>
      <c r="M199" s="74"/>
      <c r="N199" s="74"/>
      <c r="O199" s="74"/>
      <c r="P199" s="74">
        <v>1</v>
      </c>
      <c r="Q199" s="447">
        <v>1</v>
      </c>
      <c r="R199" s="74"/>
      <c r="T199" s="74"/>
      <c r="U199" s="74"/>
      <c r="V199" s="21"/>
      <c r="W199" s="74"/>
      <c r="X199" s="74"/>
      <c r="Y199" s="74" t="s">
        <v>55</v>
      </c>
      <c r="Z199" s="74" t="s">
        <v>55</v>
      </c>
      <c r="AA199" s="74" t="s">
        <v>55</v>
      </c>
      <c r="AB199" s="74"/>
      <c r="AC199" s="74" t="s">
        <v>55</v>
      </c>
      <c r="AD199" s="74"/>
      <c r="AE199" s="74"/>
      <c r="AF199" s="74" t="s">
        <v>55</v>
      </c>
      <c r="AG199" s="74"/>
      <c r="AH199" s="74"/>
      <c r="AI199" s="74"/>
      <c r="AJ199" s="74"/>
      <c r="AK199" s="74"/>
      <c r="AL199" s="74"/>
      <c r="AM199" s="74"/>
      <c r="AN199" s="74"/>
      <c r="AO199" s="74"/>
    </row>
    <row r="200" spans="1:41" ht="14.5">
      <c r="A200" s="335" t="s">
        <v>479</v>
      </c>
      <c r="B200" s="8">
        <v>44027</v>
      </c>
      <c r="C200" s="74">
        <v>4</v>
      </c>
      <c r="D200" s="74" t="s">
        <v>480</v>
      </c>
      <c r="E200" s="74"/>
      <c r="F200" s="74"/>
      <c r="G200" s="74"/>
      <c r="H200" s="74">
        <v>4</v>
      </c>
      <c r="I200" s="2"/>
      <c r="J200" s="74">
        <v>3</v>
      </c>
      <c r="K200" s="74"/>
      <c r="L200" s="74">
        <v>1</v>
      </c>
      <c r="M200" s="74"/>
      <c r="N200" s="74"/>
      <c r="O200" s="74"/>
      <c r="P200" s="74">
        <v>3</v>
      </c>
      <c r="Q200" s="447">
        <v>4</v>
      </c>
      <c r="R200" s="74"/>
      <c r="T200" s="74"/>
      <c r="U200" s="74"/>
      <c r="V200" s="21"/>
      <c r="W200" s="74"/>
      <c r="X200" s="74"/>
      <c r="Y200" s="74"/>
      <c r="Z200" s="74"/>
      <c r="AA200" s="74" t="s">
        <v>481</v>
      </c>
      <c r="AB200" s="74"/>
      <c r="AC200" s="74"/>
      <c r="AD200" s="74"/>
      <c r="AE200" s="74"/>
      <c r="AF200" s="74"/>
      <c r="AG200" s="74"/>
      <c r="AH200" s="74"/>
      <c r="AI200" s="74"/>
      <c r="AJ200" s="74"/>
      <c r="AK200" s="74"/>
      <c r="AL200" s="74"/>
      <c r="AM200" s="74"/>
      <c r="AN200" s="74"/>
      <c r="AO200" s="74"/>
    </row>
    <row r="201" spans="1:41" ht="14.5">
      <c r="A201" s="335" t="s">
        <v>482</v>
      </c>
      <c r="B201" s="8">
        <v>44028</v>
      </c>
      <c r="C201" s="74">
        <v>1</v>
      </c>
      <c r="D201" s="74">
        <v>35</v>
      </c>
      <c r="E201" s="74"/>
      <c r="F201" s="74"/>
      <c r="G201" s="74"/>
      <c r="H201" s="74">
        <v>1</v>
      </c>
      <c r="I201" s="74">
        <v>14</v>
      </c>
      <c r="J201" s="74"/>
      <c r="K201" s="74"/>
      <c r="L201" s="74"/>
      <c r="M201" s="74"/>
      <c r="N201" s="74">
        <v>1</v>
      </c>
      <c r="O201" s="74"/>
      <c r="P201" s="74">
        <v>1</v>
      </c>
      <c r="Q201" s="447">
        <v>1</v>
      </c>
      <c r="R201" s="74"/>
      <c r="T201" s="74"/>
      <c r="U201" s="74"/>
      <c r="V201" s="21"/>
      <c r="W201" s="74"/>
      <c r="X201" s="74"/>
      <c r="Y201" s="74"/>
      <c r="Z201" s="74"/>
      <c r="AA201" s="74" t="s">
        <v>55</v>
      </c>
      <c r="AB201" s="74"/>
      <c r="AC201" s="74"/>
      <c r="AD201" s="74"/>
      <c r="AE201" s="74"/>
      <c r="AF201" s="74"/>
      <c r="AG201" s="74"/>
      <c r="AH201" s="74"/>
      <c r="AI201" s="74"/>
      <c r="AJ201" s="74"/>
      <c r="AK201" s="74"/>
      <c r="AL201" s="74"/>
      <c r="AM201" s="74"/>
      <c r="AN201" s="74"/>
      <c r="AO201" s="74"/>
    </row>
    <row r="202" spans="1:41" ht="14.5">
      <c r="A202" s="335" t="s">
        <v>483</v>
      </c>
      <c r="B202" s="8">
        <v>44015</v>
      </c>
      <c r="C202" s="74">
        <v>1</v>
      </c>
      <c r="D202" s="74">
        <v>26</v>
      </c>
      <c r="E202" s="74"/>
      <c r="F202" s="74"/>
      <c r="G202" s="74"/>
      <c r="H202" s="74">
        <v>1</v>
      </c>
      <c r="I202" s="74">
        <v>1</v>
      </c>
      <c r="J202" s="74"/>
      <c r="K202" s="74"/>
      <c r="L202" s="74"/>
      <c r="M202" s="74"/>
      <c r="N202" s="74">
        <v>1</v>
      </c>
      <c r="O202" s="74"/>
      <c r="P202" s="74">
        <v>1</v>
      </c>
      <c r="Q202" s="447">
        <v>1</v>
      </c>
      <c r="R202" s="74"/>
      <c r="T202" s="74"/>
      <c r="U202" s="74"/>
      <c r="V202" s="21"/>
      <c r="W202" s="74"/>
      <c r="X202" s="74"/>
      <c r="Y202" s="74"/>
      <c r="Z202" s="74"/>
      <c r="AA202" s="74" t="s">
        <v>55</v>
      </c>
      <c r="AB202" s="74"/>
      <c r="AC202" s="74"/>
      <c r="AD202" s="74"/>
      <c r="AE202" s="74"/>
      <c r="AF202" s="74"/>
      <c r="AG202" s="74"/>
      <c r="AH202" s="74"/>
      <c r="AI202" s="74"/>
      <c r="AJ202" s="74"/>
      <c r="AK202" s="74"/>
      <c r="AL202" s="74"/>
      <c r="AM202" s="74"/>
      <c r="AN202" s="74"/>
      <c r="AO202" s="74"/>
    </row>
    <row r="203" spans="1:41" ht="14.5">
      <c r="A203" s="335" t="s">
        <v>484</v>
      </c>
      <c r="B203" s="8">
        <v>44005</v>
      </c>
      <c r="C203" s="74">
        <v>9</v>
      </c>
      <c r="D203" s="74" t="s">
        <v>485</v>
      </c>
      <c r="E203" s="74"/>
      <c r="F203" s="74"/>
      <c r="G203" s="74"/>
      <c r="H203" s="74">
        <v>9</v>
      </c>
      <c r="I203" s="2"/>
      <c r="J203" s="74"/>
      <c r="K203" s="74"/>
      <c r="L203" s="74"/>
      <c r="M203" s="74"/>
      <c r="N203" s="74"/>
      <c r="O203" s="74"/>
      <c r="P203" s="74"/>
      <c r="Q203" s="447">
        <v>9</v>
      </c>
      <c r="R203" s="74"/>
      <c r="T203" s="74"/>
      <c r="U203" s="74"/>
      <c r="V203" s="21"/>
      <c r="W203" s="74"/>
      <c r="X203" s="74"/>
      <c r="Y203" s="74"/>
      <c r="Z203" s="74"/>
      <c r="AA203" s="74" t="s">
        <v>237</v>
      </c>
      <c r="AB203" s="74"/>
      <c r="AC203" s="74"/>
      <c r="AD203" s="74"/>
      <c r="AE203" s="74"/>
      <c r="AF203" s="74"/>
      <c r="AG203" s="74"/>
      <c r="AH203" s="74"/>
      <c r="AI203" s="74"/>
      <c r="AJ203" s="74"/>
      <c r="AK203" s="74"/>
      <c r="AL203" s="74"/>
      <c r="AM203" s="74"/>
      <c r="AN203" s="74"/>
      <c r="AO203" s="74"/>
    </row>
    <row r="204" spans="1:41" ht="14.5">
      <c r="A204" s="335" t="s">
        <v>486</v>
      </c>
      <c r="B204" s="8">
        <v>44024</v>
      </c>
      <c r="C204" s="74">
        <v>1</v>
      </c>
      <c r="D204" s="74">
        <v>26</v>
      </c>
      <c r="E204" s="74"/>
      <c r="F204" s="74"/>
      <c r="G204" s="74"/>
      <c r="H204" s="74">
        <v>1</v>
      </c>
      <c r="I204" s="2"/>
      <c r="J204" s="74"/>
      <c r="K204" s="74"/>
      <c r="L204" s="74"/>
      <c r="M204" s="74"/>
      <c r="N204" s="74">
        <v>1</v>
      </c>
      <c r="O204" s="74">
        <v>1</v>
      </c>
      <c r="P204" s="74">
        <v>1</v>
      </c>
      <c r="Q204" s="447">
        <v>1</v>
      </c>
      <c r="R204" s="74"/>
      <c r="T204" s="74"/>
      <c r="U204" s="74"/>
      <c r="V204" s="21"/>
      <c r="W204" s="74"/>
      <c r="X204" s="74"/>
      <c r="Y204" s="74"/>
      <c r="Z204" s="74"/>
      <c r="AA204" s="74" t="s">
        <v>55</v>
      </c>
      <c r="AB204" s="74"/>
      <c r="AC204" s="74"/>
      <c r="AD204" s="74"/>
      <c r="AE204" s="74"/>
      <c r="AF204" s="74"/>
      <c r="AG204" s="74"/>
      <c r="AH204" s="74"/>
      <c r="AI204" s="74"/>
      <c r="AJ204" s="74" t="s">
        <v>55</v>
      </c>
      <c r="AK204" s="74"/>
      <c r="AL204" s="74"/>
      <c r="AM204" s="74"/>
      <c r="AN204" s="74"/>
      <c r="AO204" s="74"/>
    </row>
    <row r="205" spans="1:41" ht="14.5">
      <c r="A205" s="335" t="s">
        <v>487</v>
      </c>
      <c r="B205" s="8">
        <v>44028</v>
      </c>
      <c r="C205" s="74">
        <v>2</v>
      </c>
      <c r="D205" s="74"/>
      <c r="E205" s="74"/>
      <c r="F205" s="74"/>
      <c r="G205" s="74"/>
      <c r="H205" s="74"/>
      <c r="I205" s="2"/>
      <c r="J205" s="74"/>
      <c r="K205" s="74"/>
      <c r="L205" s="74"/>
      <c r="M205" s="74"/>
      <c r="N205" s="74"/>
      <c r="O205" s="74"/>
      <c r="P205" s="74"/>
      <c r="Q205" s="447">
        <v>2</v>
      </c>
      <c r="R205" s="74"/>
      <c r="T205" s="74"/>
      <c r="U205" s="74"/>
      <c r="V205" s="21"/>
      <c r="W205" s="74"/>
      <c r="X205" s="74"/>
      <c r="Y205" s="74"/>
      <c r="Z205" s="74"/>
      <c r="AA205" s="74" t="s">
        <v>46</v>
      </c>
      <c r="AB205" s="74"/>
      <c r="AC205" s="74"/>
      <c r="AD205" s="74"/>
      <c r="AE205" s="74"/>
      <c r="AF205" s="74"/>
      <c r="AG205" s="74"/>
      <c r="AH205" s="74"/>
      <c r="AI205" s="74"/>
      <c r="AJ205" s="74"/>
      <c r="AK205" s="74"/>
      <c r="AL205" s="74"/>
      <c r="AM205" s="74"/>
      <c r="AN205" s="74"/>
      <c r="AO205" s="74"/>
    </row>
    <row r="206" spans="1:41" ht="14.5">
      <c r="A206" s="335" t="s">
        <v>488</v>
      </c>
      <c r="B206" s="8">
        <v>43981</v>
      </c>
      <c r="C206" s="74">
        <v>3</v>
      </c>
      <c r="D206" s="74"/>
      <c r="E206" s="74"/>
      <c r="F206" s="74"/>
      <c r="G206" s="74"/>
      <c r="H206" s="74">
        <v>3</v>
      </c>
      <c r="I206" s="2"/>
      <c r="J206" s="74"/>
      <c r="K206" s="74"/>
      <c r="L206" s="74"/>
      <c r="M206" s="74" t="s">
        <v>489</v>
      </c>
      <c r="N206" s="74"/>
      <c r="O206" s="74"/>
      <c r="P206" s="74">
        <v>3</v>
      </c>
      <c r="Q206" s="447">
        <v>3</v>
      </c>
      <c r="R206" s="74"/>
      <c r="T206" s="74"/>
      <c r="U206" s="74"/>
      <c r="V206" s="21"/>
      <c r="W206" s="74"/>
      <c r="X206" s="74"/>
      <c r="Y206" s="74"/>
      <c r="Z206" s="74"/>
      <c r="AA206" s="74" t="s">
        <v>46</v>
      </c>
      <c r="AB206" s="74"/>
      <c r="AC206" s="74"/>
      <c r="AD206" s="74"/>
      <c r="AE206" s="74"/>
      <c r="AF206" s="74"/>
      <c r="AG206" s="74"/>
      <c r="AH206" s="74"/>
      <c r="AI206" s="74"/>
      <c r="AJ206" s="74"/>
      <c r="AK206" s="74" t="s">
        <v>490</v>
      </c>
      <c r="AL206" s="74"/>
      <c r="AM206" s="74"/>
      <c r="AN206" s="74"/>
      <c r="AO206" s="74"/>
    </row>
    <row r="207" spans="1:41" ht="14.5">
      <c r="A207" s="335" t="s">
        <v>491</v>
      </c>
      <c r="B207" s="8">
        <v>44028</v>
      </c>
      <c r="C207" s="74">
        <v>12</v>
      </c>
      <c r="D207" s="21" t="s">
        <v>492</v>
      </c>
      <c r="E207" s="21" t="s">
        <v>493</v>
      </c>
      <c r="F207" s="74"/>
      <c r="G207" s="74"/>
      <c r="H207" s="74"/>
      <c r="I207" s="2"/>
      <c r="J207" s="74"/>
      <c r="K207" s="74"/>
      <c r="L207" s="74"/>
      <c r="M207" s="74"/>
      <c r="N207" s="74"/>
      <c r="O207" s="74"/>
      <c r="P207" s="74"/>
      <c r="R207" s="74"/>
      <c r="T207" s="74"/>
      <c r="U207" s="74">
        <v>12</v>
      </c>
      <c r="V207" s="21"/>
      <c r="W207" s="74"/>
      <c r="X207" s="74"/>
      <c r="Y207" s="74" t="s">
        <v>494</v>
      </c>
      <c r="Z207" s="74"/>
      <c r="AA207" s="74" t="s">
        <v>307</v>
      </c>
      <c r="AB207" s="74"/>
      <c r="AC207" s="74"/>
      <c r="AD207" s="74"/>
      <c r="AE207" s="74"/>
      <c r="AF207" s="74"/>
      <c r="AG207" s="74"/>
      <c r="AH207" s="74"/>
      <c r="AI207" s="74"/>
      <c r="AJ207" s="74"/>
      <c r="AK207" s="74"/>
      <c r="AL207" s="74"/>
      <c r="AM207" s="74"/>
      <c r="AN207" s="74"/>
      <c r="AO207" s="74"/>
    </row>
    <row r="208" spans="1:41" ht="14.5">
      <c r="A208" s="335" t="s">
        <v>495</v>
      </c>
      <c r="B208" s="8">
        <v>44028</v>
      </c>
      <c r="C208" s="74">
        <v>20</v>
      </c>
      <c r="D208" s="74" t="s">
        <v>496</v>
      </c>
      <c r="E208" s="74"/>
      <c r="F208" s="74"/>
      <c r="G208" s="74"/>
      <c r="H208" s="74"/>
      <c r="I208" s="2"/>
      <c r="J208" s="74"/>
      <c r="K208" s="74"/>
      <c r="L208" s="74"/>
      <c r="M208" s="74"/>
      <c r="N208" s="74"/>
      <c r="O208" s="74">
        <v>20</v>
      </c>
      <c r="P208" s="74">
        <v>2</v>
      </c>
      <c r="Q208" s="447">
        <v>16</v>
      </c>
      <c r="R208" s="74">
        <v>3</v>
      </c>
      <c r="T208" s="74"/>
      <c r="U208" s="74"/>
      <c r="V208" s="21"/>
      <c r="W208" s="74"/>
      <c r="X208" s="74"/>
      <c r="Y208" s="74"/>
      <c r="Z208" s="74"/>
      <c r="AA208" s="74"/>
      <c r="AB208" s="74"/>
      <c r="AC208" s="74"/>
      <c r="AD208" s="74"/>
      <c r="AE208" s="74"/>
      <c r="AF208" s="74"/>
      <c r="AG208" s="74"/>
      <c r="AH208" s="74"/>
      <c r="AI208" s="74"/>
      <c r="AJ208" s="74"/>
      <c r="AK208" s="74"/>
      <c r="AL208" s="74"/>
      <c r="AM208" s="74"/>
      <c r="AN208" s="74"/>
      <c r="AO208" s="74"/>
    </row>
    <row r="209" spans="1:41" ht="14.5">
      <c r="A209" s="187" t="s">
        <v>497</v>
      </c>
      <c r="B209" s="8">
        <v>44025</v>
      </c>
      <c r="C209" s="74">
        <v>1</v>
      </c>
      <c r="D209" s="74">
        <v>28</v>
      </c>
      <c r="E209" s="74"/>
      <c r="F209" s="74"/>
      <c r="G209" s="74"/>
      <c r="H209" s="74">
        <v>1</v>
      </c>
      <c r="I209" s="74">
        <v>12</v>
      </c>
      <c r="J209" s="74"/>
      <c r="K209" s="74"/>
      <c r="L209" s="74"/>
      <c r="M209" s="74"/>
      <c r="N209" s="74"/>
      <c r="O209" s="74"/>
      <c r="P209" s="74">
        <v>1</v>
      </c>
      <c r="Q209" s="447">
        <v>1</v>
      </c>
      <c r="R209" s="74"/>
      <c r="T209" s="74"/>
      <c r="U209" s="74"/>
      <c r="V209" s="21"/>
      <c r="W209" s="74"/>
      <c r="X209" s="74"/>
      <c r="Y209" s="74"/>
      <c r="Z209" s="74" t="s">
        <v>41</v>
      </c>
      <c r="AA209" s="74"/>
      <c r="AB209" s="74"/>
      <c r="AC209" s="74"/>
      <c r="AD209" s="74"/>
      <c r="AE209" s="74"/>
      <c r="AF209" s="74" t="s">
        <v>41</v>
      </c>
      <c r="AG209" s="74"/>
      <c r="AH209" s="74"/>
      <c r="AI209" s="74" t="s">
        <v>41</v>
      </c>
      <c r="AJ209" s="74"/>
      <c r="AK209" s="74" t="s">
        <v>55</v>
      </c>
      <c r="AL209" s="74"/>
      <c r="AM209" s="74"/>
      <c r="AN209" s="74"/>
      <c r="AO209" s="74"/>
    </row>
    <row r="210" spans="1:41" ht="14.5">
      <c r="A210" s="335" t="s">
        <v>498</v>
      </c>
      <c r="B210" s="8">
        <v>44029</v>
      </c>
      <c r="C210" s="74">
        <v>2</v>
      </c>
      <c r="D210" s="74" t="s">
        <v>499</v>
      </c>
      <c r="E210" s="74"/>
      <c r="F210" s="74"/>
      <c r="G210" s="74"/>
      <c r="H210" s="74">
        <v>1</v>
      </c>
      <c r="I210" s="74">
        <v>2</v>
      </c>
      <c r="J210" s="74">
        <v>2</v>
      </c>
      <c r="K210" s="74"/>
      <c r="L210" s="74"/>
      <c r="M210" s="74"/>
      <c r="N210" s="74"/>
      <c r="O210" s="74"/>
      <c r="P210" s="74">
        <v>2</v>
      </c>
      <c r="Q210" s="447">
        <v>2</v>
      </c>
      <c r="R210" s="74"/>
      <c r="T210" s="74"/>
      <c r="U210" s="74"/>
      <c r="V210" s="21"/>
      <c r="W210" s="74"/>
      <c r="X210" s="74"/>
      <c r="Y210" s="74"/>
      <c r="Z210" s="74"/>
      <c r="AA210" s="74"/>
      <c r="AB210" s="74"/>
      <c r="AC210" s="74"/>
      <c r="AD210" s="74"/>
      <c r="AE210" s="74"/>
      <c r="AF210" s="74"/>
      <c r="AG210" s="74"/>
      <c r="AH210" s="74"/>
      <c r="AI210" s="74"/>
      <c r="AJ210" s="74" t="s">
        <v>46</v>
      </c>
      <c r="AK210" s="74"/>
      <c r="AL210" s="74"/>
      <c r="AM210" s="74"/>
      <c r="AN210" s="74"/>
      <c r="AO210" s="74"/>
    </row>
    <row r="211" spans="1:41" ht="14.5">
      <c r="A211" s="335" t="s">
        <v>500</v>
      </c>
      <c r="B211" s="8">
        <v>44030</v>
      </c>
      <c r="C211" s="74">
        <v>29</v>
      </c>
      <c r="D211" s="12" t="s">
        <v>501</v>
      </c>
      <c r="E211" s="12" t="s">
        <v>502</v>
      </c>
      <c r="F211" s="74">
        <v>6</v>
      </c>
      <c r="G211" s="74">
        <v>8</v>
      </c>
      <c r="H211" s="74">
        <v>15</v>
      </c>
      <c r="I211" s="12" t="s">
        <v>503</v>
      </c>
      <c r="J211" s="74"/>
      <c r="K211" s="74">
        <v>1</v>
      </c>
      <c r="L211" s="74"/>
      <c r="M211" s="74"/>
      <c r="N211" s="74"/>
      <c r="O211" s="74"/>
      <c r="P211" s="74">
        <v>5</v>
      </c>
      <c r="Q211" s="447">
        <v>10</v>
      </c>
      <c r="R211" s="74"/>
      <c r="T211" s="74"/>
      <c r="U211" s="74">
        <v>19</v>
      </c>
      <c r="V211" s="21"/>
      <c r="W211" s="74"/>
      <c r="X211" s="74"/>
      <c r="Y211" s="74"/>
      <c r="Z211" s="74"/>
      <c r="AA211" s="74"/>
      <c r="AB211" s="74"/>
      <c r="AC211" s="74"/>
      <c r="AD211" s="74"/>
      <c r="AE211" s="74" t="s">
        <v>41</v>
      </c>
      <c r="AF211" s="74"/>
      <c r="AG211" s="74"/>
      <c r="AH211" s="74"/>
      <c r="AI211" s="74"/>
      <c r="AJ211" s="74"/>
      <c r="AK211" s="74"/>
      <c r="AL211" s="74"/>
      <c r="AM211" s="74"/>
      <c r="AN211" s="74"/>
      <c r="AO211" s="74"/>
    </row>
    <row r="212" spans="1:41" ht="14.5">
      <c r="A212" s="335" t="s">
        <v>504</v>
      </c>
      <c r="B212" s="13">
        <v>44002</v>
      </c>
      <c r="C212" s="74">
        <v>25</v>
      </c>
      <c r="D212" s="74"/>
      <c r="E212" s="74"/>
      <c r="F212" s="74"/>
      <c r="G212" s="74">
        <v>10</v>
      </c>
      <c r="H212" s="74">
        <v>15</v>
      </c>
      <c r="I212" s="74"/>
      <c r="J212" s="74"/>
      <c r="K212" s="74"/>
      <c r="L212" s="74"/>
      <c r="M212" s="74"/>
      <c r="N212" s="74"/>
      <c r="O212" s="74"/>
      <c r="P212" s="74">
        <v>19</v>
      </c>
      <c r="Q212" s="447">
        <v>25</v>
      </c>
      <c r="R212" s="74"/>
      <c r="T212" s="74"/>
      <c r="U212" s="74"/>
      <c r="V212" s="21"/>
      <c r="W212" s="74"/>
      <c r="X212" s="74"/>
      <c r="Y212" s="74"/>
      <c r="Z212" s="74"/>
      <c r="AA212" s="74" t="s">
        <v>285</v>
      </c>
      <c r="AB212" s="74"/>
      <c r="AC212" s="74"/>
      <c r="AD212" s="74"/>
      <c r="AE212" s="74"/>
      <c r="AF212" s="74"/>
      <c r="AG212" s="74"/>
      <c r="AH212" s="74"/>
      <c r="AI212" s="74"/>
      <c r="AJ212" s="74"/>
      <c r="AK212" s="74" t="s">
        <v>505</v>
      </c>
      <c r="AL212" s="74"/>
      <c r="AM212" s="74"/>
      <c r="AN212" s="74"/>
      <c r="AO212" s="74"/>
    </row>
    <row r="213" spans="1:41" ht="14.5">
      <c r="A213" s="335" t="s">
        <v>506</v>
      </c>
      <c r="B213" s="8">
        <v>44027</v>
      </c>
      <c r="C213" s="74">
        <v>1</v>
      </c>
      <c r="D213" s="74"/>
      <c r="E213" s="74"/>
      <c r="F213" s="74"/>
      <c r="G213" s="74"/>
      <c r="H213" s="74">
        <v>1</v>
      </c>
      <c r="I213" s="74"/>
      <c r="J213" s="74"/>
      <c r="K213" s="74"/>
      <c r="L213" s="74"/>
      <c r="M213" s="74"/>
      <c r="N213" s="74">
        <v>1</v>
      </c>
      <c r="O213" s="74">
        <v>1</v>
      </c>
      <c r="P213" s="74">
        <v>1</v>
      </c>
      <c r="Q213" s="447">
        <v>1</v>
      </c>
      <c r="R213" s="74"/>
      <c r="T213" s="74">
        <v>1</v>
      </c>
      <c r="U213" s="74"/>
      <c r="V213" s="21"/>
      <c r="W213" s="74"/>
      <c r="X213" s="74"/>
      <c r="Y213" s="74"/>
      <c r="Z213" s="74"/>
      <c r="AA213" s="74" t="s">
        <v>507</v>
      </c>
      <c r="AB213" s="74"/>
      <c r="AC213" s="74"/>
      <c r="AD213" s="74"/>
      <c r="AE213" s="74"/>
      <c r="AF213" s="74"/>
      <c r="AG213" s="74"/>
      <c r="AH213" s="74"/>
      <c r="AI213" s="74"/>
      <c r="AJ213" s="74"/>
      <c r="AK213" s="74" t="s">
        <v>508</v>
      </c>
      <c r="AL213" s="74"/>
      <c r="AM213" s="74"/>
      <c r="AN213" s="74"/>
      <c r="AO213" s="74"/>
    </row>
    <row r="214" spans="1:41" ht="14.5">
      <c r="A214" s="335" t="s">
        <v>509</v>
      </c>
      <c r="B214" s="8">
        <v>44019</v>
      </c>
      <c r="C214" s="74">
        <v>141</v>
      </c>
      <c r="D214" s="74"/>
      <c r="E214" s="74"/>
      <c r="F214" s="74"/>
      <c r="G214" s="74"/>
      <c r="H214" s="74"/>
      <c r="I214" s="74"/>
      <c r="J214" s="74"/>
      <c r="K214" s="74"/>
      <c r="L214" s="74"/>
      <c r="M214" s="74"/>
      <c r="N214" s="74"/>
      <c r="O214" s="74">
        <v>3</v>
      </c>
      <c r="P214" s="74">
        <v>67</v>
      </c>
      <c r="Q214" s="447">
        <v>134</v>
      </c>
      <c r="R214" s="74"/>
      <c r="S214" s="74">
        <v>3</v>
      </c>
      <c r="T214" s="74"/>
      <c r="U214" s="74">
        <v>1</v>
      </c>
      <c r="V214" s="21">
        <v>6</v>
      </c>
      <c r="W214" s="74"/>
      <c r="X214" s="74"/>
      <c r="Y214" s="74"/>
      <c r="Z214" s="74"/>
      <c r="AA214" s="74"/>
      <c r="AB214" s="74"/>
      <c r="AC214" s="74"/>
      <c r="AD214" s="74"/>
      <c r="AE214" s="74"/>
      <c r="AF214" s="74"/>
      <c r="AG214" s="74"/>
      <c r="AH214" s="74"/>
      <c r="AI214" s="74"/>
      <c r="AJ214" s="74"/>
      <c r="AK214" s="74"/>
      <c r="AL214" s="74"/>
      <c r="AM214" s="74"/>
      <c r="AN214" s="74"/>
      <c r="AO214" s="74"/>
    </row>
    <row r="215" spans="1:41" ht="14.5">
      <c r="A215" s="187" t="s">
        <v>510</v>
      </c>
      <c r="B215" s="8">
        <v>44027</v>
      </c>
      <c r="C215" s="74">
        <v>23</v>
      </c>
      <c r="D215" s="74">
        <v>29</v>
      </c>
      <c r="E215" s="9" t="s">
        <v>511</v>
      </c>
      <c r="F215" s="74"/>
      <c r="G215" s="74">
        <v>4</v>
      </c>
      <c r="H215" s="74">
        <v>19</v>
      </c>
      <c r="I215" s="74"/>
      <c r="J215" s="74"/>
      <c r="K215" s="74">
        <v>2</v>
      </c>
      <c r="L215" s="74">
        <v>4</v>
      </c>
      <c r="M215" s="74"/>
      <c r="N215" s="74">
        <v>4</v>
      </c>
      <c r="O215" s="74">
        <v>1</v>
      </c>
      <c r="P215" s="74">
        <v>16</v>
      </c>
      <c r="Q215" s="447">
        <v>19</v>
      </c>
      <c r="R215" s="74"/>
      <c r="T215" s="74">
        <v>4</v>
      </c>
      <c r="U215" s="74">
        <v>4</v>
      </c>
      <c r="V215" s="21"/>
      <c r="W215" s="74"/>
      <c r="X215" s="74"/>
      <c r="Y215" s="74"/>
      <c r="Z215" s="74"/>
      <c r="AA215" s="74" t="s">
        <v>512</v>
      </c>
      <c r="AB215" s="74"/>
      <c r="AC215" s="74"/>
      <c r="AD215" s="74"/>
      <c r="AE215" s="74"/>
      <c r="AF215" s="74"/>
      <c r="AG215" s="74"/>
      <c r="AH215" s="74"/>
      <c r="AI215" s="74"/>
      <c r="AJ215" s="74"/>
      <c r="AK215" s="74"/>
      <c r="AL215" s="74"/>
      <c r="AM215" s="74"/>
      <c r="AN215" s="74"/>
      <c r="AO215" s="74"/>
    </row>
    <row r="216" spans="1:41" ht="14.5">
      <c r="A216" s="335" t="s">
        <v>513</v>
      </c>
      <c r="B216" s="8">
        <v>44030</v>
      </c>
      <c r="C216" s="74">
        <v>1</v>
      </c>
      <c r="D216" s="74">
        <v>20</v>
      </c>
      <c r="E216" s="74"/>
      <c r="F216" s="74"/>
      <c r="G216" s="74"/>
      <c r="H216" s="74">
        <v>1</v>
      </c>
      <c r="I216" s="74"/>
      <c r="J216" s="74"/>
      <c r="K216" s="74"/>
      <c r="L216" s="74"/>
      <c r="M216" s="74"/>
      <c r="N216" s="74"/>
      <c r="O216" s="74"/>
      <c r="P216" s="74"/>
      <c r="Q216" s="447">
        <v>1</v>
      </c>
      <c r="R216" s="74"/>
      <c r="T216" s="74">
        <v>1</v>
      </c>
      <c r="U216" s="74"/>
      <c r="V216" s="21"/>
      <c r="W216" s="74"/>
      <c r="X216" s="74"/>
      <c r="Y216" s="74"/>
      <c r="Z216" s="74"/>
      <c r="AA216" s="74"/>
      <c r="AB216" s="74"/>
      <c r="AC216" s="74"/>
      <c r="AD216" s="74"/>
      <c r="AE216" s="74"/>
      <c r="AF216" s="74"/>
      <c r="AG216" s="74"/>
      <c r="AH216" s="74"/>
      <c r="AI216" s="74"/>
      <c r="AJ216" s="74"/>
      <c r="AK216" s="74" t="s">
        <v>55</v>
      </c>
      <c r="AL216" s="74"/>
      <c r="AM216" s="74"/>
      <c r="AN216" s="74"/>
      <c r="AO216" s="74"/>
    </row>
    <row r="217" spans="1:41" ht="15.5">
      <c r="A217" s="335" t="s">
        <v>514</v>
      </c>
      <c r="B217" s="8">
        <v>44032</v>
      </c>
      <c r="C217" s="74">
        <v>91</v>
      </c>
      <c r="D217" s="74"/>
      <c r="E217" s="14" t="s">
        <v>515</v>
      </c>
      <c r="F217" s="74">
        <v>9</v>
      </c>
      <c r="G217" s="74">
        <v>35</v>
      </c>
      <c r="H217" s="74">
        <v>43</v>
      </c>
      <c r="I217" s="74"/>
      <c r="J217" s="74">
        <v>37</v>
      </c>
      <c r="K217" s="74">
        <v>3</v>
      </c>
      <c r="L217" s="74">
        <v>3</v>
      </c>
      <c r="M217" s="74"/>
      <c r="N217" s="74">
        <v>4</v>
      </c>
      <c r="O217" s="74"/>
      <c r="P217" s="74">
        <v>12</v>
      </c>
      <c r="Q217" s="447">
        <v>23</v>
      </c>
      <c r="R217" s="74"/>
      <c r="T217" s="74">
        <v>3</v>
      </c>
      <c r="U217" s="74"/>
      <c r="V217" s="21"/>
      <c r="W217" s="74"/>
      <c r="X217" s="74"/>
      <c r="Y217" s="74"/>
      <c r="Z217" s="74"/>
      <c r="AA217" s="74" t="s">
        <v>516</v>
      </c>
      <c r="AB217" s="74"/>
      <c r="AC217" s="74"/>
      <c r="AD217" s="74"/>
      <c r="AE217" s="74"/>
      <c r="AF217" s="74"/>
      <c r="AG217" s="74"/>
      <c r="AH217" s="74"/>
      <c r="AI217" s="74"/>
      <c r="AJ217" s="74"/>
      <c r="AK217" s="74" t="s">
        <v>517</v>
      </c>
      <c r="AL217" s="74"/>
      <c r="AM217" s="74" t="s">
        <v>518</v>
      </c>
      <c r="AN217" s="74"/>
      <c r="AO217" s="74"/>
    </row>
    <row r="218" spans="1:41" ht="14.5">
      <c r="A218" s="335" t="s">
        <v>519</v>
      </c>
      <c r="B218" s="8">
        <v>44033</v>
      </c>
      <c r="C218" s="74">
        <v>51</v>
      </c>
      <c r="D218" s="74" t="s">
        <v>520</v>
      </c>
      <c r="E218" s="74"/>
      <c r="F218" s="74"/>
      <c r="G218" s="74"/>
      <c r="H218" s="74"/>
      <c r="I218" s="74"/>
      <c r="J218" s="74"/>
      <c r="K218" s="74"/>
      <c r="L218" s="74"/>
      <c r="M218" s="74"/>
      <c r="N218" s="74"/>
      <c r="O218" s="74"/>
      <c r="P218" s="74">
        <v>25</v>
      </c>
      <c r="Q218" s="447">
        <v>51</v>
      </c>
      <c r="R218" s="74"/>
      <c r="T218" s="74"/>
      <c r="U218" s="74"/>
      <c r="V218" s="21"/>
      <c r="W218" s="74"/>
      <c r="X218" s="74"/>
      <c r="Y218" s="74"/>
      <c r="Z218" s="74"/>
      <c r="AA218" s="74" t="s">
        <v>521</v>
      </c>
      <c r="AB218" s="74"/>
      <c r="AC218" s="74"/>
      <c r="AD218" s="74"/>
      <c r="AE218" s="74"/>
      <c r="AF218" s="74"/>
      <c r="AG218" s="74"/>
      <c r="AH218" s="74"/>
      <c r="AI218" s="74"/>
      <c r="AJ218" s="74"/>
      <c r="AK218" s="74"/>
      <c r="AL218" s="74"/>
      <c r="AM218" s="74"/>
      <c r="AN218" s="74"/>
      <c r="AO218" s="74"/>
    </row>
    <row r="219" spans="1:41" ht="14.5">
      <c r="A219" s="335" t="s">
        <v>117</v>
      </c>
      <c r="B219" s="8">
        <v>44033</v>
      </c>
      <c r="C219" s="74">
        <v>21</v>
      </c>
      <c r="D219" s="74">
        <v>29</v>
      </c>
      <c r="E219" s="74"/>
      <c r="F219" s="74"/>
      <c r="G219" s="74"/>
      <c r="H219" s="74"/>
      <c r="I219" s="74"/>
      <c r="J219" s="74">
        <v>21</v>
      </c>
      <c r="K219" s="74"/>
      <c r="L219" s="74">
        <v>3</v>
      </c>
      <c r="M219" s="74"/>
      <c r="N219" s="74">
        <v>0</v>
      </c>
      <c r="O219" s="74"/>
      <c r="P219" s="74">
        <v>16</v>
      </c>
      <c r="Q219" s="447">
        <v>21</v>
      </c>
      <c r="R219" s="74"/>
      <c r="T219" s="74">
        <v>6</v>
      </c>
      <c r="U219" s="74"/>
      <c r="V219" s="21"/>
      <c r="W219" s="74"/>
      <c r="X219" s="74"/>
      <c r="Y219" s="74"/>
      <c r="Z219" s="74"/>
      <c r="AA219" s="74" t="s">
        <v>522</v>
      </c>
      <c r="AB219" s="74"/>
      <c r="AC219" s="74"/>
      <c r="AD219" s="74"/>
      <c r="AE219" s="74"/>
      <c r="AF219" s="74"/>
      <c r="AG219" s="74"/>
      <c r="AH219" s="74"/>
      <c r="AI219" s="74"/>
      <c r="AJ219" s="74"/>
      <c r="AK219" s="74"/>
      <c r="AL219" s="74"/>
      <c r="AM219" s="74"/>
      <c r="AN219" s="74"/>
      <c r="AO219" s="74"/>
    </row>
    <row r="220" spans="1:41" ht="14.5">
      <c r="A220" s="335" t="s">
        <v>523</v>
      </c>
      <c r="B220" s="8">
        <v>44025</v>
      </c>
      <c r="C220" s="74">
        <v>1</v>
      </c>
      <c r="D220" s="74">
        <v>21</v>
      </c>
      <c r="E220" s="74"/>
      <c r="F220" s="74"/>
      <c r="G220" s="74">
        <v>1</v>
      </c>
      <c r="H220" s="74"/>
      <c r="I220" s="74"/>
      <c r="J220" s="74">
        <v>1</v>
      </c>
      <c r="K220" s="74"/>
      <c r="L220" s="74"/>
      <c r="M220" s="74"/>
      <c r="N220" s="74"/>
      <c r="O220" s="74"/>
      <c r="P220" s="74"/>
      <c r="Q220" s="447">
        <v>1</v>
      </c>
      <c r="R220" s="74"/>
      <c r="T220" s="74">
        <v>1</v>
      </c>
      <c r="U220" s="74"/>
      <c r="V220" s="21"/>
      <c r="W220" s="74"/>
      <c r="X220" s="74"/>
      <c r="Y220" s="74"/>
      <c r="Z220" s="74"/>
      <c r="AA220" s="74" t="s">
        <v>248</v>
      </c>
      <c r="AB220" s="74"/>
      <c r="AC220" s="74"/>
      <c r="AD220" s="74"/>
      <c r="AE220" s="74"/>
      <c r="AF220" s="74" t="s">
        <v>41</v>
      </c>
      <c r="AG220" s="74"/>
      <c r="AH220" s="74"/>
      <c r="AI220" s="74"/>
      <c r="AJ220" s="74"/>
      <c r="AK220" s="74"/>
      <c r="AL220" s="74"/>
      <c r="AM220" s="74"/>
      <c r="AN220" s="74"/>
      <c r="AO220" s="74"/>
    </row>
    <row r="221" spans="1:41" ht="14.5">
      <c r="A221" s="335" t="s">
        <v>524</v>
      </c>
      <c r="B221" s="8">
        <v>44035</v>
      </c>
      <c r="C221" s="74">
        <v>10</v>
      </c>
      <c r="D221" s="74" t="s">
        <v>525</v>
      </c>
      <c r="E221" s="74"/>
      <c r="F221" s="74"/>
      <c r="G221" s="74"/>
      <c r="H221" s="74">
        <v>10</v>
      </c>
      <c r="I221" s="74"/>
      <c r="J221" s="74"/>
      <c r="K221" s="74"/>
      <c r="L221" s="74"/>
      <c r="M221" s="74"/>
      <c r="N221" s="74">
        <v>1</v>
      </c>
      <c r="O221" s="74"/>
      <c r="P221" s="74">
        <v>4</v>
      </c>
      <c r="Q221" s="447">
        <v>10</v>
      </c>
      <c r="R221" s="74"/>
      <c r="T221" s="74"/>
      <c r="U221" s="74"/>
      <c r="V221" s="21"/>
      <c r="W221" s="74"/>
      <c r="X221" s="74"/>
      <c r="Y221" s="74"/>
      <c r="Z221" s="74"/>
      <c r="AA221" s="74" t="s">
        <v>196</v>
      </c>
      <c r="AB221" s="74"/>
      <c r="AC221" s="74"/>
      <c r="AD221" s="74"/>
      <c r="AE221" s="74"/>
      <c r="AF221" s="74"/>
      <c r="AG221" s="74"/>
      <c r="AH221" s="74"/>
      <c r="AI221" s="74"/>
      <c r="AJ221" s="74"/>
      <c r="AK221" s="74"/>
      <c r="AL221" s="74"/>
      <c r="AM221" s="74"/>
      <c r="AN221" s="74"/>
      <c r="AO221" s="74"/>
    </row>
    <row r="222" spans="1:41" ht="14.5">
      <c r="A222" s="335" t="s">
        <v>526</v>
      </c>
      <c r="B222" s="8">
        <v>44033</v>
      </c>
      <c r="C222" s="74">
        <v>100</v>
      </c>
      <c r="D222" s="74">
        <v>28.5</v>
      </c>
      <c r="E222" s="9" t="s">
        <v>527</v>
      </c>
      <c r="F222" s="74"/>
      <c r="G222" s="74"/>
      <c r="H222" s="74"/>
      <c r="I222" s="74"/>
      <c r="J222" s="74">
        <v>13</v>
      </c>
      <c r="K222" s="74">
        <v>10</v>
      </c>
      <c r="L222" s="74">
        <v>10</v>
      </c>
      <c r="M222" s="74" t="s">
        <v>528</v>
      </c>
      <c r="N222" s="74"/>
      <c r="O222" s="74"/>
      <c r="P222" s="74">
        <v>45</v>
      </c>
      <c r="Q222" s="447">
        <v>99</v>
      </c>
      <c r="R222" s="74">
        <v>1</v>
      </c>
      <c r="T222" s="74"/>
      <c r="U222" s="74"/>
      <c r="V222" s="21"/>
      <c r="W222" s="74"/>
      <c r="X222" s="74"/>
      <c r="Y222" s="74"/>
      <c r="Z222" s="74"/>
      <c r="AA222" s="74" t="s">
        <v>529</v>
      </c>
      <c r="AB222" s="74"/>
      <c r="AC222" s="74"/>
      <c r="AD222" s="74"/>
      <c r="AE222" s="74"/>
      <c r="AF222" s="74"/>
      <c r="AG222" s="74"/>
      <c r="AH222" s="74"/>
      <c r="AI222" s="74"/>
      <c r="AJ222" s="74"/>
      <c r="AK222" s="74"/>
      <c r="AL222" s="74"/>
      <c r="AM222" s="74"/>
      <c r="AN222" s="74"/>
      <c r="AO222" s="74"/>
    </row>
    <row r="223" spans="1:41" ht="14.5">
      <c r="A223" s="335" t="s">
        <v>530</v>
      </c>
      <c r="B223" s="8">
        <v>44033</v>
      </c>
      <c r="C223" s="74">
        <v>1</v>
      </c>
      <c r="D223" s="74">
        <v>27</v>
      </c>
      <c r="E223" s="74"/>
      <c r="F223" s="74"/>
      <c r="G223" s="74"/>
      <c r="H223" s="74">
        <v>1</v>
      </c>
      <c r="I223" s="74"/>
      <c r="J223" s="74"/>
      <c r="K223" s="74"/>
      <c r="L223" s="74"/>
      <c r="M223" s="74"/>
      <c r="N223" s="74"/>
      <c r="O223" s="74"/>
      <c r="P223" s="74"/>
      <c r="Q223" s="447">
        <v>1</v>
      </c>
      <c r="R223" s="74"/>
      <c r="T223" s="74">
        <v>1</v>
      </c>
      <c r="U223" s="74"/>
      <c r="V223" s="21"/>
      <c r="W223" s="74"/>
      <c r="X223" s="74" t="s">
        <v>531</v>
      </c>
      <c r="Y223" s="74"/>
      <c r="Z223" s="74"/>
      <c r="AA223" s="74" t="s">
        <v>248</v>
      </c>
      <c r="AB223" s="74"/>
      <c r="AC223" s="74"/>
      <c r="AD223" s="74"/>
      <c r="AE223" s="74" t="s">
        <v>41</v>
      </c>
      <c r="AF223" s="74" t="s">
        <v>41</v>
      </c>
      <c r="AG223" s="74"/>
      <c r="AH223" s="74"/>
      <c r="AI223" s="74" t="s">
        <v>532</v>
      </c>
      <c r="AJ223" s="74"/>
      <c r="AK223" s="74"/>
      <c r="AL223" s="74"/>
      <c r="AM223" s="74"/>
      <c r="AN223" s="74"/>
      <c r="AO223" s="74"/>
    </row>
    <row r="224" spans="1:41" ht="14.5">
      <c r="A224" s="335" t="s">
        <v>533</v>
      </c>
      <c r="B224" s="8">
        <v>44035</v>
      </c>
      <c r="C224" s="74">
        <v>116</v>
      </c>
      <c r="D224" s="74"/>
      <c r="E224" s="74" t="s">
        <v>534</v>
      </c>
      <c r="F224" s="74"/>
      <c r="G224" s="74"/>
      <c r="H224" s="74"/>
      <c r="I224" s="74"/>
      <c r="J224" s="74"/>
      <c r="K224" s="74"/>
      <c r="L224" s="74"/>
      <c r="M224" s="74"/>
      <c r="N224" s="74"/>
      <c r="O224" s="74"/>
      <c r="P224" s="74">
        <v>43</v>
      </c>
      <c r="Q224" s="447">
        <v>116</v>
      </c>
      <c r="R224" s="74"/>
      <c r="T224" s="74"/>
      <c r="U224" s="74"/>
      <c r="V224" s="21"/>
      <c r="W224" s="74"/>
      <c r="X224" s="74"/>
      <c r="Y224" s="74"/>
      <c r="Z224" s="74"/>
      <c r="AA224" s="74" t="s">
        <v>535</v>
      </c>
      <c r="AB224" s="74"/>
      <c r="AC224" s="74"/>
      <c r="AD224" s="74"/>
      <c r="AE224" s="74"/>
      <c r="AF224" s="74"/>
      <c r="AG224" s="74"/>
      <c r="AH224" s="74"/>
      <c r="AI224" s="74"/>
      <c r="AJ224" s="74"/>
      <c r="AK224" s="74"/>
      <c r="AL224" s="74" t="s">
        <v>536</v>
      </c>
      <c r="AM224" s="74"/>
      <c r="AN224" s="74"/>
      <c r="AO224" s="74"/>
    </row>
    <row r="225" spans="1:41" ht="14.5">
      <c r="A225" s="335" t="s">
        <v>537</v>
      </c>
      <c r="B225" s="8">
        <v>44035</v>
      </c>
      <c r="C225" s="74">
        <v>1</v>
      </c>
      <c r="D225" s="74">
        <v>42</v>
      </c>
      <c r="E225" s="74"/>
      <c r="F225" s="74"/>
      <c r="G225" s="74"/>
      <c r="H225" s="74">
        <v>1</v>
      </c>
      <c r="I225" s="74"/>
      <c r="J225" s="74"/>
      <c r="K225" s="74"/>
      <c r="L225" s="74"/>
      <c r="M225" s="74"/>
      <c r="N225" s="74"/>
      <c r="O225" s="74"/>
      <c r="P225" s="74"/>
      <c r="Q225" s="447">
        <v>1</v>
      </c>
      <c r="R225" s="74"/>
      <c r="T225" s="74"/>
      <c r="U225" s="74"/>
      <c r="V225" s="21"/>
      <c r="W225" s="74"/>
      <c r="X225" s="74" t="s">
        <v>538</v>
      </c>
      <c r="Y225" s="74"/>
      <c r="Z225" s="74"/>
      <c r="AA225" s="74" t="s">
        <v>248</v>
      </c>
      <c r="AB225" s="74"/>
      <c r="AC225" s="74"/>
      <c r="AD225" s="74"/>
      <c r="AE225" s="74" t="s">
        <v>41</v>
      </c>
      <c r="AF225" s="74" t="s">
        <v>41</v>
      </c>
      <c r="AG225" s="74"/>
      <c r="AH225" s="74"/>
      <c r="AI225" s="74"/>
      <c r="AJ225" s="74"/>
      <c r="AK225" s="74"/>
      <c r="AL225" s="74"/>
      <c r="AM225" s="74"/>
      <c r="AN225" s="74"/>
      <c r="AO225" s="74"/>
    </row>
    <row r="226" spans="1:41" ht="14.5">
      <c r="A226" s="335" t="s">
        <v>539</v>
      </c>
      <c r="B226" s="8">
        <v>44040</v>
      </c>
      <c r="C226" s="74">
        <v>2</v>
      </c>
      <c r="D226" s="74" t="s">
        <v>540</v>
      </c>
      <c r="E226" s="74"/>
      <c r="F226" s="74"/>
      <c r="G226" s="74">
        <v>1</v>
      </c>
      <c r="H226" s="74">
        <v>1</v>
      </c>
      <c r="I226" s="74"/>
      <c r="J226" s="74"/>
      <c r="K226" s="74"/>
      <c r="L226" s="74"/>
      <c r="M226" s="74"/>
      <c r="N226" s="74"/>
      <c r="O226" s="74"/>
      <c r="P226" s="74">
        <v>1</v>
      </c>
      <c r="Q226" s="447">
        <v>2</v>
      </c>
      <c r="R226" s="74"/>
      <c r="T226" s="74">
        <v>1</v>
      </c>
      <c r="U226" s="74"/>
      <c r="V226" s="21"/>
      <c r="W226" s="74"/>
      <c r="X226" s="74"/>
      <c r="Y226" s="74"/>
      <c r="Z226" s="74"/>
      <c r="AA226" s="74" t="s">
        <v>541</v>
      </c>
      <c r="AB226" s="74"/>
      <c r="AC226" s="74"/>
      <c r="AD226" s="74"/>
      <c r="AE226" s="74"/>
      <c r="AF226" s="74"/>
      <c r="AG226" s="74"/>
      <c r="AH226" s="74"/>
      <c r="AI226" s="74"/>
      <c r="AJ226" s="74"/>
      <c r="AK226" s="74"/>
      <c r="AL226" s="74"/>
      <c r="AM226" s="74"/>
      <c r="AN226" s="74"/>
      <c r="AO226" s="74"/>
    </row>
    <row r="227" spans="1:41" ht="14.5">
      <c r="A227" s="335" t="s">
        <v>542</v>
      </c>
      <c r="B227" s="8">
        <v>44040</v>
      </c>
      <c r="C227" s="74">
        <v>29</v>
      </c>
      <c r="D227" s="74">
        <v>29.59</v>
      </c>
      <c r="E227" s="74"/>
      <c r="F227" s="74"/>
      <c r="G227" s="74"/>
      <c r="H227" s="74"/>
      <c r="I227" s="74"/>
      <c r="J227" s="74"/>
      <c r="K227" s="74"/>
      <c r="L227" s="74">
        <v>3</v>
      </c>
      <c r="M227" s="74"/>
      <c r="N227" s="74"/>
      <c r="O227" s="74"/>
      <c r="P227" s="74">
        <v>27</v>
      </c>
      <c r="Q227" s="447">
        <v>29</v>
      </c>
      <c r="R227" s="74"/>
      <c r="T227" s="74">
        <v>5</v>
      </c>
      <c r="U227" s="74"/>
      <c r="V227" s="21"/>
      <c r="W227" s="74">
        <v>3</v>
      </c>
      <c r="X227" s="74"/>
      <c r="Y227" s="74"/>
      <c r="Z227" s="74"/>
      <c r="AA227" s="74"/>
      <c r="AB227" s="74"/>
      <c r="AC227" s="74"/>
      <c r="AD227" s="74"/>
      <c r="AE227" s="74"/>
      <c r="AF227" s="74"/>
      <c r="AG227" s="74"/>
      <c r="AH227" s="74"/>
      <c r="AI227" s="74"/>
      <c r="AJ227" s="74"/>
      <c r="AK227" s="74"/>
      <c r="AL227" s="74"/>
      <c r="AM227" s="74"/>
      <c r="AN227" s="74"/>
      <c r="AO227" s="74"/>
    </row>
    <row r="228" spans="1:41" ht="14.5">
      <c r="A228" s="335" t="s">
        <v>543</v>
      </c>
      <c r="B228" s="8">
        <v>44041</v>
      </c>
      <c r="C228" s="74">
        <v>1</v>
      </c>
      <c r="D228" s="74">
        <v>22</v>
      </c>
      <c r="E228" s="74"/>
      <c r="F228" s="74"/>
      <c r="G228" s="74">
        <v>1</v>
      </c>
      <c r="H228" s="74"/>
      <c r="I228" s="74"/>
      <c r="J228" s="74">
        <v>1</v>
      </c>
      <c r="K228" s="74">
        <v>1</v>
      </c>
      <c r="L228" s="74"/>
      <c r="M228" s="74" t="s">
        <v>544</v>
      </c>
      <c r="N228" s="74">
        <v>1</v>
      </c>
      <c r="O228" s="74"/>
      <c r="P228" s="74">
        <v>1</v>
      </c>
      <c r="Q228" s="447">
        <v>1</v>
      </c>
      <c r="R228" s="74"/>
      <c r="T228" s="74"/>
      <c r="U228" s="74"/>
      <c r="V228" s="21"/>
      <c r="W228" s="74"/>
      <c r="X228" s="74"/>
      <c r="Y228" s="74"/>
      <c r="Z228" s="74"/>
      <c r="AA228" s="74" t="s">
        <v>248</v>
      </c>
      <c r="AB228" s="74"/>
      <c r="AC228" s="74"/>
      <c r="AD228" s="74"/>
      <c r="AE228" s="74"/>
      <c r="AF228" s="74"/>
      <c r="AG228" s="74"/>
      <c r="AH228" s="74"/>
      <c r="AI228" s="74"/>
      <c r="AJ228" s="74"/>
      <c r="AK228" s="74"/>
      <c r="AL228" s="74"/>
      <c r="AM228" s="74"/>
      <c r="AN228" s="74"/>
      <c r="AO228" s="74"/>
    </row>
    <row r="229" spans="1:41" ht="14.5">
      <c r="A229" s="335" t="s">
        <v>545</v>
      </c>
      <c r="B229" s="8">
        <v>44005</v>
      </c>
      <c r="C229" s="74">
        <v>3</v>
      </c>
      <c r="D229" s="74" t="s">
        <v>546</v>
      </c>
      <c r="E229" s="74"/>
      <c r="F229" s="74"/>
      <c r="G229" s="74"/>
      <c r="H229" s="74">
        <v>3</v>
      </c>
      <c r="I229" s="74"/>
      <c r="J229" s="74"/>
      <c r="K229" s="74"/>
      <c r="L229" s="74"/>
      <c r="M229" s="74"/>
      <c r="N229" s="74">
        <v>2</v>
      </c>
      <c r="O229" s="74"/>
      <c r="P229" s="74">
        <v>3</v>
      </c>
      <c r="Q229" s="447">
        <v>3</v>
      </c>
      <c r="R229" s="74"/>
      <c r="T229" s="74"/>
      <c r="U229" s="74"/>
      <c r="V229" s="21"/>
      <c r="W229" s="74"/>
      <c r="X229" s="74"/>
      <c r="Y229" s="74"/>
      <c r="Z229" s="74"/>
      <c r="AA229" s="74"/>
      <c r="AB229" s="74"/>
      <c r="AC229" s="74"/>
      <c r="AD229" s="74"/>
      <c r="AE229" s="74"/>
      <c r="AF229" s="74"/>
      <c r="AG229" s="74"/>
      <c r="AH229" s="74" t="s">
        <v>248</v>
      </c>
      <c r="AI229" s="74"/>
      <c r="AJ229" s="74"/>
      <c r="AK229" s="74" t="s">
        <v>126</v>
      </c>
      <c r="AL229" s="74"/>
      <c r="AM229" s="74"/>
      <c r="AN229" s="74"/>
      <c r="AO229" s="74"/>
    </row>
    <row r="230" spans="1:41" ht="14.5">
      <c r="A230" s="335" t="s">
        <v>547</v>
      </c>
      <c r="B230" s="8">
        <v>44038</v>
      </c>
      <c r="C230" s="74">
        <v>1</v>
      </c>
      <c r="D230" s="74">
        <v>30</v>
      </c>
      <c r="E230" s="74"/>
      <c r="F230" s="74"/>
      <c r="G230" s="74">
        <v>1</v>
      </c>
      <c r="H230" s="74"/>
      <c r="I230" s="74"/>
      <c r="J230" s="74"/>
      <c r="K230" s="74"/>
      <c r="L230" s="74"/>
      <c r="M230" s="74"/>
      <c r="N230" s="74">
        <v>1</v>
      </c>
      <c r="O230" s="74"/>
      <c r="P230" s="74"/>
      <c r="R230" s="74"/>
      <c r="T230" s="74"/>
      <c r="U230" s="74">
        <v>1</v>
      </c>
      <c r="V230" s="21"/>
      <c r="W230" s="74"/>
      <c r="X230" s="74"/>
      <c r="Y230" s="74"/>
      <c r="Z230" s="74"/>
      <c r="AA230" s="74"/>
      <c r="AB230" s="74"/>
      <c r="AC230" s="74"/>
      <c r="AD230" s="74"/>
      <c r="AE230" s="74"/>
      <c r="AF230" s="74"/>
      <c r="AG230" s="74"/>
      <c r="AH230" s="74"/>
      <c r="AI230" s="74"/>
      <c r="AJ230" s="74" t="s">
        <v>248</v>
      </c>
      <c r="AK230" s="74"/>
      <c r="AL230" s="74"/>
      <c r="AM230" s="74"/>
      <c r="AN230" s="74"/>
      <c r="AO230" s="74"/>
    </row>
    <row r="231" spans="1:41" ht="14.5">
      <c r="A231" s="15" t="s">
        <v>548</v>
      </c>
      <c r="B231" s="8">
        <v>44043</v>
      </c>
      <c r="C231" s="74">
        <v>44</v>
      </c>
      <c r="D231" s="74">
        <v>28.5</v>
      </c>
      <c r="E231" s="12" t="s">
        <v>549</v>
      </c>
      <c r="F231" s="74"/>
      <c r="G231" s="74"/>
      <c r="H231" s="74"/>
      <c r="I231" s="74"/>
      <c r="J231" s="74"/>
      <c r="K231" s="74"/>
      <c r="L231" s="74"/>
      <c r="M231" s="74"/>
      <c r="N231" s="74">
        <v>2</v>
      </c>
      <c r="O231" s="74"/>
      <c r="P231" s="74">
        <v>6</v>
      </c>
      <c r="Q231" s="447">
        <v>13</v>
      </c>
      <c r="R231" s="74"/>
      <c r="T231" s="74">
        <v>3</v>
      </c>
      <c r="U231" s="74">
        <v>31</v>
      </c>
      <c r="V231" s="21"/>
      <c r="W231" s="74"/>
      <c r="X231" s="74"/>
      <c r="Y231" s="74"/>
      <c r="Z231" s="74"/>
      <c r="AA231" s="74"/>
      <c r="AB231" s="74"/>
      <c r="AC231" s="74"/>
      <c r="AD231" s="74"/>
      <c r="AE231" s="74"/>
      <c r="AF231" s="74"/>
      <c r="AG231" s="74"/>
      <c r="AH231" s="74"/>
      <c r="AI231" s="74"/>
      <c r="AJ231" s="74"/>
      <c r="AK231" s="74" t="s">
        <v>550</v>
      </c>
      <c r="AL231" s="74"/>
      <c r="AM231" s="74"/>
      <c r="AN231" s="74"/>
      <c r="AO231" s="74"/>
    </row>
    <row r="232" spans="1:41" ht="14.5">
      <c r="A232" s="335" t="s">
        <v>551</v>
      </c>
      <c r="B232" s="8">
        <v>44041</v>
      </c>
      <c r="C232" s="74">
        <v>1</v>
      </c>
      <c r="D232" s="74">
        <v>26</v>
      </c>
      <c r="E232" s="74"/>
      <c r="F232" s="74"/>
      <c r="G232" s="74">
        <v>1</v>
      </c>
      <c r="H232" s="74"/>
      <c r="I232" s="74"/>
      <c r="J232" s="74"/>
      <c r="K232" s="74"/>
      <c r="L232" s="74"/>
      <c r="M232" s="74"/>
      <c r="N232" s="74"/>
      <c r="O232" s="74"/>
      <c r="P232" s="74"/>
      <c r="R232" s="74"/>
      <c r="T232" s="74"/>
      <c r="U232" s="74">
        <v>1</v>
      </c>
      <c r="V232" s="21"/>
      <c r="W232" s="74"/>
      <c r="X232" s="74"/>
      <c r="Y232" s="74"/>
      <c r="Z232" s="74"/>
      <c r="AA232" s="74"/>
      <c r="AB232" s="74"/>
      <c r="AC232" s="74"/>
      <c r="AD232" s="74"/>
      <c r="AE232" s="74"/>
      <c r="AF232" s="74"/>
      <c r="AG232" s="74"/>
      <c r="AH232" s="74"/>
      <c r="AI232" s="74"/>
      <c r="AJ232" s="74" t="s">
        <v>248</v>
      </c>
      <c r="AK232" s="74"/>
      <c r="AL232" s="74"/>
      <c r="AM232" s="74"/>
      <c r="AN232" s="74"/>
      <c r="AO232" s="74"/>
    </row>
    <row r="233" spans="1:41" ht="14.5">
      <c r="A233" s="335" t="s">
        <v>552</v>
      </c>
      <c r="B233" s="16">
        <v>44013</v>
      </c>
      <c r="C233" s="74">
        <v>149</v>
      </c>
      <c r="D233" s="9" t="s">
        <v>553</v>
      </c>
      <c r="E233" s="74"/>
      <c r="F233" s="74"/>
      <c r="G233" s="281">
        <v>7</v>
      </c>
      <c r="H233" s="74">
        <v>142</v>
      </c>
      <c r="I233" s="74"/>
      <c r="J233" s="74"/>
      <c r="K233" s="74"/>
      <c r="L233" s="74">
        <v>10</v>
      </c>
      <c r="M233" s="74"/>
      <c r="N233" s="74">
        <v>8</v>
      </c>
      <c r="O233" s="74"/>
      <c r="P233" s="74">
        <v>36</v>
      </c>
      <c r="Q233" s="447">
        <v>149</v>
      </c>
      <c r="R233" s="74"/>
      <c r="T233" s="74"/>
      <c r="U233" s="74"/>
      <c r="V233" s="21"/>
      <c r="W233" s="74"/>
      <c r="X233" s="74"/>
      <c r="Y233" s="74"/>
      <c r="Z233" s="74"/>
      <c r="AA233" s="74" t="s">
        <v>554</v>
      </c>
      <c r="AB233" s="74"/>
      <c r="AC233" s="74"/>
      <c r="AD233" s="74"/>
      <c r="AE233" s="74"/>
      <c r="AF233" s="74"/>
      <c r="AG233" s="74"/>
      <c r="AH233" s="74"/>
      <c r="AI233" s="74"/>
      <c r="AJ233" s="74"/>
      <c r="AK233" s="74"/>
      <c r="AL233" s="281" t="s">
        <v>555</v>
      </c>
      <c r="AM233" s="74"/>
      <c r="AN233" s="74"/>
      <c r="AO233" s="74"/>
    </row>
    <row r="234" spans="1:41" ht="14.5">
      <c r="A234" s="335" t="s">
        <v>556</v>
      </c>
      <c r="B234" s="8">
        <v>44033</v>
      </c>
      <c r="C234" s="74">
        <v>1</v>
      </c>
      <c r="D234" s="74">
        <v>29</v>
      </c>
      <c r="E234" s="74"/>
      <c r="F234" s="74"/>
      <c r="G234" s="74"/>
      <c r="H234" s="74">
        <v>1</v>
      </c>
      <c r="I234" s="74">
        <v>9</v>
      </c>
      <c r="J234" s="74"/>
      <c r="K234" s="74"/>
      <c r="L234" s="74"/>
      <c r="M234" s="9" t="s">
        <v>557</v>
      </c>
      <c r="N234" s="74"/>
      <c r="O234" s="74"/>
      <c r="P234" s="74"/>
      <c r="Q234" s="447">
        <v>1</v>
      </c>
      <c r="R234" s="74"/>
      <c r="T234" s="74"/>
      <c r="U234" s="74"/>
      <c r="V234" s="21"/>
      <c r="W234" s="74"/>
      <c r="X234" s="74"/>
      <c r="Y234" s="74"/>
      <c r="Z234" s="74"/>
      <c r="AA234" s="74" t="s">
        <v>248</v>
      </c>
      <c r="AB234" s="74"/>
      <c r="AC234" s="74"/>
      <c r="AD234" s="74"/>
      <c r="AE234" s="74"/>
      <c r="AF234" s="74"/>
      <c r="AG234" s="74"/>
      <c r="AH234" s="74"/>
      <c r="AI234" s="74"/>
      <c r="AJ234" s="74"/>
      <c r="AK234" s="74"/>
      <c r="AL234" s="74"/>
      <c r="AM234" s="74"/>
      <c r="AN234" s="74"/>
      <c r="AO234" s="74"/>
    </row>
    <row r="235" spans="1:41" ht="14.5">
      <c r="A235" s="335" t="s">
        <v>558</v>
      </c>
      <c r="B235" s="8">
        <v>44039</v>
      </c>
      <c r="C235" s="74">
        <v>1</v>
      </c>
      <c r="D235" s="74">
        <v>30</v>
      </c>
      <c r="E235" s="74"/>
      <c r="F235" s="74"/>
      <c r="G235" s="74"/>
      <c r="H235" s="74">
        <v>1</v>
      </c>
      <c r="I235" s="74"/>
      <c r="J235" s="74"/>
      <c r="K235" s="74"/>
      <c r="L235" s="74"/>
      <c r="M235" s="74"/>
      <c r="N235" s="74">
        <v>1</v>
      </c>
      <c r="O235" s="74"/>
      <c r="P235" s="74">
        <v>1</v>
      </c>
      <c r="Q235" s="447">
        <v>1</v>
      </c>
      <c r="R235" s="74"/>
      <c r="T235" s="74"/>
      <c r="U235" s="74"/>
      <c r="V235" s="21"/>
      <c r="W235" s="74"/>
      <c r="X235" s="74"/>
      <c r="Y235" s="74"/>
      <c r="Z235" s="74"/>
      <c r="AA235" s="74" t="s">
        <v>248</v>
      </c>
      <c r="AB235" s="74"/>
      <c r="AC235" s="74"/>
      <c r="AD235" s="74"/>
      <c r="AE235" s="74"/>
      <c r="AF235" s="74"/>
      <c r="AG235" s="74"/>
      <c r="AH235" s="74"/>
      <c r="AI235" s="74"/>
      <c r="AJ235" s="74"/>
      <c r="AK235" s="74"/>
      <c r="AL235" s="74"/>
      <c r="AM235" s="74"/>
      <c r="AN235" s="74"/>
      <c r="AO235" s="74"/>
    </row>
    <row r="236" spans="1:41" ht="14.5">
      <c r="A236" s="335" t="s">
        <v>559</v>
      </c>
      <c r="B236" s="8">
        <v>44045</v>
      </c>
      <c r="C236" s="74">
        <v>19</v>
      </c>
      <c r="D236" s="74" t="s">
        <v>560</v>
      </c>
      <c r="E236" s="74"/>
      <c r="F236" s="74"/>
      <c r="G236" s="74"/>
      <c r="H236" s="74"/>
      <c r="I236" s="74"/>
      <c r="J236" s="74"/>
      <c r="K236" s="74">
        <v>3</v>
      </c>
      <c r="L236" s="74"/>
      <c r="M236" s="74"/>
      <c r="N236" s="74"/>
      <c r="O236" s="74"/>
      <c r="P236" s="74">
        <v>12</v>
      </c>
      <c r="Q236" s="447">
        <v>19</v>
      </c>
      <c r="R236" s="74"/>
      <c r="T236" s="74"/>
      <c r="U236" s="74"/>
      <c r="V236" s="21"/>
      <c r="W236" s="74"/>
      <c r="X236" s="74"/>
      <c r="Y236" s="74"/>
      <c r="Z236" s="74"/>
      <c r="AA236" s="74" t="s">
        <v>561</v>
      </c>
      <c r="AB236" s="74"/>
      <c r="AC236" s="74"/>
      <c r="AD236" s="74"/>
      <c r="AE236" s="74"/>
      <c r="AF236" s="74"/>
      <c r="AG236" s="74"/>
      <c r="AH236" s="74"/>
      <c r="AI236" s="74"/>
      <c r="AJ236" s="74"/>
      <c r="AK236" s="74"/>
      <c r="AL236" s="74"/>
      <c r="AM236" s="74"/>
      <c r="AN236" s="74"/>
      <c r="AO236" s="74"/>
    </row>
    <row r="237" spans="1:41" ht="14.5">
      <c r="A237" s="335" t="s">
        <v>562</v>
      </c>
      <c r="B237" s="8">
        <v>44017</v>
      </c>
      <c r="C237" s="74">
        <v>34</v>
      </c>
      <c r="D237" s="74" t="s">
        <v>129</v>
      </c>
      <c r="E237" s="74"/>
      <c r="F237" s="534">
        <v>8</v>
      </c>
      <c r="G237" s="535"/>
      <c r="H237" s="74">
        <v>26</v>
      </c>
      <c r="I237" s="74"/>
      <c r="J237" s="74"/>
      <c r="K237" s="74">
        <v>1</v>
      </c>
      <c r="L237" s="74"/>
      <c r="M237" s="74"/>
      <c r="N237" s="74">
        <v>1</v>
      </c>
      <c r="O237" s="74"/>
      <c r="P237" s="74">
        <v>18</v>
      </c>
      <c r="Q237" s="447">
        <v>23</v>
      </c>
      <c r="R237" s="74"/>
      <c r="T237" s="74">
        <v>4</v>
      </c>
      <c r="U237" s="74">
        <v>7</v>
      </c>
      <c r="V237" s="21">
        <v>4</v>
      </c>
      <c r="W237" s="74"/>
      <c r="X237" s="74"/>
      <c r="Y237" s="74"/>
      <c r="Z237" s="74"/>
      <c r="AA237" s="74"/>
      <c r="AB237" s="74"/>
      <c r="AC237" s="74"/>
      <c r="AD237" s="74"/>
      <c r="AE237" s="74"/>
      <c r="AF237" s="74"/>
      <c r="AG237" s="74"/>
      <c r="AH237" s="74"/>
      <c r="AI237" s="74"/>
      <c r="AJ237" s="74"/>
      <c r="AK237" s="74" t="s">
        <v>563</v>
      </c>
      <c r="AL237" s="74"/>
      <c r="AM237" s="74"/>
      <c r="AN237" s="74"/>
      <c r="AO237" s="74"/>
    </row>
    <row r="238" spans="1:41" ht="14.5">
      <c r="A238" s="335" t="s">
        <v>564</v>
      </c>
      <c r="B238" s="8">
        <v>44045</v>
      </c>
      <c r="C238" s="74">
        <v>1</v>
      </c>
      <c r="D238" s="74">
        <v>24</v>
      </c>
      <c r="E238" s="74"/>
      <c r="F238" s="74"/>
      <c r="G238" s="74"/>
      <c r="H238" s="74">
        <v>1</v>
      </c>
      <c r="I238" s="74"/>
      <c r="J238" s="74"/>
      <c r="K238" s="74"/>
      <c r="L238" s="74"/>
      <c r="M238" s="74"/>
      <c r="N238" s="74"/>
      <c r="O238" s="74"/>
      <c r="P238" s="74">
        <v>1</v>
      </c>
      <c r="Q238" s="447">
        <v>1</v>
      </c>
      <c r="R238" s="74"/>
      <c r="T238" s="74"/>
      <c r="U238" s="74"/>
      <c r="V238" s="21"/>
      <c r="W238" s="74"/>
      <c r="X238" s="74" t="s">
        <v>565</v>
      </c>
      <c r="Y238" s="74"/>
      <c r="Z238" s="74"/>
      <c r="AA238" s="74"/>
      <c r="AB238" s="74"/>
      <c r="AC238" s="74"/>
      <c r="AD238" s="74"/>
      <c r="AE238" s="74"/>
      <c r="AF238" s="74"/>
      <c r="AG238" s="74"/>
      <c r="AH238" s="74"/>
      <c r="AI238" s="74"/>
      <c r="AJ238" s="74"/>
      <c r="AK238" s="74" t="s">
        <v>133</v>
      </c>
      <c r="AL238" s="74"/>
      <c r="AM238" s="74"/>
      <c r="AN238" s="74"/>
      <c r="AO238" s="74"/>
    </row>
    <row r="239" spans="1:41" ht="14.5">
      <c r="A239" s="335" t="s">
        <v>566</v>
      </c>
      <c r="B239" s="8">
        <v>44026</v>
      </c>
      <c r="C239" s="74">
        <v>1</v>
      </c>
      <c r="D239" s="74">
        <v>29</v>
      </c>
      <c r="E239" s="74"/>
      <c r="F239" s="74"/>
      <c r="G239" s="74"/>
      <c r="H239" s="74">
        <v>1</v>
      </c>
      <c r="I239" s="74"/>
      <c r="J239" s="74"/>
      <c r="K239" s="74"/>
      <c r="L239" s="74"/>
      <c r="M239" s="74"/>
      <c r="N239" s="74"/>
      <c r="O239" s="74"/>
      <c r="P239" s="74"/>
      <c r="Q239" s="447">
        <v>1</v>
      </c>
      <c r="R239" s="74"/>
      <c r="T239" s="74"/>
      <c r="U239" s="74"/>
      <c r="V239" s="21"/>
      <c r="W239" s="74"/>
      <c r="X239" s="74"/>
      <c r="Y239" s="74"/>
      <c r="Z239" s="74"/>
      <c r="AA239" s="74"/>
      <c r="AB239" s="74"/>
      <c r="AC239" s="74"/>
      <c r="AD239" s="74"/>
      <c r="AE239" s="74"/>
      <c r="AF239" s="74" t="s">
        <v>248</v>
      </c>
      <c r="AG239" s="74"/>
      <c r="AH239" s="74"/>
      <c r="AI239" s="74"/>
      <c r="AJ239" s="74"/>
      <c r="AK239" s="74" t="s">
        <v>248</v>
      </c>
      <c r="AL239" s="74"/>
      <c r="AM239" s="74"/>
      <c r="AN239" s="74"/>
      <c r="AO239" s="74"/>
    </row>
    <row r="240" spans="1:41" ht="14.5">
      <c r="A240" s="335" t="s">
        <v>567</v>
      </c>
      <c r="B240" s="8">
        <v>44029</v>
      </c>
      <c r="C240" s="74">
        <v>1</v>
      </c>
      <c r="D240" s="74">
        <v>30</v>
      </c>
      <c r="E240" s="74"/>
      <c r="F240" s="74"/>
      <c r="G240" s="74"/>
      <c r="H240" s="74"/>
      <c r="I240" s="74"/>
      <c r="J240" s="74">
        <v>1</v>
      </c>
      <c r="K240" s="74"/>
      <c r="L240" s="74"/>
      <c r="M240" s="74" t="s">
        <v>271</v>
      </c>
      <c r="N240" s="74"/>
      <c r="O240" s="74"/>
      <c r="P240" s="74">
        <v>1</v>
      </c>
      <c r="Q240" s="447">
        <v>1</v>
      </c>
      <c r="R240" s="74"/>
      <c r="T240" s="74"/>
      <c r="U240" s="74"/>
      <c r="V240" s="21"/>
      <c r="W240" s="74"/>
      <c r="X240" s="74"/>
      <c r="Y240" s="74"/>
      <c r="Z240" s="74"/>
      <c r="AA240" s="74" t="s">
        <v>248</v>
      </c>
      <c r="AB240" s="74"/>
      <c r="AC240" s="74"/>
      <c r="AD240" s="74"/>
      <c r="AE240" s="74"/>
      <c r="AF240" s="74"/>
      <c r="AG240" s="74"/>
      <c r="AH240" s="74"/>
      <c r="AI240" s="74"/>
      <c r="AJ240" s="74"/>
      <c r="AK240" s="74"/>
      <c r="AL240" s="74"/>
      <c r="AM240" s="74"/>
      <c r="AN240" s="74"/>
      <c r="AO240" s="74"/>
    </row>
    <row r="241" spans="1:41" ht="14.5">
      <c r="A241" s="335" t="s">
        <v>568</v>
      </c>
      <c r="B241" s="8">
        <v>44040</v>
      </c>
      <c r="C241" s="74">
        <v>1</v>
      </c>
      <c r="D241" s="74">
        <v>36</v>
      </c>
      <c r="E241" s="74"/>
      <c r="F241" s="74"/>
      <c r="G241" s="74"/>
      <c r="H241" s="74">
        <v>1</v>
      </c>
      <c r="I241" s="74"/>
      <c r="J241" s="74"/>
      <c r="K241" s="74"/>
      <c r="L241" s="74"/>
      <c r="M241" s="74"/>
      <c r="N241" s="74">
        <v>1</v>
      </c>
      <c r="O241" s="74"/>
      <c r="P241" s="74">
        <v>1</v>
      </c>
      <c r="Q241" s="447">
        <v>1</v>
      </c>
      <c r="R241" s="74"/>
      <c r="T241" s="74"/>
      <c r="U241" s="74"/>
      <c r="V241" s="21"/>
      <c r="W241" s="74"/>
      <c r="X241" s="74"/>
      <c r="Y241" s="74"/>
      <c r="Z241" s="74"/>
      <c r="AA241" s="74"/>
      <c r="AB241" s="74"/>
      <c r="AC241" s="74"/>
      <c r="AD241" s="74"/>
      <c r="AE241" s="74"/>
      <c r="AF241" s="74"/>
      <c r="AG241" s="74"/>
      <c r="AH241" s="74"/>
      <c r="AI241" s="74"/>
      <c r="AJ241" s="74"/>
      <c r="AK241" s="74"/>
      <c r="AL241" s="74"/>
      <c r="AM241" s="74"/>
      <c r="AN241" s="74"/>
      <c r="AO241" s="74"/>
    </row>
    <row r="242" spans="1:41" ht="14.5">
      <c r="A242" s="335" t="s">
        <v>569</v>
      </c>
      <c r="B242" s="8">
        <v>44023</v>
      </c>
      <c r="C242" s="74">
        <v>31</v>
      </c>
      <c r="D242" s="74">
        <v>29</v>
      </c>
      <c r="E242" s="74"/>
      <c r="F242" s="74">
        <v>5</v>
      </c>
      <c r="G242" s="74">
        <v>6</v>
      </c>
      <c r="H242" s="74">
        <v>20</v>
      </c>
      <c r="I242" s="74"/>
      <c r="J242" s="74"/>
      <c r="K242" s="74"/>
      <c r="L242" s="74"/>
      <c r="M242" s="74"/>
      <c r="N242" s="74"/>
      <c r="O242" s="74"/>
      <c r="P242" s="74"/>
      <c r="Q242" s="447">
        <v>17</v>
      </c>
      <c r="R242" s="74"/>
      <c r="T242" s="74"/>
      <c r="U242" s="74">
        <v>14</v>
      </c>
      <c r="V242" s="21"/>
      <c r="W242" s="74"/>
      <c r="X242" s="74"/>
      <c r="Y242" s="74"/>
      <c r="Z242" s="74"/>
      <c r="AA242" s="74" t="s">
        <v>328</v>
      </c>
      <c r="AB242" s="74"/>
      <c r="AC242" s="74"/>
      <c r="AD242" s="74"/>
      <c r="AE242" s="74"/>
      <c r="AF242" s="74"/>
      <c r="AG242" s="74"/>
      <c r="AH242" s="74"/>
      <c r="AI242" s="74"/>
      <c r="AJ242" s="74"/>
      <c r="AK242" s="74"/>
      <c r="AL242" s="74"/>
      <c r="AM242" s="74"/>
      <c r="AN242" s="74"/>
      <c r="AO242" s="74"/>
    </row>
    <row r="243" spans="1:41" ht="14.5">
      <c r="A243" s="335" t="s">
        <v>570</v>
      </c>
      <c r="B243" s="8">
        <v>44034</v>
      </c>
      <c r="C243" s="74">
        <v>1</v>
      </c>
      <c r="D243" s="74">
        <v>41</v>
      </c>
      <c r="E243" s="74"/>
      <c r="F243" s="74"/>
      <c r="G243" s="74"/>
      <c r="H243" s="74">
        <v>1</v>
      </c>
      <c r="I243" s="74"/>
      <c r="J243" s="74">
        <v>1</v>
      </c>
      <c r="K243" s="74"/>
      <c r="L243" s="74"/>
      <c r="M243" s="74" t="s">
        <v>571</v>
      </c>
      <c r="N243" s="74">
        <v>1</v>
      </c>
      <c r="O243" s="74"/>
      <c r="P243" s="74">
        <v>1</v>
      </c>
      <c r="Q243" s="447">
        <v>1</v>
      </c>
      <c r="R243" s="74"/>
      <c r="T243" s="74"/>
      <c r="U243" s="74"/>
      <c r="V243" s="21"/>
      <c r="W243" s="74"/>
      <c r="X243" s="74"/>
      <c r="Y243" s="74"/>
      <c r="Z243" s="74"/>
      <c r="AA243" s="74" t="s">
        <v>55</v>
      </c>
      <c r="AB243" s="74"/>
      <c r="AC243" s="74"/>
      <c r="AD243" s="74"/>
      <c r="AE243" s="74"/>
      <c r="AF243" s="74"/>
      <c r="AG243" s="74"/>
      <c r="AH243" s="74"/>
      <c r="AI243" s="74"/>
      <c r="AJ243" s="74"/>
      <c r="AK243" s="74"/>
      <c r="AL243" s="74"/>
      <c r="AM243" s="74"/>
      <c r="AN243" s="74"/>
      <c r="AO243" s="74"/>
    </row>
    <row r="244" spans="1:41" ht="14.5">
      <c r="A244" s="335" t="s">
        <v>572</v>
      </c>
      <c r="B244" s="8">
        <v>44043</v>
      </c>
      <c r="C244" s="74">
        <v>86</v>
      </c>
      <c r="D244" s="74"/>
      <c r="E244" s="74"/>
      <c r="F244" s="74"/>
      <c r="G244" s="74"/>
      <c r="H244" s="74"/>
      <c r="I244" s="74"/>
      <c r="J244" s="74"/>
      <c r="K244" s="74"/>
      <c r="L244" s="74"/>
      <c r="M244" s="74"/>
      <c r="N244" s="74">
        <v>6</v>
      </c>
      <c r="O244" s="74">
        <v>0</v>
      </c>
      <c r="P244" s="74">
        <v>33</v>
      </c>
      <c r="Q244" s="447">
        <v>86</v>
      </c>
      <c r="R244" s="74"/>
      <c r="T244" s="74"/>
      <c r="U244" s="74"/>
      <c r="V244" s="21"/>
      <c r="W244" s="74"/>
      <c r="X244" s="74"/>
      <c r="Y244" s="74"/>
      <c r="Z244" s="74"/>
      <c r="AA244" s="74" t="s">
        <v>573</v>
      </c>
      <c r="AB244" s="74"/>
      <c r="AC244" s="74"/>
      <c r="AD244" s="74"/>
      <c r="AE244" s="74"/>
      <c r="AF244" s="74"/>
      <c r="AG244" s="74"/>
      <c r="AH244" s="74"/>
      <c r="AI244" s="74"/>
      <c r="AJ244" s="74"/>
      <c r="AK244" s="74"/>
      <c r="AL244" s="74"/>
      <c r="AM244" s="74"/>
      <c r="AN244" s="74"/>
      <c r="AO244" s="74"/>
    </row>
    <row r="245" spans="1:41" ht="14.5">
      <c r="A245" s="335" t="s">
        <v>574</v>
      </c>
      <c r="B245" s="8">
        <v>44039</v>
      </c>
      <c r="C245" s="74">
        <v>3</v>
      </c>
      <c r="D245" s="74" t="s">
        <v>575</v>
      </c>
      <c r="E245" s="74"/>
      <c r="F245" s="74"/>
      <c r="G245" s="74"/>
      <c r="H245" s="74"/>
      <c r="I245" s="74"/>
      <c r="J245" s="74"/>
      <c r="K245" s="74">
        <v>1</v>
      </c>
      <c r="L245" s="74"/>
      <c r="M245" s="74" t="s">
        <v>576</v>
      </c>
      <c r="N245" s="74"/>
      <c r="O245" s="74"/>
      <c r="P245" s="74">
        <v>3</v>
      </c>
      <c r="Q245" s="447">
        <v>3</v>
      </c>
      <c r="R245" s="17">
        <v>1</v>
      </c>
      <c r="T245" s="74">
        <v>1</v>
      </c>
      <c r="U245" s="74"/>
      <c r="V245" s="21"/>
      <c r="W245" s="74"/>
      <c r="X245" s="74"/>
      <c r="Y245" s="74"/>
      <c r="Z245" s="74"/>
      <c r="AA245" s="74" t="s">
        <v>126</v>
      </c>
      <c r="AB245" s="74"/>
      <c r="AC245" s="74"/>
      <c r="AD245" s="74"/>
      <c r="AE245" s="74"/>
      <c r="AF245" s="74"/>
      <c r="AG245" s="74"/>
      <c r="AH245" s="74"/>
      <c r="AI245" s="74"/>
      <c r="AJ245" s="74"/>
      <c r="AK245" s="74"/>
      <c r="AL245" s="74"/>
      <c r="AM245" s="74"/>
      <c r="AN245" s="74"/>
      <c r="AO245" s="74"/>
    </row>
    <row r="246" spans="1:41" ht="14.5">
      <c r="A246" s="335" t="s">
        <v>329</v>
      </c>
      <c r="B246" s="18" t="s">
        <v>577</v>
      </c>
      <c r="C246" s="74">
        <v>22</v>
      </c>
      <c r="D246" s="74">
        <v>34</v>
      </c>
      <c r="E246" s="74"/>
      <c r="F246" s="74"/>
      <c r="G246" s="74"/>
      <c r="H246" s="74">
        <v>22</v>
      </c>
      <c r="I246" s="74"/>
      <c r="J246" s="74">
        <v>5</v>
      </c>
      <c r="K246" s="74"/>
      <c r="L246" s="74"/>
      <c r="M246" s="74" t="s">
        <v>578</v>
      </c>
      <c r="N246" s="74">
        <v>1</v>
      </c>
      <c r="O246" s="74"/>
      <c r="P246" s="74">
        <v>4</v>
      </c>
      <c r="Q246" s="447">
        <v>22</v>
      </c>
      <c r="R246" s="74"/>
      <c r="T246" s="74"/>
      <c r="U246" s="74"/>
      <c r="V246" s="21"/>
      <c r="W246" s="74"/>
      <c r="X246" s="74"/>
      <c r="Y246" s="74"/>
      <c r="Z246" s="74"/>
      <c r="AA246" s="74"/>
      <c r="AB246" s="74"/>
      <c r="AC246" s="74"/>
      <c r="AD246" s="74"/>
      <c r="AE246" s="74"/>
      <c r="AF246" s="74"/>
      <c r="AG246" s="74"/>
      <c r="AH246" s="74"/>
      <c r="AI246" s="74"/>
      <c r="AJ246" s="74"/>
      <c r="AK246" s="74"/>
      <c r="AL246" s="74"/>
      <c r="AM246" s="74"/>
      <c r="AN246" s="74"/>
      <c r="AO246" s="74"/>
    </row>
    <row r="247" spans="1:41" ht="14.5">
      <c r="A247" s="335" t="s">
        <v>579</v>
      </c>
      <c r="B247" s="18" t="s">
        <v>580</v>
      </c>
      <c r="C247" s="74">
        <v>1</v>
      </c>
      <c r="D247" s="74">
        <v>30</v>
      </c>
      <c r="E247" s="74"/>
      <c r="F247" s="74"/>
      <c r="G247" s="74"/>
      <c r="H247" s="74">
        <v>1</v>
      </c>
      <c r="I247" s="74"/>
      <c r="J247" s="74"/>
      <c r="K247" s="74"/>
      <c r="L247" s="74"/>
      <c r="M247" s="74"/>
      <c r="N247" s="74"/>
      <c r="O247" s="74"/>
      <c r="P247" s="74">
        <v>1</v>
      </c>
      <c r="Q247" s="447">
        <v>1</v>
      </c>
      <c r="R247" s="74"/>
      <c r="T247" s="74"/>
      <c r="U247" s="74"/>
      <c r="V247" s="21"/>
      <c r="W247" s="74"/>
      <c r="X247" s="74" t="s">
        <v>581</v>
      </c>
      <c r="Y247" s="74"/>
      <c r="Z247" s="74" t="s">
        <v>41</v>
      </c>
      <c r="AA247" s="74" t="s">
        <v>55</v>
      </c>
      <c r="AB247" s="74"/>
      <c r="AC247" s="74"/>
      <c r="AD247" s="74"/>
      <c r="AE247" s="74"/>
      <c r="AF247" s="74" t="s">
        <v>41</v>
      </c>
      <c r="AG247" s="74"/>
      <c r="AH247" s="74"/>
      <c r="AI247" s="74"/>
      <c r="AJ247" s="74"/>
      <c r="AK247" s="74"/>
      <c r="AL247" s="74"/>
      <c r="AM247" s="74"/>
      <c r="AN247" s="74"/>
      <c r="AO247" s="74"/>
    </row>
    <row r="248" spans="1:41" ht="14.5">
      <c r="A248" s="335" t="s">
        <v>582</v>
      </c>
      <c r="B248" s="18" t="s">
        <v>583</v>
      </c>
      <c r="C248" s="74">
        <v>17</v>
      </c>
      <c r="D248" s="74">
        <v>33</v>
      </c>
      <c r="E248" s="74"/>
      <c r="F248" s="74">
        <v>1</v>
      </c>
      <c r="G248" s="74">
        <v>3</v>
      </c>
      <c r="H248" s="74">
        <v>13</v>
      </c>
      <c r="I248" s="74"/>
      <c r="J248" s="74">
        <v>16</v>
      </c>
      <c r="K248" s="74"/>
      <c r="L248" s="74"/>
      <c r="M248" s="74"/>
      <c r="N248" s="74">
        <v>0</v>
      </c>
      <c r="O248" s="74"/>
      <c r="P248" s="74">
        <v>10</v>
      </c>
      <c r="Q248" s="447">
        <v>11</v>
      </c>
      <c r="R248" s="74"/>
      <c r="T248" s="74"/>
      <c r="U248" s="74">
        <v>6</v>
      </c>
      <c r="V248" s="21"/>
      <c r="W248" s="74"/>
      <c r="X248" s="74"/>
      <c r="Y248" s="74"/>
      <c r="Z248" s="74"/>
      <c r="AA248" s="74"/>
      <c r="AB248" s="74"/>
      <c r="AC248" s="74"/>
      <c r="AD248" s="74"/>
      <c r="AE248" s="74"/>
      <c r="AF248" s="74"/>
      <c r="AG248" s="74"/>
      <c r="AH248" s="74"/>
      <c r="AI248" s="74"/>
      <c r="AJ248" s="74"/>
      <c r="AK248" s="74"/>
      <c r="AL248" s="74"/>
      <c r="AM248" s="74"/>
      <c r="AN248" s="74"/>
      <c r="AO248" s="74"/>
    </row>
    <row r="249" spans="1:41" ht="14.5">
      <c r="A249" s="335" t="s">
        <v>584</v>
      </c>
      <c r="B249" s="7">
        <v>44053</v>
      </c>
      <c r="C249" s="74">
        <v>45</v>
      </c>
      <c r="D249" s="74">
        <v>30</v>
      </c>
      <c r="E249" s="74" t="s">
        <v>585</v>
      </c>
      <c r="F249" s="74"/>
      <c r="G249" s="74"/>
      <c r="H249" s="74"/>
      <c r="I249" s="74"/>
      <c r="J249" s="74"/>
      <c r="K249" s="74"/>
      <c r="L249" s="74"/>
      <c r="M249" s="74"/>
      <c r="N249" s="74">
        <v>2</v>
      </c>
      <c r="O249" s="74"/>
      <c r="P249" s="74">
        <v>15</v>
      </c>
      <c r="Q249" s="447">
        <v>45</v>
      </c>
      <c r="R249" s="74"/>
      <c r="T249" s="74"/>
      <c r="U249" s="74"/>
      <c r="V249" s="21"/>
      <c r="W249" s="74"/>
      <c r="X249" s="74"/>
      <c r="Y249" s="74"/>
      <c r="Z249" s="74"/>
      <c r="AA249" s="74"/>
      <c r="AB249" s="74"/>
      <c r="AC249" s="74"/>
      <c r="AD249" s="74"/>
      <c r="AE249" s="74"/>
      <c r="AF249" s="74"/>
      <c r="AG249" s="74"/>
      <c r="AH249" s="74"/>
      <c r="AI249" s="74"/>
      <c r="AJ249" s="74"/>
      <c r="AK249" s="74" t="s">
        <v>586</v>
      </c>
      <c r="AL249" s="74"/>
      <c r="AM249" s="74"/>
      <c r="AN249" s="74"/>
      <c r="AO249" s="74"/>
    </row>
    <row r="250" spans="1:41" ht="14.5">
      <c r="A250" s="335" t="s">
        <v>587</v>
      </c>
      <c r="B250" s="7">
        <v>44053</v>
      </c>
      <c r="C250" s="74">
        <v>125</v>
      </c>
      <c r="D250" s="74"/>
      <c r="E250" s="74" t="s">
        <v>588</v>
      </c>
      <c r="F250" s="74"/>
      <c r="G250" s="74"/>
      <c r="H250" s="74"/>
      <c r="I250" s="74"/>
      <c r="J250" s="74"/>
      <c r="K250" s="74">
        <v>6</v>
      </c>
      <c r="L250" s="74">
        <v>7</v>
      </c>
      <c r="M250" s="74"/>
      <c r="N250" s="74"/>
      <c r="O250" s="74">
        <v>6</v>
      </c>
      <c r="P250" s="74">
        <v>89</v>
      </c>
      <c r="Q250" s="447">
        <v>125</v>
      </c>
      <c r="R250" s="74"/>
      <c r="T250" s="74"/>
      <c r="U250" s="74"/>
      <c r="V250" s="21"/>
      <c r="W250" s="74"/>
      <c r="X250" s="74"/>
      <c r="Y250" s="74"/>
      <c r="Z250" s="74"/>
      <c r="AA250" s="74" t="s">
        <v>589</v>
      </c>
      <c r="AB250" s="74"/>
      <c r="AC250" s="74"/>
      <c r="AD250" s="74"/>
      <c r="AE250" s="74"/>
      <c r="AF250" s="74"/>
      <c r="AG250" s="74"/>
      <c r="AH250" s="74"/>
      <c r="AI250" s="74"/>
      <c r="AJ250" s="74"/>
      <c r="AK250" s="74"/>
      <c r="AL250" s="74"/>
      <c r="AM250" s="74"/>
      <c r="AN250" s="74"/>
      <c r="AO250" s="74"/>
    </row>
    <row r="251" spans="1:41" ht="14.5">
      <c r="A251" s="335" t="s">
        <v>590</v>
      </c>
      <c r="B251" s="7">
        <v>44055</v>
      </c>
      <c r="C251" s="74">
        <v>9</v>
      </c>
      <c r="D251" s="74"/>
      <c r="E251" s="74"/>
      <c r="F251" s="74"/>
      <c r="G251" s="74"/>
      <c r="H251" s="74"/>
      <c r="I251" s="74"/>
      <c r="J251" s="74"/>
      <c r="K251" s="74"/>
      <c r="L251" s="74"/>
      <c r="M251" s="74"/>
      <c r="N251" s="74"/>
      <c r="O251" s="74"/>
      <c r="P251" s="74">
        <v>8</v>
      </c>
      <c r="Q251" s="447">
        <v>9</v>
      </c>
      <c r="R251" s="74"/>
      <c r="T251" s="74">
        <v>1</v>
      </c>
      <c r="U251" s="74"/>
      <c r="V251" s="21"/>
      <c r="W251" s="74"/>
      <c r="X251" s="74"/>
      <c r="Y251" s="74"/>
      <c r="Z251" s="74"/>
      <c r="AA251" s="74" t="s">
        <v>237</v>
      </c>
      <c r="AB251" s="74"/>
      <c r="AC251" s="74"/>
      <c r="AD251" s="74"/>
      <c r="AE251" s="74"/>
      <c r="AF251" s="74"/>
      <c r="AG251" s="74"/>
      <c r="AH251" s="74"/>
      <c r="AI251" s="74"/>
      <c r="AJ251" s="74"/>
      <c r="AK251" s="74"/>
      <c r="AL251" s="74"/>
      <c r="AM251" s="74"/>
      <c r="AN251" s="74"/>
      <c r="AO251" s="74"/>
    </row>
    <row r="252" spans="1:41" ht="14.5">
      <c r="A252" s="335" t="s">
        <v>298</v>
      </c>
      <c r="B252" s="7">
        <v>44054</v>
      </c>
      <c r="C252" s="74">
        <v>1</v>
      </c>
      <c r="D252" s="74">
        <v>26</v>
      </c>
      <c r="E252" s="74"/>
      <c r="F252" s="74"/>
      <c r="G252" s="74"/>
      <c r="H252" s="74">
        <v>1</v>
      </c>
      <c r="I252" s="74"/>
      <c r="J252" s="74"/>
      <c r="K252" s="74"/>
      <c r="L252" s="74"/>
      <c r="M252" s="74"/>
      <c r="N252" s="74"/>
      <c r="O252" s="74"/>
      <c r="P252" s="74">
        <v>1</v>
      </c>
      <c r="Q252" s="447">
        <v>1</v>
      </c>
      <c r="R252" s="74"/>
      <c r="T252" s="74"/>
      <c r="U252" s="74"/>
      <c r="V252" s="21"/>
      <c r="W252" s="74"/>
      <c r="X252" s="74"/>
      <c r="Y252" s="74"/>
      <c r="Z252" s="74"/>
      <c r="AA252" s="74" t="s">
        <v>248</v>
      </c>
      <c r="AB252" s="74"/>
      <c r="AC252" s="74"/>
      <c r="AD252" s="74"/>
      <c r="AE252" s="74"/>
      <c r="AF252" s="74"/>
      <c r="AG252" s="74"/>
      <c r="AH252" s="74"/>
      <c r="AI252" s="74"/>
      <c r="AJ252" s="74" t="s">
        <v>248</v>
      </c>
      <c r="AK252" s="74"/>
      <c r="AL252" s="74"/>
      <c r="AM252" s="74"/>
      <c r="AN252" s="74"/>
      <c r="AO252" s="74"/>
    </row>
    <row r="253" spans="1:41" ht="14.5">
      <c r="A253" s="335" t="s">
        <v>591</v>
      </c>
      <c r="B253" s="7">
        <v>44054</v>
      </c>
      <c r="C253" s="74">
        <v>1</v>
      </c>
      <c r="D253" s="74">
        <v>33</v>
      </c>
      <c r="E253" s="74"/>
      <c r="F253" s="74"/>
      <c r="G253" s="74">
        <v>1</v>
      </c>
      <c r="H253" s="74"/>
      <c r="I253" s="74"/>
      <c r="J253" s="74"/>
      <c r="K253" s="74"/>
      <c r="L253" s="74"/>
      <c r="M253" s="74"/>
      <c r="N253" s="74">
        <v>1</v>
      </c>
      <c r="O253" s="74"/>
      <c r="P253" s="74"/>
      <c r="Q253" s="447">
        <v>1</v>
      </c>
      <c r="R253" s="74"/>
      <c r="T253" s="74"/>
      <c r="U253" s="74"/>
      <c r="V253" s="21"/>
      <c r="W253" s="74"/>
      <c r="X253" s="74"/>
      <c r="Y253" s="74"/>
      <c r="Z253" s="74"/>
      <c r="AA253" s="74"/>
      <c r="AB253" s="74"/>
      <c r="AC253" s="74"/>
      <c r="AD253" s="74"/>
      <c r="AE253" s="74"/>
      <c r="AF253" s="74"/>
      <c r="AG253" s="74"/>
      <c r="AH253" s="74"/>
      <c r="AI253" s="74"/>
      <c r="AJ253" s="74" t="s">
        <v>248</v>
      </c>
      <c r="AK253" s="74"/>
      <c r="AL253" s="74"/>
      <c r="AM253" s="74"/>
      <c r="AN253" s="74"/>
      <c r="AO253" s="74"/>
    </row>
    <row r="254" spans="1:41" ht="14.5">
      <c r="A254" s="335" t="s">
        <v>592</v>
      </c>
      <c r="B254" s="7">
        <v>44053</v>
      </c>
      <c r="C254" s="74">
        <v>160</v>
      </c>
      <c r="D254" s="74">
        <v>30.8</v>
      </c>
      <c r="E254" s="74">
        <v>38.799999999999997</v>
      </c>
      <c r="F254" s="74"/>
      <c r="G254" s="74"/>
      <c r="H254" s="74"/>
      <c r="I254" s="74"/>
      <c r="J254" s="74"/>
      <c r="K254" s="74"/>
      <c r="L254" s="74"/>
      <c r="M254" s="74"/>
      <c r="N254" s="74"/>
      <c r="O254" s="74"/>
      <c r="P254" s="74">
        <v>38</v>
      </c>
      <c r="Q254" s="447">
        <v>159</v>
      </c>
      <c r="R254" s="74"/>
      <c r="T254" s="74"/>
      <c r="U254" s="74">
        <v>1</v>
      </c>
      <c r="V254" s="21"/>
      <c r="W254" s="74"/>
      <c r="X254" s="74"/>
      <c r="Y254" s="74"/>
      <c r="Z254" s="74"/>
      <c r="AA254" s="74" t="s">
        <v>593</v>
      </c>
      <c r="AB254" s="74"/>
      <c r="AC254" s="74"/>
      <c r="AD254" s="74"/>
      <c r="AE254" s="74"/>
      <c r="AF254" s="74"/>
      <c r="AG254" s="74"/>
      <c r="AH254" s="74"/>
      <c r="AI254" s="74"/>
      <c r="AJ254" s="74"/>
      <c r="AK254" s="74"/>
      <c r="AL254" s="74"/>
      <c r="AM254" s="74"/>
      <c r="AN254" s="74"/>
      <c r="AO254" s="74"/>
    </row>
    <row r="255" spans="1:41" ht="14.5">
      <c r="A255" s="335" t="s">
        <v>594</v>
      </c>
      <c r="B255" s="7">
        <v>44054</v>
      </c>
      <c r="C255" s="74">
        <v>1</v>
      </c>
      <c r="D255" s="74">
        <v>35</v>
      </c>
      <c r="E255" s="74"/>
      <c r="F255" s="74"/>
      <c r="G255" s="74"/>
      <c r="H255" s="74">
        <v>1</v>
      </c>
      <c r="I255" s="74"/>
      <c r="J255" s="74"/>
      <c r="K255" s="74"/>
      <c r="L255" s="74"/>
      <c r="M255" s="74"/>
      <c r="N255" s="74"/>
      <c r="O255" s="74"/>
      <c r="P255" s="74"/>
      <c r="Q255" s="447">
        <v>1</v>
      </c>
      <c r="R255" s="74"/>
      <c r="T255" s="74"/>
      <c r="U255" s="74"/>
      <c r="V255" s="21"/>
      <c r="W255" s="74"/>
      <c r="X255" s="74"/>
      <c r="Y255" s="74"/>
      <c r="Z255" s="74"/>
      <c r="AA255" s="74" t="s">
        <v>248</v>
      </c>
      <c r="AB255" s="74"/>
      <c r="AC255" s="74"/>
      <c r="AD255" s="74"/>
      <c r="AE255" s="74"/>
      <c r="AF255" s="74"/>
      <c r="AG255" s="74"/>
      <c r="AH255" s="74"/>
      <c r="AI255" s="74"/>
      <c r="AJ255" s="74"/>
      <c r="AK255" s="74"/>
      <c r="AL255" s="74"/>
      <c r="AM255" s="74"/>
      <c r="AN255" s="74"/>
      <c r="AO255" s="74"/>
    </row>
    <row r="256" spans="1:41" ht="14.5">
      <c r="A256" s="335" t="s">
        <v>595</v>
      </c>
      <c r="B256" s="7">
        <v>44056</v>
      </c>
      <c r="C256" s="74">
        <v>1</v>
      </c>
      <c r="D256" s="74">
        <v>25</v>
      </c>
      <c r="E256" s="74"/>
      <c r="F256" s="74"/>
      <c r="G256" s="74">
        <v>1</v>
      </c>
      <c r="H256" s="74"/>
      <c r="I256" s="74"/>
      <c r="J256" s="74"/>
      <c r="K256" s="74"/>
      <c r="L256" s="74"/>
      <c r="M256" s="74"/>
      <c r="N256" s="74"/>
      <c r="O256" s="74"/>
      <c r="P256" s="74"/>
      <c r="Q256" s="447">
        <v>1</v>
      </c>
      <c r="R256" s="74"/>
      <c r="T256" s="74"/>
      <c r="U256" s="74"/>
      <c r="V256" s="21"/>
      <c r="W256" s="74"/>
      <c r="X256" s="74" t="s">
        <v>596</v>
      </c>
      <c r="Y256" s="74"/>
      <c r="Z256" s="74"/>
      <c r="AA256" s="74" t="s">
        <v>248</v>
      </c>
      <c r="AB256" s="74"/>
      <c r="AC256" s="74"/>
      <c r="AD256" s="74"/>
      <c r="AE256" s="74"/>
      <c r="AF256" s="74"/>
      <c r="AG256" s="74"/>
      <c r="AH256" s="74"/>
      <c r="AI256" s="74" t="s">
        <v>41</v>
      </c>
      <c r="AJ256" s="74"/>
      <c r="AK256" s="74"/>
      <c r="AL256" s="74"/>
      <c r="AM256" s="74"/>
      <c r="AN256" s="74"/>
      <c r="AO256" s="74"/>
    </row>
    <row r="257" spans="1:41" ht="14.5">
      <c r="A257" s="335" t="s">
        <v>597</v>
      </c>
      <c r="B257" s="8">
        <v>44036</v>
      </c>
      <c r="C257" s="74">
        <v>1</v>
      </c>
      <c r="D257" s="74">
        <v>33</v>
      </c>
      <c r="E257" s="74"/>
      <c r="F257" s="74"/>
      <c r="G257" s="74"/>
      <c r="H257" s="74">
        <v>1</v>
      </c>
      <c r="I257" s="74"/>
      <c r="J257" s="74">
        <v>1</v>
      </c>
      <c r="K257" s="74"/>
      <c r="L257" s="74"/>
      <c r="M257" s="74"/>
      <c r="N257" s="74"/>
      <c r="O257" s="74"/>
      <c r="P257" s="74">
        <v>1</v>
      </c>
      <c r="Q257" s="447">
        <v>1</v>
      </c>
      <c r="R257" s="74"/>
      <c r="T257" s="74"/>
      <c r="U257" s="74"/>
      <c r="V257" s="21"/>
      <c r="W257" s="74"/>
      <c r="X257" s="74"/>
      <c r="Y257" s="74"/>
      <c r="Z257" s="74"/>
      <c r="AA257" s="74" t="s">
        <v>598</v>
      </c>
      <c r="AB257" s="74"/>
      <c r="AC257" s="74"/>
      <c r="AD257" s="74"/>
      <c r="AE257" s="74"/>
      <c r="AF257" s="74"/>
      <c r="AG257" s="74"/>
      <c r="AH257" s="74"/>
      <c r="AI257" s="74"/>
      <c r="AJ257" s="74"/>
      <c r="AK257" s="74" t="s">
        <v>599</v>
      </c>
      <c r="AL257" s="74"/>
      <c r="AM257" s="74"/>
      <c r="AN257" s="74"/>
      <c r="AO257" s="74"/>
    </row>
    <row r="258" spans="1:41" ht="14.5">
      <c r="A258" s="187" t="s">
        <v>600</v>
      </c>
      <c r="B258" s="7">
        <v>44057</v>
      </c>
      <c r="C258" s="74">
        <v>1</v>
      </c>
      <c r="D258" s="74">
        <v>29</v>
      </c>
      <c r="E258" s="74"/>
      <c r="F258" s="74"/>
      <c r="G258" s="74"/>
      <c r="H258" s="74">
        <v>1</v>
      </c>
      <c r="I258" s="74">
        <v>7</v>
      </c>
      <c r="J258" s="74"/>
      <c r="K258" s="74"/>
      <c r="L258" s="74"/>
      <c r="M258" s="74"/>
      <c r="N258" s="74"/>
      <c r="O258" s="74"/>
      <c r="P258" s="74">
        <v>1</v>
      </c>
      <c r="Q258" s="447">
        <v>1</v>
      </c>
      <c r="R258" s="74"/>
      <c r="T258" s="74"/>
      <c r="U258" s="74"/>
      <c r="V258" s="21"/>
      <c r="W258" s="74"/>
      <c r="X258" s="74"/>
      <c r="Y258" s="74"/>
      <c r="Z258" s="74"/>
      <c r="AA258" s="74"/>
      <c r="AB258" s="74"/>
      <c r="AC258" s="74"/>
      <c r="AD258" s="74"/>
      <c r="AE258" s="74"/>
      <c r="AF258" s="74"/>
      <c r="AG258" s="74"/>
      <c r="AH258" s="74"/>
      <c r="AI258" s="74"/>
      <c r="AJ258" s="74"/>
      <c r="AK258" s="74" t="s">
        <v>248</v>
      </c>
      <c r="AL258" s="74"/>
      <c r="AM258" s="74"/>
      <c r="AN258" s="74"/>
      <c r="AO258" s="74"/>
    </row>
    <row r="259" spans="1:41" ht="14.5">
      <c r="A259" s="187" t="s">
        <v>206</v>
      </c>
      <c r="B259" s="7">
        <v>44057</v>
      </c>
      <c r="C259" s="74">
        <v>41</v>
      </c>
      <c r="D259" s="74">
        <v>30.3</v>
      </c>
      <c r="E259" s="74"/>
      <c r="F259" s="74"/>
      <c r="G259" s="74"/>
      <c r="H259" s="74"/>
      <c r="I259" s="2">
        <v>43881</v>
      </c>
      <c r="J259" s="74">
        <v>1</v>
      </c>
      <c r="K259" s="74">
        <v>1</v>
      </c>
      <c r="L259" s="74"/>
      <c r="M259" s="74"/>
      <c r="N259" s="74"/>
      <c r="O259" s="74"/>
      <c r="P259" s="74"/>
      <c r="Q259" s="447">
        <v>41</v>
      </c>
      <c r="R259" s="74"/>
      <c r="T259" s="74">
        <v>1</v>
      </c>
      <c r="U259" s="74"/>
      <c r="V259" s="21"/>
      <c r="W259" s="74"/>
      <c r="X259" s="74" t="s">
        <v>601</v>
      </c>
      <c r="Y259" s="74"/>
      <c r="Z259" s="74" t="s">
        <v>133</v>
      </c>
      <c r="AA259" s="74" t="s">
        <v>602</v>
      </c>
      <c r="AB259" s="74"/>
      <c r="AC259" s="74"/>
      <c r="AD259" s="74"/>
      <c r="AE259" s="74"/>
      <c r="AF259" s="74"/>
      <c r="AG259" s="74"/>
      <c r="AH259" s="74"/>
      <c r="AI259" s="74" t="s">
        <v>603</v>
      </c>
      <c r="AJ259" s="74"/>
      <c r="AK259" s="74"/>
      <c r="AL259" s="74"/>
      <c r="AM259" s="74"/>
      <c r="AN259" s="74"/>
      <c r="AO259" s="74"/>
    </row>
    <row r="260" spans="1:41" ht="14.5">
      <c r="A260" s="187" t="s">
        <v>604</v>
      </c>
      <c r="B260" s="7"/>
      <c r="C260" s="74">
        <v>7</v>
      </c>
      <c r="D260" s="74" t="s">
        <v>605</v>
      </c>
      <c r="E260" s="74"/>
      <c r="F260" s="74">
        <v>2</v>
      </c>
      <c r="G260" s="74">
        <v>3</v>
      </c>
      <c r="H260" s="74">
        <v>2</v>
      </c>
      <c r="I260" s="2"/>
      <c r="J260" s="74"/>
      <c r="K260" s="74"/>
      <c r="L260" s="74"/>
      <c r="M260" s="74"/>
      <c r="N260" s="74"/>
      <c r="O260" s="74"/>
      <c r="P260" s="74">
        <v>1</v>
      </c>
      <c r="Q260" s="447">
        <v>1</v>
      </c>
      <c r="R260" s="74">
        <v>2</v>
      </c>
      <c r="T260" s="74"/>
      <c r="U260" s="74">
        <v>4</v>
      </c>
      <c r="V260" s="21"/>
      <c r="W260" s="74"/>
      <c r="X260" s="74" t="s">
        <v>606</v>
      </c>
      <c r="Y260" s="74"/>
      <c r="Z260" s="74"/>
      <c r="AA260" s="74"/>
      <c r="AB260" s="74"/>
      <c r="AC260" s="74"/>
      <c r="AD260" s="74"/>
      <c r="AE260" s="74"/>
      <c r="AF260" s="74"/>
      <c r="AG260" s="74"/>
      <c r="AH260" s="74"/>
      <c r="AI260" s="74"/>
      <c r="AJ260" s="74"/>
      <c r="AK260" s="74"/>
      <c r="AL260" s="74"/>
      <c r="AM260" s="74"/>
      <c r="AN260" s="74"/>
      <c r="AO260" s="74"/>
    </row>
    <row r="261" spans="1:41" ht="14.5">
      <c r="A261" s="187" t="s">
        <v>495</v>
      </c>
      <c r="B261" s="7">
        <v>44059</v>
      </c>
      <c r="C261" s="74">
        <v>978</v>
      </c>
      <c r="D261" s="74" t="s">
        <v>607</v>
      </c>
      <c r="E261" s="74"/>
      <c r="F261" s="74">
        <v>57</v>
      </c>
      <c r="G261" s="74">
        <v>169</v>
      </c>
      <c r="H261" s="74">
        <v>495</v>
      </c>
      <c r="I261" s="2"/>
      <c r="J261" s="74"/>
      <c r="K261" s="74"/>
      <c r="L261" s="74"/>
      <c r="M261" s="74">
        <v>268</v>
      </c>
      <c r="N261" s="74">
        <v>207</v>
      </c>
      <c r="O261" s="74">
        <v>124</v>
      </c>
      <c r="P261" s="74"/>
      <c r="Q261" s="447">
        <v>224</v>
      </c>
      <c r="R261" s="74"/>
      <c r="T261" s="74"/>
      <c r="U261" s="74"/>
      <c r="V261" s="21"/>
      <c r="W261" s="74"/>
      <c r="X261" s="74"/>
      <c r="Y261" s="74"/>
      <c r="Z261" s="74"/>
      <c r="AA261" s="74" t="s">
        <v>209</v>
      </c>
      <c r="AB261" s="74"/>
      <c r="AC261" s="74"/>
      <c r="AD261" s="74"/>
      <c r="AE261" s="74"/>
      <c r="AF261" s="74"/>
      <c r="AG261" s="74"/>
      <c r="AH261" s="74"/>
      <c r="AI261" s="74"/>
      <c r="AJ261" s="74"/>
      <c r="AK261" s="74"/>
      <c r="AL261" s="74"/>
      <c r="AM261" s="74"/>
      <c r="AN261" s="74"/>
      <c r="AO261" s="74"/>
    </row>
    <row r="262" spans="1:41" ht="14.5">
      <c r="A262" s="187" t="s">
        <v>608</v>
      </c>
      <c r="B262" s="7"/>
      <c r="C262" s="74">
        <v>17</v>
      </c>
      <c r="D262" s="74">
        <v>28.94</v>
      </c>
      <c r="E262" s="74">
        <v>37</v>
      </c>
      <c r="F262" s="74"/>
      <c r="G262" s="74"/>
      <c r="H262" s="74">
        <v>17</v>
      </c>
      <c r="I262" s="2"/>
      <c r="J262" s="74"/>
      <c r="K262" s="74">
        <v>1</v>
      </c>
      <c r="L262" s="74"/>
      <c r="M262" s="74">
        <v>8</v>
      </c>
      <c r="N262" s="74">
        <v>5</v>
      </c>
      <c r="O262" s="74">
        <v>1</v>
      </c>
      <c r="P262" s="74">
        <v>10</v>
      </c>
      <c r="Q262" s="447">
        <v>17</v>
      </c>
      <c r="R262" s="74"/>
      <c r="S262" s="74">
        <v>4</v>
      </c>
      <c r="T262" s="74">
        <v>1</v>
      </c>
      <c r="U262" s="74"/>
      <c r="V262" s="21"/>
      <c r="W262" s="74"/>
      <c r="X262" s="74"/>
      <c r="Y262" s="74"/>
      <c r="Z262" s="74"/>
      <c r="AA262" s="74" t="s">
        <v>609</v>
      </c>
      <c r="AB262" s="74"/>
      <c r="AC262" s="74"/>
      <c r="AD262" s="74"/>
      <c r="AE262" s="74"/>
      <c r="AF262" s="74"/>
      <c r="AG262" s="74"/>
      <c r="AH262" s="74"/>
      <c r="AI262" s="74"/>
      <c r="AJ262" s="74"/>
      <c r="AK262" s="74"/>
      <c r="AL262" s="74"/>
      <c r="AM262" s="74"/>
      <c r="AN262" s="74"/>
      <c r="AO262" s="74"/>
    </row>
    <row r="263" spans="1:41" ht="14.5">
      <c r="A263" s="187" t="s">
        <v>610</v>
      </c>
      <c r="B263" s="7"/>
      <c r="C263" s="74">
        <v>1</v>
      </c>
      <c r="D263" s="74">
        <v>33</v>
      </c>
      <c r="E263" s="74">
        <v>32</v>
      </c>
      <c r="F263" s="74"/>
      <c r="G263" s="74"/>
      <c r="H263" s="74">
        <v>1</v>
      </c>
      <c r="I263" s="2"/>
      <c r="J263" s="74"/>
      <c r="K263" s="74"/>
      <c r="L263" s="74"/>
      <c r="M263" s="74"/>
      <c r="N263" s="74"/>
      <c r="O263" s="74"/>
      <c r="P263" s="74">
        <v>1</v>
      </c>
      <c r="Q263" s="447">
        <v>1</v>
      </c>
      <c r="R263" s="74"/>
      <c r="T263" s="74"/>
      <c r="U263" s="74"/>
      <c r="V263" s="21"/>
      <c r="W263" s="74"/>
      <c r="X263" s="74"/>
      <c r="Y263" s="74"/>
      <c r="Z263" s="74"/>
      <c r="AA263" s="74" t="s">
        <v>611</v>
      </c>
      <c r="AB263" s="74"/>
      <c r="AC263" s="74"/>
      <c r="AD263" s="74"/>
      <c r="AE263" s="74" t="s">
        <v>55</v>
      </c>
      <c r="AF263" s="74"/>
      <c r="AG263" s="74"/>
      <c r="AH263" s="74"/>
      <c r="AI263" s="74"/>
      <c r="AJ263" s="74"/>
      <c r="AK263" s="74"/>
      <c r="AL263" s="74"/>
      <c r="AM263" s="74"/>
      <c r="AN263" s="74"/>
      <c r="AO263" s="74"/>
    </row>
    <row r="264" spans="1:41" ht="14.5">
      <c r="A264" s="335" t="s">
        <v>612</v>
      </c>
      <c r="B264" s="70">
        <v>44069</v>
      </c>
      <c r="C264" s="74">
        <v>1</v>
      </c>
      <c r="D264" s="74">
        <v>38</v>
      </c>
      <c r="E264" s="74">
        <v>38</v>
      </c>
      <c r="F264" s="74"/>
      <c r="G264" s="74"/>
      <c r="H264" s="74">
        <v>1</v>
      </c>
      <c r="I264" s="2"/>
      <c r="J264" s="74"/>
      <c r="K264" s="74"/>
      <c r="L264" s="74"/>
      <c r="M264" s="74"/>
      <c r="N264" s="74"/>
      <c r="O264" s="74"/>
      <c r="P264" s="74">
        <v>1</v>
      </c>
      <c r="Q264" s="447">
        <v>1</v>
      </c>
      <c r="R264" s="74"/>
      <c r="T264" s="74"/>
      <c r="U264" s="74"/>
      <c r="V264" s="21"/>
      <c r="W264" s="74"/>
      <c r="X264" s="74"/>
      <c r="Y264" s="74"/>
      <c r="Z264" s="74"/>
      <c r="AA264" s="74"/>
      <c r="AB264" s="74"/>
      <c r="AC264" s="74"/>
      <c r="AD264" s="74"/>
      <c r="AE264" s="74"/>
      <c r="AF264" s="74"/>
      <c r="AG264" s="74"/>
      <c r="AH264" s="74"/>
      <c r="AI264" s="74"/>
      <c r="AJ264" s="74"/>
      <c r="AK264" s="74"/>
      <c r="AL264" s="74"/>
      <c r="AM264" s="74"/>
      <c r="AN264" s="74"/>
      <c r="AO264" s="74"/>
    </row>
    <row r="265" spans="1:41" ht="14.5">
      <c r="A265" s="335" t="s">
        <v>613</v>
      </c>
      <c r="B265" s="85">
        <v>44069</v>
      </c>
      <c r="C265" s="74">
        <v>1</v>
      </c>
      <c r="D265" s="74">
        <v>21</v>
      </c>
      <c r="E265" s="74">
        <v>38</v>
      </c>
      <c r="F265" s="74"/>
      <c r="G265" s="74"/>
      <c r="H265" s="74">
        <v>1</v>
      </c>
      <c r="I265" s="2"/>
      <c r="J265" s="74">
        <v>1</v>
      </c>
      <c r="K265" s="74"/>
      <c r="L265" s="74"/>
      <c r="M265" s="74"/>
      <c r="N265" s="74"/>
      <c r="O265" s="74"/>
      <c r="P265" s="74">
        <v>1</v>
      </c>
      <c r="Q265" s="447">
        <v>1</v>
      </c>
      <c r="R265" s="74"/>
      <c r="T265" s="74"/>
      <c r="U265" s="74"/>
      <c r="V265" s="21"/>
      <c r="W265" s="74"/>
      <c r="X265" s="74"/>
      <c r="Y265" s="74"/>
      <c r="Z265" s="74"/>
      <c r="AA265" s="74" t="s">
        <v>55</v>
      </c>
      <c r="AB265" s="74"/>
      <c r="AC265" s="74"/>
      <c r="AD265" s="74" t="s">
        <v>55</v>
      </c>
      <c r="AE265" s="74" t="s">
        <v>55</v>
      </c>
      <c r="AF265" s="74"/>
      <c r="AG265" s="74"/>
      <c r="AH265" s="74"/>
      <c r="AI265" s="74"/>
      <c r="AJ265" s="74"/>
      <c r="AK265" s="74"/>
      <c r="AL265" s="74"/>
      <c r="AM265" s="74"/>
      <c r="AN265" s="74"/>
      <c r="AO265" s="74"/>
    </row>
    <row r="266" spans="1:41" ht="14.5">
      <c r="A266" s="335" t="s">
        <v>614</v>
      </c>
      <c r="B266" s="70">
        <v>44060</v>
      </c>
      <c r="C266" s="74">
        <v>15</v>
      </c>
      <c r="D266" s="74" t="s">
        <v>615</v>
      </c>
      <c r="E266" s="74"/>
      <c r="F266" s="74"/>
      <c r="G266" s="74"/>
      <c r="H266" s="74">
        <v>15</v>
      </c>
      <c r="I266" s="2"/>
      <c r="J266" s="74">
        <v>4</v>
      </c>
      <c r="K266" s="74"/>
      <c r="L266" s="74"/>
      <c r="M266" s="74">
        <v>4</v>
      </c>
      <c r="N266" s="74"/>
      <c r="O266" s="74"/>
      <c r="P266" s="74"/>
      <c r="Q266" s="447">
        <v>15</v>
      </c>
      <c r="R266" s="74"/>
      <c r="T266" s="74"/>
      <c r="U266" s="74"/>
      <c r="V266" s="21"/>
      <c r="W266" s="74"/>
      <c r="X266" s="74"/>
      <c r="Y266" s="74"/>
      <c r="Z266" s="74"/>
      <c r="AA266" s="74" t="s">
        <v>616</v>
      </c>
      <c r="AB266" s="74"/>
      <c r="AC266" s="74"/>
      <c r="AD266" s="74"/>
      <c r="AE266" s="74"/>
      <c r="AF266" s="74"/>
      <c r="AG266" s="74"/>
      <c r="AH266" s="74"/>
      <c r="AI266" s="74"/>
      <c r="AJ266" s="74"/>
      <c r="AK266" s="74"/>
      <c r="AL266" s="74"/>
      <c r="AM266" s="74"/>
      <c r="AN266" s="74"/>
      <c r="AO266" s="74"/>
    </row>
    <row r="267" spans="1:41" ht="14.5">
      <c r="A267" s="335" t="s">
        <v>617</v>
      </c>
      <c r="B267" s="70">
        <v>44069</v>
      </c>
      <c r="C267" s="74">
        <v>1</v>
      </c>
      <c r="D267" s="74"/>
      <c r="E267" s="74"/>
      <c r="F267" s="74"/>
      <c r="G267" s="74"/>
      <c r="H267" s="74">
        <v>1</v>
      </c>
      <c r="I267" s="2"/>
      <c r="J267" s="74"/>
      <c r="K267" s="74"/>
      <c r="L267" s="74"/>
      <c r="M267" s="74"/>
      <c r="N267" s="74"/>
      <c r="O267" s="74"/>
      <c r="P267" s="74">
        <v>1</v>
      </c>
      <c r="Q267" s="447">
        <v>1</v>
      </c>
      <c r="R267" s="74"/>
      <c r="T267" s="74"/>
      <c r="U267" s="74"/>
      <c r="V267" s="21"/>
      <c r="W267" s="74"/>
      <c r="X267" s="74"/>
      <c r="Y267" s="74"/>
      <c r="Z267" s="74"/>
      <c r="AA267" s="74" t="s">
        <v>618</v>
      </c>
      <c r="AB267" s="74"/>
      <c r="AC267" s="74"/>
      <c r="AD267" s="74"/>
      <c r="AE267" s="74"/>
      <c r="AF267" s="74"/>
      <c r="AG267" s="74"/>
      <c r="AH267" s="74"/>
      <c r="AI267" s="74"/>
      <c r="AJ267" s="74"/>
      <c r="AK267" s="74"/>
      <c r="AL267" s="74"/>
      <c r="AM267" s="74"/>
      <c r="AN267" s="74"/>
      <c r="AO267" s="74"/>
    </row>
    <row r="268" spans="1:41" ht="14.5">
      <c r="A268" s="335" t="s">
        <v>619</v>
      </c>
      <c r="B268" s="70">
        <v>44069</v>
      </c>
      <c r="C268" s="74">
        <v>1</v>
      </c>
      <c r="D268" s="74">
        <v>19</v>
      </c>
      <c r="E268" s="74" t="s">
        <v>620</v>
      </c>
      <c r="F268" s="74"/>
      <c r="G268" s="74"/>
      <c r="H268" s="74">
        <v>1</v>
      </c>
      <c r="I268" s="2"/>
      <c r="J268" s="74"/>
      <c r="K268" s="74"/>
      <c r="L268" s="74"/>
      <c r="M268" s="74"/>
      <c r="N268" s="74"/>
      <c r="O268" s="74"/>
      <c r="P268" s="74">
        <v>1</v>
      </c>
      <c r="Q268" s="447">
        <v>1</v>
      </c>
      <c r="R268" s="74"/>
      <c r="T268" s="74"/>
      <c r="U268" s="74"/>
      <c r="V268" s="21"/>
      <c r="W268" s="74"/>
      <c r="X268" s="74"/>
      <c r="Y268" s="74"/>
      <c r="Z268" s="74"/>
      <c r="AA268" s="74" t="s">
        <v>621</v>
      </c>
      <c r="AB268" s="74"/>
      <c r="AC268" s="74"/>
      <c r="AD268" s="74"/>
      <c r="AE268" s="74"/>
      <c r="AF268" s="74"/>
      <c r="AG268" s="74"/>
      <c r="AH268" s="74"/>
      <c r="AI268" s="74"/>
      <c r="AJ268" s="74"/>
      <c r="AK268" s="74"/>
      <c r="AL268" s="74"/>
      <c r="AM268" s="74"/>
      <c r="AN268" s="74"/>
      <c r="AO268" s="74"/>
    </row>
    <row r="269" spans="1:41" ht="14.5">
      <c r="A269" s="335" t="s">
        <v>622</v>
      </c>
      <c r="B269" s="70">
        <v>44070</v>
      </c>
      <c r="C269" s="74">
        <v>7</v>
      </c>
      <c r="D269" s="74"/>
      <c r="E269" s="74"/>
      <c r="F269" s="74"/>
      <c r="G269" s="74"/>
      <c r="H269" s="74">
        <v>7</v>
      </c>
      <c r="I269" s="2"/>
      <c r="J269" s="74"/>
      <c r="K269" s="74"/>
      <c r="L269" s="74"/>
      <c r="M269" s="74"/>
      <c r="N269" s="74"/>
      <c r="O269" s="74"/>
      <c r="P269" s="74"/>
      <c r="Q269" s="447">
        <v>7</v>
      </c>
      <c r="R269" s="74"/>
      <c r="T269" s="74"/>
      <c r="U269" s="74"/>
      <c r="V269" s="21"/>
      <c r="W269" s="74"/>
      <c r="X269" s="74"/>
      <c r="Y269" s="74"/>
      <c r="Z269" s="74"/>
      <c r="AA269" s="74" t="s">
        <v>209</v>
      </c>
      <c r="AB269" s="74"/>
      <c r="AC269" s="74"/>
      <c r="AD269" s="74"/>
      <c r="AE269" s="74"/>
      <c r="AF269" s="74"/>
      <c r="AG269" s="74"/>
      <c r="AH269" s="74"/>
      <c r="AI269" s="74"/>
      <c r="AJ269" s="74"/>
      <c r="AK269" s="74"/>
      <c r="AL269" s="74"/>
      <c r="AM269" s="74"/>
      <c r="AN269" s="74"/>
      <c r="AO269" s="74"/>
    </row>
    <row r="270" spans="1:41" ht="14.5">
      <c r="A270" s="335" t="s">
        <v>623</v>
      </c>
      <c r="B270" s="70">
        <v>44069</v>
      </c>
      <c r="C270" s="74">
        <v>6</v>
      </c>
      <c r="D270" s="74"/>
      <c r="E270" s="74"/>
      <c r="F270" s="74"/>
      <c r="G270" s="74"/>
      <c r="H270" s="74">
        <v>6</v>
      </c>
      <c r="I270" s="2"/>
      <c r="J270" s="74"/>
      <c r="K270" s="74"/>
      <c r="L270" s="74"/>
      <c r="M270" s="74"/>
      <c r="N270" s="74">
        <v>4</v>
      </c>
      <c r="O270" s="74"/>
      <c r="P270" s="74">
        <v>1</v>
      </c>
      <c r="Q270" s="447">
        <v>6</v>
      </c>
      <c r="R270" s="74"/>
      <c r="T270" s="74"/>
      <c r="U270" s="74"/>
      <c r="V270" s="21"/>
      <c r="W270" s="74"/>
      <c r="X270" s="74"/>
      <c r="Y270" s="74"/>
      <c r="Z270" s="74"/>
      <c r="AA270" s="74" t="s">
        <v>624</v>
      </c>
      <c r="AB270" s="74"/>
      <c r="AC270" s="74"/>
      <c r="AD270" s="74"/>
      <c r="AE270" s="74"/>
      <c r="AF270" s="74"/>
      <c r="AG270" s="74"/>
      <c r="AH270" s="74"/>
      <c r="AI270" s="74"/>
      <c r="AJ270" s="74"/>
      <c r="AK270" s="74"/>
      <c r="AL270" s="74"/>
      <c r="AM270" s="74"/>
      <c r="AN270" s="74"/>
      <c r="AO270" s="74"/>
    </row>
    <row r="271" spans="1:41" ht="14.5">
      <c r="A271" s="335" t="s">
        <v>625</v>
      </c>
      <c r="B271" s="70">
        <v>44048</v>
      </c>
      <c r="C271" s="74">
        <v>1</v>
      </c>
      <c r="D271" s="74">
        <v>28</v>
      </c>
      <c r="E271" s="74">
        <v>31</v>
      </c>
      <c r="F271" s="74"/>
      <c r="G271" s="74"/>
      <c r="H271" s="74">
        <v>1</v>
      </c>
      <c r="I271" s="2"/>
      <c r="J271" s="74"/>
      <c r="K271" s="74"/>
      <c r="L271" s="74"/>
      <c r="M271" s="74"/>
      <c r="N271" s="74"/>
      <c r="O271" s="74"/>
      <c r="P271" s="74">
        <v>1</v>
      </c>
      <c r="Q271" s="447">
        <v>1</v>
      </c>
      <c r="R271" s="74"/>
      <c r="T271" s="74"/>
      <c r="U271" s="74"/>
      <c r="V271" s="21"/>
      <c r="W271" s="74"/>
      <c r="X271" s="74"/>
      <c r="Y271" s="74"/>
      <c r="Z271" s="74" t="s">
        <v>41</v>
      </c>
      <c r="AA271" s="74"/>
      <c r="AB271" s="74"/>
      <c r="AC271" s="74"/>
      <c r="AD271" s="74"/>
      <c r="AE271" s="74"/>
      <c r="AF271" s="74" t="s">
        <v>41</v>
      </c>
      <c r="AG271" s="74"/>
      <c r="AH271" s="74"/>
      <c r="AI271" s="74"/>
      <c r="AJ271" s="74"/>
      <c r="AK271" s="74"/>
      <c r="AL271" s="74"/>
      <c r="AM271" s="74"/>
      <c r="AN271" s="74"/>
      <c r="AO271" s="74"/>
    </row>
    <row r="272" spans="1:41" ht="14.5">
      <c r="A272" s="335" t="s">
        <v>626</v>
      </c>
      <c r="B272" s="70">
        <v>44058</v>
      </c>
      <c r="C272" s="74">
        <v>50</v>
      </c>
      <c r="D272" s="74">
        <v>30</v>
      </c>
      <c r="E272" s="74"/>
      <c r="F272" s="74"/>
      <c r="G272" s="74"/>
      <c r="H272" s="74">
        <v>50</v>
      </c>
      <c r="I272" s="2"/>
      <c r="J272" s="74"/>
      <c r="K272" s="74">
        <v>5</v>
      </c>
      <c r="L272" s="74">
        <v>1</v>
      </c>
      <c r="M272" s="74"/>
      <c r="N272" s="74"/>
      <c r="O272" s="74"/>
      <c r="P272" s="74">
        <v>12</v>
      </c>
      <c r="Q272" s="447">
        <v>50</v>
      </c>
      <c r="R272" s="74"/>
      <c r="T272" s="74"/>
      <c r="U272" s="74"/>
      <c r="V272" s="21"/>
      <c r="W272" s="74"/>
      <c r="X272" s="74"/>
      <c r="Y272" s="74"/>
      <c r="Z272" s="74"/>
      <c r="AA272" s="74" t="s">
        <v>621</v>
      </c>
      <c r="AB272" s="74"/>
      <c r="AC272" s="74"/>
      <c r="AD272" s="74"/>
      <c r="AE272" s="74"/>
      <c r="AF272" s="74"/>
      <c r="AG272" s="74"/>
      <c r="AH272" s="74"/>
      <c r="AI272" s="74"/>
      <c r="AJ272" s="74"/>
      <c r="AK272" s="74"/>
      <c r="AL272" s="74"/>
      <c r="AM272" s="74"/>
      <c r="AN272" s="74"/>
      <c r="AO272" s="74"/>
    </row>
    <row r="273" spans="1:41" ht="14.5">
      <c r="A273" s="335" t="s">
        <v>627</v>
      </c>
      <c r="B273" s="70">
        <v>44060</v>
      </c>
      <c r="C273" s="74">
        <v>101</v>
      </c>
      <c r="D273" s="74" t="s">
        <v>628</v>
      </c>
      <c r="E273" s="74"/>
      <c r="F273" s="74"/>
      <c r="G273" s="74"/>
      <c r="H273" s="74"/>
      <c r="I273" s="2"/>
      <c r="J273" s="74"/>
      <c r="K273" s="74"/>
      <c r="L273" s="74">
        <v>6</v>
      </c>
      <c r="M273" s="74">
        <v>30</v>
      </c>
      <c r="N273" s="74"/>
      <c r="O273" s="74"/>
      <c r="P273" s="74"/>
      <c r="Q273" s="447">
        <v>101</v>
      </c>
      <c r="R273" s="74"/>
      <c r="T273" s="74"/>
      <c r="U273" s="74"/>
      <c r="V273" s="21"/>
      <c r="W273" s="74"/>
      <c r="X273" s="74"/>
      <c r="Y273" s="74"/>
      <c r="Z273" s="74"/>
      <c r="AA273" s="74"/>
      <c r="AB273" s="74"/>
      <c r="AC273" s="74"/>
      <c r="AD273" s="74"/>
      <c r="AE273" s="74"/>
      <c r="AF273" s="74"/>
      <c r="AG273" s="74"/>
      <c r="AH273" s="74"/>
      <c r="AI273" s="74"/>
      <c r="AJ273" s="74"/>
      <c r="AK273" s="74"/>
      <c r="AL273" s="74"/>
      <c r="AM273" s="74"/>
      <c r="AN273" s="74"/>
      <c r="AO273" s="74"/>
    </row>
    <row r="274" spans="1:41" ht="14.5">
      <c r="A274" s="335" t="s">
        <v>629</v>
      </c>
      <c r="B274" s="71">
        <v>44044</v>
      </c>
      <c r="C274" s="74">
        <v>1</v>
      </c>
      <c r="D274" s="74">
        <v>29</v>
      </c>
      <c r="E274" s="74" t="s">
        <v>630</v>
      </c>
      <c r="F274" s="74"/>
      <c r="G274" s="74">
        <v>1</v>
      </c>
      <c r="H274" s="74"/>
      <c r="I274" s="2"/>
      <c r="J274" s="74"/>
      <c r="K274" s="74"/>
      <c r="L274" s="74"/>
      <c r="M274" s="74"/>
      <c r="N274" s="74">
        <v>1</v>
      </c>
      <c r="O274" s="74"/>
      <c r="P274" s="74"/>
      <c r="R274" s="74"/>
      <c r="T274" s="74"/>
      <c r="U274" s="74">
        <v>1</v>
      </c>
      <c r="V274" s="21"/>
      <c r="W274" s="74"/>
      <c r="X274" s="74"/>
      <c r="Y274" s="74"/>
      <c r="Z274" s="74"/>
      <c r="AA274" s="74" t="s">
        <v>55</v>
      </c>
      <c r="AB274" s="74"/>
      <c r="AC274" s="74"/>
      <c r="AD274" s="74"/>
      <c r="AE274" s="74"/>
      <c r="AF274" s="74"/>
      <c r="AG274" s="74"/>
      <c r="AH274" s="74"/>
      <c r="AI274" s="74"/>
      <c r="AJ274" s="74"/>
      <c r="AK274" s="74"/>
      <c r="AL274" s="74"/>
      <c r="AM274" s="74"/>
      <c r="AN274" s="74"/>
      <c r="AO274" s="74"/>
    </row>
    <row r="275" spans="1:41" ht="14.5">
      <c r="A275" s="335" t="s">
        <v>631</v>
      </c>
      <c r="B275" s="70">
        <v>44067</v>
      </c>
      <c r="C275" s="74">
        <v>1</v>
      </c>
      <c r="D275" s="74">
        <v>26</v>
      </c>
      <c r="E275" s="74" t="s">
        <v>632</v>
      </c>
      <c r="F275" s="74"/>
      <c r="G275" s="74"/>
      <c r="H275" s="74">
        <v>1</v>
      </c>
      <c r="I275" s="2"/>
      <c r="J275" s="74"/>
      <c r="K275" s="74"/>
      <c r="L275" s="74"/>
      <c r="M275" s="74"/>
      <c r="N275" s="74"/>
      <c r="O275" s="74"/>
      <c r="P275" s="74">
        <v>1</v>
      </c>
      <c r="Q275" s="447">
        <v>1</v>
      </c>
      <c r="R275" s="74"/>
      <c r="T275" s="74"/>
      <c r="U275" s="74"/>
      <c r="V275" s="21"/>
      <c r="W275" s="74"/>
      <c r="X275" s="74"/>
      <c r="Y275" s="74"/>
      <c r="Z275" s="74"/>
      <c r="AA275" s="74" t="s">
        <v>55</v>
      </c>
      <c r="AB275" s="74"/>
      <c r="AC275" s="74"/>
      <c r="AD275" s="74"/>
      <c r="AE275" s="74"/>
      <c r="AF275" s="74"/>
      <c r="AG275" s="74"/>
      <c r="AH275" s="74"/>
      <c r="AI275" s="74"/>
      <c r="AJ275" s="74"/>
      <c r="AK275" s="74"/>
      <c r="AL275" s="74"/>
      <c r="AM275" s="74"/>
      <c r="AN275" s="74"/>
      <c r="AO275" s="74"/>
    </row>
    <row r="276" spans="1:41" ht="14.5">
      <c r="A276" s="335" t="s">
        <v>633</v>
      </c>
      <c r="B276" s="70">
        <v>44070</v>
      </c>
      <c r="C276" s="74">
        <v>1</v>
      </c>
      <c r="D276" s="74">
        <v>27</v>
      </c>
      <c r="E276" s="74" t="s">
        <v>634</v>
      </c>
      <c r="F276" s="74"/>
      <c r="G276" s="74"/>
      <c r="H276" s="74">
        <v>1</v>
      </c>
      <c r="I276" s="2"/>
      <c r="J276" s="74"/>
      <c r="K276" s="74"/>
      <c r="L276" s="74"/>
      <c r="M276" s="74"/>
      <c r="N276" s="74"/>
      <c r="O276" s="74"/>
      <c r="P276" s="74">
        <v>1</v>
      </c>
      <c r="Q276" s="447">
        <v>1</v>
      </c>
      <c r="R276" s="74"/>
      <c r="T276" s="74">
        <v>1</v>
      </c>
      <c r="U276" s="74"/>
      <c r="V276" s="21"/>
      <c r="W276" s="74"/>
      <c r="X276" s="74"/>
      <c r="Y276" s="74" t="s">
        <v>55</v>
      </c>
      <c r="Z276" s="74"/>
      <c r="AA276" s="74" t="s">
        <v>55</v>
      </c>
      <c r="AB276" s="74"/>
      <c r="AC276" s="74"/>
      <c r="AD276" s="74"/>
      <c r="AE276" s="74"/>
      <c r="AF276" s="74" t="s">
        <v>635</v>
      </c>
      <c r="AG276" s="74"/>
      <c r="AH276" s="74"/>
      <c r="AI276" s="74"/>
      <c r="AJ276" s="74"/>
      <c r="AK276" s="74"/>
      <c r="AL276" s="74"/>
      <c r="AM276" s="74"/>
      <c r="AN276" s="74"/>
      <c r="AO276" s="74"/>
    </row>
    <row r="277" spans="1:41" ht="14.5">
      <c r="A277" s="335" t="s">
        <v>636</v>
      </c>
      <c r="B277" s="70">
        <v>44040</v>
      </c>
      <c r="C277" s="74">
        <v>1</v>
      </c>
      <c r="D277" s="74">
        <v>26</v>
      </c>
      <c r="E277" s="74">
        <v>36</v>
      </c>
      <c r="F277" s="74"/>
      <c r="G277" s="74"/>
      <c r="H277" s="74">
        <v>1</v>
      </c>
      <c r="I277" s="2"/>
      <c r="J277" s="74">
        <v>1</v>
      </c>
      <c r="K277" s="74"/>
      <c r="L277" s="74"/>
      <c r="M277" s="74"/>
      <c r="N277" s="74"/>
      <c r="O277" s="74"/>
      <c r="P277" s="74">
        <v>1</v>
      </c>
      <c r="Q277" s="447">
        <v>1</v>
      </c>
      <c r="R277" s="74"/>
      <c r="T277" s="74"/>
      <c r="U277" s="74"/>
      <c r="V277" s="21"/>
      <c r="W277" s="74"/>
      <c r="X277" s="74"/>
      <c r="Y277" s="74"/>
      <c r="Z277" s="74"/>
      <c r="AA277" s="74" t="s">
        <v>55</v>
      </c>
      <c r="AB277" s="74"/>
      <c r="AC277" s="74"/>
      <c r="AD277" s="74"/>
      <c r="AE277" s="74"/>
      <c r="AF277" s="74"/>
      <c r="AG277" s="74"/>
      <c r="AH277" s="74"/>
      <c r="AI277" s="74"/>
      <c r="AJ277" s="74"/>
      <c r="AK277" s="74"/>
      <c r="AL277" s="74"/>
      <c r="AM277" s="74"/>
      <c r="AN277" s="74"/>
      <c r="AO277" s="74"/>
    </row>
    <row r="278" spans="1:41" ht="14.5">
      <c r="A278" s="335" t="s">
        <v>637</v>
      </c>
      <c r="B278" s="70">
        <v>44057</v>
      </c>
      <c r="C278" s="74">
        <v>2</v>
      </c>
      <c r="D278" s="74" t="s">
        <v>638</v>
      </c>
      <c r="E278" s="114" t="s">
        <v>639</v>
      </c>
      <c r="F278" s="74">
        <v>1</v>
      </c>
      <c r="G278" s="74">
        <v>1</v>
      </c>
      <c r="H278" s="74"/>
      <c r="I278" s="2"/>
      <c r="J278" s="74"/>
      <c r="K278" s="74"/>
      <c r="L278" s="74"/>
      <c r="M278" s="74"/>
      <c r="N278" s="74"/>
      <c r="O278" s="74"/>
      <c r="P278" s="74"/>
      <c r="R278" s="74"/>
      <c r="T278" s="74"/>
      <c r="U278" s="74">
        <v>2</v>
      </c>
      <c r="V278" s="21"/>
      <c r="W278" s="74"/>
      <c r="X278" s="74"/>
      <c r="Y278" s="74"/>
      <c r="Z278" s="74" t="s">
        <v>41</v>
      </c>
      <c r="AA278" s="74" t="s">
        <v>640</v>
      </c>
      <c r="AB278" s="74"/>
      <c r="AC278" s="74" t="s">
        <v>641</v>
      </c>
      <c r="AD278" s="74"/>
      <c r="AE278" s="74"/>
      <c r="AF278" s="74"/>
      <c r="AG278" s="74"/>
      <c r="AH278" s="74"/>
      <c r="AI278" s="74"/>
      <c r="AJ278" s="74"/>
      <c r="AK278" s="74"/>
      <c r="AL278" s="74"/>
      <c r="AM278" s="74"/>
      <c r="AN278" s="74"/>
      <c r="AO278" s="74"/>
    </row>
    <row r="279" spans="1:41" ht="14.5">
      <c r="A279" s="335" t="s">
        <v>642</v>
      </c>
      <c r="B279" s="70">
        <v>44076</v>
      </c>
      <c r="C279" s="74">
        <v>1</v>
      </c>
      <c r="D279" s="74">
        <v>35</v>
      </c>
      <c r="E279" s="74" t="s">
        <v>643</v>
      </c>
      <c r="F279" s="74"/>
      <c r="G279" s="74"/>
      <c r="H279" s="74">
        <v>1</v>
      </c>
      <c r="I279" s="2"/>
      <c r="J279" s="74"/>
      <c r="K279" s="74"/>
      <c r="L279" s="74">
        <v>1</v>
      </c>
      <c r="M279" s="74"/>
      <c r="N279" s="74"/>
      <c r="O279" s="74"/>
      <c r="P279" s="74"/>
      <c r="Q279" s="447">
        <v>1</v>
      </c>
      <c r="R279" s="74"/>
      <c r="T279" s="74"/>
      <c r="U279" s="74"/>
      <c r="V279" s="21"/>
      <c r="W279" s="74"/>
      <c r="X279" s="74"/>
      <c r="Y279" s="74"/>
      <c r="Z279" s="74"/>
      <c r="AA279" s="74" t="s">
        <v>55</v>
      </c>
      <c r="AB279" s="74"/>
      <c r="AC279" s="74"/>
      <c r="AD279" s="74"/>
      <c r="AE279" s="74"/>
      <c r="AF279" s="74"/>
      <c r="AG279" s="74"/>
      <c r="AH279" s="74"/>
      <c r="AI279" s="74"/>
      <c r="AJ279" s="74"/>
      <c r="AK279" s="74"/>
      <c r="AL279" s="74"/>
      <c r="AM279" s="74"/>
      <c r="AN279" s="74"/>
      <c r="AO279" s="74"/>
    </row>
    <row r="280" spans="1:41" ht="14.5">
      <c r="A280" s="335" t="s">
        <v>644</v>
      </c>
      <c r="B280" s="70">
        <v>44075</v>
      </c>
      <c r="C280" s="74">
        <v>1</v>
      </c>
      <c r="D280" s="74">
        <v>31</v>
      </c>
      <c r="E280" s="74">
        <v>31</v>
      </c>
      <c r="F280" s="74"/>
      <c r="G280" s="74"/>
      <c r="H280" s="74">
        <v>1</v>
      </c>
      <c r="I280" s="74">
        <v>11</v>
      </c>
      <c r="J280" s="74">
        <v>1</v>
      </c>
      <c r="K280" s="74"/>
      <c r="L280" s="74"/>
      <c r="M280" s="74">
        <v>1</v>
      </c>
      <c r="N280" s="74"/>
      <c r="O280" s="74"/>
      <c r="P280" s="74">
        <v>1</v>
      </c>
      <c r="Q280" s="447">
        <v>1</v>
      </c>
      <c r="R280" s="74"/>
      <c r="T280" s="74"/>
      <c r="U280" s="74"/>
      <c r="V280" s="21"/>
      <c r="W280" s="74"/>
      <c r="X280" s="74"/>
      <c r="Y280" s="74"/>
      <c r="Z280" s="74"/>
      <c r="AA280" s="74" t="s">
        <v>645</v>
      </c>
      <c r="AB280" s="74"/>
      <c r="AC280" s="74"/>
      <c r="AD280" s="74"/>
      <c r="AE280" s="74"/>
      <c r="AF280" s="74"/>
      <c r="AG280" s="74"/>
      <c r="AH280" s="74"/>
      <c r="AI280" s="74"/>
      <c r="AJ280" s="74"/>
      <c r="AK280" s="74"/>
      <c r="AL280" s="74"/>
      <c r="AM280" s="74"/>
      <c r="AN280" s="74"/>
      <c r="AO280" s="74"/>
    </row>
    <row r="281" spans="1:41" ht="14.5">
      <c r="A281" s="335" t="s">
        <v>646</v>
      </c>
      <c r="B281" s="70">
        <v>44079</v>
      </c>
      <c r="C281" s="74">
        <v>66</v>
      </c>
      <c r="D281" s="74">
        <v>30.97</v>
      </c>
      <c r="E281" s="74">
        <v>32.64</v>
      </c>
      <c r="F281" s="74"/>
      <c r="G281" s="74"/>
      <c r="H281" s="74">
        <v>49</v>
      </c>
      <c r="I281" s="2"/>
      <c r="J281" s="74"/>
      <c r="K281" s="74"/>
      <c r="L281" s="74"/>
      <c r="M281" s="74">
        <v>17</v>
      </c>
      <c r="N281" s="74">
        <v>4</v>
      </c>
      <c r="O281" s="74"/>
      <c r="P281" s="74"/>
      <c r="Q281" s="447">
        <v>43</v>
      </c>
      <c r="R281" s="74">
        <v>2</v>
      </c>
      <c r="T281" s="74"/>
      <c r="U281" s="74">
        <v>21</v>
      </c>
      <c r="V281" s="21"/>
      <c r="W281" s="74"/>
      <c r="X281" s="74"/>
      <c r="Y281" s="74"/>
      <c r="Z281" s="74" t="s">
        <v>647</v>
      </c>
      <c r="AA281" s="74"/>
      <c r="AB281" s="74"/>
      <c r="AC281" s="74"/>
      <c r="AD281" s="74"/>
      <c r="AE281" s="74"/>
      <c r="AF281" s="74"/>
      <c r="AG281" s="74"/>
      <c r="AH281" s="74"/>
      <c r="AI281" s="74"/>
      <c r="AJ281" s="74"/>
      <c r="AK281" s="74"/>
      <c r="AL281" s="74"/>
      <c r="AM281" s="74"/>
      <c r="AN281" s="74"/>
      <c r="AO281" s="74"/>
    </row>
    <row r="282" spans="1:41" ht="14.5">
      <c r="A282" s="335" t="s">
        <v>648</v>
      </c>
      <c r="B282" s="70">
        <v>44084</v>
      </c>
      <c r="C282" s="74">
        <v>69</v>
      </c>
      <c r="D282" s="74" t="s">
        <v>649</v>
      </c>
      <c r="E282" s="74" t="s">
        <v>650</v>
      </c>
      <c r="F282" s="74"/>
      <c r="G282" s="74"/>
      <c r="H282" s="74"/>
      <c r="I282" s="2"/>
      <c r="J282" s="74"/>
      <c r="K282" s="74"/>
      <c r="L282" s="74"/>
      <c r="M282" s="74"/>
      <c r="N282" s="74">
        <v>1</v>
      </c>
      <c r="O282" s="74">
        <v>2</v>
      </c>
      <c r="P282" s="74">
        <v>26</v>
      </c>
      <c r="Q282" s="447">
        <v>68</v>
      </c>
      <c r="R282" s="74"/>
      <c r="T282" s="74"/>
      <c r="U282" s="74"/>
      <c r="V282" s="21">
        <v>1</v>
      </c>
      <c r="W282" s="74"/>
      <c r="X282" s="74"/>
      <c r="Y282" s="74"/>
      <c r="Z282" s="74"/>
      <c r="AA282" s="74" t="s">
        <v>651</v>
      </c>
      <c r="AB282" s="74"/>
      <c r="AC282" s="74"/>
      <c r="AD282" s="74"/>
      <c r="AE282" s="74"/>
      <c r="AF282" s="74"/>
      <c r="AG282" s="74"/>
      <c r="AH282" s="74"/>
      <c r="AI282" s="74"/>
      <c r="AJ282" s="74"/>
      <c r="AK282" s="74"/>
      <c r="AL282" s="74"/>
      <c r="AM282" s="74"/>
      <c r="AN282" s="74"/>
      <c r="AO282" s="74"/>
    </row>
    <row r="283" spans="1:41" ht="14.5">
      <c r="A283" s="335" t="s">
        <v>652</v>
      </c>
      <c r="B283" s="70">
        <v>44069</v>
      </c>
      <c r="C283" s="74">
        <v>14</v>
      </c>
      <c r="D283" s="74" t="s">
        <v>653</v>
      </c>
      <c r="E283" s="74">
        <v>36</v>
      </c>
      <c r="F283" s="74"/>
      <c r="G283" s="74"/>
      <c r="H283" s="74"/>
      <c r="I283" s="2">
        <v>5.4</v>
      </c>
      <c r="J283" s="74" t="s">
        <v>654</v>
      </c>
      <c r="K283" s="74"/>
      <c r="L283" s="74">
        <v>1</v>
      </c>
      <c r="M283" s="74" t="s">
        <v>655</v>
      </c>
      <c r="N283" s="74"/>
      <c r="O283" s="74"/>
      <c r="P283" s="74">
        <v>12</v>
      </c>
      <c r="Q283" s="447">
        <v>14</v>
      </c>
      <c r="R283" s="74"/>
      <c r="T283" s="74" t="s">
        <v>656</v>
      </c>
      <c r="U283" s="74"/>
      <c r="V283" s="21"/>
      <c r="W283" s="74">
        <v>2</v>
      </c>
      <c r="X283" s="74" t="s">
        <v>657</v>
      </c>
      <c r="Y283" s="74" t="s">
        <v>41</v>
      </c>
      <c r="Z283" s="74"/>
      <c r="AA283" s="74" t="s">
        <v>55</v>
      </c>
      <c r="AB283" s="74"/>
      <c r="AC283" s="74"/>
      <c r="AD283" s="74"/>
      <c r="AE283" s="74" t="s">
        <v>126</v>
      </c>
      <c r="AF283" s="74"/>
      <c r="AG283" s="74" t="s">
        <v>55</v>
      </c>
      <c r="AH283" s="74"/>
      <c r="AI283" s="74" t="s">
        <v>248</v>
      </c>
      <c r="AJ283" s="74"/>
      <c r="AK283" s="74"/>
      <c r="AL283" s="74"/>
      <c r="AM283" s="74"/>
      <c r="AN283" s="74"/>
      <c r="AO283" s="74"/>
    </row>
    <row r="284" spans="1:41" ht="14.5">
      <c r="A284" s="335" t="s">
        <v>658</v>
      </c>
      <c r="B284" s="70">
        <v>44082</v>
      </c>
      <c r="C284" s="74">
        <v>1</v>
      </c>
      <c r="D284" s="74">
        <v>37</v>
      </c>
      <c r="E284" s="74" t="s">
        <v>659</v>
      </c>
      <c r="F284" s="74"/>
      <c r="G284" s="74"/>
      <c r="H284" s="74"/>
      <c r="I284" s="2"/>
      <c r="J284" s="74"/>
      <c r="K284" s="74"/>
      <c r="L284" s="74"/>
      <c r="M284" s="74"/>
      <c r="N284" s="74"/>
      <c r="O284" s="74"/>
      <c r="P284" s="74"/>
      <c r="Q284" s="447">
        <v>1</v>
      </c>
      <c r="R284" s="74"/>
      <c r="T284" s="74"/>
      <c r="U284" s="74"/>
      <c r="V284" s="21"/>
      <c r="W284" s="74"/>
      <c r="X284" s="74"/>
      <c r="Y284" s="74"/>
      <c r="Z284" s="74"/>
      <c r="AA284" s="74" t="s">
        <v>55</v>
      </c>
      <c r="AB284" s="74"/>
      <c r="AC284" s="74"/>
      <c r="AD284" s="74"/>
      <c r="AE284" s="74"/>
      <c r="AF284" s="74"/>
      <c r="AG284" s="74"/>
      <c r="AH284" s="74"/>
      <c r="AI284" s="74"/>
      <c r="AJ284" s="74"/>
      <c r="AK284" s="74"/>
      <c r="AL284" s="74"/>
      <c r="AM284" s="74"/>
      <c r="AN284" s="74"/>
      <c r="AO284" s="74"/>
    </row>
    <row r="285" spans="1:41" ht="14.5">
      <c r="A285" s="335" t="s">
        <v>660</v>
      </c>
      <c r="B285" s="85">
        <v>44078</v>
      </c>
      <c r="C285" s="74">
        <v>1</v>
      </c>
      <c r="D285" s="74">
        <v>30</v>
      </c>
      <c r="E285" s="74" t="s">
        <v>661</v>
      </c>
      <c r="F285" s="74"/>
      <c r="G285" s="74"/>
      <c r="H285" s="74"/>
      <c r="I285" s="2"/>
      <c r="J285" s="74"/>
      <c r="K285" s="74"/>
      <c r="L285" s="74"/>
      <c r="M285" s="74"/>
      <c r="N285" s="74"/>
      <c r="O285" s="74"/>
      <c r="P285" s="74"/>
      <c r="R285" s="74">
        <v>1</v>
      </c>
      <c r="T285" s="74"/>
      <c r="U285" s="74"/>
      <c r="V285" s="21"/>
      <c r="W285" s="74"/>
      <c r="X285" s="74"/>
      <c r="Y285" s="74"/>
      <c r="Z285" s="74"/>
      <c r="AA285" s="74" t="s">
        <v>55</v>
      </c>
      <c r="AB285" s="74"/>
      <c r="AC285" s="74"/>
      <c r="AD285" s="74"/>
      <c r="AE285" s="74"/>
      <c r="AF285" s="74"/>
      <c r="AG285" s="74"/>
      <c r="AH285" s="74"/>
      <c r="AI285" s="74"/>
      <c r="AJ285" s="74"/>
      <c r="AK285" s="74"/>
      <c r="AL285" s="74"/>
      <c r="AM285" s="74"/>
      <c r="AN285" s="74"/>
      <c r="AO285" s="74"/>
    </row>
    <row r="286" spans="1:41" ht="14.5">
      <c r="A286" s="335" t="s">
        <v>128</v>
      </c>
      <c r="B286" s="85">
        <v>44080</v>
      </c>
      <c r="C286" s="87">
        <v>15</v>
      </c>
      <c r="D286" s="74" t="s">
        <v>662</v>
      </c>
      <c r="E286" s="74"/>
      <c r="F286" s="74"/>
      <c r="G286" s="74">
        <v>1</v>
      </c>
      <c r="H286" s="74">
        <v>14</v>
      </c>
      <c r="I286" s="2"/>
      <c r="J286" s="74"/>
      <c r="K286" s="74">
        <v>2</v>
      </c>
      <c r="L286" s="74">
        <v>2</v>
      </c>
      <c r="M286" s="74"/>
      <c r="N286" s="74"/>
      <c r="O286" s="74"/>
      <c r="P286" s="74">
        <v>14</v>
      </c>
      <c r="Q286" s="447">
        <v>15</v>
      </c>
      <c r="R286" s="74"/>
      <c r="T286" s="74"/>
      <c r="U286" s="74"/>
      <c r="V286" s="21"/>
      <c r="W286" s="74"/>
      <c r="X286" s="74"/>
      <c r="Y286" s="74"/>
      <c r="Z286" s="74" t="s">
        <v>41</v>
      </c>
      <c r="AA286" s="74" t="s">
        <v>55</v>
      </c>
      <c r="AB286" s="74"/>
      <c r="AC286" s="74"/>
      <c r="AD286" s="74"/>
      <c r="AE286" s="74"/>
      <c r="AF286" s="74" t="s">
        <v>41</v>
      </c>
      <c r="AG286" s="74"/>
      <c r="AH286" s="74"/>
      <c r="AI286" s="74"/>
      <c r="AJ286" s="74"/>
      <c r="AK286" s="74"/>
      <c r="AL286" s="74"/>
      <c r="AM286" s="74"/>
      <c r="AN286" s="74"/>
      <c r="AO286" s="74"/>
    </row>
    <row r="287" spans="1:41" ht="14.5">
      <c r="A287" s="335"/>
      <c r="B287" s="85"/>
      <c r="C287" s="89">
        <v>17</v>
      </c>
      <c r="D287" s="74" t="s">
        <v>663</v>
      </c>
      <c r="E287" s="74"/>
      <c r="F287" s="74"/>
      <c r="G287" s="74"/>
      <c r="H287" s="74"/>
      <c r="I287" s="2"/>
      <c r="J287" s="74">
        <v>17</v>
      </c>
      <c r="K287" s="74">
        <v>1</v>
      </c>
      <c r="L287" s="74">
        <v>3</v>
      </c>
      <c r="M287" s="74"/>
      <c r="N287" s="74"/>
      <c r="O287" s="74"/>
      <c r="P287" s="74">
        <v>15</v>
      </c>
      <c r="Q287" s="447">
        <v>17</v>
      </c>
      <c r="R287" s="74"/>
      <c r="T287" s="74"/>
      <c r="U287" s="74"/>
      <c r="V287" s="21"/>
      <c r="W287" s="74"/>
      <c r="X287" s="74"/>
      <c r="Y287" s="74"/>
      <c r="Z287" s="74" t="s">
        <v>41</v>
      </c>
      <c r="AA287" s="74" t="s">
        <v>41</v>
      </c>
      <c r="AB287" s="74"/>
      <c r="AC287" s="74"/>
      <c r="AD287" s="74"/>
      <c r="AE287" s="74"/>
      <c r="AF287" s="74" t="s">
        <v>41</v>
      </c>
      <c r="AG287" s="74"/>
      <c r="AH287" s="74"/>
      <c r="AI287" s="74"/>
      <c r="AJ287" s="74"/>
      <c r="AK287" s="74" t="s">
        <v>664</v>
      </c>
      <c r="AL287" s="74"/>
      <c r="AM287" s="74"/>
      <c r="AN287" s="74"/>
      <c r="AO287" s="74"/>
    </row>
    <row r="288" spans="1:41" ht="14.5">
      <c r="A288" s="335" t="s">
        <v>665</v>
      </c>
      <c r="B288" s="85">
        <v>44088</v>
      </c>
      <c r="C288" s="74">
        <v>388</v>
      </c>
      <c r="D288" s="74"/>
      <c r="E288" s="74" t="s">
        <v>666</v>
      </c>
      <c r="F288" s="74">
        <v>31</v>
      </c>
      <c r="G288" s="74">
        <v>86</v>
      </c>
      <c r="H288" s="74">
        <v>271</v>
      </c>
      <c r="I288" s="2"/>
      <c r="J288" s="74"/>
      <c r="K288" s="74"/>
      <c r="L288" s="74"/>
      <c r="M288" s="74"/>
      <c r="N288" s="74">
        <v>43</v>
      </c>
      <c r="O288" s="74">
        <v>3</v>
      </c>
      <c r="P288" s="74">
        <v>136</v>
      </c>
      <c r="Q288" s="447">
        <v>257</v>
      </c>
      <c r="R288" s="74">
        <v>6</v>
      </c>
      <c r="T288" s="74"/>
      <c r="U288" s="74">
        <v>122</v>
      </c>
      <c r="V288" s="21">
        <v>3</v>
      </c>
      <c r="W288" s="74"/>
      <c r="X288" s="74"/>
      <c r="Y288" s="74"/>
      <c r="Z288" s="74"/>
      <c r="AA288" s="74" t="s">
        <v>55</v>
      </c>
      <c r="AB288" s="74"/>
      <c r="AC288" s="74"/>
      <c r="AD288" s="74"/>
      <c r="AE288" s="74"/>
      <c r="AF288" s="74"/>
      <c r="AG288" s="74"/>
      <c r="AH288" s="74"/>
      <c r="AI288" s="74"/>
      <c r="AJ288" s="74"/>
      <c r="AK288" s="74"/>
      <c r="AL288" s="74"/>
      <c r="AM288" s="74"/>
      <c r="AN288" s="74"/>
      <c r="AO288" s="74"/>
    </row>
    <row r="289" spans="1:41" ht="14.5">
      <c r="A289" s="335" t="s">
        <v>667</v>
      </c>
      <c r="B289" s="85">
        <v>44081</v>
      </c>
      <c r="C289" s="74">
        <v>1</v>
      </c>
      <c r="D289" s="74">
        <v>29</v>
      </c>
      <c r="E289" s="74" t="s">
        <v>632</v>
      </c>
      <c r="F289" s="74"/>
      <c r="G289" s="74"/>
      <c r="H289" s="74"/>
      <c r="I289" s="2"/>
      <c r="J289" s="74"/>
      <c r="K289" s="74"/>
      <c r="L289" s="74"/>
      <c r="M289" s="74"/>
      <c r="N289" s="74"/>
      <c r="O289" s="74"/>
      <c r="P289" s="74"/>
      <c r="Q289" s="447">
        <v>1</v>
      </c>
      <c r="R289" s="74"/>
      <c r="T289" s="74"/>
      <c r="U289" s="74"/>
      <c r="V289" s="21"/>
      <c r="W289" s="74"/>
      <c r="X289" s="74"/>
      <c r="Y289" s="74"/>
      <c r="Z289" s="74"/>
      <c r="AA289" s="74"/>
      <c r="AB289" s="74"/>
      <c r="AC289" s="74"/>
      <c r="AD289" s="74"/>
      <c r="AE289" s="74"/>
      <c r="AF289" s="74"/>
      <c r="AG289" s="74"/>
      <c r="AH289" s="74"/>
      <c r="AI289" s="74"/>
      <c r="AJ289" s="74"/>
      <c r="AK289" s="74"/>
      <c r="AL289" s="74"/>
      <c r="AM289" s="74"/>
      <c r="AN289" s="74"/>
      <c r="AO289" s="74"/>
    </row>
    <row r="290" spans="1:41" ht="14.5">
      <c r="A290" s="335" t="s">
        <v>668</v>
      </c>
      <c r="B290" s="85">
        <v>44081</v>
      </c>
      <c r="C290" s="74">
        <v>1</v>
      </c>
      <c r="D290" s="74">
        <v>34</v>
      </c>
      <c r="E290" s="74" t="s">
        <v>669</v>
      </c>
      <c r="F290" s="74"/>
      <c r="G290" s="74"/>
      <c r="H290" s="74"/>
      <c r="I290" s="2">
        <v>7</v>
      </c>
      <c r="J290" s="74"/>
      <c r="K290" s="74"/>
      <c r="L290" s="74"/>
      <c r="M290" s="74" t="s">
        <v>670</v>
      </c>
      <c r="N290" s="74"/>
      <c r="O290" s="74"/>
      <c r="P290" s="74">
        <v>1</v>
      </c>
      <c r="Q290" s="447">
        <v>1</v>
      </c>
      <c r="R290" s="74"/>
      <c r="T290" s="74"/>
      <c r="U290" s="74"/>
      <c r="V290" s="21"/>
      <c r="W290" s="74"/>
      <c r="X290" s="74"/>
      <c r="Y290" s="74"/>
      <c r="Z290" s="74"/>
      <c r="AA290" s="74" t="s">
        <v>671</v>
      </c>
      <c r="AB290" s="74"/>
      <c r="AC290" s="74"/>
      <c r="AD290" s="74"/>
      <c r="AE290" s="74"/>
      <c r="AF290" s="74"/>
      <c r="AG290" s="74"/>
      <c r="AH290" s="74"/>
      <c r="AI290" s="74"/>
      <c r="AJ290" s="74"/>
      <c r="AK290" s="74"/>
      <c r="AL290" s="74"/>
      <c r="AM290" s="74"/>
      <c r="AN290" s="74"/>
      <c r="AO290" s="74"/>
    </row>
    <row r="291" spans="1:41" ht="14.5">
      <c r="A291" s="335" t="s">
        <v>672</v>
      </c>
      <c r="B291" s="85">
        <v>44085</v>
      </c>
      <c r="C291" s="74">
        <v>1</v>
      </c>
      <c r="D291" s="74">
        <v>30</v>
      </c>
      <c r="E291" s="74">
        <v>39</v>
      </c>
      <c r="F291" s="74"/>
      <c r="G291" s="74"/>
      <c r="H291" s="74"/>
      <c r="I291" s="2">
        <v>2</v>
      </c>
      <c r="J291" s="74"/>
      <c r="K291" s="74"/>
      <c r="L291" s="74"/>
      <c r="M291" s="74"/>
      <c r="N291" s="74"/>
      <c r="O291" s="74"/>
      <c r="P291" s="74">
        <v>1</v>
      </c>
      <c r="Q291" s="447">
        <v>1</v>
      </c>
      <c r="R291" s="74"/>
      <c r="T291" s="74"/>
      <c r="U291" s="74"/>
      <c r="V291" s="21"/>
      <c r="W291" s="74"/>
      <c r="X291" s="74"/>
      <c r="Y291" s="74"/>
      <c r="Z291" s="74"/>
      <c r="AA291" s="74" t="s">
        <v>55</v>
      </c>
      <c r="AC291" s="74"/>
      <c r="AD291" s="74"/>
      <c r="AE291" s="74"/>
      <c r="AF291" s="74"/>
      <c r="AG291" s="74" t="s">
        <v>673</v>
      </c>
      <c r="AH291" s="74"/>
      <c r="AI291" s="74"/>
      <c r="AJ291" s="74"/>
      <c r="AK291" s="74"/>
      <c r="AL291" s="74"/>
      <c r="AM291" s="74"/>
      <c r="AN291" s="74"/>
      <c r="AO291" s="74"/>
    </row>
    <row r="292" spans="1:41" ht="14.5">
      <c r="A292" s="335" t="s">
        <v>674</v>
      </c>
      <c r="B292" s="85">
        <v>44085</v>
      </c>
      <c r="C292" s="74">
        <v>1</v>
      </c>
      <c r="D292" s="74">
        <v>28</v>
      </c>
      <c r="E292" s="74" t="s">
        <v>659</v>
      </c>
      <c r="F292" s="74"/>
      <c r="G292" s="74"/>
      <c r="H292" s="74"/>
      <c r="I292" s="2"/>
      <c r="J292" s="74"/>
      <c r="K292" s="74"/>
      <c r="L292" s="74"/>
      <c r="M292" s="74" t="s">
        <v>675</v>
      </c>
      <c r="N292" s="74"/>
      <c r="O292" s="74"/>
      <c r="P292" s="74"/>
      <c r="Q292" s="447">
        <v>1</v>
      </c>
      <c r="R292" s="74"/>
      <c r="T292" s="74"/>
      <c r="U292" s="74"/>
      <c r="V292" s="21"/>
      <c r="W292" s="74"/>
      <c r="X292" s="74"/>
      <c r="Y292" s="74"/>
      <c r="Z292" s="74"/>
      <c r="AA292" s="74" t="s">
        <v>55</v>
      </c>
      <c r="AC292" s="74"/>
      <c r="AD292" s="74"/>
      <c r="AE292" s="74"/>
      <c r="AF292" s="74"/>
      <c r="AG292" s="74"/>
      <c r="AH292" s="74"/>
      <c r="AI292" s="74"/>
      <c r="AJ292" s="74"/>
      <c r="AK292" s="74"/>
      <c r="AL292" s="74"/>
      <c r="AM292" s="74"/>
      <c r="AN292" s="74"/>
      <c r="AO292" s="74"/>
    </row>
    <row r="293" spans="1:41" ht="15.75" customHeight="1">
      <c r="A293" s="335" t="s">
        <v>676</v>
      </c>
      <c r="B293" s="82">
        <v>44081</v>
      </c>
      <c r="C293" s="74">
        <v>1</v>
      </c>
      <c r="D293" s="74">
        <v>39</v>
      </c>
      <c r="E293" s="74" t="s">
        <v>677</v>
      </c>
      <c r="N293">
        <v>1</v>
      </c>
      <c r="Q293" s="447">
        <v>1</v>
      </c>
      <c r="AA293" s="74" t="s">
        <v>55</v>
      </c>
    </row>
    <row r="294" spans="1:41" ht="15.75" customHeight="1">
      <c r="A294" s="335" t="s">
        <v>678</v>
      </c>
      <c r="B294" s="82">
        <v>44091</v>
      </c>
      <c r="C294" s="74">
        <v>20</v>
      </c>
      <c r="D294" s="74" t="s">
        <v>679</v>
      </c>
      <c r="E294" s="74"/>
      <c r="P294" s="305">
        <v>20</v>
      </c>
      <c r="Q294" s="447">
        <v>20</v>
      </c>
      <c r="AA294" s="74" t="s">
        <v>680</v>
      </c>
    </row>
    <row r="295" spans="1:41" ht="15.75" customHeight="1">
      <c r="A295" s="336" t="s">
        <v>681</v>
      </c>
      <c r="B295" s="82">
        <v>44092</v>
      </c>
      <c r="C295" s="74">
        <v>179</v>
      </c>
      <c r="D295" s="74" t="s">
        <v>682</v>
      </c>
      <c r="E295" s="74"/>
      <c r="N295">
        <v>6</v>
      </c>
      <c r="Q295" s="447">
        <v>179</v>
      </c>
      <c r="AA295" s="74"/>
    </row>
    <row r="296" spans="1:41" ht="15.75" customHeight="1">
      <c r="A296" s="335" t="s">
        <v>683</v>
      </c>
      <c r="B296" s="82">
        <v>44064</v>
      </c>
      <c r="C296" s="74">
        <v>1</v>
      </c>
      <c r="D296" s="74">
        <v>31</v>
      </c>
      <c r="E296" s="74">
        <v>35</v>
      </c>
      <c r="P296" s="305">
        <v>1</v>
      </c>
      <c r="Q296" s="447">
        <v>1</v>
      </c>
      <c r="AA296" s="74" t="s">
        <v>55</v>
      </c>
    </row>
    <row r="297" spans="1:41" ht="15.75" customHeight="1">
      <c r="A297" s="335" t="s">
        <v>684</v>
      </c>
      <c r="B297" s="82">
        <v>44092</v>
      </c>
      <c r="C297" s="74">
        <v>5</v>
      </c>
      <c r="D297" s="74" t="s">
        <v>685</v>
      </c>
      <c r="E297" s="74" t="s">
        <v>686</v>
      </c>
      <c r="I297" s="80" t="s">
        <v>687</v>
      </c>
      <c r="P297" s="305">
        <v>2</v>
      </c>
      <c r="Q297" s="447">
        <v>5</v>
      </c>
      <c r="AA297" s="74" t="s">
        <v>55</v>
      </c>
      <c r="AE297" s="80" t="s">
        <v>41</v>
      </c>
      <c r="AF297" s="80" t="s">
        <v>248</v>
      </c>
      <c r="AI297" s="80" t="s">
        <v>41</v>
      </c>
      <c r="AK297" s="80" t="s">
        <v>688</v>
      </c>
    </row>
    <row r="298" spans="1:41" ht="15.75" customHeight="1">
      <c r="A298" s="335" t="s">
        <v>456</v>
      </c>
      <c r="B298" s="82">
        <v>44085</v>
      </c>
      <c r="C298" s="74">
        <v>242</v>
      </c>
      <c r="D298" s="74" t="s">
        <v>689</v>
      </c>
      <c r="E298" s="74" t="s">
        <v>690</v>
      </c>
      <c r="I298" s="80" t="s">
        <v>691</v>
      </c>
      <c r="N298">
        <v>7</v>
      </c>
      <c r="O298">
        <v>1</v>
      </c>
      <c r="P298" s="305">
        <v>63</v>
      </c>
      <c r="Q298" s="447">
        <v>242</v>
      </c>
      <c r="AA298" s="74" t="s">
        <v>692</v>
      </c>
      <c r="AE298" s="80"/>
      <c r="AF298" s="80"/>
      <c r="AG298" s="80" t="s">
        <v>561</v>
      </c>
      <c r="AI298" s="80"/>
      <c r="AK298" s="80"/>
    </row>
    <row r="299" spans="1:41" ht="15.75" customHeight="1">
      <c r="A299" s="335" t="s">
        <v>693</v>
      </c>
      <c r="B299" s="82">
        <v>44099</v>
      </c>
      <c r="C299" s="74">
        <v>1</v>
      </c>
      <c r="D299" s="74">
        <v>25</v>
      </c>
      <c r="E299" s="74">
        <v>38</v>
      </c>
      <c r="F299" s="91"/>
      <c r="G299" s="92"/>
      <c r="H299" s="92"/>
      <c r="I299" s="80"/>
      <c r="N299" s="92"/>
      <c r="P299" s="305">
        <v>1</v>
      </c>
      <c r="Q299" s="447">
        <v>1</v>
      </c>
      <c r="AA299" s="74"/>
      <c r="AE299" s="80"/>
      <c r="AF299" s="80"/>
      <c r="AG299" s="80"/>
      <c r="AI299" s="80"/>
      <c r="AK299" s="80" t="s">
        <v>694</v>
      </c>
    </row>
    <row r="300" spans="1:41" ht="15.75" customHeight="1">
      <c r="A300" s="335" t="s">
        <v>695</v>
      </c>
      <c r="B300" s="82">
        <v>44097</v>
      </c>
      <c r="C300" s="74">
        <v>105</v>
      </c>
      <c r="D300" s="74" t="s">
        <v>696</v>
      </c>
      <c r="E300" s="74" t="s">
        <v>697</v>
      </c>
      <c r="F300" s="91"/>
      <c r="G300" s="92"/>
      <c r="H300" s="92"/>
      <c r="I300" s="80" t="s">
        <v>698</v>
      </c>
      <c r="L300">
        <v>16</v>
      </c>
      <c r="N300" s="80">
        <v>14</v>
      </c>
      <c r="O300">
        <v>1</v>
      </c>
      <c r="P300" s="305">
        <v>28</v>
      </c>
      <c r="Q300" s="447">
        <v>93</v>
      </c>
      <c r="U300">
        <v>11</v>
      </c>
      <c r="AA300" s="74" t="s">
        <v>699</v>
      </c>
      <c r="AE300" s="80"/>
      <c r="AF300" s="80"/>
      <c r="AG300" s="80"/>
      <c r="AI300" s="80"/>
      <c r="AK300" s="80"/>
    </row>
    <row r="301" spans="1:41" ht="15.75" customHeight="1">
      <c r="A301" s="335" t="s">
        <v>700</v>
      </c>
      <c r="B301" s="82">
        <v>44099</v>
      </c>
      <c r="C301" s="74">
        <v>598</v>
      </c>
      <c r="D301" s="74">
        <v>29</v>
      </c>
      <c r="E301" s="74"/>
      <c r="F301">
        <v>14</v>
      </c>
      <c r="G301" s="74">
        <v>61</v>
      </c>
      <c r="H301" s="74">
        <v>521</v>
      </c>
      <c r="I301" s="80"/>
      <c r="L301">
        <v>64</v>
      </c>
      <c r="M301" s="80" t="s">
        <v>701</v>
      </c>
      <c r="N301" s="80">
        <v>44</v>
      </c>
      <c r="O301">
        <v>2</v>
      </c>
      <c r="P301" s="305">
        <v>151</v>
      </c>
      <c r="Q301" s="447">
        <v>454</v>
      </c>
      <c r="R301">
        <v>5</v>
      </c>
      <c r="S301">
        <v>5</v>
      </c>
      <c r="U301">
        <v>139</v>
      </c>
      <c r="AA301" s="74"/>
      <c r="AE301" s="80"/>
      <c r="AF301" s="80"/>
      <c r="AG301" s="80"/>
      <c r="AI301" s="80"/>
      <c r="AK301" s="80"/>
    </row>
    <row r="302" spans="1:41" ht="15.75" customHeight="1">
      <c r="A302" s="335" t="s">
        <v>702</v>
      </c>
      <c r="B302" s="82">
        <v>44095</v>
      </c>
      <c r="C302" s="74">
        <v>2</v>
      </c>
      <c r="D302" s="74" t="s">
        <v>703</v>
      </c>
      <c r="E302" s="74"/>
      <c r="G302" s="74"/>
      <c r="H302" s="74"/>
      <c r="I302" s="80"/>
      <c r="M302" s="80"/>
      <c r="N302" s="80"/>
      <c r="O302">
        <v>1</v>
      </c>
      <c r="P302" s="305">
        <v>2</v>
      </c>
      <c r="Q302" s="447">
        <v>2</v>
      </c>
      <c r="AA302" s="74" t="s">
        <v>704</v>
      </c>
      <c r="AE302" s="80"/>
      <c r="AF302" s="80"/>
      <c r="AG302" s="80"/>
      <c r="AI302" s="80"/>
      <c r="AK302" s="80"/>
    </row>
    <row r="303" spans="1:41" ht="15.75" customHeight="1">
      <c r="A303" s="335" t="s">
        <v>705</v>
      </c>
      <c r="B303" s="82">
        <v>44095</v>
      </c>
      <c r="C303" s="74">
        <v>52</v>
      </c>
      <c r="D303" s="74" t="s">
        <v>706</v>
      </c>
      <c r="E303" s="74" t="s">
        <v>707</v>
      </c>
      <c r="F303">
        <v>5</v>
      </c>
      <c r="G303" s="74">
        <v>24</v>
      </c>
      <c r="H303" s="74">
        <v>23</v>
      </c>
      <c r="I303" s="80"/>
      <c r="K303">
        <v>1</v>
      </c>
      <c r="M303" s="80" t="s">
        <v>708</v>
      </c>
      <c r="N303" s="80">
        <v>4</v>
      </c>
      <c r="P303" s="305">
        <v>10</v>
      </c>
      <c r="Q303" s="447">
        <v>14</v>
      </c>
      <c r="U303">
        <v>38</v>
      </c>
      <c r="W303">
        <v>4</v>
      </c>
      <c r="AA303" s="74" t="s">
        <v>709</v>
      </c>
      <c r="AE303" s="80"/>
      <c r="AF303" s="80"/>
      <c r="AG303" s="80"/>
      <c r="AI303" s="80"/>
      <c r="AK303" s="80"/>
    </row>
    <row r="304" spans="1:41" ht="15.75" customHeight="1">
      <c r="A304" s="335" t="s">
        <v>710</v>
      </c>
      <c r="B304" s="82">
        <v>44090</v>
      </c>
      <c r="C304" s="74">
        <v>1</v>
      </c>
      <c r="D304" s="74">
        <v>22</v>
      </c>
      <c r="E304" s="74">
        <v>32</v>
      </c>
      <c r="G304" s="74"/>
      <c r="H304" s="74"/>
      <c r="I304" s="80">
        <v>7</v>
      </c>
      <c r="M304" s="80"/>
      <c r="N304" s="80">
        <v>1</v>
      </c>
      <c r="O304">
        <v>1</v>
      </c>
      <c r="P304" s="305">
        <v>1</v>
      </c>
      <c r="Q304" s="447">
        <v>1</v>
      </c>
      <c r="AA304" s="74" t="s">
        <v>55</v>
      </c>
      <c r="AE304" s="80"/>
      <c r="AF304" s="80"/>
      <c r="AG304" s="80"/>
      <c r="AI304" s="80"/>
      <c r="AK304" s="80"/>
    </row>
    <row r="305" spans="1:37" ht="15.75" customHeight="1">
      <c r="A305" s="335" t="s">
        <v>711</v>
      </c>
      <c r="B305" s="82">
        <v>44101</v>
      </c>
      <c r="C305" s="74">
        <v>67</v>
      </c>
      <c r="D305" s="74" t="s">
        <v>712</v>
      </c>
      <c r="E305" s="74"/>
      <c r="G305" s="74"/>
      <c r="H305" s="74"/>
      <c r="I305" s="80"/>
      <c r="K305">
        <v>14</v>
      </c>
      <c r="M305" s="80" t="s">
        <v>713</v>
      </c>
      <c r="N305" s="80">
        <v>4</v>
      </c>
      <c r="P305" s="305">
        <v>20</v>
      </c>
      <c r="Q305" s="447">
        <v>67</v>
      </c>
      <c r="AA305" s="74" t="s">
        <v>55</v>
      </c>
      <c r="AE305" s="80"/>
      <c r="AF305" s="80"/>
      <c r="AG305" s="80"/>
      <c r="AI305" s="80"/>
      <c r="AK305" s="80"/>
    </row>
    <row r="306" spans="1:37" ht="15.75" customHeight="1">
      <c r="A306" s="335" t="s">
        <v>714</v>
      </c>
      <c r="B306" s="82">
        <v>44102</v>
      </c>
      <c r="C306" s="74">
        <v>1</v>
      </c>
      <c r="D306" s="74">
        <v>32</v>
      </c>
      <c r="E306" s="74" t="s">
        <v>715</v>
      </c>
      <c r="G306" s="74"/>
      <c r="H306" s="74"/>
      <c r="I306" s="80">
        <v>3</v>
      </c>
      <c r="M306" s="80"/>
      <c r="N306" s="80"/>
      <c r="P306" s="305">
        <v>1</v>
      </c>
      <c r="Q306" s="447">
        <v>1</v>
      </c>
      <c r="AA306" s="74" t="s">
        <v>41</v>
      </c>
      <c r="AE306" s="80" t="s">
        <v>716</v>
      </c>
      <c r="AF306" s="80"/>
      <c r="AG306" s="80" t="s">
        <v>717</v>
      </c>
      <c r="AI306" s="80"/>
      <c r="AK306" s="80"/>
    </row>
    <row r="307" spans="1:37" ht="15.75" customHeight="1">
      <c r="A307" s="335" t="s">
        <v>718</v>
      </c>
      <c r="B307" s="82">
        <v>44099</v>
      </c>
      <c r="C307" s="74">
        <v>61</v>
      </c>
      <c r="D307" s="74" t="s">
        <v>719</v>
      </c>
      <c r="E307" s="74" t="s">
        <v>720</v>
      </c>
      <c r="G307" s="74"/>
      <c r="H307" s="74"/>
      <c r="I307" s="80"/>
      <c r="M307" s="80" t="s">
        <v>721</v>
      </c>
      <c r="N307" s="80"/>
      <c r="Q307" s="447">
        <v>61</v>
      </c>
      <c r="AA307" s="74"/>
      <c r="AE307" s="80"/>
      <c r="AF307" s="80"/>
      <c r="AG307" s="80"/>
      <c r="AI307" s="80"/>
      <c r="AK307" s="80"/>
    </row>
    <row r="308" spans="1:37" ht="15.75" customHeight="1">
      <c r="A308" s="335" t="s">
        <v>722</v>
      </c>
      <c r="B308" s="82">
        <v>44103</v>
      </c>
      <c r="C308" s="74">
        <v>37</v>
      </c>
      <c r="D308" s="74" t="s">
        <v>723</v>
      </c>
      <c r="E308" s="74"/>
      <c r="G308" s="74"/>
      <c r="H308" s="74"/>
      <c r="I308" s="80"/>
      <c r="M308" s="80"/>
      <c r="N308" s="80"/>
      <c r="P308" s="305">
        <v>18</v>
      </c>
      <c r="Q308" s="447">
        <v>37</v>
      </c>
      <c r="AA308" s="74"/>
      <c r="AE308" s="80"/>
      <c r="AF308" s="80"/>
      <c r="AG308" s="80"/>
      <c r="AI308" s="80"/>
      <c r="AK308" s="80"/>
    </row>
    <row r="309" spans="1:37" ht="15.75" customHeight="1">
      <c r="A309" s="335" t="s">
        <v>724</v>
      </c>
      <c r="B309" s="82">
        <v>44103</v>
      </c>
      <c r="C309" s="74">
        <v>53</v>
      </c>
      <c r="D309" s="74" t="s">
        <v>725</v>
      </c>
      <c r="E309" s="74"/>
      <c r="G309" s="74"/>
      <c r="H309" s="74"/>
      <c r="I309" s="80"/>
      <c r="K309">
        <v>10</v>
      </c>
      <c r="M309" s="80"/>
      <c r="N309" s="80">
        <v>6</v>
      </c>
      <c r="P309" s="305">
        <v>23</v>
      </c>
      <c r="Q309" s="447">
        <v>53</v>
      </c>
      <c r="AA309" s="74" t="s">
        <v>55</v>
      </c>
      <c r="AE309" s="80"/>
      <c r="AF309" s="80"/>
      <c r="AG309" s="80"/>
      <c r="AI309" s="80"/>
      <c r="AK309" s="80"/>
    </row>
    <row r="310" spans="1:37" ht="15.75" customHeight="1">
      <c r="A310" s="335" t="s">
        <v>726</v>
      </c>
      <c r="B310" s="82">
        <v>44106</v>
      </c>
      <c r="C310" s="74">
        <v>16</v>
      </c>
      <c r="D310" s="74" t="s">
        <v>727</v>
      </c>
      <c r="E310" s="74" t="s">
        <v>728</v>
      </c>
      <c r="G310" s="74"/>
      <c r="H310" s="74">
        <v>16</v>
      </c>
      <c r="I310" s="80"/>
      <c r="M310" s="80"/>
      <c r="N310" s="80"/>
      <c r="P310" s="305">
        <v>16</v>
      </c>
      <c r="Q310" s="447">
        <v>16</v>
      </c>
      <c r="AA310" s="74" t="s">
        <v>55</v>
      </c>
      <c r="AE310" s="80"/>
      <c r="AF310" s="80"/>
      <c r="AG310" s="80"/>
      <c r="AI310" s="80"/>
      <c r="AK310" s="80"/>
    </row>
    <row r="311" spans="1:37" ht="15.75" customHeight="1">
      <c r="A311" s="335" t="s">
        <v>192</v>
      </c>
      <c r="B311" s="82">
        <v>44106</v>
      </c>
      <c r="C311" s="74">
        <v>2</v>
      </c>
      <c r="D311" s="74" t="s">
        <v>729</v>
      </c>
      <c r="E311" s="74" t="s">
        <v>730</v>
      </c>
      <c r="G311" s="74"/>
      <c r="H311" s="74"/>
      <c r="I311" s="80"/>
      <c r="M311" s="80"/>
      <c r="N311" s="80"/>
      <c r="Q311" s="447">
        <v>2</v>
      </c>
      <c r="AA311" s="74" t="s">
        <v>55</v>
      </c>
      <c r="AE311" s="80"/>
      <c r="AF311" s="80"/>
      <c r="AG311" s="80"/>
      <c r="AI311" s="80"/>
      <c r="AK311" s="80"/>
    </row>
    <row r="312" spans="1:37" ht="15.75" customHeight="1">
      <c r="A312" s="335" t="s">
        <v>731</v>
      </c>
      <c r="B312" s="82">
        <v>44007</v>
      </c>
      <c r="C312" s="74">
        <v>1</v>
      </c>
      <c r="D312" s="74">
        <v>31</v>
      </c>
      <c r="E312" s="74" t="s">
        <v>732</v>
      </c>
      <c r="G312" s="74"/>
      <c r="H312" s="74"/>
      <c r="I312" s="80"/>
      <c r="K312">
        <v>1</v>
      </c>
      <c r="M312" s="80" t="s">
        <v>733</v>
      </c>
      <c r="N312" s="80"/>
      <c r="P312" s="305">
        <v>1</v>
      </c>
      <c r="Q312" s="447">
        <v>1</v>
      </c>
      <c r="AA312" s="74" t="s">
        <v>55</v>
      </c>
      <c r="AE312" s="80"/>
      <c r="AF312" s="80"/>
      <c r="AG312" s="80"/>
      <c r="AI312" s="80"/>
      <c r="AK312" s="80"/>
    </row>
    <row r="313" spans="1:37" ht="15.75" customHeight="1">
      <c r="A313" s="335" t="s">
        <v>734</v>
      </c>
      <c r="B313" s="84">
        <v>44079</v>
      </c>
      <c r="C313" s="74">
        <v>1</v>
      </c>
      <c r="D313" s="74">
        <v>28</v>
      </c>
      <c r="E313" s="74" t="s">
        <v>735</v>
      </c>
      <c r="G313" s="74"/>
      <c r="H313" s="74"/>
      <c r="I313" s="80">
        <v>16</v>
      </c>
      <c r="M313" s="80"/>
      <c r="N313" s="80"/>
      <c r="P313" s="305">
        <v>1</v>
      </c>
      <c r="Q313" s="447">
        <v>1</v>
      </c>
      <c r="Z313" s="80" t="s">
        <v>41</v>
      </c>
      <c r="AA313" s="74" t="s">
        <v>55</v>
      </c>
      <c r="AE313" s="80"/>
      <c r="AF313" s="80" t="s">
        <v>41</v>
      </c>
      <c r="AG313" s="80"/>
      <c r="AI313" s="80" t="s">
        <v>41</v>
      </c>
      <c r="AK313" s="80"/>
    </row>
    <row r="314" spans="1:37" ht="15.75" customHeight="1">
      <c r="A314" s="335" t="s">
        <v>736</v>
      </c>
      <c r="B314" s="84">
        <v>44104</v>
      </c>
      <c r="C314" s="74">
        <v>20</v>
      </c>
      <c r="D314" s="74" t="s">
        <v>737</v>
      </c>
      <c r="E314" s="74"/>
      <c r="G314" s="74"/>
      <c r="H314" s="74"/>
      <c r="I314" s="80"/>
      <c r="K314" s="179">
        <v>2</v>
      </c>
      <c r="M314" s="80"/>
      <c r="N314" s="80"/>
      <c r="O314">
        <v>2</v>
      </c>
      <c r="Q314" s="447">
        <v>13</v>
      </c>
      <c r="R314">
        <v>1</v>
      </c>
      <c r="S314" s="179">
        <v>2</v>
      </c>
      <c r="U314">
        <v>5</v>
      </c>
      <c r="V314">
        <v>1</v>
      </c>
      <c r="Z314" s="80"/>
      <c r="AA314" s="74" t="s">
        <v>55</v>
      </c>
      <c r="AE314" s="80"/>
      <c r="AF314" s="80"/>
      <c r="AG314" s="80"/>
      <c r="AI314" s="80"/>
      <c r="AK314" s="80"/>
    </row>
    <row r="315" spans="1:37" ht="15.75" customHeight="1">
      <c r="A315" s="335" t="s">
        <v>738</v>
      </c>
      <c r="B315" s="84">
        <v>44112</v>
      </c>
      <c r="C315" s="74">
        <v>67</v>
      </c>
      <c r="D315" s="74" t="s">
        <v>739</v>
      </c>
      <c r="E315" s="74" t="s">
        <v>740</v>
      </c>
      <c r="G315" s="74"/>
      <c r="H315" s="74"/>
      <c r="I315" s="80"/>
      <c r="L315">
        <v>7</v>
      </c>
      <c r="M315" s="80" t="s">
        <v>741</v>
      </c>
      <c r="N315" s="80">
        <v>44</v>
      </c>
      <c r="P315" s="305">
        <v>19</v>
      </c>
      <c r="Q315" s="447">
        <v>26</v>
      </c>
      <c r="R315">
        <v>1</v>
      </c>
      <c r="U315">
        <v>40</v>
      </c>
      <c r="Z315" s="80"/>
      <c r="AA315" s="74" t="s">
        <v>55</v>
      </c>
      <c r="AE315" s="80"/>
      <c r="AF315" s="80"/>
      <c r="AG315" s="80"/>
      <c r="AI315" s="80"/>
      <c r="AK315" s="80"/>
    </row>
    <row r="316" spans="1:37" ht="15.75" customHeight="1">
      <c r="A316" s="335" t="s">
        <v>742</v>
      </c>
      <c r="B316" s="84">
        <v>44075</v>
      </c>
      <c r="C316" s="74">
        <v>1</v>
      </c>
      <c r="D316" s="74">
        <v>37</v>
      </c>
      <c r="E316" s="74">
        <v>38</v>
      </c>
      <c r="G316" s="74"/>
      <c r="H316" s="74"/>
      <c r="I316" s="80"/>
      <c r="M316" s="80"/>
      <c r="N316" s="80"/>
      <c r="P316" s="305">
        <v>1</v>
      </c>
      <c r="Q316" s="447">
        <v>1</v>
      </c>
      <c r="Z316" s="80"/>
      <c r="AA316" s="74" t="s">
        <v>41</v>
      </c>
      <c r="AE316" s="80"/>
      <c r="AF316" s="80"/>
      <c r="AG316" s="80"/>
      <c r="AI316" s="80"/>
      <c r="AK316" s="80" t="s">
        <v>743</v>
      </c>
    </row>
    <row r="317" spans="1:37" ht="15.75" customHeight="1">
      <c r="A317" s="335" t="s">
        <v>744</v>
      </c>
      <c r="B317" s="84">
        <v>44113</v>
      </c>
      <c r="C317" s="74">
        <v>2</v>
      </c>
      <c r="D317" s="74" t="s">
        <v>291</v>
      </c>
      <c r="E317" s="74" t="s">
        <v>745</v>
      </c>
      <c r="G317" s="74"/>
      <c r="H317" s="74"/>
      <c r="I317" s="80"/>
      <c r="M317" s="80"/>
      <c r="N317" s="80"/>
      <c r="Q317" s="447">
        <v>2</v>
      </c>
      <c r="Z317" s="80"/>
      <c r="AA317" s="74" t="s">
        <v>746</v>
      </c>
      <c r="AE317" s="80"/>
      <c r="AF317" s="80"/>
      <c r="AG317" s="80"/>
      <c r="AI317" s="80"/>
      <c r="AK317" s="80"/>
    </row>
    <row r="318" spans="1:37" ht="15.75" customHeight="1">
      <c r="A318" s="335" t="s">
        <v>747</v>
      </c>
      <c r="B318" s="84">
        <v>44110</v>
      </c>
      <c r="C318" s="74">
        <v>1</v>
      </c>
      <c r="D318" s="74">
        <v>35</v>
      </c>
      <c r="E318" s="74" t="s">
        <v>748</v>
      </c>
      <c r="G318" s="74"/>
      <c r="H318" s="74"/>
      <c r="I318" s="80"/>
      <c r="M318" s="80" t="s">
        <v>749</v>
      </c>
      <c r="N318" s="80">
        <v>1</v>
      </c>
      <c r="P318" s="305">
        <v>1</v>
      </c>
      <c r="Q318" s="447">
        <v>1</v>
      </c>
      <c r="Z318" s="80"/>
      <c r="AA318" s="74" t="s">
        <v>55</v>
      </c>
      <c r="AE318" s="80"/>
      <c r="AF318" s="80"/>
      <c r="AG318" s="80"/>
      <c r="AI318" s="80"/>
      <c r="AK318" s="80" t="s">
        <v>750</v>
      </c>
    </row>
    <row r="319" spans="1:37" ht="15.75" customHeight="1">
      <c r="A319" s="335" t="s">
        <v>751</v>
      </c>
      <c r="B319" s="84">
        <v>44110</v>
      </c>
      <c r="C319" s="74">
        <v>1</v>
      </c>
      <c r="D319" s="74" t="s">
        <v>712</v>
      </c>
      <c r="E319" s="74">
        <v>39</v>
      </c>
      <c r="G319" s="74"/>
      <c r="H319" s="74"/>
      <c r="I319" s="80"/>
      <c r="M319" s="80"/>
      <c r="N319" s="80"/>
      <c r="P319" s="305">
        <v>1</v>
      </c>
      <c r="Q319" s="447">
        <v>1</v>
      </c>
      <c r="Z319" s="80"/>
      <c r="AA319" s="74" t="s">
        <v>55</v>
      </c>
      <c r="AE319" s="80"/>
      <c r="AF319" s="80"/>
      <c r="AG319" s="80"/>
      <c r="AI319" s="80"/>
      <c r="AK319" s="80"/>
    </row>
    <row r="320" spans="1:37" ht="15.75" customHeight="1">
      <c r="A320" s="335" t="s">
        <v>752</v>
      </c>
      <c r="B320" s="84">
        <v>44111</v>
      </c>
      <c r="C320" s="74">
        <v>32</v>
      </c>
      <c r="D320" s="74" t="s">
        <v>753</v>
      </c>
      <c r="E320" s="74" t="s">
        <v>754</v>
      </c>
      <c r="G320" s="74"/>
      <c r="H320" s="74"/>
      <c r="I320" s="80"/>
      <c r="M320" s="80" t="s">
        <v>755</v>
      </c>
      <c r="N320" s="80">
        <v>32</v>
      </c>
      <c r="Q320" s="447">
        <v>19</v>
      </c>
      <c r="U320">
        <v>13</v>
      </c>
      <c r="Z320" s="80"/>
      <c r="AA320" s="74"/>
      <c r="AE320" s="80"/>
      <c r="AF320" s="80"/>
      <c r="AG320" s="80"/>
      <c r="AI320" s="80"/>
      <c r="AK320" s="111" t="s">
        <v>756</v>
      </c>
    </row>
    <row r="321" spans="1:37" ht="15.75" customHeight="1">
      <c r="A321" s="335" t="s">
        <v>757</v>
      </c>
      <c r="B321" s="84">
        <v>44093</v>
      </c>
      <c r="C321" s="74">
        <v>2</v>
      </c>
      <c r="D321" s="74" t="s">
        <v>758</v>
      </c>
      <c r="E321" s="74"/>
      <c r="G321" s="74"/>
      <c r="H321" s="74"/>
      <c r="I321" s="80"/>
      <c r="M321" s="80" t="s">
        <v>271</v>
      </c>
      <c r="N321" s="80"/>
      <c r="P321" s="305">
        <v>2</v>
      </c>
      <c r="Q321" s="447">
        <v>2</v>
      </c>
      <c r="Z321" s="80"/>
      <c r="AA321" s="74" t="s">
        <v>759</v>
      </c>
      <c r="AE321" s="80"/>
      <c r="AF321" s="80"/>
      <c r="AG321" s="80"/>
      <c r="AI321" s="80"/>
      <c r="AK321" s="111"/>
    </row>
    <row r="322" spans="1:37" ht="15.75" customHeight="1">
      <c r="A322" s="335" t="s">
        <v>760</v>
      </c>
      <c r="B322" s="84">
        <v>44112</v>
      </c>
      <c r="C322" s="74">
        <v>1</v>
      </c>
      <c r="D322" s="74">
        <v>27</v>
      </c>
      <c r="E322" s="74" t="s">
        <v>761</v>
      </c>
      <c r="G322" s="74"/>
      <c r="H322" s="74"/>
      <c r="I322" s="80"/>
      <c r="J322">
        <v>1</v>
      </c>
      <c r="M322" s="80"/>
      <c r="N322" s="80">
        <v>1</v>
      </c>
      <c r="Q322" s="447">
        <v>1</v>
      </c>
      <c r="Z322" s="80"/>
      <c r="AA322" s="74" t="s">
        <v>759</v>
      </c>
      <c r="AE322" s="80"/>
      <c r="AF322" s="80"/>
      <c r="AG322" s="80"/>
      <c r="AI322" s="80"/>
      <c r="AK322" s="111"/>
    </row>
    <row r="323" spans="1:37" ht="15.75" customHeight="1">
      <c r="A323" s="335" t="s">
        <v>762</v>
      </c>
      <c r="B323" s="84">
        <v>44116</v>
      </c>
      <c r="C323" s="74">
        <v>31</v>
      </c>
      <c r="D323" s="74" t="s">
        <v>763</v>
      </c>
      <c r="E323" s="74"/>
      <c r="G323" s="74"/>
      <c r="H323" s="74"/>
      <c r="I323" s="80"/>
      <c r="M323" s="80">
        <v>11</v>
      </c>
      <c r="N323" s="80">
        <v>1</v>
      </c>
      <c r="P323" s="305">
        <v>6</v>
      </c>
      <c r="Q323" s="447">
        <v>31</v>
      </c>
      <c r="Y323" s="80" t="s">
        <v>248</v>
      </c>
      <c r="Z323" s="80"/>
      <c r="AA323" s="74" t="s">
        <v>764</v>
      </c>
      <c r="AE323" s="80" t="s">
        <v>765</v>
      </c>
      <c r="AF323" s="80" t="s">
        <v>46</v>
      </c>
      <c r="AG323" s="80" t="s">
        <v>766</v>
      </c>
      <c r="AI323" s="80" t="s">
        <v>767</v>
      </c>
      <c r="AK323" s="111"/>
    </row>
    <row r="324" spans="1:37" ht="15.75" customHeight="1">
      <c r="A324" s="335" t="s">
        <v>768</v>
      </c>
      <c r="B324" s="84">
        <v>44111</v>
      </c>
      <c r="C324" s="74">
        <v>141</v>
      </c>
      <c r="D324" s="74" t="s">
        <v>769</v>
      </c>
      <c r="E324" s="74" t="s">
        <v>770</v>
      </c>
      <c r="F324">
        <v>11</v>
      </c>
      <c r="G324" s="74">
        <v>37</v>
      </c>
      <c r="H324" s="74">
        <v>35</v>
      </c>
      <c r="I324" s="80"/>
      <c r="K324">
        <v>17</v>
      </c>
      <c r="L324">
        <v>75</v>
      </c>
      <c r="M324" s="80">
        <v>57</v>
      </c>
      <c r="N324" s="80">
        <v>5</v>
      </c>
      <c r="O324">
        <v>1</v>
      </c>
      <c r="P324" s="305">
        <v>24</v>
      </c>
      <c r="Q324" s="447">
        <v>77</v>
      </c>
      <c r="R324">
        <v>2</v>
      </c>
      <c r="U324">
        <v>61</v>
      </c>
      <c r="V324" s="179">
        <v>2</v>
      </c>
      <c r="W324">
        <v>8</v>
      </c>
      <c r="Y324" s="80"/>
      <c r="Z324" s="80"/>
      <c r="AA324" s="74" t="s">
        <v>55</v>
      </c>
      <c r="AE324" s="80"/>
      <c r="AF324" s="80" t="s">
        <v>771</v>
      </c>
      <c r="AG324" s="80"/>
      <c r="AI324" s="80"/>
      <c r="AK324" s="111"/>
    </row>
    <row r="325" spans="1:37" ht="15.75" customHeight="1">
      <c r="A325" s="335" t="s">
        <v>772</v>
      </c>
      <c r="B325" s="84">
        <v>44112</v>
      </c>
      <c r="C325" s="113">
        <v>23</v>
      </c>
      <c r="D325" s="74"/>
      <c r="E325" s="74"/>
      <c r="F325">
        <v>23</v>
      </c>
      <c r="G325" s="74"/>
      <c r="H325" s="74"/>
      <c r="I325" s="80"/>
      <c r="M325" s="80"/>
      <c r="N325" s="80"/>
      <c r="R325">
        <v>11</v>
      </c>
      <c r="U325">
        <v>12</v>
      </c>
      <c r="Y325" s="80"/>
      <c r="Z325" s="80"/>
      <c r="AA325" s="74" t="s">
        <v>773</v>
      </c>
      <c r="AC325" s="80" t="s">
        <v>774</v>
      </c>
      <c r="AE325" s="80"/>
      <c r="AF325" s="80"/>
      <c r="AG325" s="80"/>
      <c r="AI325" s="80"/>
      <c r="AK325" s="111"/>
    </row>
    <row r="326" spans="1:37" ht="15.75" customHeight="1">
      <c r="A326" s="335" t="s">
        <v>775</v>
      </c>
      <c r="B326" s="84">
        <v>44126</v>
      </c>
      <c r="C326" s="74">
        <v>15</v>
      </c>
      <c r="D326" s="74" t="s">
        <v>776</v>
      </c>
      <c r="E326" s="74" t="s">
        <v>777</v>
      </c>
      <c r="G326" s="74"/>
      <c r="H326" s="74"/>
      <c r="I326" s="80"/>
      <c r="M326" s="80"/>
      <c r="N326" s="80">
        <v>15</v>
      </c>
      <c r="O326">
        <v>2</v>
      </c>
      <c r="P326" s="305">
        <v>15</v>
      </c>
      <c r="Q326" s="447">
        <v>15</v>
      </c>
      <c r="Y326" s="80"/>
      <c r="Z326" s="80"/>
      <c r="AA326" s="74" t="s">
        <v>214</v>
      </c>
      <c r="AC326" s="80" t="s">
        <v>778</v>
      </c>
      <c r="AE326" s="80"/>
      <c r="AF326" s="80"/>
      <c r="AG326" s="80"/>
      <c r="AI326" s="80"/>
      <c r="AK326" s="111"/>
    </row>
    <row r="327" spans="1:37" ht="15.75" customHeight="1">
      <c r="A327" s="335" t="s">
        <v>779</v>
      </c>
      <c r="B327" s="84">
        <v>44123</v>
      </c>
      <c r="C327" s="74">
        <v>77</v>
      </c>
      <c r="D327" s="74">
        <v>29.9</v>
      </c>
      <c r="E327" s="74"/>
      <c r="G327" s="74"/>
      <c r="H327" s="74"/>
      <c r="I327" s="80"/>
      <c r="K327">
        <v>5</v>
      </c>
      <c r="L327">
        <v>7</v>
      </c>
      <c r="M327" s="80"/>
      <c r="N327" s="80">
        <v>0</v>
      </c>
      <c r="P327" s="305">
        <v>20</v>
      </c>
      <c r="Q327" s="447">
        <v>77</v>
      </c>
      <c r="Y327" s="80"/>
      <c r="Z327" s="80"/>
      <c r="AA327" s="74"/>
      <c r="AC327" s="80"/>
      <c r="AE327" s="80"/>
      <c r="AF327" s="80"/>
      <c r="AG327" s="80"/>
      <c r="AI327" s="80"/>
      <c r="AK327" s="111"/>
    </row>
    <row r="328" spans="1:37" ht="15.75" customHeight="1">
      <c r="A328" s="335" t="s">
        <v>780</v>
      </c>
      <c r="B328" s="84">
        <v>44089</v>
      </c>
      <c r="C328" s="74">
        <v>1</v>
      </c>
      <c r="D328" s="74">
        <v>37</v>
      </c>
      <c r="E328" s="74">
        <v>31</v>
      </c>
      <c r="G328" s="74"/>
      <c r="H328" s="74">
        <v>1</v>
      </c>
      <c r="I328" s="80"/>
      <c r="M328" s="80"/>
      <c r="N328" s="80"/>
      <c r="P328" s="305">
        <v>1</v>
      </c>
      <c r="Q328" s="447">
        <v>1</v>
      </c>
      <c r="Y328" s="80"/>
      <c r="Z328" s="80"/>
      <c r="AA328" s="74" t="s">
        <v>55</v>
      </c>
      <c r="AC328" s="80"/>
      <c r="AE328" s="80"/>
      <c r="AF328" s="80"/>
      <c r="AG328" s="80"/>
      <c r="AI328" s="80"/>
      <c r="AK328" s="111"/>
    </row>
    <row r="329" spans="1:37" ht="15.75" customHeight="1">
      <c r="A329" s="335" t="s">
        <v>781</v>
      </c>
      <c r="B329" s="84">
        <v>44125</v>
      </c>
      <c r="C329" s="74">
        <v>60</v>
      </c>
      <c r="D329" s="74" t="s">
        <v>782</v>
      </c>
      <c r="E329" s="74"/>
      <c r="F329">
        <v>2</v>
      </c>
      <c r="G329" s="118">
        <v>2</v>
      </c>
      <c r="H329" s="74"/>
      <c r="I329" s="80"/>
      <c r="K329">
        <v>1</v>
      </c>
      <c r="L329">
        <v>15</v>
      </c>
      <c r="M329" s="80">
        <v>16</v>
      </c>
      <c r="N329" s="80"/>
      <c r="P329" s="305">
        <v>20</v>
      </c>
      <c r="Q329" s="447">
        <v>48</v>
      </c>
      <c r="R329" s="119">
        <v>4</v>
      </c>
      <c r="U329">
        <v>8</v>
      </c>
      <c r="Y329" s="80"/>
      <c r="Z329" s="80"/>
      <c r="AA329" s="74"/>
      <c r="AC329" s="80"/>
      <c r="AE329" s="80"/>
      <c r="AF329" s="80"/>
      <c r="AG329" s="80"/>
      <c r="AI329" s="80"/>
      <c r="AK329" s="111"/>
    </row>
    <row r="330" spans="1:37" ht="15.75" customHeight="1">
      <c r="A330" s="335" t="s">
        <v>783</v>
      </c>
      <c r="B330" s="84">
        <v>44121</v>
      </c>
      <c r="C330" s="74">
        <v>2</v>
      </c>
      <c r="D330" s="74" t="s">
        <v>784</v>
      </c>
      <c r="E330" s="74" t="s">
        <v>785</v>
      </c>
      <c r="G330" s="74"/>
      <c r="H330" s="74">
        <v>2</v>
      </c>
      <c r="I330" s="80"/>
      <c r="M330" s="80"/>
      <c r="N330" s="80">
        <v>2</v>
      </c>
      <c r="P330" s="305">
        <v>2</v>
      </c>
      <c r="Q330" s="447">
        <v>2</v>
      </c>
      <c r="Y330" s="80"/>
      <c r="Z330" s="80"/>
      <c r="AA330" s="74"/>
      <c r="AC330" s="80"/>
      <c r="AE330" s="80"/>
      <c r="AF330" s="80"/>
      <c r="AG330" s="80"/>
      <c r="AI330" s="80"/>
      <c r="AK330" s="111"/>
    </row>
    <row r="331" spans="1:37" ht="15.75" customHeight="1">
      <c r="A331" s="337" t="s">
        <v>786</v>
      </c>
      <c r="B331" s="84">
        <v>44118</v>
      </c>
      <c r="C331" s="74">
        <v>1</v>
      </c>
      <c r="D331" s="74"/>
      <c r="E331" s="74" t="s">
        <v>632</v>
      </c>
      <c r="G331" s="74"/>
      <c r="H331" s="74">
        <v>1</v>
      </c>
      <c r="I331" s="80"/>
      <c r="J331">
        <v>1</v>
      </c>
      <c r="M331" s="80"/>
      <c r="N331" s="80"/>
      <c r="P331" s="305">
        <v>1</v>
      </c>
      <c r="Q331" s="447">
        <v>1</v>
      </c>
      <c r="Y331" s="80"/>
      <c r="Z331" s="80"/>
      <c r="AA331" s="74"/>
      <c r="AC331" s="80"/>
      <c r="AE331" s="80" t="s">
        <v>41</v>
      </c>
      <c r="AF331" s="80"/>
      <c r="AG331" s="80"/>
      <c r="AI331" s="80"/>
      <c r="AK331" s="111"/>
    </row>
    <row r="332" spans="1:37" ht="15.75" customHeight="1">
      <c r="A332" s="335" t="s">
        <v>787</v>
      </c>
      <c r="B332" s="84">
        <v>44123</v>
      </c>
      <c r="C332" s="74">
        <v>65</v>
      </c>
      <c r="D332" s="74"/>
      <c r="E332" s="74"/>
      <c r="G332" s="74"/>
      <c r="H332" s="74"/>
      <c r="I332" s="80"/>
      <c r="M332" s="80"/>
      <c r="N332" s="80"/>
      <c r="P332" s="305">
        <v>52</v>
      </c>
      <c r="Q332" s="447">
        <v>58</v>
      </c>
      <c r="T332">
        <v>4</v>
      </c>
      <c r="Y332" s="80"/>
      <c r="Z332" s="80"/>
      <c r="AA332" s="74"/>
      <c r="AC332" s="80"/>
      <c r="AE332" s="80"/>
      <c r="AF332" s="80"/>
      <c r="AG332" s="80"/>
      <c r="AI332" s="80"/>
      <c r="AK332" s="111"/>
    </row>
    <row r="333" spans="1:37" ht="15.75" customHeight="1">
      <c r="A333" s="335" t="s">
        <v>788</v>
      </c>
      <c r="B333" s="82">
        <v>44117</v>
      </c>
      <c r="C333" s="74">
        <v>4</v>
      </c>
      <c r="D333" s="74" t="s">
        <v>789</v>
      </c>
      <c r="E333" s="74"/>
      <c r="G333" s="74"/>
      <c r="H333" s="74"/>
      <c r="I333" s="80"/>
      <c r="M333" s="80"/>
      <c r="N333" s="80"/>
      <c r="P333" s="305">
        <v>1</v>
      </c>
      <c r="Q333" s="447">
        <v>1</v>
      </c>
      <c r="U333">
        <v>3</v>
      </c>
      <c r="Y333" s="80"/>
      <c r="Z333" s="80"/>
      <c r="AA333" s="74" t="s">
        <v>481</v>
      </c>
      <c r="AC333" s="80"/>
      <c r="AE333" s="80"/>
      <c r="AF333" s="80"/>
      <c r="AG333" s="80"/>
      <c r="AI333" s="80"/>
      <c r="AK333" s="111"/>
    </row>
    <row r="334" spans="1:37" ht="15.75" customHeight="1">
      <c r="A334" s="335" t="s">
        <v>790</v>
      </c>
      <c r="B334" s="82">
        <v>44106</v>
      </c>
      <c r="C334" s="74">
        <v>188</v>
      </c>
      <c r="D334" s="74"/>
      <c r="E334" s="74" t="s">
        <v>791</v>
      </c>
      <c r="F334">
        <v>37</v>
      </c>
      <c r="G334" s="117">
        <v>68</v>
      </c>
      <c r="H334" s="117">
        <v>83</v>
      </c>
      <c r="I334" s="80"/>
      <c r="K334">
        <v>6</v>
      </c>
      <c r="M334" s="80">
        <v>27</v>
      </c>
      <c r="N334" s="80">
        <v>6</v>
      </c>
      <c r="P334" s="305">
        <v>49</v>
      </c>
      <c r="Q334" s="447">
        <v>60</v>
      </c>
      <c r="R334">
        <v>3</v>
      </c>
      <c r="Y334" s="80"/>
      <c r="Z334" s="80"/>
      <c r="AA334" s="74"/>
      <c r="AC334" s="80"/>
      <c r="AE334" s="80"/>
      <c r="AF334" s="80"/>
      <c r="AG334" s="80"/>
      <c r="AI334" s="80"/>
      <c r="AK334" s="111"/>
    </row>
    <row r="335" spans="1:37" ht="15.75" customHeight="1">
      <c r="A335" s="335" t="s">
        <v>594</v>
      </c>
      <c r="B335" s="82">
        <v>44125</v>
      </c>
      <c r="C335" s="74">
        <v>11</v>
      </c>
      <c r="D335" s="74"/>
      <c r="E335" s="74"/>
      <c r="G335" s="74"/>
      <c r="H335" s="74"/>
      <c r="I335" s="80"/>
      <c r="M335" s="80"/>
      <c r="N335" s="80"/>
      <c r="Q335" s="447">
        <v>11</v>
      </c>
      <c r="Y335" s="80"/>
      <c r="Z335" s="80"/>
      <c r="AA335" s="74" t="s">
        <v>792</v>
      </c>
      <c r="AC335" s="80"/>
      <c r="AE335" s="80"/>
      <c r="AF335" s="80"/>
      <c r="AG335" s="80"/>
      <c r="AI335" s="80"/>
      <c r="AK335" s="111"/>
    </row>
    <row r="336" spans="1:37" ht="15.75" customHeight="1">
      <c r="A336" s="335" t="s">
        <v>793</v>
      </c>
      <c r="B336" s="82">
        <v>44103</v>
      </c>
      <c r="C336" s="74">
        <v>2</v>
      </c>
      <c r="D336" s="74"/>
      <c r="E336" s="74" t="s">
        <v>794</v>
      </c>
      <c r="G336" s="74"/>
      <c r="H336" s="74"/>
      <c r="I336" s="106" t="s">
        <v>795</v>
      </c>
      <c r="M336" s="80"/>
      <c r="N336" s="80"/>
      <c r="Q336" s="447">
        <v>2</v>
      </c>
      <c r="Y336" s="80"/>
      <c r="Z336" s="80"/>
      <c r="AA336" s="74" t="s">
        <v>131</v>
      </c>
      <c r="AC336" s="80"/>
      <c r="AD336" t="s">
        <v>796</v>
      </c>
      <c r="AE336" s="80" t="s">
        <v>41</v>
      </c>
      <c r="AF336" s="80"/>
      <c r="AG336" s="80" t="s">
        <v>797</v>
      </c>
      <c r="AI336" s="80"/>
      <c r="AK336" s="111"/>
    </row>
    <row r="337" spans="1:37" ht="15.75" customHeight="1">
      <c r="A337" s="335" t="s">
        <v>798</v>
      </c>
      <c r="B337" s="82">
        <v>44076</v>
      </c>
      <c r="C337" s="74">
        <v>2</v>
      </c>
      <c r="D337" s="74" t="s">
        <v>799</v>
      </c>
      <c r="E337" s="74" t="s">
        <v>800</v>
      </c>
      <c r="G337" s="74"/>
      <c r="H337" s="74"/>
      <c r="I337" s="106" t="s">
        <v>801</v>
      </c>
      <c r="J337">
        <v>1</v>
      </c>
      <c r="K337">
        <v>1</v>
      </c>
      <c r="L337">
        <v>1</v>
      </c>
      <c r="M337" s="80"/>
      <c r="N337" s="80"/>
      <c r="Q337" s="447">
        <v>2</v>
      </c>
      <c r="Y337" s="80"/>
      <c r="Z337" s="80"/>
      <c r="AA337" s="74" t="s">
        <v>46</v>
      </c>
      <c r="AC337" s="80"/>
      <c r="AE337" s="80"/>
      <c r="AF337" s="80"/>
      <c r="AG337" s="80"/>
      <c r="AI337" s="80"/>
      <c r="AK337" s="111"/>
    </row>
    <row r="338" spans="1:37" ht="15.75" customHeight="1">
      <c r="A338" s="335" t="s">
        <v>500</v>
      </c>
      <c r="B338" s="82">
        <v>44136</v>
      </c>
      <c r="C338" s="74">
        <v>533</v>
      </c>
      <c r="D338" s="74"/>
      <c r="E338" s="74"/>
      <c r="F338">
        <v>130</v>
      </c>
      <c r="G338" s="74"/>
      <c r="H338" s="74"/>
      <c r="I338" s="106" t="s">
        <v>802</v>
      </c>
      <c r="M338" s="80"/>
      <c r="N338" s="80">
        <v>7</v>
      </c>
      <c r="O338">
        <v>2</v>
      </c>
      <c r="P338" s="305">
        <v>87</v>
      </c>
      <c r="Q338" s="447">
        <v>131</v>
      </c>
      <c r="R338">
        <v>13</v>
      </c>
      <c r="U338">
        <v>389</v>
      </c>
      <c r="W338">
        <v>12</v>
      </c>
      <c r="Y338" s="80"/>
      <c r="Z338" s="80"/>
      <c r="AA338" s="74"/>
      <c r="AC338" s="80"/>
      <c r="AE338" s="80" t="s">
        <v>248</v>
      </c>
      <c r="AF338" s="80"/>
      <c r="AG338" s="80"/>
      <c r="AI338" s="80"/>
      <c r="AK338" s="111"/>
    </row>
    <row r="339" spans="1:37" ht="15.75" customHeight="1">
      <c r="A339" s="335" t="s">
        <v>803</v>
      </c>
      <c r="B339" s="82">
        <v>44133</v>
      </c>
      <c r="C339" s="74">
        <v>52</v>
      </c>
      <c r="D339" s="74" t="s">
        <v>804</v>
      </c>
      <c r="E339" s="74"/>
      <c r="G339" s="74"/>
      <c r="H339" s="74"/>
      <c r="I339" s="106"/>
      <c r="K339">
        <v>7</v>
      </c>
      <c r="L339">
        <v>6</v>
      </c>
      <c r="M339" s="80">
        <v>5</v>
      </c>
      <c r="N339" s="80"/>
      <c r="P339" s="305">
        <v>13</v>
      </c>
      <c r="Q339" s="447">
        <v>52</v>
      </c>
      <c r="Y339" s="80"/>
      <c r="Z339" s="80"/>
      <c r="AA339" s="74" t="s">
        <v>55</v>
      </c>
      <c r="AC339" s="80"/>
      <c r="AE339" s="80"/>
      <c r="AF339" s="80"/>
      <c r="AG339" s="80"/>
      <c r="AI339" s="80"/>
      <c r="AK339" s="111"/>
    </row>
    <row r="340" spans="1:37" ht="15.75" customHeight="1">
      <c r="A340" s="335" t="s">
        <v>805</v>
      </c>
      <c r="B340" s="82">
        <v>44097</v>
      </c>
      <c r="C340" s="74">
        <v>448</v>
      </c>
      <c r="D340" s="74" t="s">
        <v>806</v>
      </c>
      <c r="E340" s="74"/>
      <c r="G340" s="74"/>
      <c r="H340" s="74"/>
      <c r="I340" s="106"/>
      <c r="J340">
        <v>62</v>
      </c>
      <c r="M340" s="80" t="s">
        <v>807</v>
      </c>
      <c r="N340" s="80">
        <v>14</v>
      </c>
      <c r="O340">
        <v>10</v>
      </c>
      <c r="Y340" s="80"/>
      <c r="Z340" s="80"/>
      <c r="AA340" s="74"/>
      <c r="AC340" s="80"/>
      <c r="AE340" s="80"/>
      <c r="AF340" s="80"/>
      <c r="AG340" s="80"/>
      <c r="AI340" s="80"/>
      <c r="AK340" s="111"/>
    </row>
    <row r="341" spans="1:37" ht="15.75" customHeight="1">
      <c r="A341" s="335" t="s">
        <v>808</v>
      </c>
      <c r="B341" s="82">
        <v>44133</v>
      </c>
      <c r="C341" s="74">
        <v>1</v>
      </c>
      <c r="D341" s="74">
        <v>30</v>
      </c>
      <c r="E341" s="74" t="s">
        <v>809</v>
      </c>
      <c r="G341" s="74"/>
      <c r="H341" s="74"/>
      <c r="I341" s="106" t="s">
        <v>810</v>
      </c>
      <c r="J341">
        <v>1</v>
      </c>
      <c r="M341" s="80"/>
      <c r="N341" s="80">
        <v>1</v>
      </c>
      <c r="P341" s="305">
        <v>1</v>
      </c>
      <c r="Q341" s="447">
        <v>1</v>
      </c>
      <c r="Y341" s="80"/>
      <c r="Z341" s="80"/>
      <c r="AA341" s="74" t="s">
        <v>55</v>
      </c>
      <c r="AC341" s="80"/>
      <c r="AE341" s="80"/>
      <c r="AF341" s="80"/>
      <c r="AG341" s="80"/>
      <c r="AI341" s="80"/>
      <c r="AK341" s="111"/>
    </row>
    <row r="342" spans="1:37" ht="15.75" customHeight="1">
      <c r="A342" s="335" t="s">
        <v>811</v>
      </c>
      <c r="B342" s="82">
        <v>44131</v>
      </c>
      <c r="C342" s="74">
        <v>95</v>
      </c>
      <c r="D342" s="74">
        <v>29</v>
      </c>
      <c r="E342" s="74"/>
      <c r="F342">
        <v>32</v>
      </c>
      <c r="G342" s="74">
        <v>32</v>
      </c>
      <c r="H342" s="74">
        <v>31</v>
      </c>
      <c r="I342" s="106"/>
      <c r="K342">
        <v>3</v>
      </c>
      <c r="M342" s="80" t="s">
        <v>812</v>
      </c>
      <c r="N342" s="80"/>
      <c r="Q342" s="447">
        <v>19</v>
      </c>
      <c r="U342">
        <v>74</v>
      </c>
      <c r="V342">
        <v>2</v>
      </c>
      <c r="Y342" s="80"/>
      <c r="Z342" s="80"/>
      <c r="AA342" s="74"/>
      <c r="AC342" s="80"/>
      <c r="AE342" s="80"/>
      <c r="AF342" s="80"/>
      <c r="AG342" s="80"/>
      <c r="AI342" s="80"/>
      <c r="AK342" s="111"/>
    </row>
    <row r="343" spans="1:37" ht="15.75" customHeight="1">
      <c r="A343" s="335" t="s">
        <v>813</v>
      </c>
      <c r="B343" s="82">
        <v>44129</v>
      </c>
      <c r="C343" s="74">
        <v>1</v>
      </c>
      <c r="D343" s="74">
        <v>31</v>
      </c>
      <c r="E343" s="74" t="s">
        <v>814</v>
      </c>
      <c r="G343" s="74"/>
      <c r="H343" s="74">
        <v>6</v>
      </c>
      <c r="I343" s="106"/>
      <c r="L343">
        <v>1</v>
      </c>
      <c r="M343" s="80" t="s">
        <v>815</v>
      </c>
      <c r="N343" s="80"/>
      <c r="P343" s="305">
        <v>1</v>
      </c>
      <c r="Q343" s="447">
        <v>1</v>
      </c>
      <c r="Y343" s="80"/>
      <c r="Z343" s="80"/>
      <c r="AA343" s="74" t="s">
        <v>55</v>
      </c>
      <c r="AC343" s="80"/>
      <c r="AE343" s="80"/>
      <c r="AF343" s="80"/>
      <c r="AG343" s="80"/>
      <c r="AI343" s="80"/>
      <c r="AK343" s="111"/>
    </row>
    <row r="344" spans="1:37" ht="15.75" customHeight="1">
      <c r="A344" s="335" t="s">
        <v>816</v>
      </c>
      <c r="B344" s="82">
        <v>44097</v>
      </c>
      <c r="C344" s="74">
        <v>155</v>
      </c>
      <c r="D344" s="74" t="s">
        <v>817</v>
      </c>
      <c r="E344" s="74"/>
      <c r="G344" s="74"/>
      <c r="H344" s="74"/>
      <c r="I344" s="106"/>
      <c r="K344">
        <v>12</v>
      </c>
      <c r="L344">
        <v>14</v>
      </c>
      <c r="M344" s="80"/>
      <c r="N344" s="80"/>
      <c r="P344" s="305">
        <v>36</v>
      </c>
      <c r="Q344" s="447">
        <v>155</v>
      </c>
      <c r="Y344" s="80"/>
      <c r="Z344" s="80"/>
      <c r="AA344" s="74" t="s">
        <v>55</v>
      </c>
      <c r="AC344" s="80"/>
      <c r="AE344" s="80"/>
      <c r="AF344" s="80"/>
      <c r="AG344" s="80"/>
      <c r="AI344" s="80"/>
      <c r="AK344" s="111"/>
    </row>
    <row r="345" spans="1:37" ht="15.75" customHeight="1">
      <c r="A345" s="335" t="s">
        <v>818</v>
      </c>
      <c r="B345" s="82">
        <v>44088</v>
      </c>
      <c r="C345" s="74">
        <v>20</v>
      </c>
      <c r="D345" s="74" t="s">
        <v>819</v>
      </c>
      <c r="E345" s="74"/>
      <c r="G345" s="74"/>
      <c r="H345" s="74"/>
      <c r="I345" s="106"/>
      <c r="K345">
        <v>20</v>
      </c>
      <c r="M345" s="80"/>
      <c r="N345" s="80"/>
      <c r="P345" s="305">
        <v>17</v>
      </c>
      <c r="Q345" s="447">
        <v>20</v>
      </c>
      <c r="Y345" s="80"/>
      <c r="Z345" s="80"/>
      <c r="AA345" s="74"/>
      <c r="AC345" s="80"/>
      <c r="AE345" s="80"/>
      <c r="AF345" s="80"/>
      <c r="AG345" s="80" t="s">
        <v>820</v>
      </c>
      <c r="AI345" s="80"/>
      <c r="AK345" s="111"/>
    </row>
    <row r="346" spans="1:37" ht="15.75" customHeight="1">
      <c r="A346" s="335" t="s">
        <v>821</v>
      </c>
      <c r="B346" s="82">
        <v>44080</v>
      </c>
      <c r="C346" s="74">
        <v>25</v>
      </c>
      <c r="D346" s="74"/>
      <c r="E346" s="74"/>
      <c r="G346" s="74"/>
      <c r="H346" s="74"/>
      <c r="I346" s="106"/>
      <c r="J346">
        <v>2</v>
      </c>
      <c r="K346">
        <v>1</v>
      </c>
      <c r="M346" s="80"/>
      <c r="N346" s="80">
        <v>1</v>
      </c>
      <c r="Q346" s="447">
        <v>24</v>
      </c>
      <c r="S346">
        <v>1</v>
      </c>
      <c r="T346">
        <v>4</v>
      </c>
      <c r="Y346" s="80"/>
      <c r="Z346" s="80"/>
      <c r="AA346" s="74" t="s">
        <v>822</v>
      </c>
      <c r="AC346" s="80"/>
      <c r="AE346" s="80"/>
      <c r="AF346" s="80"/>
      <c r="AG346" s="80" t="s">
        <v>823</v>
      </c>
      <c r="AI346" s="80"/>
      <c r="AK346" s="111"/>
    </row>
    <row r="347" spans="1:37" ht="15.75" customHeight="1">
      <c r="A347" s="335" t="s">
        <v>824</v>
      </c>
      <c r="B347" s="82">
        <v>44089</v>
      </c>
      <c r="C347" s="74">
        <v>29</v>
      </c>
      <c r="D347" s="74" t="s">
        <v>825</v>
      </c>
      <c r="E347" s="74"/>
      <c r="G347" s="74"/>
      <c r="H347" s="74"/>
      <c r="I347" s="106"/>
      <c r="K347">
        <v>1</v>
      </c>
      <c r="L347">
        <v>1</v>
      </c>
      <c r="M347" s="80" t="s">
        <v>826</v>
      </c>
      <c r="N347" s="80"/>
      <c r="P347" s="305">
        <v>6</v>
      </c>
      <c r="Q347" s="447">
        <v>29</v>
      </c>
      <c r="Y347" s="80"/>
      <c r="Z347" s="80"/>
      <c r="AA347" s="74" t="s">
        <v>248</v>
      </c>
      <c r="AC347" s="80"/>
      <c r="AE347" s="80"/>
      <c r="AF347" s="80"/>
      <c r="AG347" s="80" t="s">
        <v>55</v>
      </c>
      <c r="AI347" s="80"/>
      <c r="AK347" s="111"/>
    </row>
    <row r="348" spans="1:37" ht="15.75" customHeight="1">
      <c r="A348" s="335" t="s">
        <v>827</v>
      </c>
      <c r="B348" s="82">
        <v>44077</v>
      </c>
      <c r="C348" s="74">
        <v>15</v>
      </c>
      <c r="D348" s="74" t="s">
        <v>828</v>
      </c>
      <c r="E348" s="74"/>
      <c r="G348" s="74"/>
      <c r="H348" s="74"/>
      <c r="I348" s="106"/>
      <c r="M348" s="80">
        <v>6</v>
      </c>
      <c r="N348" s="80"/>
      <c r="P348" s="305">
        <v>10</v>
      </c>
      <c r="Q348" s="447">
        <v>15</v>
      </c>
      <c r="Y348" s="80"/>
      <c r="Z348" s="80"/>
      <c r="AA348" s="74" t="s">
        <v>55</v>
      </c>
      <c r="AC348" s="80"/>
      <c r="AE348" s="80"/>
      <c r="AF348" s="80"/>
      <c r="AG348" s="80"/>
      <c r="AI348" s="80"/>
      <c r="AK348" s="111"/>
    </row>
    <row r="349" spans="1:37" ht="15.75" customHeight="1">
      <c r="A349" s="335" t="s">
        <v>829</v>
      </c>
      <c r="B349" s="106" t="s">
        <v>830</v>
      </c>
      <c r="C349" s="74">
        <v>38</v>
      </c>
      <c r="D349" s="74" t="s">
        <v>831</v>
      </c>
      <c r="E349" s="74"/>
      <c r="G349" s="74"/>
      <c r="H349" s="74"/>
      <c r="I349" s="106"/>
      <c r="M349" s="80">
        <v>2</v>
      </c>
      <c r="N349" s="80">
        <v>1</v>
      </c>
      <c r="P349" s="305">
        <v>23</v>
      </c>
      <c r="Q349" s="447">
        <v>38</v>
      </c>
      <c r="S349">
        <v>1</v>
      </c>
      <c r="Y349" s="80"/>
      <c r="Z349" s="80"/>
      <c r="AA349" s="74" t="s">
        <v>55</v>
      </c>
      <c r="AC349" s="80"/>
      <c r="AE349" s="80"/>
      <c r="AF349" s="80"/>
      <c r="AG349" s="80"/>
      <c r="AI349" s="80"/>
      <c r="AK349" s="111"/>
    </row>
    <row r="350" spans="1:37" ht="15.75" customHeight="1">
      <c r="A350" s="335" t="s">
        <v>832</v>
      </c>
      <c r="B350" s="126" t="s">
        <v>833</v>
      </c>
      <c r="C350" s="74">
        <v>21</v>
      </c>
      <c r="D350" s="74" t="s">
        <v>834</v>
      </c>
      <c r="E350" s="74"/>
      <c r="G350" s="74"/>
      <c r="H350" s="74"/>
      <c r="I350" s="106"/>
      <c r="M350" s="80"/>
      <c r="N350" s="80"/>
      <c r="Q350" s="447">
        <v>21</v>
      </c>
      <c r="Y350" s="80"/>
      <c r="Z350" s="80"/>
      <c r="AA350" s="74" t="s">
        <v>55</v>
      </c>
      <c r="AC350" s="80"/>
      <c r="AE350" s="80"/>
      <c r="AF350" s="80"/>
      <c r="AG350" s="80"/>
      <c r="AI350" s="80"/>
      <c r="AK350" s="111"/>
    </row>
    <row r="351" spans="1:37" ht="15.75" customHeight="1">
      <c r="A351" s="335" t="s">
        <v>835</v>
      </c>
      <c r="B351" s="84">
        <v>44077</v>
      </c>
      <c r="C351" s="74">
        <v>30</v>
      </c>
      <c r="D351" s="74">
        <v>30</v>
      </c>
      <c r="E351" s="74">
        <v>36</v>
      </c>
      <c r="G351" s="74"/>
      <c r="H351" s="74"/>
      <c r="I351" s="106"/>
      <c r="M351" s="80"/>
      <c r="N351" s="80">
        <v>1</v>
      </c>
      <c r="O351">
        <v>2</v>
      </c>
      <c r="Y351" s="80"/>
      <c r="Z351" s="80"/>
      <c r="AA351" s="74"/>
      <c r="AC351" s="80"/>
      <c r="AE351" s="80"/>
      <c r="AF351" s="80"/>
      <c r="AG351" s="80"/>
      <c r="AI351" s="80"/>
      <c r="AK351" s="111"/>
    </row>
    <row r="352" spans="1:37" ht="15.75" customHeight="1">
      <c r="A352" s="335" t="s">
        <v>836</v>
      </c>
      <c r="B352" s="84">
        <v>44139</v>
      </c>
      <c r="C352" s="74">
        <v>68</v>
      </c>
      <c r="D352" s="74" t="s">
        <v>837</v>
      </c>
      <c r="E352" s="74" t="s">
        <v>838</v>
      </c>
      <c r="G352" s="74"/>
      <c r="H352" s="74"/>
      <c r="I352" s="106"/>
      <c r="J352">
        <v>31</v>
      </c>
      <c r="M352" s="80"/>
      <c r="N352" s="80">
        <v>4</v>
      </c>
      <c r="O352">
        <v>25</v>
      </c>
      <c r="P352" s="305">
        <v>19</v>
      </c>
      <c r="Q352" s="447">
        <v>39</v>
      </c>
      <c r="U352">
        <f>68-39</f>
        <v>29</v>
      </c>
      <c r="Y352" s="80"/>
      <c r="Z352" s="80"/>
      <c r="AA352" s="74"/>
      <c r="AC352" s="80"/>
      <c r="AE352" s="80"/>
      <c r="AF352" s="80"/>
      <c r="AG352" s="80"/>
      <c r="AI352" s="80"/>
      <c r="AK352" s="111"/>
    </row>
    <row r="353" spans="1:40" ht="15.75" customHeight="1">
      <c r="A353" s="335" t="s">
        <v>839</v>
      </c>
      <c r="B353" s="84">
        <v>44133</v>
      </c>
      <c r="C353" s="74">
        <v>1</v>
      </c>
      <c r="D353" s="74">
        <v>30</v>
      </c>
      <c r="E353" s="74">
        <v>23</v>
      </c>
      <c r="G353" s="74"/>
      <c r="H353" s="74"/>
      <c r="I353" s="106"/>
      <c r="J353">
        <v>1</v>
      </c>
      <c r="M353" s="80"/>
      <c r="N353" s="80">
        <v>1</v>
      </c>
      <c r="P353" s="305">
        <v>1</v>
      </c>
      <c r="Q353" s="447">
        <v>1</v>
      </c>
      <c r="Y353" s="80"/>
      <c r="Z353" s="80"/>
      <c r="AA353" s="74"/>
      <c r="AC353" s="80"/>
      <c r="AE353" s="80"/>
      <c r="AF353" s="80"/>
      <c r="AG353" s="80"/>
      <c r="AI353" s="80"/>
      <c r="AK353" s="111"/>
    </row>
    <row r="354" spans="1:40" ht="15.75" customHeight="1">
      <c r="A354" s="335" t="s">
        <v>840</v>
      </c>
      <c r="B354" s="84">
        <v>44141</v>
      </c>
      <c r="C354" s="74">
        <v>4442</v>
      </c>
      <c r="D354" s="74" t="s">
        <v>841</v>
      </c>
      <c r="E354" s="74"/>
      <c r="F354">
        <v>13</v>
      </c>
      <c r="G354" s="74">
        <v>502</v>
      </c>
      <c r="H354" s="74">
        <v>2784</v>
      </c>
      <c r="I354" s="106" t="s">
        <v>842</v>
      </c>
      <c r="L354">
        <v>228</v>
      </c>
      <c r="M354" s="80">
        <v>1564</v>
      </c>
      <c r="N354" s="80"/>
      <c r="P354" s="305">
        <v>1331</v>
      </c>
      <c r="Q354" s="447">
        <v>4430</v>
      </c>
      <c r="R354">
        <v>12</v>
      </c>
      <c r="S354">
        <v>20</v>
      </c>
      <c r="Y354" s="80"/>
      <c r="Z354" s="80"/>
      <c r="AA354" s="74" t="s">
        <v>55</v>
      </c>
      <c r="AC354" s="80"/>
      <c r="AE354" s="80"/>
      <c r="AF354" s="80"/>
      <c r="AG354" s="80"/>
      <c r="AI354" s="80"/>
      <c r="AK354" s="111"/>
    </row>
    <row r="355" spans="1:40" ht="15.75" customHeight="1">
      <c r="A355" s="335" t="s">
        <v>843</v>
      </c>
      <c r="B355" s="84" t="s">
        <v>844</v>
      </c>
      <c r="C355" s="74">
        <v>1</v>
      </c>
      <c r="D355" s="74">
        <v>29</v>
      </c>
      <c r="E355" s="74" t="s">
        <v>632</v>
      </c>
      <c r="G355" s="74"/>
      <c r="H355" s="74"/>
      <c r="I355" s="106"/>
      <c r="M355" s="80"/>
      <c r="N355" s="80"/>
      <c r="Q355" s="447">
        <v>1</v>
      </c>
      <c r="Y355" s="80"/>
      <c r="Z355" s="80"/>
      <c r="AA355" s="74" t="s">
        <v>55</v>
      </c>
      <c r="AC355" s="80"/>
      <c r="AE355" s="80"/>
      <c r="AF355" s="80"/>
      <c r="AG355" s="80"/>
      <c r="AI355" s="80"/>
      <c r="AK355" s="111"/>
    </row>
    <row r="356" spans="1:40" ht="15.75" customHeight="1">
      <c r="A356" s="335" t="s">
        <v>845</v>
      </c>
      <c r="B356" s="84">
        <v>44092</v>
      </c>
      <c r="C356" s="74">
        <v>3434</v>
      </c>
      <c r="D356" s="74">
        <v>28.2</v>
      </c>
      <c r="E356" s="74"/>
      <c r="G356" s="74"/>
      <c r="H356" s="74"/>
      <c r="I356" s="106"/>
      <c r="J356">
        <v>377</v>
      </c>
      <c r="M356" s="80"/>
      <c r="N356" s="80">
        <v>80</v>
      </c>
      <c r="O356">
        <v>58</v>
      </c>
      <c r="Y356" s="80"/>
      <c r="Z356" s="80"/>
      <c r="AA356" s="74"/>
      <c r="AC356" s="80"/>
      <c r="AE356" s="80"/>
      <c r="AF356" s="80"/>
      <c r="AG356" s="80"/>
      <c r="AI356" s="80"/>
      <c r="AK356" s="111"/>
    </row>
    <row r="357" spans="1:40" s="80" customFormat="1" ht="15.75" customHeight="1">
      <c r="A357" s="335" t="s">
        <v>846</v>
      </c>
      <c r="B357" s="84">
        <v>44081</v>
      </c>
      <c r="C357" s="74">
        <v>246</v>
      </c>
      <c r="D357" s="74">
        <v>32.6</v>
      </c>
      <c r="E357" s="74"/>
      <c r="G357" s="74"/>
      <c r="H357" s="74"/>
      <c r="I357" s="106"/>
      <c r="J357">
        <v>4</v>
      </c>
      <c r="K357" s="80">
        <v>6</v>
      </c>
      <c r="L357" s="80">
        <v>17</v>
      </c>
      <c r="M357" s="80">
        <v>15</v>
      </c>
      <c r="N357" s="80">
        <v>5</v>
      </c>
      <c r="O357" s="80">
        <v>0</v>
      </c>
      <c r="P357" s="305">
        <v>55</v>
      </c>
      <c r="Q357" s="447">
        <v>246</v>
      </c>
      <c r="T357" s="80">
        <v>39</v>
      </c>
      <c r="AA357" s="74"/>
      <c r="AK357" s="111"/>
    </row>
    <row r="358" spans="1:40" s="129" customFormat="1" ht="15.75" customHeight="1">
      <c r="A358" s="335" t="s">
        <v>847</v>
      </c>
      <c r="B358" s="84">
        <v>44027</v>
      </c>
      <c r="C358" s="74">
        <v>20</v>
      </c>
      <c r="D358" s="74">
        <v>31</v>
      </c>
      <c r="E358" s="74"/>
      <c r="F358" s="74"/>
      <c r="G358" s="74"/>
      <c r="H358" s="74"/>
      <c r="I358" s="106"/>
      <c r="J358" s="80"/>
      <c r="K358" s="80"/>
      <c r="L358" s="80"/>
      <c r="M358" s="80"/>
      <c r="N358" s="80"/>
      <c r="O358" s="80"/>
      <c r="P358" s="305"/>
      <c r="Q358" s="447">
        <v>20</v>
      </c>
      <c r="R358" s="80"/>
      <c r="X358" s="80"/>
      <c r="Y358" s="80"/>
      <c r="Z358" s="80"/>
      <c r="AA358" s="74" t="s">
        <v>55</v>
      </c>
      <c r="AB358" s="80"/>
      <c r="AC358" s="80"/>
      <c r="AD358" s="80"/>
      <c r="AE358" s="80"/>
      <c r="AF358" s="80"/>
      <c r="AG358" s="80"/>
      <c r="AH358" s="80"/>
      <c r="AI358" s="80"/>
      <c r="AJ358" s="80"/>
      <c r="AK358" s="111"/>
      <c r="AL358" s="80"/>
      <c r="AM358" s="80"/>
      <c r="AN358" s="80"/>
    </row>
    <row r="359" spans="1:40" s="129" customFormat="1" ht="15.75" customHeight="1">
      <c r="A359" s="335" t="s">
        <v>848</v>
      </c>
      <c r="B359" s="84">
        <v>44028</v>
      </c>
      <c r="C359" s="74">
        <v>26</v>
      </c>
      <c r="D359" s="74">
        <v>29</v>
      </c>
      <c r="E359" s="74" t="s">
        <v>849</v>
      </c>
      <c r="F359" s="80">
        <v>3</v>
      </c>
      <c r="G359" s="134">
        <v>10</v>
      </c>
      <c r="H359" s="134">
        <v>13</v>
      </c>
      <c r="I359" s="106"/>
      <c r="J359" s="80"/>
      <c r="K359" s="80"/>
      <c r="L359" s="80"/>
      <c r="M359" s="80">
        <v>5</v>
      </c>
      <c r="N359" s="80">
        <v>1</v>
      </c>
      <c r="O359" s="80">
        <v>0</v>
      </c>
      <c r="P359" s="305"/>
      <c r="Q359" s="447">
        <v>10</v>
      </c>
      <c r="R359">
        <v>2</v>
      </c>
      <c r="T359" s="80"/>
      <c r="U359" s="80">
        <v>14</v>
      </c>
      <c r="X359" s="80"/>
      <c r="Y359" s="80"/>
      <c r="Z359" s="80"/>
      <c r="AA359" s="74"/>
      <c r="AB359" s="80"/>
      <c r="AC359" s="80"/>
      <c r="AD359" s="80"/>
      <c r="AE359" s="80"/>
      <c r="AF359" s="80"/>
      <c r="AG359" s="80"/>
      <c r="AH359" s="80"/>
      <c r="AI359" s="80"/>
      <c r="AJ359" s="80"/>
      <c r="AK359" s="111"/>
      <c r="AL359" s="80"/>
      <c r="AM359" s="80"/>
      <c r="AN359" s="80"/>
    </row>
    <row r="360" spans="1:40" s="129" customFormat="1" ht="15.75" customHeight="1">
      <c r="A360" s="335" t="s">
        <v>850</v>
      </c>
      <c r="B360" s="84">
        <v>44092</v>
      </c>
      <c r="C360" s="74">
        <v>18</v>
      </c>
      <c r="D360" s="74" t="s">
        <v>851</v>
      </c>
      <c r="E360" s="74"/>
      <c r="F360" s="80"/>
      <c r="G360" s="74"/>
      <c r="H360" s="74"/>
      <c r="I360" s="106"/>
      <c r="J360" s="80"/>
      <c r="K360" s="80"/>
      <c r="L360" s="80"/>
      <c r="M360" s="80"/>
      <c r="N360" s="80"/>
      <c r="O360" s="80"/>
      <c r="P360" s="305">
        <v>6</v>
      </c>
      <c r="Q360" s="447">
        <v>18</v>
      </c>
      <c r="R360" s="80"/>
      <c r="X360" s="80"/>
      <c r="Y360" s="80"/>
      <c r="Z360" s="80"/>
      <c r="AA360" s="74"/>
      <c r="AB360" s="80"/>
      <c r="AC360" s="80"/>
      <c r="AD360" s="80"/>
      <c r="AE360" s="80"/>
      <c r="AF360" s="80"/>
      <c r="AG360" s="80"/>
      <c r="AH360" s="80"/>
      <c r="AI360" s="80"/>
      <c r="AJ360" s="80"/>
      <c r="AK360" s="111"/>
      <c r="AL360" s="80"/>
      <c r="AM360" s="80"/>
      <c r="AN360" s="80"/>
    </row>
    <row r="361" spans="1:40" s="129" customFormat="1" ht="15.75" customHeight="1">
      <c r="A361" s="335" t="s">
        <v>852</v>
      </c>
      <c r="B361" s="84">
        <v>44082</v>
      </c>
      <c r="C361" s="74">
        <v>77</v>
      </c>
      <c r="D361" s="74"/>
      <c r="E361" s="74"/>
      <c r="F361" s="80"/>
      <c r="G361" s="74"/>
      <c r="H361" s="74"/>
      <c r="I361" s="106"/>
      <c r="J361" s="80"/>
      <c r="K361" s="80"/>
      <c r="L361" s="80"/>
      <c r="M361" s="80">
        <v>32</v>
      </c>
      <c r="N361" s="80">
        <v>2</v>
      </c>
      <c r="O361" s="80">
        <v>0</v>
      </c>
      <c r="P361" s="305">
        <v>21</v>
      </c>
      <c r="Q361" s="447">
        <v>77</v>
      </c>
      <c r="R361" s="80"/>
      <c r="X361" s="80"/>
      <c r="Y361" s="80"/>
      <c r="Z361" s="80"/>
      <c r="AA361" s="74"/>
      <c r="AB361" s="80"/>
      <c r="AC361" s="80"/>
      <c r="AD361" s="80"/>
      <c r="AE361" s="80"/>
      <c r="AF361" s="80"/>
      <c r="AG361" s="80"/>
      <c r="AH361" s="80"/>
      <c r="AI361" s="80"/>
      <c r="AJ361" s="80"/>
      <c r="AK361" s="111"/>
      <c r="AL361" s="80"/>
      <c r="AM361" s="80"/>
      <c r="AN361" s="80"/>
    </row>
    <row r="362" spans="1:40" ht="15.75" customHeight="1">
      <c r="A362" s="335" t="s">
        <v>853</v>
      </c>
      <c r="B362" s="84">
        <v>44075</v>
      </c>
      <c r="C362" s="115">
        <v>125</v>
      </c>
      <c r="D362" s="74"/>
      <c r="E362" s="74"/>
      <c r="F362" s="133">
        <v>10</v>
      </c>
      <c r="G362" s="133">
        <v>12</v>
      </c>
      <c r="H362" s="133">
        <v>39</v>
      </c>
      <c r="I362" s="106"/>
      <c r="J362" s="133">
        <v>20</v>
      </c>
      <c r="K362" s="133">
        <v>2</v>
      </c>
      <c r="L362" s="133">
        <v>6</v>
      </c>
      <c r="M362" s="133">
        <v>7</v>
      </c>
      <c r="N362" s="80">
        <v>3</v>
      </c>
      <c r="O362" s="80">
        <v>0</v>
      </c>
      <c r="P362" s="305">
        <v>52</v>
      </c>
      <c r="Q362" s="447">
        <v>97</v>
      </c>
      <c r="R362" s="80">
        <v>3</v>
      </c>
      <c r="U362">
        <v>23</v>
      </c>
      <c r="V362" s="98">
        <v>2</v>
      </c>
      <c r="X362" s="80"/>
      <c r="Y362" s="80"/>
      <c r="Z362" s="80"/>
      <c r="AA362" s="74"/>
      <c r="AB362" s="80"/>
      <c r="AC362" s="80"/>
      <c r="AD362" s="80"/>
      <c r="AE362" s="80"/>
      <c r="AF362" s="80"/>
      <c r="AG362" s="80"/>
      <c r="AH362" s="80"/>
      <c r="AI362" s="80"/>
      <c r="AJ362" s="80"/>
      <c r="AK362" s="111"/>
      <c r="AL362" s="80"/>
      <c r="AM362" s="80"/>
      <c r="AN362" s="80"/>
    </row>
    <row r="363" spans="1:40" ht="15.75" customHeight="1">
      <c r="A363" s="335" t="s">
        <v>854</v>
      </c>
      <c r="B363" s="84">
        <v>44082</v>
      </c>
      <c r="C363" s="74">
        <v>5</v>
      </c>
      <c r="D363" s="74"/>
      <c r="E363" s="74"/>
      <c r="F363" s="80"/>
      <c r="G363" s="74"/>
      <c r="H363" s="74"/>
      <c r="I363" s="106"/>
      <c r="J363" s="80"/>
      <c r="K363" s="80"/>
      <c r="L363" s="80"/>
      <c r="M363" s="80"/>
      <c r="N363" s="80"/>
      <c r="O363" s="80"/>
      <c r="P363" s="305">
        <v>5</v>
      </c>
      <c r="Q363" s="447">
        <v>5</v>
      </c>
      <c r="R363" s="80"/>
      <c r="X363" s="80"/>
      <c r="Y363" s="80"/>
      <c r="Z363" s="80"/>
      <c r="AA363" s="74"/>
      <c r="AB363" s="80"/>
      <c r="AC363" s="80"/>
      <c r="AD363" s="80"/>
      <c r="AE363" s="80"/>
      <c r="AF363" s="80"/>
      <c r="AG363" s="80"/>
      <c r="AH363" s="80"/>
      <c r="AI363" s="80"/>
      <c r="AJ363" s="80"/>
      <c r="AK363" s="111"/>
      <c r="AL363" s="80"/>
      <c r="AM363" s="80"/>
      <c r="AN363" s="80"/>
    </row>
    <row r="364" spans="1:40" ht="15.75" customHeight="1">
      <c r="A364" s="335" t="s">
        <v>855</v>
      </c>
      <c r="B364" s="84">
        <v>44060</v>
      </c>
      <c r="C364" s="74">
        <v>50</v>
      </c>
      <c r="D364" s="74" t="s">
        <v>856</v>
      </c>
      <c r="E364" s="18" t="s">
        <v>857</v>
      </c>
      <c r="F364" s="80"/>
      <c r="G364" s="74"/>
      <c r="H364" s="74"/>
      <c r="I364" s="106"/>
      <c r="J364" s="80">
        <v>19</v>
      </c>
      <c r="K364" s="80"/>
      <c r="L364" s="80"/>
      <c r="M364" s="80">
        <v>16</v>
      </c>
      <c r="N364" s="80">
        <v>4</v>
      </c>
      <c r="O364" s="80">
        <v>2</v>
      </c>
      <c r="P364" s="305">
        <v>10</v>
      </c>
      <c r="Q364" s="447">
        <v>24</v>
      </c>
      <c r="R364" s="80"/>
      <c r="U364">
        <v>26</v>
      </c>
      <c r="X364" s="80"/>
      <c r="Y364" s="80"/>
      <c r="Z364" s="80"/>
      <c r="AA364" s="74"/>
      <c r="AB364" s="80"/>
      <c r="AC364" s="80"/>
      <c r="AD364" s="80"/>
      <c r="AE364" s="80"/>
      <c r="AF364" s="80"/>
      <c r="AG364" s="80"/>
      <c r="AH364" s="80"/>
      <c r="AI364" s="80"/>
      <c r="AJ364" s="80"/>
      <c r="AK364" s="111"/>
      <c r="AL364" s="80"/>
      <c r="AM364" s="80"/>
      <c r="AN364" s="80"/>
    </row>
    <row r="365" spans="1:40" ht="15.75" customHeight="1">
      <c r="A365" s="335" t="s">
        <v>858</v>
      </c>
      <c r="B365" s="84">
        <v>44133</v>
      </c>
      <c r="C365" s="74">
        <v>15</v>
      </c>
      <c r="D365" s="74" t="s">
        <v>859</v>
      </c>
      <c r="E365" s="18"/>
      <c r="F365" s="80"/>
      <c r="G365" s="74"/>
      <c r="H365" s="74"/>
      <c r="I365" s="106"/>
      <c r="J365" s="80"/>
      <c r="K365" s="80"/>
      <c r="L365" s="80"/>
      <c r="M365" s="80"/>
      <c r="N365" s="80"/>
      <c r="O365" s="80"/>
      <c r="P365" s="305">
        <v>6</v>
      </c>
      <c r="Q365" s="447">
        <v>15</v>
      </c>
      <c r="R365" s="80"/>
      <c r="X365" s="80"/>
      <c r="Y365" s="80"/>
      <c r="Z365" s="80"/>
      <c r="AA365" s="74"/>
      <c r="AB365" s="80"/>
      <c r="AC365" s="80"/>
      <c r="AD365" s="80"/>
      <c r="AE365" s="80"/>
      <c r="AF365" s="80"/>
      <c r="AG365" s="80"/>
      <c r="AH365" s="80"/>
      <c r="AI365" s="80"/>
      <c r="AJ365" s="80"/>
      <c r="AK365" s="111"/>
      <c r="AL365" s="80"/>
      <c r="AM365" s="80"/>
      <c r="AN365" s="80"/>
    </row>
    <row r="366" spans="1:40" ht="15.75" customHeight="1">
      <c r="A366" s="335" t="s">
        <v>860</v>
      </c>
      <c r="B366" s="84">
        <v>44148</v>
      </c>
      <c r="C366" s="74">
        <v>1</v>
      </c>
      <c r="D366" s="74">
        <v>42</v>
      </c>
      <c r="E366" s="18" t="s">
        <v>861</v>
      </c>
      <c r="F366" s="80"/>
      <c r="G366" s="74"/>
      <c r="H366" s="74"/>
      <c r="I366" s="106"/>
      <c r="J366" s="80"/>
      <c r="K366" s="80"/>
      <c r="L366" s="80"/>
      <c r="M366" s="80"/>
      <c r="N366" s="80"/>
      <c r="O366" s="80"/>
      <c r="P366" s="305">
        <v>1</v>
      </c>
      <c r="Q366" s="447">
        <v>1</v>
      </c>
      <c r="R366" s="80"/>
      <c r="X366" s="80"/>
      <c r="Y366" s="80"/>
      <c r="Z366" s="80"/>
      <c r="AA366" s="74" t="s">
        <v>55</v>
      </c>
      <c r="AB366" s="80"/>
      <c r="AC366" s="80"/>
      <c r="AD366" s="80"/>
      <c r="AE366" s="80"/>
      <c r="AF366" s="80" t="s">
        <v>55</v>
      </c>
      <c r="AG366" s="80"/>
      <c r="AH366" s="80"/>
      <c r="AI366" s="80" t="s">
        <v>55</v>
      </c>
      <c r="AJ366" s="80"/>
      <c r="AK366" s="111" t="s">
        <v>862</v>
      </c>
      <c r="AL366" s="80"/>
      <c r="AM366" s="80"/>
      <c r="AN366" s="80"/>
    </row>
    <row r="367" spans="1:40" ht="15.75" customHeight="1">
      <c r="A367" s="335" t="s">
        <v>863</v>
      </c>
      <c r="B367" s="84">
        <v>44148</v>
      </c>
      <c r="C367" s="74">
        <v>403</v>
      </c>
      <c r="D367" s="74" t="s">
        <v>864</v>
      </c>
      <c r="E367" s="18"/>
      <c r="F367" s="80"/>
      <c r="G367" s="74"/>
      <c r="H367" s="74"/>
      <c r="I367" s="106" t="s">
        <v>865</v>
      </c>
      <c r="J367" s="80"/>
      <c r="K367" s="80"/>
      <c r="L367" s="80"/>
      <c r="M367" s="80"/>
      <c r="N367" s="80"/>
      <c r="O367" s="80"/>
      <c r="P367" s="305">
        <v>136</v>
      </c>
      <c r="Q367" s="447">
        <v>403</v>
      </c>
      <c r="R367" s="80"/>
      <c r="X367" s="80"/>
      <c r="Y367" s="80"/>
      <c r="Z367" s="80"/>
      <c r="AA367" s="74" t="s">
        <v>55</v>
      </c>
      <c r="AB367" s="80"/>
      <c r="AC367" s="80"/>
      <c r="AD367" s="80"/>
      <c r="AE367" s="80"/>
      <c r="AF367" s="80"/>
      <c r="AG367" s="80"/>
      <c r="AH367" s="80"/>
      <c r="AI367" s="80"/>
      <c r="AJ367" s="80"/>
      <c r="AK367" s="111"/>
      <c r="AL367" s="80"/>
      <c r="AM367" s="80"/>
      <c r="AN367" s="80"/>
    </row>
    <row r="368" spans="1:40" ht="15.75" customHeight="1">
      <c r="A368" s="335" t="s">
        <v>866</v>
      </c>
      <c r="B368" s="84">
        <v>44141</v>
      </c>
      <c r="C368" s="74">
        <v>1</v>
      </c>
      <c r="D368" s="74">
        <v>25</v>
      </c>
      <c r="E368" s="18" t="s">
        <v>867</v>
      </c>
      <c r="F368" s="80"/>
      <c r="G368" s="74"/>
      <c r="H368" s="74"/>
      <c r="I368" s="106"/>
      <c r="J368" s="80"/>
      <c r="K368" s="80"/>
      <c r="L368" s="80"/>
      <c r="M368" s="80"/>
      <c r="N368" s="80"/>
      <c r="O368" s="80"/>
      <c r="P368" s="305">
        <v>1</v>
      </c>
      <c r="Q368" s="447">
        <v>1</v>
      </c>
      <c r="R368" s="80"/>
      <c r="X368" s="80"/>
      <c r="Y368" s="80"/>
      <c r="Z368" s="80"/>
      <c r="AA368" s="74" t="s">
        <v>55</v>
      </c>
      <c r="AB368" s="80"/>
      <c r="AC368" s="80"/>
      <c r="AD368" s="80"/>
      <c r="AE368" s="80"/>
      <c r="AF368" s="80"/>
      <c r="AG368" s="80"/>
      <c r="AH368" s="80"/>
      <c r="AI368" s="80"/>
      <c r="AJ368" s="80"/>
      <c r="AK368" s="111"/>
      <c r="AL368" s="80"/>
      <c r="AM368" s="80"/>
      <c r="AN368" s="80"/>
    </row>
    <row r="369" spans="1:40" ht="15.75" customHeight="1">
      <c r="A369" s="335" t="s">
        <v>868</v>
      </c>
      <c r="B369" s="84">
        <v>44129</v>
      </c>
      <c r="C369" s="74">
        <v>4</v>
      </c>
      <c r="D369" s="74" t="s">
        <v>869</v>
      </c>
      <c r="E369" s="18" t="s">
        <v>758</v>
      </c>
      <c r="F369" s="80"/>
      <c r="G369" s="74"/>
      <c r="H369" s="74"/>
      <c r="I369" s="106"/>
      <c r="J369" s="80"/>
      <c r="K369" s="80"/>
      <c r="L369" s="80"/>
      <c r="M369" s="80"/>
      <c r="N369" s="80"/>
      <c r="O369" s="80"/>
      <c r="P369" s="305">
        <v>3</v>
      </c>
      <c r="Q369" s="447">
        <v>4</v>
      </c>
      <c r="R369" s="80"/>
      <c r="X369" s="80"/>
      <c r="Y369" s="80"/>
      <c r="Z369" s="80"/>
      <c r="AA369" s="74" t="s">
        <v>55</v>
      </c>
      <c r="AB369" s="80"/>
      <c r="AC369" s="80"/>
      <c r="AD369" s="80"/>
      <c r="AE369" s="80"/>
      <c r="AF369" s="80"/>
      <c r="AG369" s="80" t="s">
        <v>870</v>
      </c>
      <c r="AH369" s="80"/>
      <c r="AI369" s="80"/>
      <c r="AJ369" s="80"/>
      <c r="AK369" s="111"/>
      <c r="AL369" s="80"/>
      <c r="AM369" s="80"/>
      <c r="AN369" s="80"/>
    </row>
    <row r="370" spans="1:40" ht="15.75" customHeight="1">
      <c r="A370" s="335" t="s">
        <v>871</v>
      </c>
      <c r="B370" s="84">
        <v>44155</v>
      </c>
      <c r="C370" s="74">
        <v>9</v>
      </c>
      <c r="D370" s="74" t="s">
        <v>872</v>
      </c>
      <c r="E370" s="18"/>
      <c r="F370" s="80"/>
      <c r="G370" s="74"/>
      <c r="H370" s="74"/>
      <c r="I370" s="106"/>
      <c r="J370" s="80"/>
      <c r="K370" s="80"/>
      <c r="L370" s="80"/>
      <c r="M370" s="80" t="s">
        <v>873</v>
      </c>
      <c r="N370" s="80">
        <v>9</v>
      </c>
      <c r="O370" s="80"/>
      <c r="P370" s="434">
        <v>8</v>
      </c>
      <c r="Q370" s="447">
        <v>9</v>
      </c>
      <c r="R370" s="80"/>
      <c r="X370" s="80"/>
      <c r="Y370" s="80"/>
      <c r="Z370" s="80"/>
      <c r="AA370" s="74" t="s">
        <v>55</v>
      </c>
      <c r="AB370" s="80"/>
      <c r="AC370" s="80"/>
      <c r="AD370" s="80"/>
      <c r="AE370" s="80"/>
      <c r="AF370" s="80"/>
      <c r="AG370" s="80"/>
      <c r="AH370" s="80"/>
      <c r="AI370" s="80"/>
      <c r="AJ370" s="80"/>
      <c r="AK370" s="111"/>
      <c r="AL370" s="80"/>
      <c r="AM370" s="80"/>
      <c r="AN370" s="80"/>
    </row>
    <row r="371" spans="1:40" ht="15.75" customHeight="1">
      <c r="A371" s="335" t="s">
        <v>874</v>
      </c>
      <c r="B371" s="84">
        <v>44157</v>
      </c>
      <c r="C371" s="74">
        <v>1</v>
      </c>
      <c r="D371" s="74">
        <v>24</v>
      </c>
      <c r="E371" s="18" t="s">
        <v>875</v>
      </c>
      <c r="F371" s="80"/>
      <c r="G371" s="74"/>
      <c r="H371" s="74">
        <v>22</v>
      </c>
      <c r="I371" s="106"/>
      <c r="J371" s="80"/>
      <c r="K371" s="80"/>
      <c r="L371" s="80"/>
      <c r="N371" s="80"/>
      <c r="O371" s="80"/>
      <c r="Q371" s="447">
        <v>1</v>
      </c>
      <c r="R371" s="80"/>
      <c r="X371" s="80"/>
      <c r="Y371" s="80"/>
      <c r="Z371" s="80"/>
      <c r="AA371" s="74" t="s">
        <v>55</v>
      </c>
      <c r="AB371" s="80"/>
      <c r="AC371" s="80"/>
      <c r="AD371" s="80"/>
      <c r="AE371" s="80"/>
      <c r="AF371" s="80"/>
      <c r="AG371" s="80" t="s">
        <v>876</v>
      </c>
      <c r="AH371" s="80"/>
      <c r="AI371" s="80"/>
      <c r="AJ371" s="80"/>
      <c r="AK371" s="111"/>
      <c r="AL371" s="80"/>
      <c r="AM371" s="80"/>
      <c r="AN371" s="80"/>
    </row>
    <row r="372" spans="1:40" ht="15.75" customHeight="1">
      <c r="A372" s="335" t="s">
        <v>877</v>
      </c>
      <c r="B372" s="84">
        <v>44154</v>
      </c>
      <c r="C372" s="74">
        <v>63</v>
      </c>
      <c r="D372" s="80" t="s">
        <v>806</v>
      </c>
      <c r="E372" s="18" t="s">
        <v>878</v>
      </c>
      <c r="F372" s="80"/>
      <c r="G372" s="74"/>
      <c r="H372" s="74"/>
      <c r="I372" s="106"/>
      <c r="J372" s="80"/>
      <c r="K372" s="80"/>
      <c r="L372" s="80"/>
      <c r="M372" s="80" t="s">
        <v>879</v>
      </c>
      <c r="N372" s="80"/>
      <c r="O372" s="80"/>
      <c r="P372" s="305">
        <v>7</v>
      </c>
      <c r="Q372" s="447">
        <v>28</v>
      </c>
      <c r="R372" s="80"/>
      <c r="U372">
        <f>63-28</f>
        <v>35</v>
      </c>
      <c r="X372" s="80"/>
      <c r="Y372" s="80"/>
      <c r="Z372" s="80"/>
      <c r="AA372" s="74"/>
      <c r="AB372" s="80"/>
      <c r="AC372" s="80"/>
      <c r="AD372" s="80"/>
      <c r="AE372" s="80"/>
      <c r="AF372" s="80"/>
      <c r="AG372" s="80"/>
      <c r="AH372" s="80"/>
      <c r="AI372" s="80"/>
      <c r="AJ372" s="80"/>
      <c r="AK372" s="111"/>
      <c r="AL372" s="80"/>
      <c r="AM372" s="80"/>
      <c r="AN372" s="80"/>
    </row>
    <row r="373" spans="1:40" ht="15.75" customHeight="1">
      <c r="A373" s="335" t="s">
        <v>880</v>
      </c>
      <c r="B373" s="84">
        <v>44154</v>
      </c>
      <c r="C373" s="74">
        <v>38</v>
      </c>
      <c r="D373" s="74" t="s">
        <v>881</v>
      </c>
      <c r="E373" s="18"/>
      <c r="F373" s="80"/>
      <c r="G373" s="74"/>
      <c r="H373" s="74"/>
      <c r="I373" s="106"/>
      <c r="J373" s="80"/>
      <c r="K373" s="80"/>
      <c r="L373" s="80">
        <v>1</v>
      </c>
      <c r="M373" s="80" t="s">
        <v>882</v>
      </c>
      <c r="N373" s="80">
        <v>15</v>
      </c>
      <c r="O373" s="80"/>
      <c r="P373" s="305">
        <v>16</v>
      </c>
      <c r="Q373" s="447">
        <v>22</v>
      </c>
      <c r="R373" s="80"/>
      <c r="U373">
        <v>16</v>
      </c>
      <c r="X373" s="80"/>
      <c r="Y373" s="80"/>
      <c r="Z373" s="80"/>
      <c r="AA373" s="74" t="s">
        <v>55</v>
      </c>
      <c r="AB373" s="80"/>
      <c r="AC373" s="80"/>
      <c r="AD373" s="80"/>
      <c r="AE373" s="80"/>
      <c r="AF373" s="80"/>
      <c r="AG373" s="80"/>
      <c r="AH373" s="80"/>
      <c r="AI373" s="80"/>
      <c r="AJ373" s="80"/>
      <c r="AK373" s="111"/>
      <c r="AL373" s="80"/>
      <c r="AM373" s="80"/>
      <c r="AN373" s="80"/>
    </row>
    <row r="374" spans="1:40" ht="15.75" customHeight="1">
      <c r="A374" s="335" t="s">
        <v>883</v>
      </c>
      <c r="B374" s="84">
        <v>44137</v>
      </c>
      <c r="C374" s="74">
        <v>21</v>
      </c>
      <c r="D374" s="74" t="s">
        <v>884</v>
      </c>
      <c r="E374" s="18"/>
      <c r="F374" s="80"/>
      <c r="G374" s="74"/>
      <c r="H374" s="74"/>
      <c r="I374" s="106"/>
      <c r="J374" s="80">
        <v>3</v>
      </c>
      <c r="K374" s="80"/>
      <c r="L374" s="80">
        <v>5</v>
      </c>
      <c r="M374" s="80"/>
      <c r="N374" s="80"/>
      <c r="O374" s="80"/>
      <c r="P374" s="305">
        <v>4</v>
      </c>
      <c r="Q374" s="447">
        <v>21</v>
      </c>
      <c r="R374" s="80"/>
      <c r="T374">
        <v>1</v>
      </c>
      <c r="X374" s="80"/>
      <c r="Y374" s="80"/>
      <c r="Z374" s="80"/>
      <c r="AA374" s="74" t="s">
        <v>55</v>
      </c>
      <c r="AB374" s="80"/>
      <c r="AC374" s="80"/>
      <c r="AD374" s="80"/>
      <c r="AE374" s="80"/>
      <c r="AF374" s="80"/>
      <c r="AG374" s="80"/>
      <c r="AH374" s="80"/>
      <c r="AI374" s="80"/>
      <c r="AJ374" s="80"/>
      <c r="AK374" s="111"/>
      <c r="AL374" s="80"/>
      <c r="AM374" s="80"/>
      <c r="AN374" s="80"/>
    </row>
    <row r="375" spans="1:40" ht="15.75" customHeight="1">
      <c r="A375" s="335" t="s">
        <v>885</v>
      </c>
      <c r="B375" s="84">
        <v>44151</v>
      </c>
      <c r="C375" s="74">
        <v>1</v>
      </c>
      <c r="D375" s="74">
        <v>40</v>
      </c>
      <c r="E375" s="18" t="s">
        <v>886</v>
      </c>
      <c r="F375" s="80"/>
      <c r="G375" s="74"/>
      <c r="H375" s="74"/>
      <c r="I375" s="106" t="s">
        <v>887</v>
      </c>
      <c r="J375" s="80"/>
      <c r="K375" s="80"/>
      <c r="L375" s="80"/>
      <c r="M375" s="80"/>
      <c r="N375" s="80">
        <v>1</v>
      </c>
      <c r="O375" s="80"/>
      <c r="P375" s="305">
        <v>1</v>
      </c>
      <c r="Q375" s="447">
        <v>1</v>
      </c>
      <c r="R375" s="80"/>
      <c r="X375" s="80"/>
      <c r="Y375" s="80"/>
      <c r="Z375" s="80"/>
      <c r="AA375" s="74" t="s">
        <v>55</v>
      </c>
      <c r="AB375" s="80"/>
      <c r="AC375" s="80"/>
      <c r="AD375" s="80"/>
      <c r="AE375" s="80"/>
      <c r="AF375" s="80"/>
      <c r="AG375" s="80"/>
      <c r="AH375" s="80"/>
      <c r="AI375" s="80"/>
      <c r="AJ375" s="80"/>
      <c r="AK375" s="111"/>
      <c r="AL375" s="80"/>
      <c r="AM375" s="80"/>
      <c r="AN375" s="80"/>
    </row>
    <row r="376" spans="1:40" ht="15.75" customHeight="1">
      <c r="A376" s="335" t="s">
        <v>888</v>
      </c>
      <c r="B376" s="84">
        <v>44137</v>
      </c>
      <c r="C376" s="47">
        <v>252</v>
      </c>
      <c r="D376" s="74" t="s">
        <v>889</v>
      </c>
      <c r="E376" s="18"/>
      <c r="F376" s="80"/>
      <c r="G376" s="74">
        <v>16</v>
      </c>
      <c r="H376" s="74">
        <v>227</v>
      </c>
      <c r="I376" s="106"/>
      <c r="J376" s="80">
        <v>13</v>
      </c>
      <c r="K376" s="80">
        <v>26</v>
      </c>
      <c r="L376" s="80">
        <v>14</v>
      </c>
      <c r="M376" s="80" t="s">
        <v>890</v>
      </c>
      <c r="N376" s="80"/>
      <c r="O376" s="80"/>
      <c r="P376" s="305">
        <v>65</v>
      </c>
      <c r="Q376" s="447">
        <v>245</v>
      </c>
      <c r="R376" s="80">
        <v>7</v>
      </c>
      <c r="V376">
        <v>7</v>
      </c>
      <c r="X376" s="80"/>
      <c r="Y376" s="80"/>
      <c r="Z376" s="80"/>
      <c r="AA376" s="74" t="s">
        <v>55</v>
      </c>
      <c r="AB376" s="80"/>
      <c r="AC376" s="80"/>
      <c r="AD376" s="80"/>
      <c r="AE376" s="80"/>
      <c r="AF376" s="80"/>
      <c r="AG376" s="80"/>
      <c r="AH376" s="80"/>
      <c r="AI376" s="80"/>
      <c r="AJ376" s="80"/>
      <c r="AK376" s="111"/>
      <c r="AL376" s="80"/>
      <c r="AM376" s="80"/>
      <c r="AN376" s="80"/>
    </row>
    <row r="377" spans="1:40" ht="15.75" customHeight="1">
      <c r="A377" s="335" t="s">
        <v>891</v>
      </c>
      <c r="B377" s="84">
        <v>44151</v>
      </c>
      <c r="C377" s="47">
        <v>1</v>
      </c>
      <c r="D377" s="74">
        <v>35</v>
      </c>
      <c r="E377" s="18" t="s">
        <v>892</v>
      </c>
      <c r="F377" s="80">
        <v>1</v>
      </c>
      <c r="G377" s="74"/>
      <c r="H377" s="74"/>
      <c r="I377" s="106"/>
      <c r="J377" s="80"/>
      <c r="K377" s="80"/>
      <c r="L377" s="80"/>
      <c r="M377" s="80"/>
      <c r="N377" s="80"/>
      <c r="O377" s="80"/>
      <c r="R377" s="80"/>
      <c r="U377">
        <v>1</v>
      </c>
      <c r="X377" s="80"/>
      <c r="Y377" s="80"/>
      <c r="Z377" s="80"/>
      <c r="AA377" s="74" t="s">
        <v>55</v>
      </c>
      <c r="AB377" s="80"/>
      <c r="AC377" s="80"/>
      <c r="AD377" s="80"/>
      <c r="AE377" s="80"/>
      <c r="AF377" s="80"/>
      <c r="AG377" s="80"/>
      <c r="AH377" s="80"/>
      <c r="AI377" s="80"/>
      <c r="AJ377" s="80"/>
      <c r="AK377" s="111"/>
      <c r="AL377" s="80"/>
      <c r="AM377" s="80"/>
      <c r="AN377" s="80"/>
    </row>
    <row r="378" spans="1:40" ht="15.75" customHeight="1">
      <c r="A378" s="335" t="s">
        <v>893</v>
      </c>
      <c r="B378" s="84">
        <v>44140</v>
      </c>
      <c r="C378" s="47">
        <v>1</v>
      </c>
      <c r="D378" s="74">
        <v>33</v>
      </c>
      <c r="E378" s="18" t="s">
        <v>894</v>
      </c>
      <c r="F378" s="80"/>
      <c r="G378" s="74"/>
      <c r="H378" s="74">
        <v>1</v>
      </c>
      <c r="I378" s="106"/>
      <c r="J378" s="80"/>
      <c r="K378" s="80"/>
      <c r="L378" s="80"/>
      <c r="M378" s="80"/>
      <c r="N378" s="80">
        <v>1</v>
      </c>
      <c r="O378" s="80"/>
      <c r="Q378" s="447">
        <v>1</v>
      </c>
      <c r="R378" s="80"/>
      <c r="X378" s="80"/>
      <c r="Y378" s="80"/>
      <c r="Z378" s="80"/>
      <c r="AA378" s="74"/>
      <c r="AB378" s="80"/>
      <c r="AC378" s="80"/>
      <c r="AD378" s="80"/>
      <c r="AE378" s="80"/>
      <c r="AF378" s="80"/>
      <c r="AG378" s="80" t="s">
        <v>895</v>
      </c>
      <c r="AH378" s="80"/>
      <c r="AI378" s="80"/>
      <c r="AJ378" s="80"/>
      <c r="AK378" s="111"/>
      <c r="AL378" s="80"/>
      <c r="AM378" s="80"/>
      <c r="AN378" s="80"/>
    </row>
    <row r="379" spans="1:40" ht="15.75" customHeight="1">
      <c r="A379" s="338" t="s">
        <v>896</v>
      </c>
      <c r="B379" s="139">
        <v>44125</v>
      </c>
      <c r="C379" s="47">
        <v>36</v>
      </c>
      <c r="D379" s="74">
        <v>29</v>
      </c>
      <c r="E379" s="18" t="s">
        <v>897</v>
      </c>
      <c r="F379" s="80">
        <v>6</v>
      </c>
      <c r="G379" s="74">
        <v>5</v>
      </c>
      <c r="H379" s="74">
        <v>25</v>
      </c>
      <c r="I379" s="106"/>
      <c r="J379" s="80"/>
      <c r="K379" s="80"/>
      <c r="L379" s="80">
        <v>2</v>
      </c>
      <c r="M379" s="80"/>
      <c r="N379" s="80"/>
      <c r="O379" s="80"/>
      <c r="R379" s="80"/>
      <c r="X379" s="80"/>
      <c r="Y379" s="80"/>
      <c r="Z379" s="80"/>
      <c r="AA379" s="74"/>
      <c r="AB379" s="80"/>
      <c r="AC379" s="80"/>
      <c r="AD379" s="80"/>
      <c r="AE379" s="80"/>
      <c r="AF379" s="80"/>
      <c r="AG379" s="80"/>
      <c r="AH379" s="80"/>
      <c r="AI379" s="80"/>
      <c r="AJ379" s="80"/>
      <c r="AK379" s="111" t="s">
        <v>898</v>
      </c>
      <c r="AL379" s="80"/>
      <c r="AM379" s="80"/>
      <c r="AN379" s="80"/>
    </row>
    <row r="380" spans="1:40" ht="15.75" customHeight="1">
      <c r="A380" s="338" t="s">
        <v>899</v>
      </c>
      <c r="B380" s="139">
        <v>44128</v>
      </c>
      <c r="C380" s="47">
        <v>250</v>
      </c>
      <c r="D380" s="74"/>
      <c r="E380" s="18"/>
      <c r="F380" s="80"/>
      <c r="G380" s="74"/>
      <c r="H380" s="74"/>
      <c r="I380" s="106"/>
      <c r="J380" s="80">
        <v>89</v>
      </c>
      <c r="K380" s="80"/>
      <c r="L380" s="80"/>
      <c r="M380" s="80">
        <v>67</v>
      </c>
      <c r="N380" s="80">
        <v>9</v>
      </c>
      <c r="O380" s="80"/>
      <c r="R380" s="80"/>
      <c r="X380" s="80"/>
      <c r="Y380" s="80"/>
      <c r="Z380" s="80"/>
      <c r="AA380" s="74" t="s">
        <v>55</v>
      </c>
      <c r="AB380" s="80"/>
      <c r="AC380" s="80"/>
      <c r="AD380" s="80"/>
      <c r="AE380" s="80"/>
      <c r="AF380" s="80"/>
      <c r="AG380" s="80"/>
      <c r="AH380" s="80"/>
      <c r="AI380" s="80"/>
      <c r="AJ380" s="80"/>
      <c r="AK380" s="111"/>
      <c r="AL380" s="80"/>
      <c r="AM380" s="80"/>
      <c r="AN380" s="80"/>
    </row>
    <row r="381" spans="1:40" ht="15.75" customHeight="1">
      <c r="A381" s="335" t="s">
        <v>900</v>
      </c>
      <c r="B381" s="82">
        <v>44112</v>
      </c>
      <c r="C381" s="74">
        <v>4</v>
      </c>
      <c r="D381" s="74" t="s">
        <v>901</v>
      </c>
      <c r="E381" s="18"/>
      <c r="F381" s="80"/>
      <c r="G381" s="74"/>
      <c r="H381" s="74"/>
      <c r="I381" s="106"/>
      <c r="J381" s="80"/>
      <c r="K381" s="80">
        <v>1</v>
      </c>
      <c r="L381" s="80"/>
      <c r="M381" s="80" t="s">
        <v>902</v>
      </c>
      <c r="N381" s="80"/>
      <c r="O381" s="80"/>
      <c r="P381" s="305">
        <v>2</v>
      </c>
      <c r="Q381" s="447">
        <v>3</v>
      </c>
      <c r="R381" s="80"/>
      <c r="S381">
        <v>1</v>
      </c>
      <c r="T381">
        <v>2</v>
      </c>
      <c r="W381">
        <v>1</v>
      </c>
      <c r="X381" s="80"/>
      <c r="Y381" s="80"/>
      <c r="Z381" s="80"/>
      <c r="AA381" s="74"/>
      <c r="AB381" s="80"/>
      <c r="AC381" s="80"/>
      <c r="AD381" s="80"/>
      <c r="AE381" s="80"/>
      <c r="AF381" s="80"/>
      <c r="AG381" s="80"/>
      <c r="AH381" s="80"/>
      <c r="AI381" s="80"/>
      <c r="AJ381" s="80"/>
      <c r="AK381" s="111"/>
      <c r="AL381" s="80"/>
      <c r="AM381" s="80"/>
      <c r="AN381" s="80"/>
    </row>
    <row r="382" spans="1:40" ht="15.75" customHeight="1">
      <c r="A382" s="339" t="s">
        <v>903</v>
      </c>
      <c r="B382" s="82">
        <v>44111</v>
      </c>
      <c r="C382" s="74">
        <v>60</v>
      </c>
      <c r="D382" s="74">
        <v>30.97</v>
      </c>
      <c r="E382" s="18"/>
      <c r="F382" s="80"/>
      <c r="G382" s="74"/>
      <c r="H382" s="74"/>
      <c r="I382" s="106"/>
      <c r="J382" s="80"/>
      <c r="K382" s="80"/>
      <c r="L382" s="80"/>
      <c r="M382" s="80" t="s">
        <v>904</v>
      </c>
      <c r="N382" s="80"/>
      <c r="O382" s="80"/>
      <c r="P382" s="305">
        <v>43</v>
      </c>
      <c r="Q382" s="447">
        <v>60</v>
      </c>
      <c r="R382" s="80"/>
      <c r="X382" s="80"/>
      <c r="Y382" s="80"/>
      <c r="Z382" s="80"/>
      <c r="AA382" s="74"/>
      <c r="AB382" s="80"/>
      <c r="AC382" s="80"/>
      <c r="AD382" s="80"/>
      <c r="AE382" s="80"/>
      <c r="AF382" s="80"/>
      <c r="AG382" s="80"/>
      <c r="AH382" s="80"/>
      <c r="AI382" s="80"/>
      <c r="AJ382" s="80"/>
      <c r="AK382" s="111"/>
      <c r="AL382" s="80"/>
      <c r="AM382" s="80"/>
      <c r="AN382" s="80"/>
    </row>
    <row r="383" spans="1:40" ht="15.75" customHeight="1">
      <c r="A383" s="335" t="s">
        <v>905</v>
      </c>
      <c r="B383" s="82">
        <v>44164</v>
      </c>
      <c r="C383" s="74">
        <v>66</v>
      </c>
      <c r="D383" s="74" t="s">
        <v>906</v>
      </c>
      <c r="E383" s="18" t="s">
        <v>907</v>
      </c>
      <c r="F383" s="80">
        <v>5</v>
      </c>
      <c r="G383" s="74">
        <v>7</v>
      </c>
      <c r="H383" s="74">
        <v>54</v>
      </c>
      <c r="I383" s="106"/>
      <c r="J383" s="80">
        <v>15</v>
      </c>
      <c r="K383" s="80"/>
      <c r="L383" s="80"/>
      <c r="M383" s="80"/>
      <c r="N383" s="80"/>
      <c r="O383" s="80">
        <v>1</v>
      </c>
      <c r="P383" s="305">
        <v>17</v>
      </c>
      <c r="Q383" s="447">
        <v>42</v>
      </c>
      <c r="R383" s="80">
        <v>3</v>
      </c>
      <c r="U383">
        <v>20</v>
      </c>
      <c r="V383">
        <v>1</v>
      </c>
      <c r="X383" s="80"/>
      <c r="Y383" s="80" t="s">
        <v>41</v>
      </c>
      <c r="Z383" s="80" t="s">
        <v>41</v>
      </c>
      <c r="AA383" s="74"/>
      <c r="AB383" s="80"/>
      <c r="AC383" s="80"/>
      <c r="AD383" s="80"/>
      <c r="AE383" s="80"/>
      <c r="AF383" s="80"/>
      <c r="AG383" s="80"/>
      <c r="AH383" s="80"/>
      <c r="AI383" s="80"/>
      <c r="AJ383" s="80"/>
      <c r="AK383" s="111" t="s">
        <v>908</v>
      </c>
      <c r="AL383" s="80"/>
      <c r="AM383" s="80"/>
      <c r="AN383" s="80"/>
    </row>
    <row r="384" spans="1:40" ht="15.75" customHeight="1">
      <c r="A384" s="335" t="s">
        <v>909</v>
      </c>
      <c r="B384" s="82">
        <v>44165</v>
      </c>
      <c r="C384" s="74">
        <v>1</v>
      </c>
      <c r="D384" s="74">
        <v>30</v>
      </c>
      <c r="E384" s="18" t="s">
        <v>910</v>
      </c>
      <c r="F384" s="80"/>
      <c r="G384" s="74"/>
      <c r="H384" s="74"/>
      <c r="I384" s="106" t="s">
        <v>911</v>
      </c>
      <c r="J384" s="80"/>
      <c r="K384" s="80"/>
      <c r="L384" s="80"/>
      <c r="M384" s="80"/>
      <c r="N384" s="80"/>
      <c r="O384" s="80"/>
      <c r="P384" s="305">
        <v>1</v>
      </c>
      <c r="Q384" s="447">
        <v>1</v>
      </c>
      <c r="R384" s="80"/>
      <c r="X384" s="80"/>
      <c r="Y384" s="80"/>
      <c r="Z384" s="80"/>
      <c r="AA384" s="74" t="s">
        <v>55</v>
      </c>
      <c r="AB384" s="80"/>
      <c r="AC384" s="80"/>
      <c r="AD384" s="80"/>
      <c r="AE384" s="80"/>
      <c r="AF384" s="80" t="s">
        <v>41</v>
      </c>
      <c r="AG384" s="80"/>
      <c r="AH384" s="80"/>
      <c r="AI384" s="80" t="s">
        <v>203</v>
      </c>
      <c r="AJ384" s="80"/>
      <c r="AK384" s="111"/>
      <c r="AL384" s="80"/>
      <c r="AM384" s="80"/>
      <c r="AN384" s="80"/>
    </row>
    <row r="385" spans="1:41 16384:16384" ht="15.75" customHeight="1">
      <c r="A385" s="335" t="s">
        <v>67</v>
      </c>
      <c r="B385" s="82">
        <v>44161</v>
      </c>
      <c r="C385" s="74">
        <v>12</v>
      </c>
      <c r="D385" s="74" t="s">
        <v>912</v>
      </c>
      <c r="E385" s="18"/>
      <c r="F385" s="80">
        <v>2</v>
      </c>
      <c r="G385" s="74">
        <v>5</v>
      </c>
      <c r="H385" s="74">
        <v>5</v>
      </c>
      <c r="I385" s="106"/>
      <c r="J385" s="80"/>
      <c r="K385" s="80"/>
      <c r="L385" s="80"/>
      <c r="M385" s="80"/>
      <c r="N385" s="80"/>
      <c r="O385" s="80"/>
      <c r="P385" s="305">
        <v>8</v>
      </c>
      <c r="Q385" s="447">
        <v>10</v>
      </c>
      <c r="R385" s="80"/>
      <c r="V385">
        <v>2</v>
      </c>
      <c r="X385" s="80"/>
      <c r="Y385" s="80" t="s">
        <v>913</v>
      </c>
      <c r="Z385" s="80" t="s">
        <v>913</v>
      </c>
      <c r="AA385" s="74"/>
      <c r="AB385" s="80"/>
      <c r="AC385" s="80"/>
      <c r="AD385" s="80"/>
      <c r="AE385" s="80"/>
      <c r="AF385" s="80" t="s">
        <v>913</v>
      </c>
      <c r="AG385" s="80"/>
      <c r="AH385" s="80"/>
      <c r="AI385" s="80" t="s">
        <v>914</v>
      </c>
      <c r="AJ385" s="80"/>
      <c r="AK385" s="111"/>
      <c r="AL385" s="80"/>
      <c r="AM385" s="80"/>
      <c r="AN385" s="80"/>
    </row>
    <row r="386" spans="1:41 16384:16384" ht="15.75" customHeight="1">
      <c r="A386" s="335" t="s">
        <v>915</v>
      </c>
      <c r="B386" s="82">
        <v>44154</v>
      </c>
      <c r="C386" s="74">
        <v>1</v>
      </c>
      <c r="D386" s="74">
        <v>32</v>
      </c>
      <c r="E386" s="18" t="s">
        <v>916</v>
      </c>
      <c r="F386" s="80"/>
      <c r="G386" s="74"/>
      <c r="H386" s="74"/>
      <c r="I386" s="106"/>
      <c r="J386" s="80">
        <v>1</v>
      </c>
      <c r="K386" s="80"/>
      <c r="L386" s="80"/>
      <c r="M386" s="80" t="s">
        <v>917</v>
      </c>
      <c r="N386" s="80">
        <v>1</v>
      </c>
      <c r="O386" s="80"/>
      <c r="P386" s="305">
        <v>1</v>
      </c>
      <c r="Q386" s="447">
        <v>1</v>
      </c>
      <c r="R386" s="80"/>
      <c r="T386">
        <v>1</v>
      </c>
      <c r="X386" s="80"/>
      <c r="Y386" s="80"/>
      <c r="Z386" s="80"/>
      <c r="AA386" s="74" t="s">
        <v>918</v>
      </c>
      <c r="AB386" s="80"/>
      <c r="AC386" s="80"/>
      <c r="AD386" s="80"/>
      <c r="AE386" s="80"/>
      <c r="AF386" s="80"/>
      <c r="AG386" s="80"/>
      <c r="AH386" s="80"/>
      <c r="AI386" s="80"/>
      <c r="AJ386" s="80"/>
      <c r="AK386" s="111" t="s">
        <v>664</v>
      </c>
      <c r="AL386" s="80"/>
      <c r="AM386" s="80"/>
      <c r="AN386" s="80"/>
    </row>
    <row r="387" spans="1:41 16384:16384" ht="15.75" customHeight="1">
      <c r="A387" s="335" t="s">
        <v>919</v>
      </c>
      <c r="B387" s="82">
        <v>44163</v>
      </c>
      <c r="C387" s="74">
        <v>1</v>
      </c>
      <c r="D387" s="74">
        <v>30</v>
      </c>
      <c r="E387" s="18" t="s">
        <v>920</v>
      </c>
      <c r="F387" s="80"/>
      <c r="G387" s="74"/>
      <c r="H387" s="74"/>
      <c r="I387" s="106" t="s">
        <v>921</v>
      </c>
      <c r="J387" s="80">
        <v>1</v>
      </c>
      <c r="K387" s="80"/>
      <c r="L387" s="80"/>
      <c r="M387" s="80" t="s">
        <v>922</v>
      </c>
      <c r="N387" s="80">
        <v>1</v>
      </c>
      <c r="O387" s="80"/>
      <c r="Q387" s="447">
        <v>1</v>
      </c>
      <c r="R387" s="80"/>
      <c r="X387" s="80"/>
      <c r="Y387" s="80"/>
      <c r="Z387" s="80"/>
      <c r="AA387" s="74" t="s">
        <v>923</v>
      </c>
      <c r="AB387" s="80"/>
      <c r="AC387" s="80"/>
      <c r="AD387" s="80"/>
      <c r="AE387" s="80"/>
      <c r="AF387" s="80"/>
      <c r="AG387" s="80" t="s">
        <v>596</v>
      </c>
      <c r="AH387" s="80"/>
      <c r="AI387" s="80"/>
      <c r="AJ387" s="80"/>
      <c r="AK387" s="111"/>
      <c r="AL387" s="80"/>
      <c r="AM387" s="80"/>
      <c r="AN387" s="80"/>
    </row>
    <row r="388" spans="1:41 16384:16384" ht="14.5">
      <c r="A388" s="335" t="s">
        <v>924</v>
      </c>
      <c r="B388" s="82">
        <v>44162</v>
      </c>
      <c r="C388" s="74">
        <v>3</v>
      </c>
      <c r="D388" s="74"/>
      <c r="E388" s="18" t="s">
        <v>925</v>
      </c>
      <c r="F388" s="80"/>
      <c r="G388" s="74"/>
      <c r="H388" s="74"/>
      <c r="I388" s="106"/>
      <c r="J388" s="80"/>
      <c r="K388" s="80"/>
      <c r="L388" s="80"/>
      <c r="M388" s="80"/>
      <c r="N388" s="80"/>
      <c r="O388" s="80"/>
      <c r="Q388" s="447">
        <v>3</v>
      </c>
      <c r="R388" s="80"/>
      <c r="X388" s="80"/>
      <c r="Y388" s="80"/>
      <c r="Z388" s="80"/>
      <c r="AA388" s="74" t="s">
        <v>55</v>
      </c>
      <c r="AB388" s="80"/>
      <c r="AC388" s="80"/>
      <c r="AD388" s="80"/>
      <c r="AE388" s="80"/>
      <c r="AF388" s="80"/>
      <c r="AG388" s="80"/>
      <c r="AH388" s="80"/>
      <c r="AI388" s="80"/>
      <c r="AJ388" s="80"/>
      <c r="AK388" s="111"/>
      <c r="AL388" s="80"/>
      <c r="AM388" s="74"/>
      <c r="AN388" s="74"/>
      <c r="AO388" s="74"/>
      <c r="XFD388">
        <f>SUM(N388:XFC388)</f>
        <v>3</v>
      </c>
    </row>
    <row r="389" spans="1:41 16384:16384" ht="14.5">
      <c r="A389" s="335" t="s">
        <v>926</v>
      </c>
      <c r="B389" s="82">
        <v>44161</v>
      </c>
      <c r="C389" s="74">
        <v>1</v>
      </c>
      <c r="D389" s="74">
        <v>32</v>
      </c>
      <c r="E389" s="18" t="s">
        <v>927</v>
      </c>
      <c r="F389" s="80"/>
      <c r="G389" s="74"/>
      <c r="H389" s="74"/>
      <c r="I389" s="106"/>
      <c r="J389" s="80"/>
      <c r="K389" s="80"/>
      <c r="L389" s="80"/>
      <c r="M389" s="80"/>
      <c r="N389" s="80"/>
      <c r="O389" s="80"/>
      <c r="Q389" s="447">
        <v>1</v>
      </c>
      <c r="R389" s="80"/>
      <c r="X389" s="80"/>
      <c r="Y389" s="80"/>
      <c r="Z389" s="80"/>
      <c r="AA389" s="74" t="s">
        <v>55</v>
      </c>
      <c r="AB389" s="80"/>
      <c r="AC389" s="80"/>
      <c r="AD389" s="80"/>
      <c r="AE389" s="80"/>
      <c r="AF389" s="80"/>
      <c r="AG389" s="80"/>
      <c r="AH389" s="80"/>
      <c r="AI389" s="80"/>
      <c r="AJ389" s="80"/>
      <c r="AK389" s="111"/>
      <c r="AL389" s="80"/>
      <c r="AM389" s="74"/>
      <c r="AN389" s="74"/>
      <c r="AO389" s="74"/>
    </row>
    <row r="390" spans="1:41 16384:16384" ht="14.5">
      <c r="A390" s="335" t="s">
        <v>928</v>
      </c>
      <c r="B390" s="141" t="s">
        <v>929</v>
      </c>
      <c r="C390" s="74">
        <v>3</v>
      </c>
      <c r="D390" s="74" t="s">
        <v>930</v>
      </c>
      <c r="E390" s="18" t="s">
        <v>931</v>
      </c>
      <c r="F390" s="80"/>
      <c r="G390" s="74"/>
      <c r="H390" s="74"/>
      <c r="I390" s="106"/>
      <c r="J390" s="80"/>
      <c r="K390" s="80"/>
      <c r="L390" s="80"/>
      <c r="M390" s="80"/>
      <c r="N390" s="80"/>
      <c r="O390" s="80"/>
      <c r="P390" s="305">
        <v>1</v>
      </c>
      <c r="Q390" s="447">
        <v>3</v>
      </c>
      <c r="R390" s="80"/>
      <c r="X390" s="80"/>
      <c r="Y390" s="80"/>
      <c r="Z390" s="80"/>
      <c r="AA390" s="74" t="s">
        <v>55</v>
      </c>
      <c r="AB390" s="80"/>
      <c r="AC390" s="80"/>
      <c r="AD390" s="80"/>
      <c r="AE390" s="80"/>
      <c r="AF390" s="80"/>
      <c r="AG390" s="80"/>
      <c r="AH390" s="80"/>
      <c r="AI390" s="80"/>
      <c r="AJ390" s="80"/>
      <c r="AK390" s="111"/>
      <c r="AL390" s="80"/>
      <c r="AM390" s="74"/>
      <c r="AN390" s="74"/>
      <c r="AO390" s="74"/>
    </row>
    <row r="391" spans="1:41 16384:16384" ht="15.75" customHeight="1">
      <c r="A391" s="335" t="s">
        <v>932</v>
      </c>
      <c r="B391" s="84">
        <v>44158</v>
      </c>
      <c r="C391" s="74">
        <v>2010</v>
      </c>
      <c r="D391" s="74"/>
      <c r="E391" s="18"/>
      <c r="F391" s="80"/>
      <c r="G391" s="74"/>
      <c r="H391" s="74"/>
      <c r="I391" s="106"/>
      <c r="J391" s="80">
        <v>900</v>
      </c>
      <c r="K391" s="80"/>
      <c r="L391" s="80"/>
      <c r="M391" s="80"/>
      <c r="N391" s="80"/>
      <c r="O391" s="80">
        <v>2</v>
      </c>
      <c r="R391" s="80"/>
      <c r="X391" s="80"/>
      <c r="Y391" s="80"/>
      <c r="Z391" s="80"/>
      <c r="AA391" s="74"/>
      <c r="AB391" s="80"/>
      <c r="AC391" s="80"/>
      <c r="AD391" s="80"/>
      <c r="AE391" s="80"/>
      <c r="AF391" s="80"/>
      <c r="AG391" s="80"/>
      <c r="AH391" s="80"/>
      <c r="AI391" s="80"/>
      <c r="AJ391" s="80"/>
      <c r="AK391" s="111"/>
      <c r="AL391" s="80"/>
    </row>
    <row r="392" spans="1:41 16384:16384" ht="14.5">
      <c r="A392" s="335" t="s">
        <v>933</v>
      </c>
      <c r="B392" s="84">
        <v>44159</v>
      </c>
      <c r="C392" s="74">
        <v>20</v>
      </c>
      <c r="D392" s="74">
        <v>34.9</v>
      </c>
      <c r="E392" s="18"/>
      <c r="F392" s="80"/>
      <c r="G392" s="74"/>
      <c r="H392" s="74">
        <v>11</v>
      </c>
      <c r="I392" s="106"/>
      <c r="J392" s="142">
        <v>6</v>
      </c>
      <c r="K392" s="80">
        <v>2</v>
      </c>
      <c r="L392" s="80"/>
      <c r="M392" s="80">
        <v>8</v>
      </c>
      <c r="N392" s="80">
        <v>2</v>
      </c>
      <c r="O392" s="80"/>
      <c r="P392" s="305">
        <v>5</v>
      </c>
      <c r="Q392" s="447">
        <v>8</v>
      </c>
      <c r="R392" s="80"/>
      <c r="T392">
        <v>1</v>
      </c>
      <c r="U392">
        <v>12</v>
      </c>
      <c r="X392" s="80"/>
      <c r="Y392" s="80"/>
      <c r="Z392" s="80"/>
      <c r="AA392" s="74" t="s">
        <v>934</v>
      </c>
      <c r="AB392" s="80"/>
      <c r="AC392" s="80"/>
      <c r="AD392" s="80"/>
      <c r="AE392" s="80"/>
      <c r="AF392" s="80"/>
      <c r="AG392" s="80" t="s">
        <v>935</v>
      </c>
      <c r="AH392" s="80"/>
      <c r="AI392" s="80"/>
      <c r="AJ392" s="80"/>
      <c r="AK392" s="111"/>
      <c r="AL392" s="80"/>
      <c r="AM392" s="74"/>
      <c r="AN392" s="74"/>
      <c r="AO392" s="74"/>
    </row>
    <row r="393" spans="1:41 16384:16384" ht="14.5">
      <c r="A393" s="335" t="s">
        <v>936</v>
      </c>
      <c r="B393" s="84">
        <v>44151</v>
      </c>
      <c r="C393" s="74">
        <v>19</v>
      </c>
      <c r="D393" s="74" t="s">
        <v>937</v>
      </c>
      <c r="E393" s="18"/>
      <c r="F393" s="80"/>
      <c r="G393" s="74"/>
      <c r="H393" s="74">
        <v>37</v>
      </c>
      <c r="I393" s="106"/>
      <c r="J393" s="80"/>
      <c r="K393" s="80"/>
      <c r="L393" s="80"/>
      <c r="M393" s="80" t="s">
        <v>938</v>
      </c>
      <c r="N393" s="80"/>
      <c r="O393" s="80"/>
      <c r="P393" s="305">
        <v>7</v>
      </c>
      <c r="Q393" s="447">
        <v>19</v>
      </c>
      <c r="R393" s="80"/>
      <c r="X393" s="80"/>
      <c r="Y393" s="80"/>
      <c r="Z393" s="80"/>
      <c r="AA393" s="74" t="s">
        <v>55</v>
      </c>
      <c r="AB393" s="80"/>
      <c r="AC393" s="80"/>
      <c r="AD393" s="80"/>
      <c r="AE393" s="80"/>
      <c r="AF393" s="80"/>
      <c r="AG393" s="80"/>
      <c r="AH393" s="80"/>
      <c r="AI393" s="80" t="s">
        <v>939</v>
      </c>
      <c r="AJ393" s="80"/>
      <c r="AK393" s="111"/>
      <c r="AL393" s="80"/>
      <c r="AM393" s="74"/>
      <c r="AN393" s="74"/>
      <c r="AO393" s="74"/>
    </row>
    <row r="394" spans="1:41 16384:16384" ht="14.5">
      <c r="A394" s="335" t="s">
        <v>940</v>
      </c>
      <c r="B394" s="84">
        <v>44149</v>
      </c>
      <c r="C394" s="74">
        <v>1</v>
      </c>
      <c r="D394" s="74">
        <v>41</v>
      </c>
      <c r="E394" s="18"/>
      <c r="F394" s="80"/>
      <c r="G394" s="74"/>
      <c r="H394" s="74"/>
      <c r="I394" s="106"/>
      <c r="J394" s="80">
        <v>1</v>
      </c>
      <c r="K394" s="80"/>
      <c r="L394" s="80"/>
      <c r="M394" s="80"/>
      <c r="N394" s="80"/>
      <c r="O394" s="80"/>
      <c r="P394" s="305">
        <v>1</v>
      </c>
      <c r="Q394" s="447">
        <v>1</v>
      </c>
      <c r="R394" s="80"/>
      <c r="X394" s="80"/>
      <c r="Y394" s="80"/>
      <c r="Z394" s="80" t="s">
        <v>55</v>
      </c>
      <c r="AA394" s="74" t="s">
        <v>55</v>
      </c>
      <c r="AB394" s="80"/>
      <c r="AC394" s="80"/>
      <c r="AD394" s="80"/>
      <c r="AE394" s="80"/>
      <c r="AF394" s="80"/>
      <c r="AG394" s="80"/>
      <c r="AH394" s="80"/>
      <c r="AI394" s="80"/>
      <c r="AJ394" s="80"/>
      <c r="AK394" s="111"/>
      <c r="AL394" s="80"/>
      <c r="AM394" s="74"/>
      <c r="AN394" s="74"/>
      <c r="AO394" s="74"/>
    </row>
    <row r="395" spans="1:41 16384:16384" ht="14.5">
      <c r="A395" s="335" t="s">
        <v>710</v>
      </c>
      <c r="B395" s="84">
        <v>44148</v>
      </c>
      <c r="C395" s="74">
        <v>1</v>
      </c>
      <c r="D395" s="74">
        <v>22</v>
      </c>
      <c r="E395" s="18" t="s">
        <v>941</v>
      </c>
      <c r="F395" s="80"/>
      <c r="G395" s="74"/>
      <c r="H395" s="74"/>
      <c r="I395" s="106"/>
      <c r="J395" s="80">
        <v>1</v>
      </c>
      <c r="K395" s="80"/>
      <c r="L395" s="80"/>
      <c r="M395" s="80"/>
      <c r="N395" s="80">
        <v>1</v>
      </c>
      <c r="O395" s="80">
        <v>1</v>
      </c>
      <c r="P395" s="305">
        <v>1</v>
      </c>
      <c r="Q395" s="447">
        <v>1</v>
      </c>
      <c r="R395" s="80"/>
      <c r="X395" s="80"/>
      <c r="Y395" s="80"/>
      <c r="Z395" s="80"/>
      <c r="AA395" s="74" t="s">
        <v>55</v>
      </c>
      <c r="AB395" s="80"/>
      <c r="AC395" s="80"/>
      <c r="AD395" s="80"/>
      <c r="AE395" s="80"/>
      <c r="AF395" s="80"/>
      <c r="AG395" s="80"/>
      <c r="AH395" s="80"/>
      <c r="AI395" s="80"/>
      <c r="AJ395" s="80"/>
      <c r="AK395" s="111"/>
      <c r="AL395" s="80"/>
      <c r="AM395" s="74"/>
      <c r="AN395" s="74"/>
      <c r="AO395" s="74"/>
    </row>
    <row r="396" spans="1:41 16384:16384" ht="14.5">
      <c r="A396" s="335" t="s">
        <v>942</v>
      </c>
      <c r="B396" s="84">
        <v>44145</v>
      </c>
      <c r="C396" s="74">
        <v>2</v>
      </c>
      <c r="D396" s="74"/>
      <c r="E396" s="18"/>
      <c r="F396" s="80"/>
      <c r="G396" s="74"/>
      <c r="H396" s="74"/>
      <c r="I396" s="106" t="s">
        <v>943</v>
      </c>
      <c r="J396" s="80"/>
      <c r="K396" s="80"/>
      <c r="L396" s="80"/>
      <c r="M396" s="80"/>
      <c r="N396" s="80"/>
      <c r="O396" s="80"/>
      <c r="P396" s="305">
        <v>1</v>
      </c>
      <c r="Q396" s="447">
        <v>2</v>
      </c>
      <c r="R396" s="80"/>
      <c r="X396" s="80"/>
      <c r="Y396" s="80"/>
      <c r="Z396" s="80"/>
      <c r="AA396" s="74" t="s">
        <v>55</v>
      </c>
      <c r="AB396" s="80"/>
      <c r="AC396" s="80"/>
      <c r="AD396" s="80"/>
      <c r="AE396" s="80"/>
      <c r="AF396" s="80"/>
      <c r="AG396" s="80"/>
      <c r="AH396" s="80"/>
      <c r="AI396" s="80"/>
      <c r="AJ396" s="80"/>
      <c r="AK396" s="111"/>
      <c r="AL396" s="80"/>
      <c r="AM396" s="74"/>
      <c r="AN396" s="74"/>
      <c r="AO396" s="74"/>
    </row>
    <row r="397" spans="1:41 16384:16384" ht="14.5">
      <c r="A397" s="335" t="s">
        <v>944</v>
      </c>
      <c r="B397" s="84">
        <v>44148</v>
      </c>
      <c r="C397" s="74">
        <v>8</v>
      </c>
      <c r="D397" s="74" t="s">
        <v>945</v>
      </c>
      <c r="E397" s="18" t="s">
        <v>946</v>
      </c>
      <c r="F397" s="80"/>
      <c r="G397" s="74"/>
      <c r="H397" s="74">
        <v>8</v>
      </c>
      <c r="I397" s="106" t="s">
        <v>947</v>
      </c>
      <c r="J397" s="80">
        <v>5</v>
      </c>
      <c r="K397" s="80"/>
      <c r="L397" s="80"/>
      <c r="M397" s="80"/>
      <c r="N397" s="80"/>
      <c r="O397" s="80"/>
      <c r="P397" s="305">
        <v>7</v>
      </c>
      <c r="Q397" s="447">
        <v>8</v>
      </c>
      <c r="R397" s="80"/>
      <c r="X397" s="80"/>
      <c r="Y397" s="80"/>
      <c r="Z397" s="80"/>
      <c r="AA397" s="74" t="s">
        <v>55</v>
      </c>
      <c r="AB397" s="80"/>
      <c r="AC397" s="80"/>
      <c r="AD397" s="80"/>
      <c r="AE397" s="80"/>
      <c r="AF397" s="80"/>
      <c r="AG397" s="80"/>
      <c r="AH397" s="80"/>
      <c r="AI397" s="80"/>
      <c r="AJ397" s="80"/>
      <c r="AK397" s="111"/>
      <c r="AL397" s="80"/>
      <c r="AM397" s="74"/>
      <c r="AN397" s="74"/>
      <c r="AO397" s="74"/>
    </row>
    <row r="398" spans="1:41 16384:16384" ht="14.5">
      <c r="A398" s="340" t="s">
        <v>948</v>
      </c>
      <c r="B398" s="84"/>
      <c r="C398" s="74">
        <v>1</v>
      </c>
      <c r="D398" s="74">
        <v>21</v>
      </c>
      <c r="E398" s="18" t="s">
        <v>941</v>
      </c>
      <c r="F398" s="80"/>
      <c r="G398" s="74"/>
      <c r="H398" s="74"/>
      <c r="I398" s="106"/>
      <c r="J398" s="80"/>
      <c r="K398" s="80"/>
      <c r="L398" s="80"/>
      <c r="M398" s="80" t="s">
        <v>949</v>
      </c>
      <c r="N398" s="80"/>
      <c r="O398" s="80"/>
      <c r="P398" s="305">
        <v>1</v>
      </c>
      <c r="Q398" s="447">
        <v>1</v>
      </c>
      <c r="R398" s="80"/>
      <c r="T398">
        <v>1</v>
      </c>
      <c r="X398" s="80"/>
      <c r="Y398" s="80"/>
      <c r="Z398" s="80"/>
      <c r="AA398" s="74" t="s">
        <v>55</v>
      </c>
      <c r="AB398" s="80"/>
      <c r="AC398" s="80"/>
      <c r="AD398" s="80"/>
      <c r="AE398" s="80"/>
      <c r="AF398" s="80"/>
      <c r="AG398" s="80" t="s">
        <v>596</v>
      </c>
      <c r="AH398" s="80"/>
      <c r="AI398" s="80"/>
      <c r="AJ398" s="80"/>
      <c r="AK398" s="111"/>
      <c r="AL398" s="80"/>
      <c r="AM398" s="74"/>
      <c r="AN398" s="74"/>
      <c r="AO398" s="74"/>
    </row>
    <row r="399" spans="1:41 16384:16384" ht="14.5">
      <c r="A399" s="335" t="s">
        <v>950</v>
      </c>
      <c r="B399" s="84">
        <v>44146</v>
      </c>
      <c r="C399" s="74">
        <v>5</v>
      </c>
      <c r="D399" s="74" t="s">
        <v>951</v>
      </c>
      <c r="E399" s="18" t="s">
        <v>952</v>
      </c>
      <c r="F399" s="80"/>
      <c r="G399" s="74"/>
      <c r="H399" s="74"/>
      <c r="I399" s="106" t="s">
        <v>953</v>
      </c>
      <c r="J399" s="80">
        <v>3</v>
      </c>
      <c r="K399" s="80"/>
      <c r="L399" s="80"/>
      <c r="M399" s="80"/>
      <c r="N399" s="80"/>
      <c r="O399" s="80"/>
      <c r="Q399" s="447">
        <v>4</v>
      </c>
      <c r="R399" s="80"/>
      <c r="T399">
        <v>1</v>
      </c>
      <c r="V399">
        <v>1</v>
      </c>
      <c r="X399" s="80"/>
      <c r="Y399" s="80"/>
      <c r="Z399" s="80"/>
      <c r="AA399" s="74" t="s">
        <v>126</v>
      </c>
      <c r="AB399" s="80"/>
      <c r="AC399" s="80"/>
      <c r="AD399" s="80"/>
      <c r="AE399" s="80"/>
      <c r="AF399" s="80" t="s">
        <v>41</v>
      </c>
      <c r="AG399" s="80" t="s">
        <v>954</v>
      </c>
      <c r="AH399" s="80"/>
      <c r="AI399" s="80"/>
      <c r="AJ399" s="80"/>
      <c r="AK399" s="111"/>
      <c r="AL399" s="80"/>
      <c r="AM399" s="74"/>
      <c r="AN399" s="74"/>
      <c r="AO399" s="74"/>
    </row>
    <row r="400" spans="1:41 16384:16384" ht="14.5">
      <c r="A400" s="335" t="s">
        <v>955</v>
      </c>
      <c r="B400" s="84">
        <v>44134</v>
      </c>
      <c r="C400" s="74">
        <v>1</v>
      </c>
      <c r="D400" s="74">
        <v>27</v>
      </c>
      <c r="E400" s="18" t="s">
        <v>956</v>
      </c>
      <c r="F400" s="80"/>
      <c r="G400" s="74"/>
      <c r="H400" s="74"/>
      <c r="I400" s="106"/>
      <c r="J400" s="80"/>
      <c r="K400" s="80"/>
      <c r="L400" s="80"/>
      <c r="M400" s="80"/>
      <c r="N400" s="80"/>
      <c r="O400" s="80"/>
      <c r="P400" s="305">
        <v>1</v>
      </c>
      <c r="Q400" s="447">
        <v>1</v>
      </c>
      <c r="R400" s="80"/>
      <c r="X400" s="80"/>
      <c r="Y400" s="80"/>
      <c r="Z400" s="80"/>
      <c r="AA400" s="74"/>
      <c r="AB400" s="80"/>
      <c r="AC400" s="80"/>
      <c r="AD400" s="80"/>
      <c r="AE400" s="80"/>
      <c r="AF400" s="80" t="s">
        <v>41</v>
      </c>
      <c r="AG400" s="80" t="s">
        <v>957</v>
      </c>
      <c r="AH400" s="80"/>
      <c r="AI400" s="80"/>
      <c r="AJ400" s="80"/>
      <c r="AK400" s="111"/>
      <c r="AL400" s="80"/>
      <c r="AM400" s="41"/>
      <c r="AN400" s="41"/>
      <c r="AO400" s="41"/>
    </row>
    <row r="401" spans="1:41" ht="14.5">
      <c r="A401" s="335" t="s">
        <v>958</v>
      </c>
      <c r="B401" s="84">
        <v>44138</v>
      </c>
      <c r="C401" s="74">
        <v>26</v>
      </c>
      <c r="D401" s="74" t="s">
        <v>959</v>
      </c>
      <c r="E401" s="18"/>
      <c r="F401" s="80"/>
      <c r="G401" s="74"/>
      <c r="H401" s="74">
        <v>26</v>
      </c>
      <c r="I401" s="106" t="s">
        <v>960</v>
      </c>
      <c r="J401" s="80"/>
      <c r="K401" s="80"/>
      <c r="L401" s="80"/>
      <c r="M401" s="80">
        <v>3</v>
      </c>
      <c r="N401" s="80"/>
      <c r="O401" s="80"/>
      <c r="P401" s="305">
        <v>10</v>
      </c>
      <c r="Q401" s="447">
        <v>26</v>
      </c>
      <c r="R401" s="80"/>
      <c r="X401" s="80"/>
      <c r="Y401" s="80"/>
      <c r="Z401" s="80"/>
      <c r="AA401" s="74"/>
      <c r="AB401" s="80"/>
      <c r="AC401" s="80"/>
      <c r="AD401" s="80"/>
      <c r="AE401" s="80" t="s">
        <v>41</v>
      </c>
      <c r="AF401" s="80"/>
      <c r="AG401" s="80"/>
      <c r="AH401" s="80"/>
      <c r="AI401" s="80"/>
      <c r="AJ401" s="80"/>
      <c r="AK401" s="111"/>
      <c r="AL401" s="80"/>
      <c r="AM401" s="74"/>
      <c r="AN401" s="74"/>
      <c r="AO401" s="74"/>
    </row>
    <row r="402" spans="1:41" ht="14.5">
      <c r="A402" s="335" t="s">
        <v>961</v>
      </c>
      <c r="B402" s="84">
        <v>44135</v>
      </c>
      <c r="C402" s="74">
        <v>23</v>
      </c>
      <c r="D402" s="74">
        <v>25.9</v>
      </c>
      <c r="E402" s="18" t="s">
        <v>962</v>
      </c>
      <c r="F402" s="80"/>
      <c r="G402" s="74"/>
      <c r="H402" s="74"/>
      <c r="I402" s="106"/>
      <c r="J402" s="80"/>
      <c r="K402" s="80"/>
      <c r="L402" s="80">
        <v>1</v>
      </c>
      <c r="M402" s="80"/>
      <c r="N402" s="80"/>
      <c r="O402" s="80"/>
      <c r="P402" s="305">
        <v>6</v>
      </c>
      <c r="Q402" s="447">
        <v>21</v>
      </c>
      <c r="R402" s="80"/>
      <c r="U402">
        <v>2</v>
      </c>
      <c r="X402" s="80"/>
      <c r="Y402" s="80"/>
      <c r="Z402" s="80"/>
      <c r="AA402" s="74"/>
      <c r="AB402" s="80"/>
      <c r="AC402" s="80"/>
      <c r="AD402" s="80"/>
      <c r="AE402" s="80"/>
      <c r="AF402" s="80"/>
      <c r="AG402" s="80"/>
      <c r="AH402" s="80"/>
      <c r="AI402" s="80"/>
      <c r="AJ402" s="80"/>
      <c r="AK402" s="111"/>
      <c r="AL402" s="80"/>
      <c r="AM402" s="74"/>
      <c r="AN402" s="74"/>
      <c r="AO402" s="74"/>
    </row>
    <row r="403" spans="1:41" ht="14.5">
      <c r="A403" s="335" t="s">
        <v>963</v>
      </c>
      <c r="B403" s="84">
        <v>44158</v>
      </c>
      <c r="C403" s="74">
        <v>32</v>
      </c>
      <c r="D403" s="74">
        <v>29</v>
      </c>
      <c r="E403" s="18"/>
      <c r="F403" s="80">
        <v>2</v>
      </c>
      <c r="G403" s="74">
        <v>3</v>
      </c>
      <c r="H403" s="74">
        <v>27</v>
      </c>
      <c r="I403" s="106"/>
      <c r="J403" s="80">
        <v>28</v>
      </c>
      <c r="K403" s="80"/>
      <c r="L403" s="80"/>
      <c r="M403" s="80"/>
      <c r="N403" s="80"/>
      <c r="O403" s="80"/>
      <c r="Q403" s="447">
        <v>26</v>
      </c>
      <c r="R403" s="80"/>
      <c r="U403">
        <v>6</v>
      </c>
      <c r="X403" s="80"/>
      <c r="Y403" s="80"/>
      <c r="Z403" s="80"/>
      <c r="AA403" s="74" t="s">
        <v>964</v>
      </c>
      <c r="AB403" s="80"/>
      <c r="AC403" s="80"/>
      <c r="AD403" s="80"/>
      <c r="AE403" s="80"/>
      <c r="AF403" s="80"/>
      <c r="AG403" s="80"/>
      <c r="AH403" s="80"/>
      <c r="AI403" s="80"/>
      <c r="AJ403" s="80"/>
      <c r="AK403" s="111"/>
      <c r="AL403" s="80"/>
      <c r="AM403" s="74"/>
      <c r="AN403" s="74"/>
      <c r="AO403" s="74"/>
    </row>
    <row r="404" spans="1:41" ht="14.5">
      <c r="A404" s="335" t="s">
        <v>965</v>
      </c>
      <c r="B404" s="84">
        <v>44165</v>
      </c>
      <c r="C404" s="74">
        <v>86</v>
      </c>
      <c r="D404" s="74" t="s">
        <v>966</v>
      </c>
      <c r="E404" s="18"/>
      <c r="F404" s="80"/>
      <c r="G404" s="74"/>
      <c r="H404" s="74"/>
      <c r="I404" s="106"/>
      <c r="J404" s="80"/>
      <c r="K404" s="80"/>
      <c r="L404" s="80">
        <v>2</v>
      </c>
      <c r="M404" s="80"/>
      <c r="N404" s="80"/>
      <c r="O404" s="80"/>
      <c r="P404" s="305">
        <v>13</v>
      </c>
      <c r="Q404" s="447">
        <v>54</v>
      </c>
      <c r="R404" s="80"/>
      <c r="T404">
        <v>2</v>
      </c>
      <c r="U404">
        <v>32</v>
      </c>
      <c r="X404" s="80"/>
      <c r="Y404" s="80"/>
      <c r="Z404" s="80"/>
      <c r="AA404" s="74" t="s">
        <v>967</v>
      </c>
      <c r="AB404" s="80"/>
      <c r="AC404" s="80"/>
      <c r="AD404" s="80"/>
      <c r="AE404" s="80"/>
      <c r="AF404" s="80"/>
      <c r="AG404" s="80" t="s">
        <v>968</v>
      </c>
      <c r="AH404" s="80"/>
      <c r="AI404" s="80"/>
      <c r="AJ404" s="80"/>
      <c r="AK404" s="111"/>
      <c r="AL404" s="80"/>
      <c r="AM404" s="74"/>
      <c r="AN404" s="74"/>
      <c r="AO404" s="74"/>
    </row>
    <row r="405" spans="1:41" ht="14.5">
      <c r="A405" s="335" t="s">
        <v>969</v>
      </c>
      <c r="B405" s="84">
        <v>44166</v>
      </c>
      <c r="C405" s="74">
        <v>1</v>
      </c>
      <c r="D405" s="74">
        <v>42</v>
      </c>
      <c r="E405" s="18" t="s">
        <v>970</v>
      </c>
      <c r="F405" s="80"/>
      <c r="G405" s="74"/>
      <c r="H405" s="74">
        <v>1</v>
      </c>
      <c r="I405" s="106" t="s">
        <v>971</v>
      </c>
      <c r="J405" s="80">
        <v>1</v>
      </c>
      <c r="K405" s="80"/>
      <c r="L405" s="80">
        <v>1</v>
      </c>
      <c r="M405" s="80"/>
      <c r="N405" s="80"/>
      <c r="O405" s="80"/>
      <c r="P405" s="305">
        <v>1</v>
      </c>
      <c r="Q405" s="447">
        <v>1</v>
      </c>
      <c r="R405" s="80"/>
      <c r="X405" s="80"/>
      <c r="Y405" s="80"/>
      <c r="Z405" s="80" t="s">
        <v>972</v>
      </c>
      <c r="AA405" s="74"/>
      <c r="AB405" s="80"/>
      <c r="AC405" s="80"/>
      <c r="AD405" s="80"/>
      <c r="AE405" s="80" t="s">
        <v>41</v>
      </c>
      <c r="AF405" s="80"/>
      <c r="AG405" s="80"/>
      <c r="AH405" s="80"/>
      <c r="AI405" s="80" t="s">
        <v>41</v>
      </c>
      <c r="AJ405" s="80"/>
      <c r="AK405" s="111"/>
      <c r="AL405" s="80"/>
      <c r="AM405" s="74"/>
      <c r="AN405" s="74"/>
      <c r="AO405" s="74"/>
    </row>
    <row r="406" spans="1:41" ht="14.5">
      <c r="A406" s="335" t="s">
        <v>900</v>
      </c>
      <c r="B406" s="84">
        <v>44166</v>
      </c>
      <c r="C406" s="74">
        <v>879</v>
      </c>
      <c r="D406" s="74" t="s">
        <v>727</v>
      </c>
      <c r="E406" s="18" t="s">
        <v>345</v>
      </c>
      <c r="F406" s="80"/>
      <c r="G406" s="74"/>
      <c r="H406" s="74"/>
      <c r="I406" s="106"/>
      <c r="J406" s="80"/>
      <c r="K406" s="80">
        <v>50</v>
      </c>
      <c r="L406" s="80">
        <v>18</v>
      </c>
      <c r="M406" s="80" t="s">
        <v>973</v>
      </c>
      <c r="N406" s="80">
        <v>18</v>
      </c>
      <c r="O406" s="80">
        <v>7</v>
      </c>
      <c r="P406" s="305">
        <v>248</v>
      </c>
      <c r="Q406" s="447">
        <v>630</v>
      </c>
      <c r="R406" s="144">
        <v>17</v>
      </c>
      <c r="T406">
        <v>29</v>
      </c>
      <c r="U406">
        <f>879-630-17</f>
        <v>232</v>
      </c>
      <c r="X406" s="80"/>
      <c r="Y406" s="80"/>
      <c r="Z406" s="80"/>
      <c r="AA406" s="74" t="s">
        <v>55</v>
      </c>
      <c r="AB406" s="80"/>
      <c r="AC406" s="80"/>
      <c r="AD406" s="80"/>
      <c r="AE406" s="80"/>
      <c r="AF406" s="80"/>
      <c r="AG406" s="80"/>
      <c r="AH406" s="80"/>
      <c r="AI406" s="80"/>
      <c r="AJ406" s="80"/>
      <c r="AK406" s="111"/>
      <c r="AL406" s="80"/>
      <c r="AM406" s="74"/>
      <c r="AN406" s="74"/>
      <c r="AO406" s="74"/>
    </row>
    <row r="407" spans="1:41" ht="14.5">
      <c r="A407" s="335" t="s">
        <v>974</v>
      </c>
      <c r="B407" s="106" t="s">
        <v>975</v>
      </c>
      <c r="C407" s="74">
        <v>1</v>
      </c>
      <c r="D407" s="74">
        <v>25</v>
      </c>
      <c r="E407" s="18" t="s">
        <v>976</v>
      </c>
      <c r="F407" s="80"/>
      <c r="G407" s="74">
        <v>1</v>
      </c>
      <c r="H407" s="74"/>
      <c r="I407" s="106"/>
      <c r="J407" s="80">
        <v>1</v>
      </c>
      <c r="K407" s="80"/>
      <c r="L407" s="80"/>
      <c r="M407" s="80"/>
      <c r="N407" s="80">
        <v>1</v>
      </c>
      <c r="O407" s="80"/>
      <c r="R407" s="80"/>
      <c r="U407">
        <v>1</v>
      </c>
      <c r="X407" s="80"/>
      <c r="Y407" s="80"/>
      <c r="Z407" s="80"/>
      <c r="AA407" s="74" t="s">
        <v>41</v>
      </c>
      <c r="AB407" s="80"/>
      <c r="AC407" s="80"/>
      <c r="AD407" s="80"/>
      <c r="AE407" s="80"/>
      <c r="AF407" s="80"/>
      <c r="AG407" s="80"/>
      <c r="AH407" s="80"/>
      <c r="AI407" s="80"/>
      <c r="AJ407" s="80"/>
      <c r="AK407" s="111" t="s">
        <v>977</v>
      </c>
      <c r="AL407" s="80"/>
      <c r="AM407" s="74"/>
      <c r="AN407" s="74"/>
      <c r="AO407" s="74"/>
    </row>
    <row r="408" spans="1:41" ht="14.5">
      <c r="A408" s="335" t="s">
        <v>978</v>
      </c>
      <c r="B408" s="84">
        <v>44160</v>
      </c>
      <c r="C408" s="74">
        <v>1</v>
      </c>
      <c r="D408" s="74">
        <v>42</v>
      </c>
      <c r="E408" s="18" t="s">
        <v>979</v>
      </c>
      <c r="F408" s="80"/>
      <c r="G408" s="74">
        <v>1</v>
      </c>
      <c r="H408" s="74"/>
      <c r="I408" s="106"/>
      <c r="J408" s="80">
        <v>1</v>
      </c>
      <c r="K408" s="80"/>
      <c r="L408" s="80"/>
      <c r="M408" s="80"/>
      <c r="N408" s="80">
        <v>1</v>
      </c>
      <c r="O408" s="80"/>
      <c r="P408" s="305">
        <v>1</v>
      </c>
      <c r="Q408" s="447">
        <v>1</v>
      </c>
      <c r="R408" s="80"/>
      <c r="X408" s="80"/>
      <c r="Y408" s="80"/>
      <c r="Z408" s="80"/>
      <c r="AA408" s="74" t="s">
        <v>55</v>
      </c>
      <c r="AB408" s="80"/>
      <c r="AC408" s="80"/>
      <c r="AD408" s="80"/>
      <c r="AE408" s="80"/>
      <c r="AF408" s="80"/>
      <c r="AG408" s="80"/>
      <c r="AH408" s="80"/>
      <c r="AI408" s="80"/>
      <c r="AJ408" s="80"/>
      <c r="AK408" s="111"/>
      <c r="AL408" s="80"/>
      <c r="AM408" s="74"/>
      <c r="AN408" s="74"/>
      <c r="AO408" s="74"/>
    </row>
    <row r="409" spans="1:41" ht="14.5">
      <c r="A409" s="335" t="s">
        <v>980</v>
      </c>
      <c r="B409" s="84">
        <v>44167</v>
      </c>
      <c r="C409" s="74">
        <v>185</v>
      </c>
      <c r="D409" s="74">
        <v>31</v>
      </c>
      <c r="E409" s="18" t="s">
        <v>956</v>
      </c>
      <c r="F409" s="80">
        <v>21</v>
      </c>
      <c r="G409" s="74">
        <v>64</v>
      </c>
      <c r="H409" s="74">
        <v>95</v>
      </c>
      <c r="I409" s="106"/>
      <c r="J409" s="80"/>
      <c r="K409" s="80">
        <v>4</v>
      </c>
      <c r="L409" s="80">
        <v>19</v>
      </c>
      <c r="M409" s="80" t="s">
        <v>981</v>
      </c>
      <c r="N409" s="80">
        <v>2</v>
      </c>
      <c r="O409" s="80"/>
      <c r="P409" s="305">
        <v>79</v>
      </c>
      <c r="Q409" s="447">
        <v>165</v>
      </c>
      <c r="R409" s="80">
        <v>4</v>
      </c>
      <c r="U409">
        <v>16</v>
      </c>
      <c r="X409" s="80"/>
      <c r="Y409" s="80"/>
      <c r="Z409" s="80"/>
      <c r="AA409" s="74"/>
      <c r="AB409" s="80"/>
      <c r="AC409" s="80"/>
      <c r="AD409" s="80"/>
      <c r="AE409" s="80"/>
      <c r="AF409" s="80"/>
      <c r="AG409" s="80"/>
      <c r="AH409" s="80"/>
      <c r="AI409" s="80"/>
      <c r="AJ409" s="80"/>
      <c r="AK409" s="111"/>
      <c r="AL409" s="80"/>
      <c r="AM409" s="74"/>
      <c r="AN409" s="74"/>
      <c r="AO409" s="74"/>
    </row>
    <row r="410" spans="1:41" ht="14.5">
      <c r="A410" s="335" t="s">
        <v>626</v>
      </c>
      <c r="B410" s="84">
        <v>44168</v>
      </c>
      <c r="C410" s="74">
        <v>1</v>
      </c>
      <c r="D410" s="74">
        <v>31</v>
      </c>
      <c r="E410" s="18" t="s">
        <v>982</v>
      </c>
      <c r="F410" s="80"/>
      <c r="G410" s="74"/>
      <c r="H410" s="74"/>
      <c r="I410" s="106"/>
      <c r="J410" s="80"/>
      <c r="K410" s="80">
        <v>1</v>
      </c>
      <c r="L410" s="80"/>
      <c r="M410" s="80" t="s">
        <v>983</v>
      </c>
      <c r="N410" s="80">
        <v>1</v>
      </c>
      <c r="O410" s="80"/>
      <c r="P410" s="305">
        <v>1</v>
      </c>
      <c r="Q410" s="447">
        <v>1</v>
      </c>
      <c r="R410" s="80"/>
      <c r="X410" s="80"/>
      <c r="Y410" s="80"/>
      <c r="Z410" s="80"/>
      <c r="AA410" s="74" t="s">
        <v>55</v>
      </c>
      <c r="AB410" s="80"/>
      <c r="AC410" s="80"/>
      <c r="AD410" s="80"/>
      <c r="AE410" s="80"/>
      <c r="AF410" s="80"/>
      <c r="AG410" s="80" t="s">
        <v>596</v>
      </c>
      <c r="AH410" s="80"/>
      <c r="AI410" s="80"/>
      <c r="AJ410" s="80"/>
      <c r="AK410" s="111"/>
      <c r="AL410" s="80"/>
      <c r="AM410" s="74"/>
      <c r="AN410" s="74"/>
      <c r="AO410" s="74"/>
    </row>
    <row r="411" spans="1:41" ht="14.5">
      <c r="A411" s="335" t="s">
        <v>984</v>
      </c>
      <c r="B411" s="84">
        <v>44172</v>
      </c>
      <c r="C411" s="74">
        <v>5</v>
      </c>
      <c r="D411" s="74">
        <v>29.8</v>
      </c>
      <c r="E411" s="18"/>
      <c r="F411" s="80"/>
      <c r="G411" s="74"/>
      <c r="H411" s="74"/>
      <c r="I411" s="106" t="s">
        <v>985</v>
      </c>
      <c r="J411" s="80"/>
      <c r="K411" s="80"/>
      <c r="L411" s="80"/>
      <c r="M411" s="80"/>
      <c r="N411" s="80"/>
      <c r="O411" s="80"/>
      <c r="P411" s="305">
        <v>3</v>
      </c>
      <c r="Q411" s="447">
        <v>5</v>
      </c>
      <c r="R411" s="80"/>
      <c r="X411" s="80"/>
      <c r="Y411" s="80"/>
      <c r="Z411" s="80"/>
      <c r="AA411" s="74" t="s">
        <v>55</v>
      </c>
      <c r="AB411" s="80"/>
      <c r="AC411" s="80"/>
      <c r="AD411" s="80"/>
      <c r="AE411" s="80" t="s">
        <v>986</v>
      </c>
      <c r="AF411" s="80"/>
      <c r="AG411" s="80"/>
      <c r="AH411" s="80"/>
      <c r="AI411" s="80"/>
      <c r="AJ411" s="80"/>
      <c r="AK411" s="111"/>
      <c r="AL411" s="80"/>
      <c r="AM411" s="74"/>
      <c r="AN411" s="74"/>
      <c r="AO411" s="74"/>
    </row>
    <row r="412" spans="1:41" ht="14.5">
      <c r="A412" s="340" t="s">
        <v>987</v>
      </c>
      <c r="B412" s="84"/>
      <c r="C412" s="74">
        <v>661</v>
      </c>
      <c r="D412" s="74">
        <v>29.9</v>
      </c>
      <c r="E412" s="18" t="s">
        <v>988</v>
      </c>
      <c r="F412" s="80">
        <v>52</v>
      </c>
      <c r="G412" s="74">
        <v>119</v>
      </c>
      <c r="H412" s="74">
        <v>450</v>
      </c>
      <c r="I412" s="106"/>
      <c r="J412" s="80"/>
      <c r="K412" s="80"/>
      <c r="L412" s="80"/>
      <c r="M412" s="80" t="s">
        <v>989</v>
      </c>
      <c r="N412" s="80">
        <v>47</v>
      </c>
      <c r="O412" s="80"/>
      <c r="P412" s="305">
        <v>209</v>
      </c>
      <c r="Q412" s="447">
        <v>391</v>
      </c>
      <c r="R412" s="80"/>
      <c r="U412">
        <v>254</v>
      </c>
      <c r="V412">
        <v>16</v>
      </c>
      <c r="X412" s="80"/>
      <c r="Y412" s="80"/>
      <c r="Z412" s="80"/>
      <c r="AA412" s="74" t="s">
        <v>990</v>
      </c>
      <c r="AB412" s="80"/>
      <c r="AC412" s="80"/>
      <c r="AD412" s="80"/>
      <c r="AE412" s="80"/>
      <c r="AF412" s="80"/>
      <c r="AG412" s="80" t="s">
        <v>248</v>
      </c>
      <c r="AH412" s="80"/>
      <c r="AI412" s="80"/>
      <c r="AJ412" s="80"/>
      <c r="AK412" s="111" t="s">
        <v>991</v>
      </c>
      <c r="AL412" s="80"/>
      <c r="AM412" s="74"/>
      <c r="AN412" s="74"/>
      <c r="AO412" s="74"/>
    </row>
    <row r="413" spans="1:41" ht="14.5">
      <c r="A413" s="340" t="s">
        <v>992</v>
      </c>
      <c r="B413" s="84">
        <v>44172</v>
      </c>
      <c r="C413" s="74">
        <v>1</v>
      </c>
      <c r="D413" s="74">
        <v>26</v>
      </c>
      <c r="E413" s="18" t="s">
        <v>993</v>
      </c>
      <c r="F413" s="80"/>
      <c r="G413" s="74"/>
      <c r="H413" s="74"/>
      <c r="I413" s="106"/>
      <c r="J413" s="80"/>
      <c r="K413" s="80"/>
      <c r="L413" s="80"/>
      <c r="M413" s="80" t="s">
        <v>994</v>
      </c>
      <c r="N413" s="80">
        <v>1</v>
      </c>
      <c r="O413" s="80">
        <v>1</v>
      </c>
      <c r="P413" s="305">
        <v>1</v>
      </c>
      <c r="Q413" s="447">
        <v>1</v>
      </c>
      <c r="R413" s="80"/>
      <c r="X413" s="80"/>
      <c r="Y413" s="80"/>
      <c r="Z413" s="80"/>
      <c r="AA413" s="74" t="s">
        <v>55</v>
      </c>
      <c r="AB413" s="80"/>
      <c r="AC413" s="80"/>
      <c r="AD413" s="80"/>
      <c r="AE413" s="80"/>
      <c r="AF413" s="80"/>
      <c r="AG413" s="80"/>
      <c r="AH413" s="80"/>
      <c r="AI413" s="80"/>
      <c r="AJ413" s="80"/>
      <c r="AK413" s="111"/>
      <c r="AL413" s="80"/>
      <c r="AM413" s="74"/>
      <c r="AN413" s="74"/>
      <c r="AO413" s="74"/>
    </row>
    <row r="414" spans="1:41" ht="14.5">
      <c r="A414" s="340" t="s">
        <v>995</v>
      </c>
      <c r="B414" s="84">
        <v>44138</v>
      </c>
      <c r="C414" s="74">
        <v>15</v>
      </c>
      <c r="D414" s="74" t="s">
        <v>996</v>
      </c>
      <c r="E414" s="18"/>
      <c r="F414" s="80"/>
      <c r="G414" s="74"/>
      <c r="H414" s="74"/>
      <c r="I414" s="106"/>
      <c r="J414" s="80"/>
      <c r="K414" s="80"/>
      <c r="L414" s="80">
        <v>1</v>
      </c>
      <c r="M414" s="80" t="s">
        <v>997</v>
      </c>
      <c r="N414" s="80"/>
      <c r="O414" s="80">
        <v>15</v>
      </c>
      <c r="R414" s="80"/>
      <c r="X414" s="80"/>
      <c r="Y414" s="80"/>
      <c r="Z414" s="80"/>
      <c r="AA414" s="74" t="s">
        <v>55</v>
      </c>
      <c r="AB414" s="80"/>
      <c r="AC414" s="80"/>
      <c r="AD414" s="80"/>
      <c r="AE414" s="80"/>
      <c r="AF414" s="80"/>
      <c r="AG414" s="80"/>
      <c r="AH414" s="80"/>
      <c r="AI414" s="80"/>
      <c r="AJ414" s="80"/>
      <c r="AK414" s="111"/>
      <c r="AL414" s="80"/>
      <c r="AM414" s="74"/>
      <c r="AN414" s="74"/>
      <c r="AO414" s="74"/>
    </row>
    <row r="415" spans="1:41" ht="14.5">
      <c r="A415" s="340" t="s">
        <v>998</v>
      </c>
      <c r="B415" s="84">
        <v>44167</v>
      </c>
      <c r="C415" s="74">
        <v>11</v>
      </c>
      <c r="D415" s="74" t="s">
        <v>999</v>
      </c>
      <c r="F415" s="80"/>
      <c r="G415" s="74"/>
      <c r="H415" s="74">
        <v>11</v>
      </c>
      <c r="I415" s="106"/>
      <c r="J415" s="80"/>
      <c r="K415" s="80"/>
      <c r="L415" s="80"/>
      <c r="M415" s="80"/>
      <c r="N415" s="80"/>
      <c r="O415" s="80"/>
      <c r="P415" s="305">
        <v>8</v>
      </c>
      <c r="Q415" s="447">
        <v>11</v>
      </c>
      <c r="R415" s="80"/>
      <c r="X415" s="80"/>
      <c r="Y415" s="80"/>
      <c r="Z415" s="80"/>
      <c r="AA415" s="74" t="s">
        <v>481</v>
      </c>
      <c r="AB415" s="80"/>
      <c r="AC415" s="80"/>
      <c r="AD415" s="80"/>
      <c r="AE415" s="80"/>
      <c r="AF415" s="80"/>
      <c r="AG415" s="80"/>
      <c r="AH415" s="80"/>
      <c r="AI415" s="80"/>
      <c r="AJ415" s="80"/>
      <c r="AK415" s="111"/>
      <c r="AL415" s="80"/>
      <c r="AM415" s="74"/>
      <c r="AN415" s="74"/>
      <c r="AO415" s="74"/>
    </row>
    <row r="416" spans="1:41" ht="14.5">
      <c r="A416" s="340" t="s">
        <v>1000</v>
      </c>
      <c r="B416" s="84">
        <v>44177</v>
      </c>
      <c r="C416" s="74">
        <v>60</v>
      </c>
      <c r="D416" s="74">
        <v>28.5</v>
      </c>
      <c r="E416">
        <v>25</v>
      </c>
      <c r="F416" s="80">
        <v>20</v>
      </c>
      <c r="G416" s="74">
        <v>20</v>
      </c>
      <c r="H416" s="74">
        <v>20</v>
      </c>
      <c r="I416" s="106"/>
      <c r="J416" s="80"/>
      <c r="K416" s="80">
        <v>2</v>
      </c>
      <c r="L416" s="80">
        <v>1</v>
      </c>
      <c r="M416" s="80" t="s">
        <v>1001</v>
      </c>
      <c r="N416" s="80"/>
      <c r="O416" s="80"/>
      <c r="Q416" s="447">
        <v>10</v>
      </c>
      <c r="R416" s="144">
        <v>1</v>
      </c>
      <c r="U416">
        <v>49</v>
      </c>
      <c r="X416" s="80"/>
      <c r="Y416" s="80"/>
      <c r="Z416" s="80"/>
      <c r="AA416" s="74" t="s">
        <v>55</v>
      </c>
      <c r="AB416" s="80"/>
      <c r="AC416" s="80"/>
      <c r="AD416" s="80"/>
      <c r="AE416" s="80"/>
      <c r="AF416" s="80"/>
      <c r="AG416" s="80"/>
      <c r="AH416" s="80"/>
      <c r="AI416" s="80"/>
      <c r="AJ416" s="80"/>
      <c r="AK416" s="111"/>
      <c r="AL416" s="80"/>
      <c r="AM416" s="74"/>
      <c r="AN416" s="74"/>
      <c r="AO416" s="74"/>
    </row>
    <row r="417" spans="1:41" ht="14.5">
      <c r="A417" s="340" t="s">
        <v>1002</v>
      </c>
      <c r="B417" s="84">
        <v>44166</v>
      </c>
      <c r="C417" s="74">
        <v>137</v>
      </c>
      <c r="D417" s="74">
        <v>25</v>
      </c>
      <c r="F417" s="80"/>
      <c r="G417" s="74"/>
      <c r="H417" s="74"/>
      <c r="I417" s="106"/>
      <c r="J417" s="80"/>
      <c r="K417" s="80">
        <v>15</v>
      </c>
      <c r="L417" s="80">
        <v>13</v>
      </c>
      <c r="M417" s="80" t="s">
        <v>1003</v>
      </c>
      <c r="N417" s="80">
        <v>5</v>
      </c>
      <c r="O417" s="80"/>
      <c r="P417" s="305">
        <v>19</v>
      </c>
      <c r="Q417" s="447">
        <v>127</v>
      </c>
      <c r="R417" s="80"/>
      <c r="S417" s="80">
        <v>7</v>
      </c>
      <c r="V417">
        <v>3</v>
      </c>
      <c r="X417" s="80"/>
      <c r="Y417" s="80"/>
      <c r="Z417" s="80"/>
      <c r="AA417" s="74" t="s">
        <v>55</v>
      </c>
      <c r="AB417" s="80"/>
      <c r="AC417" s="80"/>
      <c r="AD417" s="80"/>
      <c r="AE417" s="80"/>
      <c r="AF417" s="80" t="s">
        <v>1004</v>
      </c>
      <c r="AG417" s="80" t="s">
        <v>1005</v>
      </c>
      <c r="AH417" s="80"/>
      <c r="AI417" s="80"/>
      <c r="AJ417" s="80"/>
      <c r="AK417" s="111"/>
      <c r="AL417" s="80"/>
      <c r="AM417" s="74"/>
      <c r="AN417" s="74"/>
      <c r="AO417" s="74"/>
    </row>
    <row r="418" spans="1:41" ht="14.5">
      <c r="A418" s="340" t="s">
        <v>1006</v>
      </c>
      <c r="B418" s="84">
        <v>44174</v>
      </c>
      <c r="C418" s="74">
        <v>22</v>
      </c>
      <c r="D418" s="74"/>
      <c r="E418" s="80" t="s">
        <v>1007</v>
      </c>
      <c r="F418" s="80"/>
      <c r="G418" s="74"/>
      <c r="H418" s="74"/>
      <c r="I418" s="106"/>
      <c r="J418" s="80">
        <v>22</v>
      </c>
      <c r="K418" s="80"/>
      <c r="L418" s="80"/>
      <c r="M418" s="80"/>
      <c r="N418" s="80"/>
      <c r="O418" s="80"/>
      <c r="Q418" s="447">
        <v>22</v>
      </c>
      <c r="R418" s="80"/>
      <c r="X418" s="80"/>
      <c r="Y418" s="80"/>
      <c r="Z418" s="80"/>
      <c r="AA418" s="74"/>
      <c r="AB418" s="80"/>
      <c r="AC418" s="80"/>
      <c r="AD418" s="80"/>
      <c r="AE418" s="80"/>
      <c r="AF418" s="80"/>
      <c r="AG418" s="80"/>
      <c r="AH418" s="80"/>
      <c r="AI418" s="80"/>
      <c r="AJ418" s="80"/>
      <c r="AK418" s="111"/>
      <c r="AL418" s="80"/>
      <c r="AM418" s="74"/>
      <c r="AN418" s="74"/>
      <c r="AO418" s="74"/>
    </row>
    <row r="419" spans="1:41" ht="14.5">
      <c r="A419" s="340" t="s">
        <v>1008</v>
      </c>
      <c r="B419" s="84">
        <v>44146</v>
      </c>
      <c r="C419" s="74">
        <v>35</v>
      </c>
      <c r="D419" s="74">
        <v>32</v>
      </c>
      <c r="E419" s="80"/>
      <c r="F419" s="80"/>
      <c r="G419" s="74"/>
      <c r="H419" s="74"/>
      <c r="I419" s="106" t="s">
        <v>1009</v>
      </c>
      <c r="J419" s="80"/>
      <c r="K419" s="80"/>
      <c r="L419" s="80">
        <v>13</v>
      </c>
      <c r="M419" s="80"/>
      <c r="N419" s="80"/>
      <c r="O419" s="80">
        <v>1</v>
      </c>
      <c r="P419" s="305">
        <v>27</v>
      </c>
      <c r="Q419" s="447">
        <v>35</v>
      </c>
      <c r="R419" s="80"/>
      <c r="T419">
        <v>2</v>
      </c>
      <c r="X419" s="80"/>
      <c r="Y419" s="80"/>
      <c r="Z419" s="80"/>
      <c r="AA419" s="74" t="s">
        <v>55</v>
      </c>
      <c r="AB419" s="80"/>
      <c r="AC419" s="80"/>
      <c r="AD419" s="80"/>
      <c r="AE419" s="80"/>
      <c r="AF419" s="80"/>
      <c r="AG419" s="80"/>
      <c r="AH419" s="80"/>
      <c r="AI419" s="80"/>
      <c r="AJ419" s="80"/>
      <c r="AK419" s="111"/>
      <c r="AL419" s="80"/>
      <c r="AM419" s="74"/>
      <c r="AN419" s="74"/>
      <c r="AO419" s="74"/>
    </row>
    <row r="420" spans="1:41" ht="14.5">
      <c r="A420" s="340" t="s">
        <v>1010</v>
      </c>
      <c r="B420" s="84">
        <v>44175</v>
      </c>
      <c r="C420" s="74">
        <v>25</v>
      </c>
      <c r="D420" s="74"/>
      <c r="E420" s="80"/>
      <c r="F420" s="80"/>
      <c r="G420" s="74"/>
      <c r="H420" s="74"/>
      <c r="I420" s="106"/>
      <c r="J420" s="80"/>
      <c r="K420" s="80"/>
      <c r="L420" s="80"/>
      <c r="M420" s="80"/>
      <c r="N420" s="80"/>
      <c r="O420" s="80"/>
      <c r="P420" s="305">
        <v>2</v>
      </c>
      <c r="Q420" s="447">
        <v>25</v>
      </c>
      <c r="R420" s="80"/>
      <c r="X420" s="80"/>
      <c r="Y420" s="80"/>
      <c r="Z420" s="80"/>
      <c r="AA420" s="74"/>
      <c r="AB420" s="80"/>
      <c r="AC420" s="80"/>
      <c r="AD420" s="80"/>
      <c r="AE420" s="80"/>
      <c r="AF420" s="80"/>
      <c r="AG420" s="80" t="s">
        <v>55</v>
      </c>
      <c r="AH420" s="80"/>
      <c r="AI420" s="80"/>
      <c r="AJ420" s="80"/>
      <c r="AK420" s="111"/>
      <c r="AL420" s="80"/>
      <c r="AM420" s="74"/>
      <c r="AN420" s="74"/>
      <c r="AO420" s="74"/>
    </row>
    <row r="421" spans="1:41" ht="14.5">
      <c r="A421" s="340" t="s">
        <v>1011</v>
      </c>
      <c r="B421" s="84">
        <v>44176</v>
      </c>
      <c r="C421" s="74">
        <v>1</v>
      </c>
      <c r="D421" s="74">
        <v>15</v>
      </c>
      <c r="E421" s="80">
        <v>40</v>
      </c>
      <c r="F421" s="80"/>
      <c r="G421" s="74"/>
      <c r="H421" s="74"/>
      <c r="I421" s="106"/>
      <c r="J421" s="80"/>
      <c r="K421" s="80"/>
      <c r="L421" s="80"/>
      <c r="M421" s="80"/>
      <c r="N421" s="80"/>
      <c r="O421" s="80"/>
      <c r="Q421" s="447">
        <v>1</v>
      </c>
      <c r="R421" s="80"/>
      <c r="X421" s="80"/>
      <c r="Y421" s="80"/>
      <c r="Z421" s="80"/>
      <c r="AA421" s="74" t="s">
        <v>55</v>
      </c>
      <c r="AB421" s="80"/>
      <c r="AC421" s="80"/>
      <c r="AD421" s="80"/>
      <c r="AE421" s="80"/>
      <c r="AF421" s="80"/>
      <c r="AG421" s="80"/>
      <c r="AH421" s="80"/>
      <c r="AI421" s="80"/>
      <c r="AJ421" s="80"/>
      <c r="AK421" s="111"/>
      <c r="AL421" s="80"/>
      <c r="AM421" s="74"/>
      <c r="AN421" s="74"/>
      <c r="AO421" s="74"/>
    </row>
    <row r="422" spans="1:41" ht="14.5">
      <c r="A422" s="340" t="s">
        <v>1012</v>
      </c>
      <c r="B422" s="106" t="s">
        <v>975</v>
      </c>
      <c r="C422" s="74">
        <v>158</v>
      </c>
      <c r="D422" s="74"/>
      <c r="E422" s="80"/>
      <c r="F422" s="80"/>
      <c r="G422" s="74"/>
      <c r="H422" s="74"/>
      <c r="I422" s="106"/>
      <c r="J422" s="80"/>
      <c r="K422" s="80"/>
      <c r="L422" s="80">
        <v>10</v>
      </c>
      <c r="M422" s="80"/>
      <c r="N422" s="80"/>
      <c r="O422" s="80"/>
      <c r="P422" s="305">
        <v>47</v>
      </c>
      <c r="Q422" s="447">
        <v>54</v>
      </c>
      <c r="R422" s="80">
        <v>3</v>
      </c>
      <c r="U422">
        <v>101</v>
      </c>
      <c r="X422" s="80"/>
      <c r="Y422" s="80"/>
      <c r="Z422" s="80"/>
      <c r="AA422" s="74" t="s">
        <v>1013</v>
      </c>
      <c r="AB422" s="80"/>
      <c r="AC422" s="80"/>
      <c r="AD422" s="80"/>
      <c r="AE422" s="80"/>
      <c r="AF422" s="80"/>
      <c r="AG422" s="80"/>
      <c r="AH422" s="80"/>
      <c r="AI422" s="80"/>
      <c r="AJ422" s="80"/>
      <c r="AK422" s="111"/>
      <c r="AL422" s="80"/>
      <c r="AM422" s="74" t="s">
        <v>11362</v>
      </c>
      <c r="AN422" s="74"/>
      <c r="AO422" s="74"/>
    </row>
    <row r="423" spans="1:41" ht="14.5">
      <c r="A423" s="340" t="s">
        <v>1014</v>
      </c>
      <c r="B423" s="106" t="s">
        <v>1015</v>
      </c>
      <c r="C423" s="74">
        <v>1</v>
      </c>
      <c r="D423" s="74">
        <v>29</v>
      </c>
      <c r="E423" s="80" t="s">
        <v>1016</v>
      </c>
      <c r="F423" s="80"/>
      <c r="G423" s="74"/>
      <c r="H423" s="74"/>
      <c r="I423" s="106"/>
      <c r="J423" s="80">
        <v>1</v>
      </c>
      <c r="K423" s="80"/>
      <c r="L423" s="80"/>
      <c r="M423" s="80"/>
      <c r="N423" s="80"/>
      <c r="O423" s="80"/>
      <c r="P423" s="305">
        <v>1</v>
      </c>
      <c r="Q423" s="447">
        <v>1</v>
      </c>
      <c r="R423" s="80"/>
      <c r="X423" s="80"/>
      <c r="Y423" s="80"/>
      <c r="Z423" s="80"/>
      <c r="AA423" s="74" t="s">
        <v>55</v>
      </c>
      <c r="AB423" s="80"/>
      <c r="AC423" s="80"/>
      <c r="AD423" s="80"/>
      <c r="AE423" s="80"/>
      <c r="AF423" s="80"/>
      <c r="AG423" s="80"/>
      <c r="AH423" s="80"/>
      <c r="AI423" s="80"/>
      <c r="AJ423" s="80"/>
      <c r="AK423" s="111"/>
      <c r="AL423" s="80"/>
      <c r="AM423" s="74"/>
      <c r="AN423" s="74"/>
      <c r="AO423" s="74"/>
    </row>
    <row r="424" spans="1:41" ht="14.5">
      <c r="A424" s="341" t="s">
        <v>1017</v>
      </c>
      <c r="B424" s="84">
        <v>44180</v>
      </c>
      <c r="C424" s="74">
        <v>5183</v>
      </c>
      <c r="D424" s="74">
        <v>28.5</v>
      </c>
      <c r="E424" s="80"/>
      <c r="F424" s="80"/>
      <c r="G424" s="74"/>
      <c r="H424" s="74"/>
      <c r="I424" s="106"/>
      <c r="J424" s="80">
        <v>513</v>
      </c>
      <c r="K424" s="80"/>
      <c r="L424" s="80"/>
      <c r="M424" s="80" t="s">
        <v>1018</v>
      </c>
      <c r="N424" s="80">
        <v>154</v>
      </c>
      <c r="O424" s="80">
        <v>77</v>
      </c>
      <c r="R424" s="80"/>
      <c r="X424" s="80"/>
      <c r="Y424" s="80"/>
      <c r="Z424" s="80"/>
      <c r="AA424" s="74" t="s">
        <v>55</v>
      </c>
      <c r="AB424" s="80"/>
      <c r="AC424" s="80"/>
      <c r="AD424" s="80"/>
      <c r="AE424" s="80"/>
      <c r="AF424" s="80"/>
      <c r="AG424" s="80"/>
      <c r="AH424" s="80"/>
      <c r="AI424" s="80"/>
      <c r="AJ424" s="80"/>
      <c r="AK424" s="111"/>
      <c r="AL424" s="80"/>
      <c r="AM424" s="74"/>
      <c r="AN424" s="74"/>
      <c r="AO424" s="74"/>
    </row>
    <row r="425" spans="1:41" ht="14.5">
      <c r="A425" s="340" t="s">
        <v>1019</v>
      </c>
      <c r="B425" s="84">
        <v>44130</v>
      </c>
      <c r="C425" s="74">
        <v>1</v>
      </c>
      <c r="D425" s="74">
        <v>32</v>
      </c>
      <c r="E425" s="80" t="s">
        <v>1020</v>
      </c>
      <c r="F425" s="80"/>
      <c r="G425" s="74"/>
      <c r="H425" s="74"/>
      <c r="I425" s="106" t="s">
        <v>1021</v>
      </c>
      <c r="J425" s="80"/>
      <c r="K425" s="80"/>
      <c r="L425" s="80">
        <v>1</v>
      </c>
      <c r="M425" s="80"/>
      <c r="N425" s="80"/>
      <c r="O425" s="80"/>
      <c r="Q425" s="447">
        <v>1</v>
      </c>
      <c r="R425" s="80"/>
      <c r="X425" s="80"/>
      <c r="Y425" s="80"/>
      <c r="Z425" s="80"/>
      <c r="AA425" s="74" t="s">
        <v>55</v>
      </c>
      <c r="AB425" s="80"/>
      <c r="AC425" s="80"/>
      <c r="AD425" s="80"/>
      <c r="AE425" s="80"/>
      <c r="AF425" s="80"/>
      <c r="AG425" s="80"/>
      <c r="AH425" s="80"/>
      <c r="AI425" s="80" t="s">
        <v>55</v>
      </c>
      <c r="AJ425" s="80"/>
      <c r="AK425" s="111" t="s">
        <v>1022</v>
      </c>
      <c r="AL425" s="80"/>
      <c r="AM425" s="74"/>
      <c r="AN425" s="74"/>
      <c r="AO425" s="74"/>
    </row>
    <row r="426" spans="1:41" ht="14.5">
      <c r="A426" s="340" t="s">
        <v>1023</v>
      </c>
      <c r="B426" s="84">
        <v>44043</v>
      </c>
      <c r="C426" s="74">
        <v>1</v>
      </c>
      <c r="D426" s="74">
        <v>24</v>
      </c>
      <c r="E426" s="80" t="s">
        <v>1024</v>
      </c>
      <c r="F426" s="80"/>
      <c r="G426" s="74"/>
      <c r="H426" s="74"/>
      <c r="I426" s="106" t="s">
        <v>1025</v>
      </c>
      <c r="J426" s="80"/>
      <c r="K426" s="80"/>
      <c r="L426" s="80"/>
      <c r="M426" s="80"/>
      <c r="N426" s="80"/>
      <c r="O426" s="80"/>
      <c r="P426" s="305">
        <v>1</v>
      </c>
      <c r="Q426" s="447">
        <v>1</v>
      </c>
      <c r="R426" s="80"/>
      <c r="X426" s="80"/>
      <c r="Y426" s="80"/>
      <c r="Z426" s="80"/>
      <c r="AA426" s="74"/>
      <c r="AB426" s="80"/>
      <c r="AC426" s="80"/>
      <c r="AD426" s="80"/>
      <c r="AE426" s="80"/>
      <c r="AF426" s="80"/>
      <c r="AG426" s="80"/>
      <c r="AH426" s="80"/>
      <c r="AI426" s="80"/>
      <c r="AJ426" s="80"/>
      <c r="AK426" s="111"/>
      <c r="AL426" s="80"/>
      <c r="AM426" s="74"/>
      <c r="AN426" s="74"/>
      <c r="AO426" s="74"/>
    </row>
    <row r="427" spans="1:41" ht="14.5">
      <c r="A427" s="340" t="s">
        <v>1026</v>
      </c>
      <c r="B427" s="84">
        <v>44129</v>
      </c>
      <c r="C427" s="74">
        <v>6</v>
      </c>
      <c r="D427" s="74">
        <v>32.9</v>
      </c>
      <c r="E427" s="80" t="s">
        <v>1027</v>
      </c>
      <c r="F427" s="80"/>
      <c r="G427" s="74"/>
      <c r="H427" s="74">
        <v>6</v>
      </c>
      <c r="I427" s="106"/>
      <c r="J427" s="80"/>
      <c r="K427" s="80"/>
      <c r="L427" s="80">
        <v>6</v>
      </c>
      <c r="M427" s="80"/>
      <c r="N427" s="80"/>
      <c r="O427" s="80"/>
      <c r="P427" s="305">
        <v>4</v>
      </c>
      <c r="Q427" s="447">
        <v>6</v>
      </c>
      <c r="R427" s="80"/>
      <c r="X427" s="80"/>
      <c r="Y427" s="80"/>
      <c r="Z427" s="80"/>
      <c r="AA427" s="74"/>
      <c r="AB427" s="80"/>
      <c r="AC427" s="80"/>
      <c r="AD427" s="80"/>
      <c r="AE427" s="80"/>
      <c r="AF427" s="80"/>
      <c r="AG427" s="80"/>
      <c r="AH427" s="80"/>
      <c r="AI427" s="80"/>
      <c r="AJ427" s="80"/>
      <c r="AK427" s="111"/>
      <c r="AL427" s="80"/>
      <c r="AM427" s="74"/>
      <c r="AN427" s="74"/>
      <c r="AO427" s="74"/>
    </row>
    <row r="428" spans="1:41" ht="14.5">
      <c r="A428" s="340" t="s">
        <v>1028</v>
      </c>
      <c r="B428" s="84">
        <v>44063</v>
      </c>
      <c r="C428" s="74">
        <v>1</v>
      </c>
      <c r="D428" s="74">
        <v>38</v>
      </c>
      <c r="E428" s="80" t="s">
        <v>1020</v>
      </c>
      <c r="F428" s="80"/>
      <c r="G428" s="74"/>
      <c r="H428" s="74"/>
      <c r="I428" s="106" t="s">
        <v>1029</v>
      </c>
      <c r="J428" s="80"/>
      <c r="K428" s="80"/>
      <c r="L428" s="80"/>
      <c r="M428" s="80" t="s">
        <v>1030</v>
      </c>
      <c r="N428" s="80">
        <v>1</v>
      </c>
      <c r="O428" s="80"/>
      <c r="P428" s="305">
        <v>1</v>
      </c>
      <c r="Q428" s="447">
        <v>1</v>
      </c>
      <c r="R428" s="80"/>
      <c r="X428" s="80"/>
      <c r="Y428" s="80"/>
      <c r="Z428" s="80"/>
      <c r="AA428" s="74" t="s">
        <v>55</v>
      </c>
      <c r="AB428" s="80"/>
      <c r="AC428" s="80"/>
      <c r="AD428" s="80"/>
      <c r="AE428" s="80"/>
      <c r="AF428" s="80"/>
      <c r="AG428" s="80"/>
      <c r="AH428" s="80"/>
      <c r="AI428" s="80"/>
      <c r="AJ428" s="80"/>
      <c r="AK428" s="111"/>
      <c r="AL428" s="80"/>
      <c r="AM428" s="74"/>
      <c r="AN428" s="74"/>
      <c r="AO428" s="74"/>
    </row>
    <row r="429" spans="1:41" ht="14.5">
      <c r="A429" s="340" t="s">
        <v>1031</v>
      </c>
      <c r="B429" s="84">
        <v>44120</v>
      </c>
      <c r="C429" s="74">
        <v>1</v>
      </c>
      <c r="D429" s="74">
        <v>35</v>
      </c>
      <c r="E429" s="80" t="s">
        <v>669</v>
      </c>
      <c r="F429" s="80"/>
      <c r="G429" s="74"/>
      <c r="H429" s="74"/>
      <c r="I429" s="106"/>
      <c r="J429" s="80"/>
      <c r="K429" s="80"/>
      <c r="L429" s="80"/>
      <c r="M429" s="80" t="s">
        <v>1032</v>
      </c>
      <c r="N429" s="80">
        <v>1</v>
      </c>
      <c r="O429" s="80"/>
      <c r="P429" s="305">
        <v>1</v>
      </c>
      <c r="Q429" s="447">
        <v>1</v>
      </c>
      <c r="R429" s="80"/>
      <c r="X429" s="80"/>
      <c r="Y429" s="80"/>
      <c r="Z429" s="80"/>
      <c r="AA429" s="74" t="s">
        <v>55</v>
      </c>
      <c r="AB429" s="80"/>
      <c r="AC429" s="80"/>
      <c r="AD429" s="80"/>
      <c r="AE429" s="80"/>
      <c r="AF429" s="80"/>
      <c r="AG429" s="80"/>
      <c r="AH429" s="80"/>
      <c r="AI429" s="80"/>
      <c r="AJ429" s="80"/>
      <c r="AK429" s="111"/>
      <c r="AL429" s="80"/>
      <c r="AM429" s="74"/>
      <c r="AN429" s="74"/>
      <c r="AO429" s="74"/>
    </row>
    <row r="430" spans="1:41" ht="14.5">
      <c r="A430" s="340" t="s">
        <v>1033</v>
      </c>
      <c r="B430" s="84">
        <v>44180</v>
      </c>
      <c r="C430" s="74">
        <v>90</v>
      </c>
      <c r="D430" s="74">
        <f>(29.47+28.78)/2</f>
        <v>29.125</v>
      </c>
      <c r="F430" s="80"/>
      <c r="G430" s="74"/>
      <c r="H430" s="74"/>
      <c r="I430" s="106"/>
      <c r="J430" s="80"/>
      <c r="K430" s="80">
        <v>15</v>
      </c>
      <c r="L430" s="80"/>
      <c r="M430" s="80">
        <v>22</v>
      </c>
      <c r="N430" s="80"/>
      <c r="O430" s="80"/>
      <c r="P430" s="305">
        <v>39</v>
      </c>
      <c r="Q430" s="447">
        <v>90</v>
      </c>
      <c r="R430" s="80"/>
      <c r="X430" s="80"/>
      <c r="Y430" s="80"/>
      <c r="Z430" s="80"/>
      <c r="AA430" s="74" t="s">
        <v>55</v>
      </c>
      <c r="AB430" s="80"/>
      <c r="AC430" s="80"/>
      <c r="AD430" s="80"/>
      <c r="AE430" s="80"/>
      <c r="AF430" s="80"/>
      <c r="AG430" s="80"/>
      <c r="AH430" s="80"/>
      <c r="AI430" s="80"/>
      <c r="AJ430" s="80"/>
      <c r="AK430" s="111"/>
      <c r="AL430" s="80"/>
      <c r="AM430" s="74"/>
      <c r="AN430" s="74"/>
      <c r="AO430" s="74"/>
    </row>
    <row r="431" spans="1:41" ht="14.5">
      <c r="A431" s="339" t="s">
        <v>1034</v>
      </c>
      <c r="B431" s="84">
        <v>44184</v>
      </c>
      <c r="C431" s="74">
        <v>1</v>
      </c>
      <c r="D431" s="74">
        <v>30</v>
      </c>
      <c r="E431" t="s">
        <v>715</v>
      </c>
      <c r="F431" s="80"/>
      <c r="G431" s="74"/>
      <c r="H431" s="74"/>
      <c r="I431" s="106"/>
      <c r="J431" s="80">
        <v>1</v>
      </c>
      <c r="K431" s="80"/>
      <c r="L431" s="80"/>
      <c r="M431" s="80" t="s">
        <v>1035</v>
      </c>
      <c r="N431" s="80">
        <v>1</v>
      </c>
      <c r="O431" s="80">
        <v>1</v>
      </c>
      <c r="P431" s="305">
        <v>1</v>
      </c>
      <c r="Q431" s="447">
        <v>1</v>
      </c>
      <c r="R431" s="80"/>
      <c r="X431" s="80"/>
      <c r="Y431" s="80"/>
      <c r="Z431" s="80"/>
      <c r="AA431" s="74"/>
      <c r="AB431" s="80"/>
      <c r="AC431" s="80"/>
      <c r="AD431" s="80"/>
      <c r="AE431" s="80"/>
      <c r="AF431" s="80"/>
      <c r="AG431" s="80"/>
      <c r="AH431" s="80"/>
      <c r="AI431" s="80"/>
      <c r="AJ431" s="80"/>
      <c r="AK431" s="111"/>
      <c r="AL431" s="80"/>
      <c r="AM431" s="74"/>
      <c r="AN431" s="74"/>
      <c r="AO431" s="74"/>
    </row>
    <row r="432" spans="1:41" ht="14.5">
      <c r="A432" s="340" t="s">
        <v>1036</v>
      </c>
      <c r="B432" s="84">
        <v>44171</v>
      </c>
      <c r="C432" s="74">
        <v>1</v>
      </c>
      <c r="D432" s="74">
        <v>36</v>
      </c>
      <c r="E432">
        <v>36</v>
      </c>
      <c r="F432" s="80"/>
      <c r="G432" s="74"/>
      <c r="H432" s="74"/>
      <c r="I432" s="106"/>
      <c r="J432" s="80"/>
      <c r="K432" s="80"/>
      <c r="L432" s="80"/>
      <c r="M432" s="80"/>
      <c r="N432" s="80"/>
      <c r="O432" s="80"/>
      <c r="P432" s="305">
        <v>1</v>
      </c>
      <c r="Q432" s="447">
        <v>1</v>
      </c>
      <c r="R432" s="80"/>
      <c r="X432" s="80"/>
      <c r="Y432" s="80"/>
      <c r="Z432" s="80"/>
      <c r="AA432" s="74" t="s">
        <v>55</v>
      </c>
      <c r="AB432" s="80"/>
      <c r="AC432" s="80"/>
      <c r="AD432" s="80"/>
      <c r="AE432" s="80"/>
      <c r="AF432" s="80"/>
      <c r="AG432" s="80"/>
      <c r="AH432" s="80"/>
      <c r="AI432" s="80"/>
      <c r="AJ432" s="80"/>
      <c r="AK432" s="111"/>
      <c r="AL432" s="80"/>
      <c r="AM432" s="74"/>
      <c r="AN432" s="74"/>
      <c r="AO432" s="74"/>
    </row>
    <row r="433" spans="1:41" ht="14.5">
      <c r="A433" s="341" t="s">
        <v>1037</v>
      </c>
      <c r="B433" s="84">
        <v>44182</v>
      </c>
      <c r="C433" s="74">
        <v>7028</v>
      </c>
      <c r="D433" s="74" t="s">
        <v>1038</v>
      </c>
      <c r="F433" s="80"/>
      <c r="G433" s="74"/>
      <c r="H433" s="74"/>
      <c r="I433" s="106"/>
      <c r="J433" s="80">
        <v>611</v>
      </c>
      <c r="K433" s="80"/>
      <c r="L433" s="80"/>
      <c r="M433" s="80"/>
      <c r="N433" s="80"/>
      <c r="O433" s="80">
        <v>93</v>
      </c>
      <c r="R433" s="80"/>
      <c r="X433" s="80"/>
      <c r="Y433" s="80"/>
      <c r="Z433" s="80"/>
      <c r="AA433" s="74"/>
      <c r="AB433" s="80"/>
      <c r="AC433" s="80"/>
      <c r="AD433" s="80"/>
      <c r="AE433" s="80"/>
      <c r="AF433" s="80"/>
      <c r="AG433" s="80"/>
      <c r="AH433" s="80"/>
      <c r="AI433" s="80"/>
      <c r="AJ433" s="80"/>
      <c r="AK433" s="111"/>
      <c r="AL433" s="80"/>
      <c r="AM433" s="74"/>
      <c r="AN433" s="74"/>
      <c r="AO433" s="74"/>
    </row>
    <row r="434" spans="1:41" ht="14.5">
      <c r="A434" s="340" t="s">
        <v>1039</v>
      </c>
      <c r="B434" s="84">
        <v>44186</v>
      </c>
      <c r="C434" s="74">
        <v>1</v>
      </c>
      <c r="D434" s="74">
        <v>26</v>
      </c>
      <c r="E434">
        <v>8</v>
      </c>
      <c r="F434" s="80"/>
      <c r="G434" s="74"/>
      <c r="H434" s="74"/>
      <c r="I434" s="106"/>
      <c r="J434" s="80"/>
      <c r="K434" s="80"/>
      <c r="L434" s="80"/>
      <c r="M434" s="80"/>
      <c r="N434" s="80"/>
      <c r="O434" s="80"/>
      <c r="R434" s="80">
        <v>1</v>
      </c>
      <c r="X434" s="80"/>
      <c r="Y434" s="80"/>
      <c r="Z434" s="80" t="s">
        <v>55</v>
      </c>
      <c r="AA434" s="74" t="s">
        <v>55</v>
      </c>
      <c r="AB434" s="80"/>
      <c r="AC434" s="80"/>
      <c r="AD434" s="80"/>
      <c r="AE434" s="80"/>
      <c r="AF434" s="80" t="s">
        <v>55</v>
      </c>
      <c r="AG434" s="80"/>
      <c r="AH434" s="80"/>
      <c r="AI434" s="80"/>
      <c r="AJ434" s="80"/>
      <c r="AK434" s="111" t="s">
        <v>1040</v>
      </c>
      <c r="AL434" s="80"/>
      <c r="AM434" s="74"/>
      <c r="AN434" s="74"/>
      <c r="AO434" s="74"/>
    </row>
    <row r="435" spans="1:41" ht="14.5">
      <c r="A435" s="340" t="s">
        <v>1041</v>
      </c>
      <c r="B435" s="84">
        <v>44181</v>
      </c>
      <c r="C435" s="74">
        <v>1</v>
      </c>
      <c r="D435" s="74">
        <v>4</v>
      </c>
      <c r="E435" s="80" t="s">
        <v>1042</v>
      </c>
      <c r="F435" s="80"/>
      <c r="G435" s="74"/>
      <c r="H435" s="74"/>
      <c r="I435" s="106"/>
      <c r="J435" s="80"/>
      <c r="K435" s="80"/>
      <c r="L435" s="80"/>
      <c r="M435" s="80"/>
      <c r="N435" s="80">
        <v>1</v>
      </c>
      <c r="O435" s="80"/>
      <c r="P435" s="305">
        <v>1</v>
      </c>
      <c r="Q435" s="447">
        <v>1</v>
      </c>
      <c r="R435" s="80"/>
      <c r="X435" s="80"/>
      <c r="Y435" s="80"/>
      <c r="Z435" s="80"/>
      <c r="AA435" s="74"/>
      <c r="AB435" s="80"/>
      <c r="AC435" s="80"/>
      <c r="AD435" s="80"/>
      <c r="AE435" s="80"/>
      <c r="AF435" s="80"/>
      <c r="AG435" s="80"/>
      <c r="AH435" s="80"/>
      <c r="AI435" s="80"/>
      <c r="AJ435" s="80"/>
      <c r="AK435" s="111"/>
      <c r="AL435" s="80"/>
      <c r="AM435" s="74"/>
      <c r="AN435" s="74"/>
      <c r="AO435" s="74"/>
    </row>
    <row r="436" spans="1:41" ht="14.5">
      <c r="A436" s="340" t="s">
        <v>1043</v>
      </c>
      <c r="B436" s="106" t="s">
        <v>1044</v>
      </c>
      <c r="C436" s="74">
        <v>1</v>
      </c>
      <c r="D436" s="74">
        <v>26</v>
      </c>
      <c r="E436" s="80">
        <v>29</v>
      </c>
      <c r="F436" s="80"/>
      <c r="G436" s="74"/>
      <c r="H436" s="74"/>
      <c r="I436" s="106"/>
      <c r="J436" s="80"/>
      <c r="K436" s="80">
        <v>1</v>
      </c>
      <c r="L436" s="80"/>
      <c r="M436" s="80"/>
      <c r="N436" s="80">
        <v>1</v>
      </c>
      <c r="O436" s="80"/>
      <c r="P436" s="305">
        <v>1</v>
      </c>
      <c r="Q436" s="447">
        <v>1</v>
      </c>
      <c r="R436" s="80"/>
      <c r="X436" s="80"/>
      <c r="Y436" s="80"/>
      <c r="Z436" s="80"/>
      <c r="AA436" s="74" t="s">
        <v>55</v>
      </c>
      <c r="AB436" s="80"/>
      <c r="AC436" s="80"/>
      <c r="AD436" s="80"/>
      <c r="AE436" s="80"/>
      <c r="AF436" s="80"/>
      <c r="AG436" s="80"/>
      <c r="AH436" s="80"/>
      <c r="AI436" s="80"/>
      <c r="AJ436" s="80"/>
      <c r="AK436" s="111"/>
      <c r="AL436" s="80"/>
      <c r="AM436" s="74"/>
      <c r="AN436" s="74"/>
      <c r="AO436" s="74"/>
    </row>
    <row r="437" spans="1:41" ht="14.5">
      <c r="A437" s="340" t="s">
        <v>1045</v>
      </c>
      <c r="B437" s="106" t="s">
        <v>1046</v>
      </c>
      <c r="C437" s="74">
        <v>100</v>
      </c>
      <c r="D437" s="74">
        <v>28.5</v>
      </c>
      <c r="E437" s="80">
        <v>39</v>
      </c>
      <c r="F437" s="80"/>
      <c r="G437" s="74"/>
      <c r="H437" s="74"/>
      <c r="I437" s="106" t="s">
        <v>892</v>
      </c>
      <c r="J437" s="80"/>
      <c r="K437" s="80">
        <v>5</v>
      </c>
      <c r="L437" s="80">
        <v>9</v>
      </c>
      <c r="M437" s="80" t="s">
        <v>1047</v>
      </c>
      <c r="N437" s="80"/>
      <c r="O437" s="80"/>
      <c r="P437" s="305">
        <v>46</v>
      </c>
      <c r="Q437" s="447">
        <v>100</v>
      </c>
      <c r="R437" s="80"/>
      <c r="T437">
        <v>5</v>
      </c>
      <c r="X437" s="80"/>
      <c r="Y437" s="80"/>
      <c r="Z437" s="80"/>
      <c r="AA437" s="74" t="s">
        <v>1048</v>
      </c>
      <c r="AB437" s="80"/>
      <c r="AC437" s="80"/>
      <c r="AD437" s="80"/>
      <c r="AE437" s="80"/>
      <c r="AF437" s="80"/>
      <c r="AG437" s="80"/>
      <c r="AH437" s="80"/>
      <c r="AI437" s="80"/>
      <c r="AJ437" s="80"/>
      <c r="AK437" s="111"/>
      <c r="AL437" s="80"/>
      <c r="AM437" s="74"/>
      <c r="AN437" s="74"/>
      <c r="AO437" s="74"/>
    </row>
    <row r="438" spans="1:41" ht="14.5">
      <c r="A438" s="340" t="s">
        <v>1049</v>
      </c>
      <c r="B438" s="106" t="s">
        <v>1050</v>
      </c>
      <c r="C438" s="74">
        <v>1</v>
      </c>
      <c r="D438" s="74">
        <v>19</v>
      </c>
      <c r="E438" s="80">
        <v>33</v>
      </c>
      <c r="F438" s="80"/>
      <c r="G438" s="74"/>
      <c r="H438" s="74"/>
      <c r="I438" s="106"/>
      <c r="J438" s="80"/>
      <c r="K438" s="80"/>
      <c r="L438" s="80"/>
      <c r="M438" s="80"/>
      <c r="N438" s="80"/>
      <c r="O438" s="80"/>
      <c r="R438" s="80"/>
      <c r="S438">
        <v>1</v>
      </c>
      <c r="X438" s="80"/>
      <c r="Y438" s="80"/>
      <c r="Z438" s="80"/>
      <c r="AA438" s="74" t="s">
        <v>55</v>
      </c>
      <c r="AB438" s="80"/>
      <c r="AC438" s="80"/>
      <c r="AD438" s="80"/>
      <c r="AE438" s="80"/>
      <c r="AF438" s="80"/>
      <c r="AG438" s="80"/>
      <c r="AH438" s="80"/>
      <c r="AI438" s="80"/>
      <c r="AJ438" s="80"/>
      <c r="AK438" s="111"/>
      <c r="AL438" s="80"/>
      <c r="AM438" s="74"/>
      <c r="AN438" s="74"/>
      <c r="AO438" s="74"/>
    </row>
    <row r="439" spans="1:41" ht="14.5">
      <c r="A439" s="339" t="s">
        <v>1051</v>
      </c>
      <c r="B439" s="106" t="s">
        <v>1015</v>
      </c>
      <c r="C439" s="74">
        <v>46</v>
      </c>
      <c r="D439" s="74"/>
      <c r="E439" s="80"/>
      <c r="F439" s="80"/>
      <c r="G439" s="74"/>
      <c r="H439" s="74"/>
      <c r="I439" s="106"/>
      <c r="J439" s="80"/>
      <c r="K439" s="80"/>
      <c r="L439" s="80"/>
      <c r="M439" s="80">
        <v>26</v>
      </c>
      <c r="N439" s="80"/>
      <c r="O439" s="80"/>
      <c r="P439" s="305">
        <v>13</v>
      </c>
      <c r="Q439" s="447">
        <v>38</v>
      </c>
      <c r="R439" s="80"/>
      <c r="U439">
        <v>8</v>
      </c>
      <c r="X439" s="80"/>
      <c r="Y439" s="80"/>
      <c r="Z439" s="80"/>
      <c r="AA439" s="74"/>
      <c r="AB439" s="80"/>
      <c r="AC439" s="80"/>
      <c r="AD439" s="80"/>
      <c r="AE439" s="80"/>
      <c r="AF439" s="80"/>
      <c r="AG439" s="80"/>
      <c r="AH439" s="80"/>
      <c r="AI439" s="80"/>
      <c r="AJ439" s="80"/>
      <c r="AK439" s="111"/>
      <c r="AL439" s="80"/>
      <c r="AM439" s="74"/>
      <c r="AN439" s="74"/>
      <c r="AO439" s="74"/>
    </row>
    <row r="440" spans="1:41" ht="14.5">
      <c r="A440" s="340" t="s">
        <v>1052</v>
      </c>
      <c r="B440" s="106" t="s">
        <v>1053</v>
      </c>
      <c r="C440" s="74">
        <v>1</v>
      </c>
      <c r="D440" s="74">
        <v>20</v>
      </c>
      <c r="E440" s="80" t="s">
        <v>1054</v>
      </c>
      <c r="F440" s="80"/>
      <c r="G440" s="74"/>
      <c r="H440" s="74"/>
      <c r="I440" s="106"/>
      <c r="J440" s="80">
        <v>1</v>
      </c>
      <c r="K440" s="80"/>
      <c r="L440" s="80"/>
      <c r="M440" s="80" t="s">
        <v>1055</v>
      </c>
      <c r="N440" s="80">
        <v>1</v>
      </c>
      <c r="O440" s="80"/>
      <c r="Q440" s="447">
        <v>1</v>
      </c>
      <c r="R440" s="80"/>
      <c r="X440" s="80"/>
      <c r="Y440" s="80"/>
      <c r="Z440" s="80"/>
      <c r="AA440" s="74" t="s">
        <v>55</v>
      </c>
      <c r="AB440" s="80"/>
      <c r="AC440" s="80"/>
      <c r="AD440" s="80"/>
      <c r="AE440" s="80"/>
      <c r="AF440" s="80"/>
      <c r="AG440" s="80"/>
      <c r="AH440" s="80"/>
      <c r="AI440" s="80"/>
      <c r="AJ440" s="80"/>
      <c r="AK440" s="111"/>
      <c r="AL440" s="80"/>
      <c r="AM440" s="74"/>
      <c r="AN440" s="74"/>
      <c r="AO440" s="74"/>
    </row>
    <row r="441" spans="1:41" ht="14.5">
      <c r="A441" s="340" t="s">
        <v>1056</v>
      </c>
      <c r="B441" s="106" t="s">
        <v>1053</v>
      </c>
      <c r="C441" s="74">
        <v>64</v>
      </c>
      <c r="D441" s="74" t="s">
        <v>1057</v>
      </c>
      <c r="E441" s="80"/>
      <c r="F441" s="80"/>
      <c r="G441" s="74">
        <v>9</v>
      </c>
      <c r="H441" s="74">
        <v>54</v>
      </c>
      <c r="I441" s="106"/>
      <c r="J441" s="80"/>
      <c r="K441" s="80">
        <v>15</v>
      </c>
      <c r="L441" s="80"/>
      <c r="M441" s="80" t="s">
        <v>1058</v>
      </c>
      <c r="N441" s="80"/>
      <c r="O441" s="80"/>
      <c r="P441" s="305">
        <v>21</v>
      </c>
      <c r="Q441" s="447">
        <v>57</v>
      </c>
      <c r="R441" s="80"/>
      <c r="S441">
        <v>2</v>
      </c>
      <c r="U441">
        <v>5</v>
      </c>
      <c r="X441" s="80"/>
      <c r="Y441" s="80"/>
      <c r="Z441" s="80"/>
      <c r="AA441" s="74"/>
      <c r="AB441" s="80"/>
      <c r="AC441" s="80"/>
      <c r="AD441" s="80"/>
      <c r="AE441" s="80"/>
      <c r="AF441" s="80" t="s">
        <v>41</v>
      </c>
      <c r="AG441" s="80" t="s">
        <v>1059</v>
      </c>
      <c r="AH441" s="80"/>
      <c r="AI441" s="80"/>
      <c r="AJ441" s="80"/>
      <c r="AK441" s="111"/>
      <c r="AL441" s="80"/>
      <c r="AM441" s="74"/>
      <c r="AN441" s="74"/>
      <c r="AO441" s="74"/>
    </row>
    <row r="442" spans="1:41" ht="14.5">
      <c r="A442" s="340" t="s">
        <v>1060</v>
      </c>
      <c r="B442" s="106" t="s">
        <v>1061</v>
      </c>
      <c r="C442" s="74">
        <v>57</v>
      </c>
      <c r="D442" s="74" t="s">
        <v>1062</v>
      </c>
      <c r="E442" s="80"/>
      <c r="F442" s="80"/>
      <c r="G442" s="74"/>
      <c r="H442" s="74"/>
      <c r="I442" s="106"/>
      <c r="J442" s="80"/>
      <c r="K442" s="80">
        <v>7</v>
      </c>
      <c r="L442" s="80">
        <v>1</v>
      </c>
      <c r="M442" s="80" t="s">
        <v>1063</v>
      </c>
      <c r="N442" s="80">
        <v>5</v>
      </c>
      <c r="O442" s="80">
        <v>3</v>
      </c>
      <c r="P442" s="305">
        <v>26</v>
      </c>
      <c r="Q442" s="447">
        <v>57</v>
      </c>
      <c r="R442" s="80"/>
      <c r="X442" s="80"/>
      <c r="Y442" s="80"/>
      <c r="Z442" s="80"/>
      <c r="AA442" s="74"/>
      <c r="AB442" s="80"/>
      <c r="AC442" s="80"/>
      <c r="AD442" s="80"/>
      <c r="AE442" s="80"/>
      <c r="AF442" s="80"/>
      <c r="AG442" s="80"/>
      <c r="AH442" s="80"/>
      <c r="AI442" s="80"/>
      <c r="AJ442" s="80"/>
      <c r="AK442" s="111"/>
      <c r="AL442" s="80"/>
      <c r="AM442" s="74"/>
      <c r="AN442" s="74"/>
      <c r="AO442" s="74"/>
    </row>
    <row r="443" spans="1:41" ht="14.5">
      <c r="A443" s="340" t="s">
        <v>1064</v>
      </c>
      <c r="B443" s="106"/>
      <c r="C443" s="74">
        <v>3</v>
      </c>
      <c r="D443" s="74">
        <f>(32+37+40)/3</f>
        <v>36.333333333333336</v>
      </c>
      <c r="E443" s="80"/>
      <c r="F443" s="80"/>
      <c r="G443" s="74"/>
      <c r="H443" s="74"/>
      <c r="I443" s="106"/>
      <c r="J443" s="80">
        <v>1</v>
      </c>
      <c r="K443" s="80">
        <v>3</v>
      </c>
      <c r="L443" s="80"/>
      <c r="M443" s="80" t="s">
        <v>1065</v>
      </c>
      <c r="N443" s="80">
        <v>2</v>
      </c>
      <c r="O443" s="80">
        <v>3</v>
      </c>
      <c r="P443" s="305">
        <v>0</v>
      </c>
      <c r="Q443" s="447">
        <v>0</v>
      </c>
      <c r="R443" s="80"/>
      <c r="X443" s="80"/>
      <c r="Y443" s="80"/>
      <c r="Z443" s="80"/>
      <c r="AA443" s="74"/>
      <c r="AB443" s="80"/>
      <c r="AC443" s="80"/>
      <c r="AD443" s="80"/>
      <c r="AE443" s="80"/>
      <c r="AF443" s="80"/>
      <c r="AG443" s="80" t="s">
        <v>1066</v>
      </c>
      <c r="AH443" s="80"/>
      <c r="AI443" s="80"/>
      <c r="AJ443" s="80"/>
      <c r="AK443" s="111"/>
      <c r="AL443" s="80"/>
      <c r="AM443" s="74"/>
      <c r="AN443" s="74"/>
      <c r="AO443" s="74"/>
    </row>
    <row r="444" spans="1:41" ht="14.5">
      <c r="A444" s="341" t="s">
        <v>1067</v>
      </c>
      <c r="B444" s="106" t="s">
        <v>1068</v>
      </c>
      <c r="C444" s="74">
        <v>594</v>
      </c>
      <c r="D444" s="74" t="s">
        <v>1069</v>
      </c>
      <c r="E444" s="80" t="s">
        <v>1070</v>
      </c>
      <c r="F444" s="80">
        <v>77</v>
      </c>
      <c r="G444" s="74">
        <v>241</v>
      </c>
      <c r="H444" s="74">
        <v>196</v>
      </c>
      <c r="I444" s="106"/>
      <c r="J444" s="80"/>
      <c r="K444" s="80"/>
      <c r="L444" s="80"/>
      <c r="M444" s="80" t="s">
        <v>1071</v>
      </c>
      <c r="N444" s="80">
        <v>11</v>
      </c>
      <c r="O444" s="80"/>
      <c r="R444" s="80"/>
      <c r="X444" s="80"/>
      <c r="Y444" s="80"/>
      <c r="Z444" s="80"/>
      <c r="AA444" s="74"/>
      <c r="AB444" s="80"/>
      <c r="AC444" s="80"/>
      <c r="AD444" s="80"/>
      <c r="AE444" s="80"/>
      <c r="AF444" s="80"/>
      <c r="AG444" s="80"/>
      <c r="AH444" s="80"/>
      <c r="AI444" s="80"/>
      <c r="AJ444" s="80"/>
      <c r="AK444" s="111"/>
      <c r="AL444" s="80"/>
      <c r="AM444" s="74"/>
      <c r="AN444" s="74"/>
      <c r="AO444" s="74"/>
    </row>
    <row r="445" spans="1:41" ht="14.5">
      <c r="A445" s="340" t="s">
        <v>1072</v>
      </c>
      <c r="B445" s="106" t="s">
        <v>1073</v>
      </c>
      <c r="C445" s="74">
        <v>49</v>
      </c>
      <c r="D445" s="74"/>
      <c r="E445" s="80"/>
      <c r="F445" s="80"/>
      <c r="G445" s="74"/>
      <c r="H445" s="74"/>
      <c r="I445" s="106"/>
      <c r="J445" s="80"/>
      <c r="K445" s="80"/>
      <c r="L445" s="80"/>
      <c r="M445" s="80"/>
      <c r="N445" s="80"/>
      <c r="O445" s="80"/>
      <c r="Q445" s="447">
        <v>49</v>
      </c>
      <c r="R445" s="80"/>
      <c r="X445" s="80"/>
      <c r="Y445" s="80"/>
      <c r="Z445" s="80"/>
      <c r="AA445" s="74" t="s">
        <v>55</v>
      </c>
      <c r="AB445" s="80"/>
      <c r="AC445" s="80"/>
      <c r="AD445" s="80"/>
      <c r="AE445" s="80"/>
      <c r="AF445" s="80"/>
      <c r="AG445" s="80"/>
      <c r="AH445" s="80"/>
      <c r="AI445" s="80"/>
      <c r="AJ445" s="80"/>
      <c r="AK445" s="111"/>
      <c r="AL445" s="80"/>
      <c r="AM445" s="74"/>
      <c r="AN445" s="74"/>
      <c r="AO445" s="74"/>
    </row>
    <row r="446" spans="1:41" ht="14.5">
      <c r="A446" s="341" t="s">
        <v>1074</v>
      </c>
      <c r="B446" s="106" t="s">
        <v>1075</v>
      </c>
      <c r="C446" s="74">
        <v>2475</v>
      </c>
      <c r="D446" s="74">
        <v>30</v>
      </c>
      <c r="E446" s="80"/>
      <c r="F446" s="80"/>
      <c r="G446" s="74"/>
      <c r="H446" s="74"/>
      <c r="I446" s="106"/>
      <c r="J446" s="80"/>
      <c r="K446" s="80"/>
      <c r="L446" s="80"/>
      <c r="M446" s="80" t="s">
        <v>1076</v>
      </c>
      <c r="N446" s="80">
        <v>494</v>
      </c>
      <c r="O446" s="80">
        <v>204</v>
      </c>
      <c r="R446" s="80"/>
      <c r="X446" s="80"/>
      <c r="Y446" s="80"/>
      <c r="Z446" s="80"/>
      <c r="AA446" s="74"/>
      <c r="AB446" s="80"/>
      <c r="AC446" s="80"/>
      <c r="AD446" s="80"/>
      <c r="AE446" s="80"/>
      <c r="AF446" s="80"/>
      <c r="AG446" s="80"/>
      <c r="AH446" s="80"/>
      <c r="AI446" s="80"/>
      <c r="AJ446" s="80"/>
      <c r="AK446" s="111"/>
      <c r="AL446" s="80"/>
      <c r="AM446" s="74"/>
      <c r="AN446" s="74"/>
      <c r="AO446" s="74"/>
    </row>
    <row r="447" spans="1:41" ht="14.5">
      <c r="A447" s="340" t="s">
        <v>1077</v>
      </c>
      <c r="B447" s="106"/>
      <c r="C447" s="74">
        <v>1</v>
      </c>
      <c r="D447" s="74">
        <v>30</v>
      </c>
      <c r="E447" s="80" t="s">
        <v>1054</v>
      </c>
      <c r="F447" s="80"/>
      <c r="G447" s="74"/>
      <c r="H447" s="74"/>
      <c r="I447" s="106"/>
      <c r="J447" s="80"/>
      <c r="K447" s="80"/>
      <c r="L447" s="80"/>
      <c r="M447" s="80" t="s">
        <v>1078</v>
      </c>
      <c r="N447" s="80"/>
      <c r="O447" s="80"/>
      <c r="P447" s="305">
        <v>1</v>
      </c>
      <c r="Q447" s="447">
        <v>1</v>
      </c>
      <c r="R447" s="80"/>
      <c r="X447" s="80"/>
      <c r="Y447" s="80"/>
      <c r="Z447" s="80"/>
      <c r="AA447" s="74" t="s">
        <v>55</v>
      </c>
      <c r="AB447" s="80"/>
      <c r="AC447" s="80"/>
      <c r="AD447" s="80"/>
      <c r="AE447" s="80"/>
      <c r="AF447" s="80"/>
      <c r="AG447" s="80"/>
      <c r="AH447" s="80"/>
      <c r="AI447" s="80"/>
      <c r="AJ447" s="80"/>
      <c r="AK447" s="111"/>
      <c r="AL447" s="80"/>
      <c r="AM447" s="74"/>
      <c r="AN447" s="74"/>
      <c r="AO447" s="74"/>
    </row>
    <row r="448" spans="1:41" ht="14.5">
      <c r="A448" s="339" t="s">
        <v>1079</v>
      </c>
      <c r="B448" s="106" t="s">
        <v>1080</v>
      </c>
      <c r="C448" s="74">
        <v>131</v>
      </c>
      <c r="D448" s="74"/>
      <c r="E448" s="80"/>
      <c r="F448" s="80"/>
      <c r="G448" s="74"/>
      <c r="H448" s="74">
        <v>131</v>
      </c>
      <c r="I448" s="106"/>
      <c r="J448" s="80"/>
      <c r="K448" s="80"/>
      <c r="L448" s="80"/>
      <c r="M448" s="80"/>
      <c r="N448" s="80"/>
      <c r="O448" s="80"/>
      <c r="Q448" s="447">
        <v>131</v>
      </c>
      <c r="R448" s="80"/>
      <c r="X448" s="80"/>
      <c r="Y448" s="80"/>
      <c r="Z448" s="80"/>
      <c r="AA448" s="74"/>
      <c r="AB448" s="80"/>
      <c r="AC448" s="80"/>
      <c r="AD448" s="80"/>
      <c r="AE448" s="80"/>
      <c r="AF448" s="80"/>
      <c r="AG448" s="80"/>
      <c r="AH448" s="80"/>
      <c r="AI448" s="80"/>
      <c r="AJ448" s="80"/>
      <c r="AK448" s="111"/>
      <c r="AL448" s="80"/>
      <c r="AM448" s="74"/>
      <c r="AN448" s="74"/>
      <c r="AO448" s="74"/>
    </row>
    <row r="449" spans="1:41" ht="14.5">
      <c r="A449" s="341" t="s">
        <v>405</v>
      </c>
      <c r="B449" s="106" t="s">
        <v>1081</v>
      </c>
      <c r="C449" s="74">
        <v>103</v>
      </c>
      <c r="D449" s="74">
        <v>31</v>
      </c>
      <c r="E449" s="80"/>
      <c r="F449" s="80"/>
      <c r="G449" s="74"/>
      <c r="H449" s="74"/>
      <c r="I449" s="106"/>
      <c r="J449" s="80"/>
      <c r="K449" s="80"/>
      <c r="L449" s="80"/>
      <c r="M449" s="80"/>
      <c r="N449" s="80"/>
      <c r="O449" s="80">
        <v>2</v>
      </c>
      <c r="R449" s="80"/>
      <c r="X449" s="80"/>
      <c r="Y449" s="80"/>
      <c r="Z449" s="80"/>
      <c r="AA449" s="74"/>
      <c r="AB449" s="80"/>
      <c r="AC449" s="80"/>
      <c r="AD449" s="80"/>
      <c r="AE449" s="80"/>
      <c r="AF449" s="80"/>
      <c r="AG449" s="80"/>
      <c r="AH449" s="80"/>
      <c r="AI449" s="80"/>
      <c r="AJ449" s="80"/>
      <c r="AK449" s="111"/>
      <c r="AL449" s="80"/>
      <c r="AM449" s="74"/>
      <c r="AN449" s="74"/>
      <c r="AO449" s="74"/>
    </row>
    <row r="450" spans="1:41" ht="14.5">
      <c r="A450" s="340" t="s">
        <v>1082</v>
      </c>
      <c r="B450" s="106" t="s">
        <v>1083</v>
      </c>
      <c r="C450" s="74">
        <v>30</v>
      </c>
      <c r="D450" s="74"/>
      <c r="E450" s="80"/>
      <c r="F450" s="80"/>
      <c r="G450" s="74"/>
      <c r="H450" s="74"/>
      <c r="I450" s="106"/>
      <c r="J450" s="80"/>
      <c r="K450" s="80"/>
      <c r="L450" s="80"/>
      <c r="M450" s="80"/>
      <c r="N450" s="80"/>
      <c r="O450" s="80"/>
      <c r="P450" s="305">
        <v>10</v>
      </c>
      <c r="Q450" s="447">
        <v>30</v>
      </c>
      <c r="R450" s="80"/>
      <c r="X450" s="80"/>
      <c r="Y450" s="80"/>
      <c r="Z450" s="80"/>
      <c r="AA450" s="74"/>
      <c r="AB450" s="80"/>
      <c r="AC450" s="80"/>
      <c r="AD450" s="80"/>
      <c r="AE450" s="80"/>
      <c r="AF450" s="80"/>
      <c r="AG450" s="80"/>
      <c r="AH450" s="80"/>
      <c r="AI450" s="80"/>
      <c r="AJ450" s="80"/>
      <c r="AK450" s="111"/>
      <c r="AL450" s="80"/>
      <c r="AM450" s="74"/>
      <c r="AN450" s="74"/>
      <c r="AO450" s="74"/>
    </row>
    <row r="451" spans="1:41" ht="14.5">
      <c r="A451" s="340" t="s">
        <v>1084</v>
      </c>
      <c r="B451" s="106" t="s">
        <v>1085</v>
      </c>
      <c r="C451" s="74">
        <v>13</v>
      </c>
      <c r="D451" s="74"/>
      <c r="E451" s="80"/>
      <c r="F451" s="80"/>
      <c r="G451" s="74"/>
      <c r="H451" s="74"/>
      <c r="I451" s="106"/>
      <c r="J451" s="80"/>
      <c r="K451" s="80"/>
      <c r="L451" s="80"/>
      <c r="M451" s="80"/>
      <c r="N451" s="80">
        <v>0</v>
      </c>
      <c r="O451" s="80">
        <v>0</v>
      </c>
      <c r="Q451" s="447">
        <v>13</v>
      </c>
      <c r="R451" s="80"/>
      <c r="X451" s="80"/>
      <c r="Y451" s="80"/>
      <c r="Z451" s="80"/>
      <c r="AA451" s="74"/>
      <c r="AB451" s="80"/>
      <c r="AC451" s="80"/>
      <c r="AD451" s="80"/>
      <c r="AE451" s="80"/>
      <c r="AF451" s="80"/>
      <c r="AG451" s="80"/>
      <c r="AH451" s="80"/>
      <c r="AI451" s="80"/>
      <c r="AJ451" s="80"/>
      <c r="AK451" s="111"/>
      <c r="AL451" s="80"/>
      <c r="AM451" s="74"/>
      <c r="AN451" s="74"/>
      <c r="AO451" s="74"/>
    </row>
    <row r="452" spans="1:41" ht="14.5">
      <c r="A452" s="339" t="s">
        <v>1086</v>
      </c>
      <c r="B452" s="106" t="s">
        <v>1087</v>
      </c>
      <c r="C452" s="74">
        <v>15</v>
      </c>
      <c r="D452" s="74">
        <v>26.7</v>
      </c>
      <c r="E452" s="80"/>
      <c r="F452" s="80"/>
      <c r="G452" s="74">
        <v>10</v>
      </c>
      <c r="H452" s="74">
        <v>5</v>
      </c>
      <c r="I452" s="106"/>
      <c r="J452" s="80"/>
      <c r="K452" s="80">
        <v>2</v>
      </c>
      <c r="L452" s="80"/>
      <c r="M452" s="80">
        <v>10</v>
      </c>
      <c r="N452" s="80">
        <v>2</v>
      </c>
      <c r="O452" s="80"/>
      <c r="P452" s="305">
        <v>8</v>
      </c>
      <c r="Q452" s="447">
        <v>15</v>
      </c>
      <c r="R452" s="80"/>
      <c r="T452">
        <v>3</v>
      </c>
      <c r="X452" s="80"/>
      <c r="Y452" s="80"/>
      <c r="Z452" s="80"/>
      <c r="AA452" s="74"/>
      <c r="AB452" s="80"/>
      <c r="AC452" s="80"/>
      <c r="AD452" s="80"/>
      <c r="AE452" s="80"/>
      <c r="AF452" s="80"/>
      <c r="AG452" s="80"/>
      <c r="AH452" s="80"/>
      <c r="AI452" s="80"/>
      <c r="AJ452" s="80"/>
      <c r="AK452" s="111"/>
      <c r="AL452" s="80"/>
      <c r="AM452" s="74"/>
      <c r="AN452" s="74"/>
      <c r="AO452" s="74"/>
    </row>
    <row r="453" spans="1:41" ht="14.5">
      <c r="A453" s="335" t="s">
        <v>1088</v>
      </c>
      <c r="B453" s="106" t="s">
        <v>1089</v>
      </c>
      <c r="C453" s="74">
        <v>1</v>
      </c>
      <c r="D453" s="74">
        <v>40</v>
      </c>
      <c r="E453" s="80" t="s">
        <v>875</v>
      </c>
      <c r="F453" s="80"/>
      <c r="G453" s="74"/>
      <c r="H453" s="74"/>
      <c r="I453" s="106"/>
      <c r="J453" s="80"/>
      <c r="K453" s="80">
        <v>1</v>
      </c>
      <c r="L453" s="80"/>
      <c r="M453" s="80"/>
      <c r="N453" s="80"/>
      <c r="O453" s="80"/>
      <c r="P453" s="305">
        <v>1</v>
      </c>
      <c r="Q453" s="447">
        <v>1</v>
      </c>
      <c r="R453" s="80"/>
      <c r="X453" s="80"/>
      <c r="Y453" s="80"/>
      <c r="Z453" s="80"/>
      <c r="AA453" s="74" t="s">
        <v>55</v>
      </c>
      <c r="AB453" s="80"/>
      <c r="AC453" s="80"/>
      <c r="AD453" s="80" t="s">
        <v>55</v>
      </c>
      <c r="AE453" s="80"/>
      <c r="AF453" s="80"/>
      <c r="AG453" s="80"/>
      <c r="AH453" s="80"/>
      <c r="AI453" s="80"/>
      <c r="AJ453" s="80"/>
      <c r="AK453" s="111"/>
      <c r="AL453" s="80"/>
      <c r="AM453" s="74"/>
      <c r="AN453" s="74"/>
      <c r="AO453" s="74"/>
    </row>
    <row r="454" spans="1:41" ht="14.5">
      <c r="A454" s="335" t="s">
        <v>1090</v>
      </c>
      <c r="B454" s="106" t="s">
        <v>1091</v>
      </c>
      <c r="C454" s="74">
        <v>16</v>
      </c>
      <c r="D454" s="74" t="s">
        <v>1092</v>
      </c>
      <c r="E454" s="157">
        <v>13241</v>
      </c>
      <c r="F454" s="80">
        <v>6</v>
      </c>
      <c r="G454" s="74">
        <v>7</v>
      </c>
      <c r="H454" s="74">
        <v>3</v>
      </c>
      <c r="I454" s="106"/>
      <c r="J454" s="80"/>
      <c r="K454" s="80"/>
      <c r="L454" s="80"/>
      <c r="M454" s="80" t="s">
        <v>1093</v>
      </c>
      <c r="N454" s="80">
        <v>1</v>
      </c>
      <c r="O454" s="80"/>
      <c r="Q454" s="447">
        <v>5</v>
      </c>
      <c r="R454" s="80">
        <v>1</v>
      </c>
      <c r="S454">
        <v>1</v>
      </c>
      <c r="U454">
        <v>9</v>
      </c>
      <c r="X454" s="80"/>
      <c r="Y454" s="80" t="s">
        <v>1094</v>
      </c>
      <c r="Z454" s="80"/>
      <c r="AA454" s="74" t="s">
        <v>55</v>
      </c>
      <c r="AB454" s="80"/>
      <c r="AC454" s="80"/>
      <c r="AD454" s="80"/>
      <c r="AE454" s="80"/>
      <c r="AF454" s="80"/>
      <c r="AG454" s="80"/>
      <c r="AH454" s="80"/>
      <c r="AI454" s="80" t="s">
        <v>1094</v>
      </c>
      <c r="AJ454" s="80"/>
      <c r="AK454" s="111" t="s">
        <v>1095</v>
      </c>
      <c r="AL454" s="80"/>
      <c r="AM454" s="74"/>
      <c r="AN454" s="74"/>
      <c r="AO454" s="74"/>
    </row>
    <row r="455" spans="1:41" ht="14.5">
      <c r="A455" s="335" t="s">
        <v>1096</v>
      </c>
      <c r="B455" s="106" t="s">
        <v>1097</v>
      </c>
      <c r="C455" s="74">
        <v>11</v>
      </c>
      <c r="D455" s="74" t="s">
        <v>49</v>
      </c>
      <c r="E455" s="157"/>
      <c r="F455" s="80"/>
      <c r="G455" s="74"/>
      <c r="H455" s="74">
        <v>11</v>
      </c>
      <c r="I455" s="106"/>
      <c r="J455" s="80"/>
      <c r="K455" s="80"/>
      <c r="L455" s="80"/>
      <c r="M455" s="80"/>
      <c r="N455" s="80"/>
      <c r="O455" s="80"/>
      <c r="P455" s="305">
        <v>8</v>
      </c>
      <c r="Q455" s="447">
        <v>11</v>
      </c>
      <c r="R455" s="80"/>
      <c r="X455" s="80"/>
      <c r="Y455" s="80"/>
      <c r="Z455" s="80"/>
      <c r="AA455" s="74" t="s">
        <v>481</v>
      </c>
      <c r="AB455" s="80"/>
      <c r="AC455" s="80"/>
      <c r="AD455" s="80"/>
      <c r="AE455" s="80"/>
      <c r="AF455" s="80"/>
      <c r="AG455" s="80"/>
      <c r="AH455" s="80"/>
      <c r="AI455" s="80"/>
      <c r="AJ455" s="80"/>
      <c r="AK455" s="111"/>
      <c r="AL455" s="80"/>
      <c r="AM455" s="74"/>
      <c r="AN455" s="74"/>
      <c r="AO455" s="74"/>
    </row>
    <row r="456" spans="1:41" ht="14.5">
      <c r="A456" s="339" t="s">
        <v>416</v>
      </c>
      <c r="B456" s="106" t="s">
        <v>1098</v>
      </c>
      <c r="C456" s="74">
        <v>1</v>
      </c>
      <c r="D456" s="74">
        <v>30</v>
      </c>
      <c r="E456" s="157" t="s">
        <v>1099</v>
      </c>
      <c r="F456" s="80"/>
      <c r="G456" s="74"/>
      <c r="H456" s="74">
        <v>1</v>
      </c>
      <c r="I456" s="106" t="s">
        <v>1025</v>
      </c>
      <c r="J456" s="80"/>
      <c r="K456" s="80"/>
      <c r="L456" s="80"/>
      <c r="M456" s="80"/>
      <c r="N456" s="80"/>
      <c r="O456" s="80"/>
      <c r="Q456" s="447">
        <v>1</v>
      </c>
      <c r="R456" s="80"/>
      <c r="X456" s="80"/>
      <c r="Y456" s="80" t="s">
        <v>55</v>
      </c>
      <c r="Z456" s="80"/>
      <c r="AA456" s="74" t="s">
        <v>55</v>
      </c>
      <c r="AB456" s="80"/>
      <c r="AC456" s="80"/>
      <c r="AD456" s="80"/>
      <c r="AE456" s="80" t="s">
        <v>41</v>
      </c>
      <c r="AF456" s="80" t="s">
        <v>55</v>
      </c>
      <c r="AG456" s="80" t="s">
        <v>55</v>
      </c>
      <c r="AH456" s="80" t="s">
        <v>55</v>
      </c>
      <c r="AI456" s="80" t="s">
        <v>41</v>
      </c>
      <c r="AJ456" s="80"/>
      <c r="AK456" s="111"/>
      <c r="AL456" s="80"/>
      <c r="AM456" s="74"/>
      <c r="AN456" s="74"/>
      <c r="AO456" s="74"/>
    </row>
    <row r="457" spans="1:41" ht="14.5">
      <c r="A457" s="335" t="s">
        <v>1100</v>
      </c>
      <c r="B457" s="106" t="s">
        <v>1101</v>
      </c>
      <c r="C457" s="74">
        <v>1</v>
      </c>
      <c r="D457" s="74">
        <v>34</v>
      </c>
      <c r="E457" s="106" t="s">
        <v>1102</v>
      </c>
      <c r="F457" s="80"/>
      <c r="G457" s="74"/>
      <c r="H457" s="74"/>
      <c r="I457" s="106"/>
      <c r="J457" s="80"/>
      <c r="K457" s="80"/>
      <c r="L457" s="80"/>
      <c r="M457" s="80"/>
      <c r="N457" s="80">
        <v>1</v>
      </c>
      <c r="O457" s="80"/>
      <c r="P457" s="305">
        <v>1</v>
      </c>
      <c r="Q457" s="447">
        <v>1</v>
      </c>
      <c r="R457" s="80"/>
      <c r="X457" s="80"/>
      <c r="Y457" s="80"/>
      <c r="Z457" s="80"/>
      <c r="AA457" s="74" t="s">
        <v>55</v>
      </c>
      <c r="AB457" s="80"/>
      <c r="AC457" s="80"/>
      <c r="AD457" s="80"/>
      <c r="AE457" s="80"/>
      <c r="AF457" s="80"/>
      <c r="AG457" s="80"/>
      <c r="AH457" s="80"/>
      <c r="AI457" s="80"/>
      <c r="AJ457" s="80"/>
      <c r="AK457" s="111" t="s">
        <v>1103</v>
      </c>
      <c r="AL457" s="80"/>
      <c r="AM457" s="74"/>
      <c r="AN457" s="74"/>
      <c r="AO457" s="74"/>
    </row>
    <row r="458" spans="1:41" ht="14.5">
      <c r="A458" s="335" t="s">
        <v>900</v>
      </c>
      <c r="B458" s="106" t="s">
        <v>1104</v>
      </c>
      <c r="C458" s="74">
        <v>1</v>
      </c>
      <c r="D458" s="74">
        <v>34</v>
      </c>
      <c r="E458" s="106" t="s">
        <v>1105</v>
      </c>
      <c r="F458" s="80"/>
      <c r="G458" s="74"/>
      <c r="H458" s="74"/>
      <c r="I458" s="106"/>
      <c r="J458" s="80"/>
      <c r="K458" s="80">
        <v>1</v>
      </c>
      <c r="L458" s="80"/>
      <c r="M458" s="80" t="s">
        <v>1106</v>
      </c>
      <c r="N458" s="80"/>
      <c r="O458" s="80"/>
      <c r="Q458" s="447">
        <v>1</v>
      </c>
      <c r="R458" s="80"/>
      <c r="X458" s="80"/>
      <c r="Y458" s="80"/>
      <c r="Z458" s="80"/>
      <c r="AA458" s="74"/>
      <c r="AB458" s="80"/>
      <c r="AC458" s="80"/>
      <c r="AD458" s="80"/>
      <c r="AE458" s="80"/>
      <c r="AF458" s="80"/>
      <c r="AG458" s="80"/>
      <c r="AH458" s="80"/>
      <c r="AI458" s="80"/>
      <c r="AJ458" s="80"/>
      <c r="AK458" s="111"/>
      <c r="AL458" s="80"/>
      <c r="AM458" s="74"/>
      <c r="AN458" s="74"/>
      <c r="AO458" s="74"/>
    </row>
    <row r="459" spans="1:41" ht="14.5">
      <c r="A459" s="335" t="s">
        <v>1107</v>
      </c>
      <c r="B459" s="106" t="s">
        <v>1108</v>
      </c>
      <c r="C459" s="74">
        <v>34</v>
      </c>
      <c r="D459" s="74"/>
      <c r="E459" s="106"/>
      <c r="F459" s="80"/>
      <c r="G459" s="74"/>
      <c r="H459" s="74"/>
      <c r="I459" s="106"/>
      <c r="J459" s="80"/>
      <c r="K459" s="80"/>
      <c r="L459" s="80">
        <v>5</v>
      </c>
      <c r="M459" s="80" t="s">
        <v>1109</v>
      </c>
      <c r="N459" s="80">
        <v>2</v>
      </c>
      <c r="O459" s="80"/>
      <c r="Q459" s="447">
        <v>11</v>
      </c>
      <c r="R459" s="80"/>
      <c r="U459">
        <v>23</v>
      </c>
      <c r="X459" s="80"/>
      <c r="Y459" s="80"/>
      <c r="Z459" s="80"/>
      <c r="AA459" s="74"/>
      <c r="AB459" s="80"/>
      <c r="AC459" s="80"/>
      <c r="AD459" s="80"/>
      <c r="AE459" s="80"/>
      <c r="AF459" s="80"/>
      <c r="AG459" s="80"/>
      <c r="AH459" s="80"/>
      <c r="AI459" s="80"/>
      <c r="AJ459" s="80"/>
      <c r="AK459" s="111"/>
      <c r="AL459" s="80"/>
      <c r="AM459" s="74"/>
      <c r="AN459" s="74"/>
      <c r="AO459" s="74"/>
    </row>
    <row r="460" spans="1:41" ht="14.5">
      <c r="A460" s="335" t="s">
        <v>1110</v>
      </c>
      <c r="B460" s="106" t="s">
        <v>1108</v>
      </c>
      <c r="C460" s="74">
        <v>12</v>
      </c>
      <c r="D460" s="74" t="s">
        <v>1111</v>
      </c>
      <c r="E460" s="106"/>
      <c r="F460" s="80">
        <v>3</v>
      </c>
      <c r="G460" s="74">
        <v>3</v>
      </c>
      <c r="H460" s="74">
        <v>6</v>
      </c>
      <c r="I460" s="106"/>
      <c r="J460" s="80"/>
      <c r="K460" s="80"/>
      <c r="L460" s="80"/>
      <c r="M460" s="80"/>
      <c r="N460" s="80"/>
      <c r="O460" s="80"/>
      <c r="Q460" s="447">
        <v>6</v>
      </c>
      <c r="R460" s="80">
        <v>1</v>
      </c>
      <c r="U460">
        <v>5</v>
      </c>
      <c r="X460" s="80"/>
      <c r="Y460" s="80"/>
      <c r="Z460" s="80" t="s">
        <v>41</v>
      </c>
      <c r="AA460" s="74" t="s">
        <v>214</v>
      </c>
      <c r="AB460" s="80"/>
      <c r="AC460" s="80"/>
      <c r="AD460" s="80"/>
      <c r="AE460" s="80" t="s">
        <v>41</v>
      </c>
      <c r="AF460" s="80"/>
      <c r="AG460" s="80"/>
      <c r="AH460" s="80"/>
      <c r="AI460" s="80"/>
      <c r="AJ460" s="80"/>
      <c r="AK460" s="111"/>
      <c r="AL460" s="80"/>
      <c r="AM460" s="74"/>
      <c r="AN460" s="74"/>
      <c r="AO460" s="74"/>
    </row>
    <row r="461" spans="1:41" ht="14.5">
      <c r="A461" s="335" t="s">
        <v>40</v>
      </c>
      <c r="B461" s="106" t="s">
        <v>1112</v>
      </c>
      <c r="C461" s="74">
        <v>26</v>
      </c>
      <c r="D461" s="74" t="s">
        <v>304</v>
      </c>
      <c r="E461" s="106" t="s">
        <v>1113</v>
      </c>
      <c r="F461" s="80"/>
      <c r="G461" s="74">
        <v>5</v>
      </c>
      <c r="H461" s="74">
        <v>21</v>
      </c>
      <c r="I461" s="106"/>
      <c r="J461" s="80"/>
      <c r="K461" s="80"/>
      <c r="L461" s="80"/>
      <c r="M461" s="80"/>
      <c r="N461" s="80"/>
      <c r="O461" s="80"/>
      <c r="P461" s="305">
        <v>23</v>
      </c>
      <c r="Q461" s="447">
        <v>26</v>
      </c>
      <c r="R461" s="80"/>
      <c r="X461" s="80" t="s">
        <v>1114</v>
      </c>
      <c r="Y461" s="80"/>
      <c r="Z461" s="80"/>
      <c r="AA461" s="74" t="s">
        <v>237</v>
      </c>
      <c r="AB461" s="80"/>
      <c r="AC461" s="80"/>
      <c r="AD461" s="80"/>
      <c r="AE461" s="80"/>
      <c r="AF461" s="80"/>
      <c r="AG461" s="80"/>
      <c r="AH461" s="80"/>
      <c r="AI461" s="80"/>
      <c r="AJ461" s="80"/>
      <c r="AK461" s="111"/>
      <c r="AL461" s="80"/>
      <c r="AM461" s="74"/>
      <c r="AN461" s="74"/>
      <c r="AO461" s="74"/>
    </row>
    <row r="462" spans="1:41" ht="14.5">
      <c r="A462" s="335" t="s">
        <v>282</v>
      </c>
      <c r="B462" s="106" t="s">
        <v>1115</v>
      </c>
      <c r="C462" s="74">
        <v>13</v>
      </c>
      <c r="D462" s="74"/>
      <c r="E462" s="106"/>
      <c r="F462" s="80"/>
      <c r="G462" s="74"/>
      <c r="H462" s="74"/>
      <c r="I462" s="106"/>
      <c r="J462" s="80"/>
      <c r="K462" s="80"/>
      <c r="L462" s="80"/>
      <c r="M462" s="80"/>
      <c r="N462" s="80"/>
      <c r="O462" s="80"/>
      <c r="P462" s="305">
        <v>8</v>
      </c>
      <c r="Q462" s="447">
        <v>13</v>
      </c>
      <c r="R462" s="80"/>
      <c r="X462" s="80"/>
      <c r="Y462" s="80"/>
      <c r="Z462" s="80"/>
      <c r="AA462" s="74"/>
      <c r="AB462" s="80"/>
      <c r="AC462" s="80"/>
      <c r="AD462" s="80"/>
      <c r="AE462" s="80"/>
      <c r="AF462" s="80"/>
      <c r="AG462" s="80"/>
      <c r="AH462" s="80"/>
      <c r="AI462" s="80"/>
      <c r="AJ462" s="80"/>
      <c r="AK462" s="111"/>
      <c r="AL462" s="80"/>
      <c r="AM462" s="74"/>
      <c r="AN462" s="74"/>
      <c r="AO462" s="74"/>
    </row>
    <row r="463" spans="1:41" ht="14.5">
      <c r="A463" s="335" t="s">
        <v>1116</v>
      </c>
      <c r="B463" s="106" t="s">
        <v>1117</v>
      </c>
      <c r="C463" s="74">
        <v>74</v>
      </c>
      <c r="D463" s="74"/>
      <c r="E463" s="106"/>
      <c r="F463" s="80"/>
      <c r="G463" s="74"/>
      <c r="H463" s="74"/>
      <c r="I463" s="106"/>
      <c r="J463" s="80"/>
      <c r="K463" s="80"/>
      <c r="L463" s="80"/>
      <c r="M463" s="80"/>
      <c r="N463" s="80"/>
      <c r="O463" s="80"/>
      <c r="P463" s="305">
        <v>20</v>
      </c>
      <c r="Q463" s="447">
        <v>74</v>
      </c>
      <c r="R463" s="80"/>
      <c r="X463" s="80"/>
      <c r="Y463" s="80"/>
      <c r="Z463" s="80"/>
      <c r="AA463" s="74"/>
      <c r="AB463" s="80"/>
      <c r="AC463" s="80"/>
      <c r="AD463" s="80"/>
      <c r="AE463" s="80"/>
      <c r="AF463" s="80" t="s">
        <v>1118</v>
      </c>
      <c r="AG463" s="80"/>
      <c r="AH463" s="80"/>
      <c r="AI463" s="80"/>
      <c r="AJ463" s="80"/>
      <c r="AK463" s="111"/>
      <c r="AL463" s="80"/>
      <c r="AM463" s="74"/>
      <c r="AN463" s="74"/>
      <c r="AO463" s="74"/>
    </row>
    <row r="464" spans="1:41" ht="14.5">
      <c r="A464" s="339" t="s">
        <v>1119</v>
      </c>
      <c r="B464" s="106" t="s">
        <v>1120</v>
      </c>
      <c r="C464" s="74">
        <v>1</v>
      </c>
      <c r="D464" s="74">
        <v>19</v>
      </c>
      <c r="E464" s="106" t="s">
        <v>1121</v>
      </c>
      <c r="F464" s="80"/>
      <c r="G464" s="74"/>
      <c r="H464" s="74"/>
      <c r="I464" s="106"/>
      <c r="J464" s="80"/>
      <c r="K464" s="80">
        <v>1</v>
      </c>
      <c r="L464" s="80"/>
      <c r="M464" s="80"/>
      <c r="N464" s="80">
        <v>1</v>
      </c>
      <c r="O464" s="80">
        <v>1</v>
      </c>
      <c r="Q464" s="447">
        <v>1</v>
      </c>
      <c r="R464" s="80"/>
      <c r="X464" s="80"/>
      <c r="Y464" s="80"/>
      <c r="Z464" s="80"/>
      <c r="AA464" s="74" t="s">
        <v>55</v>
      </c>
      <c r="AB464" s="80"/>
      <c r="AC464" s="80"/>
      <c r="AD464" s="80"/>
      <c r="AE464" s="80"/>
      <c r="AF464" s="80"/>
      <c r="AG464" s="80"/>
      <c r="AH464" s="80"/>
      <c r="AI464" s="80"/>
      <c r="AJ464" s="80"/>
      <c r="AK464" s="111"/>
      <c r="AL464" s="80"/>
      <c r="AM464" s="74"/>
      <c r="AN464" s="74"/>
      <c r="AO464" s="74"/>
    </row>
    <row r="465" spans="1:41" ht="14.5">
      <c r="A465" s="335" t="s">
        <v>1122</v>
      </c>
      <c r="B465" s="106" t="s">
        <v>1123</v>
      </c>
      <c r="C465" s="74">
        <v>1</v>
      </c>
      <c r="D465" s="74">
        <v>27</v>
      </c>
      <c r="E465" s="106" t="s">
        <v>1124</v>
      </c>
      <c r="F465" s="80"/>
      <c r="G465" s="74"/>
      <c r="H465" s="74"/>
      <c r="I465" s="106"/>
      <c r="J465" s="80"/>
      <c r="K465" s="80"/>
      <c r="L465" s="80"/>
      <c r="M465" s="80"/>
      <c r="N465" s="80">
        <v>1</v>
      </c>
      <c r="O465" s="80"/>
      <c r="R465" s="80"/>
      <c r="U465">
        <v>1</v>
      </c>
      <c r="X465" s="80"/>
      <c r="Y465" s="80"/>
      <c r="Z465" s="80"/>
      <c r="AA465" s="74"/>
      <c r="AB465" s="80"/>
      <c r="AC465" s="80"/>
      <c r="AD465" s="80"/>
      <c r="AE465" s="80"/>
      <c r="AF465" s="80"/>
      <c r="AG465" s="80"/>
      <c r="AH465" s="80"/>
      <c r="AI465" s="80"/>
      <c r="AJ465" s="80"/>
      <c r="AK465" s="111"/>
      <c r="AL465" s="80"/>
      <c r="AM465" s="74"/>
      <c r="AN465" s="74"/>
      <c r="AO465" s="74"/>
    </row>
    <row r="466" spans="1:41" ht="14.5">
      <c r="A466" s="335" t="s">
        <v>1125</v>
      </c>
      <c r="B466" s="106" t="s">
        <v>1126</v>
      </c>
      <c r="C466" s="74">
        <v>145</v>
      </c>
      <c r="D466" s="74" t="s">
        <v>1127</v>
      </c>
      <c r="E466" s="106"/>
      <c r="F466" s="80"/>
      <c r="G466" s="74">
        <v>11</v>
      </c>
      <c r="H466" s="74">
        <v>134</v>
      </c>
      <c r="I466" s="106" t="s">
        <v>1128</v>
      </c>
      <c r="J466" s="80"/>
      <c r="K466" s="80"/>
      <c r="L466" s="80"/>
      <c r="M466" s="80" t="s">
        <v>1129</v>
      </c>
      <c r="N466" s="80">
        <v>8</v>
      </c>
      <c r="O466" s="80">
        <v>7</v>
      </c>
      <c r="P466" s="305">
        <v>37</v>
      </c>
      <c r="Q466" s="447">
        <v>145</v>
      </c>
      <c r="R466" s="80"/>
      <c r="X466" s="80"/>
      <c r="Y466" s="80"/>
      <c r="Z466" s="80"/>
      <c r="AA466" s="74"/>
      <c r="AB466" s="80"/>
      <c r="AC466" s="80"/>
      <c r="AD466" s="80"/>
      <c r="AE466" s="80"/>
      <c r="AF466" s="80"/>
      <c r="AG466" s="80"/>
      <c r="AH466" s="80"/>
      <c r="AI466" s="80"/>
      <c r="AJ466" s="80"/>
      <c r="AK466" s="111"/>
      <c r="AL466" s="80"/>
      <c r="AM466" s="74"/>
      <c r="AN466" s="74"/>
      <c r="AO466" s="74"/>
    </row>
    <row r="467" spans="1:41" ht="14.5">
      <c r="A467" s="335" t="s">
        <v>1130</v>
      </c>
      <c r="B467" s="106" t="s">
        <v>1131</v>
      </c>
      <c r="C467" s="74">
        <v>114</v>
      </c>
      <c r="D467" s="74"/>
      <c r="E467" s="106"/>
      <c r="F467" s="80"/>
      <c r="G467" s="74"/>
      <c r="H467" s="74"/>
      <c r="I467" s="106"/>
      <c r="J467" s="80"/>
      <c r="K467" s="80">
        <v>7</v>
      </c>
      <c r="L467" s="80"/>
      <c r="M467" s="80"/>
      <c r="N467" s="80"/>
      <c r="O467" s="80"/>
      <c r="P467" s="305">
        <f>114-78</f>
        <v>36</v>
      </c>
      <c r="Q467" s="447">
        <v>114</v>
      </c>
      <c r="R467" s="80"/>
      <c r="T467">
        <v>17</v>
      </c>
      <c r="X467" s="80"/>
      <c r="Y467" s="80"/>
      <c r="Z467" s="80"/>
      <c r="AA467" s="74"/>
      <c r="AB467" s="80"/>
      <c r="AC467" s="80"/>
      <c r="AD467" s="80"/>
      <c r="AE467" s="80"/>
      <c r="AF467" s="80"/>
      <c r="AG467" s="80" t="s">
        <v>55</v>
      </c>
      <c r="AH467" s="80"/>
      <c r="AI467" s="80"/>
      <c r="AJ467" s="80"/>
      <c r="AK467" s="111"/>
      <c r="AL467" s="80"/>
      <c r="AM467" s="74"/>
      <c r="AN467" s="74"/>
      <c r="AO467" s="74"/>
    </row>
    <row r="468" spans="1:41" ht="14.5">
      <c r="A468" s="335" t="s">
        <v>1132</v>
      </c>
      <c r="B468" s="106" t="s">
        <v>1133</v>
      </c>
      <c r="C468" s="74">
        <v>1</v>
      </c>
      <c r="D468" s="74">
        <v>27</v>
      </c>
      <c r="E468" s="106" t="s">
        <v>1134</v>
      </c>
      <c r="F468" s="80"/>
      <c r="G468" s="74"/>
      <c r="H468" s="74"/>
      <c r="I468" s="106"/>
      <c r="J468" s="80"/>
      <c r="K468" s="80"/>
      <c r="L468" s="80"/>
      <c r="M468" s="80" t="s">
        <v>1135</v>
      </c>
      <c r="N468" s="80"/>
      <c r="O468" s="80">
        <v>1</v>
      </c>
      <c r="P468" s="305">
        <v>1</v>
      </c>
      <c r="Q468" s="447">
        <v>1</v>
      </c>
      <c r="R468" s="80"/>
      <c r="X468" s="80"/>
      <c r="Y468" s="80"/>
      <c r="Z468" s="80"/>
      <c r="AA468" s="74"/>
      <c r="AB468" s="80"/>
      <c r="AC468" s="80"/>
      <c r="AD468" s="80"/>
      <c r="AE468" s="80"/>
      <c r="AF468" s="80"/>
      <c r="AG468" s="80"/>
      <c r="AH468" s="80"/>
      <c r="AI468" s="80"/>
      <c r="AJ468" s="80"/>
      <c r="AK468" s="111"/>
      <c r="AL468" s="80"/>
      <c r="AM468" s="74"/>
      <c r="AN468" s="74"/>
      <c r="AO468" s="74"/>
    </row>
    <row r="469" spans="1:41" ht="14.5">
      <c r="A469" s="335" t="s">
        <v>1136</v>
      </c>
      <c r="B469" s="106" t="s">
        <v>1137</v>
      </c>
      <c r="C469" s="74">
        <v>20</v>
      </c>
      <c r="D469" s="74" t="s">
        <v>1138</v>
      </c>
      <c r="E469" s="106" t="s">
        <v>1139</v>
      </c>
      <c r="F469" s="80"/>
      <c r="G469" s="74"/>
      <c r="H469" s="74"/>
      <c r="I469" s="106"/>
      <c r="J469" s="80"/>
      <c r="K469" s="80">
        <v>3</v>
      </c>
      <c r="L469" s="80"/>
      <c r="M469" s="80"/>
      <c r="N469" s="80"/>
      <c r="O469" s="80"/>
      <c r="P469" s="305">
        <v>11</v>
      </c>
      <c r="Q469" s="447">
        <v>13</v>
      </c>
      <c r="R469" s="144">
        <v>3</v>
      </c>
      <c r="T469">
        <v>9</v>
      </c>
      <c r="U469">
        <v>7</v>
      </c>
      <c r="V469">
        <v>7</v>
      </c>
      <c r="X469" s="80"/>
      <c r="Y469" s="80"/>
      <c r="Z469" s="80"/>
      <c r="AA469" s="74"/>
      <c r="AB469" s="80"/>
      <c r="AC469" s="80"/>
      <c r="AD469" s="80"/>
      <c r="AE469" s="80"/>
      <c r="AF469" s="80"/>
      <c r="AG469" s="80"/>
      <c r="AH469" s="80"/>
      <c r="AI469" s="80"/>
      <c r="AJ469" s="80"/>
      <c r="AK469" s="111"/>
      <c r="AL469" s="80"/>
      <c r="AM469" s="74"/>
      <c r="AN469" s="74"/>
      <c r="AO469" s="74"/>
    </row>
    <row r="470" spans="1:41" ht="14.5">
      <c r="A470" s="335" t="s">
        <v>1140</v>
      </c>
      <c r="B470" s="106" t="s">
        <v>1141</v>
      </c>
      <c r="C470" s="74">
        <v>1</v>
      </c>
      <c r="D470" s="74">
        <v>37</v>
      </c>
      <c r="E470" s="106" t="s">
        <v>1142</v>
      </c>
      <c r="F470" s="80"/>
      <c r="G470" s="74"/>
      <c r="H470" s="74"/>
      <c r="I470" s="106"/>
      <c r="J470" s="80"/>
      <c r="K470" s="80"/>
      <c r="L470" s="80"/>
      <c r="M470" s="80"/>
      <c r="N470" s="80"/>
      <c r="O470" s="80"/>
      <c r="P470" s="305">
        <v>1</v>
      </c>
      <c r="Q470" s="447">
        <v>1</v>
      </c>
      <c r="R470" s="80"/>
      <c r="X470" s="80"/>
      <c r="Y470" s="80"/>
      <c r="Z470" s="80"/>
      <c r="AA470" s="74" t="s">
        <v>55</v>
      </c>
      <c r="AB470" s="80"/>
      <c r="AC470" s="80"/>
      <c r="AD470" s="80"/>
      <c r="AE470" s="80"/>
      <c r="AF470" s="80"/>
      <c r="AG470" s="80"/>
      <c r="AH470" s="80"/>
      <c r="AI470" s="80"/>
      <c r="AJ470" s="80"/>
      <c r="AK470" s="111"/>
      <c r="AL470" s="80"/>
      <c r="AM470" s="74"/>
      <c r="AN470" s="74"/>
      <c r="AO470" s="74"/>
    </row>
    <row r="471" spans="1:41" ht="14.5">
      <c r="A471" s="335" t="s">
        <v>1143</v>
      </c>
      <c r="B471" s="106" t="s">
        <v>1141</v>
      </c>
      <c r="C471" s="74">
        <v>1148</v>
      </c>
      <c r="D471" s="74"/>
      <c r="E471" s="106"/>
      <c r="F471" s="80"/>
      <c r="G471" s="74"/>
      <c r="H471" s="74">
        <v>566</v>
      </c>
      <c r="I471" s="106"/>
      <c r="J471" s="80">
        <v>173</v>
      </c>
      <c r="K471" s="80"/>
      <c r="L471" s="80"/>
      <c r="M471" s="80" t="s">
        <v>1144</v>
      </c>
      <c r="N471" s="80">
        <v>63</v>
      </c>
      <c r="O471" s="80">
        <v>8</v>
      </c>
      <c r="P471" s="305">
        <f>202+112+100+53</f>
        <v>467</v>
      </c>
      <c r="Q471" s="449">
        <f>627+381</f>
        <v>1008</v>
      </c>
      <c r="R471" s="80">
        <v>31</v>
      </c>
      <c r="U471">
        <v>47</v>
      </c>
      <c r="X471" s="80"/>
      <c r="Y471" s="80"/>
      <c r="Z471" s="80"/>
      <c r="AA471" s="74"/>
      <c r="AB471" s="80"/>
      <c r="AC471" s="80"/>
      <c r="AD471" s="80"/>
      <c r="AE471" s="80"/>
      <c r="AF471" s="80"/>
      <c r="AG471" s="80"/>
      <c r="AH471" s="80"/>
      <c r="AI471" s="80"/>
      <c r="AJ471" s="80"/>
      <c r="AK471" s="111"/>
      <c r="AL471" s="80"/>
      <c r="AM471" s="74"/>
      <c r="AN471" s="74"/>
      <c r="AO471" s="74"/>
    </row>
    <row r="472" spans="1:41" ht="14.5">
      <c r="A472" s="335" t="s">
        <v>1145</v>
      </c>
      <c r="B472" s="106"/>
      <c r="C472" s="74">
        <v>1</v>
      </c>
      <c r="D472" s="74">
        <v>29</v>
      </c>
      <c r="E472" s="106" t="s">
        <v>1146</v>
      </c>
      <c r="F472" s="80"/>
      <c r="G472" s="74"/>
      <c r="H472" s="74">
        <v>1</v>
      </c>
      <c r="I472" s="106"/>
      <c r="J472" s="80"/>
      <c r="K472" s="80"/>
      <c r="L472" s="80"/>
      <c r="M472" s="80"/>
      <c r="N472" s="80"/>
      <c r="O472" s="80"/>
      <c r="Q472" s="447">
        <v>1</v>
      </c>
      <c r="R472" s="80"/>
      <c r="X472" s="80"/>
      <c r="Y472" s="80"/>
      <c r="Z472" s="80"/>
      <c r="AA472" s="74" t="s">
        <v>55</v>
      </c>
      <c r="AB472" s="80"/>
      <c r="AC472" s="80"/>
      <c r="AD472" s="80"/>
      <c r="AE472" s="80"/>
      <c r="AF472" s="80"/>
      <c r="AG472" s="80"/>
      <c r="AH472" s="80"/>
      <c r="AI472" s="80"/>
      <c r="AJ472" s="80"/>
      <c r="AK472" s="111"/>
      <c r="AL472" s="80"/>
      <c r="AM472" s="74"/>
      <c r="AN472" s="74"/>
      <c r="AO472" s="74"/>
    </row>
    <row r="473" spans="1:41" ht="14.5">
      <c r="A473" s="335" t="s">
        <v>1147</v>
      </c>
      <c r="B473" s="106" t="s">
        <v>1148</v>
      </c>
      <c r="C473" s="74">
        <v>41</v>
      </c>
      <c r="D473" s="74"/>
      <c r="E473" s="106"/>
      <c r="F473" s="80"/>
      <c r="G473" s="74"/>
      <c r="H473" s="74">
        <v>37</v>
      </c>
      <c r="I473" s="106"/>
      <c r="J473" s="80"/>
      <c r="K473" s="80"/>
      <c r="L473" s="80"/>
      <c r="M473" s="80" t="s">
        <v>1149</v>
      </c>
      <c r="N473" s="80">
        <v>3</v>
      </c>
      <c r="O473" s="80"/>
      <c r="R473" s="80"/>
      <c r="X473" s="80"/>
      <c r="Y473" s="80"/>
      <c r="Z473" s="80"/>
      <c r="AA473" s="74"/>
      <c r="AB473" s="80"/>
      <c r="AC473" s="80"/>
      <c r="AD473" s="80"/>
      <c r="AE473" s="80"/>
      <c r="AF473" s="80"/>
      <c r="AG473" s="80"/>
      <c r="AH473" s="80"/>
      <c r="AI473" s="80"/>
      <c r="AJ473" s="80"/>
      <c r="AK473" s="111"/>
      <c r="AL473" s="80"/>
      <c r="AM473" s="74"/>
      <c r="AN473" s="74"/>
      <c r="AO473" s="74"/>
    </row>
    <row r="474" spans="1:41" ht="14.5">
      <c r="A474" s="335" t="s">
        <v>1150</v>
      </c>
      <c r="B474" s="106" t="s">
        <v>1151</v>
      </c>
      <c r="C474" s="74">
        <v>70</v>
      </c>
      <c r="D474" s="74" t="s">
        <v>1152</v>
      </c>
      <c r="E474" s="106"/>
      <c r="F474" s="80"/>
      <c r="G474" s="74"/>
      <c r="H474" s="74"/>
      <c r="I474" s="106" t="s">
        <v>1153</v>
      </c>
      <c r="J474" s="80"/>
      <c r="K474" s="80"/>
      <c r="L474" s="80"/>
      <c r="M474" s="80" t="s">
        <v>1154</v>
      </c>
      <c r="N474" s="80">
        <v>2</v>
      </c>
      <c r="O474" s="80">
        <v>2</v>
      </c>
      <c r="P474" s="305">
        <v>24</v>
      </c>
      <c r="Q474" s="447">
        <v>32</v>
      </c>
      <c r="R474" s="80"/>
      <c r="U474">
        <v>38</v>
      </c>
      <c r="X474" s="80"/>
      <c r="Y474" s="80"/>
      <c r="Z474" s="80"/>
      <c r="AA474" s="74"/>
      <c r="AB474" s="80"/>
      <c r="AC474" s="80"/>
      <c r="AD474" s="80"/>
      <c r="AE474" s="80"/>
      <c r="AF474" s="80"/>
      <c r="AG474" s="80"/>
      <c r="AH474" s="80"/>
      <c r="AI474" s="80"/>
      <c r="AJ474" s="80"/>
      <c r="AK474" s="111"/>
      <c r="AL474" s="80"/>
      <c r="AM474" s="74"/>
      <c r="AN474" s="74"/>
      <c r="AO474" s="74"/>
    </row>
    <row r="475" spans="1:41" ht="14.5">
      <c r="A475" s="335" t="s">
        <v>1155</v>
      </c>
      <c r="B475" s="106"/>
      <c r="C475" s="74">
        <v>158</v>
      </c>
      <c r="D475" s="74"/>
      <c r="E475" s="106"/>
      <c r="F475" s="80">
        <v>7</v>
      </c>
      <c r="G475" s="74">
        <v>35</v>
      </c>
      <c r="H475" s="74">
        <f>22+13+11+3+61+6</f>
        <v>116</v>
      </c>
      <c r="I475" s="106"/>
      <c r="J475" s="80"/>
      <c r="K475" s="80"/>
      <c r="L475" s="80">
        <v>7</v>
      </c>
      <c r="M475" s="80" t="s">
        <v>1156</v>
      </c>
      <c r="N475" s="80">
        <v>9</v>
      </c>
      <c r="O475" s="80"/>
      <c r="R475" s="80"/>
      <c r="X475" s="80"/>
      <c r="Y475" s="80"/>
      <c r="Z475" s="80"/>
      <c r="AA475" s="74"/>
      <c r="AB475" s="80"/>
      <c r="AC475" s="80"/>
      <c r="AD475" s="80"/>
      <c r="AE475" s="80"/>
      <c r="AF475" s="80"/>
      <c r="AG475" s="80"/>
      <c r="AH475" s="80"/>
      <c r="AI475" s="80"/>
      <c r="AJ475" s="80"/>
      <c r="AK475" s="111"/>
      <c r="AL475" s="80"/>
      <c r="AM475" s="74"/>
      <c r="AN475" s="74"/>
      <c r="AO475" s="74"/>
    </row>
    <row r="476" spans="1:41" ht="14.5">
      <c r="A476" s="335" t="s">
        <v>1157</v>
      </c>
      <c r="B476" s="106" t="s">
        <v>1158</v>
      </c>
      <c r="C476" s="74">
        <v>8</v>
      </c>
      <c r="D476" s="74"/>
      <c r="E476" s="106"/>
      <c r="F476" s="80"/>
      <c r="G476" s="74"/>
      <c r="H476" s="74"/>
      <c r="I476" s="106"/>
      <c r="J476" s="80"/>
      <c r="K476" s="80"/>
      <c r="L476" s="80"/>
      <c r="M476" s="80"/>
      <c r="N476" s="80"/>
      <c r="O476" s="80"/>
      <c r="Q476" s="447">
        <v>7</v>
      </c>
      <c r="R476" s="80"/>
      <c r="S476">
        <v>1</v>
      </c>
      <c r="U476">
        <v>1</v>
      </c>
      <c r="X476" s="80"/>
      <c r="Y476" s="80"/>
      <c r="Z476" s="80"/>
      <c r="AA476" s="74"/>
      <c r="AB476" s="80"/>
      <c r="AC476" s="80"/>
      <c r="AD476" s="80"/>
      <c r="AE476" s="80"/>
      <c r="AF476" s="80"/>
      <c r="AG476" s="80"/>
      <c r="AH476" s="80"/>
      <c r="AI476" s="80"/>
      <c r="AJ476" s="80"/>
      <c r="AK476" s="111"/>
      <c r="AL476" s="80"/>
      <c r="AM476" s="74"/>
      <c r="AN476" s="74"/>
      <c r="AO476" s="74"/>
    </row>
    <row r="477" spans="1:41" ht="14.5">
      <c r="A477" s="335" t="s">
        <v>1159</v>
      </c>
      <c r="B477" s="106"/>
      <c r="C477" s="74">
        <v>20</v>
      </c>
      <c r="D477" s="74" t="s">
        <v>1160</v>
      </c>
      <c r="E477" s="106"/>
      <c r="F477" s="80"/>
      <c r="G477" s="74"/>
      <c r="H477" s="74"/>
      <c r="I477" s="106"/>
      <c r="J477" s="80"/>
      <c r="K477" s="80"/>
      <c r="L477" s="80"/>
      <c r="M477" s="80"/>
      <c r="N477" s="80"/>
      <c r="O477" s="80"/>
      <c r="Q477" s="447">
        <v>20</v>
      </c>
      <c r="R477" s="80"/>
      <c r="X477" s="80"/>
      <c r="Y477" s="80"/>
      <c r="Z477" s="80"/>
      <c r="AA477" s="74"/>
      <c r="AB477" s="80"/>
      <c r="AC477" s="80"/>
      <c r="AD477" s="80"/>
      <c r="AE477" s="80"/>
      <c r="AF477" s="80"/>
      <c r="AG477" s="80"/>
      <c r="AH477" s="80"/>
      <c r="AI477" s="80"/>
      <c r="AJ477" s="80"/>
      <c r="AK477" s="111"/>
      <c r="AL477" s="80"/>
      <c r="AM477" s="74"/>
      <c r="AN477" s="74"/>
      <c r="AO477" s="74"/>
    </row>
    <row r="478" spans="1:41" ht="14.5">
      <c r="A478" s="335" t="s">
        <v>1161</v>
      </c>
      <c r="B478" s="106" t="s">
        <v>1162</v>
      </c>
      <c r="C478" s="74">
        <v>24</v>
      </c>
      <c r="D478" s="74" t="s">
        <v>1163</v>
      </c>
      <c r="E478" s="106"/>
      <c r="F478" s="80"/>
      <c r="G478" s="74"/>
      <c r="H478" s="74"/>
      <c r="I478" s="106"/>
      <c r="J478" s="80"/>
      <c r="K478" s="80"/>
      <c r="L478" s="80">
        <v>5</v>
      </c>
      <c r="M478" s="80"/>
      <c r="N478" s="80"/>
      <c r="O478" s="80"/>
      <c r="P478" s="305">
        <v>19</v>
      </c>
      <c r="Q478" s="447">
        <v>24</v>
      </c>
      <c r="R478" s="80"/>
      <c r="T478">
        <v>5</v>
      </c>
      <c r="X478" s="80"/>
      <c r="Y478" s="80"/>
      <c r="Z478" s="80"/>
      <c r="AA478" s="74" t="s">
        <v>1164</v>
      </c>
      <c r="AB478" s="80"/>
      <c r="AC478" s="80"/>
      <c r="AD478" s="80"/>
      <c r="AE478" s="80" t="s">
        <v>1165</v>
      </c>
      <c r="AF478" s="80"/>
      <c r="AG478" s="80"/>
      <c r="AH478" s="80"/>
      <c r="AI478" s="80"/>
      <c r="AJ478" s="80"/>
      <c r="AK478" s="111"/>
      <c r="AL478" s="80"/>
      <c r="AM478" s="74"/>
      <c r="AN478" s="74"/>
      <c r="AO478" s="74"/>
    </row>
    <row r="479" spans="1:41" ht="14.5">
      <c r="A479" s="335" t="s">
        <v>1166</v>
      </c>
      <c r="B479" s="106" t="s">
        <v>1167</v>
      </c>
      <c r="C479" s="74">
        <v>41</v>
      </c>
      <c r="D479" s="74">
        <v>32.299999999999997</v>
      </c>
      <c r="E479" s="106" t="s">
        <v>897</v>
      </c>
      <c r="F479" s="80"/>
      <c r="G479" s="74"/>
      <c r="H479" s="74"/>
      <c r="I479" s="106"/>
      <c r="J479" s="80">
        <v>1</v>
      </c>
      <c r="K479" s="80">
        <v>1</v>
      </c>
      <c r="L479" s="80"/>
      <c r="M479" s="80"/>
      <c r="N479" s="80">
        <v>2</v>
      </c>
      <c r="O479" s="80">
        <v>0</v>
      </c>
      <c r="P479" s="305">
        <v>26</v>
      </c>
      <c r="Q479" s="447">
        <v>41</v>
      </c>
      <c r="R479" s="80"/>
      <c r="X479" s="80" t="s">
        <v>1168</v>
      </c>
      <c r="Y479" s="80"/>
      <c r="Z479" s="80"/>
      <c r="AA479" s="74" t="s">
        <v>320</v>
      </c>
      <c r="AB479" s="80"/>
      <c r="AC479" s="80"/>
      <c r="AD479" s="80"/>
      <c r="AE479" s="80"/>
      <c r="AF479" s="80"/>
      <c r="AG479" s="80"/>
      <c r="AH479" s="80"/>
      <c r="AI479" s="80"/>
      <c r="AJ479" s="80"/>
      <c r="AK479" s="111"/>
      <c r="AL479" s="80"/>
      <c r="AM479" s="74"/>
      <c r="AN479" s="74"/>
      <c r="AO479" s="74"/>
    </row>
    <row r="480" spans="1:41" ht="14.5">
      <c r="A480" s="342" t="s">
        <v>1169</v>
      </c>
      <c r="B480" s="106"/>
      <c r="C480" s="74">
        <v>1935</v>
      </c>
      <c r="D480" s="74"/>
      <c r="E480" s="106"/>
      <c r="F480" s="170">
        <v>321</v>
      </c>
      <c r="G480" s="170">
        <v>532</v>
      </c>
      <c r="H480" s="170">
        <v>833</v>
      </c>
      <c r="I480" s="171"/>
      <c r="J480" s="80"/>
      <c r="K480" s="80"/>
      <c r="L480" s="80"/>
      <c r="M480" s="80"/>
      <c r="N480" s="80"/>
      <c r="O480" s="80"/>
      <c r="R480" s="80"/>
      <c r="X480" s="80"/>
      <c r="Y480" s="80"/>
      <c r="Z480" s="80"/>
      <c r="AA480" s="74"/>
      <c r="AB480" s="80"/>
      <c r="AC480" s="80"/>
      <c r="AD480" s="80"/>
      <c r="AE480" s="80"/>
      <c r="AF480" s="80"/>
      <c r="AG480" s="80"/>
      <c r="AH480" s="80"/>
      <c r="AI480" s="80"/>
      <c r="AJ480" s="80"/>
      <c r="AK480" s="111"/>
      <c r="AL480" s="80"/>
      <c r="AM480" s="74"/>
      <c r="AN480" s="74"/>
      <c r="AO480" s="74"/>
    </row>
    <row r="481" spans="1:41" ht="14.5">
      <c r="A481" s="335" t="s">
        <v>1170</v>
      </c>
      <c r="B481" s="106" t="s">
        <v>1171</v>
      </c>
      <c r="C481" s="74">
        <v>6</v>
      </c>
      <c r="D481" s="74"/>
      <c r="E481" s="106" t="s">
        <v>1172</v>
      </c>
      <c r="F481" s="80"/>
      <c r="G481" s="74"/>
      <c r="H481" s="74">
        <v>6</v>
      </c>
      <c r="I481" s="106"/>
      <c r="J481" s="80"/>
      <c r="K481" s="80"/>
      <c r="L481" s="80">
        <v>3</v>
      </c>
      <c r="M481" s="80" t="s">
        <v>1173</v>
      </c>
      <c r="N481" s="80"/>
      <c r="O481" s="80">
        <v>0</v>
      </c>
      <c r="P481" s="305">
        <v>4</v>
      </c>
      <c r="Q481" s="447">
        <v>5</v>
      </c>
      <c r="R481" s="80"/>
      <c r="U481">
        <v>1</v>
      </c>
      <c r="X481" s="80"/>
      <c r="Y481" s="80"/>
      <c r="Z481" s="80"/>
      <c r="AA481" s="74"/>
      <c r="AB481" s="80"/>
      <c r="AC481" s="80"/>
      <c r="AD481" s="80"/>
      <c r="AE481" s="80"/>
      <c r="AF481" s="80"/>
      <c r="AG481" s="80"/>
      <c r="AH481" s="80"/>
      <c r="AI481" s="80"/>
      <c r="AJ481" s="80"/>
      <c r="AK481" s="111"/>
      <c r="AL481" s="80"/>
      <c r="AM481" s="74"/>
      <c r="AN481" s="74"/>
      <c r="AO481" s="74"/>
    </row>
    <row r="482" spans="1:41" ht="14.5">
      <c r="A482" s="335" t="s">
        <v>1174</v>
      </c>
      <c r="B482" s="106" t="s">
        <v>1175</v>
      </c>
      <c r="C482" s="74">
        <v>3928</v>
      </c>
      <c r="D482" s="74"/>
      <c r="E482" s="106"/>
      <c r="F482" s="80"/>
      <c r="G482" s="74"/>
      <c r="H482" s="74"/>
      <c r="I482" s="106"/>
      <c r="J482" s="80"/>
      <c r="K482" s="80"/>
      <c r="L482" s="80"/>
      <c r="M482" s="80"/>
      <c r="N482" s="80">
        <v>26</v>
      </c>
      <c r="O482" s="80">
        <v>1</v>
      </c>
      <c r="P482" s="305">
        <v>130</v>
      </c>
      <c r="Q482" s="447">
        <v>736</v>
      </c>
      <c r="R482" s="80">
        <v>36</v>
      </c>
      <c r="S482">
        <v>3</v>
      </c>
      <c r="U482">
        <v>3193</v>
      </c>
      <c r="X482" s="80"/>
      <c r="Y482" s="80" t="s">
        <v>248</v>
      </c>
      <c r="Z482" s="80" t="s">
        <v>481</v>
      </c>
      <c r="AA482" s="74"/>
      <c r="AB482" s="80"/>
      <c r="AC482" s="80"/>
      <c r="AD482" s="80"/>
      <c r="AE482" s="80"/>
      <c r="AF482" s="80" t="s">
        <v>1176</v>
      </c>
      <c r="AG482" s="80"/>
      <c r="AH482" s="80"/>
      <c r="AI482" s="80" t="s">
        <v>46</v>
      </c>
      <c r="AJ482" s="80"/>
      <c r="AK482" s="111"/>
      <c r="AL482" s="80"/>
      <c r="AM482" s="74"/>
      <c r="AN482" s="74"/>
      <c r="AO482" s="74"/>
    </row>
    <row r="483" spans="1:41" ht="14.5">
      <c r="A483" s="335" t="s">
        <v>1177</v>
      </c>
      <c r="B483" s="106" t="s">
        <v>1178</v>
      </c>
      <c r="C483" s="74">
        <v>9</v>
      </c>
      <c r="D483" s="74" t="s">
        <v>1179</v>
      </c>
      <c r="E483" s="106"/>
      <c r="F483" s="80"/>
      <c r="G483" s="74"/>
      <c r="H483" s="74"/>
      <c r="I483" s="106"/>
      <c r="J483" s="80"/>
      <c r="K483" s="80"/>
      <c r="L483" s="80"/>
      <c r="M483" s="80"/>
      <c r="N483" s="80"/>
      <c r="O483" s="80"/>
      <c r="P483" s="305">
        <v>3</v>
      </c>
      <c r="Q483" s="447">
        <v>9</v>
      </c>
      <c r="R483" s="80"/>
      <c r="X483" s="80"/>
      <c r="Y483" s="80"/>
      <c r="Z483" s="80"/>
      <c r="AA483" s="74"/>
      <c r="AB483" s="80"/>
      <c r="AC483" s="80"/>
      <c r="AD483" s="80"/>
      <c r="AE483" s="80"/>
      <c r="AF483" s="80"/>
      <c r="AG483" s="80"/>
      <c r="AH483" s="80"/>
      <c r="AI483" s="80"/>
      <c r="AJ483" s="80"/>
      <c r="AK483" s="111"/>
      <c r="AL483" s="80"/>
      <c r="AM483" s="74"/>
      <c r="AN483" s="74"/>
      <c r="AO483" s="74"/>
    </row>
    <row r="484" spans="1:41" ht="14.5">
      <c r="A484" s="335" t="s">
        <v>1180</v>
      </c>
      <c r="B484" s="106" t="s">
        <v>1181</v>
      </c>
      <c r="C484" s="74">
        <v>1</v>
      </c>
      <c r="D484" s="74">
        <v>34</v>
      </c>
      <c r="E484" s="106" t="s">
        <v>1182</v>
      </c>
      <c r="F484" s="80"/>
      <c r="G484" s="74"/>
      <c r="H484" s="74">
        <v>1</v>
      </c>
      <c r="I484" s="106"/>
      <c r="J484" s="80"/>
      <c r="K484" s="80"/>
      <c r="L484" s="80"/>
      <c r="M484" s="80" t="s">
        <v>1183</v>
      </c>
      <c r="N484" s="80"/>
      <c r="O484" s="80"/>
      <c r="R484" s="80"/>
      <c r="U484">
        <v>1</v>
      </c>
      <c r="X484" s="80"/>
      <c r="Y484" s="80"/>
      <c r="Z484" s="80"/>
      <c r="AA484" s="74" t="s">
        <v>55</v>
      </c>
      <c r="AB484" s="80"/>
      <c r="AC484" s="80"/>
      <c r="AD484" s="80"/>
      <c r="AE484" s="80"/>
      <c r="AF484" s="80"/>
      <c r="AG484" s="80"/>
      <c r="AH484" s="80"/>
      <c r="AI484" s="80"/>
      <c r="AJ484" s="80"/>
      <c r="AK484" s="111"/>
      <c r="AL484" s="80"/>
      <c r="AM484" s="74"/>
      <c r="AN484" s="74"/>
      <c r="AO484" s="74"/>
    </row>
    <row r="485" spans="1:41" ht="14.5">
      <c r="A485" s="335" t="s">
        <v>1184</v>
      </c>
      <c r="B485" s="106" t="s">
        <v>1185</v>
      </c>
      <c r="C485" s="74">
        <v>1</v>
      </c>
      <c r="D485" s="74">
        <v>39</v>
      </c>
      <c r="E485" s="106"/>
      <c r="F485" s="80"/>
      <c r="G485" s="74"/>
      <c r="H485" s="74"/>
      <c r="I485" s="106"/>
      <c r="J485" s="80"/>
      <c r="K485" s="80"/>
      <c r="L485" s="80"/>
      <c r="M485" s="80" t="s">
        <v>1186</v>
      </c>
      <c r="N485" s="80"/>
      <c r="O485" s="80"/>
      <c r="P485" s="305">
        <v>1</v>
      </c>
      <c r="Q485" s="447">
        <v>1</v>
      </c>
      <c r="R485" s="80"/>
      <c r="X485" s="80"/>
      <c r="Y485" s="80"/>
      <c r="Z485" s="80"/>
      <c r="AA485" s="74" t="s">
        <v>55</v>
      </c>
      <c r="AB485" s="80"/>
      <c r="AC485" s="80"/>
      <c r="AD485" s="80"/>
      <c r="AE485" s="80"/>
      <c r="AF485" s="80" t="s">
        <v>55</v>
      </c>
      <c r="AG485" s="80"/>
      <c r="AH485" s="80"/>
      <c r="AI485" s="80"/>
      <c r="AJ485" s="80"/>
      <c r="AK485" s="111" t="s">
        <v>1187</v>
      </c>
      <c r="AL485" s="80"/>
      <c r="AM485" s="74"/>
      <c r="AN485" s="74"/>
      <c r="AO485" s="74"/>
    </row>
    <row r="486" spans="1:41" ht="14.5">
      <c r="A486" s="335" t="s">
        <v>1188</v>
      </c>
      <c r="B486" s="106"/>
      <c r="C486" s="74">
        <v>100</v>
      </c>
      <c r="D486" s="74"/>
      <c r="E486" s="106"/>
      <c r="F486" s="80"/>
      <c r="G486" s="74"/>
      <c r="H486" s="74"/>
      <c r="I486" s="106"/>
      <c r="J486" s="80"/>
      <c r="K486" s="80"/>
      <c r="L486" s="80"/>
      <c r="M486" s="80" t="s">
        <v>1189</v>
      </c>
      <c r="N486" s="80"/>
      <c r="O486" s="80"/>
      <c r="Q486" s="447">
        <v>40</v>
      </c>
      <c r="R486" s="80"/>
      <c r="S486" s="175">
        <v>10</v>
      </c>
      <c r="U486">
        <v>50</v>
      </c>
      <c r="X486" s="80"/>
      <c r="Y486" s="80"/>
      <c r="Z486" s="80"/>
      <c r="AA486" s="74"/>
      <c r="AB486" s="80"/>
      <c r="AC486" s="80"/>
      <c r="AD486" s="80"/>
      <c r="AE486" s="80"/>
      <c r="AF486" s="80"/>
      <c r="AG486" s="80"/>
      <c r="AH486" s="80"/>
      <c r="AI486" s="80"/>
      <c r="AJ486" s="80"/>
      <c r="AK486" s="111"/>
      <c r="AL486" s="80"/>
      <c r="AM486" s="74"/>
      <c r="AN486" s="74"/>
      <c r="AO486" s="74"/>
    </row>
    <row r="487" spans="1:41" ht="14.5">
      <c r="A487" s="335" t="s">
        <v>1190</v>
      </c>
      <c r="B487" s="106" t="s">
        <v>1191</v>
      </c>
      <c r="C487" s="74">
        <v>21</v>
      </c>
      <c r="D487" s="74">
        <v>26</v>
      </c>
      <c r="E487" s="106"/>
      <c r="F487" s="80"/>
      <c r="G487" s="74"/>
      <c r="H487" s="74"/>
      <c r="I487" s="106"/>
      <c r="J487" s="80"/>
      <c r="K487" s="80"/>
      <c r="L487" s="80"/>
      <c r="M487" s="80"/>
      <c r="N487" s="80"/>
      <c r="O487" s="80"/>
      <c r="P487" s="305">
        <v>8</v>
      </c>
      <c r="Q487" s="447">
        <v>21</v>
      </c>
      <c r="R487" s="80"/>
      <c r="T487">
        <v>1</v>
      </c>
      <c r="X487" s="80"/>
      <c r="Y487" s="80"/>
      <c r="Z487" s="80"/>
      <c r="AA487" s="74" t="s">
        <v>46</v>
      </c>
      <c r="AB487" s="80"/>
      <c r="AC487" s="80"/>
      <c r="AD487" s="80"/>
      <c r="AE487" s="80"/>
      <c r="AF487" s="80"/>
      <c r="AG487" s="80"/>
      <c r="AH487" s="80"/>
      <c r="AI487" s="80"/>
      <c r="AJ487" s="80"/>
      <c r="AK487" s="111" t="s">
        <v>1192</v>
      </c>
      <c r="AL487" s="80"/>
      <c r="AM487" s="74"/>
      <c r="AN487" s="74"/>
      <c r="AO487" s="74"/>
    </row>
    <row r="488" spans="1:41" ht="14.5">
      <c r="A488" s="335" t="s">
        <v>85</v>
      </c>
      <c r="B488" s="106" t="s">
        <v>1191</v>
      </c>
      <c r="C488" s="74">
        <v>7</v>
      </c>
      <c r="D488" s="74"/>
      <c r="F488" s="80"/>
      <c r="G488" s="74"/>
      <c r="H488" s="74"/>
      <c r="I488" s="106" t="s">
        <v>1193</v>
      </c>
      <c r="J488" s="80"/>
      <c r="K488" s="80"/>
      <c r="L488" s="80"/>
      <c r="M488" s="80"/>
      <c r="N488" s="80"/>
      <c r="O488" s="80"/>
      <c r="P488" s="305">
        <v>2</v>
      </c>
      <c r="Q488" s="447">
        <v>7</v>
      </c>
      <c r="R488" s="80"/>
      <c r="X488" s="80"/>
      <c r="Y488" s="80"/>
      <c r="Z488" s="80" t="s">
        <v>41</v>
      </c>
      <c r="AA488" s="74"/>
      <c r="AB488" s="80"/>
      <c r="AC488" s="80"/>
      <c r="AD488" s="80"/>
      <c r="AE488" s="80"/>
      <c r="AF488" s="80"/>
      <c r="AG488" s="80"/>
      <c r="AH488" s="80"/>
      <c r="AI488" s="80"/>
      <c r="AJ488" s="80"/>
      <c r="AK488" s="111" t="s">
        <v>1194</v>
      </c>
      <c r="AL488" s="80"/>
      <c r="AM488" s="74"/>
      <c r="AN488" s="74"/>
      <c r="AO488" s="74"/>
    </row>
    <row r="489" spans="1:41" ht="14.5">
      <c r="A489" s="335" t="s">
        <v>1195</v>
      </c>
      <c r="B489" s="106" t="s">
        <v>1196</v>
      </c>
      <c r="C489" s="74">
        <v>1</v>
      </c>
      <c r="D489" s="74">
        <v>33</v>
      </c>
      <c r="E489" s="80" t="s">
        <v>993</v>
      </c>
      <c r="F489" s="80"/>
      <c r="G489" s="74"/>
      <c r="H489" s="74">
        <v>1</v>
      </c>
      <c r="I489" s="106"/>
      <c r="J489" s="80">
        <v>1</v>
      </c>
      <c r="K489" s="80"/>
      <c r="L489" s="80">
        <v>1</v>
      </c>
      <c r="M489" s="80" t="s">
        <v>983</v>
      </c>
      <c r="N489" s="80"/>
      <c r="O489" s="80"/>
      <c r="P489" s="305">
        <v>1</v>
      </c>
      <c r="Q489" s="447">
        <v>1</v>
      </c>
      <c r="R489" s="80"/>
      <c r="X489" s="80"/>
      <c r="Y489" s="80"/>
      <c r="Z489" s="80"/>
      <c r="AA489" s="74" t="s">
        <v>55</v>
      </c>
      <c r="AB489" s="80"/>
      <c r="AC489" s="80"/>
      <c r="AD489" s="80"/>
      <c r="AE489" s="80"/>
      <c r="AF489" s="80"/>
      <c r="AG489" s="80"/>
      <c r="AH489" s="80"/>
      <c r="AI489" s="80"/>
      <c r="AJ489" s="80"/>
      <c r="AK489" s="111"/>
      <c r="AL489" s="80"/>
      <c r="AM489" s="74"/>
      <c r="AN489" s="74"/>
      <c r="AO489" s="74"/>
    </row>
    <row r="490" spans="1:41" ht="14.5">
      <c r="A490" s="335" t="s">
        <v>1197</v>
      </c>
      <c r="B490" s="106" t="s">
        <v>1198</v>
      </c>
      <c r="C490" s="74">
        <v>5</v>
      </c>
      <c r="D490" s="74" t="s">
        <v>1199</v>
      </c>
      <c r="E490" s="80" t="s">
        <v>1200</v>
      </c>
      <c r="F490" s="80"/>
      <c r="G490" s="74"/>
      <c r="H490" s="74">
        <v>5</v>
      </c>
      <c r="I490" s="106"/>
      <c r="J490" s="80"/>
      <c r="K490" s="80"/>
      <c r="L490" s="80"/>
      <c r="M490" s="80" t="s">
        <v>1201</v>
      </c>
      <c r="N490" s="80"/>
      <c r="O490" s="80"/>
      <c r="P490" s="305">
        <v>1</v>
      </c>
      <c r="Q490" s="447">
        <v>4</v>
      </c>
      <c r="R490" s="80"/>
      <c r="T490">
        <v>1</v>
      </c>
      <c r="U490">
        <v>1</v>
      </c>
      <c r="X490" s="80"/>
      <c r="Y490" s="80"/>
      <c r="Z490" s="80"/>
      <c r="AA490" s="74"/>
      <c r="AB490" s="80"/>
      <c r="AC490" s="80"/>
      <c r="AD490" s="80"/>
      <c r="AE490" s="80"/>
      <c r="AF490" s="80"/>
      <c r="AG490" s="80"/>
      <c r="AH490" s="80"/>
      <c r="AI490" s="80"/>
      <c r="AJ490" s="80"/>
      <c r="AK490" s="111"/>
      <c r="AL490" s="80"/>
      <c r="AM490" s="74"/>
      <c r="AN490" s="74"/>
      <c r="AO490" s="74"/>
    </row>
    <row r="491" spans="1:41" ht="14.5">
      <c r="A491" s="335" t="s">
        <v>1202</v>
      </c>
      <c r="B491" s="106" t="s">
        <v>1203</v>
      </c>
      <c r="C491" s="74">
        <v>1</v>
      </c>
      <c r="D491" s="74">
        <v>28</v>
      </c>
      <c r="E491" s="80">
        <v>40</v>
      </c>
      <c r="F491" s="80"/>
      <c r="G491" s="74"/>
      <c r="H491" s="74"/>
      <c r="I491" s="106"/>
      <c r="J491" s="80"/>
      <c r="K491" s="80"/>
      <c r="L491" s="80"/>
      <c r="M491" s="80"/>
      <c r="N491" s="80"/>
      <c r="O491" s="80"/>
      <c r="Q491" s="447">
        <v>1</v>
      </c>
      <c r="R491" s="80"/>
      <c r="X491" s="80"/>
      <c r="Y491" s="80"/>
      <c r="Z491" s="80"/>
      <c r="AA491" s="74" t="s">
        <v>55</v>
      </c>
      <c r="AB491" s="80"/>
      <c r="AC491" s="80"/>
      <c r="AD491" s="80"/>
      <c r="AE491" s="80"/>
      <c r="AF491" s="80"/>
      <c r="AG491" s="80"/>
      <c r="AH491" s="80"/>
      <c r="AI491" s="80"/>
      <c r="AJ491" s="80"/>
      <c r="AK491" s="111"/>
      <c r="AL491" s="80"/>
      <c r="AM491" s="74"/>
      <c r="AN491" s="74"/>
      <c r="AO491" s="74"/>
    </row>
    <row r="492" spans="1:41" ht="14.5">
      <c r="A492" s="335" t="s">
        <v>1204</v>
      </c>
      <c r="B492" s="106" t="s">
        <v>1205</v>
      </c>
      <c r="C492" s="74">
        <v>174</v>
      </c>
      <c r="D492" s="74">
        <v>32.6</v>
      </c>
      <c r="E492" s="80"/>
      <c r="F492" s="80"/>
      <c r="G492" s="74"/>
      <c r="H492" s="74"/>
      <c r="I492" s="106"/>
      <c r="J492" s="80"/>
      <c r="K492" s="80">
        <v>13</v>
      </c>
      <c r="L492" s="80"/>
      <c r="M492" s="80" t="s">
        <v>1206</v>
      </c>
      <c r="N492" s="80"/>
      <c r="O492" s="80"/>
      <c r="P492" s="305">
        <v>36</v>
      </c>
      <c r="Q492" s="447">
        <f>12+94+68</f>
        <v>174</v>
      </c>
      <c r="R492" s="80"/>
      <c r="T492">
        <v>36</v>
      </c>
      <c r="X492" s="80"/>
      <c r="Y492" s="80"/>
      <c r="Z492" s="80"/>
      <c r="AA492" s="74" t="s">
        <v>55</v>
      </c>
      <c r="AB492" s="80"/>
      <c r="AC492" s="80"/>
      <c r="AD492" s="80"/>
      <c r="AE492" s="80"/>
      <c r="AF492" s="80"/>
      <c r="AG492" s="80"/>
      <c r="AH492" s="80"/>
      <c r="AI492" s="80"/>
      <c r="AJ492" s="80"/>
      <c r="AK492" s="111"/>
      <c r="AL492" s="80"/>
      <c r="AM492" s="74"/>
      <c r="AN492" s="74"/>
      <c r="AO492" s="74"/>
    </row>
    <row r="493" spans="1:41" ht="14.5">
      <c r="A493" s="335" t="s">
        <v>1207</v>
      </c>
      <c r="B493" s="106" t="s">
        <v>1208</v>
      </c>
      <c r="C493" s="74">
        <v>20</v>
      </c>
      <c r="D493" s="74" t="s">
        <v>1209</v>
      </c>
      <c r="E493" s="80" t="s">
        <v>1210</v>
      </c>
      <c r="F493" s="80">
        <v>3</v>
      </c>
      <c r="G493" s="74">
        <v>2</v>
      </c>
      <c r="H493" s="74">
        <v>15</v>
      </c>
      <c r="I493" s="106"/>
      <c r="J493" s="80"/>
      <c r="K493" s="80"/>
      <c r="L493" s="80"/>
      <c r="M493" s="80" t="s">
        <v>1211</v>
      </c>
      <c r="N493" s="80"/>
      <c r="O493" s="80"/>
      <c r="P493" s="305">
        <v>13</v>
      </c>
      <c r="Q493" s="447">
        <v>17</v>
      </c>
      <c r="R493" s="80">
        <v>1</v>
      </c>
      <c r="V493">
        <v>2</v>
      </c>
      <c r="X493" s="80"/>
      <c r="Y493" s="80"/>
      <c r="Z493" s="80"/>
      <c r="AA493" s="74" t="s">
        <v>55</v>
      </c>
      <c r="AB493" s="80"/>
      <c r="AC493" s="80"/>
      <c r="AD493" s="80"/>
      <c r="AE493" s="80"/>
      <c r="AF493" s="80"/>
      <c r="AG493" s="80"/>
      <c r="AH493" s="80"/>
      <c r="AI493" s="80"/>
      <c r="AJ493" s="80"/>
      <c r="AK493" s="111"/>
      <c r="AL493" s="80"/>
      <c r="AM493" s="74"/>
      <c r="AN493" s="74"/>
      <c r="AO493" s="74"/>
    </row>
    <row r="494" spans="1:41" ht="14.5">
      <c r="A494" s="335" t="s">
        <v>1212</v>
      </c>
      <c r="B494" s="106" t="s">
        <v>1213</v>
      </c>
      <c r="C494" s="74">
        <v>1</v>
      </c>
      <c r="D494" s="74">
        <v>26</v>
      </c>
      <c r="E494" s="80">
        <v>36</v>
      </c>
      <c r="F494" s="80"/>
      <c r="G494" s="74"/>
      <c r="H494" s="74">
        <v>1</v>
      </c>
      <c r="I494" s="106" t="s">
        <v>1021</v>
      </c>
      <c r="J494" s="80"/>
      <c r="K494" s="80"/>
      <c r="L494" s="80"/>
      <c r="M494" s="80"/>
      <c r="N494" s="80"/>
      <c r="O494" s="80" t="s">
        <v>749</v>
      </c>
      <c r="P494" s="305">
        <v>1</v>
      </c>
      <c r="Q494" s="447">
        <v>1</v>
      </c>
      <c r="R494" s="80"/>
      <c r="X494" s="80"/>
      <c r="Y494" s="80"/>
      <c r="Z494" s="80"/>
      <c r="AA494" s="74" t="s">
        <v>55</v>
      </c>
      <c r="AB494" s="80"/>
      <c r="AC494" s="80"/>
      <c r="AD494" s="80"/>
      <c r="AE494" s="80"/>
      <c r="AF494" s="80"/>
      <c r="AG494" s="80"/>
      <c r="AH494" s="80"/>
      <c r="AI494" s="80"/>
      <c r="AJ494" s="80"/>
      <c r="AK494" s="111"/>
      <c r="AL494" s="80"/>
      <c r="AM494" s="74"/>
      <c r="AN494" s="74"/>
      <c r="AO494" s="74"/>
    </row>
    <row r="495" spans="1:41" ht="14.5">
      <c r="A495" s="335" t="s">
        <v>1214</v>
      </c>
      <c r="B495" s="106" t="s">
        <v>1215</v>
      </c>
      <c r="C495" s="74">
        <v>1</v>
      </c>
      <c r="D495" s="74">
        <v>21</v>
      </c>
      <c r="E495" s="80" t="s">
        <v>1216</v>
      </c>
      <c r="F495" s="80"/>
      <c r="G495" s="74"/>
      <c r="H495" s="74"/>
      <c r="I495" s="106"/>
      <c r="J495" s="80"/>
      <c r="K495" s="80"/>
      <c r="L495" s="80"/>
      <c r="M495" s="80"/>
      <c r="N495" s="80"/>
      <c r="O495" s="80"/>
      <c r="R495" s="80">
        <v>1</v>
      </c>
      <c r="X495" s="80"/>
      <c r="Y495" s="80"/>
      <c r="Z495" s="80"/>
      <c r="AA495" s="74" t="s">
        <v>55</v>
      </c>
      <c r="AB495" s="80"/>
      <c r="AC495" s="80"/>
      <c r="AD495" s="80"/>
      <c r="AE495" s="80"/>
      <c r="AF495" s="80"/>
      <c r="AG495" s="80"/>
      <c r="AH495" s="80"/>
      <c r="AI495" s="80"/>
      <c r="AJ495" s="80"/>
      <c r="AK495" s="111"/>
      <c r="AL495" s="80"/>
      <c r="AM495" s="74"/>
      <c r="AN495" s="74"/>
      <c r="AO495" s="74"/>
    </row>
    <row r="496" spans="1:41" ht="14.5">
      <c r="A496" s="335" t="s">
        <v>1217</v>
      </c>
      <c r="B496" s="106" t="s">
        <v>1218</v>
      </c>
      <c r="C496" s="74">
        <v>1</v>
      </c>
      <c r="D496" s="74">
        <v>40</v>
      </c>
      <c r="E496" s="80" t="s">
        <v>1219</v>
      </c>
      <c r="F496" s="80"/>
      <c r="G496" s="74">
        <v>1</v>
      </c>
      <c r="H496" s="74"/>
      <c r="I496" s="106"/>
      <c r="J496" s="80"/>
      <c r="K496" s="80"/>
      <c r="L496" s="80"/>
      <c r="M496" s="80"/>
      <c r="N496" s="80"/>
      <c r="O496" s="80"/>
      <c r="R496" s="80">
        <v>1</v>
      </c>
      <c r="T496">
        <v>1</v>
      </c>
      <c r="X496" s="80"/>
      <c r="Y496" s="80"/>
      <c r="Z496" s="80"/>
      <c r="AA496" s="74" t="s">
        <v>41</v>
      </c>
      <c r="AB496" s="80"/>
      <c r="AC496" s="80"/>
      <c r="AD496" s="80"/>
      <c r="AE496" s="80"/>
      <c r="AF496" s="80" t="s">
        <v>55</v>
      </c>
      <c r="AG496" s="80"/>
      <c r="AH496" s="80"/>
      <c r="AI496" s="80"/>
      <c r="AJ496" s="80"/>
      <c r="AK496" s="111" t="s">
        <v>1220</v>
      </c>
      <c r="AL496" s="80"/>
      <c r="AM496" s="74"/>
      <c r="AN496" s="74"/>
      <c r="AO496" s="74"/>
    </row>
    <row r="497" spans="1:41" ht="14.5">
      <c r="A497" s="335" t="s">
        <v>1221</v>
      </c>
      <c r="B497" s="106" t="s">
        <v>1222</v>
      </c>
      <c r="C497" s="74">
        <v>73</v>
      </c>
      <c r="D497" s="74">
        <v>34</v>
      </c>
      <c r="E497" s="80"/>
      <c r="F497" s="80"/>
      <c r="G497" s="74">
        <v>3</v>
      </c>
      <c r="H497" s="74">
        <v>70</v>
      </c>
      <c r="I497" s="106"/>
      <c r="J497" s="80"/>
      <c r="K497" s="80">
        <v>1</v>
      </c>
      <c r="L497" s="80">
        <v>3</v>
      </c>
      <c r="M497" s="80" t="s">
        <v>1223</v>
      </c>
      <c r="N497" s="80"/>
      <c r="O497" s="80"/>
      <c r="P497" s="305">
        <v>26</v>
      </c>
      <c r="Q497" s="447">
        <f>38+9+20+6</f>
        <v>73</v>
      </c>
      <c r="R497" s="80"/>
      <c r="X497" s="80"/>
      <c r="Y497" s="80"/>
      <c r="Z497" s="80"/>
      <c r="AA497" s="74"/>
      <c r="AB497" s="80"/>
      <c r="AC497" s="80"/>
      <c r="AD497" s="80"/>
      <c r="AE497" s="80"/>
      <c r="AF497" s="80"/>
      <c r="AG497" s="80"/>
      <c r="AH497" s="80"/>
      <c r="AI497" s="80"/>
      <c r="AJ497" s="80"/>
      <c r="AK497" s="111"/>
      <c r="AL497" s="80"/>
      <c r="AM497" s="74"/>
      <c r="AN497" s="74"/>
      <c r="AO497" s="74"/>
    </row>
    <row r="498" spans="1:41" ht="14.5">
      <c r="A498" s="335" t="s">
        <v>1224</v>
      </c>
      <c r="B498" s="106"/>
      <c r="C498" s="74">
        <v>1</v>
      </c>
      <c r="D498" s="74">
        <v>28</v>
      </c>
      <c r="E498" s="80">
        <v>18</v>
      </c>
      <c r="F498" s="80"/>
      <c r="G498" s="74">
        <v>1</v>
      </c>
      <c r="H498" s="74"/>
      <c r="I498" s="106"/>
      <c r="J498" s="80"/>
      <c r="K498" s="80"/>
      <c r="L498" s="80"/>
      <c r="M498" s="80" t="s">
        <v>1225</v>
      </c>
      <c r="N498" s="80"/>
      <c r="O498" s="80"/>
      <c r="R498" s="80"/>
      <c r="U498">
        <v>1</v>
      </c>
      <c r="X498" s="80"/>
      <c r="Y498" s="80"/>
      <c r="Z498" s="80"/>
      <c r="AA498" s="74" t="s">
        <v>55</v>
      </c>
      <c r="AB498" s="80"/>
      <c r="AC498" s="80"/>
      <c r="AD498" s="80"/>
      <c r="AE498" s="80"/>
      <c r="AF498" s="80"/>
      <c r="AG498" s="80"/>
      <c r="AH498" s="80"/>
      <c r="AI498" s="80"/>
      <c r="AJ498" s="80"/>
      <c r="AK498" s="111"/>
      <c r="AL498" s="80"/>
      <c r="AM498" s="74"/>
      <c r="AN498" s="74"/>
      <c r="AO498" s="74"/>
    </row>
    <row r="499" spans="1:41" ht="14.5">
      <c r="A499" s="335" t="s">
        <v>574</v>
      </c>
      <c r="B499" s="106" t="s">
        <v>1205</v>
      </c>
      <c r="C499" s="74">
        <v>90</v>
      </c>
      <c r="D499" s="74">
        <v>28</v>
      </c>
      <c r="E499" s="80">
        <v>24</v>
      </c>
      <c r="F499" s="80">
        <v>30</v>
      </c>
      <c r="G499" s="74">
        <v>30</v>
      </c>
      <c r="H499" s="74">
        <v>30</v>
      </c>
      <c r="I499" s="106"/>
      <c r="J499" s="80"/>
      <c r="K499" s="80">
        <v>2</v>
      </c>
      <c r="L499" s="80">
        <v>3</v>
      </c>
      <c r="M499" s="80"/>
      <c r="N499" s="80"/>
      <c r="O499" s="80"/>
      <c r="R499" s="144">
        <v>2</v>
      </c>
      <c r="X499" s="80"/>
      <c r="Y499" s="80"/>
      <c r="Z499" s="80"/>
      <c r="AA499" s="74" t="s">
        <v>55</v>
      </c>
      <c r="AB499" s="80"/>
      <c r="AC499" s="80"/>
      <c r="AD499" s="80"/>
      <c r="AE499" s="80"/>
      <c r="AF499" s="80"/>
      <c r="AG499" s="80"/>
      <c r="AH499" s="80"/>
      <c r="AI499" s="80"/>
      <c r="AJ499" s="80"/>
      <c r="AK499" s="111"/>
      <c r="AL499" s="80"/>
      <c r="AM499" s="74"/>
      <c r="AN499" s="74"/>
      <c r="AO499" s="74"/>
    </row>
    <row r="500" spans="1:41" ht="14.5">
      <c r="A500" s="335" t="s">
        <v>1226</v>
      </c>
      <c r="B500" s="106"/>
      <c r="C500" s="74">
        <v>24</v>
      </c>
      <c r="D500" s="74" t="s">
        <v>1227</v>
      </c>
      <c r="E500" s="80" t="s">
        <v>1228</v>
      </c>
      <c r="F500" s="80"/>
      <c r="G500" s="74"/>
      <c r="H500" s="74"/>
      <c r="I500" s="106" t="s">
        <v>1229</v>
      </c>
      <c r="J500" s="80">
        <v>2</v>
      </c>
      <c r="K500" s="80">
        <v>2</v>
      </c>
      <c r="L500" s="80">
        <v>2</v>
      </c>
      <c r="M500" s="80" t="s">
        <v>1230</v>
      </c>
      <c r="N500" s="80">
        <v>1</v>
      </c>
      <c r="O500" s="80">
        <v>1</v>
      </c>
      <c r="P500" s="305">
        <v>9</v>
      </c>
      <c r="Q500" s="447">
        <v>10</v>
      </c>
      <c r="R500" s="80"/>
      <c r="U500">
        <v>14</v>
      </c>
      <c r="X500" s="80"/>
      <c r="Y500" s="80"/>
      <c r="Z500" s="80"/>
      <c r="AA500" s="74"/>
      <c r="AB500" s="80"/>
      <c r="AC500" s="80"/>
      <c r="AD500" s="80"/>
      <c r="AE500" s="80"/>
      <c r="AF500" s="80"/>
      <c r="AG500" s="80"/>
      <c r="AH500" s="80"/>
      <c r="AI500" s="80"/>
      <c r="AJ500" s="80"/>
      <c r="AK500" s="111"/>
      <c r="AL500" s="80"/>
      <c r="AM500" s="74"/>
      <c r="AN500" s="74"/>
      <c r="AO500" s="74"/>
    </row>
    <row r="501" spans="1:41" ht="14.5">
      <c r="A501" s="339" t="s">
        <v>1231</v>
      </c>
      <c r="B501" s="106" t="s">
        <v>1232</v>
      </c>
      <c r="C501" s="74">
        <v>7</v>
      </c>
      <c r="D501" s="74">
        <v>28</v>
      </c>
      <c r="E501" s="80">
        <v>39</v>
      </c>
      <c r="F501" s="80"/>
      <c r="G501" s="74"/>
      <c r="H501" s="74">
        <v>7</v>
      </c>
      <c r="I501" s="106"/>
      <c r="J501" s="80"/>
      <c r="K501" s="80"/>
      <c r="L501" s="80"/>
      <c r="M501" s="80"/>
      <c r="N501" s="80"/>
      <c r="O501" s="80"/>
      <c r="P501" s="305">
        <v>4</v>
      </c>
      <c r="Q501" s="447">
        <v>7</v>
      </c>
      <c r="R501" s="80"/>
      <c r="T501">
        <v>3</v>
      </c>
      <c r="X501" s="80"/>
      <c r="Y501" s="80"/>
      <c r="Z501" s="80"/>
      <c r="AA501" s="74" t="s">
        <v>55</v>
      </c>
      <c r="AB501" s="80"/>
      <c r="AC501" s="80"/>
      <c r="AD501" s="80"/>
      <c r="AE501" s="80"/>
      <c r="AF501" s="80"/>
      <c r="AG501" s="80"/>
      <c r="AH501" s="80"/>
      <c r="AI501" s="80"/>
      <c r="AJ501" s="80"/>
      <c r="AK501" s="111"/>
      <c r="AL501" s="80"/>
      <c r="AM501" s="74"/>
      <c r="AN501" s="74"/>
      <c r="AO501" s="74"/>
    </row>
    <row r="502" spans="1:41" ht="14.5">
      <c r="A502" s="335" t="s">
        <v>1233</v>
      </c>
      <c r="B502" s="106" t="s">
        <v>1234</v>
      </c>
      <c r="C502" s="74">
        <v>93</v>
      </c>
      <c r="D502" s="74" t="s">
        <v>1235</v>
      </c>
      <c r="E502" s="80"/>
      <c r="F502" s="80"/>
      <c r="G502" s="74"/>
      <c r="H502" s="74"/>
      <c r="I502" s="106"/>
      <c r="J502" s="80"/>
      <c r="K502" s="80"/>
      <c r="L502" s="80">
        <v>9</v>
      </c>
      <c r="M502" s="80" t="s">
        <v>1236</v>
      </c>
      <c r="N502" s="80"/>
      <c r="O502" s="80"/>
      <c r="P502" s="305">
        <v>32</v>
      </c>
      <c r="Q502" s="447">
        <v>93</v>
      </c>
      <c r="R502" s="80"/>
      <c r="X502" s="80"/>
      <c r="Y502" s="80"/>
      <c r="Z502" s="80"/>
      <c r="AA502" s="74"/>
      <c r="AB502" s="80"/>
      <c r="AC502" s="80"/>
      <c r="AD502" s="80"/>
      <c r="AE502" s="80"/>
      <c r="AF502" s="80"/>
      <c r="AG502" s="80"/>
      <c r="AH502" s="80"/>
      <c r="AI502" s="80"/>
      <c r="AJ502" s="80"/>
      <c r="AK502" s="111"/>
      <c r="AL502" s="80"/>
      <c r="AM502" s="74"/>
      <c r="AN502" s="74"/>
      <c r="AO502" s="74"/>
    </row>
    <row r="503" spans="1:41" ht="14.5">
      <c r="A503" s="335" t="s">
        <v>1237</v>
      </c>
      <c r="B503" s="106" t="s">
        <v>1234</v>
      </c>
      <c r="C503" s="74">
        <v>21</v>
      </c>
      <c r="D503" s="74">
        <v>33</v>
      </c>
      <c r="E503" s="80" t="s">
        <v>715</v>
      </c>
      <c r="F503" s="80"/>
      <c r="G503" s="74"/>
      <c r="H503" s="74"/>
      <c r="I503" s="106" t="s">
        <v>1193</v>
      </c>
      <c r="J503" s="80">
        <v>7</v>
      </c>
      <c r="K503" s="80"/>
      <c r="L503" s="80">
        <v>2</v>
      </c>
      <c r="M503" s="80" t="s">
        <v>1238</v>
      </c>
      <c r="N503" s="80">
        <v>2</v>
      </c>
      <c r="O503" s="80"/>
      <c r="P503" s="305">
        <v>9</v>
      </c>
      <c r="Q503" s="447">
        <v>21</v>
      </c>
      <c r="R503" s="80"/>
      <c r="T503">
        <v>3</v>
      </c>
      <c r="X503" s="80"/>
      <c r="Y503" s="80"/>
      <c r="Z503" s="80"/>
      <c r="AA503" s="74" t="s">
        <v>55</v>
      </c>
      <c r="AB503" s="80"/>
      <c r="AC503" s="80"/>
      <c r="AD503" s="80"/>
      <c r="AE503" s="80"/>
      <c r="AF503" s="80" t="s">
        <v>196</v>
      </c>
      <c r="AG503" s="80"/>
      <c r="AH503" s="80"/>
      <c r="AI503" s="80"/>
      <c r="AJ503" s="80"/>
      <c r="AK503" s="111"/>
      <c r="AL503" s="80"/>
      <c r="AM503" s="74"/>
      <c r="AN503" s="74"/>
      <c r="AO503" s="74"/>
    </row>
    <row r="504" spans="1:41" ht="14.5">
      <c r="A504" s="335" t="s">
        <v>1239</v>
      </c>
      <c r="B504" s="106" t="s">
        <v>1240</v>
      </c>
      <c r="C504" s="74">
        <v>1</v>
      </c>
      <c r="D504" s="74"/>
      <c r="E504" s="80">
        <v>26</v>
      </c>
      <c r="F504" s="80"/>
      <c r="G504" s="74">
        <v>1</v>
      </c>
      <c r="H504" s="74"/>
      <c r="I504" s="106"/>
      <c r="J504" s="80"/>
      <c r="K504" s="80"/>
      <c r="L504" s="80"/>
      <c r="M504" s="80"/>
      <c r="N504" s="80"/>
      <c r="O504" s="80"/>
      <c r="R504" s="80"/>
      <c r="U504">
        <v>1</v>
      </c>
      <c r="X504" s="80"/>
      <c r="Y504" s="80"/>
      <c r="Z504" s="80"/>
      <c r="AA504" s="74" t="s">
        <v>55</v>
      </c>
      <c r="AB504" s="80"/>
      <c r="AC504" s="80"/>
      <c r="AD504" s="80"/>
      <c r="AE504" s="80"/>
      <c r="AF504" s="80"/>
      <c r="AG504" s="80"/>
      <c r="AH504" s="80"/>
      <c r="AI504" s="80"/>
      <c r="AJ504" s="80"/>
      <c r="AK504" s="111"/>
      <c r="AL504" s="80"/>
      <c r="AM504" s="74"/>
      <c r="AN504" s="74"/>
      <c r="AO504" s="74"/>
    </row>
    <row r="505" spans="1:41" ht="14.5">
      <c r="A505" s="335" t="s">
        <v>1241</v>
      </c>
      <c r="B505" s="106" t="s">
        <v>1205</v>
      </c>
      <c r="C505" s="74">
        <v>1</v>
      </c>
      <c r="D505" s="74">
        <v>39</v>
      </c>
      <c r="E505" s="80" t="s">
        <v>1242</v>
      </c>
      <c r="F505" s="80"/>
      <c r="G505" s="74"/>
      <c r="H505" s="74"/>
      <c r="I505" s="106"/>
      <c r="J505" s="80"/>
      <c r="K505" s="80"/>
      <c r="L505" s="80"/>
      <c r="M505" s="80" t="s">
        <v>1243</v>
      </c>
      <c r="N505" s="80">
        <v>1</v>
      </c>
      <c r="O505" s="80"/>
      <c r="P505" s="305">
        <v>1</v>
      </c>
      <c r="Q505" s="447">
        <v>1</v>
      </c>
      <c r="R505" s="80"/>
      <c r="T505">
        <v>1</v>
      </c>
      <c r="X505" s="80"/>
      <c r="Y505" s="80"/>
      <c r="Z505" s="80"/>
      <c r="AA505" s="74" t="s">
        <v>55</v>
      </c>
      <c r="AB505" s="80"/>
      <c r="AC505" s="80"/>
      <c r="AD505" s="80"/>
      <c r="AE505" s="80"/>
      <c r="AF505" s="80"/>
      <c r="AG505" s="80"/>
      <c r="AH505" s="80"/>
      <c r="AI505" s="80"/>
      <c r="AJ505" s="80"/>
      <c r="AK505" s="111"/>
      <c r="AL505" s="80"/>
      <c r="AM505" s="74"/>
      <c r="AN505" s="74"/>
      <c r="AO505" s="74"/>
    </row>
    <row r="506" spans="1:41" ht="14.5">
      <c r="A506" s="335" t="s">
        <v>1244</v>
      </c>
      <c r="B506" s="106" t="s">
        <v>1245</v>
      </c>
      <c r="C506" s="74">
        <v>240</v>
      </c>
      <c r="D506" s="74">
        <v>28</v>
      </c>
      <c r="E506" s="80"/>
      <c r="F506" s="80">
        <v>38</v>
      </c>
      <c r="G506" s="74">
        <v>67</v>
      </c>
      <c r="H506" s="74">
        <v>135</v>
      </c>
      <c r="I506" s="106"/>
      <c r="J506" s="80"/>
      <c r="K506" s="80"/>
      <c r="L506" s="80">
        <v>16</v>
      </c>
      <c r="M506" s="80" t="s">
        <v>1246</v>
      </c>
      <c r="N506" s="80">
        <v>8</v>
      </c>
      <c r="O506" s="80">
        <v>3</v>
      </c>
      <c r="P506" s="305">
        <v>55</v>
      </c>
      <c r="Q506" s="447">
        <v>155</v>
      </c>
      <c r="R506" s="80">
        <v>2</v>
      </c>
      <c r="U506" s="184">
        <f>240-158</f>
        <v>82</v>
      </c>
      <c r="X506" s="80"/>
      <c r="Y506" s="80"/>
      <c r="Z506" s="80"/>
      <c r="AA506" s="74" t="s">
        <v>55</v>
      </c>
      <c r="AB506" s="80"/>
      <c r="AC506" s="80"/>
      <c r="AD506" s="80"/>
      <c r="AE506" s="80"/>
      <c r="AF506" s="80"/>
      <c r="AG506" s="80"/>
      <c r="AH506" s="80"/>
      <c r="AI506" s="80"/>
      <c r="AJ506" s="80"/>
      <c r="AK506" s="111"/>
      <c r="AL506" s="80"/>
      <c r="AM506" s="74"/>
      <c r="AN506" s="74"/>
      <c r="AO506" s="74"/>
    </row>
    <row r="507" spans="1:41" ht="14.5">
      <c r="A507" s="335" t="s">
        <v>1145</v>
      </c>
      <c r="B507" s="106" t="s">
        <v>1098</v>
      </c>
      <c r="C507" s="74">
        <v>1</v>
      </c>
      <c r="D507" s="74">
        <v>27</v>
      </c>
      <c r="E507" s="80" t="s">
        <v>1247</v>
      </c>
      <c r="F507" s="80"/>
      <c r="G507" s="74"/>
      <c r="H507" s="74">
        <v>1</v>
      </c>
      <c r="I507" s="106" t="s">
        <v>1248</v>
      </c>
      <c r="J507" s="80"/>
      <c r="K507" s="80"/>
      <c r="L507" s="80"/>
      <c r="M507" s="80"/>
      <c r="N507" s="80"/>
      <c r="O507" s="80"/>
      <c r="P507" s="305">
        <v>1</v>
      </c>
      <c r="Q507" s="447">
        <v>1</v>
      </c>
      <c r="R507" s="80"/>
      <c r="X507" s="80"/>
      <c r="Y507" s="80"/>
      <c r="Z507" s="80"/>
      <c r="AA507" s="74" t="s">
        <v>55</v>
      </c>
      <c r="AB507" s="80"/>
      <c r="AC507" s="80"/>
      <c r="AD507" s="80"/>
      <c r="AE507" s="80"/>
      <c r="AF507" s="80"/>
      <c r="AG507" s="80"/>
      <c r="AH507" s="80"/>
      <c r="AI507" s="80"/>
      <c r="AJ507" s="80"/>
      <c r="AK507" s="111"/>
      <c r="AL507" s="80"/>
      <c r="AM507" s="74"/>
      <c r="AN507" s="74"/>
      <c r="AO507" s="74"/>
    </row>
    <row r="508" spans="1:41" ht="14.5">
      <c r="A508" s="335" t="s">
        <v>1249</v>
      </c>
      <c r="B508" s="106"/>
      <c r="C508" s="74">
        <v>1</v>
      </c>
      <c r="D508" s="74">
        <v>25</v>
      </c>
      <c r="E508" s="80" t="s">
        <v>993</v>
      </c>
      <c r="F508" s="80"/>
      <c r="G508" s="74"/>
      <c r="H508" s="74">
        <v>1</v>
      </c>
      <c r="I508" s="106" t="s">
        <v>1153</v>
      </c>
      <c r="J508" s="80"/>
      <c r="K508" s="80"/>
      <c r="L508" s="80"/>
      <c r="M508" s="80"/>
      <c r="N508" s="80"/>
      <c r="O508" s="80"/>
      <c r="P508" s="305">
        <v>1</v>
      </c>
      <c r="Q508" s="447">
        <v>1</v>
      </c>
      <c r="R508" s="80"/>
      <c r="X508" s="80"/>
      <c r="Y508" s="80"/>
      <c r="Z508" s="80"/>
      <c r="AA508" s="74" t="s">
        <v>55</v>
      </c>
      <c r="AB508" s="80"/>
      <c r="AC508" s="80"/>
      <c r="AD508" s="80"/>
      <c r="AE508" s="80"/>
      <c r="AF508" s="80"/>
      <c r="AG508" s="80"/>
      <c r="AH508" s="80"/>
      <c r="AI508" s="80"/>
      <c r="AJ508" s="80"/>
      <c r="AK508" s="111"/>
      <c r="AL508" s="80"/>
      <c r="AM508" s="74"/>
      <c r="AN508" s="74"/>
      <c r="AO508" s="74"/>
    </row>
    <row r="509" spans="1:41" ht="14.5">
      <c r="A509" s="335" t="s">
        <v>1250</v>
      </c>
      <c r="B509" s="106" t="s">
        <v>1251</v>
      </c>
      <c r="C509" s="74">
        <v>1</v>
      </c>
      <c r="D509" s="74"/>
      <c r="E509" s="80"/>
      <c r="F509" s="80"/>
      <c r="G509" s="74"/>
      <c r="H509" s="74"/>
      <c r="I509" s="106"/>
      <c r="J509" s="80"/>
      <c r="K509" s="80"/>
      <c r="L509" s="80"/>
      <c r="M509" s="80"/>
      <c r="N509" s="80"/>
      <c r="O509" s="80"/>
      <c r="Q509" s="447">
        <v>1</v>
      </c>
      <c r="R509" s="80"/>
      <c r="X509" s="80"/>
      <c r="Y509" s="80"/>
      <c r="Z509" s="80"/>
      <c r="AA509" s="74" t="s">
        <v>55</v>
      </c>
      <c r="AB509" s="80"/>
      <c r="AC509" s="80"/>
      <c r="AD509" s="80"/>
      <c r="AE509" s="80"/>
      <c r="AF509" s="80"/>
      <c r="AG509" s="80" t="s">
        <v>55</v>
      </c>
      <c r="AH509" s="80"/>
      <c r="AI509" s="80"/>
      <c r="AJ509" s="80"/>
      <c r="AK509" s="111"/>
      <c r="AL509" s="80"/>
      <c r="AM509" s="74"/>
      <c r="AN509" s="74"/>
      <c r="AO509" s="74"/>
    </row>
    <row r="510" spans="1:41" ht="14.5">
      <c r="A510" s="335" t="s">
        <v>1252</v>
      </c>
      <c r="B510" s="106" t="s">
        <v>1251</v>
      </c>
      <c r="C510" s="74">
        <v>16</v>
      </c>
      <c r="D510" s="74"/>
      <c r="E510" s="80"/>
      <c r="F510" s="80"/>
      <c r="G510" s="74"/>
      <c r="H510" s="74"/>
      <c r="I510" s="106"/>
      <c r="J510" s="80">
        <v>3</v>
      </c>
      <c r="K510" s="80"/>
      <c r="L510" s="80"/>
      <c r="M510" s="80"/>
      <c r="N510" s="80"/>
      <c r="O510" s="80"/>
      <c r="Q510" s="447">
        <v>16</v>
      </c>
      <c r="R510" s="80"/>
      <c r="X510" s="80"/>
      <c r="Y510" s="80"/>
      <c r="Z510" s="80"/>
      <c r="AA510" s="74"/>
      <c r="AB510" s="80"/>
      <c r="AC510" s="80"/>
      <c r="AD510" s="80"/>
      <c r="AE510" s="80"/>
      <c r="AF510" s="80"/>
      <c r="AG510" s="80"/>
      <c r="AH510" s="80"/>
      <c r="AI510" s="80"/>
      <c r="AJ510" s="80"/>
      <c r="AK510" s="111"/>
      <c r="AL510" s="80"/>
      <c r="AM510" s="74"/>
      <c r="AN510" s="74"/>
      <c r="AO510" s="74"/>
    </row>
    <row r="511" spans="1:41" ht="14.5">
      <c r="A511" s="335" t="s">
        <v>1253</v>
      </c>
      <c r="B511" s="106" t="s">
        <v>1254</v>
      </c>
      <c r="C511" s="74">
        <v>6</v>
      </c>
      <c r="D511" s="74" t="s">
        <v>727</v>
      </c>
      <c r="E511" s="106" t="s">
        <v>1255</v>
      </c>
      <c r="F511" s="80">
        <v>2</v>
      </c>
      <c r="G511" s="74">
        <v>1</v>
      </c>
      <c r="H511" s="74">
        <v>3</v>
      </c>
      <c r="I511" s="106"/>
      <c r="J511" s="80">
        <v>1</v>
      </c>
      <c r="K511" s="80">
        <v>1</v>
      </c>
      <c r="L511" s="80"/>
      <c r="M511" s="80" t="s">
        <v>1256</v>
      </c>
      <c r="N511" s="80">
        <v>2</v>
      </c>
      <c r="O511" s="80">
        <v>1</v>
      </c>
      <c r="P511" s="305">
        <v>1</v>
      </c>
      <c r="Q511" s="447">
        <v>2</v>
      </c>
      <c r="R511" s="80">
        <v>1</v>
      </c>
      <c r="U511">
        <v>2</v>
      </c>
      <c r="X511" s="80"/>
      <c r="Y511" s="80"/>
      <c r="Z511" s="80"/>
      <c r="AA511" s="74"/>
      <c r="AB511" s="80"/>
      <c r="AC511" s="80"/>
      <c r="AD511" s="80"/>
      <c r="AE511" s="80"/>
      <c r="AF511" s="80"/>
      <c r="AG511" s="80"/>
      <c r="AH511" s="80"/>
      <c r="AI511" s="80"/>
      <c r="AJ511" s="80"/>
      <c r="AK511" s="111"/>
      <c r="AL511" s="80"/>
      <c r="AM511" s="74"/>
      <c r="AN511" s="74"/>
      <c r="AO511" s="74"/>
    </row>
    <row r="513" spans="1:41" ht="14.5">
      <c r="A513" s="335" t="s">
        <v>1257</v>
      </c>
      <c r="B513" s="106" t="s">
        <v>1258</v>
      </c>
      <c r="C513" s="74">
        <v>21</v>
      </c>
      <c r="D513" s="74"/>
      <c r="E513" s="106"/>
      <c r="F513" s="80"/>
      <c r="G513" s="74"/>
      <c r="H513" s="74"/>
      <c r="I513" s="106"/>
      <c r="J513" s="80">
        <v>4</v>
      </c>
      <c r="K513" s="80"/>
      <c r="L513" s="80"/>
      <c r="M513" s="80"/>
      <c r="N513" s="80">
        <v>4</v>
      </c>
      <c r="O513" s="80"/>
      <c r="P513" s="305">
        <v>2</v>
      </c>
      <c r="Q513" s="447">
        <v>2</v>
      </c>
      <c r="R513" s="80"/>
      <c r="U513">
        <v>19</v>
      </c>
      <c r="X513" s="80"/>
      <c r="Y513" s="80"/>
      <c r="Z513" s="80"/>
      <c r="AA513" s="74"/>
      <c r="AB513" s="80"/>
      <c r="AC513" s="80"/>
      <c r="AD513" s="80"/>
      <c r="AE513" s="80"/>
      <c r="AF513" s="80"/>
      <c r="AG513" s="80"/>
      <c r="AH513" s="80"/>
      <c r="AI513" s="80"/>
      <c r="AJ513" s="80"/>
      <c r="AK513" s="111"/>
      <c r="AL513" s="80"/>
      <c r="AM513" s="74"/>
      <c r="AN513" s="74"/>
      <c r="AO513" s="74"/>
    </row>
    <row r="514" spans="1:41" ht="14.5">
      <c r="A514" s="342" t="s">
        <v>1259</v>
      </c>
      <c r="B514" s="106" t="s">
        <v>1260</v>
      </c>
      <c r="C514" s="74">
        <v>61</v>
      </c>
      <c r="D514" s="74" t="s">
        <v>1261</v>
      </c>
      <c r="E514" s="106" t="s">
        <v>1262</v>
      </c>
      <c r="F514" s="80"/>
      <c r="G514" s="74"/>
      <c r="H514" s="74"/>
      <c r="I514" s="106"/>
      <c r="J514" s="80"/>
      <c r="K514" s="80"/>
      <c r="L514" s="80"/>
      <c r="M514" s="80" t="s">
        <v>1263</v>
      </c>
      <c r="N514" s="80">
        <v>6</v>
      </c>
      <c r="O514" s="80"/>
      <c r="R514" s="80"/>
      <c r="X514" s="80"/>
      <c r="Y514" s="80"/>
      <c r="Z514" s="80"/>
      <c r="AA514" s="74"/>
      <c r="AB514" s="80"/>
      <c r="AC514" s="80"/>
      <c r="AD514" s="80"/>
      <c r="AE514" s="80"/>
      <c r="AF514" s="80"/>
      <c r="AG514" s="80"/>
      <c r="AH514" s="80"/>
      <c r="AI514" s="80"/>
      <c r="AJ514" s="80"/>
      <c r="AK514" s="111"/>
      <c r="AL514" s="80"/>
      <c r="AM514" s="74"/>
      <c r="AN514" s="74"/>
      <c r="AO514" s="74"/>
    </row>
    <row r="515" spans="1:41" ht="14.5">
      <c r="A515" s="342" t="s">
        <v>1264</v>
      </c>
      <c r="B515" s="106" t="s">
        <v>1265</v>
      </c>
      <c r="C515" s="74">
        <v>484</v>
      </c>
      <c r="D515" s="74"/>
      <c r="E515" s="106"/>
      <c r="F515" s="80">
        <v>21</v>
      </c>
      <c r="G515" s="74">
        <v>62</v>
      </c>
      <c r="H515" s="74">
        <v>190</v>
      </c>
      <c r="I515" s="106"/>
      <c r="J515" s="80"/>
      <c r="K515" s="80"/>
      <c r="L515" s="80"/>
      <c r="M515" s="80"/>
      <c r="N515" s="80"/>
      <c r="O515" s="80"/>
      <c r="R515" s="80"/>
      <c r="X515" s="80"/>
      <c r="Y515" s="80"/>
      <c r="Z515" s="80"/>
      <c r="AA515" s="74"/>
      <c r="AB515" s="80"/>
      <c r="AC515" s="80"/>
      <c r="AD515" s="80"/>
      <c r="AE515" s="80"/>
      <c r="AF515" s="80"/>
      <c r="AG515" s="80"/>
      <c r="AH515" s="80"/>
      <c r="AI515" s="80"/>
      <c r="AJ515" s="80"/>
      <c r="AK515" s="111"/>
      <c r="AL515" s="80"/>
      <c r="AM515" s="74"/>
      <c r="AN515" s="74"/>
      <c r="AO515" s="74"/>
    </row>
    <row r="516" spans="1:41" ht="14.5">
      <c r="A516" s="335" t="s">
        <v>1266</v>
      </c>
      <c r="B516" s="106"/>
      <c r="C516" s="74">
        <v>28</v>
      </c>
      <c r="D516" s="74"/>
      <c r="E516" s="106"/>
      <c r="F516" s="80">
        <v>4</v>
      </c>
      <c r="G516" s="74">
        <v>4</v>
      </c>
      <c r="H516" s="74">
        <v>20</v>
      </c>
      <c r="I516" s="106"/>
      <c r="J516" s="80"/>
      <c r="K516" s="80"/>
      <c r="L516" s="80"/>
      <c r="M516" s="80"/>
      <c r="N516" s="80"/>
      <c r="O516" s="80"/>
      <c r="Q516" s="447">
        <v>17</v>
      </c>
      <c r="R516" s="80"/>
      <c r="U516">
        <v>11</v>
      </c>
      <c r="X516" s="80"/>
      <c r="Y516" s="80"/>
      <c r="Z516" s="80"/>
      <c r="AA516" s="74"/>
      <c r="AB516" s="80"/>
      <c r="AC516" s="80"/>
      <c r="AD516" s="80"/>
      <c r="AE516" s="80"/>
      <c r="AF516" s="80"/>
      <c r="AG516" s="80"/>
      <c r="AH516" s="80"/>
      <c r="AI516" s="80"/>
      <c r="AJ516" s="80"/>
      <c r="AK516" s="111"/>
      <c r="AL516" s="80"/>
      <c r="AM516" s="74"/>
      <c r="AN516" s="74"/>
      <c r="AO516" s="74"/>
    </row>
    <row r="517" spans="1:41" ht="14.5">
      <c r="A517" s="342" t="s">
        <v>1267</v>
      </c>
      <c r="B517" s="106" t="s">
        <v>1268</v>
      </c>
      <c r="C517" s="74">
        <v>125</v>
      </c>
      <c r="D517" s="74"/>
      <c r="E517" s="106"/>
      <c r="F517" s="80">
        <v>54</v>
      </c>
      <c r="G517" s="74"/>
      <c r="H517" s="74">
        <v>71</v>
      </c>
      <c r="I517" s="106"/>
      <c r="J517" s="80">
        <v>3</v>
      </c>
      <c r="K517" s="80"/>
      <c r="L517" s="80"/>
      <c r="M517" s="80"/>
      <c r="N517" s="80"/>
      <c r="O517" s="80"/>
      <c r="R517" s="80"/>
      <c r="X517" s="80"/>
      <c r="Y517" s="80"/>
      <c r="Z517" s="80"/>
      <c r="AA517" s="74"/>
      <c r="AB517" s="80"/>
      <c r="AC517" s="80"/>
      <c r="AD517" s="80"/>
      <c r="AE517" s="80"/>
      <c r="AF517" s="80"/>
      <c r="AG517" s="80" t="s">
        <v>55</v>
      </c>
      <c r="AH517" s="80"/>
      <c r="AI517" s="80"/>
      <c r="AJ517" s="80"/>
      <c r="AK517" s="111"/>
      <c r="AL517" s="80"/>
      <c r="AM517" s="74"/>
      <c r="AN517" s="74"/>
      <c r="AO517" s="74"/>
    </row>
    <row r="518" spans="1:41" ht="14.5">
      <c r="A518" s="335" t="s">
        <v>1269</v>
      </c>
      <c r="B518" s="106" t="s">
        <v>1270</v>
      </c>
      <c r="C518" s="74">
        <v>11</v>
      </c>
      <c r="D518" s="74">
        <v>28</v>
      </c>
      <c r="E518" s="106" t="s">
        <v>1271</v>
      </c>
      <c r="F518" s="80"/>
      <c r="G518" s="74"/>
      <c r="H518" s="74">
        <v>11</v>
      </c>
      <c r="I518" s="106"/>
      <c r="J518" s="80"/>
      <c r="K518" s="80"/>
      <c r="L518" s="80"/>
      <c r="M518" s="80"/>
      <c r="N518" s="80"/>
      <c r="O518" s="80"/>
      <c r="P518" s="305">
        <v>2</v>
      </c>
      <c r="Q518" s="447">
        <v>11</v>
      </c>
      <c r="R518" s="80"/>
      <c r="X518" s="80"/>
      <c r="Y518" s="80"/>
      <c r="Z518" s="80"/>
      <c r="AA518" s="74"/>
      <c r="AB518" s="80"/>
      <c r="AC518" s="80"/>
      <c r="AD518" s="80"/>
      <c r="AE518" s="80"/>
      <c r="AF518" s="80"/>
      <c r="AG518" s="80"/>
      <c r="AH518" s="80"/>
      <c r="AI518" s="80"/>
      <c r="AJ518" s="80"/>
      <c r="AK518" s="111"/>
      <c r="AL518" s="80"/>
      <c r="AM518" s="74"/>
      <c r="AN518" s="74"/>
      <c r="AO518" s="74"/>
    </row>
    <row r="519" spans="1:41" ht="14.5">
      <c r="A519" s="335" t="s">
        <v>1272</v>
      </c>
      <c r="B519" s="106"/>
      <c r="C519" s="74">
        <v>146</v>
      </c>
      <c r="D519" s="74">
        <v>32</v>
      </c>
      <c r="E519" s="106"/>
      <c r="F519" s="80"/>
      <c r="G519" s="74"/>
      <c r="H519" s="74"/>
      <c r="I519" s="106"/>
      <c r="J519" s="80">
        <v>99</v>
      </c>
      <c r="K519" s="80"/>
      <c r="L519" s="80"/>
      <c r="M519" s="80" t="s">
        <v>1273</v>
      </c>
      <c r="N519" s="80">
        <v>7</v>
      </c>
      <c r="O519" s="80"/>
      <c r="P519" s="305">
        <v>48</v>
      </c>
      <c r="Q519" s="447">
        <f>98+12+25+11</f>
        <v>146</v>
      </c>
      <c r="R519" s="80"/>
      <c r="T519">
        <v>7</v>
      </c>
      <c r="X519" s="80"/>
      <c r="Y519" s="80"/>
      <c r="Z519" s="80"/>
      <c r="AA519" s="74" t="s">
        <v>1274</v>
      </c>
      <c r="AB519" s="80"/>
      <c r="AC519" s="80"/>
      <c r="AD519" s="80"/>
      <c r="AE519" s="80"/>
      <c r="AF519" s="80"/>
      <c r="AG519" s="80"/>
      <c r="AH519" s="80"/>
      <c r="AI519" s="80"/>
      <c r="AJ519" s="80"/>
      <c r="AK519" s="111" t="s">
        <v>1275</v>
      </c>
      <c r="AL519" s="80"/>
      <c r="AM519" s="74"/>
      <c r="AN519" s="74"/>
      <c r="AO519" s="74"/>
    </row>
    <row r="520" spans="1:41" ht="15" customHeight="1">
      <c r="A520" s="335" t="s">
        <v>1276</v>
      </c>
      <c r="B520" s="106" t="s">
        <v>1258</v>
      </c>
      <c r="C520" s="74">
        <v>260</v>
      </c>
      <c r="D520" s="74"/>
      <c r="E520" s="106"/>
      <c r="F520" s="80"/>
      <c r="G520" s="74"/>
      <c r="H520" s="74"/>
      <c r="I520" s="106"/>
      <c r="J520" s="80"/>
      <c r="K520" s="80"/>
      <c r="L520" s="80"/>
      <c r="M520" s="80"/>
      <c r="N520" s="80"/>
      <c r="O520" s="80"/>
      <c r="Q520" s="447">
        <v>127</v>
      </c>
      <c r="R520" s="80"/>
      <c r="U520">
        <v>133</v>
      </c>
      <c r="X520" s="80"/>
      <c r="Y520" s="80"/>
      <c r="Z520" s="80"/>
      <c r="AA520" s="74"/>
      <c r="AB520" s="80"/>
      <c r="AC520" s="80"/>
      <c r="AD520" s="80"/>
      <c r="AE520" s="80"/>
      <c r="AF520" s="80"/>
      <c r="AG520" s="80"/>
      <c r="AH520" s="80"/>
      <c r="AI520" s="80"/>
      <c r="AJ520" s="80"/>
      <c r="AK520" s="111"/>
      <c r="AL520" s="80"/>
      <c r="AM520" s="74"/>
      <c r="AN520" s="74"/>
      <c r="AO520" s="74"/>
    </row>
    <row r="521" spans="1:41" ht="14.5">
      <c r="A521" s="335" t="s">
        <v>772</v>
      </c>
      <c r="B521" s="106" t="s">
        <v>1277</v>
      </c>
      <c r="C521" s="74">
        <v>17</v>
      </c>
      <c r="D521" s="74"/>
      <c r="E521" s="106" t="s">
        <v>1278</v>
      </c>
      <c r="F521" s="80">
        <v>17</v>
      </c>
      <c r="G521" s="74"/>
      <c r="H521" s="74"/>
      <c r="I521" s="106"/>
      <c r="J521" s="80"/>
      <c r="K521" s="80"/>
      <c r="L521" s="80"/>
      <c r="M521" s="80"/>
      <c r="N521" s="80"/>
      <c r="O521" s="80"/>
      <c r="Q521" s="447">
        <v>17</v>
      </c>
      <c r="R521" s="80"/>
      <c r="X521" s="80"/>
      <c r="Y521" s="80"/>
      <c r="Z521" s="80"/>
      <c r="AA521" s="74" t="s">
        <v>55</v>
      </c>
      <c r="AB521" s="80"/>
      <c r="AC521" s="80"/>
      <c r="AD521" s="80"/>
      <c r="AE521" s="80"/>
      <c r="AF521" s="80"/>
      <c r="AG521" s="80" t="s">
        <v>55</v>
      </c>
      <c r="AH521" s="80"/>
      <c r="AI521" s="80" t="s">
        <v>55</v>
      </c>
      <c r="AJ521" s="80"/>
      <c r="AK521" s="111"/>
      <c r="AL521" s="80"/>
      <c r="AM521" s="74"/>
      <c r="AN521" s="74"/>
      <c r="AO521" s="74"/>
    </row>
    <row r="522" spans="1:41" ht="14.5">
      <c r="A522" s="335" t="s">
        <v>1279</v>
      </c>
      <c r="B522" s="106" t="s">
        <v>1277</v>
      </c>
      <c r="C522" s="74">
        <v>1</v>
      </c>
      <c r="D522" s="74">
        <v>34</v>
      </c>
      <c r="E522" s="106" t="s">
        <v>1280</v>
      </c>
      <c r="F522" s="80"/>
      <c r="G522" s="74"/>
      <c r="H522" s="74">
        <v>1</v>
      </c>
      <c r="I522" s="106" t="s">
        <v>1281</v>
      </c>
      <c r="J522" s="80">
        <v>1</v>
      </c>
      <c r="K522" s="80"/>
      <c r="L522" s="80"/>
      <c r="M522" s="80"/>
      <c r="N522" s="80"/>
      <c r="O522" s="80"/>
      <c r="P522" s="305">
        <v>1</v>
      </c>
      <c r="Q522" s="447">
        <v>1</v>
      </c>
      <c r="R522" s="80"/>
      <c r="X522" s="80"/>
      <c r="Y522" s="80"/>
      <c r="Z522" s="80"/>
      <c r="AA522" s="74" t="s">
        <v>55</v>
      </c>
      <c r="AB522" s="80"/>
      <c r="AC522" s="80"/>
      <c r="AD522" s="80"/>
      <c r="AE522" s="80"/>
      <c r="AF522" s="80"/>
      <c r="AG522" s="80"/>
      <c r="AH522" s="80"/>
      <c r="AI522" s="80"/>
      <c r="AJ522" s="80"/>
      <c r="AK522" s="111"/>
      <c r="AL522" s="80"/>
      <c r="AM522" s="74"/>
      <c r="AN522" s="74"/>
      <c r="AO522" s="74"/>
    </row>
    <row r="523" spans="1:41" ht="14.5">
      <c r="A523" s="335" t="s">
        <v>526</v>
      </c>
      <c r="B523" s="106" t="s">
        <v>1282</v>
      </c>
      <c r="C523" s="74">
        <v>276</v>
      </c>
      <c r="D523" s="74">
        <v>30</v>
      </c>
      <c r="E523" s="106" t="s">
        <v>869</v>
      </c>
      <c r="F523" s="80"/>
      <c r="G523" s="74"/>
      <c r="H523" s="74">
        <v>276</v>
      </c>
      <c r="I523" s="106"/>
      <c r="J523" s="80">
        <v>19</v>
      </c>
      <c r="K523" s="80">
        <v>19</v>
      </c>
      <c r="L523" s="80">
        <v>26</v>
      </c>
      <c r="M523" s="80" t="s">
        <v>1283</v>
      </c>
      <c r="N523" s="80"/>
      <c r="O523" s="80"/>
      <c r="P523" s="305">
        <v>129</v>
      </c>
      <c r="Q523" s="447">
        <f>144+129</f>
        <v>273</v>
      </c>
      <c r="R523" s="80"/>
      <c r="S523">
        <v>2</v>
      </c>
      <c r="X523" s="80"/>
      <c r="Y523" s="80"/>
      <c r="Z523" s="80"/>
      <c r="AA523" s="74" t="s">
        <v>55</v>
      </c>
      <c r="AB523" s="80"/>
      <c r="AC523" s="80"/>
      <c r="AD523" s="80"/>
      <c r="AE523" s="80"/>
      <c r="AF523" s="80"/>
      <c r="AG523" s="80" t="s">
        <v>55</v>
      </c>
      <c r="AH523" s="80"/>
      <c r="AI523" s="80"/>
      <c r="AJ523" s="80"/>
      <c r="AK523" s="111"/>
      <c r="AL523" s="80"/>
      <c r="AM523" s="74"/>
      <c r="AN523" s="74"/>
      <c r="AO523" s="74"/>
    </row>
    <row r="525" spans="1:41" ht="14.5">
      <c r="A525" s="335" t="s">
        <v>1284</v>
      </c>
      <c r="B525" s="106" t="s">
        <v>1282</v>
      </c>
      <c r="C525" s="74">
        <v>8</v>
      </c>
      <c r="D525" s="74" t="s">
        <v>60</v>
      </c>
      <c r="E525" s="106" t="s">
        <v>1285</v>
      </c>
      <c r="F525" s="80"/>
      <c r="G525" s="74"/>
      <c r="H525" s="74"/>
      <c r="I525" s="106"/>
      <c r="J525" s="80"/>
      <c r="K525" s="80">
        <v>3</v>
      </c>
      <c r="L525" s="80">
        <v>1</v>
      </c>
      <c r="M525" s="80" t="s">
        <v>1286</v>
      </c>
      <c r="N525" s="80">
        <v>4</v>
      </c>
      <c r="O525" s="80"/>
      <c r="P525" s="305">
        <v>2</v>
      </c>
      <c r="Q525" s="447">
        <v>2</v>
      </c>
      <c r="R525" s="80"/>
      <c r="T525">
        <v>1</v>
      </c>
      <c r="U525">
        <v>6</v>
      </c>
      <c r="X525" s="80"/>
      <c r="Y525" s="80"/>
      <c r="Z525" s="80"/>
      <c r="AA525" s="74"/>
      <c r="AB525" s="80"/>
      <c r="AC525" s="80"/>
      <c r="AD525" s="80"/>
      <c r="AE525" s="80"/>
      <c r="AF525" s="80"/>
      <c r="AG525" s="80"/>
      <c r="AH525" s="80"/>
      <c r="AI525" s="80"/>
      <c r="AJ525" s="80"/>
      <c r="AK525" s="111"/>
      <c r="AL525" s="80"/>
      <c r="AM525" s="74"/>
      <c r="AN525" s="74"/>
      <c r="AO525" s="74"/>
    </row>
    <row r="526" spans="1:41" ht="14.5">
      <c r="A526" s="335" t="s">
        <v>1287</v>
      </c>
      <c r="B526" s="106" t="s">
        <v>1282</v>
      </c>
      <c r="C526" s="74">
        <v>25</v>
      </c>
      <c r="D526" s="74">
        <v>35.68</v>
      </c>
      <c r="E526" s="106" t="s">
        <v>1288</v>
      </c>
      <c r="F526" s="80"/>
      <c r="G526" s="74"/>
      <c r="H526" s="74"/>
      <c r="I526" s="106"/>
      <c r="J526" s="80"/>
      <c r="K526" s="80"/>
      <c r="L526" s="80"/>
      <c r="M526" s="80"/>
      <c r="N526" s="80"/>
      <c r="O526" s="80"/>
      <c r="Q526" s="447">
        <v>25</v>
      </c>
      <c r="R526" s="80"/>
      <c r="X526" s="80"/>
      <c r="Y526" s="80"/>
      <c r="Z526" s="80"/>
      <c r="AA526" s="74" t="s">
        <v>55</v>
      </c>
      <c r="AB526" s="80"/>
      <c r="AC526" s="80"/>
      <c r="AD526" s="80"/>
      <c r="AE526" s="80"/>
      <c r="AF526" s="80"/>
      <c r="AG526" s="80" t="s">
        <v>55</v>
      </c>
      <c r="AH526" s="80"/>
      <c r="AI526" s="80"/>
      <c r="AJ526" s="80"/>
      <c r="AK526" s="111"/>
      <c r="AL526" s="80"/>
      <c r="AM526" s="74"/>
      <c r="AN526" s="74"/>
      <c r="AO526" s="74"/>
    </row>
    <row r="527" spans="1:41" ht="14.5">
      <c r="A527" s="335" t="s">
        <v>1289</v>
      </c>
      <c r="B527" s="106" t="s">
        <v>1282</v>
      </c>
      <c r="C527" s="74">
        <v>90</v>
      </c>
      <c r="D527" s="74"/>
      <c r="E527" s="106"/>
      <c r="F527" s="80"/>
      <c r="G527" s="74"/>
      <c r="H527" s="74"/>
      <c r="I527" s="106"/>
      <c r="J527" s="80"/>
      <c r="K527" s="80">
        <v>8</v>
      </c>
      <c r="L527" s="80">
        <v>3</v>
      </c>
      <c r="M527" s="80" t="s">
        <v>1290</v>
      </c>
      <c r="N527" s="80"/>
      <c r="O527" s="80"/>
      <c r="P527" s="305">
        <v>28</v>
      </c>
      <c r="Q527" s="447">
        <v>90</v>
      </c>
      <c r="R527" s="80"/>
      <c r="X527" s="80"/>
      <c r="Y527" s="80"/>
      <c r="Z527" s="80"/>
      <c r="AA527" s="74" t="s">
        <v>55</v>
      </c>
      <c r="AB527" s="80"/>
      <c r="AC527" s="80"/>
      <c r="AD527" s="80"/>
      <c r="AE527" s="80"/>
      <c r="AF527" s="80"/>
      <c r="AG527" s="80" t="s">
        <v>55</v>
      </c>
      <c r="AH527" s="80"/>
      <c r="AI527" s="80"/>
      <c r="AJ527" s="80"/>
      <c r="AK527" s="111"/>
      <c r="AL527" s="80"/>
      <c r="AM527" s="74"/>
      <c r="AN527" s="74"/>
      <c r="AO527" s="74"/>
    </row>
    <row r="528" spans="1:41" ht="14.5">
      <c r="A528" s="335" t="s">
        <v>1291</v>
      </c>
      <c r="B528" s="106" t="s">
        <v>1282</v>
      </c>
      <c r="C528" s="74">
        <v>10</v>
      </c>
      <c r="D528" s="74"/>
      <c r="E528" s="106"/>
      <c r="F528" s="80"/>
      <c r="G528" s="74"/>
      <c r="H528" s="74"/>
      <c r="I528" s="106"/>
      <c r="J528" s="80"/>
      <c r="K528" s="80"/>
      <c r="L528" s="80"/>
      <c r="M528" s="80"/>
      <c r="N528" s="80"/>
      <c r="O528" s="80"/>
      <c r="Q528" s="447">
        <v>10</v>
      </c>
      <c r="R528" s="80"/>
      <c r="X528" s="80"/>
      <c r="Y528" s="80"/>
      <c r="Z528" s="80"/>
      <c r="AA528" s="74"/>
      <c r="AB528" s="80"/>
      <c r="AC528" s="80"/>
      <c r="AD528" s="80"/>
      <c r="AE528" s="80"/>
      <c r="AF528" s="80"/>
      <c r="AG528" s="80"/>
      <c r="AH528" s="80"/>
      <c r="AI528" s="80"/>
      <c r="AJ528" s="80"/>
      <c r="AK528" s="111"/>
      <c r="AL528" s="80"/>
      <c r="AM528" s="74"/>
      <c r="AN528" s="74"/>
      <c r="AO528" s="74"/>
    </row>
    <row r="529" spans="1:41" ht="14.5">
      <c r="A529" s="335" t="s">
        <v>1292</v>
      </c>
      <c r="B529" s="106" t="s">
        <v>1293</v>
      </c>
      <c r="C529" s="74">
        <v>83</v>
      </c>
      <c r="D529" s="74" t="s">
        <v>1294</v>
      </c>
      <c r="E529" s="106"/>
      <c r="F529" s="80"/>
      <c r="G529" s="74"/>
      <c r="H529" s="74"/>
      <c r="I529" s="106" t="s">
        <v>1295</v>
      </c>
      <c r="J529" s="80"/>
      <c r="K529" s="80"/>
      <c r="L529" s="80"/>
      <c r="M529" s="80"/>
      <c r="N529" s="80"/>
      <c r="O529" s="80" t="s">
        <v>1296</v>
      </c>
      <c r="P529" s="305">
        <v>19</v>
      </c>
      <c r="Q529" s="447">
        <v>83</v>
      </c>
      <c r="R529" s="80"/>
      <c r="X529" s="80"/>
      <c r="Y529" s="80"/>
      <c r="Z529" s="80"/>
      <c r="AA529" s="74" t="s">
        <v>550</v>
      </c>
      <c r="AB529" s="80"/>
      <c r="AC529" s="80"/>
      <c r="AD529" s="80"/>
      <c r="AE529" s="80"/>
      <c r="AF529" s="80"/>
      <c r="AG529" s="80" t="s">
        <v>55</v>
      </c>
      <c r="AH529" s="80"/>
      <c r="AI529" s="80"/>
      <c r="AJ529" s="80"/>
      <c r="AK529" s="111"/>
      <c r="AL529" s="80"/>
      <c r="AM529" s="74"/>
      <c r="AN529" s="74"/>
      <c r="AO529" s="74"/>
    </row>
    <row r="530" spans="1:41" ht="14.5">
      <c r="A530" s="335" t="s">
        <v>1297</v>
      </c>
      <c r="B530" s="106" t="s">
        <v>1298</v>
      </c>
      <c r="C530" s="74">
        <v>1</v>
      </c>
      <c r="D530" s="74">
        <v>31</v>
      </c>
      <c r="E530" s="106" t="s">
        <v>941</v>
      </c>
      <c r="F530" s="80"/>
      <c r="G530" s="74"/>
      <c r="H530" s="74">
        <v>1</v>
      </c>
      <c r="I530" s="106"/>
      <c r="J530" s="80"/>
      <c r="K530" s="80"/>
      <c r="L530" s="80"/>
      <c r="M530" s="80"/>
      <c r="N530" s="80"/>
      <c r="O530" s="80"/>
      <c r="R530" s="80"/>
      <c r="S530">
        <v>1</v>
      </c>
      <c r="X530" s="80"/>
      <c r="Y530" s="80"/>
      <c r="Z530" s="80"/>
      <c r="AA530" s="74" t="s">
        <v>55</v>
      </c>
      <c r="AB530" s="80"/>
      <c r="AC530" s="80"/>
      <c r="AD530" s="80"/>
      <c r="AE530" s="80"/>
      <c r="AF530" s="80"/>
      <c r="AG530" s="80"/>
      <c r="AH530" s="80"/>
      <c r="AI530" s="80"/>
      <c r="AJ530" s="80"/>
      <c r="AK530" s="111"/>
      <c r="AL530" s="80"/>
      <c r="AM530" s="74"/>
      <c r="AN530" s="74"/>
      <c r="AO530" s="74"/>
    </row>
    <row r="531" spans="1:41" ht="14.5">
      <c r="A531" s="335" t="s">
        <v>1299</v>
      </c>
      <c r="B531" s="106" t="s">
        <v>1277</v>
      </c>
      <c r="C531" s="74">
        <v>8485</v>
      </c>
      <c r="D531" s="74"/>
      <c r="E531" s="106"/>
      <c r="F531" s="80"/>
      <c r="G531" s="74"/>
      <c r="H531" s="74"/>
      <c r="I531" s="106"/>
      <c r="J531" s="80"/>
      <c r="K531" s="80"/>
      <c r="L531" s="80"/>
      <c r="M531" s="80"/>
      <c r="N531" s="80">
        <v>303</v>
      </c>
      <c r="O531" s="80">
        <v>12</v>
      </c>
      <c r="P531" s="305">
        <v>998</v>
      </c>
      <c r="Q531" s="447">
        <v>2373</v>
      </c>
      <c r="R531" s="80">
        <v>30</v>
      </c>
      <c r="U531">
        <f>C531-Q531-O531-R531</f>
        <v>6070</v>
      </c>
      <c r="X531" s="80"/>
      <c r="Y531" s="80"/>
      <c r="Z531" s="80"/>
      <c r="AA531" s="74" t="s">
        <v>55</v>
      </c>
      <c r="AB531" s="80"/>
      <c r="AC531" s="80"/>
      <c r="AD531" s="80"/>
      <c r="AE531" s="80"/>
      <c r="AF531" s="80"/>
      <c r="AG531" s="80"/>
      <c r="AH531" s="80"/>
      <c r="AI531" s="80"/>
      <c r="AJ531" s="80"/>
      <c r="AK531" s="111"/>
      <c r="AL531" s="80"/>
      <c r="AM531" s="74"/>
      <c r="AN531" s="74"/>
      <c r="AO531" s="74"/>
    </row>
    <row r="532" spans="1:41" ht="14.5">
      <c r="A532" s="335" t="s">
        <v>1300</v>
      </c>
      <c r="B532" s="106" t="s">
        <v>1301</v>
      </c>
      <c r="C532" s="74">
        <v>79</v>
      </c>
      <c r="D532" s="74" t="s">
        <v>1302</v>
      </c>
      <c r="E532" s="106" t="s">
        <v>1303</v>
      </c>
      <c r="F532" s="80"/>
      <c r="G532" s="74"/>
      <c r="H532" s="74"/>
      <c r="I532" s="106"/>
      <c r="J532" s="80"/>
      <c r="K532" s="80"/>
      <c r="L532" s="80">
        <v>3</v>
      </c>
      <c r="M532" s="80" t="s">
        <v>1304</v>
      </c>
      <c r="N532" s="80">
        <v>10</v>
      </c>
      <c r="O532" s="80">
        <v>2</v>
      </c>
      <c r="P532" s="305">
        <v>22</v>
      </c>
      <c r="Q532" s="447">
        <v>31</v>
      </c>
      <c r="R532" s="80">
        <v>6</v>
      </c>
      <c r="U532">
        <v>42</v>
      </c>
      <c r="X532" s="80"/>
      <c r="Y532" s="80"/>
      <c r="Z532" s="80"/>
      <c r="AA532" s="74"/>
      <c r="AB532" s="80"/>
      <c r="AC532" s="80"/>
      <c r="AD532" s="80"/>
      <c r="AE532" s="80"/>
      <c r="AF532" s="80"/>
      <c r="AG532" s="80"/>
      <c r="AH532" s="80"/>
      <c r="AI532" s="80"/>
      <c r="AJ532" s="80"/>
      <c r="AK532" s="111"/>
      <c r="AL532" s="80"/>
      <c r="AM532" s="74"/>
      <c r="AN532" s="74"/>
      <c r="AO532" s="74"/>
    </row>
    <row r="533" spans="1:41" ht="14.5">
      <c r="A533" s="335" t="s">
        <v>1305</v>
      </c>
      <c r="B533" s="106" t="s">
        <v>1306</v>
      </c>
      <c r="C533" s="74">
        <v>2</v>
      </c>
      <c r="D533" s="74" t="s">
        <v>1307</v>
      </c>
      <c r="E533" s="106" t="s">
        <v>1308</v>
      </c>
      <c r="F533" s="80"/>
      <c r="G533" s="74"/>
      <c r="H533" s="74">
        <v>2</v>
      </c>
      <c r="I533" s="106" t="s">
        <v>1309</v>
      </c>
      <c r="J533" s="80"/>
      <c r="K533" s="80">
        <v>1</v>
      </c>
      <c r="L533" s="80"/>
      <c r="M533" s="80"/>
      <c r="N533" s="80"/>
      <c r="O533" s="80"/>
      <c r="P533" s="305">
        <v>2</v>
      </c>
      <c r="Q533" s="447">
        <v>2</v>
      </c>
      <c r="R533" s="80"/>
      <c r="X533" s="80"/>
      <c r="Y533" s="80"/>
      <c r="Z533" s="80"/>
      <c r="AA533" s="74" t="s">
        <v>55</v>
      </c>
      <c r="AB533" s="80"/>
      <c r="AC533" s="80"/>
      <c r="AD533" s="80"/>
      <c r="AE533" s="80"/>
      <c r="AF533" s="80" t="s">
        <v>248</v>
      </c>
      <c r="AG533" s="80"/>
      <c r="AH533" s="80"/>
      <c r="AI533" s="80"/>
      <c r="AJ533" s="80"/>
      <c r="AK533" s="111"/>
      <c r="AL533" s="80"/>
      <c r="AM533" s="74"/>
      <c r="AN533" s="74"/>
      <c r="AO533" s="74"/>
    </row>
    <row r="534" spans="1:41" ht="14.5">
      <c r="A534" s="335" t="s">
        <v>1310</v>
      </c>
      <c r="B534" s="106"/>
      <c r="C534" s="74">
        <v>13</v>
      </c>
      <c r="D534" s="74">
        <v>34.6</v>
      </c>
      <c r="E534" s="106" t="s">
        <v>1311</v>
      </c>
      <c r="F534" s="80"/>
      <c r="G534" s="74"/>
      <c r="H534" s="74"/>
      <c r="I534" s="106"/>
      <c r="J534" s="80"/>
      <c r="K534" s="80">
        <v>1</v>
      </c>
      <c r="L534" s="80"/>
      <c r="M534" s="80"/>
      <c r="N534" s="80"/>
      <c r="O534" s="80"/>
      <c r="P534" s="305">
        <v>3</v>
      </c>
      <c r="Q534" s="447">
        <v>6</v>
      </c>
      <c r="R534" s="80"/>
      <c r="T534">
        <v>1</v>
      </c>
      <c r="U534">
        <v>7</v>
      </c>
      <c r="X534" s="80"/>
      <c r="Y534" s="80"/>
      <c r="Z534" s="80" t="s">
        <v>41</v>
      </c>
      <c r="AA534" s="74" t="s">
        <v>55</v>
      </c>
      <c r="AB534" s="80"/>
      <c r="AC534" s="80"/>
      <c r="AD534" s="80"/>
      <c r="AE534" s="80"/>
      <c r="AF534" s="80"/>
      <c r="AG534" s="80"/>
      <c r="AH534" s="80"/>
      <c r="AI534" s="80" t="s">
        <v>41</v>
      </c>
      <c r="AJ534" s="80"/>
      <c r="AK534" s="111"/>
      <c r="AL534" s="80"/>
      <c r="AM534" s="74"/>
      <c r="AN534" s="74"/>
      <c r="AO534" s="74"/>
    </row>
    <row r="535" spans="1:41" ht="14.5">
      <c r="A535" s="335" t="s">
        <v>1312</v>
      </c>
      <c r="B535" s="106" t="s">
        <v>1313</v>
      </c>
      <c r="C535" s="74">
        <v>106</v>
      </c>
      <c r="D535" s="74"/>
      <c r="E535" s="106"/>
      <c r="F535" s="80"/>
      <c r="G535" s="74"/>
      <c r="H535" s="74"/>
      <c r="I535" s="106"/>
      <c r="J535" s="80"/>
      <c r="K535" s="80"/>
      <c r="L535" s="80"/>
      <c r="M535" s="80" t="s">
        <v>1314</v>
      </c>
      <c r="N535" s="80"/>
      <c r="O535" s="80">
        <v>1</v>
      </c>
      <c r="P535" s="305">
        <v>82</v>
      </c>
      <c r="Q535" s="447">
        <v>106</v>
      </c>
      <c r="X535" s="80"/>
      <c r="Y535" s="80"/>
      <c r="Z535" s="80"/>
      <c r="AA535" s="74" t="s">
        <v>55</v>
      </c>
      <c r="AB535" s="80"/>
      <c r="AC535" s="80"/>
      <c r="AD535" s="80"/>
      <c r="AE535" s="80"/>
      <c r="AF535" s="80"/>
      <c r="AG535" s="80"/>
      <c r="AH535" s="80"/>
      <c r="AI535" s="80"/>
      <c r="AJ535" s="80"/>
      <c r="AK535" s="111"/>
      <c r="AL535" s="80"/>
      <c r="AM535" s="74"/>
      <c r="AN535" s="74"/>
      <c r="AO535" s="74"/>
    </row>
    <row r="536" spans="1:41" ht="14.5">
      <c r="A536" s="335" t="s">
        <v>1315</v>
      </c>
      <c r="B536" s="106" t="s">
        <v>1313</v>
      </c>
      <c r="C536" s="74">
        <v>41</v>
      </c>
      <c r="D536" s="74" t="s">
        <v>1160</v>
      </c>
      <c r="E536" s="106"/>
      <c r="F536" s="80">
        <v>5</v>
      </c>
      <c r="G536" s="74"/>
      <c r="H536" s="74">
        <v>36</v>
      </c>
      <c r="I536" s="106"/>
      <c r="J536" s="80"/>
      <c r="K536" s="80"/>
      <c r="L536" s="80"/>
      <c r="M536" s="80" t="s">
        <v>185</v>
      </c>
      <c r="N536" s="80"/>
      <c r="O536" s="80"/>
      <c r="P536" s="305">
        <v>16</v>
      </c>
      <c r="Q536" s="447">
        <v>35</v>
      </c>
      <c r="R536" s="144">
        <v>5</v>
      </c>
      <c r="U536">
        <v>1</v>
      </c>
      <c r="X536" s="80"/>
      <c r="Y536" s="80"/>
      <c r="Z536" s="80"/>
      <c r="AA536" s="74" t="s">
        <v>55</v>
      </c>
      <c r="AB536" s="80"/>
      <c r="AC536" s="80"/>
      <c r="AD536" s="80"/>
      <c r="AE536" s="80"/>
      <c r="AF536" s="80"/>
      <c r="AG536" s="80"/>
      <c r="AH536" s="80"/>
      <c r="AI536" s="80"/>
      <c r="AJ536" s="80"/>
      <c r="AK536" s="111"/>
      <c r="AL536" s="80"/>
      <c r="AM536" s="74"/>
      <c r="AN536" s="74"/>
      <c r="AO536" s="74"/>
    </row>
    <row r="537" spans="1:41" ht="14.5">
      <c r="A537" s="335" t="s">
        <v>1316</v>
      </c>
      <c r="B537" s="106"/>
      <c r="C537" s="74">
        <v>1</v>
      </c>
      <c r="D537" s="74">
        <v>30</v>
      </c>
      <c r="E537" s="106" t="s">
        <v>1042</v>
      </c>
      <c r="F537" s="80"/>
      <c r="G537" s="74"/>
      <c r="H537" s="74">
        <v>1</v>
      </c>
      <c r="I537" s="106"/>
      <c r="J537" s="80"/>
      <c r="K537" s="80"/>
      <c r="L537" s="80"/>
      <c r="M537" s="80"/>
      <c r="N537" s="80"/>
      <c r="O537" s="80"/>
      <c r="P537" s="305">
        <v>1</v>
      </c>
      <c r="Q537" s="447">
        <v>1</v>
      </c>
      <c r="R537" s="80"/>
      <c r="X537" s="80"/>
      <c r="Y537" s="80"/>
      <c r="Z537" s="80"/>
      <c r="AA537" s="74" t="s">
        <v>55</v>
      </c>
      <c r="AB537" s="80"/>
      <c r="AC537" s="80"/>
      <c r="AD537" s="80"/>
      <c r="AE537" s="80"/>
      <c r="AF537" s="80"/>
      <c r="AG537" s="80"/>
      <c r="AH537" s="80"/>
      <c r="AI537" s="80"/>
      <c r="AJ537" s="80"/>
      <c r="AK537" s="111"/>
      <c r="AL537" s="80"/>
      <c r="AM537" s="74"/>
      <c r="AN537" s="74"/>
      <c r="AO537" s="74"/>
    </row>
    <row r="538" spans="1:41" ht="14.5">
      <c r="A538" s="335" t="s">
        <v>1317</v>
      </c>
      <c r="B538" s="106" t="s">
        <v>1318</v>
      </c>
      <c r="C538" s="74">
        <v>32</v>
      </c>
      <c r="D538" s="74" t="s">
        <v>1319</v>
      </c>
      <c r="E538" s="106"/>
      <c r="F538" s="80"/>
      <c r="G538" s="74"/>
      <c r="H538" s="74">
        <v>27</v>
      </c>
      <c r="I538" s="106"/>
      <c r="J538" s="80">
        <v>8</v>
      </c>
      <c r="K538" s="80"/>
      <c r="L538" s="80"/>
      <c r="M538" s="80" t="s">
        <v>1320</v>
      </c>
      <c r="N538" s="80"/>
      <c r="O538" s="80">
        <v>1</v>
      </c>
      <c r="P538" s="305">
        <v>12</v>
      </c>
      <c r="Q538" s="447">
        <v>30</v>
      </c>
      <c r="R538" s="80"/>
      <c r="S538" s="80"/>
      <c r="U538">
        <v>1</v>
      </c>
      <c r="X538" s="80"/>
      <c r="Y538" s="80"/>
      <c r="Z538" s="80"/>
      <c r="AA538" s="74" t="s">
        <v>1321</v>
      </c>
      <c r="AB538" s="80"/>
      <c r="AC538" s="80"/>
      <c r="AD538" s="80"/>
      <c r="AE538" s="80"/>
      <c r="AF538" s="80"/>
      <c r="AG538" s="80"/>
      <c r="AH538" s="80"/>
      <c r="AI538" s="80"/>
      <c r="AJ538" s="80"/>
      <c r="AK538" s="111"/>
      <c r="AL538" s="80"/>
      <c r="AM538" s="74"/>
      <c r="AN538" s="74"/>
      <c r="AO538" s="74"/>
    </row>
    <row r="539" spans="1:41" ht="14.5">
      <c r="A539" s="335" t="s">
        <v>1322</v>
      </c>
      <c r="B539" s="106" t="s">
        <v>1208</v>
      </c>
      <c r="C539" s="74">
        <v>133</v>
      </c>
      <c r="D539" s="74">
        <v>29</v>
      </c>
      <c r="E539" s="106" t="s">
        <v>956</v>
      </c>
      <c r="F539" s="80"/>
      <c r="G539" s="74"/>
      <c r="H539" s="74"/>
      <c r="I539" s="106"/>
      <c r="J539" s="80"/>
      <c r="K539" s="80">
        <v>10</v>
      </c>
      <c r="L539" s="80">
        <v>19</v>
      </c>
      <c r="M539" s="80" t="s">
        <v>1323</v>
      </c>
      <c r="N539" s="80">
        <v>4</v>
      </c>
      <c r="O539" s="80"/>
      <c r="P539" s="305">
        <v>34</v>
      </c>
      <c r="Q539" s="447">
        <v>130</v>
      </c>
      <c r="R539" s="80"/>
      <c r="S539" s="80">
        <v>1</v>
      </c>
      <c r="T539">
        <v>5</v>
      </c>
      <c r="X539" s="80"/>
      <c r="Y539" s="80"/>
      <c r="Z539" s="80"/>
      <c r="AA539" s="74" t="s">
        <v>55</v>
      </c>
      <c r="AB539" s="80"/>
      <c r="AC539" s="80"/>
      <c r="AD539" s="80"/>
      <c r="AE539" s="80"/>
      <c r="AF539" s="80"/>
      <c r="AG539" s="80"/>
      <c r="AH539" s="80"/>
      <c r="AI539" s="80"/>
      <c r="AJ539" s="80"/>
      <c r="AK539" s="111"/>
      <c r="AL539" s="80"/>
      <c r="AM539" s="74"/>
      <c r="AN539" s="74"/>
      <c r="AO539" s="74"/>
    </row>
    <row r="540" spans="1:41" ht="14.5">
      <c r="A540" s="335" t="s">
        <v>1324</v>
      </c>
      <c r="B540" s="106" t="s">
        <v>1325</v>
      </c>
      <c r="C540" s="136">
        <v>21</v>
      </c>
      <c r="D540" s="74">
        <v>26.4</v>
      </c>
      <c r="E540" s="106"/>
      <c r="F540" s="80"/>
      <c r="G540" s="74"/>
      <c r="H540" s="74"/>
      <c r="I540" s="106"/>
      <c r="J540" s="80"/>
      <c r="K540" s="80"/>
      <c r="L540" s="80"/>
      <c r="M540" s="80"/>
      <c r="N540" s="80"/>
      <c r="O540" s="80"/>
      <c r="P540" s="305">
        <v>11</v>
      </c>
      <c r="Q540" s="447">
        <v>21</v>
      </c>
      <c r="R540" s="80"/>
      <c r="S540" s="80"/>
      <c r="W540">
        <v>5</v>
      </c>
      <c r="X540" s="80"/>
      <c r="Y540" s="80"/>
      <c r="Z540" s="80"/>
      <c r="AA540" s="74"/>
      <c r="AB540" s="80"/>
      <c r="AC540" s="80"/>
      <c r="AD540" s="80"/>
      <c r="AE540" s="80"/>
      <c r="AF540" s="80"/>
      <c r="AG540" s="80"/>
      <c r="AH540" s="80"/>
      <c r="AI540" s="80"/>
      <c r="AJ540" s="80"/>
      <c r="AK540" s="111"/>
      <c r="AL540" s="80"/>
      <c r="AM540" s="74"/>
      <c r="AN540" s="74"/>
      <c r="AO540" s="74"/>
    </row>
    <row r="541" spans="1:41" ht="14.5">
      <c r="A541" s="335" t="s">
        <v>1326</v>
      </c>
      <c r="B541" s="106" t="s">
        <v>1327</v>
      </c>
      <c r="C541" s="74">
        <v>1</v>
      </c>
      <c r="D541" s="74">
        <v>31</v>
      </c>
      <c r="E541" s="106" t="s">
        <v>941</v>
      </c>
      <c r="F541" s="80"/>
      <c r="G541" s="74"/>
      <c r="H541" s="74">
        <v>1</v>
      </c>
      <c r="I541" s="106"/>
      <c r="J541" s="80">
        <v>1</v>
      </c>
      <c r="K541" s="80"/>
      <c r="L541" s="80"/>
      <c r="M541" s="80"/>
      <c r="N541" s="80"/>
      <c r="O541" s="80"/>
      <c r="P541" s="305">
        <v>1</v>
      </c>
      <c r="Q541" s="447">
        <v>1</v>
      </c>
      <c r="R541" s="80"/>
      <c r="S541" s="80"/>
      <c r="X541" s="80"/>
      <c r="Y541" s="80"/>
      <c r="Z541" s="80"/>
      <c r="AA541" s="74" t="s">
        <v>55</v>
      </c>
      <c r="AB541" s="80"/>
      <c r="AC541" s="80"/>
      <c r="AD541" s="80"/>
      <c r="AE541" s="80"/>
      <c r="AF541" s="80"/>
      <c r="AG541" s="80"/>
      <c r="AH541" s="80"/>
      <c r="AI541" s="80"/>
      <c r="AJ541" s="80"/>
      <c r="AK541" s="111"/>
      <c r="AL541" s="80"/>
      <c r="AM541" s="74"/>
      <c r="AN541" s="74"/>
      <c r="AO541" s="74"/>
    </row>
    <row r="542" spans="1:41" ht="15.75" customHeight="1">
      <c r="A542" s="335" t="s">
        <v>1328</v>
      </c>
      <c r="B542" s="106" t="s">
        <v>1329</v>
      </c>
      <c r="C542" s="74">
        <v>65</v>
      </c>
      <c r="D542" s="74" t="s">
        <v>1330</v>
      </c>
      <c r="L542">
        <v>9</v>
      </c>
      <c r="M542" s="80" t="s">
        <v>1331</v>
      </c>
      <c r="P542" s="305">
        <v>5</v>
      </c>
      <c r="Q542" s="447">
        <v>65</v>
      </c>
      <c r="AA542" s="74" t="s">
        <v>967</v>
      </c>
      <c r="AG542" s="80" t="s">
        <v>1332</v>
      </c>
    </row>
    <row r="543" spans="1:41" ht="15.75" customHeight="1">
      <c r="A543" s="335" t="s">
        <v>1333</v>
      </c>
      <c r="B543" s="106" t="s">
        <v>1185</v>
      </c>
      <c r="C543" s="74">
        <v>50</v>
      </c>
      <c r="D543" s="74">
        <v>29</v>
      </c>
      <c r="F543">
        <v>1</v>
      </c>
      <c r="G543">
        <v>1</v>
      </c>
      <c r="H543">
        <v>48</v>
      </c>
      <c r="M543" s="80"/>
      <c r="Q543" s="447">
        <v>49</v>
      </c>
      <c r="R543">
        <v>1</v>
      </c>
      <c r="AA543" s="74"/>
    </row>
    <row r="544" spans="1:41" ht="15.75" customHeight="1">
      <c r="A544" s="335" t="s">
        <v>1334</v>
      </c>
      <c r="B544" s="106" t="s">
        <v>1327</v>
      </c>
      <c r="C544" s="74">
        <v>350</v>
      </c>
      <c r="P544" s="305">
        <v>152</v>
      </c>
      <c r="Q544" s="447">
        <v>223</v>
      </c>
      <c r="R544" s="175">
        <v>9</v>
      </c>
      <c r="U544">
        <f>350-9-223</f>
        <v>118</v>
      </c>
    </row>
    <row r="545" spans="1:38" ht="15.75" customHeight="1">
      <c r="A545" s="335" t="s">
        <v>1335</v>
      </c>
      <c r="B545" s="193">
        <v>44222</v>
      </c>
      <c r="C545" s="74">
        <v>1</v>
      </c>
      <c r="D545" s="74">
        <v>39</v>
      </c>
      <c r="E545" s="80" t="s">
        <v>1336</v>
      </c>
      <c r="H545">
        <v>1</v>
      </c>
      <c r="J545">
        <v>1</v>
      </c>
      <c r="O545" s="80" t="s">
        <v>1337</v>
      </c>
      <c r="U545">
        <v>1</v>
      </c>
    </row>
    <row r="546" spans="1:38" ht="15.75" customHeight="1">
      <c r="A546" s="335" t="s">
        <v>1338</v>
      </c>
      <c r="B546" s="193">
        <v>44182</v>
      </c>
      <c r="C546" s="74">
        <v>11</v>
      </c>
      <c r="D546" s="74">
        <v>31.18</v>
      </c>
      <c r="E546">
        <v>33.36</v>
      </c>
      <c r="L546">
        <v>5</v>
      </c>
      <c r="M546" s="80" t="s">
        <v>1339</v>
      </c>
      <c r="N546">
        <v>2</v>
      </c>
      <c r="P546" s="305">
        <v>5</v>
      </c>
      <c r="Q546" s="447">
        <v>6</v>
      </c>
      <c r="T546">
        <v>2</v>
      </c>
      <c r="U546">
        <v>5</v>
      </c>
      <c r="AA546" s="80" t="s">
        <v>55</v>
      </c>
    </row>
    <row r="547" spans="1:38" ht="15.75" customHeight="1">
      <c r="A547" s="335" t="s">
        <v>1340</v>
      </c>
      <c r="B547" s="193">
        <v>44233</v>
      </c>
      <c r="C547" s="74">
        <v>91</v>
      </c>
      <c r="D547" s="74">
        <v>27</v>
      </c>
      <c r="E547">
        <v>36</v>
      </c>
      <c r="K547">
        <v>9</v>
      </c>
      <c r="L547">
        <v>2</v>
      </c>
      <c r="M547" s="80" t="s">
        <v>1341</v>
      </c>
      <c r="N547">
        <v>3</v>
      </c>
      <c r="P547" s="305">
        <f>19+7+1+2</f>
        <v>29</v>
      </c>
      <c r="Q547" s="447">
        <f>24+7+1+19+7+1+2</f>
        <v>61</v>
      </c>
      <c r="U547">
        <v>31</v>
      </c>
      <c r="AA547" s="80" t="s">
        <v>1342</v>
      </c>
      <c r="AG547" s="80" t="s">
        <v>1343</v>
      </c>
    </row>
    <row r="548" spans="1:38" ht="15.75" customHeight="1">
      <c r="A548" s="335" t="s">
        <v>1344</v>
      </c>
      <c r="B548" s="82">
        <v>44162</v>
      </c>
      <c r="C548" s="74">
        <v>35</v>
      </c>
      <c r="D548" s="74">
        <v>28.9</v>
      </c>
      <c r="N548">
        <v>3</v>
      </c>
      <c r="Q548" s="447">
        <v>28</v>
      </c>
      <c r="U548">
        <v>7</v>
      </c>
      <c r="AA548" s="80" t="s">
        <v>55</v>
      </c>
    </row>
    <row r="549" spans="1:38" ht="15.75" customHeight="1">
      <c r="A549" s="335" t="s">
        <v>1345</v>
      </c>
      <c r="B549" s="82">
        <v>44228</v>
      </c>
      <c r="C549" s="74">
        <v>34</v>
      </c>
      <c r="D549" s="74">
        <v>26.3</v>
      </c>
      <c r="I549" s="80" t="s">
        <v>1346</v>
      </c>
      <c r="L549">
        <v>3</v>
      </c>
      <c r="M549" s="80" t="s">
        <v>1347</v>
      </c>
      <c r="P549" s="305">
        <v>11</v>
      </c>
      <c r="Q549" s="447">
        <v>34</v>
      </c>
      <c r="AA549" s="80"/>
    </row>
    <row r="550" spans="1:38" ht="15.75" customHeight="1">
      <c r="A550" s="335" t="s">
        <v>1348</v>
      </c>
      <c r="B550" s="82">
        <v>44231</v>
      </c>
      <c r="C550" s="74">
        <v>1</v>
      </c>
      <c r="D550" s="74">
        <v>29</v>
      </c>
      <c r="E550" s="80" t="s">
        <v>1349</v>
      </c>
      <c r="I550" s="80"/>
      <c r="J550">
        <v>1</v>
      </c>
      <c r="M550" s="80"/>
      <c r="N550">
        <v>1</v>
      </c>
      <c r="U550">
        <v>1</v>
      </c>
      <c r="AA550" s="80" t="s">
        <v>55</v>
      </c>
    </row>
    <row r="551" spans="1:38" ht="15.75" customHeight="1">
      <c r="A551" s="335" t="s">
        <v>1350</v>
      </c>
      <c r="B551" s="82">
        <v>44222</v>
      </c>
      <c r="C551" s="74">
        <v>39</v>
      </c>
      <c r="D551" s="74">
        <v>32</v>
      </c>
      <c r="E551" s="80" t="s">
        <v>1351</v>
      </c>
      <c r="I551" s="80"/>
      <c r="K551">
        <v>6</v>
      </c>
      <c r="M551" s="80" t="s">
        <v>1352</v>
      </c>
      <c r="N551">
        <v>5</v>
      </c>
      <c r="P551" s="305">
        <v>13</v>
      </c>
      <c r="Q551" s="447">
        <v>38</v>
      </c>
      <c r="S551">
        <v>1</v>
      </c>
      <c r="AA551" s="80"/>
      <c r="AF551" s="80" t="s">
        <v>46</v>
      </c>
    </row>
    <row r="552" spans="1:38" ht="15.75" customHeight="1">
      <c r="A552" s="335" t="s">
        <v>1353</v>
      </c>
      <c r="B552" s="82">
        <v>44242</v>
      </c>
      <c r="C552" s="74">
        <v>1</v>
      </c>
      <c r="D552" s="74">
        <v>22</v>
      </c>
      <c r="E552" s="80">
        <v>35</v>
      </c>
      <c r="I552" s="80"/>
      <c r="M552" s="80" t="s">
        <v>1354</v>
      </c>
      <c r="P552" s="305">
        <v>1</v>
      </c>
      <c r="Q552" s="447">
        <v>1</v>
      </c>
      <c r="AA552" s="80" t="s">
        <v>55</v>
      </c>
      <c r="AF552" s="80"/>
    </row>
    <row r="553" spans="1:38" ht="15.75" customHeight="1">
      <c r="A553" s="335" t="s">
        <v>1355</v>
      </c>
      <c r="B553" s="82">
        <v>44215</v>
      </c>
      <c r="C553" s="74">
        <v>1</v>
      </c>
      <c r="D553" s="74">
        <v>31</v>
      </c>
      <c r="E553" s="80">
        <v>29</v>
      </c>
      <c r="I553" s="80"/>
      <c r="M553" s="80" t="s">
        <v>1356</v>
      </c>
      <c r="Q553" s="447">
        <v>1</v>
      </c>
      <c r="AA553" s="80" t="s">
        <v>55</v>
      </c>
      <c r="AF553" s="80"/>
    </row>
    <row r="554" spans="1:38" ht="15.75" customHeight="1">
      <c r="A554" s="335" t="s">
        <v>394</v>
      </c>
      <c r="B554" s="82">
        <v>44245</v>
      </c>
      <c r="C554" s="74">
        <v>1</v>
      </c>
      <c r="D554" s="74">
        <v>38</v>
      </c>
      <c r="E554" s="80">
        <v>30</v>
      </c>
      <c r="I554" s="80">
        <v>6</v>
      </c>
      <c r="L554">
        <v>1</v>
      </c>
      <c r="M554" s="80" t="s">
        <v>1357</v>
      </c>
      <c r="P554" s="305">
        <v>1</v>
      </c>
      <c r="Q554" s="447">
        <v>1</v>
      </c>
      <c r="AA554" s="80" t="s">
        <v>55</v>
      </c>
      <c r="AF554" s="80"/>
    </row>
    <row r="555" spans="1:38" ht="15.75" customHeight="1">
      <c r="A555" s="335" t="s">
        <v>1358</v>
      </c>
      <c r="B555" s="82"/>
      <c r="C555" s="74">
        <v>1</v>
      </c>
      <c r="D555" s="74">
        <v>16</v>
      </c>
      <c r="E555" s="80" t="s">
        <v>1359</v>
      </c>
      <c r="I555" s="80"/>
      <c r="J555">
        <v>1</v>
      </c>
      <c r="M555" s="80"/>
      <c r="Q555" s="447">
        <v>1</v>
      </c>
      <c r="AA555" s="80" t="s">
        <v>55</v>
      </c>
      <c r="AF555" s="80"/>
    </row>
    <row r="556" spans="1:38" ht="15.75" customHeight="1">
      <c r="A556" s="335" t="s">
        <v>1360</v>
      </c>
      <c r="B556" s="82">
        <v>44242</v>
      </c>
      <c r="C556" s="74">
        <v>4</v>
      </c>
      <c r="D556" s="74" t="s">
        <v>96</v>
      </c>
      <c r="E556" s="80"/>
      <c r="H556">
        <v>4</v>
      </c>
      <c r="I556" s="80"/>
      <c r="M556" s="80"/>
      <c r="O556">
        <v>1</v>
      </c>
      <c r="P556" s="305">
        <v>1</v>
      </c>
      <c r="Q556" s="447">
        <v>3</v>
      </c>
      <c r="AA556" s="80" t="s">
        <v>55</v>
      </c>
      <c r="AF556" s="80"/>
    </row>
    <row r="557" spans="1:38" ht="15.75" customHeight="1">
      <c r="A557" s="335" t="s">
        <v>1361</v>
      </c>
      <c r="B557" s="82">
        <v>44242</v>
      </c>
      <c r="C557" s="74">
        <v>1</v>
      </c>
      <c r="D557" s="74">
        <v>39</v>
      </c>
      <c r="E557" s="80">
        <v>25</v>
      </c>
      <c r="G557">
        <v>1</v>
      </c>
      <c r="I557" s="80"/>
      <c r="L557">
        <v>1</v>
      </c>
      <c r="M557" s="80" t="s">
        <v>1362</v>
      </c>
      <c r="P557" s="305">
        <v>1</v>
      </c>
      <c r="Q557" s="447">
        <v>1</v>
      </c>
      <c r="AA557" s="80" t="s">
        <v>55</v>
      </c>
      <c r="AF557" s="80"/>
    </row>
    <row r="558" spans="1:38" ht="15.75" customHeight="1">
      <c r="A558" s="335" t="s">
        <v>1363</v>
      </c>
      <c r="B558" s="82">
        <v>44228</v>
      </c>
      <c r="C558" s="74">
        <v>1</v>
      </c>
      <c r="D558" s="74">
        <v>30</v>
      </c>
      <c r="E558" s="80" t="s">
        <v>1364</v>
      </c>
      <c r="I558" s="80"/>
      <c r="M558" s="80"/>
      <c r="N558">
        <v>1</v>
      </c>
      <c r="P558" s="305">
        <v>1</v>
      </c>
      <c r="Q558" s="447">
        <v>1</v>
      </c>
      <c r="AA558" s="80" t="s">
        <v>55</v>
      </c>
      <c r="AF558" s="80"/>
      <c r="AL558" s="421"/>
    </row>
    <row r="559" spans="1:38" ht="15.75" customHeight="1">
      <c r="A559" s="335" t="s">
        <v>1365</v>
      </c>
      <c r="B559" s="82"/>
      <c r="C559" s="74">
        <v>1219</v>
      </c>
      <c r="D559" s="74" t="s">
        <v>1366</v>
      </c>
      <c r="E559" s="80">
        <v>37.700000000000003</v>
      </c>
      <c r="I559" s="80" t="s">
        <v>1367</v>
      </c>
      <c r="M559" s="80" t="s">
        <v>1368</v>
      </c>
      <c r="N559">
        <v>59</v>
      </c>
      <c r="O559">
        <v>6</v>
      </c>
      <c r="P559" s="305">
        <f>84+169+197</f>
        <v>450</v>
      </c>
      <c r="Q559" s="447">
        <v>1196</v>
      </c>
      <c r="R559">
        <v>13</v>
      </c>
      <c r="S559">
        <v>10</v>
      </c>
      <c r="AA559" s="80" t="s">
        <v>55</v>
      </c>
      <c r="AF559" s="80"/>
      <c r="AL559" s="421"/>
    </row>
    <row r="560" spans="1:38" ht="15.75" customHeight="1">
      <c r="A560" s="335" t="s">
        <v>1267</v>
      </c>
      <c r="B560" s="82">
        <v>44235</v>
      </c>
      <c r="C560" s="74">
        <v>317</v>
      </c>
      <c r="D560" s="74"/>
      <c r="E560" s="80"/>
      <c r="F560" s="194">
        <v>141</v>
      </c>
      <c r="H560" s="195">
        <v>176</v>
      </c>
      <c r="I560" s="80"/>
      <c r="J560">
        <v>7</v>
      </c>
      <c r="K560">
        <v>8</v>
      </c>
      <c r="M560" s="80" t="s">
        <v>1369</v>
      </c>
      <c r="N560">
        <v>3</v>
      </c>
      <c r="P560" s="305">
        <v>54</v>
      </c>
      <c r="Q560" s="447">
        <v>176</v>
      </c>
      <c r="R560">
        <v>2</v>
      </c>
      <c r="U560">
        <f>317-176-2</f>
        <v>139</v>
      </c>
      <c r="W560">
        <v>25</v>
      </c>
      <c r="AA560" s="80" t="s">
        <v>1370</v>
      </c>
      <c r="AF560" s="80"/>
      <c r="AG560" s="80" t="s">
        <v>1371</v>
      </c>
      <c r="AL560" s="421"/>
    </row>
    <row r="561" spans="1:38" ht="15.75" customHeight="1">
      <c r="A561" s="335" t="s">
        <v>1372</v>
      </c>
      <c r="B561" s="82">
        <v>44230</v>
      </c>
      <c r="C561" s="74">
        <v>114</v>
      </c>
      <c r="D561" s="74" t="s">
        <v>1373</v>
      </c>
      <c r="E561" s="106" t="s">
        <v>1374</v>
      </c>
      <c r="F561">
        <v>10</v>
      </c>
      <c r="G561">
        <v>37</v>
      </c>
      <c r="H561">
        <v>67</v>
      </c>
      <c r="I561" s="80"/>
      <c r="M561" s="80" t="s">
        <v>1375</v>
      </c>
      <c r="Q561" s="447">
        <v>9</v>
      </c>
      <c r="U561">
        <v>105</v>
      </c>
      <c r="AA561" s="80" t="s">
        <v>55</v>
      </c>
      <c r="AF561" s="80"/>
      <c r="AG561" s="80"/>
      <c r="AL561" s="421"/>
    </row>
    <row r="562" spans="1:38" ht="15.75" customHeight="1">
      <c r="A562" s="335" t="s">
        <v>1376</v>
      </c>
      <c r="B562" s="82">
        <v>44225</v>
      </c>
      <c r="C562" s="74">
        <v>1</v>
      </c>
      <c r="D562" s="74">
        <v>36</v>
      </c>
      <c r="E562" s="80">
        <v>38</v>
      </c>
      <c r="H562">
        <v>1</v>
      </c>
      <c r="I562" s="80"/>
      <c r="K562">
        <v>1</v>
      </c>
      <c r="M562" s="80" t="s">
        <v>1377</v>
      </c>
      <c r="N562">
        <v>1</v>
      </c>
      <c r="Q562" s="447">
        <v>1</v>
      </c>
      <c r="AA562" s="80"/>
      <c r="AF562" s="80"/>
      <c r="AG562" s="80" t="s">
        <v>1378</v>
      </c>
      <c r="AL562" s="421"/>
    </row>
    <row r="563" spans="1:38" ht="15.75" customHeight="1">
      <c r="A563" s="335" t="s">
        <v>1382</v>
      </c>
      <c r="B563" s="82">
        <v>44256</v>
      </c>
      <c r="C563" s="74">
        <v>30</v>
      </c>
      <c r="D563" s="74" t="s">
        <v>1383</v>
      </c>
      <c r="E563" s="157" t="s">
        <v>1384</v>
      </c>
      <c r="I563" s="80"/>
      <c r="K563">
        <v>2</v>
      </c>
      <c r="M563" s="80"/>
      <c r="P563" s="305">
        <v>22</v>
      </c>
      <c r="Q563" s="447">
        <v>30</v>
      </c>
      <c r="W563">
        <v>5</v>
      </c>
      <c r="AA563" s="80" t="s">
        <v>55</v>
      </c>
      <c r="AF563" s="80"/>
      <c r="AG563" s="80"/>
      <c r="AL563" s="421"/>
    </row>
    <row r="564" spans="1:38" ht="15.5">
      <c r="A564" s="335" t="s">
        <v>1385</v>
      </c>
      <c r="B564" s="82">
        <v>44256</v>
      </c>
      <c r="C564" s="74">
        <v>1</v>
      </c>
      <c r="D564" s="74">
        <v>21</v>
      </c>
      <c r="E564" s="80">
        <v>28</v>
      </c>
      <c r="I564" s="80"/>
      <c r="K564">
        <v>1</v>
      </c>
      <c r="M564" s="80" t="s">
        <v>1386</v>
      </c>
      <c r="N564">
        <v>1</v>
      </c>
      <c r="S564">
        <v>1</v>
      </c>
      <c r="AA564" s="80" t="s">
        <v>55</v>
      </c>
      <c r="AF564" s="80"/>
      <c r="AG564" s="80"/>
      <c r="AL564" s="421"/>
    </row>
    <row r="565" spans="1:38" ht="15.5">
      <c r="A565" s="335" t="s">
        <v>1387</v>
      </c>
      <c r="B565" s="82">
        <v>44253</v>
      </c>
      <c r="C565" s="74">
        <v>55</v>
      </c>
      <c r="D565" s="74" t="s">
        <v>1388</v>
      </c>
      <c r="E565" s="80"/>
      <c r="F565">
        <v>8</v>
      </c>
      <c r="G565">
        <v>24</v>
      </c>
      <c r="H565">
        <v>23</v>
      </c>
      <c r="I565" s="80"/>
      <c r="M565" s="80"/>
      <c r="N565">
        <v>5</v>
      </c>
      <c r="O565">
        <v>1</v>
      </c>
      <c r="P565" s="305">
        <v>12</v>
      </c>
      <c r="Q565" s="447">
        <v>17</v>
      </c>
      <c r="R565">
        <v>1</v>
      </c>
      <c r="U565">
        <v>37</v>
      </c>
      <c r="AA565" s="80" t="s">
        <v>1389</v>
      </c>
      <c r="AF565" s="80"/>
      <c r="AG565" s="80"/>
      <c r="AL565" s="421"/>
    </row>
    <row r="566" spans="1:38" ht="14.25" customHeight="1">
      <c r="A566" s="335" t="s">
        <v>1390</v>
      </c>
      <c r="B566" s="82">
        <v>44253</v>
      </c>
      <c r="C566" s="74">
        <v>12</v>
      </c>
      <c r="D566" s="74" t="s">
        <v>1391</v>
      </c>
      <c r="E566" s="106" t="s">
        <v>1392</v>
      </c>
      <c r="I566" s="80"/>
      <c r="L566">
        <v>2</v>
      </c>
      <c r="M566" s="80" t="s">
        <v>1393</v>
      </c>
      <c r="N566">
        <v>5</v>
      </c>
      <c r="P566" s="305">
        <v>7</v>
      </c>
      <c r="Q566" s="447">
        <v>12</v>
      </c>
      <c r="AA566" s="80"/>
      <c r="AF566" s="80"/>
      <c r="AG566" s="80"/>
      <c r="AL566" s="421"/>
    </row>
    <row r="567" spans="1:38" ht="14.25" customHeight="1">
      <c r="A567" s="335" t="s">
        <v>1394</v>
      </c>
      <c r="B567" s="82">
        <v>44207</v>
      </c>
      <c r="C567" s="74">
        <v>16</v>
      </c>
      <c r="D567" s="74" t="s">
        <v>1395</v>
      </c>
      <c r="E567" s="106"/>
      <c r="I567" s="80"/>
      <c r="M567" s="80"/>
      <c r="P567" s="305">
        <v>5</v>
      </c>
      <c r="Q567" s="447">
        <v>16</v>
      </c>
      <c r="AA567" s="80"/>
      <c r="AF567" s="80"/>
      <c r="AG567" s="80"/>
      <c r="AL567" s="421" t="s">
        <v>1396</v>
      </c>
    </row>
    <row r="568" spans="1:38" ht="14.25" customHeight="1">
      <c r="A568" s="343" t="s">
        <v>1116</v>
      </c>
      <c r="B568" s="82">
        <v>44255</v>
      </c>
      <c r="C568" s="74">
        <v>142</v>
      </c>
      <c r="D568" s="74" t="s">
        <v>1397</v>
      </c>
      <c r="E568" s="106"/>
      <c r="I568" s="80"/>
      <c r="J568">
        <v>1</v>
      </c>
      <c r="M568" s="80" t="s">
        <v>185</v>
      </c>
      <c r="P568" s="305">
        <v>42</v>
      </c>
      <c r="Q568" s="447">
        <v>142</v>
      </c>
      <c r="AA568" s="80"/>
      <c r="AF568" s="80"/>
      <c r="AG568" s="80"/>
      <c r="AL568" s="421"/>
    </row>
    <row r="569" spans="1:38" ht="14.25" customHeight="1">
      <c r="A569" s="343" t="s">
        <v>1398</v>
      </c>
      <c r="B569" s="82">
        <v>44239</v>
      </c>
      <c r="C569" s="74">
        <v>14</v>
      </c>
      <c r="D569" s="74" t="s">
        <v>1399</v>
      </c>
      <c r="E569" s="106"/>
      <c r="H569">
        <v>14</v>
      </c>
      <c r="I569" s="80"/>
      <c r="M569" s="80"/>
      <c r="P569" s="305">
        <v>4</v>
      </c>
      <c r="Q569" s="447">
        <v>14</v>
      </c>
      <c r="AA569" s="80" t="s">
        <v>609</v>
      </c>
      <c r="AF569" s="80"/>
      <c r="AG569" s="80"/>
      <c r="AL569" s="421"/>
    </row>
    <row r="570" spans="1:38" ht="14.25" customHeight="1">
      <c r="A570" s="335" t="s">
        <v>1400</v>
      </c>
      <c r="B570" s="82">
        <v>44254</v>
      </c>
      <c r="C570" s="41">
        <v>1</v>
      </c>
      <c r="D570" s="74">
        <v>27</v>
      </c>
      <c r="E570" s="106" t="s">
        <v>875</v>
      </c>
      <c r="H570">
        <v>1</v>
      </c>
      <c r="I570" s="80"/>
      <c r="M570" s="80"/>
      <c r="P570" s="305">
        <v>1</v>
      </c>
      <c r="Q570" s="447">
        <v>1</v>
      </c>
      <c r="AA570" s="80" t="s">
        <v>55</v>
      </c>
      <c r="AC570" s="80" t="s">
        <v>55</v>
      </c>
      <c r="AE570" s="80" t="s">
        <v>41</v>
      </c>
      <c r="AF570" s="80" t="s">
        <v>1401</v>
      </c>
      <c r="AG570" s="80"/>
      <c r="AH570" s="80" t="s">
        <v>1402</v>
      </c>
      <c r="AL570" s="421">
        <v>27</v>
      </c>
    </row>
    <row r="571" spans="1:38" ht="14.25" customHeight="1">
      <c r="A571" s="335" t="s">
        <v>1403</v>
      </c>
      <c r="B571" s="82">
        <v>44258</v>
      </c>
      <c r="C571" s="41">
        <v>83</v>
      </c>
      <c r="D571" s="74" t="s">
        <v>1404</v>
      </c>
      <c r="E571" s="106" t="s">
        <v>1405</v>
      </c>
      <c r="H571">
        <v>83</v>
      </c>
      <c r="I571" s="80"/>
      <c r="K571">
        <v>14</v>
      </c>
      <c r="L571">
        <v>2</v>
      </c>
      <c r="M571" s="80" t="s">
        <v>1406</v>
      </c>
      <c r="P571" s="305">
        <v>26</v>
      </c>
      <c r="Q571" s="447">
        <v>83</v>
      </c>
      <c r="AA571" s="80"/>
      <c r="AF571" s="80"/>
      <c r="AG571" s="80"/>
      <c r="AL571" s="421" t="s">
        <v>1407</v>
      </c>
    </row>
    <row r="572" spans="1:38" ht="14.25" customHeight="1">
      <c r="A572" s="343" t="s">
        <v>1408</v>
      </c>
      <c r="B572" s="82">
        <v>44239</v>
      </c>
      <c r="C572" s="41">
        <v>5</v>
      </c>
      <c r="D572" s="74"/>
      <c r="E572" s="106"/>
      <c r="G572">
        <v>3</v>
      </c>
      <c r="H572">
        <v>2</v>
      </c>
      <c r="I572" s="80"/>
      <c r="M572" s="80"/>
      <c r="N572">
        <v>5</v>
      </c>
      <c r="P572" s="305">
        <v>3</v>
      </c>
      <c r="Q572" s="447">
        <v>4</v>
      </c>
      <c r="U572">
        <v>1</v>
      </c>
      <c r="AA572" s="80" t="s">
        <v>214</v>
      </c>
      <c r="AF572" s="80"/>
      <c r="AG572" s="80"/>
      <c r="AL572" s="421"/>
    </row>
    <row r="573" spans="1:38" s="235" customFormat="1" ht="14.25" customHeight="1">
      <c r="A573" s="342" t="s">
        <v>1409</v>
      </c>
      <c r="B573" s="484">
        <v>44250</v>
      </c>
      <c r="C573" s="234">
        <v>1606</v>
      </c>
      <c r="D573" s="158" t="s">
        <v>1410</v>
      </c>
      <c r="E573" s="485"/>
      <c r="F573" s="235">
        <v>161</v>
      </c>
      <c r="G573" s="235">
        <v>719</v>
      </c>
      <c r="H573" s="235">
        <v>674</v>
      </c>
      <c r="I573" s="252"/>
      <c r="L573" s="235">
        <v>194</v>
      </c>
      <c r="M573" s="252" t="s">
        <v>1411</v>
      </c>
      <c r="O573" s="235">
        <v>8</v>
      </c>
      <c r="P573" s="486">
        <v>713</v>
      </c>
      <c r="Q573" s="450">
        <v>1578</v>
      </c>
      <c r="R573" s="235">
        <v>23</v>
      </c>
      <c r="AA573" s="252"/>
      <c r="AF573" s="252"/>
      <c r="AG573" s="252"/>
      <c r="AL573" s="487"/>
    </row>
    <row r="574" spans="1:38" ht="14.25" customHeight="1">
      <c r="A574" s="343" t="s">
        <v>1412</v>
      </c>
      <c r="B574" s="82">
        <v>44250</v>
      </c>
      <c r="C574" s="41">
        <v>2399</v>
      </c>
      <c r="D574" s="74" t="s">
        <v>1413</v>
      </c>
      <c r="E574" s="106"/>
      <c r="I574" s="80"/>
      <c r="M574" s="80"/>
      <c r="O574">
        <v>4</v>
      </c>
      <c r="P574" s="305">
        <v>931</v>
      </c>
      <c r="Q574" s="447">
        <v>2441</v>
      </c>
      <c r="R574">
        <v>5</v>
      </c>
      <c r="AA574" s="80"/>
      <c r="AF574" s="80"/>
      <c r="AG574" s="80"/>
      <c r="AL574" s="423" t="s">
        <v>1414</v>
      </c>
    </row>
    <row r="575" spans="1:38" ht="14.25" customHeight="1">
      <c r="A575" s="335" t="s">
        <v>1415</v>
      </c>
      <c r="B575" s="82">
        <v>44245</v>
      </c>
      <c r="C575" s="41">
        <v>37</v>
      </c>
      <c r="D575" s="74" t="s">
        <v>1416</v>
      </c>
      <c r="E575" s="106"/>
      <c r="G575">
        <v>12</v>
      </c>
      <c r="H575">
        <v>25</v>
      </c>
      <c r="I575" s="80"/>
      <c r="M575" s="80"/>
      <c r="P575" s="305">
        <v>15</v>
      </c>
      <c r="Q575" s="447">
        <v>37</v>
      </c>
      <c r="AA575" s="80" t="s">
        <v>55</v>
      </c>
      <c r="AF575" s="80"/>
      <c r="AG575" s="80"/>
      <c r="AL575" s="421"/>
    </row>
    <row r="576" spans="1:38" ht="14.25" customHeight="1">
      <c r="A576" s="335" t="s">
        <v>1417</v>
      </c>
      <c r="B576" s="82">
        <v>44241</v>
      </c>
      <c r="C576" s="41">
        <v>24</v>
      </c>
      <c r="D576" s="74" t="s">
        <v>1418</v>
      </c>
      <c r="E576" s="106"/>
      <c r="F576">
        <v>18</v>
      </c>
      <c r="G576">
        <v>6</v>
      </c>
      <c r="I576" s="80"/>
      <c r="M576" s="80"/>
      <c r="U576">
        <v>24</v>
      </c>
      <c r="AA576" s="80" t="s">
        <v>320</v>
      </c>
      <c r="AF576" s="80" t="s">
        <v>1419</v>
      </c>
      <c r="AG576" s="80"/>
      <c r="AL576" s="421"/>
    </row>
    <row r="577" spans="1:39" ht="14.25" customHeight="1">
      <c r="A577" s="335" t="s">
        <v>1420</v>
      </c>
      <c r="B577" s="82">
        <v>44244</v>
      </c>
      <c r="C577" s="41">
        <v>1</v>
      </c>
      <c r="D577" s="74">
        <v>36</v>
      </c>
      <c r="E577" s="106"/>
      <c r="I577" s="80"/>
      <c r="M577" s="80" t="s">
        <v>1421</v>
      </c>
      <c r="Q577" s="447">
        <v>1</v>
      </c>
      <c r="AA577" s="80"/>
      <c r="AF577" s="80" t="s">
        <v>55</v>
      </c>
      <c r="AG577" s="80" t="s">
        <v>1422</v>
      </c>
      <c r="AK577" s="80" t="s">
        <v>1423</v>
      </c>
      <c r="AL577" s="421"/>
    </row>
    <row r="578" spans="1:39" ht="14.25" customHeight="1">
      <c r="A578" s="335" t="s">
        <v>1424</v>
      </c>
      <c r="B578" s="82">
        <v>44246</v>
      </c>
      <c r="C578" s="41">
        <v>45</v>
      </c>
      <c r="D578" s="74"/>
      <c r="E578" s="106"/>
      <c r="I578" s="80"/>
      <c r="M578" s="80"/>
      <c r="Q578" s="447">
        <v>45</v>
      </c>
      <c r="AA578" s="80" t="s">
        <v>55</v>
      </c>
      <c r="AF578" s="80"/>
      <c r="AG578" s="80"/>
      <c r="AK578" s="80"/>
      <c r="AL578" s="421"/>
    </row>
    <row r="579" spans="1:39" ht="14.25" customHeight="1">
      <c r="A579" s="335" t="s">
        <v>1425</v>
      </c>
      <c r="B579" s="82">
        <v>44230</v>
      </c>
      <c r="C579" s="41">
        <v>5</v>
      </c>
      <c r="D579" s="74" t="s">
        <v>1426</v>
      </c>
      <c r="E579" s="106" t="s">
        <v>1427</v>
      </c>
      <c r="I579" s="80"/>
      <c r="M579" s="80"/>
      <c r="P579" s="305">
        <v>4</v>
      </c>
      <c r="Q579" s="447">
        <v>5</v>
      </c>
      <c r="AA579" s="80"/>
      <c r="AF579" s="80"/>
      <c r="AG579" s="80"/>
      <c r="AK579" s="80"/>
      <c r="AL579" s="421"/>
    </row>
    <row r="580" spans="1:39" ht="14.25" customHeight="1">
      <c r="A580" s="335" t="s">
        <v>1428</v>
      </c>
      <c r="B580" s="82">
        <v>44248</v>
      </c>
      <c r="C580" s="41">
        <v>61</v>
      </c>
      <c r="D580" s="74" t="s">
        <v>745</v>
      </c>
      <c r="E580" s="106"/>
      <c r="I580" s="80"/>
      <c r="K580">
        <v>9</v>
      </c>
      <c r="M580" s="80" t="s">
        <v>1429</v>
      </c>
      <c r="N580">
        <v>2</v>
      </c>
      <c r="P580" s="305">
        <v>15</v>
      </c>
      <c r="Q580" s="447">
        <v>58</v>
      </c>
      <c r="S580">
        <v>2</v>
      </c>
      <c r="T580">
        <v>6</v>
      </c>
      <c r="V580">
        <v>1</v>
      </c>
      <c r="AA580" s="80" t="s">
        <v>512</v>
      </c>
      <c r="AF580" s="80"/>
      <c r="AG580" s="80" t="s">
        <v>1430</v>
      </c>
      <c r="AK580" s="80"/>
      <c r="AL580" s="421"/>
    </row>
    <row r="581" spans="1:39" ht="14.25" customHeight="1">
      <c r="A581" s="335" t="s">
        <v>1431</v>
      </c>
      <c r="B581" s="82">
        <v>44224</v>
      </c>
      <c r="C581" s="41">
        <v>13</v>
      </c>
      <c r="D581" s="74" t="s">
        <v>1432</v>
      </c>
      <c r="E581" s="106"/>
      <c r="I581" s="80"/>
      <c r="L581">
        <v>1</v>
      </c>
      <c r="M581" s="80"/>
      <c r="P581" s="305">
        <v>2</v>
      </c>
      <c r="Q581" s="447">
        <v>13</v>
      </c>
      <c r="T581">
        <v>4</v>
      </c>
      <c r="AA581" s="80" t="s">
        <v>55</v>
      </c>
      <c r="AF581" s="80"/>
      <c r="AG581" s="80"/>
      <c r="AK581" s="80"/>
      <c r="AL581" s="421"/>
    </row>
    <row r="582" spans="1:39" ht="14.25" customHeight="1">
      <c r="A582" s="335" t="s">
        <v>1433</v>
      </c>
      <c r="B582" s="82">
        <v>44245</v>
      </c>
      <c r="C582" s="41">
        <v>49</v>
      </c>
      <c r="D582" s="74" t="s">
        <v>1434</v>
      </c>
      <c r="E582" s="106" t="s">
        <v>1435</v>
      </c>
      <c r="I582" s="80"/>
      <c r="M582" s="80"/>
      <c r="Q582" s="447">
        <v>49</v>
      </c>
      <c r="AA582" s="80"/>
      <c r="AF582" s="80"/>
      <c r="AG582" s="80"/>
      <c r="AK582" s="80"/>
      <c r="AL582" s="421"/>
    </row>
    <row r="583" spans="1:39" ht="14.25" customHeight="1">
      <c r="A583" s="335" t="s">
        <v>1436</v>
      </c>
      <c r="B583" s="82">
        <v>44248</v>
      </c>
      <c r="C583" s="41">
        <v>16</v>
      </c>
      <c r="D583" s="74" t="s">
        <v>1437</v>
      </c>
      <c r="E583" s="106" t="s">
        <v>1438</v>
      </c>
      <c r="F583">
        <v>1</v>
      </c>
      <c r="G583">
        <v>5</v>
      </c>
      <c r="H583">
        <v>10</v>
      </c>
      <c r="I583" s="80"/>
      <c r="K583">
        <v>4</v>
      </c>
      <c r="M583" s="80" t="s">
        <v>1439</v>
      </c>
      <c r="N583">
        <v>4</v>
      </c>
      <c r="O583">
        <v>1</v>
      </c>
      <c r="P583" s="305">
        <v>7</v>
      </c>
      <c r="Q583" s="447">
        <v>10</v>
      </c>
      <c r="S583">
        <v>2</v>
      </c>
      <c r="T583">
        <v>3</v>
      </c>
      <c r="U583">
        <v>4</v>
      </c>
      <c r="AA583" s="80" t="s">
        <v>307</v>
      </c>
      <c r="AF583" s="80"/>
      <c r="AG583" s="80"/>
      <c r="AK583" s="80" t="s">
        <v>1440</v>
      </c>
      <c r="AL583" s="421"/>
    </row>
    <row r="584" spans="1:39" ht="14.25" customHeight="1">
      <c r="A584" s="335" t="s">
        <v>1441</v>
      </c>
      <c r="B584" s="82">
        <v>44233</v>
      </c>
      <c r="C584" s="41">
        <v>132</v>
      </c>
      <c r="D584" s="74" t="s">
        <v>8317</v>
      </c>
      <c r="E584" s="106"/>
      <c r="F584">
        <v>5</v>
      </c>
      <c r="G584">
        <v>2</v>
      </c>
      <c r="H584">
        <v>125</v>
      </c>
      <c r="I584" s="80"/>
      <c r="K584">
        <v>1</v>
      </c>
      <c r="M584" s="80" t="s">
        <v>1442</v>
      </c>
      <c r="P584" s="305">
        <v>78</v>
      </c>
      <c r="Q584" s="447">
        <v>122</v>
      </c>
      <c r="R584">
        <v>3</v>
      </c>
      <c r="S584">
        <v>4</v>
      </c>
      <c r="U584">
        <v>6</v>
      </c>
      <c r="V584">
        <v>1</v>
      </c>
      <c r="AA584" s="80" t="s">
        <v>55</v>
      </c>
      <c r="AF584" s="80"/>
      <c r="AG584" s="80"/>
      <c r="AK584" s="80"/>
      <c r="AL584" s="421"/>
    </row>
    <row r="585" spans="1:39" ht="14.25" customHeight="1">
      <c r="A585" s="335" t="s">
        <v>1443</v>
      </c>
      <c r="B585" s="82">
        <v>44269</v>
      </c>
      <c r="C585" s="41">
        <v>2</v>
      </c>
      <c r="D585" s="74" t="s">
        <v>1444</v>
      </c>
      <c r="E585" s="106" t="s">
        <v>1445</v>
      </c>
      <c r="G585">
        <v>1</v>
      </c>
      <c r="H585">
        <v>1</v>
      </c>
      <c r="I585" s="80"/>
      <c r="M585" s="80" t="s">
        <v>1446</v>
      </c>
      <c r="P585" s="305">
        <v>1</v>
      </c>
      <c r="Q585" s="447">
        <v>2</v>
      </c>
      <c r="AA585" s="80" t="s">
        <v>55</v>
      </c>
      <c r="AF585" s="80"/>
      <c r="AG585" s="80"/>
      <c r="AK585" s="80"/>
      <c r="AL585" s="421"/>
    </row>
    <row r="586" spans="1:39" ht="14.25" customHeight="1">
      <c r="A586" s="335" t="s">
        <v>1447</v>
      </c>
      <c r="B586" s="82">
        <v>44267</v>
      </c>
      <c r="C586" s="41">
        <v>3</v>
      </c>
      <c r="D586" s="74" t="s">
        <v>1448</v>
      </c>
      <c r="E586" s="106" t="s">
        <v>1449</v>
      </c>
      <c r="G586">
        <v>2</v>
      </c>
      <c r="H586">
        <v>1</v>
      </c>
      <c r="I586" s="80"/>
      <c r="M586" s="80" t="s">
        <v>1450</v>
      </c>
      <c r="O586" s="162">
        <v>1</v>
      </c>
      <c r="P586" s="305">
        <v>1</v>
      </c>
      <c r="Q586" s="447">
        <v>3</v>
      </c>
      <c r="AA586" s="80" t="s">
        <v>55</v>
      </c>
      <c r="AF586" s="80"/>
      <c r="AG586" s="80"/>
      <c r="AK586" s="80"/>
      <c r="AL586" s="421"/>
    </row>
    <row r="587" spans="1:39" ht="14.25" customHeight="1">
      <c r="A587" s="335" t="s">
        <v>1451</v>
      </c>
      <c r="B587" s="82">
        <v>44263</v>
      </c>
      <c r="C587" s="41">
        <v>1</v>
      </c>
      <c r="D587" s="74">
        <v>35</v>
      </c>
      <c r="E587" s="106" t="s">
        <v>920</v>
      </c>
      <c r="G587">
        <v>1</v>
      </c>
      <c r="I587" s="80"/>
      <c r="M587" s="80" t="s">
        <v>1452</v>
      </c>
      <c r="Q587" s="447">
        <v>1</v>
      </c>
      <c r="AA587" s="80" t="s">
        <v>55</v>
      </c>
      <c r="AF587" s="80"/>
      <c r="AG587" s="80"/>
      <c r="AK587" s="80"/>
      <c r="AL587" s="421"/>
    </row>
    <row r="588" spans="1:39" ht="14.25" customHeight="1">
      <c r="A588" s="335" t="s">
        <v>1453</v>
      </c>
      <c r="B588" s="82">
        <v>44258</v>
      </c>
      <c r="C588" s="41">
        <v>1</v>
      </c>
      <c r="D588" s="74">
        <v>25</v>
      </c>
      <c r="E588" s="106" t="s">
        <v>1454</v>
      </c>
      <c r="I588" s="80"/>
      <c r="M588" s="80" t="s">
        <v>1455</v>
      </c>
      <c r="N588">
        <v>1</v>
      </c>
      <c r="P588" s="305">
        <v>1</v>
      </c>
      <c r="Q588" s="447">
        <v>1</v>
      </c>
      <c r="AA588" s="80" t="s">
        <v>55</v>
      </c>
      <c r="AF588" s="80"/>
      <c r="AG588" s="80"/>
      <c r="AK588" s="80"/>
      <c r="AL588" s="421">
        <v>41</v>
      </c>
    </row>
    <row r="589" spans="1:39" ht="14.25" customHeight="1">
      <c r="A589" s="335" t="s">
        <v>574</v>
      </c>
      <c r="B589" s="82">
        <v>44266</v>
      </c>
      <c r="C589" s="41">
        <v>105</v>
      </c>
      <c r="D589" s="74"/>
      <c r="E589" s="106"/>
      <c r="F589">
        <v>22</v>
      </c>
      <c r="G589">
        <v>35</v>
      </c>
      <c r="H589">
        <v>48</v>
      </c>
      <c r="I589" s="80"/>
      <c r="K589">
        <v>2</v>
      </c>
      <c r="L589">
        <v>5</v>
      </c>
      <c r="M589" s="80">
        <v>29</v>
      </c>
      <c r="N589">
        <v>1</v>
      </c>
      <c r="P589" s="305">
        <v>21</v>
      </c>
      <c r="Q589" s="447">
        <v>30</v>
      </c>
      <c r="R589">
        <v>2</v>
      </c>
      <c r="T589">
        <v>2</v>
      </c>
      <c r="U589">
        <v>73</v>
      </c>
      <c r="AA589" s="80" t="s">
        <v>214</v>
      </c>
      <c r="AF589" s="80"/>
      <c r="AG589" s="80"/>
      <c r="AK589" s="80"/>
      <c r="AL589" s="421"/>
    </row>
    <row r="590" spans="1:39" ht="14.25" customHeight="1">
      <c r="A590" s="335" t="s">
        <v>1456</v>
      </c>
      <c r="B590" s="82">
        <v>44266</v>
      </c>
      <c r="C590" s="41">
        <v>1</v>
      </c>
      <c r="D590" s="74">
        <v>35</v>
      </c>
      <c r="E590" s="80" t="s">
        <v>1457</v>
      </c>
      <c r="H590">
        <v>1</v>
      </c>
      <c r="I590" s="80"/>
      <c r="M590" s="80"/>
      <c r="P590" s="305">
        <v>1</v>
      </c>
      <c r="Q590" s="447">
        <v>1</v>
      </c>
      <c r="Z590" s="80" t="s">
        <v>41</v>
      </c>
      <c r="AA590" s="80" t="s">
        <v>55</v>
      </c>
      <c r="AE590" s="80" t="s">
        <v>41</v>
      </c>
      <c r="AF590" s="80" t="s">
        <v>41</v>
      </c>
      <c r="AG590" s="80"/>
      <c r="AI590" s="80" t="s">
        <v>41</v>
      </c>
      <c r="AK590" s="80"/>
      <c r="AL590" s="421"/>
    </row>
    <row r="591" spans="1:39" ht="14.25" customHeight="1">
      <c r="A591" s="335" t="s">
        <v>1458</v>
      </c>
      <c r="B591" s="82">
        <v>44263</v>
      </c>
      <c r="C591" s="41">
        <v>1</v>
      </c>
      <c r="D591" s="74">
        <v>34</v>
      </c>
      <c r="E591" s="106"/>
      <c r="H591">
        <v>1</v>
      </c>
      <c r="I591" s="80"/>
      <c r="M591" s="80"/>
      <c r="Q591" s="447">
        <v>1</v>
      </c>
      <c r="AA591" s="80" t="s">
        <v>41</v>
      </c>
      <c r="AC591" s="80" t="s">
        <v>1459</v>
      </c>
      <c r="AF591" s="80"/>
      <c r="AG591" s="80"/>
      <c r="AI591" s="80" t="s">
        <v>1459</v>
      </c>
      <c r="AK591" s="80"/>
      <c r="AL591" s="421"/>
      <c r="AM591" s="80" t="s">
        <v>1460</v>
      </c>
    </row>
    <row r="592" spans="1:39" ht="14.25" customHeight="1">
      <c r="A592" s="335" t="s">
        <v>1461</v>
      </c>
      <c r="B592" s="82">
        <v>44258</v>
      </c>
      <c r="C592" s="41">
        <v>1</v>
      </c>
      <c r="D592" s="74"/>
      <c r="E592" s="106" t="s">
        <v>867</v>
      </c>
      <c r="I592" s="80"/>
      <c r="M592" s="80"/>
      <c r="Q592" s="447">
        <v>1</v>
      </c>
      <c r="AA592" s="80" t="s">
        <v>1462</v>
      </c>
      <c r="AF592" s="80"/>
      <c r="AG592" s="80" t="s">
        <v>1463</v>
      </c>
      <c r="AK592" s="80"/>
      <c r="AL592" s="421"/>
    </row>
    <row r="593" spans="1:39" ht="14.25" customHeight="1">
      <c r="A593" s="335" t="s">
        <v>1464</v>
      </c>
      <c r="B593" s="82">
        <v>44270</v>
      </c>
      <c r="C593" s="41">
        <v>9</v>
      </c>
      <c r="D593" s="74"/>
      <c r="E593" s="106"/>
      <c r="I593" s="80"/>
      <c r="M593" s="80"/>
      <c r="N593">
        <v>0</v>
      </c>
      <c r="AA593" s="80"/>
      <c r="AF593" s="80"/>
      <c r="AG593" s="80"/>
      <c r="AK593" s="80"/>
      <c r="AL593" s="421"/>
    </row>
    <row r="594" spans="1:39" ht="14.25" customHeight="1">
      <c r="A594" s="335" t="s">
        <v>1465</v>
      </c>
      <c r="B594" s="82">
        <v>44253</v>
      </c>
      <c r="C594" s="41">
        <v>56</v>
      </c>
      <c r="D594" s="74" t="s">
        <v>1466</v>
      </c>
      <c r="E594" s="106" t="s">
        <v>1467</v>
      </c>
      <c r="F594">
        <v>4</v>
      </c>
      <c r="G594">
        <v>8</v>
      </c>
      <c r="H594">
        <v>44</v>
      </c>
      <c r="I594" s="80"/>
      <c r="K594">
        <v>11</v>
      </c>
      <c r="M594" s="80" t="s">
        <v>1468</v>
      </c>
      <c r="N594">
        <v>6</v>
      </c>
      <c r="P594" s="305">
        <v>37</v>
      </c>
      <c r="Q594" s="447">
        <v>55</v>
      </c>
      <c r="R594">
        <v>1</v>
      </c>
      <c r="S594" s="205">
        <v>1</v>
      </c>
      <c r="T594">
        <v>4</v>
      </c>
      <c r="AA594" s="80"/>
      <c r="AF594" s="80"/>
      <c r="AG594" s="80"/>
      <c r="AK594" s="80"/>
      <c r="AL594" s="421"/>
    </row>
    <row r="595" spans="1:39" ht="14.25" customHeight="1">
      <c r="A595" s="335" t="s">
        <v>1469</v>
      </c>
      <c r="B595" s="82">
        <v>44246</v>
      </c>
      <c r="C595" s="41">
        <v>887</v>
      </c>
      <c r="D595" s="74" t="s">
        <v>1470</v>
      </c>
      <c r="E595" s="106" t="s">
        <v>1471</v>
      </c>
      <c r="I595" s="80"/>
      <c r="M595" s="80">
        <v>122</v>
      </c>
      <c r="N595">
        <v>44</v>
      </c>
      <c r="P595" s="305">
        <v>215</v>
      </c>
      <c r="Q595" s="447">
        <v>887</v>
      </c>
      <c r="R595" s="207">
        <v>22</v>
      </c>
      <c r="S595" s="207">
        <v>5</v>
      </c>
      <c r="AA595" s="80"/>
      <c r="AF595" s="80"/>
      <c r="AG595" s="80"/>
      <c r="AK595" s="80"/>
      <c r="AL595" s="421"/>
    </row>
    <row r="596" spans="1:39" ht="14.25" customHeight="1">
      <c r="A596" s="335" t="s">
        <v>1472</v>
      </c>
      <c r="B596" s="82">
        <v>44243</v>
      </c>
      <c r="C596" s="41">
        <v>41</v>
      </c>
      <c r="D596" s="74"/>
      <c r="E596" s="106"/>
      <c r="I596" s="80"/>
      <c r="M596" s="80"/>
      <c r="P596" s="305">
        <v>23</v>
      </c>
      <c r="Q596" s="447">
        <v>41</v>
      </c>
      <c r="Y596" s="80" t="s">
        <v>1473</v>
      </c>
      <c r="Z596" t="s">
        <v>1473</v>
      </c>
      <c r="AA596" s="80"/>
      <c r="AE596" t="s">
        <v>1473</v>
      </c>
      <c r="AF596" s="80" t="s">
        <v>1473</v>
      </c>
      <c r="AG596" s="80"/>
      <c r="AK596" s="80"/>
      <c r="AL596" s="421"/>
    </row>
    <row r="597" spans="1:39" ht="14.25" customHeight="1">
      <c r="A597" s="335" t="s">
        <v>1474</v>
      </c>
      <c r="B597" s="82" t="s">
        <v>1475</v>
      </c>
      <c r="C597" s="41">
        <v>1</v>
      </c>
      <c r="D597" s="74">
        <v>28</v>
      </c>
      <c r="E597" s="106" t="s">
        <v>1280</v>
      </c>
      <c r="I597" s="80"/>
      <c r="M597" s="80"/>
      <c r="Q597" s="447">
        <v>1</v>
      </c>
      <c r="Z597" s="80" t="s">
        <v>54</v>
      </c>
      <c r="AA597" s="80" t="s">
        <v>55</v>
      </c>
      <c r="AC597" s="80" t="s">
        <v>1476</v>
      </c>
      <c r="AF597" s="80" t="s">
        <v>54</v>
      </c>
      <c r="AG597" s="80"/>
      <c r="AK597" s="80"/>
      <c r="AL597" s="421"/>
    </row>
    <row r="598" spans="1:39" ht="14.25" customHeight="1">
      <c r="A598" s="335" t="s">
        <v>1363</v>
      </c>
      <c r="B598" s="82">
        <v>44228</v>
      </c>
      <c r="C598" s="41">
        <v>1</v>
      </c>
      <c r="D598" s="74">
        <v>30</v>
      </c>
      <c r="E598" s="106" t="s">
        <v>1364</v>
      </c>
      <c r="H598">
        <v>1</v>
      </c>
      <c r="I598" s="80"/>
      <c r="M598" s="80"/>
      <c r="P598" s="305">
        <v>1</v>
      </c>
      <c r="Q598" s="447">
        <v>1</v>
      </c>
      <c r="AA598" s="80" t="s">
        <v>55</v>
      </c>
      <c r="AF598" s="80"/>
      <c r="AG598" s="80"/>
      <c r="AK598" s="80"/>
      <c r="AL598" s="421"/>
    </row>
    <row r="599" spans="1:39" ht="14.25" customHeight="1">
      <c r="A599" s="335" t="s">
        <v>584</v>
      </c>
      <c r="B599" s="82">
        <v>44202</v>
      </c>
      <c r="C599" s="41">
        <v>5</v>
      </c>
      <c r="D599" s="74" t="s">
        <v>49</v>
      </c>
      <c r="E599" s="106"/>
      <c r="I599" s="80"/>
      <c r="M599" s="80"/>
      <c r="P599" s="305">
        <v>3</v>
      </c>
      <c r="Q599" s="447">
        <v>5</v>
      </c>
      <c r="AA599" s="80" t="s">
        <v>214</v>
      </c>
      <c r="AF599" s="80"/>
      <c r="AG599" s="80"/>
      <c r="AK599" s="80"/>
      <c r="AL599" s="421"/>
    </row>
    <row r="600" spans="1:39" ht="14.25" customHeight="1">
      <c r="A600" s="335" t="s">
        <v>1477</v>
      </c>
      <c r="B600" s="82">
        <v>44275</v>
      </c>
      <c r="C600" s="41">
        <v>1</v>
      </c>
      <c r="D600" s="74">
        <v>34</v>
      </c>
      <c r="E600" s="106" t="s">
        <v>1478</v>
      </c>
      <c r="I600" s="80"/>
      <c r="M600" s="80" t="s">
        <v>1479</v>
      </c>
      <c r="P600" s="305">
        <v>1</v>
      </c>
      <c r="Q600" s="447">
        <v>1</v>
      </c>
      <c r="AA600" s="80" t="s">
        <v>55</v>
      </c>
      <c r="AF600" s="80"/>
      <c r="AG600" s="80"/>
      <c r="AK600" s="80"/>
      <c r="AL600" s="421"/>
    </row>
    <row r="601" spans="1:39" ht="14.25" customHeight="1">
      <c r="A601" s="335" t="s">
        <v>1480</v>
      </c>
      <c r="B601" s="82">
        <v>44271</v>
      </c>
      <c r="C601" s="41">
        <v>1</v>
      </c>
      <c r="D601" s="74">
        <v>31</v>
      </c>
      <c r="E601" s="106" t="s">
        <v>809</v>
      </c>
      <c r="I601" s="80"/>
      <c r="J601">
        <v>1</v>
      </c>
      <c r="M601" s="80"/>
      <c r="N601">
        <v>1</v>
      </c>
      <c r="P601" s="305">
        <v>1</v>
      </c>
      <c r="Q601" s="447">
        <v>1</v>
      </c>
      <c r="AA601" s="80" t="s">
        <v>55</v>
      </c>
      <c r="AF601" s="80"/>
      <c r="AG601" s="80"/>
      <c r="AK601" s="80"/>
      <c r="AL601" s="421"/>
    </row>
    <row r="602" spans="1:39" ht="14.25" customHeight="1">
      <c r="A602" s="335" t="s">
        <v>1481</v>
      </c>
      <c r="B602" s="82">
        <v>44271</v>
      </c>
      <c r="C602" s="41">
        <v>1</v>
      </c>
      <c r="D602" s="74">
        <v>22</v>
      </c>
      <c r="E602" s="106" t="s">
        <v>911</v>
      </c>
      <c r="I602" s="80"/>
      <c r="M602" s="80"/>
      <c r="Q602" s="447">
        <v>1</v>
      </c>
      <c r="AA602" s="80" t="s">
        <v>55</v>
      </c>
      <c r="AF602" s="80"/>
      <c r="AG602" s="80" t="s">
        <v>41</v>
      </c>
      <c r="AK602" s="80"/>
      <c r="AL602" s="421"/>
    </row>
    <row r="603" spans="1:39" ht="14.25" customHeight="1">
      <c r="A603" s="335" t="s">
        <v>1482</v>
      </c>
      <c r="B603" s="82">
        <v>44265</v>
      </c>
      <c r="C603" s="41">
        <v>1</v>
      </c>
      <c r="D603" s="74">
        <v>24</v>
      </c>
      <c r="E603" s="106"/>
      <c r="I603" s="80"/>
      <c r="K603">
        <v>1</v>
      </c>
      <c r="M603" s="80"/>
      <c r="P603" s="305">
        <v>1</v>
      </c>
      <c r="Q603" s="447">
        <v>1</v>
      </c>
      <c r="AA603" s="80" t="s">
        <v>55</v>
      </c>
      <c r="AF603" s="80"/>
      <c r="AG603" s="80"/>
      <c r="AK603" s="80"/>
      <c r="AL603" s="421"/>
    </row>
    <row r="604" spans="1:39" ht="14.25" customHeight="1">
      <c r="A604" s="335" t="s">
        <v>1483</v>
      </c>
      <c r="B604" s="82">
        <v>44265</v>
      </c>
      <c r="C604" s="41">
        <v>1</v>
      </c>
      <c r="D604" s="74">
        <v>27</v>
      </c>
      <c r="E604" s="106" t="s">
        <v>1248</v>
      </c>
      <c r="G604">
        <v>1</v>
      </c>
      <c r="I604" s="80"/>
      <c r="J604">
        <v>1</v>
      </c>
      <c r="M604" s="80"/>
      <c r="P604" s="305">
        <v>1</v>
      </c>
      <c r="Q604" s="447">
        <v>1</v>
      </c>
      <c r="AA604" s="80" t="s">
        <v>55</v>
      </c>
      <c r="AF604" s="80"/>
      <c r="AG604" s="80"/>
      <c r="AK604" s="80"/>
      <c r="AL604" s="421"/>
    </row>
    <row r="605" spans="1:39" ht="14.25" customHeight="1">
      <c r="A605" s="335" t="s">
        <v>1284</v>
      </c>
      <c r="B605" s="82">
        <v>44264</v>
      </c>
      <c r="C605" s="41">
        <v>6</v>
      </c>
      <c r="D605" s="74" t="s">
        <v>60</v>
      </c>
      <c r="E605" s="106" t="s">
        <v>1285</v>
      </c>
      <c r="G605">
        <v>2</v>
      </c>
      <c r="H605">
        <v>4</v>
      </c>
      <c r="I605" s="80"/>
      <c r="J605">
        <v>6</v>
      </c>
      <c r="L605">
        <v>1</v>
      </c>
      <c r="M605" s="80" t="s">
        <v>1484</v>
      </c>
      <c r="N605">
        <v>3</v>
      </c>
      <c r="P605" s="305">
        <v>2</v>
      </c>
      <c r="Q605" s="447">
        <v>5</v>
      </c>
      <c r="U605">
        <v>1</v>
      </c>
      <c r="AA605" s="80" t="s">
        <v>55</v>
      </c>
      <c r="AF605" s="80"/>
      <c r="AG605" s="80"/>
      <c r="AK605" s="80"/>
      <c r="AL605" s="421"/>
    </row>
    <row r="606" spans="1:39" ht="14.25" customHeight="1">
      <c r="A606" s="335" t="s">
        <v>1485</v>
      </c>
      <c r="B606" s="82">
        <v>44274</v>
      </c>
      <c r="C606" s="41">
        <v>1</v>
      </c>
      <c r="D606" s="74">
        <v>38</v>
      </c>
      <c r="E606" s="106"/>
      <c r="H606">
        <v>1</v>
      </c>
      <c r="I606" s="80"/>
      <c r="K606">
        <v>1</v>
      </c>
      <c r="M606" s="80"/>
      <c r="P606" s="305">
        <v>1</v>
      </c>
      <c r="Q606" s="447">
        <v>1</v>
      </c>
      <c r="AA606" s="80" t="s">
        <v>1486</v>
      </c>
      <c r="AF606" s="80"/>
      <c r="AG606" s="80"/>
      <c r="AK606" s="80"/>
      <c r="AL606" s="421"/>
    </row>
    <row r="607" spans="1:39" ht="14.25" customHeight="1">
      <c r="A607" s="335" t="s">
        <v>1487</v>
      </c>
      <c r="B607" s="82">
        <v>44277</v>
      </c>
      <c r="C607" s="41">
        <v>1</v>
      </c>
      <c r="D607" s="74"/>
      <c r="E607" s="106" t="s">
        <v>1488</v>
      </c>
      <c r="H607">
        <v>1</v>
      </c>
      <c r="I607" s="80"/>
      <c r="M607" s="80"/>
      <c r="Q607" s="447">
        <v>1</v>
      </c>
      <c r="AA607" s="80" t="s">
        <v>41</v>
      </c>
      <c r="AF607" s="80"/>
      <c r="AG607" s="80"/>
      <c r="AI607" s="80" t="s">
        <v>1459</v>
      </c>
      <c r="AK607" s="80"/>
      <c r="AL607" s="421"/>
      <c r="AM607" s="80" t="s">
        <v>1489</v>
      </c>
    </row>
    <row r="608" spans="1:39" ht="14.25" customHeight="1">
      <c r="A608" s="335" t="s">
        <v>1490</v>
      </c>
      <c r="B608" s="82">
        <v>44271</v>
      </c>
      <c r="C608" s="41">
        <v>1</v>
      </c>
      <c r="D608" s="74"/>
      <c r="E608" s="106" t="s">
        <v>970</v>
      </c>
      <c r="H608">
        <v>1</v>
      </c>
      <c r="I608" s="80"/>
      <c r="J608">
        <v>1</v>
      </c>
      <c r="M608" s="80"/>
      <c r="N608">
        <v>1</v>
      </c>
      <c r="P608" s="305">
        <v>1</v>
      </c>
      <c r="Q608" s="447">
        <v>1</v>
      </c>
      <c r="AA608" s="80"/>
      <c r="AF608" s="80"/>
      <c r="AG608" s="80"/>
      <c r="AK608" s="80"/>
      <c r="AL608" s="421"/>
    </row>
    <row r="609" spans="1:38" ht="14.25" customHeight="1">
      <c r="A609" s="335" t="s">
        <v>1491</v>
      </c>
      <c r="B609" s="82">
        <v>44256</v>
      </c>
      <c r="C609" s="41">
        <v>60</v>
      </c>
      <c r="D609" s="74" t="s">
        <v>1492</v>
      </c>
      <c r="E609" s="106"/>
      <c r="H609">
        <v>60</v>
      </c>
      <c r="I609" s="80"/>
      <c r="M609" s="80" t="s">
        <v>1493</v>
      </c>
      <c r="P609" s="305">
        <v>23</v>
      </c>
      <c r="Q609" s="447">
        <v>60</v>
      </c>
      <c r="AA609" s="80"/>
      <c r="AF609" s="80"/>
      <c r="AG609" s="80"/>
      <c r="AK609" s="80"/>
      <c r="AL609" s="421"/>
    </row>
    <row r="610" spans="1:38" ht="14.25" customHeight="1">
      <c r="A610" s="335" t="s">
        <v>1494</v>
      </c>
      <c r="B610" s="82">
        <v>44245</v>
      </c>
      <c r="C610" s="41">
        <v>1</v>
      </c>
      <c r="D610" s="74">
        <v>34</v>
      </c>
      <c r="E610" s="106" t="s">
        <v>1495</v>
      </c>
      <c r="H610">
        <v>1</v>
      </c>
      <c r="I610" s="80"/>
      <c r="M610" s="80"/>
      <c r="Q610" s="447">
        <v>1</v>
      </c>
      <c r="T610">
        <v>1</v>
      </c>
      <c r="AA610" s="80"/>
      <c r="AF610" s="80"/>
      <c r="AG610" s="80"/>
      <c r="AK610" s="80"/>
      <c r="AL610" s="421"/>
    </row>
    <row r="611" spans="1:38" ht="14.25" customHeight="1">
      <c r="A611" s="339" t="s">
        <v>1496</v>
      </c>
      <c r="B611" s="82">
        <v>44280</v>
      </c>
      <c r="C611" s="41">
        <v>1</v>
      </c>
      <c r="D611" s="74">
        <v>28</v>
      </c>
      <c r="E611" s="106" t="s">
        <v>1497</v>
      </c>
      <c r="I611" s="80"/>
      <c r="M611" s="80" t="s">
        <v>1498</v>
      </c>
      <c r="R611">
        <v>1</v>
      </c>
      <c r="AA611" s="80" t="s">
        <v>55</v>
      </c>
      <c r="AF611" s="80" t="s">
        <v>55</v>
      </c>
      <c r="AG611" s="80"/>
      <c r="AK611" s="80" t="s">
        <v>1499</v>
      </c>
      <c r="AL611" s="421"/>
    </row>
    <row r="612" spans="1:38" ht="14.25" customHeight="1">
      <c r="A612" s="335" t="s">
        <v>1500</v>
      </c>
      <c r="B612" s="82">
        <v>44237</v>
      </c>
      <c r="C612" s="41">
        <v>30</v>
      </c>
      <c r="D612" s="74">
        <v>28.5</v>
      </c>
      <c r="E612" s="106"/>
      <c r="H612">
        <v>30</v>
      </c>
      <c r="I612" s="80"/>
      <c r="M612" s="80"/>
      <c r="P612" s="305">
        <v>30</v>
      </c>
      <c r="Q612" s="447">
        <v>30</v>
      </c>
      <c r="AA612" s="80"/>
      <c r="AF612" s="80"/>
      <c r="AG612" s="80"/>
      <c r="AK612" s="80" t="s">
        <v>1501</v>
      </c>
      <c r="AL612" s="421"/>
    </row>
    <row r="613" spans="1:38" ht="14.25" customHeight="1">
      <c r="A613" s="335" t="s">
        <v>1502</v>
      </c>
      <c r="B613" s="82">
        <v>44256</v>
      </c>
      <c r="C613" s="41">
        <v>1</v>
      </c>
      <c r="D613" s="74">
        <v>28</v>
      </c>
      <c r="E613" s="106" t="s">
        <v>1503</v>
      </c>
      <c r="I613" s="80"/>
      <c r="M613" s="80" t="s">
        <v>1504</v>
      </c>
      <c r="P613" s="305">
        <v>1</v>
      </c>
      <c r="Q613" s="447">
        <v>1</v>
      </c>
      <c r="AA613" s="80" t="s">
        <v>55</v>
      </c>
      <c r="AF613" s="80"/>
      <c r="AG613" s="80"/>
      <c r="AK613" s="80"/>
      <c r="AL613" s="421"/>
    </row>
    <row r="614" spans="1:38" ht="14.25" customHeight="1">
      <c r="A614" s="335" t="s">
        <v>1505</v>
      </c>
      <c r="B614" s="82">
        <v>44278</v>
      </c>
      <c r="C614" s="41">
        <v>1</v>
      </c>
      <c r="D614" s="74">
        <v>29</v>
      </c>
      <c r="E614" s="106" t="s">
        <v>1506</v>
      </c>
      <c r="I614" s="80"/>
      <c r="J614">
        <v>1</v>
      </c>
      <c r="M614" s="80" t="s">
        <v>1507</v>
      </c>
      <c r="N614">
        <v>1</v>
      </c>
      <c r="P614" s="305">
        <v>1</v>
      </c>
      <c r="Q614" s="447">
        <v>1</v>
      </c>
      <c r="AA614" s="80" t="s">
        <v>55</v>
      </c>
      <c r="AF614" s="80"/>
      <c r="AG614" s="80"/>
      <c r="AK614" s="80"/>
      <c r="AL614" s="421"/>
    </row>
    <row r="615" spans="1:38" ht="14.25" customHeight="1">
      <c r="A615" s="335" t="s">
        <v>1508</v>
      </c>
      <c r="B615" s="82">
        <v>44278</v>
      </c>
      <c r="C615" s="41">
        <v>1</v>
      </c>
      <c r="D615" s="74">
        <v>29</v>
      </c>
      <c r="E615" s="106" t="s">
        <v>1454</v>
      </c>
      <c r="I615" s="80"/>
      <c r="J615">
        <v>1</v>
      </c>
      <c r="M615" s="80"/>
      <c r="P615" s="305">
        <v>1</v>
      </c>
      <c r="Q615" s="447">
        <v>1</v>
      </c>
      <c r="AA615" s="80" t="s">
        <v>55</v>
      </c>
      <c r="AF615" s="80"/>
      <c r="AG615" s="80"/>
      <c r="AK615" s="80"/>
      <c r="AL615" s="421"/>
    </row>
    <row r="616" spans="1:38" ht="14.25" customHeight="1">
      <c r="A616" s="335" t="s">
        <v>1509</v>
      </c>
      <c r="B616" s="82">
        <v>44278</v>
      </c>
      <c r="C616" s="41">
        <v>26</v>
      </c>
      <c r="D616" s="74" t="s">
        <v>1510</v>
      </c>
      <c r="E616" s="106" t="s">
        <v>1511</v>
      </c>
      <c r="I616" s="80"/>
      <c r="J616">
        <v>22</v>
      </c>
      <c r="K616">
        <v>5</v>
      </c>
      <c r="L616">
        <v>5</v>
      </c>
      <c r="M616" s="80" t="s">
        <v>1512</v>
      </c>
      <c r="N616" s="80">
        <v>2</v>
      </c>
      <c r="P616" s="305">
        <v>18</v>
      </c>
      <c r="Q616" s="447">
        <v>26</v>
      </c>
      <c r="AA616" s="80" t="s">
        <v>66</v>
      </c>
      <c r="AF616" s="80"/>
      <c r="AG616" s="80"/>
      <c r="AK616" s="80" t="s">
        <v>1513</v>
      </c>
      <c r="AL616" s="421"/>
    </row>
    <row r="617" spans="1:38" ht="14.25" customHeight="1">
      <c r="A617" s="335" t="s">
        <v>932</v>
      </c>
      <c r="B617" s="82"/>
      <c r="C617" s="41">
        <v>8485</v>
      </c>
      <c r="D617" s="74"/>
      <c r="E617" s="106"/>
      <c r="I617" s="80"/>
      <c r="M617" s="80"/>
      <c r="N617" s="80"/>
      <c r="O617">
        <v>12</v>
      </c>
      <c r="P617" s="305">
        <v>997</v>
      </c>
      <c r="Q617" s="447">
        <v>2373</v>
      </c>
      <c r="U617">
        <f>C617-Q617</f>
        <v>6112</v>
      </c>
      <c r="AA617" s="80"/>
      <c r="AF617" s="80"/>
      <c r="AG617" s="80"/>
      <c r="AK617" s="80"/>
      <c r="AL617" s="421"/>
    </row>
    <row r="618" spans="1:38" ht="14.25" customHeight="1">
      <c r="A618" s="335" t="s">
        <v>1514</v>
      </c>
      <c r="B618" s="82">
        <v>44270</v>
      </c>
      <c r="C618" s="41">
        <v>35</v>
      </c>
      <c r="D618" s="74"/>
      <c r="E618" s="106"/>
      <c r="I618" s="80"/>
      <c r="M618" s="80"/>
      <c r="N618" s="80"/>
      <c r="P618" s="305">
        <v>24</v>
      </c>
      <c r="Q618" s="447">
        <v>35</v>
      </c>
      <c r="AA618" s="80"/>
      <c r="AF618" s="80"/>
      <c r="AG618" s="80"/>
      <c r="AK618" s="80"/>
      <c r="AL618" s="421"/>
    </row>
    <row r="619" spans="1:38" ht="14.25" customHeight="1">
      <c r="A619" s="335" t="s">
        <v>1515</v>
      </c>
      <c r="B619" s="82">
        <v>44273</v>
      </c>
      <c r="C619" s="41">
        <v>8</v>
      </c>
      <c r="D619" s="74"/>
      <c r="E619" s="106"/>
      <c r="I619" s="80"/>
      <c r="M619" s="80"/>
      <c r="N619" s="80"/>
      <c r="Q619" s="447">
        <v>8</v>
      </c>
      <c r="AA619" s="80"/>
      <c r="AF619" s="80"/>
      <c r="AG619" s="80"/>
      <c r="AK619" s="80"/>
      <c r="AL619" s="421"/>
    </row>
    <row r="620" spans="1:38" ht="14.25" customHeight="1">
      <c r="A620" s="335" t="s">
        <v>1516</v>
      </c>
      <c r="B620" s="82">
        <v>44272</v>
      </c>
      <c r="C620" s="41">
        <v>30</v>
      </c>
      <c r="D620" s="74"/>
      <c r="E620" s="106"/>
      <c r="I620" s="80"/>
      <c r="J620">
        <v>1</v>
      </c>
      <c r="M620" s="80"/>
      <c r="N620" s="80">
        <v>2</v>
      </c>
      <c r="O620">
        <v>1</v>
      </c>
      <c r="Q620" s="447">
        <v>30</v>
      </c>
      <c r="AA620" s="80"/>
      <c r="AF620" s="80"/>
      <c r="AG620" s="80"/>
      <c r="AK620" s="80"/>
      <c r="AL620" s="421"/>
    </row>
    <row r="621" spans="1:38" ht="14.25" customHeight="1">
      <c r="A621" s="335" t="s">
        <v>1517</v>
      </c>
      <c r="B621" s="82"/>
      <c r="C621" s="41">
        <v>28</v>
      </c>
      <c r="D621" s="74" t="s">
        <v>1518</v>
      </c>
      <c r="E621" s="106"/>
      <c r="I621" s="80"/>
      <c r="M621" s="80"/>
      <c r="N621" s="80"/>
      <c r="P621" s="305">
        <v>20</v>
      </c>
      <c r="Q621" s="447">
        <v>28</v>
      </c>
      <c r="AA621" s="80" t="s">
        <v>55</v>
      </c>
      <c r="AF621" s="80"/>
      <c r="AG621" s="80"/>
      <c r="AK621" s="80"/>
      <c r="AL621" s="421"/>
    </row>
    <row r="622" spans="1:38" ht="14.25" customHeight="1">
      <c r="A622" s="335" t="s">
        <v>1519</v>
      </c>
      <c r="B622" s="82">
        <v>44281</v>
      </c>
      <c r="C622" s="41">
        <v>39</v>
      </c>
      <c r="D622" s="74" t="s">
        <v>1520</v>
      </c>
      <c r="E622" s="106"/>
      <c r="F622">
        <v>4</v>
      </c>
      <c r="G622">
        <v>8</v>
      </c>
      <c r="H622">
        <v>27</v>
      </c>
      <c r="I622" s="80"/>
      <c r="M622" s="80" t="s">
        <v>181</v>
      </c>
      <c r="N622" s="80">
        <v>0</v>
      </c>
      <c r="P622" s="305">
        <v>22</v>
      </c>
      <c r="Q622" s="447">
        <v>23</v>
      </c>
      <c r="R622" s="173">
        <v>1</v>
      </c>
      <c r="U622">
        <v>15</v>
      </c>
      <c r="AA622" s="80"/>
      <c r="AF622" s="80"/>
      <c r="AG622" s="80"/>
      <c r="AK622" s="80"/>
      <c r="AL622" s="421"/>
    </row>
    <row r="623" spans="1:38" ht="14.25" customHeight="1">
      <c r="A623" s="335" t="s">
        <v>1505</v>
      </c>
      <c r="B623" s="82">
        <v>44278</v>
      </c>
      <c r="C623" s="41">
        <v>1</v>
      </c>
      <c r="D623" s="74">
        <v>29</v>
      </c>
      <c r="E623" s="106" t="s">
        <v>1506</v>
      </c>
      <c r="I623" s="80"/>
      <c r="M623" s="80"/>
      <c r="N623" s="80">
        <v>1</v>
      </c>
      <c r="P623" s="305">
        <v>1</v>
      </c>
      <c r="Q623" s="447">
        <v>1</v>
      </c>
      <c r="AA623" s="80" t="s">
        <v>55</v>
      </c>
      <c r="AF623" s="80"/>
      <c r="AG623" s="80"/>
      <c r="AK623" s="80"/>
      <c r="AL623" s="421"/>
    </row>
    <row r="624" spans="1:38" ht="14.25" customHeight="1">
      <c r="A624" s="335" t="s">
        <v>1521</v>
      </c>
      <c r="B624" s="82">
        <v>44231</v>
      </c>
      <c r="C624" s="41">
        <v>1</v>
      </c>
      <c r="D624" s="74">
        <v>35</v>
      </c>
      <c r="E624" s="106" t="s">
        <v>886</v>
      </c>
      <c r="I624" s="80"/>
      <c r="M624" s="80"/>
      <c r="N624" s="80">
        <v>1</v>
      </c>
      <c r="P624" s="305">
        <v>1</v>
      </c>
      <c r="Q624" s="447">
        <v>1</v>
      </c>
      <c r="AA624" s="80"/>
      <c r="AF624" s="80"/>
      <c r="AG624" s="80"/>
      <c r="AK624" s="80"/>
      <c r="AL624" s="421"/>
    </row>
    <row r="625" spans="1:38" ht="14.25" customHeight="1">
      <c r="A625" s="335"/>
      <c r="B625" s="82"/>
      <c r="C625" s="41"/>
      <c r="D625" s="74"/>
      <c r="E625" s="106"/>
      <c r="I625" s="80"/>
      <c r="M625" s="80"/>
      <c r="N625" s="80"/>
      <c r="AA625" s="80"/>
      <c r="AF625" s="80"/>
      <c r="AG625" s="80"/>
      <c r="AK625" s="80"/>
      <c r="AL625" s="421"/>
    </row>
    <row r="626" spans="1:38" ht="14.25" customHeight="1">
      <c r="A626" s="335" t="s">
        <v>1522</v>
      </c>
      <c r="B626" s="82">
        <v>44281</v>
      </c>
      <c r="C626" s="41">
        <v>578</v>
      </c>
      <c r="D626" s="74" t="s">
        <v>1523</v>
      </c>
      <c r="E626" s="106" t="s">
        <v>1524</v>
      </c>
      <c r="F626">
        <v>43</v>
      </c>
      <c r="G626">
        <v>113</v>
      </c>
      <c r="H626">
        <v>432</v>
      </c>
      <c r="I626" s="80"/>
      <c r="M626" s="80"/>
      <c r="N626" s="80"/>
      <c r="AA626" s="80"/>
      <c r="AF626" s="80"/>
      <c r="AG626" s="80"/>
      <c r="AK626" s="80"/>
      <c r="AL626" s="421" t="s">
        <v>1525</v>
      </c>
    </row>
    <row r="627" spans="1:38" ht="14.25" customHeight="1">
      <c r="A627" s="335" t="s">
        <v>1526</v>
      </c>
      <c r="B627" s="82">
        <v>44275</v>
      </c>
      <c r="C627" s="41">
        <v>1711</v>
      </c>
      <c r="D627" s="74"/>
      <c r="E627" s="106"/>
      <c r="I627" s="80"/>
      <c r="M627" s="80"/>
      <c r="N627" s="80"/>
      <c r="Q627" s="447">
        <v>1711</v>
      </c>
      <c r="AA627" s="80"/>
      <c r="AF627" s="80"/>
      <c r="AG627" s="80"/>
      <c r="AK627" s="80"/>
      <c r="AL627" s="421"/>
    </row>
    <row r="628" spans="1:38" ht="15.75" customHeight="1">
      <c r="A628" s="335" t="s">
        <v>1527</v>
      </c>
      <c r="C628" s="41">
        <v>247</v>
      </c>
      <c r="F628" s="195">
        <v>54</v>
      </c>
      <c r="G628" s="213">
        <v>26</v>
      </c>
      <c r="H628">
        <f>25+51+83</f>
        <v>159</v>
      </c>
      <c r="M628">
        <v>29</v>
      </c>
      <c r="N628">
        <v>14</v>
      </c>
      <c r="O628">
        <v>1</v>
      </c>
      <c r="P628" s="305">
        <v>75</v>
      </c>
      <c r="Q628" s="447">
        <v>185</v>
      </c>
      <c r="U628">
        <v>58</v>
      </c>
      <c r="V628">
        <v>4</v>
      </c>
      <c r="AL628" s="421"/>
    </row>
    <row r="629" spans="1:38" ht="15.75" customHeight="1">
      <c r="A629" s="335" t="s">
        <v>1528</v>
      </c>
      <c r="B629" s="82">
        <v>44254</v>
      </c>
      <c r="C629" s="41">
        <v>1</v>
      </c>
      <c r="D629">
        <v>22</v>
      </c>
      <c r="E629" s="106" t="s">
        <v>1529</v>
      </c>
      <c r="H629">
        <v>1</v>
      </c>
      <c r="M629" s="80" t="s">
        <v>1530</v>
      </c>
      <c r="N629">
        <v>1</v>
      </c>
      <c r="O629">
        <v>1</v>
      </c>
      <c r="S629">
        <v>1</v>
      </c>
      <c r="AA629" s="80" t="s">
        <v>55</v>
      </c>
      <c r="AL629" s="421"/>
    </row>
    <row r="630" spans="1:38" ht="15.75" customHeight="1">
      <c r="A630" s="335" t="s">
        <v>1531</v>
      </c>
      <c r="B630" s="82">
        <v>44264</v>
      </c>
      <c r="C630" s="41">
        <v>30</v>
      </c>
      <c r="D630" s="80">
        <v>33.5</v>
      </c>
      <c r="E630" s="106" t="s">
        <v>1503</v>
      </c>
      <c r="J630">
        <v>9</v>
      </c>
      <c r="M630" s="80"/>
      <c r="P630" s="305">
        <v>12</v>
      </c>
      <c r="Q630" s="447">
        <v>30</v>
      </c>
      <c r="AA630" s="80"/>
      <c r="AL630" s="421"/>
    </row>
    <row r="631" spans="1:38" ht="15.75" customHeight="1">
      <c r="A631" s="335" t="s">
        <v>1532</v>
      </c>
      <c r="B631" s="82">
        <v>44272</v>
      </c>
      <c r="C631" s="41">
        <v>1</v>
      </c>
      <c r="D631" s="80">
        <v>36</v>
      </c>
      <c r="E631" s="106" t="s">
        <v>1533</v>
      </c>
      <c r="M631" s="80" t="s">
        <v>1534</v>
      </c>
      <c r="P631" s="305">
        <v>1</v>
      </c>
      <c r="Q631" s="447">
        <v>1</v>
      </c>
      <c r="Y631" s="80" t="s">
        <v>41</v>
      </c>
      <c r="AA631" s="80" t="s">
        <v>55</v>
      </c>
      <c r="AF631" s="80" t="s">
        <v>41</v>
      </c>
      <c r="AG631" s="80" t="s">
        <v>596</v>
      </c>
      <c r="AI631" s="80" t="s">
        <v>596</v>
      </c>
      <c r="AK631" s="80" t="s">
        <v>1535</v>
      </c>
      <c r="AL631" s="421"/>
    </row>
    <row r="632" spans="1:38" ht="15.75" customHeight="1">
      <c r="A632" s="335" t="s">
        <v>1536</v>
      </c>
      <c r="B632" s="215">
        <v>44280</v>
      </c>
      <c r="C632" s="41">
        <v>84</v>
      </c>
      <c r="D632" s="80" t="s">
        <v>1537</v>
      </c>
      <c r="E632" s="106" t="s">
        <v>1488</v>
      </c>
      <c r="F632">
        <v>11</v>
      </c>
      <c r="G632">
        <v>39</v>
      </c>
      <c r="H632">
        <v>34</v>
      </c>
      <c r="L632">
        <v>3</v>
      </c>
      <c r="M632" s="80" t="s">
        <v>1538</v>
      </c>
      <c r="P632" s="305">
        <v>3</v>
      </c>
      <c r="Q632" s="447">
        <v>13</v>
      </c>
      <c r="U632">
        <v>71</v>
      </c>
      <c r="Y632" s="80"/>
      <c r="AA632" s="80" t="s">
        <v>1539</v>
      </c>
      <c r="AF632" s="80"/>
      <c r="AG632" s="80"/>
      <c r="AI632" s="80" t="s">
        <v>1540</v>
      </c>
      <c r="AK632" s="80"/>
      <c r="AL632" s="421"/>
    </row>
    <row r="633" spans="1:38" ht="15.75" customHeight="1">
      <c r="A633" s="335" t="s">
        <v>1541</v>
      </c>
      <c r="B633" s="215">
        <v>44287</v>
      </c>
      <c r="C633" s="41">
        <v>106</v>
      </c>
      <c r="D633" s="80" t="s">
        <v>1542</v>
      </c>
      <c r="E633" s="106" t="s">
        <v>1543</v>
      </c>
      <c r="K633">
        <v>21</v>
      </c>
      <c r="M633" s="80" t="s">
        <v>1544</v>
      </c>
      <c r="P633" s="305">
        <v>29</v>
      </c>
      <c r="Q633" s="447">
        <v>106</v>
      </c>
      <c r="R633">
        <v>1</v>
      </c>
      <c r="S633" s="216">
        <v>2</v>
      </c>
      <c r="Y633" s="80"/>
      <c r="AA633" s="80" t="s">
        <v>55</v>
      </c>
      <c r="AF633" s="80"/>
      <c r="AG633" s="80"/>
      <c r="AI633" s="80"/>
      <c r="AK633" s="80"/>
      <c r="AL633" s="421" t="s">
        <v>1545</v>
      </c>
    </row>
    <row r="634" spans="1:38" ht="15.75" customHeight="1">
      <c r="A634" s="335" t="s">
        <v>1546</v>
      </c>
      <c r="B634" s="215">
        <v>44288</v>
      </c>
      <c r="C634" s="41">
        <v>50</v>
      </c>
      <c r="D634" s="80"/>
      <c r="E634" s="106"/>
      <c r="M634" s="80" t="s">
        <v>9038</v>
      </c>
      <c r="T634">
        <v>4</v>
      </c>
      <c r="Y634" s="80"/>
      <c r="AA634" s="80"/>
      <c r="AF634" s="80"/>
      <c r="AG634" s="80"/>
      <c r="AI634" s="80"/>
      <c r="AK634" s="80"/>
      <c r="AL634" s="421"/>
    </row>
    <row r="635" spans="1:38" ht="15.75" customHeight="1">
      <c r="A635" s="335" t="s">
        <v>1284</v>
      </c>
      <c r="B635" s="215">
        <v>44282</v>
      </c>
      <c r="C635" s="41">
        <v>45</v>
      </c>
      <c r="D635" s="80"/>
      <c r="E635" s="106"/>
      <c r="M635" s="80"/>
      <c r="P635" s="305">
        <v>13</v>
      </c>
      <c r="Q635" s="447">
        <v>45</v>
      </c>
      <c r="Y635" s="80"/>
      <c r="AA635" s="80"/>
      <c r="AF635" s="80"/>
      <c r="AG635" s="80"/>
      <c r="AI635" s="80"/>
      <c r="AK635" s="80"/>
      <c r="AL635" s="421"/>
    </row>
    <row r="636" spans="1:38" ht="15.75" customHeight="1">
      <c r="A636" s="335" t="s">
        <v>1547</v>
      </c>
      <c r="B636" s="215">
        <v>44209</v>
      </c>
      <c r="C636" s="41">
        <v>1</v>
      </c>
      <c r="D636" s="80">
        <v>36</v>
      </c>
      <c r="E636" s="106" t="s">
        <v>867</v>
      </c>
      <c r="H636">
        <v>1</v>
      </c>
      <c r="M636" s="80"/>
      <c r="Q636" s="447">
        <v>1</v>
      </c>
      <c r="X636" s="80" t="s">
        <v>1548</v>
      </c>
      <c r="Y636" s="80"/>
      <c r="AA636" s="80" t="s">
        <v>1549</v>
      </c>
      <c r="AF636" s="80"/>
      <c r="AG636" s="80"/>
      <c r="AI636" s="80"/>
      <c r="AK636" s="80"/>
      <c r="AL636" s="421"/>
    </row>
    <row r="637" spans="1:38" ht="15.75" customHeight="1">
      <c r="A637" s="335" t="s">
        <v>1550</v>
      </c>
      <c r="B637" s="215">
        <v>44260</v>
      </c>
      <c r="C637" s="41">
        <v>12</v>
      </c>
      <c r="D637" s="80">
        <v>35.58</v>
      </c>
      <c r="E637" s="106" t="s">
        <v>1551</v>
      </c>
      <c r="G637">
        <v>1</v>
      </c>
      <c r="H637">
        <v>11</v>
      </c>
      <c r="M637" s="80" t="s">
        <v>1552</v>
      </c>
      <c r="N637">
        <v>1</v>
      </c>
      <c r="P637" s="305">
        <v>5</v>
      </c>
      <c r="Q637" s="447">
        <v>12</v>
      </c>
      <c r="T637">
        <v>1</v>
      </c>
      <c r="X637" s="80"/>
      <c r="Y637" s="80"/>
      <c r="AA637" s="80" t="s">
        <v>55</v>
      </c>
      <c r="AF637" s="80"/>
      <c r="AG637" s="80"/>
      <c r="AI637" s="80"/>
      <c r="AK637" s="80"/>
      <c r="AL637" s="421"/>
    </row>
    <row r="638" spans="1:38" ht="15.75" customHeight="1">
      <c r="A638" s="335" t="s">
        <v>1553</v>
      </c>
      <c r="B638" s="215">
        <v>44291</v>
      </c>
      <c r="C638" s="41">
        <v>29</v>
      </c>
      <c r="D638" s="80">
        <v>31.9</v>
      </c>
      <c r="E638" s="106"/>
      <c r="I638" s="80" t="s">
        <v>1554</v>
      </c>
      <c r="J638">
        <v>8</v>
      </c>
      <c r="L638">
        <v>3</v>
      </c>
      <c r="M638" s="80" t="s">
        <v>1555</v>
      </c>
      <c r="N638">
        <v>2</v>
      </c>
      <c r="O638">
        <v>1</v>
      </c>
      <c r="P638" s="305">
        <v>14</v>
      </c>
      <c r="Q638" s="447">
        <v>29</v>
      </c>
      <c r="T638">
        <v>4</v>
      </c>
      <c r="X638" s="80"/>
      <c r="Y638" s="80"/>
      <c r="AA638" s="80"/>
      <c r="AF638" s="80"/>
      <c r="AG638" s="80"/>
      <c r="AI638" s="80"/>
      <c r="AK638" s="80"/>
      <c r="AL638" s="421"/>
    </row>
    <row r="639" spans="1:38" ht="15.75" customHeight="1">
      <c r="A639" s="335" t="s">
        <v>1556</v>
      </c>
      <c r="B639" s="215">
        <v>44284</v>
      </c>
      <c r="C639" s="41">
        <v>38</v>
      </c>
      <c r="D639" s="80" t="s">
        <v>60</v>
      </c>
      <c r="E639" s="106" t="s">
        <v>1557</v>
      </c>
      <c r="I639" s="80">
        <v>36.5</v>
      </c>
      <c r="M639" s="80" t="s">
        <v>1558</v>
      </c>
      <c r="Q639" s="447">
        <v>38</v>
      </c>
      <c r="X639" s="80"/>
      <c r="Y639" s="80"/>
      <c r="AA639" s="80"/>
      <c r="AF639" s="80"/>
      <c r="AG639" s="80"/>
      <c r="AI639" s="80"/>
      <c r="AK639" s="80"/>
      <c r="AL639" s="421"/>
    </row>
    <row r="640" spans="1:38" ht="15.75" customHeight="1">
      <c r="A640" s="335" t="s">
        <v>1559</v>
      </c>
      <c r="B640" s="215">
        <v>44286</v>
      </c>
      <c r="C640" s="41">
        <v>7</v>
      </c>
      <c r="D640" s="80"/>
      <c r="E640" s="106"/>
      <c r="I640" s="80"/>
      <c r="M640" s="80"/>
      <c r="P640" s="305">
        <v>2</v>
      </c>
      <c r="Q640" s="447">
        <v>7</v>
      </c>
      <c r="X640" s="80"/>
      <c r="Y640" s="80"/>
      <c r="AA640" s="80" t="s">
        <v>55</v>
      </c>
      <c r="AF640" s="80"/>
      <c r="AG640" s="80" t="s">
        <v>1560</v>
      </c>
      <c r="AI640" s="80" t="s">
        <v>1561</v>
      </c>
      <c r="AK640" s="80"/>
      <c r="AL640" s="421"/>
    </row>
    <row r="641" spans="1:38" ht="15.75" customHeight="1">
      <c r="A641" s="335" t="s">
        <v>1562</v>
      </c>
      <c r="B641" s="215">
        <v>44288</v>
      </c>
      <c r="C641" s="41">
        <v>23</v>
      </c>
      <c r="D641" s="80" t="s">
        <v>8319</v>
      </c>
      <c r="E641" s="106" t="s">
        <v>8318</v>
      </c>
      <c r="I641" s="80">
        <v>41.5</v>
      </c>
      <c r="M641" s="80"/>
      <c r="Q641" s="447">
        <v>20</v>
      </c>
      <c r="R641" s="175">
        <v>1</v>
      </c>
      <c r="U641">
        <v>1</v>
      </c>
      <c r="V641">
        <v>1</v>
      </c>
      <c r="X641" s="80"/>
      <c r="Y641" s="80"/>
      <c r="AA641" s="80"/>
      <c r="AF641" s="80"/>
      <c r="AG641" s="80" t="s">
        <v>1564</v>
      </c>
      <c r="AI641" s="80"/>
      <c r="AK641" s="80"/>
      <c r="AL641" s="421"/>
    </row>
    <row r="642" spans="1:38" ht="15.75" customHeight="1">
      <c r="A642" s="335" t="s">
        <v>1284</v>
      </c>
      <c r="B642" s="215">
        <v>44282</v>
      </c>
      <c r="C642" s="41">
        <v>45</v>
      </c>
      <c r="D642" s="80"/>
      <c r="E642" s="106"/>
      <c r="H642">
        <v>44</v>
      </c>
      <c r="I642" s="80"/>
      <c r="K642">
        <v>3</v>
      </c>
      <c r="L642">
        <v>1</v>
      </c>
      <c r="M642" s="80" t="s">
        <v>1565</v>
      </c>
      <c r="P642" s="305">
        <v>13</v>
      </c>
      <c r="Q642" s="447">
        <v>45</v>
      </c>
      <c r="T642">
        <v>2</v>
      </c>
      <c r="X642" s="80"/>
      <c r="Y642" s="80"/>
      <c r="AA642" s="80"/>
      <c r="AF642" s="80"/>
      <c r="AG642" s="80"/>
      <c r="AI642" s="80"/>
      <c r="AK642" s="80"/>
      <c r="AL642" s="421"/>
    </row>
    <row r="643" spans="1:38" ht="15.75" customHeight="1">
      <c r="A643" s="335" t="s">
        <v>1566</v>
      </c>
      <c r="B643" s="215">
        <v>44295</v>
      </c>
      <c r="C643" s="41">
        <v>258</v>
      </c>
      <c r="D643" s="80" t="s">
        <v>1567</v>
      </c>
      <c r="E643" s="106" t="s">
        <v>1568</v>
      </c>
      <c r="I643" s="80"/>
      <c r="L643">
        <v>50</v>
      </c>
      <c r="M643" s="80" t="s">
        <v>1569</v>
      </c>
      <c r="N643">
        <v>33</v>
      </c>
      <c r="O643">
        <v>8</v>
      </c>
      <c r="P643" s="305">
        <v>235</v>
      </c>
      <c r="Q643" s="447">
        <v>258</v>
      </c>
      <c r="V643">
        <v>1</v>
      </c>
      <c r="X643" s="80"/>
      <c r="Y643" s="80"/>
      <c r="AA643" s="80" t="s">
        <v>1570</v>
      </c>
      <c r="AF643" s="80"/>
      <c r="AG643" s="80"/>
      <c r="AI643" s="80"/>
      <c r="AK643" s="80"/>
      <c r="AL643" s="421"/>
    </row>
    <row r="644" spans="1:38" ht="15.75" customHeight="1">
      <c r="A644" s="335" t="s">
        <v>47</v>
      </c>
      <c r="B644" s="215">
        <v>44292</v>
      </c>
      <c r="C644" s="41">
        <v>13</v>
      </c>
      <c r="D644" s="80" t="s">
        <v>1571</v>
      </c>
      <c r="E644" s="106" t="s">
        <v>1572</v>
      </c>
      <c r="G644">
        <v>2</v>
      </c>
      <c r="H644">
        <v>11</v>
      </c>
      <c r="I644" s="80"/>
      <c r="J644">
        <v>1</v>
      </c>
      <c r="K644">
        <v>1</v>
      </c>
      <c r="M644" s="80"/>
      <c r="N644">
        <v>1</v>
      </c>
      <c r="P644" s="305">
        <v>9</v>
      </c>
      <c r="Q644" s="447">
        <v>9</v>
      </c>
      <c r="U644">
        <v>4</v>
      </c>
      <c r="X644" s="80"/>
      <c r="Y644" s="80"/>
      <c r="AA644" s="80" t="s">
        <v>55</v>
      </c>
      <c r="AF644" s="80"/>
      <c r="AG644" s="80"/>
      <c r="AI644" s="80"/>
      <c r="AK644" s="80"/>
      <c r="AL644" s="421"/>
    </row>
    <row r="645" spans="1:38" ht="15.75" customHeight="1">
      <c r="A645" s="335" t="s">
        <v>1573</v>
      </c>
      <c r="B645" s="215">
        <v>44294</v>
      </c>
      <c r="C645" s="218">
        <v>110</v>
      </c>
      <c r="D645" s="80" t="s">
        <v>1574</v>
      </c>
      <c r="E645" s="106" t="s">
        <v>1575</v>
      </c>
      <c r="F645">
        <v>6</v>
      </c>
      <c r="G645">
        <v>32</v>
      </c>
      <c r="H645">
        <v>67</v>
      </c>
      <c r="I645" s="80"/>
      <c r="K645">
        <v>5</v>
      </c>
      <c r="L645">
        <v>5</v>
      </c>
      <c r="M645" s="80" t="s">
        <v>1576</v>
      </c>
      <c r="N645">
        <v>10</v>
      </c>
      <c r="O645">
        <v>6</v>
      </c>
      <c r="P645" s="305">
        <v>40</v>
      </c>
      <c r="Q645" s="447">
        <v>48</v>
      </c>
      <c r="R645">
        <v>8</v>
      </c>
      <c r="T645">
        <v>5</v>
      </c>
      <c r="U645">
        <v>49</v>
      </c>
      <c r="X645" s="80"/>
      <c r="Y645" s="80"/>
      <c r="AA645" s="80"/>
      <c r="AF645" s="80"/>
      <c r="AG645" s="80"/>
      <c r="AI645" s="80"/>
      <c r="AK645" s="80"/>
      <c r="AL645" s="421"/>
    </row>
    <row r="646" spans="1:38" ht="15.75" customHeight="1">
      <c r="A646" s="335" t="s">
        <v>1577</v>
      </c>
      <c r="B646" s="215">
        <v>44302</v>
      </c>
      <c r="C646" s="41">
        <v>1609</v>
      </c>
      <c r="D646" s="80" t="s">
        <v>806</v>
      </c>
      <c r="E646" s="106"/>
      <c r="I646" s="80"/>
      <c r="M646" s="80" t="s">
        <v>1578</v>
      </c>
      <c r="N646">
        <v>26</v>
      </c>
      <c r="O646">
        <v>4</v>
      </c>
      <c r="X646" s="80"/>
      <c r="Y646" s="80"/>
      <c r="AA646" s="80"/>
      <c r="AF646" s="80"/>
      <c r="AG646" s="80"/>
      <c r="AI646" s="80"/>
      <c r="AK646" s="80"/>
      <c r="AL646" s="421"/>
    </row>
    <row r="647" spans="1:38" ht="15.75" customHeight="1">
      <c r="A647" s="335" t="s">
        <v>1579</v>
      </c>
      <c r="B647" s="215">
        <v>44301</v>
      </c>
      <c r="C647" s="41">
        <v>56</v>
      </c>
      <c r="D647" s="80" t="s">
        <v>719</v>
      </c>
      <c r="E647" s="106"/>
      <c r="I647" s="80"/>
      <c r="J647">
        <v>2</v>
      </c>
      <c r="K647">
        <v>8</v>
      </c>
      <c r="L647">
        <v>6</v>
      </c>
      <c r="M647" s="80" t="s">
        <v>1580</v>
      </c>
      <c r="N647" s="80">
        <v>1</v>
      </c>
      <c r="P647" s="305">
        <v>16</v>
      </c>
      <c r="Q647" s="447">
        <v>56</v>
      </c>
      <c r="X647" s="80"/>
      <c r="Y647" s="80"/>
      <c r="AA647" s="80" t="s">
        <v>55</v>
      </c>
      <c r="AF647" s="80"/>
      <c r="AG647" s="80"/>
      <c r="AI647" s="80"/>
      <c r="AK647" s="80"/>
      <c r="AL647" s="421"/>
    </row>
    <row r="648" spans="1:38" ht="15.75" customHeight="1">
      <c r="A648" s="335" t="s">
        <v>40</v>
      </c>
      <c r="B648" s="215">
        <v>44299</v>
      </c>
      <c r="C648" s="41">
        <v>26</v>
      </c>
      <c r="D648" s="80" t="s">
        <v>304</v>
      </c>
      <c r="E648" s="106" t="s">
        <v>1581</v>
      </c>
      <c r="G648">
        <v>5</v>
      </c>
      <c r="H648">
        <v>21</v>
      </c>
      <c r="I648" s="80" t="s">
        <v>1582</v>
      </c>
      <c r="J648">
        <v>23</v>
      </c>
      <c r="M648" s="80"/>
      <c r="N648" s="80"/>
      <c r="P648" s="305">
        <v>23</v>
      </c>
      <c r="Q648" s="447">
        <v>26</v>
      </c>
      <c r="X648" s="80"/>
      <c r="Y648" s="80"/>
      <c r="AA648" s="80"/>
      <c r="AF648" s="80"/>
      <c r="AG648" s="80" t="s">
        <v>512</v>
      </c>
      <c r="AI648" s="80"/>
      <c r="AK648" s="80" t="s">
        <v>1583</v>
      </c>
      <c r="AL648" s="421"/>
    </row>
    <row r="649" spans="1:38" ht="15.75" customHeight="1">
      <c r="A649" s="335" t="s">
        <v>1584</v>
      </c>
      <c r="B649" s="215"/>
      <c r="C649" s="41">
        <v>2</v>
      </c>
      <c r="D649" s="80"/>
      <c r="E649" s="106"/>
      <c r="G649">
        <v>2</v>
      </c>
      <c r="I649" s="80"/>
      <c r="M649" s="80"/>
      <c r="N649" s="80"/>
      <c r="P649" s="305">
        <v>1</v>
      </c>
      <c r="Q649" s="447">
        <v>1</v>
      </c>
      <c r="U649">
        <v>1</v>
      </c>
      <c r="X649" s="80"/>
      <c r="Y649" s="80"/>
      <c r="AA649" s="80"/>
      <c r="AF649" s="80"/>
      <c r="AG649" s="80"/>
      <c r="AI649" s="80"/>
      <c r="AK649" s="80"/>
      <c r="AL649" s="421"/>
    </row>
    <row r="650" spans="1:38" ht="15.75" customHeight="1">
      <c r="A650" s="335" t="s">
        <v>1585</v>
      </c>
      <c r="B650" s="215">
        <v>44298</v>
      </c>
      <c r="C650" s="41">
        <v>72</v>
      </c>
      <c r="D650" s="80"/>
      <c r="E650" s="106"/>
      <c r="H650">
        <v>72</v>
      </c>
      <c r="I650" s="80"/>
      <c r="M650" s="80"/>
      <c r="N650" s="80"/>
      <c r="P650" s="305">
        <v>53</v>
      </c>
      <c r="Q650" s="447">
        <v>72</v>
      </c>
      <c r="X650" s="80"/>
      <c r="Y650" s="80"/>
      <c r="AA650" s="80"/>
      <c r="AF650" s="80"/>
      <c r="AG650" s="80"/>
      <c r="AI650" s="80"/>
      <c r="AK650" s="80"/>
      <c r="AL650" s="421"/>
    </row>
    <row r="651" spans="1:38" ht="15.75" customHeight="1">
      <c r="A651" s="335" t="s">
        <v>1586</v>
      </c>
      <c r="B651" s="215">
        <v>44280</v>
      </c>
      <c r="C651" s="41">
        <v>6</v>
      </c>
      <c r="D651" s="80"/>
      <c r="E651" s="106"/>
      <c r="G651">
        <v>3</v>
      </c>
      <c r="H651">
        <v>3</v>
      </c>
      <c r="I651" s="80"/>
      <c r="M651" s="80"/>
      <c r="N651" s="80"/>
      <c r="Q651" s="447">
        <v>6</v>
      </c>
      <c r="X651" s="80"/>
      <c r="Y651" s="80"/>
      <c r="AA651" s="80"/>
      <c r="AF651" s="80"/>
      <c r="AG651" s="80" t="s">
        <v>55</v>
      </c>
      <c r="AI651" s="80"/>
      <c r="AK651" s="80" t="s">
        <v>1587</v>
      </c>
      <c r="AL651" s="421"/>
    </row>
    <row r="652" spans="1:38" ht="15.75" customHeight="1">
      <c r="A652" s="335" t="s">
        <v>1588</v>
      </c>
      <c r="B652" s="215">
        <v>44293</v>
      </c>
      <c r="C652" s="41">
        <v>165</v>
      </c>
      <c r="D652" s="80"/>
      <c r="E652" s="106"/>
      <c r="I652" s="80"/>
      <c r="M652" s="80"/>
      <c r="N652" s="80"/>
      <c r="Q652" s="447">
        <v>165</v>
      </c>
      <c r="X652" s="80"/>
      <c r="Y652" s="80"/>
      <c r="AA652" s="80" t="s">
        <v>55</v>
      </c>
      <c r="AF652" s="80"/>
      <c r="AG652" s="80"/>
      <c r="AI652" s="80"/>
      <c r="AK652" s="80"/>
      <c r="AL652" s="421"/>
    </row>
    <row r="653" spans="1:38" ht="15.75" customHeight="1">
      <c r="A653" s="335" t="s">
        <v>1589</v>
      </c>
      <c r="B653" s="215">
        <v>44281</v>
      </c>
      <c r="C653" s="41">
        <v>35</v>
      </c>
      <c r="D653" s="80" t="s">
        <v>1590</v>
      </c>
      <c r="E653" s="106" t="s">
        <v>1591</v>
      </c>
      <c r="I653" s="80">
        <f>8*7</f>
        <v>56</v>
      </c>
      <c r="M653" s="80" t="s">
        <v>1592</v>
      </c>
      <c r="N653" s="80"/>
      <c r="P653" s="305">
        <v>11</v>
      </c>
      <c r="Q653" s="447">
        <v>27</v>
      </c>
      <c r="U653">
        <v>8</v>
      </c>
      <c r="X653" s="80"/>
      <c r="Y653" s="80"/>
      <c r="AA653" s="80"/>
      <c r="AF653" s="80"/>
      <c r="AG653" s="80"/>
      <c r="AI653" s="80"/>
      <c r="AK653" s="80"/>
      <c r="AL653" s="421"/>
    </row>
    <row r="654" spans="1:38" ht="15.75" customHeight="1">
      <c r="A654" s="335" t="s">
        <v>1593</v>
      </c>
      <c r="B654" s="215">
        <v>44287</v>
      </c>
      <c r="C654" s="41">
        <v>458</v>
      </c>
      <c r="D654" s="80" t="s">
        <v>1594</v>
      </c>
      <c r="E654" s="106" t="s">
        <v>1595</v>
      </c>
      <c r="I654" s="80"/>
      <c r="K654">
        <v>6</v>
      </c>
      <c r="L654">
        <v>24</v>
      </c>
      <c r="M654" s="80" t="s">
        <v>1596</v>
      </c>
      <c r="N654" s="80">
        <v>26</v>
      </c>
      <c r="O654" s="80">
        <v>1</v>
      </c>
      <c r="P654" s="305">
        <v>100</v>
      </c>
      <c r="Q654" s="447">
        <v>221</v>
      </c>
      <c r="R654" s="175">
        <v>9</v>
      </c>
      <c r="T654">
        <v>4</v>
      </c>
      <c r="U654">
        <v>223</v>
      </c>
      <c r="X654" s="80"/>
      <c r="Y654" s="80"/>
      <c r="AA654" s="80" t="s">
        <v>55</v>
      </c>
      <c r="AF654" s="80"/>
      <c r="AG654" s="80"/>
      <c r="AI654" s="80"/>
      <c r="AK654" s="80"/>
      <c r="AL654" s="421"/>
    </row>
    <row r="655" spans="1:38" ht="15.75" customHeight="1">
      <c r="A655" s="335" t="s">
        <v>1597</v>
      </c>
      <c r="B655" s="215">
        <v>44166</v>
      </c>
      <c r="C655" s="41">
        <v>39</v>
      </c>
      <c r="D655" s="80" t="s">
        <v>1598</v>
      </c>
      <c r="E655" s="106" t="s">
        <v>1599</v>
      </c>
      <c r="I655" s="80"/>
      <c r="M655" s="80"/>
      <c r="N655" s="80"/>
      <c r="O655" s="80"/>
      <c r="P655" s="305">
        <v>28</v>
      </c>
      <c r="Q655" s="447">
        <v>39</v>
      </c>
      <c r="X655" s="80"/>
      <c r="Y655" s="80"/>
      <c r="AA655" s="80"/>
      <c r="AF655" s="80"/>
      <c r="AG655" s="80"/>
      <c r="AI655" s="80"/>
      <c r="AK655" s="80"/>
      <c r="AL655" s="421"/>
    </row>
    <row r="656" spans="1:38" ht="15.75" customHeight="1">
      <c r="A656" s="335" t="s">
        <v>1600</v>
      </c>
      <c r="B656" s="215">
        <v>44238</v>
      </c>
      <c r="C656" s="41">
        <v>4769</v>
      </c>
      <c r="D656" s="80"/>
      <c r="E656" s="106"/>
      <c r="I656" s="80"/>
      <c r="M656" s="80"/>
      <c r="N656" s="80"/>
      <c r="O656" s="80">
        <v>363</v>
      </c>
      <c r="X656" s="80"/>
      <c r="Y656" s="80"/>
      <c r="AA656" s="80"/>
      <c r="AF656" s="80"/>
      <c r="AG656" s="80"/>
      <c r="AI656" s="80"/>
      <c r="AK656" s="80"/>
      <c r="AL656" s="421"/>
    </row>
    <row r="657" spans="1:38" ht="15.75" customHeight="1">
      <c r="A657" s="335" t="s">
        <v>1601</v>
      </c>
      <c r="B657" s="215">
        <v>44242</v>
      </c>
      <c r="C657" s="41">
        <v>17</v>
      </c>
      <c r="D657" s="80"/>
      <c r="E657" s="106"/>
      <c r="I657" s="80"/>
      <c r="M657" s="80"/>
      <c r="N657" s="80"/>
      <c r="O657" s="80"/>
      <c r="P657" s="305">
        <v>9</v>
      </c>
      <c r="Q657" s="447">
        <v>17</v>
      </c>
      <c r="X657" s="80"/>
      <c r="Y657" s="80"/>
      <c r="AA657" s="80" t="s">
        <v>1602</v>
      </c>
      <c r="AF657" s="80"/>
      <c r="AG657" s="80"/>
      <c r="AI657" s="80"/>
      <c r="AK657" s="80"/>
      <c r="AL657" s="421"/>
    </row>
    <row r="658" spans="1:38" ht="15.75" customHeight="1">
      <c r="A658" s="335" t="s">
        <v>1603</v>
      </c>
      <c r="B658" s="215">
        <v>44228</v>
      </c>
      <c r="C658" s="41">
        <v>497</v>
      </c>
      <c r="D658" s="80">
        <v>33</v>
      </c>
      <c r="E658" s="106"/>
      <c r="G658">
        <v>8</v>
      </c>
      <c r="H658">
        <v>489</v>
      </c>
      <c r="I658" s="80"/>
      <c r="K658">
        <v>20</v>
      </c>
      <c r="L658">
        <v>23</v>
      </c>
      <c r="M658" s="80" t="s">
        <v>1604</v>
      </c>
      <c r="N658" s="80">
        <v>21</v>
      </c>
      <c r="O658" s="80"/>
      <c r="P658" s="305">
        <v>164</v>
      </c>
      <c r="Q658" s="447">
        <v>497</v>
      </c>
      <c r="X658" s="80"/>
      <c r="Y658" s="80" t="s">
        <v>1605</v>
      </c>
      <c r="Z658" s="80" t="s">
        <v>1606</v>
      </c>
      <c r="AA658" s="80" t="s">
        <v>1607</v>
      </c>
      <c r="AB658" s="80" t="s">
        <v>132</v>
      </c>
      <c r="AD658" s="80" t="s">
        <v>1608</v>
      </c>
      <c r="AE658" s="80" t="s">
        <v>45</v>
      </c>
      <c r="AF658" s="80" t="s">
        <v>247</v>
      </c>
      <c r="AG658" s="80" t="s">
        <v>1609</v>
      </c>
      <c r="AI658" s="80"/>
      <c r="AK658" s="80"/>
      <c r="AL658" s="421"/>
    </row>
    <row r="659" spans="1:38" ht="15.75" customHeight="1">
      <c r="A659" s="335" t="s">
        <v>1610</v>
      </c>
      <c r="B659" s="215">
        <v>44299</v>
      </c>
      <c r="C659" s="41">
        <v>53</v>
      </c>
      <c r="D659" s="80" t="s">
        <v>1611</v>
      </c>
      <c r="E659" s="106"/>
      <c r="I659" s="80"/>
      <c r="M659" s="80"/>
      <c r="N659" s="80"/>
      <c r="O659" s="80"/>
      <c r="P659" s="305">
        <v>10</v>
      </c>
      <c r="Q659" s="447">
        <v>53</v>
      </c>
      <c r="X659" s="80"/>
      <c r="Y659" s="80"/>
      <c r="Z659" s="80"/>
      <c r="AA659" s="80"/>
      <c r="AB659" s="80"/>
      <c r="AD659" s="80"/>
      <c r="AE659" s="80"/>
      <c r="AF659" s="80"/>
      <c r="AG659" s="80"/>
      <c r="AI659" s="80"/>
      <c r="AK659" s="80"/>
      <c r="AL659" s="421"/>
    </row>
    <row r="660" spans="1:38" ht="15.75" customHeight="1">
      <c r="A660" s="335" t="s">
        <v>1612</v>
      </c>
      <c r="B660" s="215">
        <v>44304</v>
      </c>
      <c r="C660" s="41">
        <v>2</v>
      </c>
      <c r="D660" s="80"/>
      <c r="E660" s="106"/>
      <c r="G660">
        <v>1</v>
      </c>
      <c r="I660" s="80"/>
      <c r="K660">
        <v>1</v>
      </c>
      <c r="L660">
        <v>1</v>
      </c>
      <c r="M660" s="80"/>
      <c r="N660" s="80"/>
      <c r="O660" s="80"/>
      <c r="Q660" s="447">
        <v>2</v>
      </c>
      <c r="T660">
        <v>2</v>
      </c>
      <c r="X660" s="80"/>
      <c r="Y660" s="80"/>
      <c r="Z660" s="80"/>
      <c r="AA660" s="80" t="s">
        <v>1613</v>
      </c>
      <c r="AB660" s="80"/>
      <c r="AD660" s="80"/>
      <c r="AE660" s="80"/>
      <c r="AF660" s="80"/>
      <c r="AG660" s="80"/>
      <c r="AI660" s="80"/>
      <c r="AK660" s="80"/>
      <c r="AL660" s="421"/>
    </row>
    <row r="661" spans="1:38" ht="15.75" customHeight="1">
      <c r="A661" s="335" t="s">
        <v>1614</v>
      </c>
      <c r="B661" s="215">
        <v>44287</v>
      </c>
      <c r="C661" s="41">
        <v>7</v>
      </c>
      <c r="D661" s="222">
        <f>(25+28+36+25+17+27+25)/7</f>
        <v>26.142857142857142</v>
      </c>
      <c r="E661" s="106" t="s">
        <v>1615</v>
      </c>
      <c r="I661" s="80"/>
      <c r="J661">
        <v>5</v>
      </c>
      <c r="K661">
        <v>1</v>
      </c>
      <c r="M661" s="80" t="s">
        <v>1616</v>
      </c>
      <c r="N661" s="80">
        <v>2</v>
      </c>
      <c r="O661" s="80">
        <v>7</v>
      </c>
      <c r="P661" s="305">
        <v>3</v>
      </c>
      <c r="Q661" s="447">
        <v>7</v>
      </c>
      <c r="T661">
        <v>1</v>
      </c>
      <c r="X661" s="80"/>
      <c r="Y661" s="80"/>
      <c r="Z661" s="80"/>
      <c r="AA661" s="80" t="s">
        <v>55</v>
      </c>
      <c r="AB661" s="80"/>
      <c r="AD661" s="80"/>
      <c r="AE661" s="80"/>
      <c r="AF661" s="80"/>
      <c r="AG661" s="80"/>
      <c r="AI661" s="80"/>
      <c r="AK661" s="80"/>
      <c r="AL661" s="421"/>
    </row>
    <row r="662" spans="1:38" ht="15.75" customHeight="1">
      <c r="A662" s="335" t="s">
        <v>1617</v>
      </c>
      <c r="B662" s="215"/>
      <c r="C662" s="41">
        <v>2</v>
      </c>
      <c r="D662" s="222" t="s">
        <v>1618</v>
      </c>
      <c r="E662" s="106" t="s">
        <v>1619</v>
      </c>
      <c r="F662">
        <v>1</v>
      </c>
      <c r="H662">
        <v>1</v>
      </c>
      <c r="I662" s="80"/>
      <c r="M662" s="80"/>
      <c r="N662" s="80">
        <v>1</v>
      </c>
      <c r="O662" s="80"/>
      <c r="P662" s="305">
        <v>1</v>
      </c>
      <c r="Q662" s="447">
        <v>1</v>
      </c>
      <c r="R662">
        <v>1</v>
      </c>
      <c r="X662" s="80"/>
      <c r="Y662" s="80"/>
      <c r="Z662" s="80"/>
      <c r="AA662" s="80" t="s">
        <v>248</v>
      </c>
      <c r="AB662" s="80"/>
      <c r="AD662" s="80"/>
      <c r="AE662" s="80"/>
      <c r="AF662" s="80"/>
      <c r="AG662" s="80"/>
      <c r="AI662" s="80"/>
      <c r="AK662" s="80"/>
      <c r="AL662" s="421"/>
    </row>
    <row r="663" spans="1:38" ht="15.75" customHeight="1">
      <c r="A663" s="344" t="s">
        <v>1620</v>
      </c>
      <c r="B663" s="215">
        <v>44287</v>
      </c>
      <c r="C663" s="41">
        <v>27</v>
      </c>
      <c r="D663" s="222" t="s">
        <v>1621</v>
      </c>
      <c r="E663" s="106" t="s">
        <v>1622</v>
      </c>
      <c r="I663" s="80"/>
      <c r="M663" s="80"/>
      <c r="N663" s="80"/>
      <c r="O663" s="80"/>
      <c r="Q663" s="447">
        <v>27</v>
      </c>
      <c r="X663" s="80"/>
      <c r="Y663" s="80"/>
      <c r="Z663" s="80"/>
      <c r="AA663" s="80"/>
      <c r="AB663" s="80"/>
      <c r="AD663" s="80"/>
      <c r="AE663" s="80"/>
      <c r="AF663" s="80"/>
      <c r="AG663" s="80" t="s">
        <v>1623</v>
      </c>
      <c r="AI663" s="80"/>
      <c r="AK663" s="80"/>
      <c r="AL663" s="421"/>
    </row>
    <row r="664" spans="1:38" ht="15.75" customHeight="1">
      <c r="A664" s="335" t="s">
        <v>1624</v>
      </c>
      <c r="B664" s="215">
        <v>44278</v>
      </c>
      <c r="C664" s="41">
        <v>2</v>
      </c>
      <c r="D664" s="222"/>
      <c r="E664" s="106"/>
      <c r="I664" s="80"/>
      <c r="J664">
        <v>1</v>
      </c>
      <c r="M664" s="80"/>
      <c r="N664" s="80"/>
      <c r="O664" s="80"/>
      <c r="Q664" s="447">
        <v>2</v>
      </c>
      <c r="X664" s="80"/>
      <c r="Y664" s="80"/>
      <c r="Z664" s="80"/>
      <c r="AA664" s="80"/>
      <c r="AB664" s="80"/>
      <c r="AD664" s="80"/>
      <c r="AE664" s="80"/>
      <c r="AF664" s="80"/>
      <c r="AG664" s="80"/>
      <c r="AI664" s="80"/>
      <c r="AK664" s="80"/>
      <c r="AL664" s="421"/>
    </row>
    <row r="665" spans="1:38" ht="15.75" customHeight="1">
      <c r="A665" s="335" t="s">
        <v>1625</v>
      </c>
      <c r="B665" s="215">
        <v>44256</v>
      </c>
      <c r="C665" s="41">
        <v>1</v>
      </c>
      <c r="D665" s="222">
        <v>35</v>
      </c>
      <c r="E665" s="106" t="s">
        <v>979</v>
      </c>
      <c r="I665" s="80"/>
      <c r="M665" s="80" t="s">
        <v>1626</v>
      </c>
      <c r="N665" s="80">
        <v>1</v>
      </c>
      <c r="O665" s="80">
        <v>1</v>
      </c>
      <c r="P665" s="305">
        <v>1</v>
      </c>
      <c r="Q665" s="447">
        <v>1</v>
      </c>
      <c r="X665" s="80"/>
      <c r="Y665" s="80"/>
      <c r="Z665" s="80"/>
      <c r="AA665" s="80"/>
      <c r="AB665" s="80"/>
      <c r="AD665" s="80"/>
      <c r="AE665" s="80"/>
      <c r="AF665" s="80"/>
      <c r="AG665" s="80"/>
      <c r="AI665" s="80"/>
      <c r="AK665" s="80"/>
      <c r="AL665" s="421"/>
    </row>
    <row r="666" spans="1:38" ht="15.75" customHeight="1">
      <c r="A666" s="335" t="s">
        <v>1627</v>
      </c>
      <c r="B666" s="215"/>
      <c r="C666" s="41">
        <f>2+12+18+14+7</f>
        <v>53</v>
      </c>
      <c r="D666" s="222" t="s">
        <v>1628</v>
      </c>
      <c r="E666" s="106" t="s">
        <v>1629</v>
      </c>
      <c r="G666">
        <v>4</v>
      </c>
      <c r="H666">
        <v>49</v>
      </c>
      <c r="I666" s="80"/>
      <c r="K666">
        <v>1</v>
      </c>
      <c r="L666">
        <v>2</v>
      </c>
      <c r="M666" s="80" t="s">
        <v>1630</v>
      </c>
      <c r="N666" s="80">
        <v>22</v>
      </c>
      <c r="O666" s="80">
        <v>5</v>
      </c>
      <c r="P666" s="305">
        <v>46</v>
      </c>
      <c r="Q666" s="447">
        <v>53</v>
      </c>
      <c r="S666">
        <v>2</v>
      </c>
      <c r="T666">
        <v>21</v>
      </c>
      <c r="X666" s="80"/>
      <c r="Y666" s="80"/>
      <c r="Z666" s="80"/>
      <c r="AA666" s="80"/>
      <c r="AB666" s="80"/>
      <c r="AD666" s="80"/>
      <c r="AE666" s="80"/>
      <c r="AF666" s="80"/>
      <c r="AG666" s="80"/>
      <c r="AI666" s="80"/>
      <c r="AK666" s="80"/>
      <c r="AL666" s="421"/>
    </row>
    <row r="667" spans="1:38" ht="15.75" customHeight="1">
      <c r="A667" s="335" t="s">
        <v>1631</v>
      </c>
      <c r="B667" s="215">
        <v>44287</v>
      </c>
      <c r="C667" s="41">
        <v>3</v>
      </c>
      <c r="D667" s="222"/>
      <c r="E667" s="106"/>
      <c r="I667" s="80"/>
      <c r="M667" s="80" t="s">
        <v>1632</v>
      </c>
      <c r="N667" s="80"/>
      <c r="O667" s="80">
        <v>1</v>
      </c>
      <c r="V667">
        <v>3</v>
      </c>
      <c r="X667" s="80"/>
      <c r="Y667" s="80"/>
      <c r="Z667" s="80"/>
      <c r="AA667" s="80" t="s">
        <v>55</v>
      </c>
      <c r="AB667" s="80"/>
      <c r="AD667" s="80"/>
      <c r="AE667" s="80"/>
      <c r="AF667" s="80"/>
      <c r="AG667" s="80"/>
      <c r="AI667" s="80"/>
      <c r="AK667" s="80"/>
      <c r="AL667" s="421"/>
    </row>
    <row r="668" spans="1:38" ht="15.75" customHeight="1">
      <c r="A668" s="335" t="s">
        <v>1633</v>
      </c>
      <c r="B668" s="215">
        <v>44306</v>
      </c>
      <c r="C668" s="41">
        <v>288</v>
      </c>
      <c r="D668" s="222" t="s">
        <v>1634</v>
      </c>
      <c r="E668" s="106" t="s">
        <v>1635</v>
      </c>
      <c r="I668" s="80"/>
      <c r="J668">
        <v>8</v>
      </c>
      <c r="K668">
        <v>4</v>
      </c>
      <c r="M668" s="80" t="s">
        <v>1636</v>
      </c>
      <c r="N668" s="80">
        <v>11</v>
      </c>
      <c r="O668" s="80">
        <v>1</v>
      </c>
      <c r="P668" s="305">
        <f>Q668-131</f>
        <v>73</v>
      </c>
      <c r="Q668" s="447">
        <v>204</v>
      </c>
      <c r="U668">
        <v>84</v>
      </c>
      <c r="X668" s="80"/>
      <c r="Y668" s="80"/>
      <c r="Z668" s="80"/>
      <c r="AA668" s="80"/>
      <c r="AB668" s="80"/>
      <c r="AD668" s="80"/>
      <c r="AE668" s="80"/>
      <c r="AF668" s="80"/>
      <c r="AG668" s="80"/>
      <c r="AI668" s="80"/>
      <c r="AK668" s="80"/>
      <c r="AL668" s="421"/>
    </row>
    <row r="669" spans="1:38" ht="15.75" customHeight="1">
      <c r="A669" s="335" t="s">
        <v>1637</v>
      </c>
      <c r="B669" s="215">
        <v>44304</v>
      </c>
      <c r="C669" s="41">
        <v>1</v>
      </c>
      <c r="D669" s="80">
        <v>31</v>
      </c>
      <c r="E669" s="106" t="s">
        <v>1364</v>
      </c>
      <c r="I669" s="80">
        <v>9</v>
      </c>
      <c r="J669">
        <v>1</v>
      </c>
      <c r="M669" s="80"/>
      <c r="N669" s="80"/>
      <c r="O669" s="80"/>
      <c r="P669" s="305">
        <v>1</v>
      </c>
      <c r="Q669" s="447">
        <v>1</v>
      </c>
      <c r="X669" s="80"/>
      <c r="Y669" s="80"/>
      <c r="Z669" s="80"/>
      <c r="AA669" s="80" t="s">
        <v>55</v>
      </c>
      <c r="AB669" s="80"/>
      <c r="AD669" s="80"/>
      <c r="AE669" s="80"/>
      <c r="AF669" s="80"/>
      <c r="AG669" s="80"/>
      <c r="AI669" s="80"/>
      <c r="AK669" s="80"/>
      <c r="AL669" s="421"/>
    </row>
    <row r="670" spans="1:38" ht="15.75" customHeight="1">
      <c r="A670" s="335" t="s">
        <v>1638</v>
      </c>
      <c r="B670" s="215">
        <v>44309</v>
      </c>
      <c r="C670" s="41">
        <v>1</v>
      </c>
      <c r="D670" s="80">
        <v>22</v>
      </c>
      <c r="E670" s="106" t="s">
        <v>1105</v>
      </c>
      <c r="H670">
        <v>1</v>
      </c>
      <c r="I670" s="80"/>
      <c r="J670">
        <v>1</v>
      </c>
      <c r="M670" s="80" t="s">
        <v>749</v>
      </c>
      <c r="N670" s="80"/>
      <c r="O670" s="80">
        <v>1</v>
      </c>
      <c r="P670" s="305">
        <v>1</v>
      </c>
      <c r="Q670" s="447">
        <v>1</v>
      </c>
      <c r="X670" s="80"/>
      <c r="Y670" s="80"/>
      <c r="Z670" s="80" t="s">
        <v>55</v>
      </c>
      <c r="AA670" s="80" t="s">
        <v>55</v>
      </c>
      <c r="AB670" s="80"/>
      <c r="AD670" s="80"/>
      <c r="AE670" s="80"/>
      <c r="AF670" s="80"/>
      <c r="AG670" s="80"/>
      <c r="AI670" s="80"/>
      <c r="AK670" s="80"/>
      <c r="AL670" s="421"/>
    </row>
    <row r="671" spans="1:38" ht="15.75" customHeight="1">
      <c r="A671" s="335" t="s">
        <v>1639</v>
      </c>
      <c r="B671" s="215">
        <v>44308</v>
      </c>
      <c r="C671" s="41">
        <v>70</v>
      </c>
      <c r="D671" s="80" t="s">
        <v>1640</v>
      </c>
      <c r="E671" s="106" t="s">
        <v>1641</v>
      </c>
      <c r="I671" s="80"/>
      <c r="K671">
        <v>12</v>
      </c>
      <c r="L671">
        <v>5</v>
      </c>
      <c r="M671" s="80" t="s">
        <v>1642</v>
      </c>
      <c r="N671" s="80">
        <v>1</v>
      </c>
      <c r="O671" s="80"/>
      <c r="P671" s="305">
        <v>51</v>
      </c>
      <c r="Q671" s="447">
        <v>62</v>
      </c>
      <c r="R671" s="175">
        <v>3</v>
      </c>
      <c r="T671">
        <v>8</v>
      </c>
      <c r="U671">
        <v>2</v>
      </c>
      <c r="X671" s="80"/>
      <c r="Y671" s="80"/>
      <c r="Z671" s="80"/>
      <c r="AA671" s="80" t="s">
        <v>55</v>
      </c>
      <c r="AB671" s="80"/>
      <c r="AD671" s="80"/>
      <c r="AE671" s="80"/>
      <c r="AF671" s="80"/>
      <c r="AG671" s="80"/>
      <c r="AI671" s="80"/>
      <c r="AK671" s="80"/>
      <c r="AL671" s="421" t="s">
        <v>8320</v>
      </c>
    </row>
    <row r="672" spans="1:38" ht="15.75" customHeight="1">
      <c r="A672" s="335" t="s">
        <v>117</v>
      </c>
      <c r="B672" s="215">
        <v>44306</v>
      </c>
      <c r="C672" s="41">
        <v>8</v>
      </c>
      <c r="D672" s="80" t="s">
        <v>1643</v>
      </c>
      <c r="E672" s="106" t="s">
        <v>1644</v>
      </c>
      <c r="I672" s="80"/>
      <c r="K672">
        <v>1</v>
      </c>
      <c r="L672">
        <v>1</v>
      </c>
      <c r="M672" s="80" t="s">
        <v>1645</v>
      </c>
      <c r="N672" s="80"/>
      <c r="O672" s="80"/>
      <c r="P672" s="305">
        <v>6</v>
      </c>
      <c r="Q672" s="447">
        <v>8</v>
      </c>
      <c r="T672">
        <v>1</v>
      </c>
      <c r="X672" s="80"/>
      <c r="Y672" s="80"/>
      <c r="Z672" s="80"/>
      <c r="AA672" s="80"/>
      <c r="AB672" s="80"/>
      <c r="AD672" s="80"/>
      <c r="AE672" s="80"/>
      <c r="AF672" s="80"/>
      <c r="AG672" s="80" t="s">
        <v>481</v>
      </c>
      <c r="AI672" s="80"/>
      <c r="AK672" s="80" t="s">
        <v>1646</v>
      </c>
      <c r="AL672" s="421"/>
    </row>
    <row r="673" spans="1:38" ht="15.75" customHeight="1">
      <c r="A673" s="335" t="s">
        <v>1647</v>
      </c>
      <c r="B673" s="215">
        <v>44308</v>
      </c>
      <c r="C673" s="41">
        <v>706</v>
      </c>
      <c r="D673" s="80" t="s">
        <v>1648</v>
      </c>
      <c r="E673" s="106"/>
      <c r="I673" s="80"/>
      <c r="K673">
        <v>59</v>
      </c>
      <c r="M673" s="80" t="s">
        <v>1649</v>
      </c>
      <c r="N673" s="80">
        <v>59</v>
      </c>
      <c r="O673" s="80">
        <v>11</v>
      </c>
      <c r="P673" s="305">
        <v>346</v>
      </c>
      <c r="Q673" s="447">
        <v>706</v>
      </c>
      <c r="T673">
        <v>114</v>
      </c>
      <c r="X673" s="80"/>
      <c r="Y673" s="80"/>
      <c r="Z673" s="80"/>
      <c r="AA673" s="80" t="s">
        <v>1650</v>
      </c>
      <c r="AB673" s="80"/>
      <c r="AD673" s="80"/>
      <c r="AE673" s="80"/>
      <c r="AF673" s="80"/>
      <c r="AG673" s="80"/>
      <c r="AI673" s="80"/>
      <c r="AK673" s="80" t="s">
        <v>1651</v>
      </c>
      <c r="AL673" s="421" t="s">
        <v>1652</v>
      </c>
    </row>
    <row r="674" spans="1:38" ht="15.75" customHeight="1">
      <c r="A674" s="335" t="s">
        <v>1653</v>
      </c>
      <c r="B674" s="215">
        <v>44308</v>
      </c>
      <c r="C674" s="225">
        <v>56</v>
      </c>
      <c r="D674" s="80" t="s">
        <v>1654</v>
      </c>
      <c r="E674" s="106" t="s">
        <v>1655</v>
      </c>
      <c r="I674" s="80" t="s">
        <v>1656</v>
      </c>
      <c r="J674">
        <v>32</v>
      </c>
      <c r="M674" s="80" t="s">
        <v>1657</v>
      </c>
      <c r="N674" s="80">
        <v>12</v>
      </c>
      <c r="O674" s="80"/>
      <c r="P674" s="305">
        <v>20</v>
      </c>
      <c r="Q674" s="447">
        <v>48</v>
      </c>
      <c r="U674">
        <v>8</v>
      </c>
      <c r="X674" s="80"/>
      <c r="Y674" s="80"/>
      <c r="Z674" s="80"/>
      <c r="AA674" s="80" t="s">
        <v>55</v>
      </c>
      <c r="AB674" s="80"/>
      <c r="AD674" s="80"/>
      <c r="AE674" s="80"/>
      <c r="AF674" s="80"/>
      <c r="AG674" s="80"/>
      <c r="AI674" s="80"/>
      <c r="AK674" s="80"/>
      <c r="AL674" s="421"/>
    </row>
    <row r="675" spans="1:38" ht="15.75" customHeight="1">
      <c r="A675" s="344" t="s">
        <v>1658</v>
      </c>
      <c r="B675" s="215">
        <v>44307</v>
      </c>
      <c r="C675" s="41">
        <v>3958</v>
      </c>
      <c r="D675" s="80" t="s">
        <v>1659</v>
      </c>
      <c r="E675" s="106"/>
      <c r="F675">
        <v>1132</v>
      </c>
      <c r="G675">
        <v>1714</v>
      </c>
      <c r="H675">
        <v>1019</v>
      </c>
      <c r="I675" s="80"/>
      <c r="M675" s="80"/>
      <c r="N675" s="80"/>
      <c r="O675" s="80"/>
      <c r="Q675" s="447">
        <v>713</v>
      </c>
      <c r="R675">
        <v>104</v>
      </c>
      <c r="U675">
        <f>C675-827</f>
        <v>3131</v>
      </c>
      <c r="V675">
        <v>10</v>
      </c>
      <c r="X675" s="80"/>
      <c r="Y675" s="80"/>
      <c r="Z675" s="80"/>
      <c r="AA675" s="80"/>
      <c r="AB675" s="80"/>
      <c r="AD675" s="80"/>
      <c r="AE675" s="80"/>
      <c r="AF675" s="80"/>
      <c r="AG675" s="80"/>
      <c r="AI675" s="80"/>
      <c r="AK675" s="80"/>
      <c r="AL675" s="421"/>
    </row>
    <row r="676" spans="1:38" ht="15.75" customHeight="1">
      <c r="A676" s="335" t="s">
        <v>1660</v>
      </c>
      <c r="B676" s="215">
        <v>44305</v>
      </c>
      <c r="C676" s="41">
        <v>1</v>
      </c>
      <c r="D676" s="80">
        <v>21</v>
      </c>
      <c r="E676" s="106" t="s">
        <v>632</v>
      </c>
      <c r="I676" s="80"/>
      <c r="J676">
        <v>1</v>
      </c>
      <c r="M676" s="80" t="s">
        <v>1661</v>
      </c>
      <c r="N676" s="80"/>
      <c r="O676" s="80"/>
      <c r="P676" s="305">
        <v>1</v>
      </c>
      <c r="Q676" s="447">
        <v>1</v>
      </c>
      <c r="X676" s="80"/>
      <c r="Y676" s="80"/>
      <c r="Z676" s="80"/>
      <c r="AA676" s="80" t="s">
        <v>55</v>
      </c>
      <c r="AB676" s="80"/>
      <c r="AD676" s="80"/>
      <c r="AE676" s="80"/>
      <c r="AF676" s="80"/>
      <c r="AG676" s="80"/>
      <c r="AI676" s="80"/>
      <c r="AK676" s="80"/>
      <c r="AL676" s="421"/>
    </row>
    <row r="677" spans="1:38" ht="15.75" customHeight="1">
      <c r="A677" s="335" t="s">
        <v>1662</v>
      </c>
      <c r="B677" s="215">
        <v>44273</v>
      </c>
      <c r="C677" s="41">
        <v>23</v>
      </c>
      <c r="D677" s="80" t="s">
        <v>1663</v>
      </c>
      <c r="E677" s="106" t="s">
        <v>1664</v>
      </c>
      <c r="I677" s="80"/>
      <c r="M677" s="80" t="s">
        <v>1665</v>
      </c>
      <c r="N677" s="80"/>
      <c r="O677" s="80"/>
      <c r="P677" s="305">
        <v>9</v>
      </c>
      <c r="Q677" s="447">
        <v>18</v>
      </c>
      <c r="T677">
        <v>2</v>
      </c>
      <c r="U677">
        <v>5</v>
      </c>
      <c r="X677" s="80"/>
      <c r="Y677" s="80"/>
      <c r="Z677" s="80"/>
      <c r="AA677" s="80"/>
      <c r="AB677" s="80"/>
      <c r="AD677" s="80"/>
      <c r="AE677" s="80"/>
      <c r="AF677" s="80"/>
      <c r="AG677" s="80"/>
      <c r="AI677" s="80"/>
      <c r="AK677" s="80"/>
      <c r="AL677" s="421">
        <v>35</v>
      </c>
    </row>
    <row r="678" spans="1:38" ht="15.75" customHeight="1">
      <c r="A678" s="335" t="s">
        <v>1666</v>
      </c>
      <c r="B678" s="215"/>
      <c r="C678" s="41">
        <v>29</v>
      </c>
      <c r="D678" s="80" t="s">
        <v>1667</v>
      </c>
      <c r="E678" s="106" t="s">
        <v>1668</v>
      </c>
      <c r="I678" s="80"/>
      <c r="J678">
        <v>8</v>
      </c>
      <c r="K678">
        <v>29</v>
      </c>
      <c r="M678" s="80"/>
      <c r="N678" s="80"/>
      <c r="O678" s="80">
        <v>1</v>
      </c>
      <c r="X678" s="80"/>
      <c r="Y678" s="80"/>
      <c r="Z678" s="80"/>
      <c r="AA678" s="80"/>
      <c r="AB678" s="80"/>
      <c r="AD678" s="80"/>
      <c r="AE678" s="80"/>
      <c r="AF678" s="80"/>
      <c r="AG678" s="80"/>
      <c r="AI678" s="80"/>
      <c r="AK678" s="80"/>
      <c r="AL678" s="421"/>
    </row>
    <row r="679" spans="1:38" ht="15.75" customHeight="1">
      <c r="A679" s="335" t="s">
        <v>1669</v>
      </c>
      <c r="B679" s="215">
        <v>44301</v>
      </c>
      <c r="C679" s="41">
        <v>62</v>
      </c>
      <c r="D679" s="80" t="s">
        <v>1670</v>
      </c>
      <c r="E679" s="106" t="s">
        <v>1671</v>
      </c>
      <c r="I679" s="80"/>
      <c r="M679" s="80"/>
      <c r="N679" s="80"/>
      <c r="O679" s="80"/>
      <c r="P679" s="305">
        <v>48</v>
      </c>
      <c r="Q679" s="447">
        <v>62</v>
      </c>
      <c r="X679" s="80"/>
      <c r="Y679" s="80"/>
      <c r="Z679" s="80"/>
      <c r="AA679" s="80"/>
      <c r="AB679" s="80"/>
      <c r="AD679" s="80"/>
      <c r="AE679" s="80"/>
      <c r="AF679" s="80"/>
      <c r="AG679" s="80"/>
      <c r="AI679" s="80"/>
      <c r="AK679" s="80"/>
      <c r="AL679" s="421" t="s">
        <v>1672</v>
      </c>
    </row>
    <row r="680" spans="1:38" ht="15.75" customHeight="1">
      <c r="A680" s="335" t="s">
        <v>1673</v>
      </c>
      <c r="B680" s="215">
        <v>44300</v>
      </c>
      <c r="C680" s="41">
        <v>92</v>
      </c>
      <c r="D680" s="80" t="s">
        <v>1674</v>
      </c>
      <c r="E680" s="106" t="s">
        <v>1675</v>
      </c>
      <c r="F680" s="80"/>
      <c r="I680" s="80"/>
      <c r="J680">
        <v>10</v>
      </c>
      <c r="K680">
        <v>26</v>
      </c>
      <c r="L680">
        <v>17</v>
      </c>
      <c r="M680" s="80" t="s">
        <v>1676</v>
      </c>
      <c r="N680" s="80">
        <v>3</v>
      </c>
      <c r="O680" s="80"/>
      <c r="P680" s="305">
        <v>43</v>
      </c>
      <c r="Q680" s="447">
        <v>90</v>
      </c>
      <c r="R680">
        <v>1</v>
      </c>
      <c r="S680">
        <v>1</v>
      </c>
      <c r="T680">
        <v>5</v>
      </c>
      <c r="X680" s="80"/>
      <c r="Y680" s="80"/>
      <c r="Z680" s="80"/>
      <c r="AA680" s="80"/>
      <c r="AB680" s="80"/>
      <c r="AD680" s="80"/>
      <c r="AE680" s="80"/>
      <c r="AF680" s="80"/>
      <c r="AG680" s="80"/>
      <c r="AI680" s="80"/>
      <c r="AK680" s="80"/>
      <c r="AL680" s="421" t="s">
        <v>1677</v>
      </c>
    </row>
    <row r="681" spans="1:38" ht="15.75" customHeight="1">
      <c r="A681" s="335" t="s">
        <v>1678</v>
      </c>
      <c r="B681" s="215">
        <v>44302</v>
      </c>
      <c r="C681" s="41">
        <v>525</v>
      </c>
      <c r="D681" s="80" t="s">
        <v>1679</v>
      </c>
      <c r="E681" s="106"/>
      <c r="F681" s="80"/>
      <c r="I681" s="80"/>
      <c r="J681">
        <v>109</v>
      </c>
      <c r="M681" s="80" t="s">
        <v>1680</v>
      </c>
      <c r="N681" s="80">
        <v>14</v>
      </c>
      <c r="O681" s="80"/>
      <c r="P681" s="305">
        <v>177</v>
      </c>
      <c r="Q681" s="447">
        <v>525</v>
      </c>
      <c r="X681" s="80"/>
      <c r="Y681" s="80"/>
      <c r="Z681" s="80"/>
      <c r="AA681" s="80" t="s">
        <v>55</v>
      </c>
      <c r="AB681" s="80"/>
      <c r="AD681" s="80"/>
      <c r="AE681" s="80"/>
      <c r="AF681" s="80"/>
      <c r="AG681" s="80"/>
      <c r="AI681" s="80"/>
      <c r="AK681" s="80"/>
      <c r="AL681" s="421"/>
    </row>
    <row r="682" spans="1:38" ht="15.75" customHeight="1">
      <c r="A682" s="335" t="s">
        <v>1681</v>
      </c>
      <c r="B682" s="215">
        <v>44315</v>
      </c>
      <c r="C682" s="41">
        <v>2286</v>
      </c>
      <c r="D682" s="80" t="s">
        <v>1682</v>
      </c>
      <c r="E682" s="106"/>
      <c r="F682" s="80"/>
      <c r="I682" s="80">
        <v>56</v>
      </c>
      <c r="L682">
        <v>163</v>
      </c>
      <c r="M682" s="80" t="s">
        <v>1683</v>
      </c>
      <c r="N682" s="80"/>
      <c r="O682" s="80"/>
      <c r="P682" s="305">
        <v>270</v>
      </c>
      <c r="Q682" s="447">
        <v>2286</v>
      </c>
      <c r="X682" s="80"/>
      <c r="Y682" s="80"/>
      <c r="Z682" s="80"/>
      <c r="AA682" s="80"/>
      <c r="AB682" s="80"/>
      <c r="AD682" s="80"/>
      <c r="AE682" s="80"/>
      <c r="AF682" s="80"/>
      <c r="AG682" s="80"/>
      <c r="AI682" s="80"/>
      <c r="AK682" s="80"/>
      <c r="AL682" s="421" t="s">
        <v>1684</v>
      </c>
    </row>
    <row r="683" spans="1:38" ht="15.75" customHeight="1">
      <c r="A683" s="339" t="s">
        <v>1685</v>
      </c>
      <c r="B683" s="215">
        <v>44312</v>
      </c>
      <c r="C683" s="41">
        <v>105</v>
      </c>
      <c r="D683" s="80">
        <v>34.1</v>
      </c>
      <c r="E683" s="106" t="s">
        <v>1686</v>
      </c>
      <c r="F683" s="80"/>
      <c r="G683">
        <v>7</v>
      </c>
      <c r="H683">
        <v>98</v>
      </c>
      <c r="I683" s="80"/>
      <c r="J683">
        <v>32</v>
      </c>
      <c r="L683">
        <v>7</v>
      </c>
      <c r="M683" s="80" t="s">
        <v>1687</v>
      </c>
      <c r="N683" s="80">
        <v>5</v>
      </c>
      <c r="O683" s="80"/>
      <c r="P683" s="305">
        <v>38</v>
      </c>
      <c r="Q683" s="447">
        <v>105</v>
      </c>
      <c r="X683" s="80"/>
      <c r="Y683" s="80"/>
      <c r="Z683" s="80"/>
      <c r="AA683" s="80"/>
      <c r="AB683" s="80"/>
      <c r="AD683" s="80"/>
      <c r="AE683" s="80"/>
      <c r="AF683" s="80"/>
      <c r="AG683" s="80"/>
      <c r="AI683" s="80"/>
      <c r="AK683" s="80"/>
      <c r="AL683" s="421"/>
    </row>
    <row r="684" spans="1:38" ht="15.75" customHeight="1">
      <c r="A684" s="339" t="s">
        <v>1688</v>
      </c>
      <c r="B684" s="215">
        <v>44336</v>
      </c>
      <c r="C684" s="229">
        <v>92</v>
      </c>
      <c r="D684" s="80" t="s">
        <v>1689</v>
      </c>
      <c r="E684" s="106" t="s">
        <v>1690</v>
      </c>
      <c r="F684" s="80"/>
      <c r="I684" s="80"/>
      <c r="M684" s="80" t="s">
        <v>1691</v>
      </c>
      <c r="N684" s="80"/>
      <c r="O684" s="80"/>
      <c r="Q684" s="447">
        <v>92</v>
      </c>
      <c r="X684" s="80"/>
      <c r="Y684" s="80"/>
      <c r="Z684" s="80"/>
      <c r="AA684" s="80"/>
      <c r="AB684" s="80"/>
      <c r="AD684" s="80"/>
      <c r="AE684" s="80"/>
      <c r="AF684" s="80"/>
      <c r="AG684" s="80"/>
      <c r="AI684" s="80"/>
      <c r="AK684" s="80"/>
      <c r="AL684" s="421" t="s">
        <v>1692</v>
      </c>
    </row>
    <row r="685" spans="1:38" ht="15.75" customHeight="1">
      <c r="A685" s="339" t="s">
        <v>1688</v>
      </c>
      <c r="B685" s="215">
        <v>44336</v>
      </c>
      <c r="C685" s="41">
        <v>74</v>
      </c>
      <c r="D685" s="80" t="s">
        <v>1693</v>
      </c>
      <c r="E685" s="106" t="s">
        <v>1694</v>
      </c>
      <c r="F685" s="80"/>
      <c r="I685" s="80"/>
      <c r="M685" s="80" t="s">
        <v>1695</v>
      </c>
      <c r="N685" s="80"/>
      <c r="O685" s="80"/>
      <c r="Q685" s="447">
        <v>74</v>
      </c>
      <c r="X685" s="80"/>
      <c r="Y685" s="80"/>
      <c r="Z685" s="80"/>
      <c r="AA685" s="80"/>
      <c r="AB685" s="80"/>
      <c r="AD685" s="80"/>
      <c r="AE685" s="80"/>
      <c r="AF685" s="80"/>
      <c r="AG685" s="80"/>
      <c r="AI685" s="80"/>
      <c r="AK685" s="80"/>
      <c r="AL685" s="421" t="s">
        <v>1696</v>
      </c>
    </row>
    <row r="686" spans="1:38" ht="15.75" customHeight="1">
      <c r="A686" s="335" t="s">
        <v>1697</v>
      </c>
      <c r="B686" s="84">
        <v>44297</v>
      </c>
      <c r="C686" s="41">
        <v>1273</v>
      </c>
      <c r="D686" s="80" t="s">
        <v>1698</v>
      </c>
      <c r="E686" s="106"/>
      <c r="F686" s="80"/>
      <c r="I686" s="80"/>
      <c r="J686">
        <v>183</v>
      </c>
      <c r="K686">
        <v>24</v>
      </c>
      <c r="L686">
        <v>87</v>
      </c>
      <c r="M686" s="80" t="s">
        <v>1699</v>
      </c>
      <c r="N686" s="80">
        <v>30</v>
      </c>
      <c r="O686" s="80">
        <v>2</v>
      </c>
      <c r="P686" s="305">
        <v>332</v>
      </c>
      <c r="Q686" s="447">
        <v>1273</v>
      </c>
      <c r="T686">
        <v>194</v>
      </c>
      <c r="X686" s="80"/>
      <c r="Y686" s="80"/>
      <c r="Z686" s="80"/>
      <c r="AA686" s="80"/>
      <c r="AB686" s="80"/>
      <c r="AD686" s="80"/>
      <c r="AE686" s="80"/>
      <c r="AF686" s="80"/>
      <c r="AG686" s="80"/>
      <c r="AI686" s="80"/>
      <c r="AK686" s="80"/>
      <c r="AL686" s="421"/>
    </row>
    <row r="687" spans="1:38" ht="15.75" customHeight="1">
      <c r="A687" s="335" t="s">
        <v>1700</v>
      </c>
      <c r="B687" s="84">
        <v>44298</v>
      </c>
      <c r="C687" s="41">
        <v>74</v>
      </c>
      <c r="D687" s="80" t="s">
        <v>1701</v>
      </c>
      <c r="E687" s="106"/>
      <c r="F687" s="80"/>
      <c r="I687" s="80"/>
      <c r="J687">
        <v>9</v>
      </c>
      <c r="K687">
        <v>4</v>
      </c>
      <c r="L687">
        <v>10</v>
      </c>
      <c r="M687" s="80" t="s">
        <v>1702</v>
      </c>
      <c r="N687" s="80">
        <v>6</v>
      </c>
      <c r="O687" s="80">
        <v>0</v>
      </c>
      <c r="P687" s="305">
        <v>41</v>
      </c>
      <c r="Q687" s="447">
        <v>74</v>
      </c>
      <c r="T687">
        <v>15</v>
      </c>
      <c r="X687" s="80"/>
      <c r="Y687" s="80"/>
      <c r="Z687" s="80"/>
      <c r="AA687" s="80"/>
      <c r="AB687" s="80"/>
      <c r="AD687" s="80"/>
      <c r="AE687" s="80"/>
      <c r="AF687" s="80"/>
      <c r="AG687" s="80"/>
      <c r="AI687" s="80"/>
      <c r="AK687" s="80"/>
      <c r="AL687" s="421"/>
    </row>
    <row r="688" spans="1:38" ht="15.75" customHeight="1">
      <c r="A688" s="335" t="s">
        <v>1703</v>
      </c>
      <c r="B688" s="82">
        <v>44328</v>
      </c>
      <c r="C688" s="230">
        <v>6550</v>
      </c>
      <c r="D688" s="80" t="s">
        <v>1704</v>
      </c>
      <c r="E688" s="106"/>
      <c r="F688" s="80"/>
      <c r="I688" s="80"/>
      <c r="K688">
        <v>616</v>
      </c>
      <c r="L688" s="80">
        <v>706</v>
      </c>
      <c r="M688" s="80" t="s">
        <v>1705</v>
      </c>
      <c r="N688" s="80">
        <v>293</v>
      </c>
      <c r="O688" s="80">
        <v>9</v>
      </c>
      <c r="P688" s="435">
        <v>2193</v>
      </c>
      <c r="Q688" s="447">
        <v>6550</v>
      </c>
      <c r="X688" s="80"/>
      <c r="Y688" s="80"/>
      <c r="Z688" s="80"/>
      <c r="AA688" s="80"/>
      <c r="AB688" s="80"/>
      <c r="AD688" s="80"/>
      <c r="AE688" s="80"/>
      <c r="AF688" s="80"/>
      <c r="AG688" s="80"/>
      <c r="AI688" s="80"/>
      <c r="AK688" s="80"/>
      <c r="AL688" s="421"/>
    </row>
    <row r="689" spans="1:40" ht="15.75" customHeight="1">
      <c r="A689" s="342" t="s">
        <v>1706</v>
      </c>
      <c r="B689" s="82">
        <v>44338</v>
      </c>
      <c r="C689" s="41">
        <v>7950</v>
      </c>
      <c r="D689" s="80"/>
      <c r="E689" s="106"/>
      <c r="F689" s="80">
        <v>967</v>
      </c>
      <c r="G689">
        <v>2145</v>
      </c>
      <c r="H689">
        <v>4282</v>
      </c>
      <c r="I689" s="80"/>
      <c r="L689" s="80">
        <v>341</v>
      </c>
      <c r="M689" s="80" t="s">
        <v>1707</v>
      </c>
      <c r="N689" s="80"/>
      <c r="O689" s="80"/>
      <c r="X689" s="80"/>
      <c r="Y689" s="80"/>
      <c r="Z689" s="80"/>
      <c r="AA689" s="80"/>
      <c r="AB689" s="80"/>
      <c r="AD689" s="80"/>
      <c r="AE689" s="80"/>
      <c r="AF689" s="80"/>
      <c r="AG689" s="80"/>
      <c r="AI689" s="80"/>
      <c r="AK689" s="80"/>
      <c r="AL689" s="421"/>
    </row>
    <row r="690" spans="1:40" ht="15.75" customHeight="1">
      <c r="A690" s="342" t="s">
        <v>1708</v>
      </c>
      <c r="B690" s="82">
        <v>44340</v>
      </c>
      <c r="C690" s="41">
        <v>392</v>
      </c>
      <c r="D690" s="80"/>
      <c r="E690" s="106"/>
      <c r="F690" s="80"/>
      <c r="I690" s="80"/>
      <c r="L690" s="80"/>
      <c r="M690" s="80"/>
      <c r="N690" s="80"/>
      <c r="O690" s="80"/>
      <c r="X690" s="80" t="s">
        <v>1709</v>
      </c>
      <c r="Y690" s="80"/>
      <c r="Z690" s="80"/>
      <c r="AA690" s="80"/>
      <c r="AB690" s="80"/>
      <c r="AD690" s="80"/>
      <c r="AE690" s="80"/>
      <c r="AF690" s="80"/>
      <c r="AG690" s="80"/>
      <c r="AI690" s="80"/>
      <c r="AK690" s="80"/>
      <c r="AL690" s="421"/>
    </row>
    <row r="691" spans="1:40" ht="15.75" customHeight="1">
      <c r="A691" s="335" t="s">
        <v>1710</v>
      </c>
      <c r="B691" s="82">
        <v>44333</v>
      </c>
      <c r="C691" s="41">
        <v>24</v>
      </c>
      <c r="D691" s="80" t="s">
        <v>1711</v>
      </c>
      <c r="E691" s="106"/>
      <c r="F691" s="80">
        <v>3</v>
      </c>
      <c r="G691">
        <v>6</v>
      </c>
      <c r="H691">
        <v>15</v>
      </c>
      <c r="I691" s="80"/>
      <c r="K691">
        <v>4</v>
      </c>
      <c r="L691">
        <v>2</v>
      </c>
      <c r="M691" s="80" t="s">
        <v>1712</v>
      </c>
      <c r="N691" s="80">
        <v>2</v>
      </c>
      <c r="O691" s="80"/>
      <c r="P691" s="305">
        <v>19</v>
      </c>
      <c r="Q691" s="447">
        <v>22</v>
      </c>
      <c r="S691">
        <v>1</v>
      </c>
      <c r="V691">
        <v>1</v>
      </c>
      <c r="X691" s="80"/>
      <c r="Y691" s="80"/>
      <c r="Z691" s="80"/>
      <c r="AA691" s="80"/>
      <c r="AB691" s="80"/>
      <c r="AD691" s="80"/>
      <c r="AE691" s="80"/>
      <c r="AF691" s="80"/>
      <c r="AG691" s="80"/>
      <c r="AI691" s="80"/>
      <c r="AK691" s="80"/>
      <c r="AL691" s="421"/>
    </row>
    <row r="692" spans="1:40" ht="15.75" customHeight="1">
      <c r="A692" s="335" t="s">
        <v>1713</v>
      </c>
      <c r="B692" s="82">
        <v>44334</v>
      </c>
      <c r="C692" s="41">
        <v>162</v>
      </c>
      <c r="D692" s="80" t="s">
        <v>1714</v>
      </c>
      <c r="E692" s="106"/>
      <c r="F692" s="80"/>
      <c r="I692" s="80"/>
      <c r="M692" s="80"/>
      <c r="N692" s="80"/>
      <c r="O692" s="80">
        <v>1</v>
      </c>
      <c r="P692" s="305">
        <v>103</v>
      </c>
      <c r="Q692" s="447">
        <v>162</v>
      </c>
      <c r="T692">
        <v>25</v>
      </c>
      <c r="X692" s="80"/>
      <c r="Y692" s="80"/>
      <c r="Z692" s="80"/>
      <c r="AA692" s="80"/>
      <c r="AB692" s="80"/>
      <c r="AD692" s="80"/>
      <c r="AE692" s="80"/>
      <c r="AF692" s="80"/>
      <c r="AG692" s="80"/>
      <c r="AI692" s="80"/>
      <c r="AK692" s="80"/>
      <c r="AL692" s="421"/>
    </row>
    <row r="693" spans="1:40" ht="15.75" customHeight="1">
      <c r="A693" s="335" t="s">
        <v>1715</v>
      </c>
      <c r="B693" s="82">
        <v>44314</v>
      </c>
      <c r="C693" s="41">
        <v>209</v>
      </c>
      <c r="D693" s="80" t="s">
        <v>1716</v>
      </c>
      <c r="E693" s="106"/>
      <c r="F693" s="80"/>
      <c r="I693" s="80"/>
      <c r="J693">
        <v>142</v>
      </c>
      <c r="K693">
        <v>4</v>
      </c>
      <c r="L693">
        <v>2</v>
      </c>
      <c r="M693" s="80" t="s">
        <v>1717</v>
      </c>
      <c r="N693" s="80"/>
      <c r="O693" s="80">
        <v>4</v>
      </c>
      <c r="P693" s="305">
        <v>120</v>
      </c>
      <c r="Q693" s="447">
        <v>191</v>
      </c>
      <c r="S693">
        <v>7</v>
      </c>
      <c r="U693">
        <v>11</v>
      </c>
      <c r="X693" s="80"/>
      <c r="Y693" s="80"/>
      <c r="Z693" s="80" t="s">
        <v>140</v>
      </c>
      <c r="AA693" s="80" t="s">
        <v>136</v>
      </c>
      <c r="AB693" s="80"/>
      <c r="AD693" s="80"/>
      <c r="AE693" s="80" t="s">
        <v>140</v>
      </c>
      <c r="AF693" s="80" t="s">
        <v>140</v>
      </c>
      <c r="AG693" s="80"/>
      <c r="AI693" s="80" t="s">
        <v>140</v>
      </c>
      <c r="AK693" s="80"/>
      <c r="AL693" s="421" t="s">
        <v>1718</v>
      </c>
      <c r="AM693" s="80" t="s">
        <v>1719</v>
      </c>
      <c r="AN693" s="80"/>
    </row>
    <row r="694" spans="1:40" ht="15.75" customHeight="1">
      <c r="A694" s="345" t="s">
        <v>1720</v>
      </c>
      <c r="B694" s="243">
        <v>44316</v>
      </c>
      <c r="C694" s="41">
        <v>16</v>
      </c>
      <c r="D694" s="80" t="s">
        <v>1721</v>
      </c>
      <c r="L694">
        <v>1</v>
      </c>
      <c r="M694" s="80" t="s">
        <v>1722</v>
      </c>
      <c r="P694" s="305">
        <v>15</v>
      </c>
      <c r="Q694" s="447">
        <v>16</v>
      </c>
      <c r="T694">
        <v>3</v>
      </c>
      <c r="X694" s="80" t="s">
        <v>1723</v>
      </c>
      <c r="AL694" s="421" t="s">
        <v>1724</v>
      </c>
    </row>
    <row r="695" spans="1:40" ht="15.75" customHeight="1">
      <c r="A695" s="345" t="s">
        <v>1725</v>
      </c>
      <c r="B695" s="243">
        <v>44316</v>
      </c>
      <c r="C695" s="41">
        <v>25</v>
      </c>
      <c r="D695" s="80" t="s">
        <v>1726</v>
      </c>
      <c r="L695">
        <v>3</v>
      </c>
      <c r="M695" s="80" t="s">
        <v>1727</v>
      </c>
      <c r="P695" s="305">
        <v>21</v>
      </c>
      <c r="Q695" s="447">
        <v>25</v>
      </c>
      <c r="T695">
        <v>3</v>
      </c>
      <c r="X695" s="80" t="s">
        <v>1728</v>
      </c>
      <c r="AL695" s="421" t="s">
        <v>1729</v>
      </c>
    </row>
    <row r="696" spans="1:40" ht="15.75" customHeight="1">
      <c r="A696" s="345" t="s">
        <v>1730</v>
      </c>
      <c r="B696" s="243">
        <v>44309</v>
      </c>
      <c r="C696" s="41">
        <v>250</v>
      </c>
      <c r="D696" s="80" t="s">
        <v>1731</v>
      </c>
      <c r="I696" s="80" t="s">
        <v>1732</v>
      </c>
      <c r="M696" s="80"/>
      <c r="P696" s="305">
        <v>113</v>
      </c>
      <c r="Q696" s="447">
        <v>250</v>
      </c>
      <c r="X696" s="80"/>
      <c r="AA696" s="80"/>
      <c r="AL696" s="421"/>
      <c r="AN696" s="80" t="s">
        <v>1733</v>
      </c>
    </row>
    <row r="697" spans="1:40" ht="15.75" customHeight="1">
      <c r="A697" s="345" t="s">
        <v>1734</v>
      </c>
      <c r="B697" s="243">
        <v>44322</v>
      </c>
      <c r="C697" s="41">
        <v>1</v>
      </c>
      <c r="D697" s="80">
        <v>35</v>
      </c>
      <c r="H697">
        <v>1</v>
      </c>
      <c r="I697">
        <v>2</v>
      </c>
      <c r="M697" s="80" t="s">
        <v>1735</v>
      </c>
      <c r="N697">
        <v>1</v>
      </c>
      <c r="P697" s="305">
        <v>1</v>
      </c>
      <c r="Q697" s="447">
        <v>1</v>
      </c>
      <c r="X697" s="80"/>
      <c r="AA697" s="80" t="s">
        <v>136</v>
      </c>
      <c r="AL697" s="421"/>
    </row>
    <row r="698" spans="1:40" ht="15.75" customHeight="1">
      <c r="A698" s="345" t="s">
        <v>1736</v>
      </c>
      <c r="B698" s="243">
        <v>44329</v>
      </c>
      <c r="C698" s="41">
        <v>2</v>
      </c>
      <c r="D698" s="80" t="s">
        <v>1737</v>
      </c>
      <c r="H698">
        <v>2</v>
      </c>
      <c r="K698">
        <v>1</v>
      </c>
      <c r="M698" s="80"/>
      <c r="P698" s="305">
        <v>1</v>
      </c>
      <c r="Q698" s="447">
        <v>2</v>
      </c>
      <c r="X698" s="80"/>
      <c r="AL698" s="421"/>
      <c r="AN698" s="9" t="s">
        <v>1738</v>
      </c>
    </row>
    <row r="699" spans="1:40" ht="15.75" customHeight="1">
      <c r="A699" s="345" t="s">
        <v>1739</v>
      </c>
      <c r="B699" s="243">
        <v>44329</v>
      </c>
      <c r="C699" s="41">
        <v>1</v>
      </c>
      <c r="D699" s="80">
        <v>30</v>
      </c>
      <c r="E699" s="80" t="s">
        <v>875</v>
      </c>
      <c r="H699">
        <v>1</v>
      </c>
      <c r="I699">
        <v>25</v>
      </c>
      <c r="M699" s="80" t="s">
        <v>1735</v>
      </c>
      <c r="P699" s="305">
        <v>1</v>
      </c>
      <c r="Q699" s="447">
        <v>1</v>
      </c>
      <c r="X699" s="80" t="s">
        <v>1740</v>
      </c>
      <c r="Z699" s="80" t="s">
        <v>140</v>
      </c>
      <c r="AJ699" s="80" t="s">
        <v>140</v>
      </c>
      <c r="AL699" s="421"/>
      <c r="AN699" s="9"/>
    </row>
    <row r="700" spans="1:40" ht="15.75" customHeight="1">
      <c r="A700" s="345" t="s">
        <v>1741</v>
      </c>
      <c r="B700" s="243"/>
      <c r="C700" s="41">
        <v>1</v>
      </c>
      <c r="D700" s="80">
        <v>19</v>
      </c>
      <c r="E700" s="80" t="s">
        <v>1742</v>
      </c>
      <c r="H700">
        <v>1</v>
      </c>
      <c r="I700">
        <v>14</v>
      </c>
      <c r="M700" s="80" t="s">
        <v>1735</v>
      </c>
      <c r="Q700" s="447">
        <v>1</v>
      </c>
      <c r="X700" s="80"/>
      <c r="AA700" s="80" t="s">
        <v>136</v>
      </c>
      <c r="AJ700" s="80" t="s">
        <v>136</v>
      </c>
      <c r="AL700" s="421"/>
      <c r="AN700" s="9"/>
    </row>
    <row r="701" spans="1:40" ht="15.75" customHeight="1">
      <c r="A701" s="345" t="s">
        <v>1743</v>
      </c>
      <c r="B701" s="243">
        <v>44327</v>
      </c>
      <c r="C701" s="41">
        <v>108</v>
      </c>
      <c r="D701" s="80" t="s">
        <v>1744</v>
      </c>
      <c r="L701">
        <v>16</v>
      </c>
      <c r="M701" s="80"/>
      <c r="N701">
        <v>2</v>
      </c>
      <c r="O701">
        <v>1</v>
      </c>
      <c r="P701" s="305">
        <v>63</v>
      </c>
      <c r="Q701" s="447">
        <v>108</v>
      </c>
      <c r="X701" s="80"/>
      <c r="AL701" s="421"/>
      <c r="AN701" s="9"/>
    </row>
    <row r="702" spans="1:40" ht="15.75" customHeight="1">
      <c r="A702" s="345" t="s">
        <v>1745</v>
      </c>
      <c r="B702" s="243">
        <v>44327</v>
      </c>
      <c r="C702" s="41">
        <v>3057</v>
      </c>
      <c r="D702" s="80" t="s">
        <v>1746</v>
      </c>
      <c r="L702">
        <v>334</v>
      </c>
      <c r="M702" s="80"/>
      <c r="N702">
        <v>22</v>
      </c>
      <c r="O702">
        <v>7</v>
      </c>
      <c r="P702" s="305">
        <v>914</v>
      </c>
      <c r="Q702" s="447">
        <v>3057</v>
      </c>
      <c r="X702" s="80"/>
      <c r="AL702" s="421"/>
      <c r="AN702" s="9"/>
    </row>
    <row r="703" spans="1:40" ht="15.75" customHeight="1">
      <c r="A703" s="345" t="s">
        <v>1747</v>
      </c>
      <c r="B703" s="243">
        <v>44350</v>
      </c>
      <c r="C703" s="41">
        <v>48</v>
      </c>
      <c r="D703" s="80" t="s">
        <v>1748</v>
      </c>
      <c r="M703" s="80"/>
      <c r="P703" s="305">
        <v>38</v>
      </c>
      <c r="Q703" s="447">
        <v>48</v>
      </c>
      <c r="X703" s="80" t="s">
        <v>1749</v>
      </c>
      <c r="Y703" s="80" t="s">
        <v>1750</v>
      </c>
      <c r="Z703" s="80" t="s">
        <v>140</v>
      </c>
      <c r="AF703" s="80" t="s">
        <v>1751</v>
      </c>
      <c r="AI703" s="80" t="s">
        <v>140</v>
      </c>
      <c r="AL703" s="421"/>
      <c r="AN703" s="9"/>
    </row>
    <row r="704" spans="1:40" ht="15" customHeight="1">
      <c r="A704" s="345" t="s">
        <v>13553</v>
      </c>
      <c r="B704" s="243">
        <v>44351</v>
      </c>
      <c r="C704" s="41">
        <v>55</v>
      </c>
      <c r="D704" s="80" t="s">
        <v>1753</v>
      </c>
      <c r="F704">
        <v>10</v>
      </c>
      <c r="G704">
        <v>7</v>
      </c>
      <c r="H704">
        <v>38</v>
      </c>
      <c r="L704">
        <v>4</v>
      </c>
      <c r="M704" s="80" t="s">
        <v>1754</v>
      </c>
      <c r="N704">
        <v>2</v>
      </c>
      <c r="R704">
        <v>3</v>
      </c>
      <c r="X704" s="80"/>
      <c r="AL704" s="421" t="s">
        <v>1755</v>
      </c>
      <c r="AM704" t="s">
        <v>13555</v>
      </c>
      <c r="AN704" s="9" t="s">
        <v>1756</v>
      </c>
    </row>
    <row r="705" spans="1:40" ht="15" customHeight="1">
      <c r="A705" s="345" t="s">
        <v>13554</v>
      </c>
      <c r="B705" s="243">
        <v>44351</v>
      </c>
      <c r="C705" s="41">
        <v>55</v>
      </c>
      <c r="D705" s="80" t="s">
        <v>1758</v>
      </c>
      <c r="F705">
        <v>10</v>
      </c>
      <c r="G705">
        <v>7</v>
      </c>
      <c r="H705">
        <v>38</v>
      </c>
      <c r="L705">
        <v>2</v>
      </c>
      <c r="M705" s="80" t="s">
        <v>1759</v>
      </c>
      <c r="X705" s="80"/>
      <c r="AL705" s="421" t="s">
        <v>1760</v>
      </c>
      <c r="AN705" s="9"/>
    </row>
    <row r="706" spans="1:40" ht="15" customHeight="1">
      <c r="A706" s="345" t="s">
        <v>1761</v>
      </c>
      <c r="B706" s="243"/>
      <c r="C706" s="41">
        <v>1</v>
      </c>
      <c r="D706" s="80">
        <v>30</v>
      </c>
      <c r="H706">
        <v>1</v>
      </c>
      <c r="M706" s="80"/>
      <c r="Q706" s="447">
        <v>1</v>
      </c>
      <c r="T706">
        <v>1</v>
      </c>
      <c r="X706" s="80"/>
      <c r="AL706" s="421"/>
      <c r="AN706" s="9"/>
    </row>
    <row r="707" spans="1:40" ht="15" customHeight="1">
      <c r="A707" s="345" t="s">
        <v>1762</v>
      </c>
      <c r="B707" s="10">
        <v>44366</v>
      </c>
      <c r="C707" s="41">
        <v>44</v>
      </c>
      <c r="D707" s="80" t="s">
        <v>1763</v>
      </c>
      <c r="E707" s="80" t="s">
        <v>1764</v>
      </c>
      <c r="I707" s="80" t="s">
        <v>1765</v>
      </c>
      <c r="J707">
        <v>12</v>
      </c>
      <c r="M707" s="80" t="s">
        <v>1766</v>
      </c>
      <c r="N707">
        <v>3</v>
      </c>
      <c r="P707" s="305">
        <v>15</v>
      </c>
      <c r="Q707" s="447">
        <v>44</v>
      </c>
      <c r="S707">
        <v>1</v>
      </c>
      <c r="X707" s="80"/>
      <c r="Z707" s="80" t="s">
        <v>248</v>
      </c>
      <c r="AA707" s="80" t="s">
        <v>1767</v>
      </c>
      <c r="AF707" s="80" t="s">
        <v>248</v>
      </c>
      <c r="AI707" s="80" t="s">
        <v>248</v>
      </c>
      <c r="AJ707" s="80"/>
      <c r="AL707" s="421" t="s">
        <v>1768</v>
      </c>
      <c r="AN707" s="9"/>
    </row>
    <row r="708" spans="1:40" ht="15.75" customHeight="1">
      <c r="A708" s="345" t="s">
        <v>1769</v>
      </c>
      <c r="B708" s="243">
        <v>44342</v>
      </c>
      <c r="C708" s="41">
        <v>7</v>
      </c>
      <c r="D708" s="80" t="s">
        <v>262</v>
      </c>
      <c r="E708" t="s">
        <v>1770</v>
      </c>
      <c r="F708">
        <v>4</v>
      </c>
      <c r="G708">
        <v>1</v>
      </c>
      <c r="H708">
        <v>2</v>
      </c>
      <c r="I708" t="s">
        <v>1771</v>
      </c>
      <c r="J708">
        <v>0</v>
      </c>
      <c r="K708">
        <v>0</v>
      </c>
      <c r="L708">
        <v>0</v>
      </c>
      <c r="M708" s="80"/>
      <c r="P708" s="305">
        <v>4</v>
      </c>
      <c r="Q708" s="447">
        <v>7</v>
      </c>
      <c r="R708">
        <v>0</v>
      </c>
      <c r="S708">
        <v>0</v>
      </c>
      <c r="T708">
        <v>0</v>
      </c>
      <c r="U708">
        <v>0</v>
      </c>
      <c r="V708">
        <v>0</v>
      </c>
      <c r="W708">
        <v>0</v>
      </c>
      <c r="X708" s="80"/>
      <c r="Z708" t="s">
        <v>41</v>
      </c>
      <c r="AF708" t="s">
        <v>41</v>
      </c>
      <c r="AG708" t="s">
        <v>41</v>
      </c>
      <c r="AL708" s="421"/>
      <c r="AN708" s="9"/>
    </row>
    <row r="709" spans="1:40" ht="15.75" customHeight="1">
      <c r="A709" s="345" t="s">
        <v>1772</v>
      </c>
      <c r="B709" s="243">
        <v>44347</v>
      </c>
      <c r="C709" s="41">
        <v>37</v>
      </c>
      <c r="D709" s="80" t="s">
        <v>1773</v>
      </c>
      <c r="E709" t="s">
        <v>1774</v>
      </c>
      <c r="H709">
        <v>37</v>
      </c>
      <c r="J709">
        <v>8</v>
      </c>
      <c r="K709">
        <v>2</v>
      </c>
      <c r="L709">
        <v>9</v>
      </c>
      <c r="M709" s="80" t="s">
        <v>1775</v>
      </c>
      <c r="N709" s="80">
        <v>1</v>
      </c>
      <c r="O709" s="80">
        <v>0</v>
      </c>
      <c r="P709" s="305">
        <v>18</v>
      </c>
      <c r="Q709" s="447">
        <v>37</v>
      </c>
      <c r="R709" s="80">
        <v>0</v>
      </c>
      <c r="S709" s="80">
        <v>0</v>
      </c>
      <c r="T709" s="80">
        <v>0</v>
      </c>
      <c r="U709" s="80">
        <v>0</v>
      </c>
      <c r="V709" s="80">
        <v>0</v>
      </c>
      <c r="W709" s="80">
        <v>0</v>
      </c>
      <c r="X709" s="80"/>
      <c r="AL709" s="421"/>
      <c r="AN709" s="9"/>
    </row>
    <row r="710" spans="1:40" ht="15.75" customHeight="1">
      <c r="A710" s="345" t="s">
        <v>1776</v>
      </c>
      <c r="B710" s="243">
        <v>44323</v>
      </c>
      <c r="C710" s="41">
        <v>1347</v>
      </c>
      <c r="D710" s="80" t="s">
        <v>1777</v>
      </c>
      <c r="E710">
        <v>35</v>
      </c>
      <c r="H710">
        <v>1347</v>
      </c>
      <c r="J710">
        <v>34</v>
      </c>
      <c r="K710">
        <v>69</v>
      </c>
      <c r="L710">
        <v>97</v>
      </c>
      <c r="M710" s="80"/>
      <c r="N710" s="80">
        <v>36</v>
      </c>
      <c r="O710" s="80">
        <v>2</v>
      </c>
      <c r="P710" s="305">
        <v>373</v>
      </c>
      <c r="Q710" s="450">
        <v>1347</v>
      </c>
      <c r="R710" s="80">
        <v>0</v>
      </c>
      <c r="S710" s="80">
        <v>10</v>
      </c>
      <c r="T710" s="80">
        <v>209</v>
      </c>
      <c r="U710" s="80">
        <v>0</v>
      </c>
      <c r="V710" s="80"/>
      <c r="W710" s="80"/>
      <c r="X710" s="80"/>
      <c r="AL710" s="421"/>
      <c r="AN710" s="9"/>
    </row>
    <row r="711" spans="1:40" ht="15.75" customHeight="1">
      <c r="A711" s="345" t="s">
        <v>1778</v>
      </c>
      <c r="B711" s="243">
        <v>44323</v>
      </c>
      <c r="C711" s="41">
        <v>1607</v>
      </c>
      <c r="D711" s="80" t="s">
        <v>1779</v>
      </c>
      <c r="E711">
        <v>35</v>
      </c>
      <c r="H711">
        <v>1607</v>
      </c>
      <c r="J711">
        <v>8</v>
      </c>
      <c r="K711">
        <v>64</v>
      </c>
      <c r="L711">
        <v>136</v>
      </c>
      <c r="M711" s="80"/>
      <c r="N711" s="80">
        <v>2</v>
      </c>
      <c r="O711" s="80">
        <v>0</v>
      </c>
      <c r="P711" s="305">
        <v>328</v>
      </c>
      <c r="Q711" s="447">
        <v>1607</v>
      </c>
      <c r="R711" s="80">
        <v>0</v>
      </c>
      <c r="S711" s="80">
        <v>3</v>
      </c>
      <c r="T711" s="80">
        <v>179</v>
      </c>
      <c r="U711" s="80">
        <v>0</v>
      </c>
      <c r="V711" s="80"/>
      <c r="W711" s="80"/>
      <c r="X711" s="80"/>
      <c r="AL711" s="421"/>
      <c r="AN711" s="9"/>
    </row>
    <row r="712" spans="1:40" ht="15.75" customHeight="1">
      <c r="A712" s="346" t="s">
        <v>1780</v>
      </c>
      <c r="B712" s="256">
        <v>44348</v>
      </c>
      <c r="C712" s="41">
        <v>14</v>
      </c>
      <c r="D712" s="80"/>
      <c r="H712">
        <v>14</v>
      </c>
      <c r="M712" s="80"/>
      <c r="N712" s="80"/>
      <c r="O712" s="80"/>
      <c r="P712" s="305">
        <v>7</v>
      </c>
      <c r="Q712" s="447">
        <v>14</v>
      </c>
      <c r="R712" s="80"/>
      <c r="S712" s="80"/>
      <c r="T712" s="80"/>
      <c r="U712" s="80"/>
      <c r="V712" s="80"/>
      <c r="W712" s="80"/>
      <c r="X712" s="80"/>
      <c r="AA712" s="80" t="s">
        <v>214</v>
      </c>
      <c r="AL712" s="421"/>
      <c r="AN712" s="9"/>
    </row>
    <row r="713" spans="1:40" ht="15.75" customHeight="1">
      <c r="A713" s="346" t="s">
        <v>1781</v>
      </c>
      <c r="B713" s="256">
        <v>44355</v>
      </c>
      <c r="C713" s="41">
        <v>109</v>
      </c>
      <c r="D713" s="80" t="s">
        <v>1782</v>
      </c>
      <c r="E713" s="80" t="s">
        <v>1783</v>
      </c>
      <c r="K713">
        <v>10</v>
      </c>
      <c r="L713">
        <v>21</v>
      </c>
      <c r="M713" s="80" t="s">
        <v>1784</v>
      </c>
      <c r="N713" s="80">
        <v>25</v>
      </c>
      <c r="O713" s="80">
        <v>4</v>
      </c>
      <c r="P713" s="305">
        <v>79</v>
      </c>
      <c r="Q713" s="447">
        <v>109</v>
      </c>
      <c r="X713" s="80"/>
      <c r="Z713">
        <v>6</v>
      </c>
      <c r="AA713">
        <v>79</v>
      </c>
      <c r="AC713">
        <v>14</v>
      </c>
      <c r="AI713">
        <v>7</v>
      </c>
      <c r="AL713" s="421" t="s">
        <v>1785</v>
      </c>
      <c r="AN713" s="9"/>
    </row>
    <row r="714" spans="1:40" ht="15.75" customHeight="1">
      <c r="A714" s="346" t="s">
        <v>1786</v>
      </c>
      <c r="B714" s="257">
        <v>44354</v>
      </c>
      <c r="C714" s="41">
        <v>31</v>
      </c>
      <c r="D714" s="80" t="s">
        <v>1787</v>
      </c>
      <c r="G714">
        <v>4</v>
      </c>
      <c r="H714">
        <v>27</v>
      </c>
      <c r="M714" s="80"/>
      <c r="Q714" s="447">
        <v>31</v>
      </c>
      <c r="S714">
        <v>1</v>
      </c>
      <c r="X714" s="80"/>
      <c r="AL714" s="421" t="s">
        <v>1788</v>
      </c>
      <c r="AM714" s="80" t="s">
        <v>1789</v>
      </c>
      <c r="AN714" s="9"/>
    </row>
    <row r="715" spans="1:40" ht="15.75" customHeight="1">
      <c r="A715" s="346" t="s">
        <v>1790</v>
      </c>
      <c r="B715" s="257">
        <v>44358</v>
      </c>
      <c r="C715" s="41">
        <v>15</v>
      </c>
      <c r="D715" s="80"/>
      <c r="F715">
        <v>2</v>
      </c>
      <c r="G715">
        <v>2</v>
      </c>
      <c r="H715">
        <v>11</v>
      </c>
      <c r="K715">
        <v>2</v>
      </c>
      <c r="M715" s="80"/>
      <c r="Q715" s="447">
        <v>15</v>
      </c>
      <c r="X715" s="80"/>
      <c r="AA715" s="80" t="s">
        <v>214</v>
      </c>
      <c r="AE715" s="80" t="s">
        <v>237</v>
      </c>
      <c r="AL715" s="421"/>
      <c r="AN715" s="9"/>
    </row>
    <row r="716" spans="1:40" ht="15.75" customHeight="1">
      <c r="A716" s="347" t="s">
        <v>1791</v>
      </c>
      <c r="B716" s="257">
        <v>44357</v>
      </c>
      <c r="C716" s="229">
        <v>1</v>
      </c>
      <c r="D716" s="80">
        <v>42</v>
      </c>
      <c r="E716" s="80" t="s">
        <v>1792</v>
      </c>
      <c r="H716">
        <v>1</v>
      </c>
      <c r="M716" s="80"/>
      <c r="P716" s="305">
        <v>1</v>
      </c>
      <c r="Q716" s="447">
        <v>1</v>
      </c>
      <c r="X716" s="80"/>
      <c r="AL716" s="421"/>
      <c r="AN716" s="9"/>
    </row>
    <row r="717" spans="1:40" ht="15.75" customHeight="1">
      <c r="A717" s="346" t="s">
        <v>1793</v>
      </c>
      <c r="B717" s="257">
        <v>44358</v>
      </c>
      <c r="C717" s="41">
        <v>514</v>
      </c>
      <c r="D717" s="80"/>
      <c r="M717" s="80"/>
      <c r="Q717" s="447">
        <v>514</v>
      </c>
      <c r="X717" s="80"/>
      <c r="AL717" s="421"/>
      <c r="AN717" s="9"/>
    </row>
    <row r="718" spans="1:40" ht="15.75" customHeight="1">
      <c r="A718" s="345" t="s">
        <v>1794</v>
      </c>
      <c r="B718" s="257">
        <v>44376</v>
      </c>
      <c r="C718" s="135">
        <v>40</v>
      </c>
      <c r="D718" s="80" t="s">
        <v>1795</v>
      </c>
      <c r="E718" s="80" t="s">
        <v>715</v>
      </c>
      <c r="F718">
        <v>1</v>
      </c>
      <c r="G718">
        <v>1</v>
      </c>
      <c r="H718">
        <v>38</v>
      </c>
      <c r="K718">
        <v>1</v>
      </c>
      <c r="L718">
        <v>7</v>
      </c>
      <c r="M718" s="80">
        <v>12</v>
      </c>
      <c r="N718">
        <v>0</v>
      </c>
      <c r="P718" s="305">
        <v>20</v>
      </c>
      <c r="Q718" s="447">
        <v>35</v>
      </c>
      <c r="T718">
        <v>2</v>
      </c>
      <c r="U718">
        <v>5</v>
      </c>
      <c r="X718" s="80"/>
      <c r="AL718" s="421">
        <v>26.2</v>
      </c>
      <c r="AN718" s="9"/>
    </row>
    <row r="719" spans="1:40" ht="15.75" customHeight="1">
      <c r="A719" s="345" t="s">
        <v>1796</v>
      </c>
      <c r="B719" s="155"/>
      <c r="C719" s="135">
        <v>43</v>
      </c>
      <c r="D719" s="80"/>
      <c r="K719">
        <v>5</v>
      </c>
      <c r="M719" s="80"/>
      <c r="P719" s="305">
        <v>15</v>
      </c>
      <c r="Q719" s="447">
        <v>43</v>
      </c>
      <c r="T719">
        <v>8</v>
      </c>
      <c r="X719" s="80"/>
      <c r="AL719" s="421"/>
      <c r="AN719" s="9"/>
    </row>
    <row r="720" spans="1:40" ht="15.75" customHeight="1">
      <c r="A720" s="345" t="s">
        <v>1797</v>
      </c>
      <c r="B720" s="257">
        <v>44349</v>
      </c>
      <c r="C720" s="135">
        <v>50</v>
      </c>
      <c r="D720" s="80"/>
      <c r="M720" s="80"/>
      <c r="O720">
        <v>1</v>
      </c>
      <c r="P720" s="305">
        <v>40</v>
      </c>
      <c r="Q720" s="447">
        <v>50</v>
      </c>
      <c r="X720" s="80"/>
      <c r="AE720" s="80" t="s">
        <v>1798</v>
      </c>
      <c r="AL720" s="421"/>
      <c r="AN720" s="9"/>
    </row>
    <row r="721" spans="1:40" ht="15.75" customHeight="1">
      <c r="A721" s="348" t="s">
        <v>1799</v>
      </c>
      <c r="B721" s="257">
        <v>44378</v>
      </c>
      <c r="C721" s="41">
        <v>390</v>
      </c>
      <c r="D721" s="80"/>
      <c r="F721">
        <v>76</v>
      </c>
      <c r="G721">
        <v>193</v>
      </c>
      <c r="H721">
        <v>121</v>
      </c>
      <c r="K721">
        <v>1</v>
      </c>
      <c r="L721">
        <v>4</v>
      </c>
      <c r="M721" s="80" t="s">
        <v>1800</v>
      </c>
      <c r="P721" s="305">
        <v>10</v>
      </c>
      <c r="Q721" s="447">
        <v>57</v>
      </c>
      <c r="R721">
        <v>0</v>
      </c>
      <c r="T721">
        <v>3</v>
      </c>
      <c r="X721" s="80"/>
      <c r="AL721" s="421" t="s">
        <v>1801</v>
      </c>
      <c r="AN721" s="9"/>
    </row>
    <row r="722" spans="1:40" ht="15.75" customHeight="1">
      <c r="A722" s="346" t="s">
        <v>1802</v>
      </c>
      <c r="B722" s="257">
        <v>44361</v>
      </c>
      <c r="C722" s="41">
        <v>1</v>
      </c>
      <c r="D722" s="80">
        <v>25</v>
      </c>
      <c r="H722">
        <v>1</v>
      </c>
      <c r="M722" s="80" t="s">
        <v>1735</v>
      </c>
      <c r="P722" s="305">
        <v>1</v>
      </c>
      <c r="Q722" s="447">
        <v>1</v>
      </c>
      <c r="X722" s="80" t="s">
        <v>596</v>
      </c>
      <c r="Y722" s="80" t="s">
        <v>140</v>
      </c>
      <c r="AA722" s="80" t="s">
        <v>140</v>
      </c>
      <c r="AF722" s="80" t="s">
        <v>140</v>
      </c>
      <c r="AL722" s="421"/>
      <c r="AN722" s="9"/>
    </row>
    <row r="723" spans="1:40" ht="15.75" customHeight="1">
      <c r="A723" s="346" t="s">
        <v>1803</v>
      </c>
      <c r="B723" s="257">
        <v>44386</v>
      </c>
      <c r="C723" s="41">
        <v>55</v>
      </c>
      <c r="D723" s="80" t="s">
        <v>1804</v>
      </c>
      <c r="F723">
        <v>4</v>
      </c>
      <c r="G723">
        <v>3</v>
      </c>
      <c r="H723">
        <v>48</v>
      </c>
      <c r="M723" s="80" t="s">
        <v>1805</v>
      </c>
      <c r="N723">
        <v>4</v>
      </c>
      <c r="P723" s="305">
        <v>17</v>
      </c>
      <c r="Q723" s="447">
        <v>34</v>
      </c>
      <c r="U723">
        <v>21</v>
      </c>
      <c r="X723" s="80"/>
      <c r="AK723" s="80" t="s">
        <v>1806</v>
      </c>
      <c r="AL723" s="421"/>
      <c r="AN723" s="9" t="s">
        <v>1807</v>
      </c>
    </row>
    <row r="724" spans="1:40" ht="15.75" customHeight="1">
      <c r="A724" s="346" t="s">
        <v>1808</v>
      </c>
      <c r="B724" s="257">
        <v>44386</v>
      </c>
      <c r="C724" s="41">
        <v>59</v>
      </c>
      <c r="D724" s="80" t="s">
        <v>1809</v>
      </c>
      <c r="F724">
        <v>7</v>
      </c>
      <c r="G724">
        <v>8</v>
      </c>
      <c r="H724">
        <v>44</v>
      </c>
      <c r="M724" s="80" t="s">
        <v>1805</v>
      </c>
      <c r="N724">
        <v>7</v>
      </c>
      <c r="P724" s="305">
        <v>8</v>
      </c>
      <c r="Q724" s="447">
        <v>18</v>
      </c>
      <c r="U724">
        <v>41</v>
      </c>
      <c r="X724" s="80"/>
      <c r="AK724" t="s">
        <v>1806</v>
      </c>
      <c r="AL724" s="421"/>
      <c r="AN724" s="9" t="s">
        <v>1807</v>
      </c>
    </row>
    <row r="725" spans="1:40" ht="15.75" customHeight="1">
      <c r="A725" s="346" t="s">
        <v>1810</v>
      </c>
      <c r="B725" s="257">
        <v>44386</v>
      </c>
      <c r="C725" s="41">
        <v>103</v>
      </c>
      <c r="D725" s="80" t="s">
        <v>1811</v>
      </c>
      <c r="F725">
        <v>5</v>
      </c>
      <c r="G725">
        <v>19</v>
      </c>
      <c r="H725">
        <v>70</v>
      </c>
      <c r="M725" s="80" t="s">
        <v>1805</v>
      </c>
      <c r="N725">
        <v>26</v>
      </c>
      <c r="P725" s="305">
        <v>30</v>
      </c>
      <c r="Q725" s="447">
        <v>42</v>
      </c>
      <c r="U725">
        <v>61</v>
      </c>
      <c r="X725" s="80"/>
      <c r="AK725" t="s">
        <v>1806</v>
      </c>
      <c r="AL725" s="421"/>
      <c r="AN725" s="9" t="s">
        <v>1807</v>
      </c>
    </row>
    <row r="726" spans="1:40" ht="15.75" customHeight="1">
      <c r="A726" s="345" t="s">
        <v>1812</v>
      </c>
      <c r="B726" s="10">
        <v>44384</v>
      </c>
      <c r="C726" s="135">
        <v>57</v>
      </c>
      <c r="D726" s="80" t="s">
        <v>1813</v>
      </c>
      <c r="M726" s="80"/>
      <c r="N726">
        <v>1</v>
      </c>
      <c r="P726" s="305">
        <v>44</v>
      </c>
      <c r="Q726" s="447">
        <v>57</v>
      </c>
      <c r="X726" s="80"/>
      <c r="AL726" s="421"/>
      <c r="AN726" s="9"/>
    </row>
    <row r="727" spans="1:40" ht="15.75" customHeight="1">
      <c r="A727" s="345" t="s">
        <v>1814</v>
      </c>
      <c r="B727" s="10">
        <v>44384</v>
      </c>
      <c r="C727" s="41">
        <v>39</v>
      </c>
      <c r="D727" s="80" t="s">
        <v>1815</v>
      </c>
      <c r="M727" s="80"/>
      <c r="P727" s="305">
        <v>33</v>
      </c>
      <c r="Q727" s="447">
        <v>39</v>
      </c>
      <c r="X727" s="80"/>
      <c r="AL727" s="421"/>
      <c r="AN727" s="9"/>
    </row>
    <row r="728" spans="1:40" ht="15.75" customHeight="1">
      <c r="A728" s="345" t="s">
        <v>1816</v>
      </c>
      <c r="B728" s="257">
        <v>44319</v>
      </c>
      <c r="C728" s="41">
        <v>145</v>
      </c>
      <c r="D728" s="80" t="s">
        <v>1817</v>
      </c>
      <c r="L728">
        <v>29</v>
      </c>
      <c r="M728" s="80" t="s">
        <v>1818</v>
      </c>
      <c r="P728" s="305">
        <v>46</v>
      </c>
      <c r="Q728" s="447">
        <v>145</v>
      </c>
      <c r="X728" s="80"/>
      <c r="AL728" s="421"/>
      <c r="AN728" s="9"/>
    </row>
    <row r="729" spans="1:40" ht="15.75" customHeight="1">
      <c r="A729" s="348" t="s">
        <v>1819</v>
      </c>
      <c r="B729" s="257">
        <v>44388</v>
      </c>
      <c r="C729" s="263">
        <v>7530</v>
      </c>
      <c r="K729">
        <v>20</v>
      </c>
      <c r="M729" s="80"/>
      <c r="O729">
        <v>0</v>
      </c>
      <c r="Q729" s="447">
        <v>1387</v>
      </c>
      <c r="R729" s="162">
        <v>128</v>
      </c>
      <c r="X729" s="80"/>
      <c r="AL729" s="421"/>
      <c r="AN729" s="9"/>
    </row>
    <row r="730" spans="1:40" ht="15.75" customHeight="1">
      <c r="A730" s="345" t="s">
        <v>1820</v>
      </c>
      <c r="B730" s="243">
        <v>11474</v>
      </c>
      <c r="C730" s="41">
        <v>42</v>
      </c>
      <c r="D730" s="80" t="s">
        <v>1821</v>
      </c>
      <c r="E730" s="80" t="s">
        <v>1822</v>
      </c>
      <c r="M730" s="80"/>
      <c r="O730">
        <v>2</v>
      </c>
      <c r="P730" s="305">
        <v>32</v>
      </c>
      <c r="Q730" s="447">
        <v>42</v>
      </c>
      <c r="X730" s="80"/>
      <c r="AL730" s="421"/>
      <c r="AN730" s="9"/>
    </row>
    <row r="731" spans="1:40" ht="15.75" customHeight="1">
      <c r="A731" s="345" t="s">
        <v>1823</v>
      </c>
      <c r="B731" s="243">
        <v>44389</v>
      </c>
      <c r="C731" s="41">
        <v>4</v>
      </c>
      <c r="D731" s="80" t="s">
        <v>1824</v>
      </c>
      <c r="M731" s="80"/>
      <c r="O731">
        <v>4</v>
      </c>
      <c r="P731" s="305">
        <v>4</v>
      </c>
      <c r="Q731" s="447">
        <v>4</v>
      </c>
      <c r="X731" s="80"/>
      <c r="AL731" s="421"/>
      <c r="AN731" s="9"/>
    </row>
    <row r="732" spans="1:40" ht="15.75" customHeight="1">
      <c r="A732" s="345" t="s">
        <v>1825</v>
      </c>
      <c r="B732" s="243">
        <v>44375</v>
      </c>
      <c r="C732" s="41">
        <v>103</v>
      </c>
      <c r="D732" s="80" t="s">
        <v>1826</v>
      </c>
      <c r="E732">
        <v>32</v>
      </c>
      <c r="F732">
        <v>25</v>
      </c>
      <c r="G732">
        <v>63</v>
      </c>
      <c r="H732">
        <v>11</v>
      </c>
      <c r="M732" s="80" t="s">
        <v>1827</v>
      </c>
      <c r="O732">
        <v>6</v>
      </c>
      <c r="P732" s="305">
        <v>44</v>
      </c>
      <c r="Q732" s="447">
        <v>68</v>
      </c>
      <c r="R732">
        <v>3</v>
      </c>
      <c r="T732">
        <v>1</v>
      </c>
      <c r="X732" s="80"/>
      <c r="AL732" s="421"/>
      <c r="AM732" s="80" t="s">
        <v>1828</v>
      </c>
      <c r="AN732" s="9"/>
    </row>
    <row r="733" spans="1:40" ht="15.75" customHeight="1">
      <c r="A733" s="345" t="s">
        <v>1829</v>
      </c>
      <c r="B733" s="243">
        <v>44347</v>
      </c>
      <c r="C733" s="41">
        <v>65</v>
      </c>
      <c r="D733" s="80"/>
      <c r="F733">
        <v>2</v>
      </c>
      <c r="H733">
        <v>63</v>
      </c>
      <c r="K733">
        <v>3</v>
      </c>
      <c r="L733">
        <v>2</v>
      </c>
      <c r="M733" s="80"/>
      <c r="P733" s="305">
        <v>40</v>
      </c>
      <c r="Q733" s="447">
        <v>47</v>
      </c>
      <c r="X733" s="80"/>
      <c r="AL733" s="421"/>
      <c r="AN733" s="9"/>
    </row>
    <row r="734" spans="1:40" ht="15" customHeight="1">
      <c r="A734" s="345" t="s">
        <v>1830</v>
      </c>
      <c r="B734" s="243">
        <v>44392</v>
      </c>
      <c r="C734" s="41">
        <v>75</v>
      </c>
      <c r="D734" s="80" t="s">
        <v>1831</v>
      </c>
      <c r="E734" s="80" t="s">
        <v>1832</v>
      </c>
      <c r="F734">
        <v>12</v>
      </c>
      <c r="G734">
        <v>20</v>
      </c>
      <c r="H734">
        <v>43</v>
      </c>
      <c r="L734">
        <v>3</v>
      </c>
      <c r="M734" s="80" t="s">
        <v>1833</v>
      </c>
      <c r="N734">
        <v>2</v>
      </c>
      <c r="P734" s="305">
        <v>20</v>
      </c>
      <c r="Q734" s="447">
        <v>35</v>
      </c>
      <c r="R734" s="80">
        <v>6</v>
      </c>
      <c r="U734">
        <v>22</v>
      </c>
      <c r="X734" s="80"/>
      <c r="Z734" s="80" t="s">
        <v>56</v>
      </c>
      <c r="AA734" s="80" t="s">
        <v>1767</v>
      </c>
      <c r="AC734" s="80"/>
      <c r="AE734" t="s">
        <v>56</v>
      </c>
      <c r="AI734" s="80" t="s">
        <v>56</v>
      </c>
      <c r="AK734" s="80" t="s">
        <v>1834</v>
      </c>
      <c r="AL734" s="421"/>
      <c r="AM734" s="80" t="s">
        <v>1835</v>
      </c>
      <c r="AN734" s="9"/>
    </row>
    <row r="735" spans="1:40" ht="15" customHeight="1">
      <c r="A735" s="345" t="s">
        <v>900</v>
      </c>
      <c r="B735" s="257">
        <v>44384</v>
      </c>
      <c r="C735" s="41">
        <v>387</v>
      </c>
      <c r="D735" s="80" t="s">
        <v>1836</v>
      </c>
      <c r="E735" s="80" t="s">
        <v>1837</v>
      </c>
      <c r="K735">
        <v>9</v>
      </c>
      <c r="M735" s="80"/>
      <c r="N735">
        <v>45</v>
      </c>
      <c r="O735">
        <v>22</v>
      </c>
      <c r="P735" s="305">
        <v>95</v>
      </c>
      <c r="Q735" s="447">
        <v>256</v>
      </c>
      <c r="X735" s="80"/>
      <c r="AL735" s="421"/>
      <c r="AN735" s="9"/>
    </row>
    <row r="736" spans="1:40" ht="15" customHeight="1">
      <c r="A736" s="345" t="s">
        <v>1838</v>
      </c>
      <c r="B736" s="257">
        <v>44383</v>
      </c>
      <c r="C736" s="41">
        <v>926</v>
      </c>
      <c r="D736" s="80" t="s">
        <v>8321</v>
      </c>
      <c r="K736">
        <v>10</v>
      </c>
      <c r="L736">
        <v>45</v>
      </c>
      <c r="M736" s="80"/>
      <c r="N736">
        <v>37</v>
      </c>
      <c r="O736">
        <v>6</v>
      </c>
      <c r="P736" s="305">
        <v>256</v>
      </c>
      <c r="Q736" s="447">
        <v>731</v>
      </c>
      <c r="R736" s="271">
        <v>19</v>
      </c>
      <c r="V736">
        <v>3</v>
      </c>
      <c r="X736" s="80"/>
      <c r="AL736" s="421"/>
      <c r="AM736" s="80" t="s">
        <v>1839</v>
      </c>
      <c r="AN736" s="9"/>
    </row>
    <row r="737" spans="1:40" ht="15.75" customHeight="1">
      <c r="A737" s="345" t="s">
        <v>1840</v>
      </c>
      <c r="B737" s="257">
        <v>44390</v>
      </c>
      <c r="C737" s="41">
        <v>66</v>
      </c>
      <c r="D737" s="80"/>
      <c r="L737">
        <v>10</v>
      </c>
      <c r="M737" s="80" t="s">
        <v>1841</v>
      </c>
      <c r="P737" s="305">
        <v>30</v>
      </c>
      <c r="Q737" s="447">
        <v>66</v>
      </c>
      <c r="X737" s="80"/>
      <c r="AL737" s="421"/>
      <c r="AN737" s="9"/>
    </row>
    <row r="738" spans="1:40" ht="15.5">
      <c r="A738" s="335" t="s">
        <v>1842</v>
      </c>
      <c r="B738" s="257">
        <v>44389</v>
      </c>
      <c r="C738" s="115">
        <v>28</v>
      </c>
      <c r="D738" s="74" t="s">
        <v>1843</v>
      </c>
      <c r="E738" s="74" t="s">
        <v>1844</v>
      </c>
      <c r="F738" s="80"/>
      <c r="G738" s="74"/>
      <c r="H738" s="74"/>
      <c r="I738" s="106"/>
      <c r="J738" s="80">
        <v>1</v>
      </c>
      <c r="K738" s="80"/>
      <c r="L738" s="80">
        <v>3</v>
      </c>
      <c r="M738" s="80" t="s">
        <v>1845</v>
      </c>
      <c r="N738" s="80">
        <v>1</v>
      </c>
      <c r="O738" s="80">
        <v>0</v>
      </c>
      <c r="P738" s="305">
        <v>10</v>
      </c>
      <c r="Q738" s="447">
        <v>28</v>
      </c>
      <c r="R738" s="80"/>
      <c r="X738" s="80"/>
      <c r="Y738" s="80"/>
      <c r="Z738" s="80"/>
      <c r="AA738" s="74">
        <v>13</v>
      </c>
      <c r="AB738" s="80"/>
      <c r="AC738" s="80"/>
      <c r="AD738" s="80"/>
      <c r="AE738" s="80"/>
      <c r="AF738" s="80"/>
      <c r="AG738" s="80"/>
      <c r="AH738" s="80"/>
      <c r="AI738" s="80"/>
      <c r="AJ738" s="80"/>
      <c r="AK738" s="111"/>
      <c r="AL738" s="421"/>
      <c r="AM738" s="80"/>
      <c r="AN738" s="80"/>
    </row>
    <row r="739" spans="1:40" ht="15.5">
      <c r="A739" s="345" t="s">
        <v>1846</v>
      </c>
      <c r="B739" s="276">
        <v>44409</v>
      </c>
      <c r="C739" s="41">
        <v>490</v>
      </c>
      <c r="D739" s="74" t="s">
        <v>1847</v>
      </c>
      <c r="E739" s="74"/>
      <c r="F739" s="80"/>
      <c r="G739" s="74"/>
      <c r="H739" s="74"/>
      <c r="I739" s="106"/>
      <c r="J739" s="80"/>
      <c r="K739" s="80"/>
      <c r="L739" s="80">
        <v>33</v>
      </c>
      <c r="M739" s="80">
        <v>111</v>
      </c>
      <c r="N739" s="80">
        <v>28</v>
      </c>
      <c r="O739" s="80">
        <v>0</v>
      </c>
      <c r="P739" s="305">
        <v>171</v>
      </c>
      <c r="Q739" s="447">
        <v>489</v>
      </c>
      <c r="R739" s="80"/>
      <c r="S739" s="80">
        <v>1</v>
      </c>
      <c r="X739" s="80"/>
      <c r="Y739" s="80"/>
      <c r="Z739" s="80"/>
      <c r="AA739" s="74"/>
      <c r="AB739" s="80"/>
      <c r="AC739" s="80"/>
      <c r="AD739" s="80"/>
      <c r="AE739" s="80"/>
      <c r="AF739" s="80"/>
      <c r="AG739" s="80"/>
      <c r="AH739" s="80"/>
      <c r="AI739" s="80"/>
      <c r="AJ739" s="80"/>
      <c r="AK739" s="111"/>
      <c r="AL739" s="421" t="s">
        <v>1848</v>
      </c>
      <c r="AM739" s="80" t="s">
        <v>1849</v>
      </c>
      <c r="AN739" s="80"/>
    </row>
    <row r="740" spans="1:40" ht="15.5">
      <c r="A740" s="345" t="s">
        <v>1850</v>
      </c>
      <c r="B740" s="257">
        <v>44392</v>
      </c>
      <c r="C740" s="41">
        <v>5</v>
      </c>
      <c r="D740" s="74" t="s">
        <v>1851</v>
      </c>
      <c r="E740" s="74"/>
      <c r="F740" s="80"/>
      <c r="G740" s="74"/>
      <c r="H740" s="74"/>
      <c r="I740" s="106"/>
      <c r="J740" s="80"/>
      <c r="K740" s="80"/>
      <c r="L740" s="80"/>
      <c r="M740" s="80"/>
      <c r="N740" s="80"/>
      <c r="O740" s="80"/>
      <c r="P740" s="305">
        <v>2</v>
      </c>
      <c r="Q740" s="447">
        <v>2</v>
      </c>
      <c r="R740" s="80"/>
      <c r="S740">
        <v>3</v>
      </c>
      <c r="X740" s="80"/>
      <c r="Y740" s="80"/>
      <c r="Z740" s="80"/>
      <c r="AA740" s="74"/>
      <c r="AB740" s="80"/>
      <c r="AC740" s="80"/>
      <c r="AD740" s="80"/>
      <c r="AE740" s="80"/>
      <c r="AF740" s="80"/>
      <c r="AG740" s="80"/>
      <c r="AH740" s="80"/>
      <c r="AI740" s="80"/>
      <c r="AJ740" s="80"/>
      <c r="AK740" s="111"/>
      <c r="AL740" s="421"/>
      <c r="AM740" s="80" t="s">
        <v>1852</v>
      </c>
      <c r="AN740" s="80"/>
    </row>
    <row r="741" spans="1:40" ht="15.5">
      <c r="A741" s="345" t="s">
        <v>1853</v>
      </c>
      <c r="B741" s="276">
        <v>44378</v>
      </c>
      <c r="C741" s="41">
        <v>14</v>
      </c>
      <c r="D741" s="74" t="s">
        <v>1854</v>
      </c>
      <c r="E741" s="74"/>
      <c r="F741" s="80">
        <v>1</v>
      </c>
      <c r="G741" s="280">
        <v>1</v>
      </c>
      <c r="H741" s="74">
        <v>12</v>
      </c>
      <c r="I741" s="106"/>
      <c r="J741" s="80"/>
      <c r="K741" s="80"/>
      <c r="L741" s="80"/>
      <c r="M741" s="80"/>
      <c r="N741" s="80">
        <v>2</v>
      </c>
      <c r="O741" s="80"/>
      <c r="P741" s="305">
        <v>11</v>
      </c>
      <c r="Q741" s="447">
        <v>13</v>
      </c>
      <c r="R741" s="80"/>
      <c r="U741">
        <v>1</v>
      </c>
      <c r="X741" s="80"/>
      <c r="Y741" s="80"/>
      <c r="Z741" s="80"/>
      <c r="AA741" s="74"/>
      <c r="AB741" s="80"/>
      <c r="AC741" s="80"/>
      <c r="AD741" s="80"/>
      <c r="AE741" s="80"/>
      <c r="AF741" s="80"/>
      <c r="AG741" s="80"/>
      <c r="AH741" s="80"/>
      <c r="AI741" s="80"/>
      <c r="AJ741" s="80"/>
      <c r="AK741" s="111"/>
      <c r="AL741" s="421"/>
      <c r="AM741" s="80"/>
      <c r="AN741" s="80"/>
    </row>
    <row r="742" spans="1:40" ht="15.5">
      <c r="A742" s="345" t="s">
        <v>1855</v>
      </c>
      <c r="B742" s="257">
        <v>44396</v>
      </c>
      <c r="C742" s="41">
        <v>85</v>
      </c>
      <c r="D742" s="74" t="s">
        <v>1856</v>
      </c>
      <c r="E742" s="74"/>
      <c r="F742" s="80"/>
      <c r="G742" s="74"/>
      <c r="H742" s="74"/>
      <c r="I742" s="106"/>
      <c r="J742" s="80"/>
      <c r="K742" s="80"/>
      <c r="L742" s="80"/>
      <c r="M742" s="80" t="s">
        <v>1857</v>
      </c>
      <c r="N742" s="80"/>
      <c r="O742" s="80"/>
      <c r="Q742" s="447">
        <v>85</v>
      </c>
      <c r="R742" s="80"/>
      <c r="X742" s="80"/>
      <c r="Y742" s="80"/>
      <c r="Z742" s="80"/>
      <c r="AA742" s="74"/>
      <c r="AB742" s="80"/>
      <c r="AC742" s="80"/>
      <c r="AD742" s="80"/>
      <c r="AE742" s="80"/>
      <c r="AF742" s="80"/>
      <c r="AG742" s="80"/>
      <c r="AH742" s="80"/>
      <c r="AI742" s="80"/>
      <c r="AJ742" s="80"/>
      <c r="AK742" s="111"/>
      <c r="AL742" s="421"/>
      <c r="AM742" s="80"/>
      <c r="AN742" s="80"/>
    </row>
    <row r="743" spans="1:40" ht="15.5">
      <c r="A743" s="345" t="s">
        <v>762</v>
      </c>
      <c r="B743" s="257">
        <v>44399</v>
      </c>
      <c r="C743" s="41">
        <v>56</v>
      </c>
      <c r="D743" s="74"/>
      <c r="E743" s="74"/>
      <c r="F743" s="80">
        <v>4</v>
      </c>
      <c r="G743" s="74">
        <v>6</v>
      </c>
      <c r="H743" s="74">
        <v>46</v>
      </c>
      <c r="I743" s="106"/>
      <c r="J743" s="80"/>
      <c r="K743" s="80"/>
      <c r="L743" s="80"/>
      <c r="M743" s="80"/>
      <c r="N743" s="80"/>
      <c r="O743" s="80"/>
      <c r="P743" s="305">
        <v>14</v>
      </c>
      <c r="Q743" s="447">
        <v>46</v>
      </c>
      <c r="R743" s="80"/>
      <c r="U743">
        <v>10</v>
      </c>
      <c r="X743" s="80"/>
      <c r="Y743" s="80">
        <v>0</v>
      </c>
      <c r="Z743" s="80"/>
      <c r="AA743" s="74"/>
      <c r="AB743" s="80"/>
      <c r="AC743" s="80"/>
      <c r="AD743" s="80"/>
      <c r="AE743" s="80"/>
      <c r="AF743" s="80"/>
      <c r="AG743" s="80"/>
      <c r="AH743" s="80"/>
      <c r="AI743" s="80"/>
      <c r="AJ743" s="80"/>
      <c r="AK743" s="111"/>
      <c r="AL743" s="421"/>
      <c r="AM743" s="80"/>
      <c r="AN743" s="80"/>
    </row>
    <row r="744" spans="1:40" ht="15.5">
      <c r="A744" s="349" t="s">
        <v>1858</v>
      </c>
      <c r="B744" s="257">
        <v>44396</v>
      </c>
      <c r="C744" s="115">
        <v>435</v>
      </c>
      <c r="D744" s="74" t="s">
        <v>1859</v>
      </c>
      <c r="E744" s="74"/>
      <c r="F744" s="80"/>
      <c r="G744" s="74"/>
      <c r="H744" s="74"/>
      <c r="I744" s="106"/>
      <c r="J744" s="80"/>
      <c r="K744" s="80"/>
      <c r="L744" s="80"/>
      <c r="M744" s="80"/>
      <c r="N744" s="80"/>
      <c r="O744" s="80"/>
      <c r="P744" s="305">
        <v>163</v>
      </c>
      <c r="Q744" s="447">
        <v>431</v>
      </c>
      <c r="R744" s="80"/>
      <c r="S744" s="80"/>
      <c r="X744" s="80"/>
      <c r="Y744" s="80"/>
      <c r="Z744" s="80"/>
      <c r="AA744" s="74"/>
      <c r="AB744" s="80"/>
      <c r="AC744" s="80"/>
      <c r="AD744" s="80"/>
      <c r="AE744" s="80"/>
      <c r="AF744" s="80"/>
      <c r="AG744" s="80"/>
      <c r="AH744" s="80"/>
      <c r="AI744" s="80"/>
      <c r="AJ744" s="80"/>
      <c r="AK744" s="111"/>
      <c r="AL744" s="421"/>
      <c r="AM744" s="80"/>
      <c r="AN744" s="80"/>
    </row>
    <row r="745" spans="1:40" ht="15.5">
      <c r="A745" s="345" t="s">
        <v>1860</v>
      </c>
      <c r="B745" s="257">
        <v>44403</v>
      </c>
      <c r="C745" s="41">
        <v>1</v>
      </c>
      <c r="D745" s="74">
        <v>31</v>
      </c>
      <c r="E745" s="74">
        <v>39</v>
      </c>
      <c r="F745" s="80"/>
      <c r="G745" s="74"/>
      <c r="H745" s="74">
        <v>1</v>
      </c>
      <c r="I745" s="106"/>
      <c r="J745" s="80"/>
      <c r="K745" s="80"/>
      <c r="L745" s="80"/>
      <c r="M745" s="80"/>
      <c r="N745" s="80"/>
      <c r="O745" s="80"/>
      <c r="Q745" s="447">
        <v>1</v>
      </c>
      <c r="R745" s="80"/>
      <c r="X745" s="80"/>
      <c r="Y745" s="80"/>
      <c r="Z745" s="80">
        <v>1</v>
      </c>
      <c r="AA745" s="74">
        <v>1</v>
      </c>
      <c r="AB745" s="80"/>
      <c r="AC745" s="80"/>
      <c r="AD745" s="80"/>
      <c r="AE745" s="80">
        <v>0</v>
      </c>
      <c r="AF745" s="80">
        <v>1</v>
      </c>
      <c r="AG745" s="80"/>
      <c r="AH745" s="80"/>
      <c r="AI745" s="80"/>
      <c r="AJ745" s="80"/>
      <c r="AK745" s="111"/>
      <c r="AL745" s="421"/>
      <c r="AM745" s="80"/>
      <c r="AN745" s="80"/>
    </row>
    <row r="746" spans="1:40" ht="15.5">
      <c r="A746" s="345" t="s">
        <v>1861</v>
      </c>
      <c r="B746" s="257">
        <v>44403</v>
      </c>
      <c r="C746" s="41">
        <v>54</v>
      </c>
      <c r="D746" s="74"/>
      <c r="E746" s="74"/>
      <c r="F746" s="80"/>
      <c r="G746" s="74"/>
      <c r="H746" s="74"/>
      <c r="I746" s="106"/>
      <c r="J746" s="80"/>
      <c r="K746" s="80"/>
      <c r="L746" s="80"/>
      <c r="M746" s="80"/>
      <c r="N746" s="80"/>
      <c r="O746" s="80"/>
      <c r="P746" s="305">
        <v>37</v>
      </c>
      <c r="Q746" s="447">
        <v>53</v>
      </c>
      <c r="R746" s="80"/>
      <c r="T746">
        <v>10</v>
      </c>
      <c r="U746">
        <v>1</v>
      </c>
      <c r="X746" s="80"/>
      <c r="Y746" s="80"/>
      <c r="Z746" s="80"/>
      <c r="AA746" s="74"/>
      <c r="AB746" s="80"/>
      <c r="AC746" s="80"/>
      <c r="AD746" s="80"/>
      <c r="AE746" s="80"/>
      <c r="AF746" s="80"/>
      <c r="AG746" s="80"/>
      <c r="AH746" s="80"/>
      <c r="AI746" s="80"/>
      <c r="AJ746" s="80"/>
      <c r="AK746" s="111"/>
      <c r="AL746" s="421"/>
      <c r="AM746" s="80"/>
      <c r="AN746" s="80"/>
    </row>
    <row r="747" spans="1:40" ht="15.5">
      <c r="A747" s="345" t="s">
        <v>1862</v>
      </c>
      <c r="B747" s="277">
        <v>44415</v>
      </c>
      <c r="C747" s="115">
        <v>218</v>
      </c>
      <c r="D747" s="74" t="s">
        <v>1863</v>
      </c>
      <c r="E747" s="74"/>
      <c r="F747" s="80"/>
      <c r="G747" s="74"/>
      <c r="H747" s="74"/>
      <c r="I747" s="106"/>
      <c r="J747" s="80"/>
      <c r="K747" s="80">
        <v>9</v>
      </c>
      <c r="L747" s="80">
        <v>9</v>
      </c>
      <c r="M747" s="80" t="s">
        <v>1864</v>
      </c>
      <c r="N747" s="80"/>
      <c r="O747" s="80"/>
      <c r="P747" s="305">
        <v>41</v>
      </c>
      <c r="Q747" s="447">
        <v>218</v>
      </c>
      <c r="R747" s="80"/>
      <c r="X747" s="80"/>
      <c r="Y747" s="80"/>
      <c r="Z747" s="80"/>
      <c r="AA747" s="74"/>
      <c r="AB747" s="80"/>
      <c r="AC747" s="80"/>
      <c r="AD747" s="80"/>
      <c r="AE747" s="80"/>
      <c r="AF747" s="80"/>
      <c r="AG747" s="80"/>
      <c r="AH747" s="80"/>
      <c r="AI747" s="80"/>
      <c r="AJ747" s="80"/>
      <c r="AK747" s="111"/>
      <c r="AL747" s="421" t="s">
        <v>1865</v>
      </c>
      <c r="AM747" s="80"/>
      <c r="AN747" s="80"/>
    </row>
    <row r="748" spans="1:40" ht="15.5">
      <c r="A748" s="345" t="s">
        <v>1866</v>
      </c>
      <c r="B748" s="277">
        <v>44418</v>
      </c>
      <c r="C748" s="115">
        <v>110</v>
      </c>
      <c r="D748" s="74" t="s">
        <v>1867</v>
      </c>
      <c r="E748" s="74"/>
      <c r="F748" s="80"/>
      <c r="G748" s="74"/>
      <c r="H748" s="74"/>
      <c r="I748" s="106" t="s">
        <v>1025</v>
      </c>
      <c r="J748" s="80"/>
      <c r="K748" s="80"/>
      <c r="L748" s="80"/>
      <c r="M748" s="80"/>
      <c r="N748" s="80">
        <v>4</v>
      </c>
      <c r="O748" s="80"/>
      <c r="P748" s="305">
        <v>22</v>
      </c>
      <c r="Q748" s="447">
        <v>110</v>
      </c>
      <c r="R748" s="80"/>
      <c r="X748" s="80"/>
      <c r="Y748" s="80"/>
      <c r="Z748" s="80"/>
      <c r="AA748" s="74"/>
      <c r="AB748" s="80"/>
      <c r="AC748" s="80"/>
      <c r="AD748" s="80"/>
      <c r="AE748" s="80"/>
      <c r="AF748" s="80"/>
      <c r="AG748" s="80"/>
      <c r="AH748" s="80"/>
      <c r="AI748" s="80"/>
      <c r="AJ748" s="80"/>
      <c r="AK748" s="111"/>
      <c r="AL748" s="421"/>
      <c r="AM748" s="80"/>
      <c r="AN748" s="80" t="s">
        <v>1868</v>
      </c>
    </row>
    <row r="749" spans="1:40" ht="15.5">
      <c r="A749" s="345" t="s">
        <v>1869</v>
      </c>
      <c r="B749" s="10">
        <v>44418</v>
      </c>
      <c r="C749" s="115">
        <v>124</v>
      </c>
      <c r="D749" s="74" t="s">
        <v>1870</v>
      </c>
      <c r="E749" s="74"/>
      <c r="F749" s="80"/>
      <c r="G749" s="74"/>
      <c r="H749" s="74"/>
      <c r="I749" s="106" t="s">
        <v>1281</v>
      </c>
      <c r="J749" s="80"/>
      <c r="K749" s="80"/>
      <c r="L749" s="80"/>
      <c r="M749" s="80"/>
      <c r="N749" s="80">
        <v>3</v>
      </c>
      <c r="O749" s="80"/>
      <c r="P749" s="305">
        <v>31</v>
      </c>
      <c r="Q749" s="447">
        <v>124</v>
      </c>
      <c r="R749" s="80"/>
      <c r="X749" s="80"/>
      <c r="Y749" s="80"/>
      <c r="Z749" s="80"/>
      <c r="AA749" s="74"/>
      <c r="AB749" s="80"/>
      <c r="AC749" s="80"/>
      <c r="AD749" s="80"/>
      <c r="AE749" s="80"/>
      <c r="AF749" s="80"/>
      <c r="AG749" s="80"/>
      <c r="AH749" s="80"/>
      <c r="AI749" s="80"/>
      <c r="AJ749" s="80"/>
      <c r="AK749" s="111"/>
      <c r="AL749" s="421"/>
      <c r="AM749" s="80"/>
      <c r="AN749" s="80"/>
    </row>
    <row r="750" spans="1:40" ht="15.5">
      <c r="A750" s="345" t="s">
        <v>1871</v>
      </c>
      <c r="B750" s="277">
        <v>44412</v>
      </c>
      <c r="C750" s="115">
        <v>30</v>
      </c>
      <c r="D750" s="74" t="s">
        <v>1872</v>
      </c>
      <c r="E750" s="74"/>
      <c r="F750" s="80"/>
      <c r="G750" s="74"/>
      <c r="H750" s="74"/>
      <c r="I750" s="106"/>
      <c r="J750" s="80"/>
      <c r="K750" s="80"/>
      <c r="L750" s="80">
        <v>4</v>
      </c>
      <c r="M750" s="80"/>
      <c r="N750" s="80">
        <v>1</v>
      </c>
      <c r="O750" s="80">
        <v>1</v>
      </c>
      <c r="P750" s="305">
        <v>27</v>
      </c>
      <c r="Q750" s="447">
        <v>30</v>
      </c>
      <c r="R750" s="80"/>
      <c r="X750" s="80"/>
      <c r="Y750" s="80"/>
      <c r="Z750" s="80"/>
      <c r="AA750" s="74"/>
      <c r="AB750" s="80"/>
      <c r="AC750" s="80"/>
      <c r="AD750" s="80"/>
      <c r="AE750" s="80"/>
      <c r="AF750" s="80"/>
      <c r="AG750" s="80"/>
      <c r="AH750" s="80"/>
      <c r="AI750" s="80"/>
      <c r="AJ750" s="80"/>
      <c r="AK750" s="111"/>
      <c r="AL750" s="421"/>
      <c r="AM750" s="80"/>
      <c r="AN750" s="80"/>
    </row>
    <row r="751" spans="1:40" ht="15.5">
      <c r="A751" s="345" t="s">
        <v>3055</v>
      </c>
      <c r="B751" s="10">
        <v>44419</v>
      </c>
      <c r="C751" s="115">
        <v>150</v>
      </c>
      <c r="D751" s="74" t="s">
        <v>7481</v>
      </c>
      <c r="E751" s="74"/>
      <c r="F751" s="80"/>
      <c r="G751" s="74"/>
      <c r="H751" s="74"/>
      <c r="I751" s="106"/>
      <c r="J751" s="80"/>
      <c r="K751" s="80"/>
      <c r="L751" s="80"/>
      <c r="M751" s="80">
        <v>63</v>
      </c>
      <c r="N751" s="80"/>
      <c r="O751" s="80"/>
      <c r="P751" s="305">
        <v>98</v>
      </c>
      <c r="Q751" s="447">
        <v>150</v>
      </c>
      <c r="R751" s="80"/>
      <c r="X751" s="80"/>
      <c r="Y751" s="80"/>
      <c r="Z751" s="80"/>
      <c r="AA751" s="74"/>
      <c r="AB751" s="80"/>
      <c r="AC751" s="80"/>
      <c r="AD751" s="80"/>
      <c r="AE751" s="80"/>
      <c r="AF751" s="80"/>
      <c r="AG751" s="80"/>
      <c r="AH751" s="80"/>
      <c r="AI751" s="80"/>
      <c r="AJ751" s="80"/>
      <c r="AK751" s="111"/>
      <c r="AL751" s="421"/>
      <c r="AM751" s="80"/>
      <c r="AN751" s="80"/>
    </row>
    <row r="752" spans="1:40" ht="15.5">
      <c r="A752" s="348" t="s">
        <v>7476</v>
      </c>
      <c r="B752" s="10">
        <v>44409</v>
      </c>
      <c r="C752" s="115">
        <v>141</v>
      </c>
      <c r="D752" s="74" t="s">
        <v>7485</v>
      </c>
      <c r="E752" s="74"/>
      <c r="F752" s="80"/>
      <c r="G752" s="74">
        <v>20</v>
      </c>
      <c r="H752" s="74">
        <v>121</v>
      </c>
      <c r="I752" s="106"/>
      <c r="J752" s="80"/>
      <c r="K752" s="80"/>
      <c r="L752" s="80">
        <v>20</v>
      </c>
      <c r="M752" s="80"/>
      <c r="N752" s="80"/>
      <c r="O752" s="80"/>
      <c r="P752" s="305">
        <v>41</v>
      </c>
      <c r="Q752" s="447">
        <v>131</v>
      </c>
      <c r="R752" s="80"/>
      <c r="T752">
        <v>0</v>
      </c>
      <c r="X752" s="80"/>
      <c r="Y752" s="80"/>
      <c r="Z752" s="80"/>
      <c r="AA752" s="74"/>
      <c r="AB752" s="80"/>
      <c r="AC752" s="80"/>
      <c r="AD752" s="80"/>
      <c r="AE752" s="80"/>
      <c r="AF752" s="80"/>
      <c r="AG752" s="80"/>
      <c r="AH752" s="80"/>
      <c r="AI752" s="80"/>
      <c r="AJ752" s="80"/>
      <c r="AK752" s="111"/>
      <c r="AL752" s="421" t="s">
        <v>7486</v>
      </c>
      <c r="AM752" s="80"/>
      <c r="AN752" s="80"/>
    </row>
    <row r="753" spans="1:40" ht="15.5">
      <c r="A753" s="6" t="s">
        <v>7488</v>
      </c>
      <c r="B753" s="10">
        <v>44417</v>
      </c>
      <c r="C753" s="115">
        <v>7432</v>
      </c>
      <c r="D753" s="74"/>
      <c r="E753" s="74"/>
      <c r="F753" s="80"/>
      <c r="G753" s="74"/>
      <c r="H753" s="74"/>
      <c r="I753" s="106"/>
      <c r="J753" s="80"/>
      <c r="K753" s="80"/>
      <c r="L753" s="80"/>
      <c r="M753" s="80" t="s">
        <v>7496</v>
      </c>
      <c r="N753" s="80"/>
      <c r="O753" s="80"/>
      <c r="P753" s="305">
        <v>2320</v>
      </c>
      <c r="R753" s="80"/>
      <c r="X753" s="80"/>
      <c r="Y753" s="80"/>
      <c r="Z753" s="80"/>
      <c r="AA753" s="74"/>
      <c r="AB753" s="80"/>
      <c r="AC753" s="80"/>
      <c r="AD753" s="80"/>
      <c r="AE753" s="80"/>
      <c r="AF753" s="80"/>
      <c r="AG753" s="80"/>
      <c r="AH753" s="80"/>
      <c r="AI753" s="80"/>
      <c r="AJ753" s="80"/>
      <c r="AK753" s="111"/>
      <c r="AL753" s="421"/>
      <c r="AM753" s="80"/>
      <c r="AN753" s="80"/>
    </row>
    <row r="754" spans="1:40" ht="15.5">
      <c r="A754" s="345" t="s">
        <v>7490</v>
      </c>
      <c r="B754" s="10">
        <v>44404</v>
      </c>
      <c r="C754" s="115">
        <v>31</v>
      </c>
      <c r="D754" s="74" t="s">
        <v>7497</v>
      </c>
      <c r="E754" s="74" t="s">
        <v>7498</v>
      </c>
      <c r="F754" s="80">
        <v>10</v>
      </c>
      <c r="G754" s="74">
        <v>17</v>
      </c>
      <c r="H754" s="74">
        <v>4</v>
      </c>
      <c r="I754" s="106"/>
      <c r="J754" s="80"/>
      <c r="K754" s="80">
        <v>2</v>
      </c>
      <c r="L754" s="80">
        <v>1</v>
      </c>
      <c r="M754" s="80"/>
      <c r="N754" s="80"/>
      <c r="O754" s="80"/>
      <c r="Q754" s="447">
        <v>31</v>
      </c>
      <c r="T754">
        <v>1</v>
      </c>
      <c r="X754" s="80"/>
      <c r="Y754" s="80"/>
      <c r="Z754" s="80"/>
      <c r="AA754" s="74"/>
      <c r="AB754" s="80"/>
      <c r="AC754" s="80"/>
      <c r="AD754" s="80"/>
      <c r="AE754" s="80"/>
      <c r="AF754" s="80"/>
      <c r="AG754" s="80"/>
      <c r="AH754" s="80"/>
      <c r="AI754" s="80"/>
      <c r="AJ754" s="80"/>
      <c r="AK754" s="111"/>
      <c r="AL754" s="421" t="s">
        <v>7499</v>
      </c>
      <c r="AM754" s="80"/>
      <c r="AN754" s="80"/>
    </row>
    <row r="755" spans="1:40" ht="15.5">
      <c r="A755" s="345" t="s">
        <v>7493</v>
      </c>
      <c r="B755" s="277">
        <v>44404</v>
      </c>
      <c r="C755" s="115">
        <v>21</v>
      </c>
      <c r="D755" s="74" t="s">
        <v>7500</v>
      </c>
      <c r="E755" s="74" t="s">
        <v>7501</v>
      </c>
      <c r="F755" s="80">
        <v>4</v>
      </c>
      <c r="G755" s="74">
        <v>6</v>
      </c>
      <c r="H755" s="74">
        <v>11</v>
      </c>
      <c r="I755" s="106"/>
      <c r="J755" s="80"/>
      <c r="K755" s="80">
        <v>0</v>
      </c>
      <c r="L755" s="80">
        <v>1</v>
      </c>
      <c r="M755" s="80"/>
      <c r="N755" s="80"/>
      <c r="O755" s="80"/>
      <c r="Q755" s="447">
        <v>21</v>
      </c>
      <c r="T755">
        <v>1</v>
      </c>
      <c r="X755" s="80"/>
      <c r="Y755" s="80"/>
      <c r="Z755" s="80"/>
      <c r="AA755" s="74"/>
      <c r="AB755" s="80"/>
      <c r="AC755" s="80"/>
      <c r="AD755" s="80"/>
      <c r="AE755" s="80"/>
      <c r="AF755" s="80"/>
      <c r="AG755" s="80"/>
      <c r="AH755" s="80"/>
      <c r="AI755" s="80"/>
      <c r="AJ755" s="80"/>
      <c r="AK755" s="111"/>
      <c r="AL755" s="421" t="s">
        <v>7502</v>
      </c>
      <c r="AM755" s="80"/>
      <c r="AN755" s="80"/>
    </row>
    <row r="756" spans="1:40" ht="15.5">
      <c r="A756" s="345" t="s">
        <v>551</v>
      </c>
      <c r="B756" s="277">
        <v>44425</v>
      </c>
      <c r="C756" s="115">
        <v>589</v>
      </c>
      <c r="D756" s="74" t="s">
        <v>7520</v>
      </c>
      <c r="E756" s="74"/>
      <c r="F756" s="80"/>
      <c r="G756" s="74"/>
      <c r="H756" s="74"/>
      <c r="I756" s="106"/>
      <c r="J756" s="80"/>
      <c r="K756" s="80">
        <v>2</v>
      </c>
      <c r="L756" s="80">
        <v>49</v>
      </c>
      <c r="M756" s="80" t="s">
        <v>7522</v>
      </c>
      <c r="N756" s="80"/>
      <c r="O756" s="80"/>
      <c r="Q756" s="447">
        <v>589</v>
      </c>
      <c r="X756" s="80"/>
      <c r="Y756" s="80"/>
      <c r="Z756" s="80"/>
      <c r="AA756" s="74"/>
      <c r="AB756" s="80"/>
      <c r="AC756" s="80"/>
      <c r="AD756" s="80"/>
      <c r="AE756" s="80"/>
      <c r="AF756" s="80"/>
      <c r="AG756" s="80"/>
      <c r="AH756" s="80"/>
      <c r="AI756" s="80"/>
      <c r="AJ756" s="80"/>
      <c r="AK756" s="111"/>
      <c r="AL756" s="421" t="s">
        <v>7521</v>
      </c>
      <c r="AM756" s="80"/>
      <c r="AN756" s="80"/>
    </row>
    <row r="757" spans="1:40" ht="15.5">
      <c r="A757" s="345" t="s">
        <v>7527</v>
      </c>
      <c r="B757" s="277">
        <v>44420</v>
      </c>
      <c r="C757" s="115">
        <v>126</v>
      </c>
      <c r="D757" s="74" t="s">
        <v>7533</v>
      </c>
      <c r="E757" s="74"/>
      <c r="F757" s="80"/>
      <c r="G757" s="74"/>
      <c r="H757" s="74"/>
      <c r="I757" s="106" t="s">
        <v>1278</v>
      </c>
      <c r="J757" s="80">
        <v>63</v>
      </c>
      <c r="K757" s="80">
        <v>12</v>
      </c>
      <c r="L757" s="80">
        <v>33</v>
      </c>
      <c r="M757" s="80" t="s">
        <v>7535</v>
      </c>
      <c r="N757" s="80">
        <v>21</v>
      </c>
      <c r="O757" s="80">
        <v>1</v>
      </c>
      <c r="P757" s="305">
        <v>65</v>
      </c>
      <c r="Q757" s="447">
        <v>126</v>
      </c>
      <c r="X757" s="80"/>
      <c r="Y757" s="80"/>
      <c r="Z757" s="80"/>
      <c r="AA757" s="74"/>
      <c r="AB757" s="80"/>
      <c r="AC757" s="80"/>
      <c r="AD757" s="80"/>
      <c r="AE757" s="80"/>
      <c r="AF757" s="80"/>
      <c r="AG757" s="80"/>
      <c r="AH757" s="80"/>
      <c r="AI757" s="80"/>
      <c r="AJ757" s="80"/>
      <c r="AK757" s="111"/>
      <c r="AL757" s="421" t="s">
        <v>7534</v>
      </c>
      <c r="AM757" s="80"/>
      <c r="AN757" s="80" t="s">
        <v>7536</v>
      </c>
    </row>
    <row r="758" spans="1:40" ht="15.5">
      <c r="A758" s="345" t="s">
        <v>7538</v>
      </c>
      <c r="B758" s="277">
        <v>44428</v>
      </c>
      <c r="C758" s="115">
        <v>140</v>
      </c>
      <c r="D758" s="74" t="s">
        <v>7545</v>
      </c>
      <c r="E758" s="74"/>
      <c r="F758" s="80"/>
      <c r="G758" s="74"/>
      <c r="H758" s="74"/>
      <c r="I758" s="106"/>
      <c r="J758" s="80"/>
      <c r="K758" s="80">
        <v>1</v>
      </c>
      <c r="L758" s="80"/>
      <c r="M758" s="80" t="s">
        <v>7546</v>
      </c>
      <c r="N758" s="80">
        <v>1</v>
      </c>
      <c r="O758" s="80"/>
      <c r="P758" s="305">
        <v>44</v>
      </c>
      <c r="Q758" s="447">
        <v>140</v>
      </c>
      <c r="X758" s="80"/>
      <c r="Y758" s="80"/>
      <c r="Z758" s="80"/>
      <c r="AA758" s="74"/>
      <c r="AB758" s="80"/>
      <c r="AC758" s="80"/>
      <c r="AD758" s="80"/>
      <c r="AE758" s="80"/>
      <c r="AF758" s="80"/>
      <c r="AG758" s="80"/>
      <c r="AH758" s="80"/>
      <c r="AI758" s="80"/>
      <c r="AJ758" s="80"/>
      <c r="AK758" s="111"/>
      <c r="AL758" s="421"/>
      <c r="AM758" s="80"/>
      <c r="AN758" s="80" t="s">
        <v>7547</v>
      </c>
    </row>
    <row r="759" spans="1:40" ht="15.5">
      <c r="A759" s="345" t="s">
        <v>7548</v>
      </c>
      <c r="B759" s="277">
        <v>44440</v>
      </c>
      <c r="C759" s="115">
        <v>5614</v>
      </c>
      <c r="D759" s="74"/>
      <c r="E759" s="74" t="s">
        <v>7556</v>
      </c>
      <c r="F759" s="80">
        <v>880</v>
      </c>
      <c r="G759" s="74">
        <v>1628</v>
      </c>
      <c r="H759" s="74">
        <v>2502</v>
      </c>
      <c r="I759" s="106"/>
      <c r="J759" s="80"/>
      <c r="K759" s="80"/>
      <c r="L759" s="80"/>
      <c r="M759" s="80" t="s">
        <v>7555</v>
      </c>
      <c r="N759" s="80"/>
      <c r="O759" s="80">
        <v>54</v>
      </c>
      <c r="Q759" s="447">
        <v>2223</v>
      </c>
      <c r="R759">
        <v>20</v>
      </c>
      <c r="S759">
        <v>35</v>
      </c>
      <c r="X759" s="80"/>
      <c r="Y759" s="80"/>
      <c r="Z759" s="80"/>
      <c r="AA759" s="74"/>
      <c r="AB759" s="80"/>
      <c r="AC759" s="80"/>
      <c r="AD759" s="80"/>
      <c r="AE759" s="80"/>
      <c r="AF759" s="80"/>
      <c r="AG759" s="80"/>
      <c r="AH759" s="80"/>
      <c r="AI759" s="80"/>
      <c r="AJ759" s="80"/>
      <c r="AK759" s="111"/>
      <c r="AL759" s="421"/>
      <c r="AM759" s="80"/>
      <c r="AN759" s="80"/>
    </row>
    <row r="760" spans="1:40" ht="15.5">
      <c r="A760" s="345" t="s">
        <v>7563</v>
      </c>
      <c r="B760" s="277">
        <v>44431</v>
      </c>
      <c r="C760" s="115">
        <v>17</v>
      </c>
      <c r="D760" s="74" t="s">
        <v>7565</v>
      </c>
      <c r="E760" s="74" t="s">
        <v>7571</v>
      </c>
      <c r="F760" s="80">
        <v>0</v>
      </c>
      <c r="G760" s="74">
        <v>1</v>
      </c>
      <c r="H760" s="74">
        <v>16</v>
      </c>
      <c r="I760" s="106" t="s">
        <v>7577</v>
      </c>
      <c r="J760" s="80"/>
      <c r="K760" s="80"/>
      <c r="L760" s="80">
        <v>5</v>
      </c>
      <c r="M760" s="80" t="s">
        <v>7569</v>
      </c>
      <c r="N760" s="80">
        <v>5</v>
      </c>
      <c r="O760" s="80"/>
      <c r="P760" s="305">
        <v>13</v>
      </c>
      <c r="Q760" s="447">
        <v>17</v>
      </c>
      <c r="X760" s="80"/>
      <c r="Y760" s="80"/>
      <c r="Z760" s="80"/>
      <c r="AA760" s="74"/>
      <c r="AB760" s="80"/>
      <c r="AC760" s="80"/>
      <c r="AD760" s="80"/>
      <c r="AE760" s="80"/>
      <c r="AF760" s="80" t="s">
        <v>126</v>
      </c>
      <c r="AG760" s="80"/>
      <c r="AH760" s="80"/>
      <c r="AI760" s="80"/>
      <c r="AJ760" s="80"/>
      <c r="AK760" s="111"/>
      <c r="AL760" s="421" t="s">
        <v>7567</v>
      </c>
      <c r="AM760" s="80"/>
      <c r="AN760" s="80"/>
    </row>
    <row r="761" spans="1:40" ht="15.5">
      <c r="A761" s="345" t="s">
        <v>7564</v>
      </c>
      <c r="B761" s="277">
        <v>44431</v>
      </c>
      <c r="C761" s="115">
        <v>19</v>
      </c>
      <c r="D761" s="74" t="s">
        <v>7566</v>
      </c>
      <c r="E761" s="74" t="s">
        <v>7572</v>
      </c>
      <c r="F761" s="80">
        <v>1</v>
      </c>
      <c r="G761" s="74">
        <v>3</v>
      </c>
      <c r="H761" s="74">
        <v>15</v>
      </c>
      <c r="I761" s="106" t="s">
        <v>7578</v>
      </c>
      <c r="J761" s="80"/>
      <c r="K761" s="80"/>
      <c r="L761" s="80">
        <v>1</v>
      </c>
      <c r="M761" s="80" t="s">
        <v>7570</v>
      </c>
      <c r="N761" s="80"/>
      <c r="O761" s="80"/>
      <c r="P761" s="305">
        <v>9</v>
      </c>
      <c r="Q761" s="447">
        <v>19</v>
      </c>
      <c r="X761" s="80"/>
      <c r="Y761" s="80"/>
      <c r="Z761" s="80"/>
      <c r="AA761" s="74"/>
      <c r="AB761" s="80"/>
      <c r="AC761" s="80"/>
      <c r="AD761" s="80"/>
      <c r="AE761" s="80"/>
      <c r="AF761" s="80" t="s">
        <v>248</v>
      </c>
      <c r="AG761" s="80"/>
      <c r="AH761" s="80"/>
      <c r="AI761" s="80"/>
      <c r="AJ761" s="80"/>
      <c r="AK761" s="111"/>
      <c r="AL761" s="421" t="s">
        <v>7568</v>
      </c>
      <c r="AM761" s="80"/>
      <c r="AN761" s="80"/>
    </row>
    <row r="762" spans="1:40" ht="15.5">
      <c r="A762" s="345" t="s">
        <v>7589</v>
      </c>
      <c r="B762" s="277">
        <v>44429</v>
      </c>
      <c r="C762" s="115">
        <v>47</v>
      </c>
      <c r="D762" s="74" t="s">
        <v>7590</v>
      </c>
      <c r="E762" s="74"/>
      <c r="F762" s="80"/>
      <c r="G762" s="74"/>
      <c r="H762" s="74"/>
      <c r="I762" s="106"/>
      <c r="J762" s="80"/>
      <c r="K762" s="80"/>
      <c r="L762" s="80"/>
      <c r="M762" s="80" t="s">
        <v>7594</v>
      </c>
      <c r="N762" s="80"/>
      <c r="O762" s="80"/>
      <c r="P762" s="305">
        <v>41</v>
      </c>
      <c r="Q762" s="447">
        <v>47</v>
      </c>
      <c r="X762" s="80"/>
      <c r="Y762" s="80"/>
      <c r="Z762" s="80"/>
      <c r="AA762" s="74"/>
      <c r="AB762" s="80"/>
      <c r="AC762" s="80"/>
      <c r="AD762" s="80"/>
      <c r="AE762" s="80"/>
      <c r="AF762" s="80"/>
      <c r="AG762" s="80"/>
      <c r="AH762" s="80"/>
      <c r="AI762" s="80"/>
      <c r="AJ762" s="80"/>
      <c r="AK762" s="111"/>
      <c r="AL762" s="421" t="s">
        <v>7592</v>
      </c>
      <c r="AM762" s="80"/>
      <c r="AN762" s="80"/>
    </row>
    <row r="763" spans="1:40" ht="15.5">
      <c r="A763" s="345" t="s">
        <v>7588</v>
      </c>
      <c r="B763" s="277">
        <v>44429</v>
      </c>
      <c r="C763" s="115">
        <v>44</v>
      </c>
      <c r="D763" s="74" t="s">
        <v>7591</v>
      </c>
      <c r="E763" s="74"/>
      <c r="F763" s="80"/>
      <c r="G763" s="74"/>
      <c r="H763" s="74"/>
      <c r="I763" s="106"/>
      <c r="J763" s="80"/>
      <c r="K763" s="80"/>
      <c r="L763" s="80"/>
      <c r="M763" s="80" t="s">
        <v>7595</v>
      </c>
      <c r="N763" s="80"/>
      <c r="O763" s="80"/>
      <c r="P763" s="305">
        <v>34</v>
      </c>
      <c r="Q763" s="447">
        <v>44</v>
      </c>
      <c r="X763" s="80"/>
      <c r="Y763" s="80"/>
      <c r="Z763" s="80"/>
      <c r="AA763" s="74"/>
      <c r="AB763" s="80"/>
      <c r="AC763" s="80"/>
      <c r="AD763" s="80"/>
      <c r="AE763" s="80"/>
      <c r="AF763" s="80"/>
      <c r="AG763" s="80"/>
      <c r="AH763" s="80"/>
      <c r="AI763" s="80"/>
      <c r="AJ763" s="80"/>
      <c r="AK763" s="111"/>
      <c r="AL763" s="421" t="s">
        <v>7593</v>
      </c>
      <c r="AM763" s="80"/>
      <c r="AN763" s="80"/>
    </row>
    <row r="764" spans="1:40" ht="15.5">
      <c r="A764" s="345" t="s">
        <v>7605</v>
      </c>
      <c r="B764" s="277">
        <v>44433</v>
      </c>
      <c r="C764" s="115">
        <v>133</v>
      </c>
      <c r="D764" s="74" t="s">
        <v>7607</v>
      </c>
      <c r="E764" s="74"/>
      <c r="F764" s="80">
        <v>17</v>
      </c>
      <c r="G764" s="74">
        <v>37</v>
      </c>
      <c r="H764" s="74">
        <v>79</v>
      </c>
      <c r="I764" s="106"/>
      <c r="J764" s="74">
        <v>15</v>
      </c>
      <c r="K764" s="80">
        <v>2</v>
      </c>
      <c r="L764" s="80">
        <v>15</v>
      </c>
      <c r="M764" s="80" t="s">
        <v>7609</v>
      </c>
      <c r="N764" s="80">
        <v>15</v>
      </c>
      <c r="O764" s="80">
        <v>4</v>
      </c>
      <c r="P764" s="305">
        <v>33</v>
      </c>
      <c r="Q764" s="447">
        <v>53</v>
      </c>
      <c r="U764" s="117">
        <v>80</v>
      </c>
      <c r="X764" s="80"/>
      <c r="Y764" s="80"/>
      <c r="Z764" s="80"/>
      <c r="AA764" s="74"/>
      <c r="AB764" s="80"/>
      <c r="AC764" s="80"/>
      <c r="AD764" s="80"/>
      <c r="AE764" s="80"/>
      <c r="AF764" s="80"/>
      <c r="AG764" s="80"/>
      <c r="AH764" s="80"/>
      <c r="AI764" s="80"/>
      <c r="AJ764" s="80"/>
      <c r="AK764" s="111"/>
      <c r="AL764" s="421"/>
      <c r="AM764" s="80"/>
      <c r="AN764" s="80"/>
    </row>
    <row r="765" spans="1:40" ht="15.5">
      <c r="A765" s="345" t="s">
        <v>7606</v>
      </c>
      <c r="B765" s="277">
        <v>44433</v>
      </c>
      <c r="C765" s="115">
        <v>165</v>
      </c>
      <c r="D765" s="74" t="s">
        <v>7608</v>
      </c>
      <c r="E765" s="74"/>
      <c r="F765" s="80">
        <v>3</v>
      </c>
      <c r="G765" s="74">
        <v>14</v>
      </c>
      <c r="H765" s="74">
        <v>148</v>
      </c>
      <c r="I765" s="106"/>
      <c r="J765" s="80"/>
      <c r="K765" s="80">
        <v>1</v>
      </c>
      <c r="L765" s="80">
        <v>18</v>
      </c>
      <c r="M765" s="80" t="s">
        <v>7610</v>
      </c>
      <c r="N765" s="80">
        <v>2</v>
      </c>
      <c r="O765" s="80">
        <v>0</v>
      </c>
      <c r="P765" s="305">
        <v>88</v>
      </c>
      <c r="Q765" s="447">
        <v>135</v>
      </c>
      <c r="U765" s="117">
        <v>0</v>
      </c>
      <c r="X765" s="80"/>
      <c r="Y765" s="80"/>
      <c r="Z765" s="80"/>
      <c r="AA765" s="74"/>
      <c r="AB765" s="80"/>
      <c r="AC765" s="80"/>
      <c r="AD765" s="80"/>
      <c r="AE765" s="80"/>
      <c r="AF765" s="80"/>
      <c r="AG765" s="80"/>
      <c r="AH765" s="80"/>
      <c r="AI765" s="80"/>
      <c r="AJ765" s="80"/>
      <c r="AK765" s="111"/>
      <c r="AL765" s="421"/>
      <c r="AM765" s="80"/>
      <c r="AN765" s="80"/>
    </row>
    <row r="766" spans="1:40" ht="15.5">
      <c r="A766" s="345" t="s">
        <v>7611</v>
      </c>
      <c r="B766" s="10">
        <v>44439</v>
      </c>
      <c r="C766" s="115">
        <v>418</v>
      </c>
      <c r="D766" s="74" t="s">
        <v>8322</v>
      </c>
      <c r="E766" s="74" t="s">
        <v>7639</v>
      </c>
      <c r="F766" s="80">
        <v>191</v>
      </c>
      <c r="G766" s="74">
        <v>76</v>
      </c>
      <c r="H766" s="74">
        <v>150</v>
      </c>
      <c r="I766" s="106"/>
      <c r="J766" s="74">
        <v>6</v>
      </c>
      <c r="K766" s="80">
        <v>3</v>
      </c>
      <c r="L766" s="80">
        <v>19</v>
      </c>
      <c r="M766" s="80"/>
      <c r="N766" s="80">
        <v>3</v>
      </c>
      <c r="O766" s="80"/>
      <c r="P766" s="305">
        <v>58</v>
      </c>
      <c r="Q766" s="447">
        <v>279</v>
      </c>
      <c r="R766">
        <v>11</v>
      </c>
      <c r="U766" s="117">
        <v>139</v>
      </c>
      <c r="V766">
        <v>11</v>
      </c>
      <c r="X766" s="80" t="s">
        <v>7641</v>
      </c>
      <c r="Y766" s="80"/>
      <c r="Z766" s="80"/>
      <c r="AA766" s="74" t="s">
        <v>7640</v>
      </c>
      <c r="AB766" s="80"/>
      <c r="AC766" s="80"/>
      <c r="AD766" s="80"/>
      <c r="AE766" s="80"/>
      <c r="AF766" s="80"/>
      <c r="AG766" s="80"/>
      <c r="AH766" s="80"/>
      <c r="AI766" s="80"/>
      <c r="AJ766" s="80"/>
      <c r="AK766" s="111"/>
      <c r="AL766" s="421"/>
      <c r="AM766" s="80"/>
      <c r="AN766" s="80"/>
    </row>
    <row r="767" spans="1:40" ht="15.5">
      <c r="A767" s="348" t="s">
        <v>7616</v>
      </c>
      <c r="B767" s="277">
        <v>44424</v>
      </c>
      <c r="C767" s="115">
        <v>424</v>
      </c>
      <c r="D767" s="74" t="s">
        <v>7617</v>
      </c>
      <c r="E767" s="74" t="s">
        <v>7618</v>
      </c>
      <c r="F767" s="80">
        <v>124</v>
      </c>
      <c r="G767" s="74">
        <v>193</v>
      </c>
      <c r="H767" s="74">
        <v>107</v>
      </c>
      <c r="I767" s="106"/>
      <c r="J767" s="80"/>
      <c r="K767" s="80"/>
      <c r="L767" s="80"/>
      <c r="M767" s="80" t="s">
        <v>7619</v>
      </c>
      <c r="N767" s="80"/>
      <c r="O767" s="80"/>
      <c r="P767" s="305">
        <v>30</v>
      </c>
      <c r="Q767" s="447">
        <v>85</v>
      </c>
      <c r="R767">
        <v>9</v>
      </c>
      <c r="T767">
        <v>2</v>
      </c>
      <c r="U767">
        <v>327</v>
      </c>
      <c r="V767">
        <v>3</v>
      </c>
      <c r="X767" s="80"/>
      <c r="Y767" s="80"/>
      <c r="Z767" s="80"/>
      <c r="AA767" s="74"/>
      <c r="AB767" s="80"/>
      <c r="AC767" s="80"/>
      <c r="AD767" s="80"/>
      <c r="AE767" s="80"/>
      <c r="AF767" s="80"/>
      <c r="AG767" s="80"/>
      <c r="AH767" s="80"/>
      <c r="AI767" s="80"/>
      <c r="AJ767" s="80"/>
      <c r="AK767" s="111"/>
      <c r="AL767" s="421" t="s">
        <v>7620</v>
      </c>
      <c r="AM767" s="80" t="s">
        <v>7637</v>
      </c>
      <c r="AN767" s="80"/>
    </row>
    <row r="768" spans="1:40" ht="15.5">
      <c r="A768" s="304" t="s">
        <v>7628</v>
      </c>
      <c r="B768" s="277">
        <v>44419</v>
      </c>
      <c r="C768" s="115">
        <v>18715</v>
      </c>
      <c r="D768" s="74"/>
      <c r="E768" s="74"/>
      <c r="F768" s="80"/>
      <c r="G768" s="74"/>
      <c r="H768" s="74"/>
      <c r="I768" s="106"/>
      <c r="J768" s="80"/>
      <c r="K768" s="80"/>
      <c r="L768" s="80"/>
      <c r="M768" s="80" t="s">
        <v>7636</v>
      </c>
      <c r="N768" s="80">
        <v>977</v>
      </c>
      <c r="O768" s="80">
        <v>24</v>
      </c>
      <c r="P768" s="305">
        <v>6088</v>
      </c>
      <c r="Q768" s="447">
        <v>18715</v>
      </c>
      <c r="X768" s="80"/>
      <c r="Y768" s="80"/>
      <c r="Z768" s="80"/>
      <c r="AA768" s="74"/>
      <c r="AB768" s="80"/>
      <c r="AC768" s="80"/>
      <c r="AD768" s="80"/>
      <c r="AE768" s="80"/>
      <c r="AF768" s="80"/>
      <c r="AG768" s="80"/>
      <c r="AH768" s="80"/>
      <c r="AI768" s="80"/>
      <c r="AJ768" s="80"/>
      <c r="AK768" s="111"/>
      <c r="AL768" s="421"/>
      <c r="AM768" s="80"/>
      <c r="AN768" s="80"/>
    </row>
    <row r="769" spans="1:40" ht="15.5">
      <c r="A769" s="304" t="s">
        <v>7629</v>
      </c>
      <c r="B769" s="277">
        <v>44409</v>
      </c>
      <c r="C769" s="115">
        <v>101</v>
      </c>
      <c r="D769" s="74"/>
      <c r="E769" s="74"/>
      <c r="F769" s="80">
        <v>27</v>
      </c>
      <c r="G769" s="74">
        <v>22</v>
      </c>
      <c r="H769" s="74">
        <v>52</v>
      </c>
      <c r="I769" s="106"/>
      <c r="J769" s="80"/>
      <c r="K769" s="80">
        <v>2</v>
      </c>
      <c r="L769" s="80">
        <v>5</v>
      </c>
      <c r="M769" s="80"/>
      <c r="N769" s="80"/>
      <c r="O769" s="80"/>
      <c r="P769" s="305">
        <v>30</v>
      </c>
      <c r="Q769" s="447">
        <v>101</v>
      </c>
      <c r="T769">
        <v>11</v>
      </c>
      <c r="X769" s="80"/>
      <c r="Y769" s="80"/>
      <c r="Z769" s="80"/>
      <c r="AA769" s="74"/>
      <c r="AB769" s="80"/>
      <c r="AC769" s="80"/>
      <c r="AD769" s="80"/>
      <c r="AE769" s="80"/>
      <c r="AF769" s="80"/>
      <c r="AG769" s="80"/>
      <c r="AH769" s="80"/>
      <c r="AI769" s="80"/>
      <c r="AJ769" s="80"/>
      <c r="AK769" s="111"/>
      <c r="AL769" s="421"/>
      <c r="AM769" s="80"/>
      <c r="AN769" s="80"/>
    </row>
    <row r="770" spans="1:40" ht="15.5">
      <c r="A770" s="304" t="s">
        <v>7630</v>
      </c>
      <c r="B770" s="277">
        <v>44414</v>
      </c>
      <c r="C770" s="115">
        <v>131</v>
      </c>
      <c r="D770" s="74" t="s">
        <v>7658</v>
      </c>
      <c r="E770" s="74"/>
      <c r="F770" s="80"/>
      <c r="G770" s="74"/>
      <c r="H770" s="74"/>
      <c r="I770" s="106"/>
      <c r="J770" s="80"/>
      <c r="K770" s="80"/>
      <c r="L770" s="80"/>
      <c r="M770" s="80"/>
      <c r="N770" s="80"/>
      <c r="O770" s="80"/>
      <c r="Q770" s="447">
        <v>131</v>
      </c>
      <c r="X770" s="80"/>
      <c r="Y770" s="80"/>
      <c r="Z770" s="80"/>
      <c r="AA770" s="74"/>
      <c r="AB770" s="80"/>
      <c r="AC770" s="80"/>
      <c r="AD770" s="80"/>
      <c r="AE770" s="80"/>
      <c r="AF770" s="80"/>
      <c r="AG770" s="80"/>
      <c r="AH770" s="80"/>
      <c r="AI770" s="80"/>
      <c r="AJ770" s="80"/>
      <c r="AK770" s="111"/>
      <c r="AL770" s="421"/>
      <c r="AM770" s="80"/>
      <c r="AN770" s="80"/>
    </row>
    <row r="771" spans="1:40" ht="15.5">
      <c r="A771" s="304" t="s">
        <v>7631</v>
      </c>
      <c r="B771" s="277"/>
      <c r="C771" s="115">
        <v>26</v>
      </c>
      <c r="D771" s="74"/>
      <c r="E771" s="74"/>
      <c r="F771" s="80"/>
      <c r="G771" s="74"/>
      <c r="H771" s="74"/>
      <c r="I771" s="106"/>
      <c r="J771" s="80"/>
      <c r="K771" s="80"/>
      <c r="L771" s="80"/>
      <c r="M771" s="80"/>
      <c r="N771" s="80"/>
      <c r="O771" s="80"/>
      <c r="P771" s="305">
        <v>19</v>
      </c>
      <c r="Q771" s="447">
        <v>26</v>
      </c>
      <c r="X771" s="80"/>
      <c r="Y771" s="80"/>
      <c r="Z771" s="80"/>
      <c r="AA771" s="74"/>
      <c r="AB771" s="80"/>
      <c r="AC771" s="80"/>
      <c r="AD771" s="80"/>
      <c r="AE771" s="80"/>
      <c r="AF771" s="80"/>
      <c r="AG771" s="80"/>
      <c r="AH771" s="80"/>
      <c r="AI771" s="80"/>
      <c r="AJ771" s="80"/>
      <c r="AK771" s="111"/>
      <c r="AL771" s="421"/>
      <c r="AM771" s="80"/>
      <c r="AN771" s="80"/>
    </row>
    <row r="772" spans="1:40" ht="15.5">
      <c r="A772" s="304" t="s">
        <v>7675</v>
      </c>
      <c r="B772" s="277" t="s">
        <v>7682</v>
      </c>
      <c r="C772" s="41">
        <v>24</v>
      </c>
      <c r="D772" s="74" t="s">
        <v>7706</v>
      </c>
      <c r="E772" s="74"/>
      <c r="F772" s="80"/>
      <c r="G772" s="74">
        <v>1</v>
      </c>
      <c r="H772" s="74">
        <v>23</v>
      </c>
      <c r="I772" s="106"/>
      <c r="J772" s="80">
        <v>2</v>
      </c>
      <c r="K772" s="80"/>
      <c r="L772" s="80"/>
      <c r="M772" s="80"/>
      <c r="N772" s="80">
        <v>2</v>
      </c>
      <c r="O772" s="80"/>
      <c r="P772" s="305">
        <v>18</v>
      </c>
      <c r="Q772" s="447">
        <v>24</v>
      </c>
      <c r="T772">
        <v>2</v>
      </c>
      <c r="X772" s="80"/>
      <c r="Y772" s="80"/>
      <c r="Z772" s="80"/>
      <c r="AA772" s="74"/>
      <c r="AB772" s="80"/>
      <c r="AC772" s="80"/>
      <c r="AD772" s="80"/>
      <c r="AE772" s="80"/>
      <c r="AF772" s="80"/>
      <c r="AG772" s="80"/>
      <c r="AH772" s="80"/>
      <c r="AI772" s="80"/>
      <c r="AJ772" s="80"/>
      <c r="AK772" s="111"/>
      <c r="AL772" s="421"/>
      <c r="AM772" s="80"/>
      <c r="AN772" s="80"/>
    </row>
    <row r="773" spans="1:40" ht="15.5">
      <c r="A773" s="304" t="s">
        <v>7683</v>
      </c>
      <c r="B773" s="277">
        <v>44452</v>
      </c>
      <c r="C773" s="41">
        <v>67</v>
      </c>
      <c r="D773" s="74"/>
      <c r="E773" s="74"/>
      <c r="F773" s="80"/>
      <c r="G773" s="74"/>
      <c r="H773" s="74"/>
      <c r="I773" s="106"/>
      <c r="J773" s="80"/>
      <c r="K773" s="80">
        <v>3</v>
      </c>
      <c r="L773" s="80"/>
      <c r="M773" s="80"/>
      <c r="N773" s="80"/>
      <c r="O773" s="80"/>
      <c r="P773" s="305">
        <v>28</v>
      </c>
      <c r="Q773" s="447">
        <v>67</v>
      </c>
      <c r="X773" s="80"/>
      <c r="Y773" s="80"/>
      <c r="Z773" s="80"/>
      <c r="AA773" s="74"/>
      <c r="AB773" s="80"/>
      <c r="AC773" s="80"/>
      <c r="AD773" s="80"/>
      <c r="AE773" s="80"/>
      <c r="AF773" s="80"/>
      <c r="AG773" s="80"/>
      <c r="AH773" s="80"/>
      <c r="AI773" s="80"/>
      <c r="AJ773" s="80"/>
      <c r="AK773" s="111"/>
      <c r="AL773" s="421"/>
      <c r="AM773" s="80"/>
      <c r="AN773" s="80"/>
    </row>
    <row r="774" spans="1:40" ht="15.5">
      <c r="A774" s="350" t="s">
        <v>7690</v>
      </c>
      <c r="B774" s="277">
        <v>44446</v>
      </c>
      <c r="C774" s="41">
        <v>913</v>
      </c>
      <c r="D774" s="74" t="s">
        <v>7715</v>
      </c>
      <c r="E774" s="74"/>
      <c r="F774" s="80"/>
      <c r="G774" s="74"/>
      <c r="H774" s="74"/>
      <c r="I774" s="106"/>
      <c r="J774" s="80"/>
      <c r="K774" s="80"/>
      <c r="L774" s="80">
        <v>63</v>
      </c>
      <c r="M774" s="80" t="s">
        <v>7716</v>
      </c>
      <c r="N774" s="80"/>
      <c r="O774" s="80"/>
      <c r="P774" s="305">
        <v>182</v>
      </c>
      <c r="Q774" s="447">
        <v>913</v>
      </c>
      <c r="X774" s="80"/>
      <c r="Y774" s="80"/>
      <c r="Z774" s="80"/>
      <c r="AA774" s="74"/>
      <c r="AB774" s="80"/>
      <c r="AC774" s="80"/>
      <c r="AD774" s="80"/>
      <c r="AE774" s="80"/>
      <c r="AF774" s="80"/>
      <c r="AG774" s="80"/>
      <c r="AH774" s="80"/>
      <c r="AI774" s="80"/>
      <c r="AJ774" s="80"/>
      <c r="AK774" s="111"/>
      <c r="AL774" s="421"/>
      <c r="AM774" s="80"/>
      <c r="AN774" s="80"/>
    </row>
    <row r="775" spans="1:40" ht="15.5">
      <c r="A775" s="304" t="s">
        <v>7694</v>
      </c>
      <c r="B775" s="277">
        <v>44363</v>
      </c>
      <c r="C775" s="41">
        <v>19</v>
      </c>
      <c r="D775" s="74" t="s">
        <v>7720</v>
      </c>
      <c r="E775" s="74" t="s">
        <v>7721</v>
      </c>
      <c r="F775" s="80">
        <v>1</v>
      </c>
      <c r="G775" s="74">
        <v>5</v>
      </c>
      <c r="H775" s="74">
        <v>13</v>
      </c>
      <c r="I775" s="106"/>
      <c r="J775" s="80"/>
      <c r="K775" s="80">
        <v>5</v>
      </c>
      <c r="L775" s="80"/>
      <c r="M775" s="80" t="s">
        <v>7722</v>
      </c>
      <c r="N775" s="80">
        <v>1</v>
      </c>
      <c r="O775" s="80">
        <v>1</v>
      </c>
      <c r="P775" s="305">
        <v>6</v>
      </c>
      <c r="Q775" s="447">
        <v>11</v>
      </c>
      <c r="T775">
        <v>2</v>
      </c>
      <c r="U775">
        <v>7</v>
      </c>
      <c r="X775" s="80"/>
      <c r="Y775" s="80"/>
      <c r="Z775" s="80"/>
      <c r="AA775" s="74"/>
      <c r="AB775" s="80"/>
      <c r="AC775" s="80"/>
      <c r="AD775" s="80"/>
      <c r="AE775" s="80"/>
      <c r="AF775" s="80"/>
      <c r="AG775" s="80"/>
      <c r="AH775" s="80"/>
      <c r="AI775" s="80"/>
      <c r="AJ775" s="80"/>
      <c r="AK775" s="111"/>
      <c r="AL775" s="421"/>
      <c r="AM775" s="80"/>
      <c r="AN775" s="80"/>
    </row>
    <row r="776" spans="1:40" ht="15.5">
      <c r="A776" s="304" t="s">
        <v>7702</v>
      </c>
      <c r="B776" s="309">
        <v>44438</v>
      </c>
      <c r="C776" s="41">
        <v>122</v>
      </c>
      <c r="D776" s="74"/>
      <c r="E776" s="74"/>
      <c r="F776" s="305"/>
      <c r="G776" s="74"/>
      <c r="H776" s="74"/>
      <c r="I776" s="306"/>
      <c r="J776" s="305"/>
      <c r="K776" s="305"/>
      <c r="L776" s="305"/>
      <c r="M776" s="305"/>
      <c r="N776" s="80"/>
      <c r="O776" s="80"/>
      <c r="P776" s="305">
        <v>81</v>
      </c>
      <c r="Q776" s="447">
        <v>122</v>
      </c>
      <c r="R776" s="305"/>
      <c r="S776" s="305"/>
      <c r="X776" s="80"/>
      <c r="Y776" s="80"/>
      <c r="Z776" s="80"/>
      <c r="AA776" s="74"/>
      <c r="AB776" s="80"/>
      <c r="AC776" s="80"/>
      <c r="AD776" s="80"/>
      <c r="AE776" s="80"/>
      <c r="AF776" s="80"/>
      <c r="AG776" s="80"/>
      <c r="AH776" s="80"/>
      <c r="AI776" s="80"/>
      <c r="AJ776" s="80"/>
      <c r="AK776" s="111"/>
      <c r="AL776" s="421"/>
      <c r="AM776" s="80"/>
      <c r="AN776" s="80"/>
    </row>
    <row r="777" spans="1:40" ht="15.5">
      <c r="A777" s="304" t="s">
        <v>7788</v>
      </c>
      <c r="B777" s="309">
        <v>44476</v>
      </c>
      <c r="C777" s="41">
        <v>90</v>
      </c>
      <c r="D777" s="74"/>
      <c r="E777" s="74"/>
      <c r="F777" s="305"/>
      <c r="G777" s="74"/>
      <c r="H777" s="74"/>
      <c r="I777" s="306"/>
      <c r="J777" s="305"/>
      <c r="K777" s="305"/>
      <c r="L777" s="305"/>
      <c r="M777" s="305"/>
      <c r="N777" s="80">
        <v>4</v>
      </c>
      <c r="O777" s="80"/>
      <c r="P777" s="305">
        <v>34</v>
      </c>
      <c r="Q777" s="447">
        <v>90</v>
      </c>
      <c r="R777" s="305"/>
      <c r="S777" s="305"/>
      <c r="X777" s="80"/>
      <c r="Y777" s="80"/>
      <c r="Z777" s="80"/>
      <c r="AA777" s="74" t="s">
        <v>1767</v>
      </c>
      <c r="AB777" s="80"/>
      <c r="AC777" s="80"/>
      <c r="AD777" s="80"/>
      <c r="AE777" s="80"/>
      <c r="AF777" s="80"/>
      <c r="AG777" s="80"/>
      <c r="AH777" s="80"/>
      <c r="AI777" s="80"/>
      <c r="AJ777" s="80"/>
      <c r="AK777" s="111"/>
      <c r="AL777" s="421"/>
      <c r="AM777" s="80"/>
      <c r="AN777" s="80"/>
    </row>
    <row r="778" spans="1:40" ht="15.5">
      <c r="A778" s="304" t="s">
        <v>7789</v>
      </c>
      <c r="B778" s="309">
        <v>44476</v>
      </c>
      <c r="C778" s="41">
        <v>89</v>
      </c>
      <c r="D778" s="74"/>
      <c r="E778" s="74"/>
      <c r="F778" s="305"/>
      <c r="G778" s="74"/>
      <c r="H778" s="74"/>
      <c r="I778" s="306"/>
      <c r="J778" s="305"/>
      <c r="K778" s="80"/>
      <c r="L778" s="80"/>
      <c r="M778" s="80"/>
      <c r="N778" s="80">
        <v>0</v>
      </c>
      <c r="O778" s="80"/>
      <c r="P778" s="305">
        <v>16</v>
      </c>
      <c r="Q778" s="447">
        <v>89</v>
      </c>
      <c r="R778" s="80"/>
      <c r="S778" s="305"/>
      <c r="T778" s="305"/>
      <c r="U778" s="305"/>
      <c r="V778" s="305"/>
      <c r="X778" s="80"/>
      <c r="Y778" s="80"/>
      <c r="Z778" s="80"/>
      <c r="AA778" s="74" t="s">
        <v>1767</v>
      </c>
      <c r="AB778" s="80"/>
      <c r="AC778" s="80"/>
      <c r="AD778" s="80"/>
      <c r="AE778" s="80"/>
      <c r="AF778" s="80"/>
      <c r="AG778" s="80"/>
      <c r="AH778" s="80"/>
      <c r="AI778" s="80"/>
      <c r="AJ778" s="80"/>
      <c r="AK778" s="111"/>
      <c r="AL778" s="421"/>
      <c r="AM778" s="80"/>
      <c r="AN778" s="80"/>
    </row>
    <row r="779" spans="1:40" ht="15.5">
      <c r="A779" s="304" t="s">
        <v>7737</v>
      </c>
      <c r="B779" s="309">
        <v>44471</v>
      </c>
      <c r="C779" s="310">
        <v>16</v>
      </c>
      <c r="D779" s="74" t="s">
        <v>7739</v>
      </c>
      <c r="E779" s="300" t="s">
        <v>7741</v>
      </c>
      <c r="F779" s="305"/>
      <c r="G779" s="74"/>
      <c r="H779" s="74"/>
      <c r="I779" s="306"/>
      <c r="J779" s="305"/>
      <c r="K779" s="80"/>
      <c r="L779" s="80"/>
      <c r="M779" s="80" t="s">
        <v>7745</v>
      </c>
      <c r="N779" s="80"/>
      <c r="O779" s="80"/>
      <c r="Q779" s="447">
        <v>16</v>
      </c>
      <c r="R779" s="80"/>
      <c r="S779" s="305"/>
      <c r="T779" s="305"/>
      <c r="U779" s="305"/>
      <c r="V779" s="305"/>
      <c r="X779" s="80"/>
      <c r="Y779" s="80"/>
      <c r="Z779" s="80"/>
      <c r="AA779" s="74" t="s">
        <v>323</v>
      </c>
      <c r="AB779" s="80"/>
      <c r="AC779" s="80"/>
      <c r="AD779" s="80"/>
      <c r="AE779" s="80" t="s">
        <v>248</v>
      </c>
      <c r="AF779" s="80"/>
      <c r="AG779" s="80"/>
      <c r="AH779" s="80"/>
      <c r="AI779" s="80"/>
      <c r="AJ779" s="80"/>
      <c r="AK779" s="111"/>
      <c r="AL779" s="420" t="s">
        <v>7743</v>
      </c>
      <c r="AM779" s="80"/>
      <c r="AN779" s="300" t="s">
        <v>7804</v>
      </c>
    </row>
    <row r="780" spans="1:40" ht="15.5">
      <c r="A780" s="304" t="s">
        <v>7738</v>
      </c>
      <c r="B780" s="309">
        <v>44471</v>
      </c>
      <c r="C780" s="41">
        <v>117</v>
      </c>
      <c r="D780" s="74" t="s">
        <v>7740</v>
      </c>
      <c r="E780" s="300" t="s">
        <v>7742</v>
      </c>
      <c r="F780" s="305"/>
      <c r="G780" s="74"/>
      <c r="H780" s="74"/>
      <c r="I780" s="306"/>
      <c r="J780" s="305"/>
      <c r="K780" s="80"/>
      <c r="L780" s="80"/>
      <c r="M780" s="80" t="s">
        <v>7746</v>
      </c>
      <c r="N780" s="80"/>
      <c r="O780" s="80"/>
      <c r="Q780" s="447">
        <v>117</v>
      </c>
      <c r="R780" s="80"/>
      <c r="S780" s="80"/>
      <c r="T780" s="80"/>
      <c r="U780" s="80"/>
      <c r="V780" s="80"/>
      <c r="X780" s="80"/>
      <c r="Y780" s="80"/>
      <c r="Z780" s="80"/>
      <c r="AA780" s="74"/>
      <c r="AB780" s="80"/>
      <c r="AC780" s="80"/>
      <c r="AD780" s="80"/>
      <c r="AE780" s="80"/>
      <c r="AF780" s="80"/>
      <c r="AG780" s="80"/>
      <c r="AH780" s="80"/>
      <c r="AI780" s="80"/>
      <c r="AJ780" s="80"/>
      <c r="AK780" s="111"/>
      <c r="AL780" s="420" t="s">
        <v>7744</v>
      </c>
      <c r="AM780" s="80"/>
      <c r="AN780" s="80"/>
    </row>
    <row r="781" spans="1:40" ht="15.5">
      <c r="A781" s="6" t="s">
        <v>7755</v>
      </c>
      <c r="B781" s="309">
        <v>44460</v>
      </c>
      <c r="C781" s="41">
        <v>298</v>
      </c>
      <c r="D781" s="21" t="s">
        <v>7765</v>
      </c>
      <c r="E781" s="300"/>
      <c r="F781" s="305"/>
      <c r="G781" s="74"/>
      <c r="H781" s="74"/>
      <c r="I781" s="306"/>
      <c r="J781" s="305"/>
      <c r="K781" s="80">
        <v>8</v>
      </c>
      <c r="L781" s="80">
        <v>15</v>
      </c>
      <c r="M781" s="80" t="s">
        <v>7770</v>
      </c>
      <c r="N781" s="80"/>
      <c r="O781" s="80"/>
      <c r="P781" s="305">
        <v>124</v>
      </c>
      <c r="Q781" s="447">
        <v>279</v>
      </c>
      <c r="R781" s="80"/>
      <c r="S781" s="80">
        <v>19</v>
      </c>
      <c r="T781" s="80">
        <v>23</v>
      </c>
      <c r="U781" s="80"/>
      <c r="V781" s="80"/>
      <c r="X781" s="80"/>
      <c r="Y781" s="80"/>
      <c r="Z781" s="80"/>
      <c r="AA781" s="74"/>
      <c r="AB781" s="80"/>
      <c r="AC781" s="80"/>
      <c r="AD781" s="80"/>
      <c r="AE781" s="80"/>
      <c r="AF781" s="80"/>
      <c r="AG781" s="80"/>
      <c r="AH781" s="80"/>
      <c r="AI781" s="80"/>
      <c r="AJ781" s="80"/>
      <c r="AK781" s="111"/>
      <c r="AL781" s="421" t="s">
        <v>7767</v>
      </c>
      <c r="AM781" s="80"/>
      <c r="AN781" s="80"/>
    </row>
    <row r="782" spans="1:40" ht="15.5">
      <c r="A782" s="6" t="s">
        <v>7756</v>
      </c>
      <c r="B782" s="309">
        <v>44460</v>
      </c>
      <c r="C782" s="41">
        <v>828</v>
      </c>
      <c r="D782" s="21" t="s">
        <v>7766</v>
      </c>
      <c r="E782" s="300"/>
      <c r="F782" s="305"/>
      <c r="G782" s="74"/>
      <c r="H782" s="74"/>
      <c r="I782" s="306"/>
      <c r="J782" s="305"/>
      <c r="K782" s="80">
        <v>18</v>
      </c>
      <c r="L782" s="80">
        <v>30</v>
      </c>
      <c r="M782" s="80" t="s">
        <v>7769</v>
      </c>
      <c r="N782" s="80"/>
      <c r="O782" s="80"/>
      <c r="P782" s="305">
        <v>368</v>
      </c>
      <c r="Q782" s="447">
        <v>828</v>
      </c>
      <c r="R782" s="80"/>
      <c r="S782" s="80">
        <v>38</v>
      </c>
      <c r="T782" s="80">
        <v>80</v>
      </c>
      <c r="U782" s="80"/>
      <c r="V782" s="80"/>
      <c r="X782" s="80"/>
      <c r="Y782" s="80"/>
      <c r="Z782" s="80"/>
      <c r="AA782" s="74"/>
      <c r="AB782" s="80"/>
      <c r="AC782" s="80"/>
      <c r="AD782" s="80"/>
      <c r="AE782" s="80"/>
      <c r="AF782" s="80"/>
      <c r="AG782" s="80"/>
      <c r="AH782" s="80"/>
      <c r="AI782" s="80"/>
      <c r="AJ782" s="80"/>
      <c r="AK782" s="111"/>
      <c r="AL782" s="421" t="s">
        <v>7768</v>
      </c>
      <c r="AM782" s="80"/>
      <c r="AN782" s="80"/>
    </row>
    <row r="783" spans="1:40" ht="15.5">
      <c r="A783" s="6" t="s">
        <v>7781</v>
      </c>
      <c r="B783" s="309">
        <v>44392</v>
      </c>
      <c r="C783" s="41">
        <v>49</v>
      </c>
      <c r="D783" s="21"/>
      <c r="E783" s="300"/>
      <c r="F783" s="305"/>
      <c r="G783" s="74"/>
      <c r="H783" s="74"/>
      <c r="I783" s="306"/>
      <c r="J783" s="305"/>
      <c r="K783" s="21">
        <v>31</v>
      </c>
      <c r="L783" s="305"/>
      <c r="M783" s="305"/>
      <c r="N783" s="305"/>
      <c r="O783" s="80">
        <v>3</v>
      </c>
      <c r="P783" s="305">
        <v>30</v>
      </c>
      <c r="Q783" s="447">
        <v>49</v>
      </c>
      <c r="R783" s="305"/>
      <c r="S783" s="80"/>
      <c r="T783" s="80"/>
      <c r="U783" s="80"/>
      <c r="V783" s="80"/>
      <c r="X783" s="80"/>
      <c r="Y783" s="80"/>
      <c r="Z783" s="80"/>
      <c r="AA783" s="74"/>
      <c r="AB783" s="80"/>
      <c r="AC783" s="80"/>
      <c r="AD783" s="80"/>
      <c r="AE783" s="80"/>
      <c r="AF783" s="80"/>
      <c r="AG783" s="80"/>
      <c r="AH783" s="80"/>
      <c r="AI783" s="80"/>
      <c r="AJ783" s="80"/>
      <c r="AK783" s="111"/>
      <c r="AL783" s="421"/>
      <c r="AM783" s="80"/>
      <c r="AN783" s="80"/>
    </row>
    <row r="784" spans="1:40" s="294" customFormat="1" ht="15.5">
      <c r="A784" s="6" t="s">
        <v>7782</v>
      </c>
      <c r="B784" s="309">
        <v>44392</v>
      </c>
      <c r="C784" s="311">
        <v>49</v>
      </c>
      <c r="D784" s="303"/>
      <c r="E784" s="303"/>
      <c r="F784" s="303"/>
      <c r="G784" s="303"/>
      <c r="H784" s="303"/>
      <c r="I784" s="303"/>
      <c r="J784" s="303"/>
      <c r="K784" s="303">
        <v>11</v>
      </c>
      <c r="L784" s="303"/>
      <c r="M784" s="303"/>
      <c r="N784" s="303"/>
      <c r="O784" s="303">
        <v>0</v>
      </c>
      <c r="P784" s="303">
        <v>22</v>
      </c>
      <c r="Q784" s="451">
        <v>49</v>
      </c>
      <c r="R784" s="303"/>
      <c r="S784" s="312"/>
      <c r="T784" s="312"/>
      <c r="U784" s="312"/>
      <c r="V784" s="312"/>
    </row>
    <row r="785" spans="1:40" s="294" customFormat="1" ht="15.5">
      <c r="A785" s="6" t="s">
        <v>7806</v>
      </c>
      <c r="B785" s="309">
        <v>44464</v>
      </c>
      <c r="C785" s="311">
        <v>101</v>
      </c>
      <c r="D785" s="303"/>
      <c r="E785" s="303"/>
      <c r="F785" s="303"/>
      <c r="G785" s="303"/>
      <c r="H785" s="303"/>
      <c r="I785" s="303"/>
      <c r="J785" s="303"/>
      <c r="K785" s="303"/>
      <c r="L785" s="303">
        <v>12</v>
      </c>
      <c r="M785" s="303" t="s">
        <v>7812</v>
      </c>
      <c r="N785" s="303"/>
      <c r="O785" s="303">
        <v>0</v>
      </c>
      <c r="P785" s="303">
        <v>83</v>
      </c>
      <c r="Q785" s="451">
        <v>101</v>
      </c>
      <c r="R785" s="303"/>
      <c r="S785" s="312"/>
      <c r="T785" s="312">
        <v>3</v>
      </c>
      <c r="U785" s="312"/>
      <c r="V785" s="312"/>
      <c r="AA785" s="313" t="s">
        <v>7837</v>
      </c>
    </row>
    <row r="786" spans="1:40" s="294" customFormat="1" ht="15.5">
      <c r="A786" s="320" t="s">
        <v>7817</v>
      </c>
      <c r="B786" s="309" t="s">
        <v>7825</v>
      </c>
      <c r="C786" s="319">
        <v>1332</v>
      </c>
      <c r="D786" s="314" t="s">
        <v>7826</v>
      </c>
      <c r="E786" s="303"/>
      <c r="F786" s="303"/>
      <c r="G786" s="303"/>
      <c r="H786" s="303"/>
      <c r="I786" s="303"/>
      <c r="J786" s="303"/>
      <c r="K786" s="303"/>
      <c r="L786" s="303"/>
      <c r="M786" s="303" t="s">
        <v>7827</v>
      </c>
      <c r="N786" s="303">
        <v>0</v>
      </c>
      <c r="O786" s="303">
        <v>0</v>
      </c>
      <c r="P786" s="303"/>
      <c r="Q786" s="451"/>
      <c r="R786" s="303"/>
      <c r="S786" s="312">
        <v>0</v>
      </c>
      <c r="T786" s="312"/>
      <c r="U786" s="312"/>
      <c r="V786" s="312"/>
      <c r="AA786" s="313"/>
      <c r="AK786" s="303" t="s">
        <v>616</v>
      </c>
      <c r="AL786" s="422" t="s">
        <v>7828</v>
      </c>
      <c r="AN786" s="313" t="s">
        <v>7829</v>
      </c>
    </row>
    <row r="787" spans="1:40" s="294" customFormat="1" ht="15.5">
      <c r="A787" s="6" t="s">
        <v>7831</v>
      </c>
      <c r="B787" s="309">
        <v>44459</v>
      </c>
      <c r="C787" s="319">
        <v>11</v>
      </c>
      <c r="D787" s="21" t="s">
        <v>7838</v>
      </c>
      <c r="E787" s="303"/>
      <c r="F787" s="303"/>
      <c r="G787" s="303"/>
      <c r="H787" s="303"/>
      <c r="I787" s="303"/>
      <c r="J787" s="303"/>
      <c r="K787" s="303"/>
      <c r="L787" s="303"/>
      <c r="M787" s="303" t="s">
        <v>7839</v>
      </c>
      <c r="N787" s="303"/>
      <c r="O787" s="303"/>
      <c r="P787" s="303"/>
      <c r="Q787" s="451"/>
      <c r="R787" s="303"/>
      <c r="S787" s="312"/>
      <c r="T787" s="312"/>
      <c r="U787" s="312"/>
      <c r="V787" s="312">
        <v>11</v>
      </c>
      <c r="AA787" s="313" t="s">
        <v>7840</v>
      </c>
      <c r="AK787" s="303"/>
      <c r="AL787" s="422"/>
      <c r="AN787" s="313"/>
    </row>
    <row r="788" spans="1:40" s="294" customFormat="1" ht="15.5">
      <c r="A788" s="321" t="s">
        <v>7841</v>
      </c>
      <c r="B788" s="309" t="s">
        <v>7843</v>
      </c>
      <c r="C788" s="319">
        <v>253</v>
      </c>
      <c r="D788" s="21" t="s">
        <v>7847</v>
      </c>
      <c r="E788" s="301" t="s">
        <v>7848</v>
      </c>
      <c r="F788" s="303"/>
      <c r="G788" s="303">
        <v>26</v>
      </c>
      <c r="H788" s="303">
        <v>216</v>
      </c>
      <c r="I788" s="303"/>
      <c r="J788" s="303"/>
      <c r="K788" s="303">
        <v>34</v>
      </c>
      <c r="L788" s="303">
        <v>6</v>
      </c>
      <c r="M788" s="303" t="s">
        <v>7850</v>
      </c>
      <c r="N788" s="303">
        <v>17</v>
      </c>
      <c r="O788" s="303">
        <v>4</v>
      </c>
      <c r="P788" s="303">
        <v>128</v>
      </c>
      <c r="Q788" s="451">
        <v>224</v>
      </c>
      <c r="R788" s="303"/>
      <c r="S788" s="312">
        <v>7</v>
      </c>
      <c r="T788" s="303">
        <v>18</v>
      </c>
      <c r="U788" s="312">
        <v>21</v>
      </c>
      <c r="V788" s="312">
        <v>11</v>
      </c>
      <c r="AA788" s="313" t="s">
        <v>7840</v>
      </c>
      <c r="AK788" s="303"/>
      <c r="AL788" s="421" t="s">
        <v>7849</v>
      </c>
      <c r="AN788" s="313"/>
    </row>
    <row r="789" spans="1:40" s="294" customFormat="1" ht="15.5">
      <c r="A789" s="304" t="s">
        <v>7858</v>
      </c>
      <c r="B789" s="307">
        <v>44466</v>
      </c>
      <c r="C789" s="319">
        <v>42</v>
      </c>
      <c r="D789" s="314"/>
      <c r="E789" s="303"/>
      <c r="F789" s="303"/>
      <c r="G789" s="303"/>
      <c r="H789" s="303"/>
      <c r="I789" s="303" t="s">
        <v>7859</v>
      </c>
      <c r="J789" s="303"/>
      <c r="K789" s="303"/>
      <c r="L789" s="303">
        <v>2</v>
      </c>
      <c r="M789" s="303" t="s">
        <v>7860</v>
      </c>
      <c r="N789" s="303"/>
      <c r="O789" s="303"/>
      <c r="P789" s="303">
        <v>42</v>
      </c>
      <c r="Q789" s="451">
        <v>42</v>
      </c>
      <c r="R789" s="303"/>
      <c r="S789" s="312"/>
      <c r="T789" s="312"/>
      <c r="U789" s="312"/>
      <c r="V789" s="312"/>
      <c r="X789" s="313" t="s">
        <v>7864</v>
      </c>
      <c r="AA789" s="313" t="s">
        <v>7840</v>
      </c>
      <c r="AK789" s="303"/>
      <c r="AL789" s="422"/>
      <c r="AN789" s="313"/>
    </row>
    <row r="790" spans="1:40" s="294" customFormat="1" ht="15.5">
      <c r="A790" s="6" t="s">
        <v>7882</v>
      </c>
      <c r="B790" s="307">
        <v>44353</v>
      </c>
      <c r="C790" s="319">
        <v>121</v>
      </c>
      <c r="D790" s="314" t="s">
        <v>7887</v>
      </c>
      <c r="E790" s="303"/>
      <c r="F790" s="303"/>
      <c r="G790" s="303"/>
      <c r="H790" s="303"/>
      <c r="I790" s="303"/>
      <c r="J790" s="303">
        <v>3</v>
      </c>
      <c r="K790" s="303">
        <v>5</v>
      </c>
      <c r="L790" s="303"/>
      <c r="M790" s="303"/>
      <c r="N790" s="303">
        <v>9</v>
      </c>
      <c r="O790" s="303">
        <v>2</v>
      </c>
      <c r="P790" s="303">
        <v>63</v>
      </c>
      <c r="Q790" s="451">
        <v>78</v>
      </c>
      <c r="R790" s="303"/>
      <c r="S790" s="312"/>
      <c r="T790" s="312"/>
      <c r="U790" s="312">
        <v>39</v>
      </c>
      <c r="V790" s="312">
        <v>12</v>
      </c>
      <c r="X790" s="313"/>
      <c r="AA790" s="313" t="s">
        <v>214</v>
      </c>
      <c r="AK790" s="303"/>
      <c r="AL790" s="422"/>
      <c r="AM790" s="313" t="s">
        <v>7888</v>
      </c>
      <c r="AN790" s="313"/>
    </row>
    <row r="791" spans="1:40" s="294" customFormat="1" ht="15.5">
      <c r="A791" s="6" t="s">
        <v>7891</v>
      </c>
      <c r="B791" s="307">
        <v>44429</v>
      </c>
      <c r="C791" s="319">
        <v>129</v>
      </c>
      <c r="D791" s="314" t="s">
        <v>7897</v>
      </c>
      <c r="E791" s="303"/>
      <c r="F791" s="303"/>
      <c r="G791" s="303"/>
      <c r="H791" s="303"/>
      <c r="I791" s="303"/>
      <c r="J791" s="303"/>
      <c r="K791" s="303"/>
      <c r="L791" s="303"/>
      <c r="M791" s="303" t="s">
        <v>7899</v>
      </c>
      <c r="N791" s="303">
        <v>1</v>
      </c>
      <c r="O791" s="303">
        <v>1</v>
      </c>
      <c r="P791" s="303">
        <v>60</v>
      </c>
      <c r="Q791" s="451">
        <v>117</v>
      </c>
      <c r="R791" s="303">
        <v>2</v>
      </c>
      <c r="S791" s="312"/>
      <c r="T791" s="312"/>
      <c r="U791" s="312">
        <v>6</v>
      </c>
      <c r="V791" s="312">
        <v>1</v>
      </c>
      <c r="X791" s="313"/>
      <c r="AA791" s="313" t="s">
        <v>1767</v>
      </c>
      <c r="AK791" s="303"/>
      <c r="AL791" s="422"/>
      <c r="AM791" s="294" t="s">
        <v>7987</v>
      </c>
      <c r="AN791" s="313"/>
    </row>
    <row r="792" spans="1:40" s="294" customFormat="1" ht="15.5">
      <c r="A792" s="6" t="s">
        <v>7911</v>
      </c>
      <c r="B792" s="307">
        <v>44469</v>
      </c>
      <c r="C792" s="319">
        <v>23</v>
      </c>
      <c r="D792" s="21" t="s">
        <v>7914</v>
      </c>
      <c r="E792" s="318" t="s">
        <v>7917</v>
      </c>
      <c r="F792" s="303"/>
      <c r="G792" s="303"/>
      <c r="H792" s="303"/>
      <c r="I792" s="303"/>
      <c r="J792" s="303"/>
      <c r="K792" s="303">
        <v>2</v>
      </c>
      <c r="L792" s="303">
        <v>0</v>
      </c>
      <c r="M792" s="303" t="s">
        <v>7928</v>
      </c>
      <c r="N792" s="303">
        <v>0</v>
      </c>
      <c r="O792" s="303"/>
      <c r="P792" s="303">
        <v>8</v>
      </c>
      <c r="Q792" s="451">
        <v>18</v>
      </c>
      <c r="R792" s="303"/>
      <c r="S792" s="312"/>
      <c r="T792" s="312"/>
      <c r="U792" s="312"/>
      <c r="V792" s="312"/>
      <c r="X792" s="313"/>
      <c r="AA792" s="313" t="s">
        <v>1767</v>
      </c>
      <c r="AJ792" s="304"/>
      <c r="AK792" s="303"/>
      <c r="AL792" s="421" t="s">
        <v>7923</v>
      </c>
      <c r="AM792" s="304"/>
      <c r="AN792" s="313" t="s">
        <v>7926</v>
      </c>
    </row>
    <row r="793" spans="1:40" s="294" customFormat="1" ht="15.5">
      <c r="A793" s="6" t="s">
        <v>7912</v>
      </c>
      <c r="B793" s="307">
        <v>44469</v>
      </c>
      <c r="C793" s="319">
        <v>30</v>
      </c>
      <c r="D793" s="21" t="s">
        <v>7915</v>
      </c>
      <c r="E793" s="318" t="s">
        <v>7918</v>
      </c>
      <c r="F793" s="303"/>
      <c r="G793" s="303"/>
      <c r="H793" s="303"/>
      <c r="I793" s="303"/>
      <c r="J793" s="303"/>
      <c r="K793" s="303">
        <v>1</v>
      </c>
      <c r="L793" s="303">
        <v>3</v>
      </c>
      <c r="M793" s="303" t="s">
        <v>7929</v>
      </c>
      <c r="N793" s="303">
        <v>0</v>
      </c>
      <c r="O793" s="303"/>
      <c r="P793" s="303">
        <v>4</v>
      </c>
      <c r="Q793" s="451">
        <v>12</v>
      </c>
      <c r="R793" s="303"/>
      <c r="S793" s="312"/>
      <c r="T793" s="312"/>
      <c r="U793" s="312"/>
      <c r="V793" s="312"/>
      <c r="X793" s="313"/>
      <c r="AA793" s="313" t="s">
        <v>1767</v>
      </c>
      <c r="AJ793" s="304"/>
      <c r="AK793" s="303"/>
      <c r="AL793" s="421" t="s">
        <v>7924</v>
      </c>
      <c r="AM793" s="304"/>
      <c r="AN793" s="313" t="s">
        <v>7927</v>
      </c>
    </row>
    <row r="794" spans="1:40" s="294" customFormat="1" ht="15.5">
      <c r="A794" s="6" t="s">
        <v>7913</v>
      </c>
      <c r="B794" s="307">
        <v>44469</v>
      </c>
      <c r="C794" s="319">
        <v>8</v>
      </c>
      <c r="D794" s="21" t="s">
        <v>7916</v>
      </c>
      <c r="E794" s="318" t="s">
        <v>7919</v>
      </c>
      <c r="F794" s="303"/>
      <c r="G794" s="303"/>
      <c r="H794" s="303"/>
      <c r="I794" s="303"/>
      <c r="J794" s="303"/>
      <c r="K794" s="303">
        <v>0</v>
      </c>
      <c r="L794" s="303">
        <v>1</v>
      </c>
      <c r="M794" s="303" t="s">
        <v>7930</v>
      </c>
      <c r="N794" s="303">
        <v>3</v>
      </c>
      <c r="O794" s="303"/>
      <c r="P794" s="303">
        <v>2</v>
      </c>
      <c r="Q794" s="451">
        <v>3</v>
      </c>
      <c r="R794" s="303"/>
      <c r="S794" s="312"/>
      <c r="T794" s="312"/>
      <c r="U794" s="312"/>
      <c r="V794" s="312"/>
      <c r="X794" s="313"/>
      <c r="AA794" s="313" t="s">
        <v>1767</v>
      </c>
      <c r="AJ794" s="304"/>
      <c r="AK794" s="303"/>
      <c r="AL794" s="421" t="s">
        <v>7925</v>
      </c>
      <c r="AM794" s="304"/>
      <c r="AN794" s="313"/>
    </row>
    <row r="795" spans="1:40" s="294" customFormat="1" ht="15.5">
      <c r="A795" s="6" t="s">
        <v>7941</v>
      </c>
      <c r="B795" s="307">
        <v>44469</v>
      </c>
      <c r="C795" s="319">
        <v>69</v>
      </c>
      <c r="D795" s="314"/>
      <c r="E795" s="303"/>
      <c r="F795" s="303"/>
      <c r="G795" s="303"/>
      <c r="H795" s="303"/>
      <c r="I795" s="303"/>
      <c r="J795" s="303"/>
      <c r="K795" s="303">
        <v>5</v>
      </c>
      <c r="L795" s="303"/>
      <c r="M795" s="303"/>
      <c r="N795" s="303">
        <v>20</v>
      </c>
      <c r="O795" s="303">
        <v>1</v>
      </c>
      <c r="P795" s="303">
        <v>17</v>
      </c>
      <c r="Q795" s="451">
        <v>28</v>
      </c>
      <c r="R795" s="303"/>
      <c r="S795" s="312"/>
      <c r="T795" s="312"/>
      <c r="U795" s="312"/>
      <c r="V795" s="312"/>
      <c r="X795" s="313"/>
      <c r="AA795" s="313" t="s">
        <v>1767</v>
      </c>
      <c r="AK795" s="303"/>
      <c r="AL795" s="422"/>
      <c r="AN795" s="313"/>
    </row>
    <row r="796" spans="1:40" s="294" customFormat="1" ht="15.5">
      <c r="A796" s="6" t="s">
        <v>7942</v>
      </c>
      <c r="B796" s="307">
        <v>44469</v>
      </c>
      <c r="C796" s="319">
        <v>224</v>
      </c>
      <c r="D796" s="314"/>
      <c r="E796" s="303"/>
      <c r="F796" s="303"/>
      <c r="G796" s="303"/>
      <c r="H796" s="303"/>
      <c r="I796" s="303"/>
      <c r="J796" s="303"/>
      <c r="K796" s="303">
        <v>21</v>
      </c>
      <c r="L796" s="303"/>
      <c r="M796" s="303"/>
      <c r="N796" s="303">
        <v>18</v>
      </c>
      <c r="O796" s="303">
        <v>1</v>
      </c>
      <c r="P796" s="303">
        <v>28</v>
      </c>
      <c r="Q796" s="451">
        <v>91</v>
      </c>
      <c r="R796" s="303"/>
      <c r="S796" s="312"/>
      <c r="T796" s="312"/>
      <c r="U796" s="312"/>
      <c r="V796" s="312"/>
      <c r="X796" s="313"/>
      <c r="AA796" s="313" t="s">
        <v>1767</v>
      </c>
      <c r="AK796" s="303"/>
      <c r="AL796" s="422"/>
      <c r="AN796" s="313"/>
    </row>
    <row r="797" spans="1:40" s="294" customFormat="1" ht="15.5">
      <c r="A797" s="6" t="s">
        <v>7953</v>
      </c>
      <c r="B797" s="307">
        <v>44460</v>
      </c>
      <c r="C797" s="319">
        <v>15</v>
      </c>
      <c r="D797" s="314" t="s">
        <v>7957</v>
      </c>
      <c r="E797" s="303" t="s">
        <v>7959</v>
      </c>
      <c r="F797" s="303">
        <v>0</v>
      </c>
      <c r="G797" s="303">
        <v>2</v>
      </c>
      <c r="H797" s="303">
        <v>13</v>
      </c>
      <c r="I797" s="303"/>
      <c r="J797" s="303"/>
      <c r="K797" s="303">
        <v>1</v>
      </c>
      <c r="L797" s="303">
        <v>1</v>
      </c>
      <c r="M797" s="303"/>
      <c r="N797" s="303"/>
      <c r="O797" s="303"/>
      <c r="P797" s="303">
        <v>7</v>
      </c>
      <c r="Q797" s="451">
        <v>15</v>
      </c>
      <c r="R797" s="303"/>
      <c r="S797" s="312"/>
      <c r="T797" s="312"/>
      <c r="U797" s="312"/>
      <c r="V797" s="312"/>
      <c r="X797" s="313"/>
      <c r="AA797" s="313" t="s">
        <v>1767</v>
      </c>
      <c r="AK797" s="303"/>
      <c r="AL797" s="422" t="s">
        <v>7958</v>
      </c>
      <c r="AN797" s="313"/>
    </row>
    <row r="798" spans="1:40" s="294" customFormat="1" ht="15.5">
      <c r="A798" s="6" t="s">
        <v>7964</v>
      </c>
      <c r="B798" s="307">
        <v>44453</v>
      </c>
      <c r="C798" s="319">
        <v>5469</v>
      </c>
      <c r="D798" s="314" t="s">
        <v>7970</v>
      </c>
      <c r="E798" s="303"/>
      <c r="F798" s="303">
        <v>378</v>
      </c>
      <c r="G798" s="303">
        <v>985</v>
      </c>
      <c r="H798" s="303">
        <v>2475</v>
      </c>
      <c r="I798" s="303"/>
      <c r="J798" s="303"/>
      <c r="K798" s="303"/>
      <c r="L798" s="303"/>
      <c r="M798" s="303" t="s">
        <v>7971</v>
      </c>
      <c r="N798" s="303">
        <v>1065</v>
      </c>
      <c r="O798" s="303">
        <v>362</v>
      </c>
      <c r="P798" s="303"/>
      <c r="Q798" s="451"/>
      <c r="R798" s="303"/>
      <c r="S798" s="312"/>
      <c r="T798" s="312"/>
      <c r="U798" s="312"/>
      <c r="V798" s="312"/>
      <c r="X798" s="313"/>
      <c r="AA798" s="313" t="s">
        <v>1767</v>
      </c>
      <c r="AK798" s="303"/>
      <c r="AL798" s="422"/>
      <c r="AN798" s="313"/>
    </row>
    <row r="799" spans="1:40" s="294" customFormat="1" ht="15.5">
      <c r="A799" s="6" t="s">
        <v>7978</v>
      </c>
      <c r="B799" s="257">
        <v>44464</v>
      </c>
      <c r="C799" s="319">
        <v>29</v>
      </c>
      <c r="D799" s="314" t="s">
        <v>2129</v>
      </c>
      <c r="E799" s="303"/>
      <c r="F799" s="303"/>
      <c r="G799" s="303"/>
      <c r="H799" s="303"/>
      <c r="I799" s="303"/>
      <c r="J799" s="303"/>
      <c r="K799" s="303"/>
      <c r="L799" s="303"/>
      <c r="M799" s="303"/>
      <c r="N799" s="303"/>
      <c r="O799" s="303"/>
      <c r="P799" s="303"/>
      <c r="Q799" s="451">
        <v>29</v>
      </c>
      <c r="R799" s="303"/>
      <c r="S799" s="312"/>
      <c r="T799" s="312"/>
      <c r="U799" s="312"/>
      <c r="V799" s="312"/>
      <c r="X799" s="313"/>
      <c r="AA799" s="313" t="s">
        <v>307</v>
      </c>
      <c r="AI799" s="313" t="s">
        <v>7985</v>
      </c>
      <c r="AK799" s="303"/>
      <c r="AL799" s="422"/>
      <c r="AN799" s="313"/>
    </row>
    <row r="800" spans="1:40" s="294" customFormat="1" ht="15.5">
      <c r="A800" s="320" t="s">
        <v>7979</v>
      </c>
      <c r="B800" s="257">
        <v>44464</v>
      </c>
      <c r="C800" s="319">
        <v>29</v>
      </c>
      <c r="D800" s="314" t="s">
        <v>7980</v>
      </c>
      <c r="E800" s="303"/>
      <c r="F800" s="303"/>
      <c r="G800" s="303"/>
      <c r="H800" s="303"/>
      <c r="I800" s="303"/>
      <c r="J800" s="303"/>
      <c r="K800" s="303"/>
      <c r="L800" s="303"/>
      <c r="M800" s="303"/>
      <c r="N800" s="303"/>
      <c r="O800" s="303"/>
      <c r="P800" s="303"/>
      <c r="Q800" s="451">
        <v>29</v>
      </c>
      <c r="R800" s="303"/>
      <c r="S800" s="312"/>
      <c r="T800" s="312"/>
      <c r="U800" s="312"/>
      <c r="V800" s="312"/>
      <c r="X800" s="313"/>
      <c r="AA800" s="313"/>
      <c r="AI800" s="313" t="s">
        <v>7985</v>
      </c>
      <c r="AK800" s="303"/>
      <c r="AL800" s="422"/>
      <c r="AN800" s="313" t="s">
        <v>7986</v>
      </c>
    </row>
    <row r="801" spans="1:40" s="294" customFormat="1" ht="15.5">
      <c r="A801" s="6" t="s">
        <v>7991</v>
      </c>
      <c r="B801" s="257">
        <v>44469</v>
      </c>
      <c r="C801" s="319">
        <v>167</v>
      </c>
      <c r="D801" s="314" t="s">
        <v>7995</v>
      </c>
      <c r="E801" s="303"/>
      <c r="F801" s="303">
        <v>10</v>
      </c>
      <c r="G801" s="303">
        <v>28</v>
      </c>
      <c r="H801" s="303">
        <v>129</v>
      </c>
      <c r="I801" s="303"/>
      <c r="J801" s="303">
        <v>63</v>
      </c>
      <c r="K801" s="303">
        <v>20</v>
      </c>
      <c r="L801" s="303">
        <v>3</v>
      </c>
      <c r="M801" s="303" t="s">
        <v>7998</v>
      </c>
      <c r="N801" s="303">
        <v>4</v>
      </c>
      <c r="O801" s="303">
        <v>1</v>
      </c>
      <c r="P801" s="303">
        <v>94</v>
      </c>
      <c r="Q801" s="451">
        <v>163</v>
      </c>
      <c r="R801" s="303"/>
      <c r="S801" s="312"/>
      <c r="T801" s="312"/>
      <c r="U801" s="312"/>
      <c r="V801" s="312">
        <v>4</v>
      </c>
      <c r="X801" s="313"/>
      <c r="AA801" s="313" t="s">
        <v>7997</v>
      </c>
      <c r="AI801" s="313"/>
      <c r="AK801" s="303" t="s">
        <v>254</v>
      </c>
      <c r="AL801" s="422" t="s">
        <v>7996</v>
      </c>
      <c r="AN801" s="313"/>
    </row>
    <row r="802" spans="1:40" s="294" customFormat="1" ht="15.5">
      <c r="A802" s="6" t="s">
        <v>7999</v>
      </c>
      <c r="B802" s="257">
        <v>44443</v>
      </c>
      <c r="C802" s="319">
        <v>127</v>
      </c>
      <c r="D802" s="314" t="s">
        <v>8003</v>
      </c>
      <c r="E802" s="303"/>
      <c r="F802" s="303"/>
      <c r="G802" s="303"/>
      <c r="H802" s="303"/>
      <c r="I802" s="303"/>
      <c r="J802" s="303"/>
      <c r="K802" s="303"/>
      <c r="L802" s="303">
        <v>6</v>
      </c>
      <c r="M802" s="303" t="s">
        <v>8006</v>
      </c>
      <c r="N802" s="303">
        <v>3</v>
      </c>
      <c r="O802" s="303">
        <v>2</v>
      </c>
      <c r="P802" s="303">
        <v>87</v>
      </c>
      <c r="Q802" s="451">
        <v>127</v>
      </c>
      <c r="R802" s="303"/>
      <c r="S802" s="312"/>
      <c r="T802" s="312">
        <v>1</v>
      </c>
      <c r="U802" s="312"/>
      <c r="V802" s="312"/>
      <c r="X802" s="313"/>
      <c r="AA802" s="313" t="s">
        <v>1767</v>
      </c>
      <c r="AI802" s="313"/>
      <c r="AK802" s="303"/>
      <c r="AL802" s="422" t="s">
        <v>8004</v>
      </c>
      <c r="AN802" s="313"/>
    </row>
    <row r="803" spans="1:40" s="294" customFormat="1" ht="15.5">
      <c r="A803" s="28" t="s">
        <v>8007</v>
      </c>
      <c r="B803" s="257">
        <v>44439</v>
      </c>
      <c r="C803" s="319">
        <v>989</v>
      </c>
      <c r="D803" s="314" t="s">
        <v>254</v>
      </c>
      <c r="E803" s="303"/>
      <c r="F803" s="303"/>
      <c r="G803" s="303"/>
      <c r="H803" s="303">
        <v>839</v>
      </c>
      <c r="I803" s="303"/>
      <c r="J803" s="303">
        <v>15</v>
      </c>
      <c r="K803" s="303">
        <v>4</v>
      </c>
      <c r="L803" s="303"/>
      <c r="M803" s="303" t="s">
        <v>8012</v>
      </c>
      <c r="N803" s="303"/>
      <c r="O803" s="303">
        <v>10</v>
      </c>
      <c r="P803" s="303">
        <v>455</v>
      </c>
      <c r="Q803" s="451">
        <v>771</v>
      </c>
      <c r="R803" s="303">
        <v>16</v>
      </c>
      <c r="S803" s="312">
        <v>22</v>
      </c>
      <c r="T803" s="312">
        <v>15</v>
      </c>
      <c r="U803" s="312">
        <v>22</v>
      </c>
      <c r="V803" s="312"/>
      <c r="X803" s="313"/>
      <c r="AA803" s="313" t="s">
        <v>1767</v>
      </c>
      <c r="AI803" s="313"/>
      <c r="AK803" s="303"/>
      <c r="AL803" s="422"/>
      <c r="AM803" s="313" t="s">
        <v>8120</v>
      </c>
      <c r="AN803" s="313"/>
    </row>
    <row r="804" spans="1:40" s="294" customFormat="1" ht="15.5">
      <c r="A804" s="28" t="s">
        <v>8015</v>
      </c>
      <c r="B804" s="257">
        <v>44479</v>
      </c>
      <c r="C804" s="319">
        <v>172</v>
      </c>
      <c r="D804" s="314" t="s">
        <v>8021</v>
      </c>
      <c r="E804" s="303" t="s">
        <v>8022</v>
      </c>
      <c r="F804" s="303"/>
      <c r="G804" s="303"/>
      <c r="H804" s="303"/>
      <c r="I804" s="303" t="s">
        <v>8023</v>
      </c>
      <c r="J804" s="303"/>
      <c r="K804" s="303">
        <v>1</v>
      </c>
      <c r="L804" s="303">
        <v>17</v>
      </c>
      <c r="M804" s="303" t="s">
        <v>8024</v>
      </c>
      <c r="N804" s="303">
        <v>1</v>
      </c>
      <c r="O804" s="303">
        <v>0</v>
      </c>
      <c r="P804" s="303">
        <v>23</v>
      </c>
      <c r="Q804" s="451">
        <v>172</v>
      </c>
      <c r="R804" s="303"/>
      <c r="S804" s="312"/>
      <c r="T804" s="312">
        <v>2</v>
      </c>
      <c r="U804" s="312"/>
      <c r="V804" s="312"/>
      <c r="X804" s="313"/>
      <c r="AA804" s="313" t="s">
        <v>1767</v>
      </c>
      <c r="AI804" s="313"/>
      <c r="AK804" s="303" t="s">
        <v>1767</v>
      </c>
      <c r="AL804" s="422"/>
      <c r="AM804" s="313"/>
      <c r="AN804" s="313"/>
    </row>
    <row r="805" spans="1:40" s="294" customFormat="1" ht="15.5">
      <c r="A805" s="258" t="s">
        <v>8031</v>
      </c>
      <c r="B805" s="257">
        <v>44491</v>
      </c>
      <c r="C805" s="319">
        <v>80</v>
      </c>
      <c r="D805" s="314" t="s">
        <v>8038</v>
      </c>
      <c r="E805" s="303" t="s">
        <v>8037</v>
      </c>
      <c r="F805" s="303">
        <v>19</v>
      </c>
      <c r="G805" s="303">
        <v>38</v>
      </c>
      <c r="H805" s="303">
        <v>23</v>
      </c>
      <c r="I805" s="303"/>
      <c r="J805" s="303"/>
      <c r="K805" s="303"/>
      <c r="L805" s="303"/>
      <c r="M805" s="303" t="s">
        <v>8040</v>
      </c>
      <c r="N805" s="303"/>
      <c r="O805" s="303"/>
      <c r="P805" s="303"/>
      <c r="Q805" s="451"/>
      <c r="R805" s="303">
        <v>1</v>
      </c>
      <c r="S805" s="312"/>
      <c r="T805" s="312"/>
      <c r="U805" s="312"/>
      <c r="V805" s="312"/>
      <c r="X805" s="313"/>
      <c r="AA805" s="313"/>
      <c r="AI805" s="313"/>
      <c r="AK805" s="303" t="s">
        <v>8041</v>
      </c>
      <c r="AL805" s="422"/>
      <c r="AM805" s="313" t="s">
        <v>8039</v>
      </c>
      <c r="AN805" s="313"/>
    </row>
    <row r="806" spans="1:40" s="294" customFormat="1" ht="15.5">
      <c r="A806" s="28" t="s">
        <v>8043</v>
      </c>
      <c r="B806" s="257">
        <v>44407</v>
      </c>
      <c r="C806" s="319">
        <v>105</v>
      </c>
      <c r="D806" s="314" t="s">
        <v>8056</v>
      </c>
      <c r="E806" s="303"/>
      <c r="F806" s="303"/>
      <c r="G806" s="303"/>
      <c r="H806" s="303"/>
      <c r="I806" s="303"/>
      <c r="J806" s="303"/>
      <c r="K806" s="303"/>
      <c r="L806" s="303">
        <v>4</v>
      </c>
      <c r="M806" s="303" t="s">
        <v>8050</v>
      </c>
      <c r="N806" s="303"/>
      <c r="O806" s="303"/>
      <c r="P806" s="303">
        <v>63</v>
      </c>
      <c r="Q806" s="451">
        <v>105</v>
      </c>
      <c r="R806" s="303"/>
      <c r="S806" s="312"/>
      <c r="T806" s="312"/>
      <c r="U806" s="312"/>
      <c r="V806" s="312"/>
      <c r="X806" s="313"/>
      <c r="AA806" s="313" t="s">
        <v>1767</v>
      </c>
      <c r="AI806" s="313"/>
      <c r="AK806" s="303"/>
      <c r="AL806" s="422"/>
      <c r="AM806" s="313"/>
      <c r="AN806" s="313" t="s">
        <v>8065</v>
      </c>
    </row>
    <row r="807" spans="1:40" s="294" customFormat="1" ht="15.5">
      <c r="A807" s="28" t="s">
        <v>8059</v>
      </c>
      <c r="B807" s="257">
        <v>44460</v>
      </c>
      <c r="C807" s="319">
        <v>381</v>
      </c>
      <c r="D807" s="314" t="s">
        <v>8064</v>
      </c>
      <c r="E807" s="303"/>
      <c r="F807" s="303">
        <v>7</v>
      </c>
      <c r="G807" s="303">
        <v>18</v>
      </c>
      <c r="H807" s="303">
        <v>318</v>
      </c>
      <c r="I807" s="303"/>
      <c r="J807" s="303">
        <v>3</v>
      </c>
      <c r="K807" s="303"/>
      <c r="L807" s="303">
        <v>39</v>
      </c>
      <c r="M807" s="303" t="s">
        <v>8066</v>
      </c>
      <c r="N807" s="303"/>
      <c r="O807" s="303">
        <v>3</v>
      </c>
      <c r="P807" s="303">
        <v>218</v>
      </c>
      <c r="Q807" s="451">
        <v>353</v>
      </c>
      <c r="R807" s="312">
        <v>5</v>
      </c>
      <c r="S807" s="312">
        <v>5</v>
      </c>
      <c r="T807" s="312"/>
      <c r="U807" s="312">
        <v>28</v>
      </c>
      <c r="V807" s="312">
        <v>5</v>
      </c>
      <c r="X807" s="313"/>
      <c r="AA807" s="313"/>
      <c r="AI807" s="313"/>
      <c r="AK807" s="303"/>
      <c r="AL807" s="422"/>
      <c r="AM807" s="313" t="s">
        <v>8121</v>
      </c>
      <c r="AN807" s="313"/>
    </row>
    <row r="808" spans="1:40" s="294" customFormat="1" ht="15.5">
      <c r="A808" s="353" t="s">
        <v>8068</v>
      </c>
      <c r="B808" s="257">
        <v>44463</v>
      </c>
      <c r="C808" s="319">
        <v>712</v>
      </c>
      <c r="D808" s="314" t="s">
        <v>8075</v>
      </c>
      <c r="E808" s="303"/>
      <c r="F808" s="303"/>
      <c r="G808" s="303"/>
      <c r="H808" s="303"/>
      <c r="I808" s="303"/>
      <c r="J808" s="303"/>
      <c r="K808" s="303"/>
      <c r="L808" s="303">
        <v>45</v>
      </c>
      <c r="M808" s="303" t="s">
        <v>8077</v>
      </c>
      <c r="N808" s="303">
        <v>0</v>
      </c>
      <c r="O808" s="303"/>
      <c r="P808" s="303">
        <v>111</v>
      </c>
      <c r="Q808" s="451">
        <v>712</v>
      </c>
      <c r="R808" s="303"/>
      <c r="S808" s="312">
        <v>5</v>
      </c>
      <c r="T808" s="312"/>
      <c r="U808" s="312"/>
      <c r="V808" s="312"/>
      <c r="X808" s="313"/>
      <c r="AA808" s="313"/>
      <c r="AI808" s="313"/>
      <c r="AK808" s="303"/>
      <c r="AL808" s="422"/>
      <c r="AM808" s="313"/>
      <c r="AN808" s="313"/>
    </row>
    <row r="809" spans="1:40" s="294" customFormat="1" ht="15.5">
      <c r="A809" s="40" t="s">
        <v>8086</v>
      </c>
      <c r="B809" s="257">
        <v>44407</v>
      </c>
      <c r="C809" s="319">
        <v>5089</v>
      </c>
      <c r="D809" s="314"/>
      <c r="E809" s="303"/>
      <c r="F809" s="303"/>
      <c r="G809" s="303"/>
      <c r="H809" s="303"/>
      <c r="I809" s="303"/>
      <c r="J809" s="303"/>
      <c r="K809" s="303"/>
      <c r="L809" s="303"/>
      <c r="M809" s="303"/>
      <c r="N809" s="303"/>
      <c r="O809" s="303"/>
      <c r="P809" s="303"/>
      <c r="Q809" s="451">
        <v>5089</v>
      </c>
      <c r="R809" s="303"/>
      <c r="S809" s="312"/>
      <c r="T809" s="312"/>
      <c r="U809" s="312"/>
      <c r="V809" s="312"/>
      <c r="X809" s="313"/>
      <c r="AA809" s="313"/>
      <c r="AI809" s="313"/>
      <c r="AK809" s="303" t="s">
        <v>1767</v>
      </c>
      <c r="AL809" s="422"/>
      <c r="AM809" s="313"/>
      <c r="AN809" s="313"/>
    </row>
    <row r="810" spans="1:40" s="294" customFormat="1" ht="15.5">
      <c r="A810" s="40" t="s">
        <v>8087</v>
      </c>
      <c r="B810" s="257">
        <v>44407</v>
      </c>
      <c r="C810" s="319">
        <v>3868</v>
      </c>
      <c r="D810" s="314"/>
      <c r="E810" s="303"/>
      <c r="F810" s="303"/>
      <c r="G810" s="303"/>
      <c r="H810" s="303"/>
      <c r="I810" s="303"/>
      <c r="J810" s="303"/>
      <c r="K810" s="303"/>
      <c r="L810" s="303"/>
      <c r="M810" s="303" t="s">
        <v>8089</v>
      </c>
      <c r="N810" s="303"/>
      <c r="O810" s="303"/>
      <c r="P810" s="303"/>
      <c r="Q810" s="451">
        <v>3868</v>
      </c>
      <c r="R810" s="303"/>
      <c r="S810" s="312"/>
      <c r="T810" s="312"/>
      <c r="U810" s="312"/>
      <c r="V810" s="312"/>
      <c r="X810" s="313"/>
      <c r="AA810" s="313"/>
      <c r="AI810" s="313"/>
      <c r="AK810" s="303" t="s">
        <v>1767</v>
      </c>
      <c r="AL810" s="422"/>
      <c r="AM810" s="313"/>
      <c r="AN810" s="313"/>
    </row>
    <row r="811" spans="1:40" s="294" customFormat="1" ht="15.5">
      <c r="A811" s="40" t="s">
        <v>8090</v>
      </c>
      <c r="B811" s="257">
        <v>44485</v>
      </c>
      <c r="C811" s="41">
        <v>203</v>
      </c>
      <c r="D811" s="314" t="s">
        <v>8100</v>
      </c>
      <c r="E811" s="303" t="s">
        <v>8102</v>
      </c>
      <c r="F811" s="303">
        <v>23</v>
      </c>
      <c r="G811" s="303">
        <v>62</v>
      </c>
      <c r="H811" s="303">
        <v>114</v>
      </c>
      <c r="I811" s="303"/>
      <c r="J811" s="303"/>
      <c r="K811" s="303"/>
      <c r="L811" s="303">
        <v>5</v>
      </c>
      <c r="M811" s="303" t="s">
        <v>8101</v>
      </c>
      <c r="N811" s="303">
        <v>1</v>
      </c>
      <c r="O811" s="303"/>
      <c r="P811" s="303">
        <v>108</v>
      </c>
      <c r="Q811" s="451">
        <v>199</v>
      </c>
      <c r="R811" s="303"/>
      <c r="S811" s="312">
        <v>4</v>
      </c>
      <c r="T811" s="312"/>
      <c r="U811" s="312"/>
      <c r="V811" s="312"/>
      <c r="X811" s="313"/>
      <c r="AA811" s="313" t="s">
        <v>8106</v>
      </c>
      <c r="AI811" s="313"/>
      <c r="AK811" s="303"/>
      <c r="AL811" s="422"/>
      <c r="AM811" s="313" t="s">
        <v>8105</v>
      </c>
      <c r="AN811" s="313"/>
    </row>
    <row r="812" spans="1:40" s="294" customFormat="1" ht="15.5">
      <c r="A812" s="40" t="s">
        <v>8109</v>
      </c>
      <c r="B812" s="356">
        <v>44488</v>
      </c>
      <c r="C812" s="41">
        <v>47</v>
      </c>
      <c r="D812" s="314"/>
      <c r="E812" s="303"/>
      <c r="F812" s="303"/>
      <c r="G812" s="303"/>
      <c r="H812" s="303"/>
      <c r="I812" s="303"/>
      <c r="J812" s="303"/>
      <c r="K812" s="303">
        <v>1</v>
      </c>
      <c r="L812" s="303">
        <v>7</v>
      </c>
      <c r="M812" s="303" t="s">
        <v>8115</v>
      </c>
      <c r="O812" s="303"/>
      <c r="P812" s="303">
        <v>39</v>
      </c>
      <c r="Q812" s="451">
        <v>47</v>
      </c>
      <c r="R812" s="303"/>
      <c r="S812" s="312"/>
      <c r="T812" s="312"/>
      <c r="U812" s="312"/>
      <c r="V812" s="312"/>
      <c r="X812" s="313"/>
      <c r="AA812" s="313" t="s">
        <v>8106</v>
      </c>
      <c r="AI812" s="313"/>
      <c r="AK812" s="303"/>
      <c r="AL812" s="422"/>
      <c r="AM812" s="313"/>
      <c r="AN812" s="313"/>
    </row>
    <row r="813" spans="1:40" s="294" customFormat="1" ht="15.5">
      <c r="A813" s="40" t="s">
        <v>8122</v>
      </c>
      <c r="B813" s="257">
        <v>44487</v>
      </c>
      <c r="C813" s="41" t="s">
        <v>254</v>
      </c>
      <c r="D813" s="21" t="s">
        <v>8129</v>
      </c>
      <c r="E813" s="303" t="s">
        <v>8131</v>
      </c>
      <c r="F813" s="303"/>
      <c r="G813" s="303"/>
      <c r="H813" s="303"/>
      <c r="I813" s="303"/>
      <c r="J813" s="303"/>
      <c r="K813" s="303">
        <v>2</v>
      </c>
      <c r="L813" s="303">
        <v>3</v>
      </c>
      <c r="M813" s="303" t="s">
        <v>8132</v>
      </c>
      <c r="O813" s="303">
        <v>0</v>
      </c>
      <c r="P813" s="303">
        <v>8</v>
      </c>
      <c r="Q813" s="451">
        <v>29</v>
      </c>
      <c r="R813" s="303"/>
      <c r="S813" s="312"/>
      <c r="T813" s="312">
        <v>0</v>
      </c>
      <c r="U813" s="312"/>
      <c r="V813" s="312"/>
      <c r="X813" s="313"/>
      <c r="AA813" s="313" t="s">
        <v>8106</v>
      </c>
      <c r="AI813" s="313"/>
      <c r="AK813" s="303"/>
      <c r="AL813" s="422" t="s">
        <v>8130</v>
      </c>
      <c r="AM813" s="313"/>
      <c r="AN813" s="313"/>
    </row>
    <row r="814" spans="1:40" s="294" customFormat="1" ht="15.5">
      <c r="A814" s="40" t="s">
        <v>8135</v>
      </c>
      <c r="B814" s="352">
        <v>44501</v>
      </c>
      <c r="C814" s="41">
        <v>28</v>
      </c>
      <c r="D814" s="314" t="s">
        <v>8138</v>
      </c>
      <c r="E814" s="303"/>
      <c r="F814" s="303"/>
      <c r="G814" s="303"/>
      <c r="H814" s="303"/>
      <c r="I814" s="303"/>
      <c r="J814" s="303"/>
      <c r="K814" s="303">
        <v>0</v>
      </c>
      <c r="L814" s="303">
        <v>2</v>
      </c>
      <c r="M814" s="303" t="s">
        <v>8139</v>
      </c>
      <c r="N814" s="313">
        <v>0</v>
      </c>
      <c r="O814" s="303"/>
      <c r="P814" s="303">
        <v>8</v>
      </c>
      <c r="Q814" s="451">
        <v>28</v>
      </c>
      <c r="R814" s="303"/>
      <c r="S814" s="312"/>
      <c r="T814" s="312"/>
      <c r="U814" s="312"/>
      <c r="V814" s="312"/>
      <c r="X814" s="313" t="s">
        <v>8168</v>
      </c>
      <c r="Y814" s="313" t="s">
        <v>8142</v>
      </c>
      <c r="AA814" s="313"/>
      <c r="AI814" s="313" t="s">
        <v>8141</v>
      </c>
      <c r="AK814" s="303" t="s">
        <v>1767</v>
      </c>
      <c r="AL814" s="422" t="s">
        <v>8143</v>
      </c>
      <c r="AM814" s="313"/>
      <c r="AN814" s="313"/>
    </row>
    <row r="815" spans="1:40" s="294" customFormat="1" ht="15.5">
      <c r="A815" s="40" t="s">
        <v>8150</v>
      </c>
      <c r="B815" s="352">
        <v>44496</v>
      </c>
      <c r="C815" s="41">
        <v>794</v>
      </c>
      <c r="D815" s="314" t="s">
        <v>8152</v>
      </c>
      <c r="E815" s="303"/>
      <c r="F815" s="303"/>
      <c r="G815" s="303"/>
      <c r="H815" s="303"/>
      <c r="I815" s="303" t="s">
        <v>8157</v>
      </c>
      <c r="J815" s="303"/>
      <c r="K815" s="303"/>
      <c r="L815" s="303"/>
      <c r="M815" s="303" t="s">
        <v>8155</v>
      </c>
      <c r="N815" s="313"/>
      <c r="O815" s="303"/>
      <c r="P815" s="303"/>
      <c r="Q815" s="451">
        <v>791</v>
      </c>
      <c r="R815" s="303"/>
      <c r="S815" s="312">
        <v>3</v>
      </c>
      <c r="T815" s="312"/>
      <c r="U815" s="312"/>
      <c r="V815" s="312"/>
      <c r="X815" s="313"/>
      <c r="Y815" s="313"/>
      <c r="AA815" s="313"/>
      <c r="AI815" s="313"/>
      <c r="AK815" s="303" t="s">
        <v>1767</v>
      </c>
      <c r="AL815" s="422" t="s">
        <v>8154</v>
      </c>
      <c r="AM815" s="313"/>
      <c r="AN815" s="313"/>
    </row>
    <row r="816" spans="1:40" s="294" customFormat="1" ht="15.5">
      <c r="A816" s="40" t="s">
        <v>8151</v>
      </c>
      <c r="B816" s="352">
        <v>44496</v>
      </c>
      <c r="C816" s="41">
        <v>1402</v>
      </c>
      <c r="D816" s="314" t="s">
        <v>8153</v>
      </c>
      <c r="E816" s="303"/>
      <c r="F816" s="303"/>
      <c r="G816" s="303"/>
      <c r="H816" s="303"/>
      <c r="I816" s="303" t="s">
        <v>8158</v>
      </c>
      <c r="J816" s="303"/>
      <c r="K816" s="303"/>
      <c r="L816" s="303"/>
      <c r="M816" s="303" t="s">
        <v>8156</v>
      </c>
      <c r="N816" s="313"/>
      <c r="O816" s="303"/>
      <c r="P816" s="303"/>
      <c r="Q816" s="451">
        <v>1396</v>
      </c>
      <c r="R816" s="303"/>
      <c r="S816" s="312">
        <v>6</v>
      </c>
      <c r="T816" s="312"/>
      <c r="U816" s="312"/>
      <c r="V816" s="312"/>
      <c r="X816" s="313"/>
      <c r="Y816" s="313"/>
      <c r="AA816" s="313"/>
      <c r="AI816" s="313"/>
      <c r="AK816" s="303" t="s">
        <v>1767</v>
      </c>
      <c r="AL816" s="422" t="s">
        <v>1684</v>
      </c>
      <c r="AM816" s="313"/>
      <c r="AN816" s="313"/>
    </row>
    <row r="817" spans="1:40" s="294" customFormat="1" ht="15.5">
      <c r="A817" s="40" t="s">
        <v>8160</v>
      </c>
      <c r="B817" s="352">
        <v>44499</v>
      </c>
      <c r="C817" s="41">
        <v>42</v>
      </c>
      <c r="D817" s="314" t="s">
        <v>8167</v>
      </c>
      <c r="E817" s="303"/>
      <c r="F817" s="303">
        <v>7</v>
      </c>
      <c r="G817" s="303">
        <v>17</v>
      </c>
      <c r="H817" s="303">
        <v>18</v>
      </c>
      <c r="I817" s="303"/>
      <c r="J817" s="303"/>
      <c r="K817" s="303"/>
      <c r="L817" s="303">
        <v>7</v>
      </c>
      <c r="M817" s="303" t="s">
        <v>8169</v>
      </c>
      <c r="N817" s="313"/>
      <c r="O817" s="303"/>
      <c r="P817" s="303">
        <v>16</v>
      </c>
      <c r="Q817" s="451">
        <v>42</v>
      </c>
      <c r="R817" s="303"/>
      <c r="S817" s="312"/>
      <c r="T817" s="312"/>
      <c r="U817" s="312"/>
      <c r="V817" s="312"/>
      <c r="X817" s="313"/>
      <c r="Y817" s="313"/>
      <c r="AA817" s="313" t="s">
        <v>1767</v>
      </c>
      <c r="AI817" s="313"/>
      <c r="AK817" s="303"/>
      <c r="AL817" s="422"/>
      <c r="AM817" s="313"/>
      <c r="AN817" s="313"/>
    </row>
    <row r="818" spans="1:40" s="294" customFormat="1" ht="15.5">
      <c r="A818" s="40" t="s">
        <v>500</v>
      </c>
      <c r="B818" s="257">
        <v>44498</v>
      </c>
      <c r="C818" s="41">
        <v>1416</v>
      </c>
      <c r="D818" s="314" t="s">
        <v>8182</v>
      </c>
      <c r="E818" s="303" t="s">
        <v>8184</v>
      </c>
      <c r="F818" s="303">
        <v>311</v>
      </c>
      <c r="G818" s="303">
        <v>433</v>
      </c>
      <c r="H818" s="303">
        <v>672</v>
      </c>
      <c r="I818" s="303" t="s">
        <v>8186</v>
      </c>
      <c r="J818" s="303"/>
      <c r="K818" s="303">
        <v>11</v>
      </c>
      <c r="L818" s="303">
        <v>20</v>
      </c>
      <c r="M818" s="303" t="s">
        <v>8185</v>
      </c>
      <c r="N818" s="313">
        <v>26</v>
      </c>
      <c r="O818" s="303">
        <v>6</v>
      </c>
      <c r="P818" s="303">
        <v>543</v>
      </c>
      <c r="Q818" s="451">
        <v>851</v>
      </c>
      <c r="R818" s="303">
        <v>29</v>
      </c>
      <c r="S818" s="312">
        <v>24</v>
      </c>
      <c r="T818" s="312">
        <v>14</v>
      </c>
      <c r="U818" s="312">
        <v>512</v>
      </c>
      <c r="V818" s="312"/>
      <c r="X818" s="313"/>
      <c r="Y818" s="313"/>
      <c r="AA818" s="313" t="s">
        <v>1767</v>
      </c>
      <c r="AE818" s="313" t="s">
        <v>248</v>
      </c>
      <c r="AI818" s="313"/>
      <c r="AK818" s="303"/>
      <c r="AL818" s="422" t="s">
        <v>8183</v>
      </c>
      <c r="AM818" s="313" t="s">
        <v>11360</v>
      </c>
      <c r="AN818" s="313"/>
    </row>
    <row r="819" spans="1:40" s="294" customFormat="1" ht="15.5">
      <c r="A819" s="40" t="s">
        <v>1678</v>
      </c>
      <c r="B819" s="352" t="s">
        <v>8192</v>
      </c>
      <c r="C819" s="41">
        <v>3306</v>
      </c>
      <c r="D819" s="314"/>
      <c r="E819" s="303"/>
      <c r="F819" s="303">
        <v>40</v>
      </c>
      <c r="G819" s="303">
        <v>190</v>
      </c>
      <c r="H819" s="303">
        <v>3021</v>
      </c>
      <c r="I819" s="303"/>
      <c r="J819" s="303">
        <v>424</v>
      </c>
      <c r="K819" s="303"/>
      <c r="L819" s="303"/>
      <c r="M819" s="303" t="s">
        <v>8194</v>
      </c>
      <c r="N819" s="313">
        <v>75</v>
      </c>
      <c r="O819" s="303">
        <v>1</v>
      </c>
      <c r="P819" s="303">
        <v>971</v>
      </c>
      <c r="Q819" s="451">
        <v>2836</v>
      </c>
      <c r="R819" s="303"/>
      <c r="S819" s="312">
        <v>20</v>
      </c>
      <c r="T819" s="312"/>
      <c r="U819" s="312">
        <v>450</v>
      </c>
      <c r="V819" s="312"/>
      <c r="X819" s="313"/>
      <c r="Y819" s="313"/>
      <c r="AA819" s="313"/>
      <c r="AI819" s="313"/>
      <c r="AK819" s="303" t="s">
        <v>1767</v>
      </c>
      <c r="AL819" s="422"/>
      <c r="AM819" s="313"/>
      <c r="AN819" s="313" t="s">
        <v>8210</v>
      </c>
    </row>
    <row r="820" spans="1:40" s="294" customFormat="1" ht="15.5">
      <c r="A820" s="40" t="s">
        <v>8205</v>
      </c>
      <c r="B820" s="352" t="s">
        <v>8197</v>
      </c>
      <c r="C820" s="41">
        <v>67</v>
      </c>
      <c r="D820" s="314" t="s">
        <v>8206</v>
      </c>
      <c r="E820" s="303"/>
      <c r="F820" s="303"/>
      <c r="G820" s="303"/>
      <c r="H820" s="303"/>
      <c r="I820" s="303"/>
      <c r="J820" s="303"/>
      <c r="K820" s="303">
        <v>7</v>
      </c>
      <c r="L820" s="303">
        <v>4</v>
      </c>
      <c r="M820" s="303" t="s">
        <v>8209</v>
      </c>
      <c r="N820" s="313"/>
      <c r="O820" s="303">
        <v>1</v>
      </c>
      <c r="P820" s="303">
        <v>27</v>
      </c>
      <c r="Q820" s="451">
        <v>67</v>
      </c>
      <c r="R820" s="303"/>
      <c r="S820" s="312"/>
      <c r="T820" s="312">
        <v>9</v>
      </c>
      <c r="U820" s="312"/>
      <c r="V820" s="312"/>
      <c r="X820" s="313"/>
      <c r="Y820" s="313"/>
      <c r="AA820" s="313" t="s">
        <v>1767</v>
      </c>
      <c r="AI820" s="313"/>
      <c r="AK820" s="303"/>
      <c r="AL820" s="422"/>
      <c r="AM820" s="313"/>
      <c r="AN820" s="313" t="s">
        <v>8210</v>
      </c>
    </row>
    <row r="821" spans="1:40" s="294" customFormat="1" ht="15.5">
      <c r="A821" s="40" t="s">
        <v>8204</v>
      </c>
      <c r="B821" s="352" t="s">
        <v>8197</v>
      </c>
      <c r="C821" s="41">
        <v>41</v>
      </c>
      <c r="D821" s="314" t="s">
        <v>8207</v>
      </c>
      <c r="E821" s="303"/>
      <c r="F821" s="303"/>
      <c r="G821" s="303"/>
      <c r="H821" s="303"/>
      <c r="I821" s="303"/>
      <c r="J821" s="303"/>
      <c r="K821" s="303">
        <v>8</v>
      </c>
      <c r="L821" s="303">
        <v>2</v>
      </c>
      <c r="M821" s="303" t="s">
        <v>8208</v>
      </c>
      <c r="N821" s="313"/>
      <c r="O821" s="303">
        <v>2</v>
      </c>
      <c r="P821" s="303">
        <v>12</v>
      </c>
      <c r="Q821" s="451">
        <v>41</v>
      </c>
      <c r="R821" s="303"/>
      <c r="S821" s="312"/>
      <c r="T821" s="312">
        <v>4</v>
      </c>
      <c r="U821" s="312"/>
      <c r="V821" s="312"/>
      <c r="X821" s="313"/>
      <c r="Y821" s="313"/>
      <c r="AA821" s="313" t="s">
        <v>1767</v>
      </c>
      <c r="AI821" s="313"/>
      <c r="AK821" s="303"/>
      <c r="AL821" s="422"/>
      <c r="AM821" s="313"/>
      <c r="AN821" s="313"/>
    </row>
    <row r="822" spans="1:40" s="294" customFormat="1" ht="15.5">
      <c r="A822" s="40" t="s">
        <v>8212</v>
      </c>
      <c r="B822" s="352" t="s">
        <v>8217</v>
      </c>
      <c r="C822" s="41">
        <v>4203</v>
      </c>
      <c r="D822" s="314"/>
      <c r="E822" s="303"/>
      <c r="F822" s="303"/>
      <c r="G822" s="303"/>
      <c r="H822" s="303"/>
      <c r="I822" s="303"/>
      <c r="J822" s="303"/>
      <c r="K822" s="303">
        <v>191</v>
      </c>
      <c r="L822" s="303">
        <v>42</v>
      </c>
      <c r="M822" s="303" t="s">
        <v>8219</v>
      </c>
      <c r="N822" s="313">
        <v>152</v>
      </c>
      <c r="O822" s="303">
        <v>34</v>
      </c>
      <c r="P822" s="303">
        <v>1531</v>
      </c>
      <c r="Q822" s="451">
        <v>3213</v>
      </c>
      <c r="R822" s="303">
        <v>92</v>
      </c>
      <c r="S822" s="312">
        <v>99</v>
      </c>
      <c r="T822" s="312">
        <v>135</v>
      </c>
      <c r="U822" s="312">
        <v>834</v>
      </c>
      <c r="V822" s="312">
        <v>27</v>
      </c>
      <c r="X822" s="313"/>
      <c r="Y822" s="313"/>
      <c r="AA822" s="313"/>
      <c r="AI822" s="313"/>
      <c r="AK822" s="303" t="s">
        <v>1767</v>
      </c>
      <c r="AL822" s="422"/>
      <c r="AM822" s="313" t="s">
        <v>8223</v>
      </c>
      <c r="AN822" s="313"/>
    </row>
    <row r="823" spans="1:40" s="294" customFormat="1" ht="15.5">
      <c r="A823" s="40" t="s">
        <v>8215</v>
      </c>
      <c r="B823" s="352" t="s">
        <v>8147</v>
      </c>
      <c r="C823" s="41">
        <v>93</v>
      </c>
      <c r="D823" s="314" t="s">
        <v>8230</v>
      </c>
      <c r="E823" s="303"/>
      <c r="F823" s="303">
        <v>18</v>
      </c>
      <c r="G823" s="303">
        <v>31</v>
      </c>
      <c r="H823" s="303">
        <v>44</v>
      </c>
      <c r="I823" s="303"/>
      <c r="J823" s="303">
        <v>11</v>
      </c>
      <c r="K823" s="303">
        <v>11</v>
      </c>
      <c r="L823" s="303">
        <v>9</v>
      </c>
      <c r="M823" s="303" t="s">
        <v>8231</v>
      </c>
      <c r="N823" s="313">
        <v>13</v>
      </c>
      <c r="O823" s="303">
        <v>1</v>
      </c>
      <c r="P823" s="303">
        <v>25</v>
      </c>
      <c r="Q823" s="451">
        <v>63</v>
      </c>
      <c r="R823" s="303">
        <v>2</v>
      </c>
      <c r="S823" s="312">
        <v>2</v>
      </c>
      <c r="T823" s="312"/>
      <c r="U823" s="312"/>
      <c r="V823" s="312">
        <v>2</v>
      </c>
      <c r="X823" s="313">
        <v>3</v>
      </c>
      <c r="Y823" s="313"/>
      <c r="AA823" s="313">
        <v>90</v>
      </c>
      <c r="AI823" s="313"/>
      <c r="AK823" s="303"/>
      <c r="AL823" s="422"/>
      <c r="AM823" s="313" t="s">
        <v>8232</v>
      </c>
      <c r="AN823" s="313"/>
    </row>
    <row r="824" spans="1:40" s="294" customFormat="1" ht="15.5">
      <c r="A824" s="40" t="s">
        <v>8237</v>
      </c>
      <c r="B824" s="352">
        <v>44503</v>
      </c>
      <c r="C824" s="41">
        <v>101</v>
      </c>
      <c r="D824" s="314" t="s">
        <v>8243</v>
      </c>
      <c r="E824" s="303"/>
      <c r="F824" s="303"/>
      <c r="G824" s="303"/>
      <c r="H824" s="303"/>
      <c r="I824" s="303"/>
      <c r="J824" s="303"/>
      <c r="K824" s="303"/>
      <c r="L824" s="303"/>
      <c r="M824" s="303"/>
      <c r="N824" s="313"/>
      <c r="O824" s="303"/>
      <c r="P824" s="303">
        <v>80</v>
      </c>
      <c r="Q824" s="451">
        <v>101</v>
      </c>
      <c r="R824" s="303"/>
      <c r="S824" s="312"/>
      <c r="T824" s="312"/>
      <c r="U824" s="312"/>
      <c r="V824" s="312"/>
      <c r="X824" s="313"/>
      <c r="Y824" s="313"/>
      <c r="AA824" s="313" t="s">
        <v>1767</v>
      </c>
      <c r="AI824" s="313"/>
      <c r="AK824" s="303"/>
      <c r="AL824" s="422"/>
      <c r="AM824" s="313"/>
      <c r="AN824" s="313"/>
    </row>
    <row r="825" spans="1:40" s="294" customFormat="1" ht="15.5">
      <c r="A825" s="40" t="s">
        <v>1573</v>
      </c>
      <c r="B825" s="352">
        <v>44508</v>
      </c>
      <c r="C825" s="41">
        <v>254</v>
      </c>
      <c r="D825" s="314" t="s">
        <v>8253</v>
      </c>
      <c r="E825" s="303"/>
      <c r="F825" s="303"/>
      <c r="G825" s="303"/>
      <c r="H825" s="303"/>
      <c r="I825" s="303"/>
      <c r="J825" s="303"/>
      <c r="K825" s="303">
        <v>8</v>
      </c>
      <c r="L825" s="303">
        <v>7</v>
      </c>
      <c r="M825" s="303" t="s">
        <v>8255</v>
      </c>
      <c r="N825" s="313"/>
      <c r="O825" s="303"/>
      <c r="P825" s="303">
        <v>191</v>
      </c>
      <c r="Q825" s="451">
        <v>254</v>
      </c>
      <c r="R825" s="303"/>
      <c r="S825" s="312"/>
      <c r="T825" s="312">
        <v>24</v>
      </c>
      <c r="U825" s="312"/>
      <c r="V825" s="312"/>
      <c r="X825" s="313"/>
      <c r="Y825" s="313"/>
      <c r="AA825" s="313"/>
      <c r="AI825" s="313"/>
      <c r="AK825" s="303" t="s">
        <v>1767</v>
      </c>
      <c r="AL825" s="422"/>
      <c r="AM825" s="313"/>
      <c r="AN825" s="313" t="s">
        <v>8259</v>
      </c>
    </row>
    <row r="826" spans="1:40" s="294" customFormat="1" ht="15.5">
      <c r="A826" s="40" t="s">
        <v>8260</v>
      </c>
      <c r="B826" s="352">
        <v>44505</v>
      </c>
      <c r="C826" s="41">
        <v>62</v>
      </c>
      <c r="D826" s="314" t="s">
        <v>8265</v>
      </c>
      <c r="E826" s="303" t="s">
        <v>8266</v>
      </c>
      <c r="F826" s="303"/>
      <c r="G826" s="303"/>
      <c r="H826" s="303"/>
      <c r="I826" s="303"/>
      <c r="J826" s="303"/>
      <c r="K826" s="303">
        <v>2</v>
      </c>
      <c r="L826" s="303"/>
      <c r="M826" s="303" t="s">
        <v>8270</v>
      </c>
      <c r="N826" s="313"/>
      <c r="O826" s="303">
        <v>6</v>
      </c>
      <c r="P826" s="303">
        <v>43</v>
      </c>
      <c r="Q826" s="451">
        <v>57</v>
      </c>
      <c r="R826" s="303"/>
      <c r="S826" s="312">
        <v>5</v>
      </c>
      <c r="T826" s="312"/>
      <c r="U826" s="312"/>
      <c r="V826" s="312"/>
      <c r="X826" s="313"/>
      <c r="Y826" s="313"/>
      <c r="AA826" s="313"/>
      <c r="AI826" s="313"/>
      <c r="AK826" s="303" t="s">
        <v>1767</v>
      </c>
      <c r="AL826" s="422"/>
      <c r="AM826" s="313"/>
      <c r="AN826" s="313" t="s">
        <v>8269</v>
      </c>
    </row>
    <row r="827" spans="1:40" s="294" customFormat="1" ht="15.5">
      <c r="A827" s="40" t="s">
        <v>1772</v>
      </c>
      <c r="B827" s="352">
        <v>44503</v>
      </c>
      <c r="C827" s="41">
        <v>28</v>
      </c>
      <c r="D827" s="314" t="s">
        <v>8275</v>
      </c>
      <c r="E827" s="303"/>
      <c r="F827" s="303"/>
      <c r="G827" s="303"/>
      <c r="H827" s="303"/>
      <c r="I827" s="303" t="s">
        <v>8276</v>
      </c>
      <c r="J827" s="303">
        <v>9</v>
      </c>
      <c r="K827" s="303"/>
      <c r="L827" s="303"/>
      <c r="M827" s="303"/>
      <c r="N827" s="313"/>
      <c r="O827" s="303"/>
      <c r="P827" s="303">
        <v>14</v>
      </c>
      <c r="Q827" s="451">
        <v>28</v>
      </c>
      <c r="R827" s="303"/>
      <c r="S827" s="312"/>
      <c r="T827" s="312"/>
      <c r="U827" s="312"/>
      <c r="V827" s="312"/>
      <c r="X827" s="313" t="s">
        <v>8283</v>
      </c>
      <c r="Y827" s="313"/>
      <c r="AA827" s="313" t="s">
        <v>1767</v>
      </c>
      <c r="AE827" s="313" t="s">
        <v>8287</v>
      </c>
      <c r="AI827" s="313"/>
      <c r="AK827" s="303"/>
      <c r="AL827" s="422"/>
      <c r="AM827" s="313"/>
      <c r="AN827" s="313"/>
    </row>
    <row r="828" spans="1:40" s="294" customFormat="1" ht="15.5">
      <c r="A828" s="40" t="s">
        <v>8289</v>
      </c>
      <c r="B828" s="352">
        <v>44504</v>
      </c>
      <c r="C828" s="41">
        <v>64</v>
      </c>
      <c r="D828" s="314" t="s">
        <v>8295</v>
      </c>
      <c r="E828" s="303"/>
      <c r="F828" s="303">
        <v>9</v>
      </c>
      <c r="G828" s="303">
        <v>16</v>
      </c>
      <c r="H828" s="303">
        <v>39</v>
      </c>
      <c r="I828" s="303"/>
      <c r="J828" s="303"/>
      <c r="K828" s="303"/>
      <c r="L828" s="303"/>
      <c r="M828" s="303" t="s">
        <v>8297</v>
      </c>
      <c r="N828" s="313"/>
      <c r="O828" s="303">
        <v>3</v>
      </c>
      <c r="P828" s="303"/>
      <c r="Q828" s="451">
        <v>63</v>
      </c>
      <c r="R828" s="303"/>
      <c r="S828" s="312">
        <v>1</v>
      </c>
      <c r="T828" s="312"/>
      <c r="U828" s="312"/>
      <c r="V828" s="312"/>
      <c r="X828" s="313"/>
      <c r="Y828" s="313"/>
      <c r="AA828" s="313"/>
      <c r="AE828" s="313"/>
      <c r="AI828" s="313"/>
      <c r="AK828" s="303" t="s">
        <v>1767</v>
      </c>
      <c r="AL828" s="422"/>
      <c r="AM828" s="313"/>
      <c r="AN828" s="313"/>
    </row>
    <row r="829" spans="1:40" s="294" customFormat="1" ht="15.5">
      <c r="A829" s="40" t="s">
        <v>8304</v>
      </c>
      <c r="B829" s="352" t="s">
        <v>8300</v>
      </c>
      <c r="C829" s="41">
        <v>12</v>
      </c>
      <c r="D829" s="314" t="s">
        <v>8306</v>
      </c>
      <c r="E829" s="303"/>
      <c r="F829" s="303"/>
      <c r="G829" s="303"/>
      <c r="H829" s="303"/>
      <c r="I829" s="303" t="s">
        <v>8315</v>
      </c>
      <c r="J829" s="303"/>
      <c r="K829" s="303"/>
      <c r="L829" s="303"/>
      <c r="M829" s="303"/>
      <c r="N829" s="313"/>
      <c r="O829" s="303"/>
      <c r="P829" s="303">
        <v>4</v>
      </c>
      <c r="Q829" s="451">
        <v>12</v>
      </c>
      <c r="R829" s="303"/>
      <c r="S829" s="312"/>
      <c r="T829" s="312"/>
      <c r="U829" s="312"/>
      <c r="V829" s="312"/>
      <c r="X829" s="313"/>
      <c r="Y829" s="313"/>
      <c r="AA829" s="313" t="s">
        <v>1767</v>
      </c>
      <c r="AE829" s="313"/>
      <c r="AI829" s="313"/>
      <c r="AK829" s="303"/>
      <c r="AL829" s="422" t="s">
        <v>8308</v>
      </c>
      <c r="AM829" s="313"/>
      <c r="AN829" s="313"/>
    </row>
    <row r="830" spans="1:40" s="294" customFormat="1" ht="15.5">
      <c r="A830" s="40" t="s">
        <v>8305</v>
      </c>
      <c r="B830" s="352" t="s">
        <v>8300</v>
      </c>
      <c r="C830" s="41">
        <v>18</v>
      </c>
      <c r="D830" s="314" t="s">
        <v>8307</v>
      </c>
      <c r="E830" s="303"/>
      <c r="F830" s="303"/>
      <c r="G830" s="303"/>
      <c r="H830" s="303"/>
      <c r="I830" s="303" t="s">
        <v>8316</v>
      </c>
      <c r="J830" s="303"/>
      <c r="K830" s="303"/>
      <c r="L830" s="303"/>
      <c r="M830" s="303"/>
      <c r="N830" s="313"/>
      <c r="O830" s="303"/>
      <c r="P830" s="303">
        <v>5</v>
      </c>
      <c r="Q830" s="451">
        <v>18</v>
      </c>
      <c r="R830" s="303"/>
      <c r="S830" s="312"/>
      <c r="T830" s="312"/>
      <c r="U830" s="312"/>
      <c r="V830" s="312"/>
      <c r="X830" s="313"/>
      <c r="Y830" s="313"/>
      <c r="AA830" s="313" t="s">
        <v>1767</v>
      </c>
      <c r="AE830" s="313"/>
      <c r="AF830" s="313" t="s">
        <v>8314</v>
      </c>
      <c r="AI830" s="313"/>
      <c r="AK830" s="303"/>
      <c r="AL830" s="422" t="s">
        <v>8309</v>
      </c>
      <c r="AM830" s="313"/>
      <c r="AN830" s="313"/>
    </row>
    <row r="831" spans="1:40" s="294" customFormat="1" ht="15.5">
      <c r="A831" s="353" t="s">
        <v>8327</v>
      </c>
      <c r="B831" s="352">
        <v>44503</v>
      </c>
      <c r="C831" s="41">
        <v>83</v>
      </c>
      <c r="D831" s="314" t="s">
        <v>8329</v>
      </c>
      <c r="E831" s="303"/>
      <c r="F831" s="303"/>
      <c r="G831" s="303"/>
      <c r="H831" s="303">
        <v>83</v>
      </c>
      <c r="I831" s="303"/>
      <c r="J831" s="303"/>
      <c r="K831" s="303"/>
      <c r="L831" s="303">
        <v>6</v>
      </c>
      <c r="M831" s="303" t="s">
        <v>8335</v>
      </c>
      <c r="N831" s="313"/>
      <c r="O831" s="303"/>
      <c r="P831" s="303">
        <v>6</v>
      </c>
      <c r="Q831" s="451">
        <v>83</v>
      </c>
      <c r="R831" s="303"/>
      <c r="S831" s="312"/>
      <c r="T831" s="312"/>
      <c r="U831" s="312"/>
      <c r="V831" s="312"/>
      <c r="X831" s="313" t="s">
        <v>8338</v>
      </c>
      <c r="Y831" s="313"/>
      <c r="AA831" s="313"/>
      <c r="AE831" s="313"/>
      <c r="AF831" s="313"/>
      <c r="AI831" s="313"/>
      <c r="AK831" s="303"/>
      <c r="AL831" s="422" t="s">
        <v>8333</v>
      </c>
      <c r="AM831" s="313"/>
      <c r="AN831" s="313"/>
    </row>
    <row r="832" spans="1:40" s="294" customFormat="1" ht="15.5">
      <c r="A832" s="353" t="s">
        <v>8328</v>
      </c>
      <c r="B832" s="352">
        <v>44503</v>
      </c>
      <c r="C832" s="41">
        <v>88</v>
      </c>
      <c r="D832" s="314" t="s">
        <v>8330</v>
      </c>
      <c r="E832" s="303"/>
      <c r="F832" s="303"/>
      <c r="G832" s="303"/>
      <c r="H832" s="303">
        <v>88</v>
      </c>
      <c r="I832" s="303"/>
      <c r="J832" s="303"/>
      <c r="K832" s="303"/>
      <c r="L832" s="303">
        <v>7</v>
      </c>
      <c r="M832" s="303" t="s">
        <v>8334</v>
      </c>
      <c r="N832" s="313"/>
      <c r="O832" s="303"/>
      <c r="P832" s="303">
        <v>7</v>
      </c>
      <c r="Q832" s="451">
        <v>88</v>
      </c>
      <c r="R832" s="303"/>
      <c r="S832" s="312"/>
      <c r="T832" s="312"/>
      <c r="U832" s="312"/>
      <c r="V832" s="312"/>
      <c r="X832" s="313" t="s">
        <v>8339</v>
      </c>
      <c r="Y832" s="313"/>
      <c r="AA832" s="313"/>
      <c r="AE832" s="313"/>
      <c r="AF832" s="313"/>
      <c r="AI832" s="313"/>
      <c r="AK832" s="303"/>
      <c r="AL832" s="422" t="s">
        <v>8333</v>
      </c>
      <c r="AM832" s="313"/>
      <c r="AN832" s="313"/>
    </row>
    <row r="833" spans="1:40" s="294" customFormat="1" ht="15.5">
      <c r="A833" s="40" t="s">
        <v>8348</v>
      </c>
      <c r="B833" s="352">
        <v>44515</v>
      </c>
      <c r="C833" s="41">
        <v>8</v>
      </c>
      <c r="D833" s="314" t="s">
        <v>8350</v>
      </c>
      <c r="E833" s="303" t="s">
        <v>8352</v>
      </c>
      <c r="F833" s="303"/>
      <c r="G833" s="303"/>
      <c r="H833" s="303"/>
      <c r="I833" s="303"/>
      <c r="J833" s="303"/>
      <c r="K833" s="303"/>
      <c r="L833" s="303"/>
      <c r="M833" s="303"/>
      <c r="N833" s="303">
        <v>8</v>
      </c>
      <c r="O833" s="303">
        <v>8</v>
      </c>
      <c r="P833" s="303">
        <v>6</v>
      </c>
      <c r="Q833" s="451">
        <v>8</v>
      </c>
      <c r="R833" s="303"/>
      <c r="S833" s="312"/>
      <c r="T833" s="312"/>
      <c r="U833" s="312"/>
      <c r="V833" s="312"/>
      <c r="X833" s="313"/>
      <c r="Y833" s="313"/>
      <c r="AA833" s="313" t="s">
        <v>1767</v>
      </c>
      <c r="AE833" s="313"/>
      <c r="AF833" s="313"/>
      <c r="AI833" s="313"/>
      <c r="AK833" s="303"/>
      <c r="AL833" s="422" t="s">
        <v>8354</v>
      </c>
      <c r="AM833" s="313"/>
      <c r="AN833" s="313" t="s">
        <v>8357</v>
      </c>
    </row>
    <row r="834" spans="1:40" s="294" customFormat="1" ht="15.5">
      <c r="A834" s="40" t="s">
        <v>8349</v>
      </c>
      <c r="B834" s="352">
        <v>44515</v>
      </c>
      <c r="C834" s="41">
        <v>11</v>
      </c>
      <c r="D834" s="21" t="s">
        <v>8351</v>
      </c>
      <c r="E834" s="303" t="s">
        <v>8353</v>
      </c>
      <c r="F834" s="303"/>
      <c r="G834" s="303"/>
      <c r="H834" s="303"/>
      <c r="I834" s="303"/>
      <c r="J834" s="303"/>
      <c r="K834" s="303"/>
      <c r="L834" s="303"/>
      <c r="M834" s="303"/>
      <c r="N834" s="303">
        <v>11</v>
      </c>
      <c r="O834" s="303">
        <v>0</v>
      </c>
      <c r="P834" s="303">
        <v>10</v>
      </c>
      <c r="Q834" s="451">
        <v>10</v>
      </c>
      <c r="R834" s="303"/>
      <c r="S834" s="312"/>
      <c r="T834" s="312"/>
      <c r="U834" s="312">
        <v>1</v>
      </c>
      <c r="V834" s="312"/>
      <c r="X834" s="313"/>
      <c r="Y834" s="313"/>
      <c r="AA834" s="313" t="s">
        <v>1767</v>
      </c>
      <c r="AE834" s="313"/>
      <c r="AF834" s="313"/>
      <c r="AI834" s="313"/>
      <c r="AK834" s="303"/>
      <c r="AL834" s="421" t="s">
        <v>8355</v>
      </c>
      <c r="AM834" s="313"/>
      <c r="AN834" s="313" t="s">
        <v>8357</v>
      </c>
    </row>
    <row r="835" spans="1:40" s="294" customFormat="1" ht="15.5">
      <c r="A835" s="40" t="s">
        <v>8359</v>
      </c>
      <c r="B835" s="352">
        <v>44514</v>
      </c>
      <c r="C835" s="41">
        <v>7</v>
      </c>
      <c r="D835" s="21" t="s">
        <v>8365</v>
      </c>
      <c r="E835" s="303" t="s">
        <v>8367</v>
      </c>
      <c r="F835" s="303"/>
      <c r="G835" s="303"/>
      <c r="H835" s="303"/>
      <c r="I835" s="303"/>
      <c r="J835" s="303"/>
      <c r="K835" s="303">
        <v>1</v>
      </c>
      <c r="L835" s="303">
        <v>1</v>
      </c>
      <c r="M835" s="303" t="s">
        <v>8366</v>
      </c>
      <c r="N835" s="303">
        <v>7</v>
      </c>
      <c r="O835" s="303"/>
      <c r="P835" s="303">
        <v>3</v>
      </c>
      <c r="Q835" s="451">
        <v>4</v>
      </c>
      <c r="R835" s="303"/>
      <c r="S835" s="312">
        <v>1</v>
      </c>
      <c r="T835" s="312"/>
      <c r="U835" s="312">
        <v>2</v>
      </c>
      <c r="V835" s="312"/>
      <c r="X835" s="313"/>
      <c r="Y835" s="313"/>
      <c r="AA835" s="313" t="s">
        <v>1767</v>
      </c>
      <c r="AE835" s="313"/>
      <c r="AF835" s="313"/>
      <c r="AI835" s="313"/>
      <c r="AK835" s="303"/>
      <c r="AL835" s="421" t="s">
        <v>8435</v>
      </c>
      <c r="AM835" s="313"/>
      <c r="AN835" s="313"/>
    </row>
    <row r="836" spans="1:40" s="294" customFormat="1" ht="15.5">
      <c r="A836" s="40" t="s">
        <v>8374</v>
      </c>
      <c r="B836" s="352" t="s">
        <v>8192</v>
      </c>
      <c r="C836" s="41">
        <v>22</v>
      </c>
      <c r="D836" s="21" t="s">
        <v>8377</v>
      </c>
      <c r="E836" s="303" t="s">
        <v>8383</v>
      </c>
      <c r="F836" s="303">
        <v>0</v>
      </c>
      <c r="G836" s="303">
        <v>10</v>
      </c>
      <c r="H836" s="303">
        <v>12</v>
      </c>
      <c r="I836" s="303" t="s">
        <v>8385</v>
      </c>
      <c r="J836" s="303"/>
      <c r="K836" s="303"/>
      <c r="L836" s="303">
        <v>2</v>
      </c>
      <c r="M836" s="303" t="s">
        <v>8381</v>
      </c>
      <c r="N836" s="303">
        <v>0</v>
      </c>
      <c r="O836" s="303"/>
      <c r="P836" s="303">
        <v>17</v>
      </c>
      <c r="Q836" s="451">
        <v>22</v>
      </c>
      <c r="R836" s="303"/>
      <c r="S836" s="312"/>
      <c r="T836" s="312">
        <v>1</v>
      </c>
      <c r="U836" s="312"/>
      <c r="V836" s="312"/>
      <c r="X836" s="313" t="s">
        <v>8395</v>
      </c>
      <c r="Y836" s="313"/>
      <c r="Z836" s="313" t="s">
        <v>41</v>
      </c>
      <c r="AA836" s="313" t="s">
        <v>1767</v>
      </c>
      <c r="AE836" s="313"/>
      <c r="AF836" s="313" t="s">
        <v>41</v>
      </c>
      <c r="AG836" s="313" t="s">
        <v>41</v>
      </c>
      <c r="AI836" s="313" t="s">
        <v>41</v>
      </c>
      <c r="AK836" s="303"/>
      <c r="AL836" s="421" t="s">
        <v>8379</v>
      </c>
      <c r="AM836" s="313"/>
      <c r="AN836" s="313"/>
    </row>
    <row r="837" spans="1:40" s="294" customFormat="1" ht="15.5">
      <c r="A837" s="40" t="s">
        <v>8375</v>
      </c>
      <c r="B837" s="352" t="s">
        <v>8192</v>
      </c>
      <c r="C837" s="41">
        <v>8</v>
      </c>
      <c r="D837" s="21" t="s">
        <v>8378</v>
      </c>
      <c r="E837" s="303" t="s">
        <v>8384</v>
      </c>
      <c r="F837" s="303">
        <v>0</v>
      </c>
      <c r="G837" s="303">
        <v>4</v>
      </c>
      <c r="H837" s="303">
        <v>4</v>
      </c>
      <c r="I837" s="303" t="s">
        <v>8386</v>
      </c>
      <c r="J837" s="303"/>
      <c r="K837" s="303"/>
      <c r="L837" s="303">
        <v>2</v>
      </c>
      <c r="M837" s="303" t="s">
        <v>8382</v>
      </c>
      <c r="N837" s="303">
        <v>2</v>
      </c>
      <c r="O837" s="303"/>
      <c r="P837" s="303">
        <v>8</v>
      </c>
      <c r="Q837" s="451">
        <v>8</v>
      </c>
      <c r="R837" s="303"/>
      <c r="S837" s="312"/>
      <c r="T837" s="312">
        <v>1</v>
      </c>
      <c r="U837" s="312"/>
      <c r="V837" s="312"/>
      <c r="X837" s="313" t="s">
        <v>8394</v>
      </c>
      <c r="Y837" s="313"/>
      <c r="Z837" s="313" t="s">
        <v>41</v>
      </c>
      <c r="AA837" s="313" t="s">
        <v>1767</v>
      </c>
      <c r="AE837" s="313"/>
      <c r="AF837" s="313" t="s">
        <v>41</v>
      </c>
      <c r="AG837" s="313" t="s">
        <v>41</v>
      </c>
      <c r="AI837" s="313" t="s">
        <v>41</v>
      </c>
      <c r="AK837" s="303"/>
      <c r="AL837" s="421" t="s">
        <v>8380</v>
      </c>
      <c r="AM837" s="313"/>
      <c r="AN837" s="313"/>
    </row>
    <row r="838" spans="1:40" s="294" customFormat="1" ht="15.5">
      <c r="A838" s="40" t="s">
        <v>8403</v>
      </c>
      <c r="B838" s="352" t="s">
        <v>8400</v>
      </c>
      <c r="C838" s="41">
        <v>45</v>
      </c>
      <c r="D838" s="21" t="s">
        <v>8404</v>
      </c>
      <c r="E838" s="303"/>
      <c r="F838" s="303"/>
      <c r="G838" s="303"/>
      <c r="H838" s="303"/>
      <c r="I838" s="303"/>
      <c r="J838" s="303"/>
      <c r="K838" s="303">
        <v>1</v>
      </c>
      <c r="L838" s="303">
        <v>5</v>
      </c>
      <c r="M838" s="303" t="s">
        <v>8406</v>
      </c>
      <c r="N838" s="303">
        <v>3</v>
      </c>
      <c r="O838" s="303">
        <v>1</v>
      </c>
      <c r="P838" s="303">
        <v>15</v>
      </c>
      <c r="Q838" s="451">
        <v>45</v>
      </c>
      <c r="R838" s="303"/>
      <c r="S838" s="312"/>
      <c r="T838" s="312">
        <v>2</v>
      </c>
      <c r="U838" s="312"/>
      <c r="V838" s="312"/>
      <c r="X838" s="313"/>
      <c r="Y838" s="313"/>
      <c r="Z838" s="313"/>
      <c r="AA838" s="313" t="s">
        <v>1767</v>
      </c>
      <c r="AE838" s="313"/>
      <c r="AF838" s="313"/>
      <c r="AG838" s="313"/>
      <c r="AI838" s="313"/>
      <c r="AK838" s="303"/>
      <c r="AL838" s="421"/>
      <c r="AM838" s="313"/>
      <c r="AN838" s="313"/>
    </row>
    <row r="839" spans="1:40" s="294" customFormat="1" ht="15.5">
      <c r="A839" s="40" t="s">
        <v>8411</v>
      </c>
      <c r="B839" s="352">
        <v>44511</v>
      </c>
      <c r="C839" s="41">
        <v>40</v>
      </c>
      <c r="D839" s="21" t="s">
        <v>8412</v>
      </c>
      <c r="E839" s="303"/>
      <c r="F839" s="303"/>
      <c r="G839" s="303"/>
      <c r="H839" s="303"/>
      <c r="I839" s="303"/>
      <c r="J839" s="303"/>
      <c r="K839" s="303"/>
      <c r="L839" s="303"/>
      <c r="M839" s="303"/>
      <c r="N839" s="303">
        <v>2</v>
      </c>
      <c r="O839" s="303"/>
      <c r="P839" s="303">
        <v>32</v>
      </c>
      <c r="Q839" s="451">
        <v>40</v>
      </c>
      <c r="R839" s="303"/>
      <c r="S839" s="312"/>
      <c r="T839" s="312"/>
      <c r="U839" s="312"/>
      <c r="V839" s="312"/>
      <c r="X839" s="313"/>
      <c r="Y839" s="313"/>
      <c r="Z839" s="313"/>
      <c r="AA839" s="313" t="s">
        <v>1767</v>
      </c>
      <c r="AE839" s="313"/>
      <c r="AF839" s="313"/>
      <c r="AG839" s="313"/>
      <c r="AI839" s="313"/>
      <c r="AK839" s="303"/>
      <c r="AL839" s="421"/>
      <c r="AM839" s="313"/>
      <c r="AN839" s="313"/>
    </row>
    <row r="840" spans="1:40" s="294" customFormat="1" ht="15.5">
      <c r="A840" s="40" t="s">
        <v>8418</v>
      </c>
      <c r="B840" s="352">
        <v>44469</v>
      </c>
      <c r="C840" s="41">
        <v>40</v>
      </c>
      <c r="D840" s="21" t="s">
        <v>8425</v>
      </c>
      <c r="E840" s="303"/>
      <c r="F840" s="303"/>
      <c r="G840" s="303"/>
      <c r="H840" s="303"/>
      <c r="I840" s="303"/>
      <c r="J840" s="303"/>
      <c r="K840" s="303">
        <v>1</v>
      </c>
      <c r="L840" s="303"/>
      <c r="M840" s="303"/>
      <c r="N840" s="303"/>
      <c r="O840" s="303"/>
      <c r="P840" s="303">
        <v>26</v>
      </c>
      <c r="Q840" s="451">
        <v>40</v>
      </c>
      <c r="R840" s="303"/>
      <c r="S840" s="312"/>
      <c r="T840" s="312"/>
      <c r="U840" s="312"/>
      <c r="V840" s="312"/>
      <c r="X840" s="313"/>
      <c r="Y840" s="313"/>
      <c r="Z840" s="313"/>
      <c r="AA840" s="313" t="s">
        <v>1767</v>
      </c>
      <c r="AE840" s="313"/>
      <c r="AF840" s="313"/>
      <c r="AG840" s="313"/>
      <c r="AI840" s="313"/>
      <c r="AK840" s="303"/>
      <c r="AL840" s="421"/>
      <c r="AM840" s="313"/>
      <c r="AN840" s="313" t="s">
        <v>8428</v>
      </c>
    </row>
    <row r="841" spans="1:40" s="294" customFormat="1" ht="15.5">
      <c r="A841" s="40" t="s">
        <v>772</v>
      </c>
      <c r="B841" s="352">
        <v>44523</v>
      </c>
      <c r="C841" s="41">
        <v>16</v>
      </c>
      <c r="D841" s="21" t="s">
        <v>8433</v>
      </c>
      <c r="E841" s="303"/>
      <c r="F841" s="303">
        <v>16</v>
      </c>
      <c r="G841" s="303"/>
      <c r="H841" s="303"/>
      <c r="I841" s="303"/>
      <c r="J841" s="303"/>
      <c r="K841" s="303">
        <v>0</v>
      </c>
      <c r="L841" s="303"/>
      <c r="M841" s="303" t="s">
        <v>8437</v>
      </c>
      <c r="N841" s="303">
        <v>0</v>
      </c>
      <c r="O841" s="303"/>
      <c r="P841" s="303">
        <v>5</v>
      </c>
      <c r="Q841" s="451">
        <v>16</v>
      </c>
      <c r="R841" s="303"/>
      <c r="S841" s="312">
        <v>0</v>
      </c>
      <c r="T841" s="312">
        <v>1</v>
      </c>
      <c r="U841" s="312"/>
      <c r="V841" s="312"/>
      <c r="X841" s="313"/>
      <c r="Y841" s="313" t="s">
        <v>41</v>
      </c>
      <c r="Z841" s="313"/>
      <c r="AA841" s="313" t="s">
        <v>1767</v>
      </c>
      <c r="AE841" s="313"/>
      <c r="AF841" s="313" t="s">
        <v>41</v>
      </c>
      <c r="AG841" s="313"/>
      <c r="AI841" s="313"/>
      <c r="AK841" s="303"/>
      <c r="AL841" s="421" t="s">
        <v>8434</v>
      </c>
      <c r="AM841" s="313"/>
      <c r="AN841" s="313" t="s">
        <v>8440</v>
      </c>
    </row>
    <row r="842" spans="1:40" s="294" customFormat="1" ht="15.5">
      <c r="A842" s="40" t="s">
        <v>8441</v>
      </c>
      <c r="B842" s="352">
        <v>44519</v>
      </c>
      <c r="C842" s="41">
        <v>458</v>
      </c>
      <c r="D842" s="21" t="s">
        <v>8446</v>
      </c>
      <c r="E842" s="303"/>
      <c r="F842" s="303">
        <v>8</v>
      </c>
      <c r="G842" s="303">
        <v>126</v>
      </c>
      <c r="H842" s="303">
        <v>324</v>
      </c>
      <c r="I842" s="303"/>
      <c r="J842" s="303"/>
      <c r="K842" s="303"/>
      <c r="L842" s="303"/>
      <c r="M842" s="303"/>
      <c r="N842" s="303"/>
      <c r="O842" s="303"/>
      <c r="P842" s="303">
        <v>251</v>
      </c>
      <c r="Q842" s="451">
        <v>458</v>
      </c>
      <c r="R842" s="303"/>
      <c r="S842" s="312"/>
      <c r="T842" s="312"/>
      <c r="U842" s="312"/>
      <c r="V842" s="312"/>
      <c r="X842" s="313"/>
      <c r="Y842" s="313"/>
      <c r="Z842" s="313"/>
      <c r="AA842" s="313" t="s">
        <v>1767</v>
      </c>
      <c r="AE842" s="313"/>
      <c r="AF842" s="313"/>
      <c r="AG842" s="313"/>
      <c r="AI842" s="313"/>
      <c r="AK842" s="303"/>
      <c r="AL842" s="421"/>
      <c r="AM842" s="313"/>
      <c r="AN842" s="313"/>
    </row>
    <row r="843" spans="1:40" s="294" customFormat="1" ht="15.5">
      <c r="A843" s="40" t="s">
        <v>8456</v>
      </c>
      <c r="B843" s="352">
        <v>44521</v>
      </c>
      <c r="C843" s="41">
        <v>105</v>
      </c>
      <c r="D843" s="21" t="s">
        <v>8457</v>
      </c>
      <c r="E843" s="303"/>
      <c r="F843" s="303"/>
      <c r="G843" s="303"/>
      <c r="H843" s="303"/>
      <c r="I843" s="303"/>
      <c r="J843" s="303"/>
      <c r="K843" s="303"/>
      <c r="L843" s="303"/>
      <c r="M843" s="303" t="s">
        <v>8458</v>
      </c>
      <c r="N843" s="303">
        <v>1</v>
      </c>
      <c r="O843" s="303">
        <v>0</v>
      </c>
      <c r="P843" s="303"/>
      <c r="Q843" s="451">
        <v>105</v>
      </c>
      <c r="R843" s="303"/>
      <c r="S843" s="312"/>
      <c r="T843" s="312"/>
      <c r="U843" s="312"/>
      <c r="V843" s="312"/>
      <c r="X843" s="313" t="s">
        <v>596</v>
      </c>
      <c r="Y843" s="313"/>
      <c r="Z843" s="313"/>
      <c r="AA843" s="313"/>
      <c r="AE843" s="313"/>
      <c r="AF843" s="313"/>
      <c r="AG843" s="313"/>
      <c r="AI843" s="313"/>
      <c r="AK843" s="303"/>
      <c r="AL843" s="421" t="s">
        <v>8459</v>
      </c>
      <c r="AM843" s="313"/>
      <c r="AN843" s="74" t="s">
        <v>8462</v>
      </c>
    </row>
    <row r="844" spans="1:40" s="294" customFormat="1" ht="15.5">
      <c r="A844" s="40" t="s">
        <v>8463</v>
      </c>
      <c r="B844" s="352">
        <v>44519</v>
      </c>
      <c r="C844" s="41">
        <v>30</v>
      </c>
      <c r="D844" s="21"/>
      <c r="E844" s="303" t="s">
        <v>8469</v>
      </c>
      <c r="F844" s="303"/>
      <c r="G844" s="303"/>
      <c r="H844" s="303"/>
      <c r="I844" s="303"/>
      <c r="J844" s="303">
        <v>0</v>
      </c>
      <c r="K844" s="303">
        <v>2</v>
      </c>
      <c r="L844" s="303">
        <v>6</v>
      </c>
      <c r="M844" s="303" t="s">
        <v>8473</v>
      </c>
      <c r="N844" s="303">
        <v>0</v>
      </c>
      <c r="O844" s="303">
        <v>0</v>
      </c>
      <c r="P844" s="303">
        <v>16</v>
      </c>
      <c r="Q844" s="451">
        <v>30</v>
      </c>
      <c r="R844" s="303"/>
      <c r="S844" s="312"/>
      <c r="T844" s="312">
        <v>1</v>
      </c>
      <c r="U844" s="312"/>
      <c r="V844" s="312"/>
      <c r="X844" s="313"/>
      <c r="Y844" s="313"/>
      <c r="Z844" s="313"/>
      <c r="AA844" s="313" t="s">
        <v>1767</v>
      </c>
      <c r="AE844" s="313"/>
      <c r="AF844" s="313"/>
      <c r="AG844" s="313"/>
      <c r="AI844" s="313"/>
      <c r="AK844" s="303"/>
      <c r="AL844" s="421" t="s">
        <v>8471</v>
      </c>
      <c r="AM844" s="313"/>
      <c r="AN844" s="74" t="s">
        <v>8472</v>
      </c>
    </row>
    <row r="845" spans="1:40" s="294" customFormat="1" ht="15.5">
      <c r="A845" s="40" t="s">
        <v>8479</v>
      </c>
      <c r="B845" s="352">
        <v>44448</v>
      </c>
      <c r="C845" s="41">
        <v>46</v>
      </c>
      <c r="D845" s="21" t="s">
        <v>8483</v>
      </c>
      <c r="E845" s="303"/>
      <c r="F845" s="303">
        <v>5</v>
      </c>
      <c r="G845" s="303">
        <v>13</v>
      </c>
      <c r="H845" s="303">
        <v>28</v>
      </c>
      <c r="I845" s="303"/>
      <c r="J845" s="303"/>
      <c r="K845" s="303"/>
      <c r="L845" s="303"/>
      <c r="M845" s="303"/>
      <c r="N845" s="303">
        <v>3</v>
      </c>
      <c r="O845" s="303">
        <v>2</v>
      </c>
      <c r="P845" s="303">
        <v>3</v>
      </c>
      <c r="Q845" s="451">
        <v>46</v>
      </c>
      <c r="R845" s="303"/>
      <c r="S845" s="312"/>
      <c r="T845" s="312"/>
      <c r="U845" s="312"/>
      <c r="V845" s="312"/>
      <c r="X845" s="313"/>
      <c r="Y845" s="313"/>
      <c r="Z845" s="313"/>
      <c r="AA845" s="313" t="s">
        <v>1767</v>
      </c>
      <c r="AE845" s="313"/>
      <c r="AF845" s="313"/>
      <c r="AG845" s="313"/>
      <c r="AI845" s="313"/>
      <c r="AK845" s="303"/>
      <c r="AL845" s="421"/>
      <c r="AM845" s="313" t="s">
        <v>8486</v>
      </c>
      <c r="AN845" s="74"/>
    </row>
    <row r="846" spans="1:40" s="294" customFormat="1" ht="15.5">
      <c r="A846" s="40" t="s">
        <v>339</v>
      </c>
      <c r="B846" s="352">
        <v>44515</v>
      </c>
      <c r="C846" s="41">
        <v>43</v>
      </c>
      <c r="D846" s="21" t="s">
        <v>8491</v>
      </c>
      <c r="E846" s="303"/>
      <c r="F846" s="303"/>
      <c r="G846" s="303"/>
      <c r="H846" s="303"/>
      <c r="I846" s="303"/>
      <c r="J846" s="303"/>
      <c r="K846" s="303">
        <v>2</v>
      </c>
      <c r="L846" s="303">
        <v>4</v>
      </c>
      <c r="M846" s="303" t="s">
        <v>8494</v>
      </c>
      <c r="N846" s="303">
        <v>1</v>
      </c>
      <c r="O846" s="303"/>
      <c r="P846" s="303">
        <v>43</v>
      </c>
      <c r="Q846" s="451">
        <v>43</v>
      </c>
      <c r="R846" s="303"/>
      <c r="S846" s="312"/>
      <c r="T846" s="312"/>
      <c r="U846" s="312"/>
      <c r="V846" s="312"/>
      <c r="X846" s="313"/>
      <c r="Y846" s="313"/>
      <c r="Z846" s="313"/>
      <c r="AA846" s="313" t="s">
        <v>1767</v>
      </c>
      <c r="AE846" s="313"/>
      <c r="AF846" s="313"/>
      <c r="AG846" s="313"/>
      <c r="AI846" s="313"/>
      <c r="AK846" s="303"/>
      <c r="AL846" s="421" t="s">
        <v>8492</v>
      </c>
      <c r="AM846" s="313"/>
      <c r="AN846" s="74"/>
    </row>
    <row r="847" spans="1:40" s="294" customFormat="1" ht="15.5">
      <c r="A847" s="40" t="s">
        <v>8497</v>
      </c>
      <c r="B847" s="352">
        <v>44518</v>
      </c>
      <c r="C847" s="41">
        <v>14</v>
      </c>
      <c r="D847" s="21" t="s">
        <v>8516</v>
      </c>
      <c r="E847" s="303"/>
      <c r="F847" s="303">
        <v>1</v>
      </c>
      <c r="G847" s="303">
        <v>5</v>
      </c>
      <c r="H847" s="303">
        <v>8</v>
      </c>
      <c r="I847" s="303" t="s">
        <v>8517</v>
      </c>
      <c r="J847" s="303">
        <v>1</v>
      </c>
      <c r="K847" s="303">
        <v>9</v>
      </c>
      <c r="L847" s="303"/>
      <c r="M847" s="303" t="s">
        <v>8521</v>
      </c>
      <c r="N847" s="303">
        <v>0</v>
      </c>
      <c r="O847" s="303"/>
      <c r="P847" s="303">
        <v>5</v>
      </c>
      <c r="Q847" s="451">
        <v>14</v>
      </c>
      <c r="R847" s="303"/>
      <c r="S847" s="312"/>
      <c r="T847" s="312"/>
      <c r="U847" s="312"/>
      <c r="V847" s="312"/>
      <c r="X847" s="313"/>
      <c r="Y847" s="313"/>
      <c r="Z847" s="313"/>
      <c r="AA847" s="313" t="s">
        <v>1767</v>
      </c>
      <c r="AE847" s="313"/>
      <c r="AF847" s="313" t="s">
        <v>237</v>
      </c>
      <c r="AG847" s="313"/>
      <c r="AI847" s="313"/>
      <c r="AK847" s="303"/>
      <c r="AL847" s="421"/>
      <c r="AM847" s="313"/>
      <c r="AN847" s="74" t="s">
        <v>8523</v>
      </c>
    </row>
    <row r="848" spans="1:40" s="294" customFormat="1" ht="15.5">
      <c r="A848" s="40" t="s">
        <v>8498</v>
      </c>
      <c r="B848" s="352">
        <v>44530</v>
      </c>
      <c r="C848" s="41">
        <v>874</v>
      </c>
      <c r="D848" s="21" t="s">
        <v>8528</v>
      </c>
      <c r="E848" s="303"/>
      <c r="F848" s="303"/>
      <c r="G848" s="303"/>
      <c r="H848" s="303"/>
      <c r="I848" s="303"/>
      <c r="J848" s="303"/>
      <c r="K848" s="303">
        <v>42</v>
      </c>
      <c r="L848" s="303">
        <v>139</v>
      </c>
      <c r="M848" s="303" t="s">
        <v>8529</v>
      </c>
      <c r="N848" s="303">
        <v>52</v>
      </c>
      <c r="O848" s="303">
        <v>2</v>
      </c>
      <c r="P848" s="303">
        <v>288</v>
      </c>
      <c r="Q848" s="451">
        <v>874</v>
      </c>
      <c r="R848" s="303"/>
      <c r="S848" s="312"/>
      <c r="T848" s="312"/>
      <c r="U848" s="312"/>
      <c r="V848" s="312"/>
      <c r="X848" s="313"/>
      <c r="Y848" s="313"/>
      <c r="Z848" s="313"/>
      <c r="AA848" s="313"/>
      <c r="AE848" s="313"/>
      <c r="AF848" s="313"/>
      <c r="AG848" s="313"/>
      <c r="AI848" s="313"/>
      <c r="AK848" s="303" t="s">
        <v>1767</v>
      </c>
      <c r="AL848" s="421"/>
      <c r="AM848" s="313" t="s">
        <v>8531</v>
      </c>
      <c r="AN848" s="74"/>
    </row>
    <row r="849" spans="1:40" s="294" customFormat="1" ht="15.5">
      <c r="A849" s="40" t="s">
        <v>8499</v>
      </c>
      <c r="B849" s="352">
        <v>44527</v>
      </c>
      <c r="C849" s="41">
        <v>110</v>
      </c>
      <c r="D849" s="21" t="s">
        <v>1674</v>
      </c>
      <c r="E849" s="303"/>
      <c r="F849" s="303"/>
      <c r="G849" s="303">
        <v>4</v>
      </c>
      <c r="H849" s="303">
        <v>106</v>
      </c>
      <c r="I849" s="303"/>
      <c r="J849" s="303">
        <v>57</v>
      </c>
      <c r="K849" s="303"/>
      <c r="L849" s="303">
        <v>9</v>
      </c>
      <c r="M849" s="303" t="s">
        <v>8536</v>
      </c>
      <c r="N849" s="303">
        <v>14</v>
      </c>
      <c r="O849" s="303">
        <v>4</v>
      </c>
      <c r="P849" s="303">
        <v>110</v>
      </c>
      <c r="Q849" s="451">
        <v>110</v>
      </c>
      <c r="R849" s="303"/>
      <c r="S849" s="312">
        <v>3</v>
      </c>
      <c r="T849" s="312"/>
      <c r="U849" s="312"/>
      <c r="V849" s="312"/>
      <c r="X849" s="313"/>
      <c r="Y849" s="313"/>
      <c r="Z849" s="313"/>
      <c r="AA849" s="313" t="s">
        <v>1767</v>
      </c>
      <c r="AE849" s="313"/>
      <c r="AF849" s="313"/>
      <c r="AG849" s="313"/>
      <c r="AI849" s="313"/>
      <c r="AK849" s="303"/>
      <c r="AL849" s="421"/>
      <c r="AM849" s="313"/>
      <c r="AN849" s="74"/>
    </row>
    <row r="850" spans="1:40" s="294" customFormat="1" ht="15.5">
      <c r="A850" s="40" t="s">
        <v>8541</v>
      </c>
      <c r="B850" s="352">
        <v>44522</v>
      </c>
      <c r="C850" s="41">
        <v>1704</v>
      </c>
      <c r="D850" s="21" t="s">
        <v>8542</v>
      </c>
      <c r="E850" s="303"/>
      <c r="F850" s="303">
        <v>92</v>
      </c>
      <c r="G850" s="303">
        <v>292</v>
      </c>
      <c r="H850" s="303">
        <v>1320</v>
      </c>
      <c r="I850" s="303"/>
      <c r="J850" s="303"/>
      <c r="K850" s="303">
        <v>87</v>
      </c>
      <c r="L850" s="303"/>
      <c r="M850" s="303" t="s">
        <v>8543</v>
      </c>
      <c r="N850" s="303">
        <v>52</v>
      </c>
      <c r="O850" s="303">
        <v>2</v>
      </c>
      <c r="P850" s="303">
        <v>456</v>
      </c>
      <c r="Q850" s="451">
        <v>1704</v>
      </c>
      <c r="R850" s="303"/>
      <c r="S850" s="312"/>
      <c r="T850" s="312"/>
      <c r="U850" s="312"/>
      <c r="V850" s="312"/>
      <c r="X850" s="313"/>
      <c r="Y850" s="313"/>
      <c r="Z850" s="313"/>
      <c r="AA850" s="313" t="s">
        <v>1767</v>
      </c>
      <c r="AE850" s="313"/>
      <c r="AF850" s="313"/>
      <c r="AG850" s="313"/>
      <c r="AI850" s="313"/>
      <c r="AK850" s="303"/>
      <c r="AL850" s="421"/>
      <c r="AM850" s="313"/>
      <c r="AN850" s="74"/>
    </row>
    <row r="851" spans="1:40" s="294" customFormat="1" ht="15.5">
      <c r="A851" s="40" t="s">
        <v>8502</v>
      </c>
      <c r="B851" s="352">
        <v>44516</v>
      </c>
      <c r="C851" s="41">
        <v>13</v>
      </c>
      <c r="D851" s="21" t="s">
        <v>8551</v>
      </c>
      <c r="E851" s="303"/>
      <c r="F851" s="303"/>
      <c r="G851" s="303"/>
      <c r="H851" s="303"/>
      <c r="I851" s="303"/>
      <c r="J851" s="303"/>
      <c r="K851" s="303">
        <v>1</v>
      </c>
      <c r="L851" s="303"/>
      <c r="M851" s="303" t="s">
        <v>8552</v>
      </c>
      <c r="N851" s="303"/>
      <c r="O851" s="303">
        <v>2</v>
      </c>
      <c r="P851" s="303">
        <v>4</v>
      </c>
      <c r="Q851" s="451">
        <v>12</v>
      </c>
      <c r="R851" s="303"/>
      <c r="S851" s="312">
        <v>1</v>
      </c>
      <c r="T851" s="312"/>
      <c r="U851" s="312"/>
      <c r="V851" s="312"/>
      <c r="X851" s="313"/>
      <c r="Y851" s="313"/>
      <c r="Z851" s="313"/>
      <c r="AA851" s="313" t="s">
        <v>1767</v>
      </c>
      <c r="AE851" s="313"/>
      <c r="AF851" s="313"/>
      <c r="AG851" s="313"/>
      <c r="AI851" s="313"/>
      <c r="AK851" s="303"/>
      <c r="AL851" s="421"/>
      <c r="AM851" s="313" t="s">
        <v>8556</v>
      </c>
      <c r="AN851" s="74"/>
    </row>
    <row r="852" spans="1:40" s="294" customFormat="1" ht="15.5">
      <c r="A852" s="40" t="s">
        <v>8501</v>
      </c>
      <c r="B852" s="352">
        <v>44511</v>
      </c>
      <c r="C852" s="41">
        <v>76</v>
      </c>
      <c r="D852" s="21" t="s">
        <v>8561</v>
      </c>
      <c r="E852" s="303" t="s">
        <v>8565</v>
      </c>
      <c r="F852" s="303"/>
      <c r="G852" s="303"/>
      <c r="H852" s="303"/>
      <c r="I852" s="303"/>
      <c r="J852" s="303"/>
      <c r="K852" s="303">
        <v>4</v>
      </c>
      <c r="L852" s="303">
        <v>6</v>
      </c>
      <c r="M852" s="303" t="s">
        <v>8563</v>
      </c>
      <c r="N852" s="303">
        <v>4</v>
      </c>
      <c r="O852" s="303">
        <v>4</v>
      </c>
      <c r="P852" s="303">
        <v>18</v>
      </c>
      <c r="Q852" s="451">
        <v>74</v>
      </c>
      <c r="R852" s="303"/>
      <c r="S852" s="312">
        <v>2</v>
      </c>
      <c r="T852" s="312">
        <v>7</v>
      </c>
      <c r="U852" s="312"/>
      <c r="V852" s="312"/>
      <c r="X852" s="313"/>
      <c r="Y852" s="313"/>
      <c r="Z852" s="313"/>
      <c r="AA852" s="313" t="s">
        <v>136</v>
      </c>
      <c r="AD852" s="313" t="s">
        <v>8567</v>
      </c>
      <c r="AE852" s="313" t="s">
        <v>8571</v>
      </c>
      <c r="AF852" s="313" t="s">
        <v>8569</v>
      </c>
      <c r="AG852" s="313" t="s">
        <v>8568</v>
      </c>
      <c r="AH852" s="313" t="s">
        <v>41</v>
      </c>
      <c r="AI852" s="313" t="s">
        <v>8570</v>
      </c>
      <c r="AK852" s="303"/>
      <c r="AL852" s="421" t="s">
        <v>8562</v>
      </c>
      <c r="AM852" s="313"/>
      <c r="AN852" s="74"/>
    </row>
    <row r="853" spans="1:40" s="294" customFormat="1" ht="15.5">
      <c r="A853" s="40" t="s">
        <v>8503</v>
      </c>
      <c r="B853" s="352">
        <v>44508</v>
      </c>
      <c r="C853" s="41">
        <v>106</v>
      </c>
      <c r="D853" s="21" t="s">
        <v>8575</v>
      </c>
      <c r="E853" s="303" t="s">
        <v>8576</v>
      </c>
      <c r="F853" s="303"/>
      <c r="G853" s="303"/>
      <c r="H853" s="303"/>
      <c r="I853" s="303"/>
      <c r="J853" s="303">
        <v>12</v>
      </c>
      <c r="K853" s="303"/>
      <c r="L853" s="303"/>
      <c r="M853" s="303" t="s">
        <v>8579</v>
      </c>
      <c r="N853" s="303"/>
      <c r="O853" s="303"/>
      <c r="P853" s="303">
        <v>36</v>
      </c>
      <c r="Q853" s="451">
        <v>106</v>
      </c>
      <c r="R853" s="303"/>
      <c r="S853" s="312"/>
      <c r="T853" s="312"/>
      <c r="U853" s="312"/>
      <c r="V853" s="312"/>
      <c r="X853" s="313"/>
      <c r="Y853" s="313"/>
      <c r="Z853" s="313"/>
      <c r="AA853" s="313" t="s">
        <v>1767</v>
      </c>
      <c r="AE853" s="313"/>
      <c r="AF853" s="313"/>
      <c r="AG853" s="313"/>
      <c r="AI853" s="313"/>
      <c r="AK853" s="303"/>
      <c r="AL853" s="421"/>
      <c r="AM853" s="313"/>
      <c r="AN853" s="74" t="s">
        <v>8582</v>
      </c>
    </row>
    <row r="854" spans="1:40" s="294" customFormat="1" ht="15.5">
      <c r="A854" s="40" t="s">
        <v>8584</v>
      </c>
      <c r="B854" s="352">
        <v>44528</v>
      </c>
      <c r="C854" s="41">
        <v>17</v>
      </c>
      <c r="D854" s="21"/>
      <c r="E854" s="303"/>
      <c r="F854" s="303"/>
      <c r="G854" s="303"/>
      <c r="H854" s="303"/>
      <c r="I854" s="303"/>
      <c r="J854" s="303"/>
      <c r="K854" s="303">
        <v>2</v>
      </c>
      <c r="L854" s="303">
        <v>1</v>
      </c>
      <c r="M854" s="303" t="s">
        <v>8592</v>
      </c>
      <c r="N854" s="303">
        <v>5</v>
      </c>
      <c r="O854" s="303">
        <v>0</v>
      </c>
      <c r="P854" s="303">
        <v>16</v>
      </c>
      <c r="Q854" s="451">
        <v>17</v>
      </c>
      <c r="R854" s="303"/>
      <c r="S854" s="312"/>
      <c r="T854" s="312">
        <v>3</v>
      </c>
      <c r="U854" s="312"/>
      <c r="V854" s="312"/>
      <c r="X854" s="313"/>
      <c r="Y854" s="313"/>
      <c r="Z854" s="313"/>
      <c r="AA854" s="313" t="s">
        <v>1767</v>
      </c>
      <c r="AE854" s="313"/>
      <c r="AF854" s="313"/>
      <c r="AG854" s="313"/>
      <c r="AI854" s="313"/>
      <c r="AK854" s="303"/>
      <c r="AL854" s="421"/>
      <c r="AM854" s="313"/>
      <c r="AN854" s="74"/>
    </row>
    <row r="855" spans="1:40" s="294" customFormat="1" ht="15.5">
      <c r="A855" s="40" t="s">
        <v>8616</v>
      </c>
      <c r="B855" s="352">
        <v>44526</v>
      </c>
      <c r="C855" s="41">
        <v>18994</v>
      </c>
      <c r="D855" s="21" t="s">
        <v>8617</v>
      </c>
      <c r="E855" s="303"/>
      <c r="F855" s="303"/>
      <c r="G855" s="303"/>
      <c r="H855" s="303"/>
      <c r="I855" s="303"/>
      <c r="J855" s="303"/>
      <c r="K855" s="303"/>
      <c r="L855" s="303"/>
      <c r="M855" s="303" t="s">
        <v>8621</v>
      </c>
      <c r="N855" s="303">
        <v>818</v>
      </c>
      <c r="O855" s="303"/>
      <c r="P855" s="303"/>
      <c r="Q855" s="447">
        <v>18994</v>
      </c>
      <c r="R855" s="303"/>
      <c r="S855" s="312"/>
      <c r="T855" s="312"/>
      <c r="U855" s="312"/>
      <c r="V855" s="312"/>
      <c r="X855" s="313"/>
      <c r="Y855" s="313"/>
      <c r="Z855" s="313"/>
      <c r="AA855" s="313"/>
      <c r="AE855" s="313"/>
      <c r="AF855" s="313"/>
      <c r="AG855" s="313"/>
      <c r="AI855" s="313"/>
      <c r="AK855" s="41">
        <v>18994</v>
      </c>
      <c r="AM855" s="313"/>
      <c r="AN855" s="74"/>
    </row>
    <row r="856" spans="1:40" s="294" customFormat="1" ht="15.5">
      <c r="A856" s="40" t="s">
        <v>8615</v>
      </c>
      <c r="B856" s="352">
        <v>44526</v>
      </c>
      <c r="C856" s="41">
        <v>3559</v>
      </c>
      <c r="D856" s="21" t="s">
        <v>8618</v>
      </c>
      <c r="E856" s="303"/>
      <c r="F856" s="303"/>
      <c r="G856" s="303"/>
      <c r="H856" s="303"/>
      <c r="I856" s="303"/>
      <c r="J856" s="303"/>
      <c r="K856" s="303"/>
      <c r="L856" s="303"/>
      <c r="M856" s="303" t="s">
        <v>8622</v>
      </c>
      <c r="N856" s="303">
        <v>292</v>
      </c>
      <c r="O856" s="303"/>
      <c r="P856" s="303"/>
      <c r="Q856" s="447">
        <v>3559</v>
      </c>
      <c r="R856" s="303"/>
      <c r="S856" s="312"/>
      <c r="U856" s="312"/>
      <c r="V856" s="312"/>
      <c r="X856" s="313"/>
      <c r="Y856" s="313"/>
      <c r="Z856" s="313"/>
      <c r="AA856" s="313"/>
      <c r="AE856" s="313"/>
      <c r="AF856" s="313"/>
      <c r="AG856" s="313"/>
      <c r="AI856" s="313"/>
      <c r="AK856" s="41">
        <v>3559</v>
      </c>
      <c r="AM856" s="313"/>
      <c r="AN856" s="74"/>
    </row>
    <row r="857" spans="1:40" s="294" customFormat="1" ht="15.5">
      <c r="A857" s="40" t="s">
        <v>8624</v>
      </c>
      <c r="B857" s="352">
        <v>44539</v>
      </c>
      <c r="C857" s="41">
        <v>60</v>
      </c>
      <c r="D857" s="21" t="s">
        <v>8629</v>
      </c>
      <c r="E857" s="303"/>
      <c r="F857" s="303">
        <v>4</v>
      </c>
      <c r="G857" s="303">
        <v>3</v>
      </c>
      <c r="H857" s="303">
        <v>53</v>
      </c>
      <c r="I857" s="303"/>
      <c r="J857" s="303">
        <v>1</v>
      </c>
      <c r="K857" s="303">
        <v>7</v>
      </c>
      <c r="L857" s="303">
        <v>0</v>
      </c>
      <c r="M857" s="303" t="s">
        <v>8633</v>
      </c>
      <c r="N857" s="303">
        <v>1</v>
      </c>
      <c r="O857" s="303">
        <v>1</v>
      </c>
      <c r="P857" s="303">
        <v>32</v>
      </c>
      <c r="Q857" s="447">
        <v>55</v>
      </c>
      <c r="R857" s="303">
        <v>3</v>
      </c>
      <c r="S857" s="312">
        <v>1</v>
      </c>
      <c r="U857" s="312"/>
      <c r="V857" s="312"/>
      <c r="X857" s="313"/>
      <c r="Y857" s="313"/>
      <c r="Z857" s="313"/>
      <c r="AA857" s="313" t="s">
        <v>1767</v>
      </c>
      <c r="AE857" s="313"/>
      <c r="AF857" s="313"/>
      <c r="AG857" s="313"/>
      <c r="AI857" s="313"/>
      <c r="AK857" s="312"/>
      <c r="AL857" s="419"/>
      <c r="AM857" s="313" t="s">
        <v>11359</v>
      </c>
      <c r="AN857" s="74"/>
    </row>
    <row r="858" spans="1:40" s="294" customFormat="1" ht="15.5">
      <c r="A858" s="40" t="s">
        <v>8608</v>
      </c>
      <c r="B858" s="352" t="s">
        <v>8197</v>
      </c>
      <c r="C858" s="41">
        <v>70</v>
      </c>
      <c r="D858" s="21"/>
      <c r="E858" s="303"/>
      <c r="F858" s="303"/>
      <c r="G858" s="303"/>
      <c r="H858" s="303"/>
      <c r="I858" s="303"/>
      <c r="J858" s="303"/>
      <c r="K858" s="303"/>
      <c r="L858" s="303"/>
      <c r="M858" s="303" t="s">
        <v>8639</v>
      </c>
      <c r="N858" s="303"/>
      <c r="O858" s="303"/>
      <c r="P858" s="303">
        <v>50</v>
      </c>
      <c r="Q858" s="447">
        <v>66</v>
      </c>
      <c r="R858" s="303"/>
      <c r="S858" s="312">
        <v>4</v>
      </c>
      <c r="T858" s="294">
        <v>1</v>
      </c>
      <c r="U858" s="312"/>
      <c r="V858" s="312"/>
      <c r="X858" s="313"/>
      <c r="Y858" s="313"/>
      <c r="Z858" s="313"/>
      <c r="AA858" s="313"/>
      <c r="AE858" s="313"/>
      <c r="AF858" s="313"/>
      <c r="AG858" s="313"/>
      <c r="AI858" s="313"/>
      <c r="AK858" s="312"/>
      <c r="AL858" s="419"/>
      <c r="AM858" s="313"/>
      <c r="AN858" s="74"/>
    </row>
    <row r="859" spans="1:40" s="294" customFormat="1" ht="15.5">
      <c r="A859" s="40" t="s">
        <v>8609</v>
      </c>
      <c r="B859" s="352">
        <v>44532</v>
      </c>
      <c r="C859" s="41">
        <v>87</v>
      </c>
      <c r="D859" s="21" t="s">
        <v>8646</v>
      </c>
      <c r="E859" s="303"/>
      <c r="F859" s="303"/>
      <c r="G859" s="303"/>
      <c r="H859" s="303"/>
      <c r="I859" s="303" t="s">
        <v>3698</v>
      </c>
      <c r="J859" s="303"/>
      <c r="K859" s="303"/>
      <c r="L859" s="303"/>
      <c r="M859" s="303" t="s">
        <v>8647</v>
      </c>
      <c r="N859" s="303"/>
      <c r="O859" s="303">
        <v>1</v>
      </c>
      <c r="P859" s="303">
        <v>42</v>
      </c>
      <c r="Q859" s="447">
        <v>59</v>
      </c>
      <c r="R859" s="303"/>
      <c r="S859" s="312"/>
      <c r="U859" s="312"/>
      <c r="V859" s="312"/>
      <c r="X859" s="313" t="s">
        <v>8758</v>
      </c>
      <c r="Y859" s="313"/>
      <c r="Z859" s="313"/>
      <c r="AA859" s="313" t="s">
        <v>1767</v>
      </c>
      <c r="AE859" s="313" t="s">
        <v>8649</v>
      </c>
      <c r="AF859" s="313"/>
      <c r="AG859" s="313"/>
      <c r="AI859" s="313" t="s">
        <v>8648</v>
      </c>
      <c r="AK859" s="312"/>
      <c r="AL859" s="419"/>
      <c r="AM859" s="313"/>
      <c r="AN859" s="74"/>
    </row>
    <row r="860" spans="1:40" s="294" customFormat="1" ht="15.5">
      <c r="A860" s="40" t="s">
        <v>8683</v>
      </c>
      <c r="B860" s="352">
        <v>44532</v>
      </c>
      <c r="C860" s="41">
        <v>72</v>
      </c>
      <c r="D860" s="21" t="s">
        <v>8655</v>
      </c>
      <c r="E860" s="303"/>
      <c r="F860" s="303">
        <v>1</v>
      </c>
      <c r="G860" s="303">
        <v>13</v>
      </c>
      <c r="H860" s="303">
        <v>33</v>
      </c>
      <c r="I860" s="303"/>
      <c r="J860" s="303"/>
      <c r="K860" s="303">
        <v>18</v>
      </c>
      <c r="L860" s="303">
        <v>12</v>
      </c>
      <c r="M860" s="303" t="s">
        <v>8656</v>
      </c>
      <c r="N860" s="303">
        <v>9</v>
      </c>
      <c r="O860" s="303">
        <v>6</v>
      </c>
      <c r="P860" s="303">
        <v>30</v>
      </c>
      <c r="Q860" s="447">
        <v>66</v>
      </c>
      <c r="R860" s="303">
        <v>3</v>
      </c>
      <c r="S860" s="312">
        <v>5</v>
      </c>
      <c r="U860" s="312"/>
      <c r="V860" s="312">
        <v>1</v>
      </c>
      <c r="X860" s="313"/>
      <c r="Y860" s="313"/>
      <c r="Z860" s="313"/>
      <c r="AA860" s="313" t="s">
        <v>1767</v>
      </c>
      <c r="AE860" s="313"/>
      <c r="AF860" s="313"/>
      <c r="AG860" s="313"/>
      <c r="AI860" s="313"/>
      <c r="AK860" s="312"/>
      <c r="AL860" s="419"/>
      <c r="AM860" s="313" t="s">
        <v>8674</v>
      </c>
      <c r="AN860" s="74"/>
    </row>
    <row r="861" spans="1:40" s="294" customFormat="1" ht="15.5">
      <c r="A861" s="40" t="s">
        <v>8682</v>
      </c>
      <c r="B861" s="352">
        <v>44532</v>
      </c>
      <c r="C861" s="41">
        <v>28</v>
      </c>
      <c r="D861" s="21" t="s">
        <v>8699</v>
      </c>
      <c r="E861" s="303"/>
      <c r="F861" s="303">
        <v>1</v>
      </c>
      <c r="G861" s="303">
        <v>4</v>
      </c>
      <c r="H861" s="303">
        <v>23</v>
      </c>
      <c r="I861" s="303"/>
      <c r="J861" s="303"/>
      <c r="K861" s="303">
        <v>6</v>
      </c>
      <c r="L861" s="303">
        <v>2</v>
      </c>
      <c r="M861" s="303" t="s">
        <v>8700</v>
      </c>
      <c r="N861" s="303">
        <v>6</v>
      </c>
      <c r="O861" s="303">
        <v>1</v>
      </c>
      <c r="P861" s="303">
        <v>19</v>
      </c>
      <c r="Q861" s="447">
        <v>25</v>
      </c>
      <c r="R861" s="303">
        <v>1</v>
      </c>
      <c r="S861" s="312">
        <v>2</v>
      </c>
      <c r="U861" s="312"/>
      <c r="V861" s="312"/>
      <c r="X861" s="313"/>
      <c r="Y861" s="313"/>
      <c r="Z861" s="313"/>
      <c r="AA861" s="313" t="s">
        <v>1767</v>
      </c>
      <c r="AE861" s="313"/>
      <c r="AF861" s="313"/>
      <c r="AG861" s="313"/>
      <c r="AI861" s="313"/>
      <c r="AK861" s="312"/>
      <c r="AL861" s="419"/>
      <c r="AM861" s="313" t="s">
        <v>8701</v>
      </c>
      <c r="AN861" s="74"/>
    </row>
    <row r="862" spans="1:40" s="294" customFormat="1" ht="15.5">
      <c r="A862" s="40" t="s">
        <v>8678</v>
      </c>
      <c r="B862" s="352">
        <v>44523</v>
      </c>
      <c r="C862" s="41">
        <v>57</v>
      </c>
      <c r="D862" s="21" t="s">
        <v>8689</v>
      </c>
      <c r="E862" s="303"/>
      <c r="F862" s="303">
        <v>0</v>
      </c>
      <c r="G862" s="303">
        <v>4</v>
      </c>
      <c r="H862" s="303">
        <v>53</v>
      </c>
      <c r="I862" s="303" t="s">
        <v>8690</v>
      </c>
      <c r="J862" s="303"/>
      <c r="K862" s="303"/>
      <c r="L862" s="303"/>
      <c r="M862" s="303" t="s">
        <v>8698</v>
      </c>
      <c r="N862" s="303"/>
      <c r="O862" s="303"/>
      <c r="P862" s="303"/>
      <c r="Q862" s="447">
        <v>57</v>
      </c>
      <c r="R862" s="303"/>
      <c r="S862" s="312"/>
      <c r="U862" s="312"/>
      <c r="V862" s="312"/>
      <c r="X862" s="313"/>
      <c r="Y862" s="313"/>
      <c r="Z862" s="313"/>
      <c r="AA862" s="313" t="s">
        <v>1767</v>
      </c>
      <c r="AE862" s="313"/>
      <c r="AF862" s="313"/>
      <c r="AG862" s="313"/>
      <c r="AI862" s="313"/>
      <c r="AK862" s="312"/>
      <c r="AL862" s="419"/>
      <c r="AM862" s="313"/>
      <c r="AN862" s="74"/>
    </row>
    <row r="863" spans="1:40" s="294" customFormat="1" ht="15.5">
      <c r="A863" s="40" t="s">
        <v>8684</v>
      </c>
      <c r="B863" s="352">
        <v>44540</v>
      </c>
      <c r="C863" s="41">
        <v>33</v>
      </c>
      <c r="D863" s="21" t="s">
        <v>8707</v>
      </c>
      <c r="E863" s="303"/>
      <c r="F863" s="303"/>
      <c r="G863" s="303"/>
      <c r="H863" s="303"/>
      <c r="I863" s="303"/>
      <c r="J863" s="303"/>
      <c r="K863" s="303"/>
      <c r="L863" s="303">
        <v>5</v>
      </c>
      <c r="M863" s="303"/>
      <c r="N863" s="303">
        <v>0</v>
      </c>
      <c r="O863" s="303"/>
      <c r="P863" s="303">
        <v>10</v>
      </c>
      <c r="Q863" s="447">
        <v>33</v>
      </c>
      <c r="R863" s="303"/>
      <c r="S863" s="312"/>
      <c r="U863" s="312"/>
      <c r="V863" s="312"/>
      <c r="X863" s="313"/>
      <c r="Y863" s="313"/>
      <c r="Z863" s="313"/>
      <c r="AA863" s="313" t="s">
        <v>1767</v>
      </c>
      <c r="AE863" s="313"/>
      <c r="AF863" s="313"/>
      <c r="AG863" s="313"/>
      <c r="AI863" s="313"/>
      <c r="AK863" s="312"/>
      <c r="AL863" s="419"/>
      <c r="AM863" s="313"/>
      <c r="AN863" s="74"/>
    </row>
    <row r="864" spans="1:40" s="294" customFormat="1" ht="15.5">
      <c r="A864" s="40" t="s">
        <v>8685</v>
      </c>
      <c r="B864" s="352">
        <v>44539</v>
      </c>
      <c r="C864" s="41">
        <v>193</v>
      </c>
      <c r="D864" s="21" t="s">
        <v>8717</v>
      </c>
      <c r="E864" s="303"/>
      <c r="F864" s="303"/>
      <c r="G864" s="303">
        <v>4</v>
      </c>
      <c r="H864" s="303">
        <v>189</v>
      </c>
      <c r="I864" s="303"/>
      <c r="J864" s="303"/>
      <c r="K864" s="303">
        <v>1</v>
      </c>
      <c r="L864" s="303">
        <v>29</v>
      </c>
      <c r="M864" s="303" t="s">
        <v>8721</v>
      </c>
      <c r="N864" s="303"/>
      <c r="O864" s="303">
        <v>1</v>
      </c>
      <c r="P864" s="303">
        <v>49</v>
      </c>
      <c r="Q864" s="447">
        <v>192</v>
      </c>
      <c r="R864" s="303"/>
      <c r="S864" s="312">
        <v>1</v>
      </c>
      <c r="U864" s="312"/>
      <c r="V864" s="312"/>
      <c r="X864" s="313"/>
      <c r="Y864" s="313"/>
      <c r="Z864" s="313"/>
      <c r="AA864" s="313" t="s">
        <v>1767</v>
      </c>
      <c r="AE864" s="313"/>
      <c r="AF864" s="313"/>
      <c r="AG864" s="313"/>
      <c r="AI864" s="313"/>
      <c r="AK864" s="312"/>
      <c r="AL864" s="419" t="s">
        <v>8718</v>
      </c>
      <c r="AM864" s="313"/>
      <c r="AN864" s="74" t="s">
        <v>8719</v>
      </c>
    </row>
    <row r="865" spans="1:40" s="294" customFormat="1" ht="15.5">
      <c r="A865" s="40" t="s">
        <v>8728</v>
      </c>
      <c r="B865" s="352">
        <v>44540</v>
      </c>
      <c r="C865" s="41">
        <v>395</v>
      </c>
      <c r="D865" s="21" t="s">
        <v>8736</v>
      </c>
      <c r="E865" s="303"/>
      <c r="F865" s="303">
        <v>8</v>
      </c>
      <c r="G865" s="303">
        <v>25</v>
      </c>
      <c r="H865" s="303">
        <v>354</v>
      </c>
      <c r="I865" s="303"/>
      <c r="J865" s="303"/>
      <c r="K865" s="303"/>
      <c r="L865" s="303"/>
      <c r="M865" s="303" t="s">
        <v>8731</v>
      </c>
      <c r="N865" s="303"/>
      <c r="O865" s="303">
        <v>0</v>
      </c>
      <c r="P865" s="303">
        <v>101</v>
      </c>
      <c r="Q865" s="447">
        <v>340</v>
      </c>
      <c r="R865" s="303"/>
      <c r="S865" s="312">
        <v>3</v>
      </c>
      <c r="U865">
        <v>57</v>
      </c>
      <c r="V865" s="312"/>
      <c r="X865" s="313"/>
      <c r="Y865" s="313"/>
      <c r="Z865" s="313"/>
      <c r="AA865" s="313" t="s">
        <v>1767</v>
      </c>
      <c r="AE865" s="313"/>
      <c r="AF865" s="313"/>
      <c r="AG865" s="313"/>
      <c r="AI865" s="313"/>
      <c r="AK865" s="312"/>
      <c r="AL865" s="419"/>
      <c r="AM865" s="313"/>
      <c r="AN865" s="74" t="s">
        <v>8737</v>
      </c>
    </row>
    <row r="866" spans="1:40" s="294" customFormat="1" ht="15.5">
      <c r="A866" s="40" t="s">
        <v>8729</v>
      </c>
      <c r="B866" s="352">
        <v>44540</v>
      </c>
      <c r="C866" s="41">
        <v>123</v>
      </c>
      <c r="D866" s="21" t="s">
        <v>8736</v>
      </c>
      <c r="E866" s="303"/>
      <c r="F866" s="303">
        <v>4</v>
      </c>
      <c r="G866" s="303">
        <v>27</v>
      </c>
      <c r="H866" s="303">
        <v>86</v>
      </c>
      <c r="I866" s="303"/>
      <c r="J866" s="303"/>
      <c r="K866" s="303"/>
      <c r="L866" s="303"/>
      <c r="M866" s="303" t="s">
        <v>8732</v>
      </c>
      <c r="N866" s="303"/>
      <c r="O866" s="303">
        <v>0</v>
      </c>
      <c r="P866" s="303">
        <v>25</v>
      </c>
      <c r="Q866" s="447">
        <v>68</v>
      </c>
      <c r="R866" s="303"/>
      <c r="S866" s="312">
        <v>1</v>
      </c>
      <c r="U866">
        <v>56</v>
      </c>
      <c r="V866" s="312"/>
      <c r="X866" s="313"/>
      <c r="Y866" s="313"/>
      <c r="Z866" s="313"/>
      <c r="AA866" s="313" t="s">
        <v>1767</v>
      </c>
      <c r="AE866" s="313"/>
      <c r="AF866" s="313"/>
      <c r="AG866" s="313"/>
      <c r="AI866" s="313"/>
      <c r="AK866" s="312"/>
      <c r="AL866" s="419"/>
      <c r="AM866" s="313"/>
      <c r="AN866" s="74" t="s">
        <v>8737</v>
      </c>
    </row>
    <row r="867" spans="1:40" s="294" customFormat="1" ht="15.5">
      <c r="A867" s="40" t="s">
        <v>8730</v>
      </c>
      <c r="B867" s="352">
        <v>44540</v>
      </c>
      <c r="C867" s="41">
        <v>30</v>
      </c>
      <c r="D867" s="21" t="s">
        <v>8736</v>
      </c>
      <c r="E867" s="303"/>
      <c r="F867" s="303">
        <v>1</v>
      </c>
      <c r="G867" s="303">
        <v>11</v>
      </c>
      <c r="H867" s="303">
        <v>18</v>
      </c>
      <c r="I867" s="303"/>
      <c r="J867" s="303"/>
      <c r="K867" s="303"/>
      <c r="L867" s="303"/>
      <c r="M867" s="303" t="s">
        <v>8733</v>
      </c>
      <c r="N867" s="303"/>
      <c r="O867" s="303">
        <v>0</v>
      </c>
      <c r="P867" s="303">
        <v>16</v>
      </c>
      <c r="Q867" s="447">
        <v>20</v>
      </c>
      <c r="R867" s="303"/>
      <c r="S867" s="312">
        <v>0</v>
      </c>
      <c r="U867">
        <v>11</v>
      </c>
      <c r="V867" s="312"/>
      <c r="X867" s="313"/>
      <c r="Y867" s="313"/>
      <c r="Z867" s="313"/>
      <c r="AA867" s="313" t="s">
        <v>1767</v>
      </c>
      <c r="AE867" s="313"/>
      <c r="AF867" s="313"/>
      <c r="AG867" s="313"/>
      <c r="AI867" s="313"/>
      <c r="AK867" s="312"/>
      <c r="AL867" s="419"/>
      <c r="AM867" s="313"/>
      <c r="AN867" s="74" t="s">
        <v>8737</v>
      </c>
    </row>
    <row r="868" spans="1:40" s="294" customFormat="1" ht="15.5">
      <c r="A868" s="40" t="s">
        <v>8738</v>
      </c>
      <c r="B868" s="352">
        <v>44565</v>
      </c>
      <c r="C868" s="41">
        <v>15105</v>
      </c>
      <c r="D868" s="21" t="s">
        <v>8744</v>
      </c>
      <c r="E868" s="303"/>
      <c r="F868" s="303">
        <v>1061</v>
      </c>
      <c r="G868" s="303">
        <v>3074</v>
      </c>
      <c r="H868" s="303">
        <v>7460</v>
      </c>
      <c r="I868" s="303"/>
      <c r="J868" s="303"/>
      <c r="K868" s="303"/>
      <c r="L868" s="303"/>
      <c r="M868" s="303" t="s">
        <v>8745</v>
      </c>
      <c r="N868" s="303">
        <v>4339</v>
      </c>
      <c r="O868" s="303">
        <v>1858</v>
      </c>
      <c r="P868" s="303"/>
      <c r="Q868" s="447">
        <v>15105</v>
      </c>
      <c r="R868" s="303"/>
      <c r="S868" s="312"/>
      <c r="U868"/>
      <c r="V868" s="312"/>
      <c r="X868" s="313"/>
      <c r="Y868" s="313"/>
      <c r="Z868" s="313"/>
      <c r="AA868" s="313" t="s">
        <v>1767</v>
      </c>
      <c r="AE868" s="313"/>
      <c r="AF868" s="313"/>
      <c r="AG868" s="313"/>
      <c r="AI868" s="303"/>
      <c r="AK868" s="312"/>
      <c r="AL868" s="419"/>
      <c r="AM868" s="313"/>
      <c r="AN868" s="74"/>
    </row>
    <row r="869" spans="1:40" s="294" customFormat="1" ht="15.5">
      <c r="A869" s="40" t="s">
        <v>8752</v>
      </c>
      <c r="B869" s="352">
        <v>44553</v>
      </c>
      <c r="C869" s="41">
        <v>61</v>
      </c>
      <c r="D869" s="21"/>
      <c r="E869" s="303"/>
      <c r="F869" s="303"/>
      <c r="G869" s="303"/>
      <c r="H869" s="303"/>
      <c r="I869" s="303"/>
      <c r="J869" s="303"/>
      <c r="K869" s="303">
        <v>16</v>
      </c>
      <c r="L869" s="303"/>
      <c r="M869" s="303" t="s">
        <v>8816</v>
      </c>
      <c r="N869" s="303"/>
      <c r="O869" s="303"/>
      <c r="P869" s="303"/>
      <c r="Q869" s="447">
        <v>61</v>
      </c>
      <c r="R869" s="303"/>
      <c r="S869" s="312"/>
      <c r="U869"/>
      <c r="V869" s="312"/>
      <c r="Y869" s="313"/>
      <c r="Z869" s="313"/>
      <c r="AA869" s="313" t="s">
        <v>1767</v>
      </c>
      <c r="AE869" s="313"/>
      <c r="AF869" s="313"/>
      <c r="AG869" s="313"/>
      <c r="AI869" s="303" t="s">
        <v>8818</v>
      </c>
      <c r="AK869" s="312"/>
      <c r="AL869" s="419"/>
      <c r="AM869" s="313"/>
      <c r="AN869" s="74" t="s">
        <v>8754</v>
      </c>
    </row>
    <row r="870" spans="1:40" s="294" customFormat="1" ht="15.5">
      <c r="A870" s="40" t="s">
        <v>8753</v>
      </c>
      <c r="B870" s="352">
        <v>44553</v>
      </c>
      <c r="C870" s="41">
        <v>51</v>
      </c>
      <c r="D870" s="21"/>
      <c r="E870" s="303"/>
      <c r="F870" s="303"/>
      <c r="G870" s="303"/>
      <c r="H870" s="303"/>
      <c r="I870" s="303"/>
      <c r="J870" s="303"/>
      <c r="K870" s="303">
        <v>14</v>
      </c>
      <c r="L870" s="303"/>
      <c r="M870" s="303" t="s">
        <v>8817</v>
      </c>
      <c r="N870" s="303"/>
      <c r="O870" s="303"/>
      <c r="P870" s="303"/>
      <c r="Q870" s="447">
        <v>51</v>
      </c>
      <c r="R870" s="303"/>
      <c r="S870" s="312"/>
      <c r="U870"/>
      <c r="V870" s="312"/>
      <c r="X870" s="313" t="s">
        <v>8757</v>
      </c>
      <c r="Y870" s="313"/>
      <c r="Z870" s="313"/>
      <c r="AA870" s="313"/>
      <c r="AE870" s="313"/>
      <c r="AF870" s="313"/>
      <c r="AG870" s="313"/>
      <c r="AI870" s="21" t="s">
        <v>8819</v>
      </c>
      <c r="AK870" s="312" t="s">
        <v>8756</v>
      </c>
      <c r="AL870" s="419"/>
      <c r="AM870" s="313"/>
      <c r="AN870" s="74" t="s">
        <v>8755</v>
      </c>
    </row>
    <row r="871" spans="1:40" s="294" customFormat="1" ht="15" customHeight="1">
      <c r="A871" s="40" t="s">
        <v>8815</v>
      </c>
      <c r="B871" s="352">
        <v>44557</v>
      </c>
      <c r="C871" s="41">
        <v>2655</v>
      </c>
      <c r="D871" s="21"/>
      <c r="E871" s="303"/>
      <c r="F871" s="303">
        <v>171</v>
      </c>
      <c r="G871" s="303">
        <v>513</v>
      </c>
      <c r="H871" s="303">
        <v>1971</v>
      </c>
      <c r="I871" s="303">
        <v>28</v>
      </c>
      <c r="J871" s="303"/>
      <c r="K871" s="303">
        <v>123</v>
      </c>
      <c r="L871" s="303">
        <v>291</v>
      </c>
      <c r="M871" s="303" t="s">
        <v>8764</v>
      </c>
      <c r="N871" s="303">
        <v>91</v>
      </c>
      <c r="O871" s="303">
        <v>27</v>
      </c>
      <c r="P871" s="303">
        <v>430</v>
      </c>
      <c r="Q871" s="447">
        <v>2561</v>
      </c>
      <c r="R871" s="303">
        <v>80</v>
      </c>
      <c r="S871" s="312">
        <v>14</v>
      </c>
      <c r="T871" s="313">
        <v>290</v>
      </c>
      <c r="U871"/>
      <c r="V871" s="312">
        <v>14</v>
      </c>
      <c r="X871" s="313">
        <v>13</v>
      </c>
      <c r="Y871" s="313"/>
      <c r="Z871" s="313"/>
      <c r="AA871" s="313" t="s">
        <v>8766</v>
      </c>
      <c r="AE871" s="313"/>
      <c r="AF871" s="313"/>
      <c r="AG871" s="313"/>
      <c r="AI871" s="303"/>
      <c r="AK871" s="312" t="s">
        <v>8767</v>
      </c>
      <c r="AL871" s="419"/>
      <c r="AM871" s="313"/>
      <c r="AN871" s="74"/>
    </row>
    <row r="872" spans="1:40" s="294" customFormat="1" ht="15.5">
      <c r="A872" s="40" t="s">
        <v>8777</v>
      </c>
      <c r="B872" s="352">
        <v>44556</v>
      </c>
      <c r="C872" s="41">
        <v>87</v>
      </c>
      <c r="D872" s="21" t="s">
        <v>8773</v>
      </c>
      <c r="E872" s="303"/>
      <c r="F872" s="303"/>
      <c r="G872" s="303"/>
      <c r="H872" s="303"/>
      <c r="I872" s="303"/>
      <c r="J872" s="303">
        <v>48</v>
      </c>
      <c r="K872" s="303">
        <v>11</v>
      </c>
      <c r="L872" s="303"/>
      <c r="M872" s="303" t="s">
        <v>8774</v>
      </c>
      <c r="N872" s="303">
        <v>12</v>
      </c>
      <c r="O872" s="303">
        <v>0</v>
      </c>
      <c r="P872" s="303">
        <v>4</v>
      </c>
      <c r="Q872" s="447">
        <v>87</v>
      </c>
      <c r="R872" s="303"/>
      <c r="S872" s="312">
        <v>0</v>
      </c>
      <c r="T872" s="313">
        <v>0</v>
      </c>
      <c r="U872"/>
      <c r="V872" s="312"/>
      <c r="X872" s="313"/>
      <c r="Y872" s="313"/>
      <c r="Z872" s="313"/>
      <c r="AA872" s="313" t="s">
        <v>1767</v>
      </c>
      <c r="AE872" s="313"/>
      <c r="AF872" s="313"/>
      <c r="AG872" s="313"/>
      <c r="AI872" s="313"/>
      <c r="AK872" s="41"/>
      <c r="AL872" s="419"/>
      <c r="AM872" s="313"/>
      <c r="AN872" s="74"/>
    </row>
    <row r="873" spans="1:40" s="294" customFormat="1" ht="15.5">
      <c r="A873" s="353" t="s">
        <v>8779</v>
      </c>
      <c r="B873" s="352">
        <v>44551</v>
      </c>
      <c r="C873" s="41">
        <v>130</v>
      </c>
      <c r="D873" s="21" t="s">
        <v>8786</v>
      </c>
      <c r="E873" s="303"/>
      <c r="F873" s="303"/>
      <c r="G873" s="303"/>
      <c r="H873" s="303"/>
      <c r="I873" s="303"/>
      <c r="J873" s="303"/>
      <c r="K873" s="303"/>
      <c r="L873" s="303"/>
      <c r="M873" s="303"/>
      <c r="N873" s="303"/>
      <c r="O873" s="303"/>
      <c r="P873" s="303"/>
      <c r="Q873" s="447">
        <v>114</v>
      </c>
      <c r="R873" s="303"/>
      <c r="S873" s="312"/>
      <c r="T873" s="313"/>
      <c r="U873"/>
      <c r="V873" s="312"/>
      <c r="X873" s="313" t="s">
        <v>8790</v>
      </c>
      <c r="Y873" s="313"/>
      <c r="Z873" s="313"/>
      <c r="AA873" s="313"/>
      <c r="AE873" s="313"/>
      <c r="AF873" s="313"/>
      <c r="AG873" s="313"/>
      <c r="AI873" s="313"/>
      <c r="AK873" s="41"/>
      <c r="AL873" s="419" t="s">
        <v>8787</v>
      </c>
      <c r="AM873" s="313"/>
      <c r="AN873" s="74"/>
    </row>
    <row r="874" spans="1:40" s="294" customFormat="1" ht="15.5">
      <c r="A874" s="40" t="s">
        <v>8803</v>
      </c>
      <c r="B874" s="352">
        <v>44539</v>
      </c>
      <c r="C874" s="41">
        <v>132</v>
      </c>
      <c r="D874" s="21"/>
      <c r="E874" s="303"/>
      <c r="F874" s="303"/>
      <c r="G874" s="303"/>
      <c r="H874" s="303"/>
      <c r="I874" s="303"/>
      <c r="J874" s="303"/>
      <c r="K874" s="303">
        <v>6</v>
      </c>
      <c r="L874" s="303">
        <v>120</v>
      </c>
      <c r="M874" s="303" t="s">
        <v>8805</v>
      </c>
      <c r="N874" s="303"/>
      <c r="O874" s="303">
        <v>6</v>
      </c>
      <c r="P874" s="303">
        <v>83</v>
      </c>
      <c r="Q874" s="447">
        <v>105</v>
      </c>
      <c r="R874" s="303">
        <v>4</v>
      </c>
      <c r="S874" s="312">
        <v>1</v>
      </c>
      <c r="T874" s="313"/>
      <c r="U874">
        <v>22</v>
      </c>
      <c r="V874" s="312"/>
      <c r="X874" s="313"/>
      <c r="Y874" s="313"/>
      <c r="Z874" s="313"/>
      <c r="AA874" s="313" t="s">
        <v>1767</v>
      </c>
      <c r="AE874" s="313"/>
      <c r="AF874" s="313"/>
      <c r="AG874" s="313"/>
      <c r="AI874" s="313"/>
      <c r="AK874" s="41"/>
      <c r="AL874" s="419"/>
      <c r="AM874" s="313"/>
      <c r="AN874" s="74"/>
    </row>
    <row r="875" spans="1:40" s="294" customFormat="1" ht="15.5">
      <c r="A875" s="40" t="s">
        <v>8804</v>
      </c>
      <c r="B875" s="352">
        <v>44539</v>
      </c>
      <c r="C875" s="41">
        <v>724</v>
      </c>
      <c r="D875" s="21"/>
      <c r="E875" s="303"/>
      <c r="F875" s="303"/>
      <c r="G875" s="303"/>
      <c r="H875" s="303"/>
      <c r="I875" s="303"/>
      <c r="J875" s="303"/>
      <c r="K875" s="303">
        <v>12</v>
      </c>
      <c r="L875" s="303"/>
      <c r="M875" s="303" t="s">
        <v>8806</v>
      </c>
      <c r="N875" s="303"/>
      <c r="O875" s="303">
        <v>2</v>
      </c>
      <c r="P875" s="303">
        <v>353</v>
      </c>
      <c r="Q875" s="447">
        <v>535</v>
      </c>
      <c r="R875" s="303">
        <v>38</v>
      </c>
      <c r="S875" s="312">
        <v>13</v>
      </c>
      <c r="T875" s="313"/>
      <c r="U875">
        <v>138</v>
      </c>
      <c r="V875" s="312"/>
      <c r="X875" s="313"/>
      <c r="Y875" s="313"/>
      <c r="Z875" s="313"/>
      <c r="AA875" s="313" t="s">
        <v>1767</v>
      </c>
      <c r="AE875" s="313"/>
      <c r="AF875" s="313"/>
      <c r="AG875" s="313"/>
      <c r="AI875" s="313"/>
      <c r="AK875" s="41"/>
      <c r="AL875" s="419"/>
      <c r="AM875" s="313"/>
      <c r="AN875" s="74"/>
    </row>
    <row r="876" spans="1:40" s="294" customFormat="1" ht="15.5">
      <c r="A876" s="81" t="s">
        <v>8798</v>
      </c>
      <c r="B876" s="352">
        <v>44532</v>
      </c>
      <c r="C876" s="41">
        <v>9</v>
      </c>
      <c r="D876" s="21" t="s">
        <v>8807</v>
      </c>
      <c r="E876" s="303" t="s">
        <v>8809</v>
      </c>
      <c r="F876" s="303"/>
      <c r="G876" s="303"/>
      <c r="H876" s="303"/>
      <c r="I876" s="303"/>
      <c r="J876" s="303">
        <v>9</v>
      </c>
      <c r="K876" s="303"/>
      <c r="L876" s="303">
        <v>1</v>
      </c>
      <c r="M876" s="303" t="s">
        <v>8810</v>
      </c>
      <c r="N876" s="303"/>
      <c r="O876" s="303"/>
      <c r="P876" s="303">
        <v>7</v>
      </c>
      <c r="Q876" s="447">
        <v>9</v>
      </c>
      <c r="R876" s="303">
        <v>0</v>
      </c>
      <c r="S876" s="312">
        <v>0</v>
      </c>
      <c r="T876" s="313"/>
      <c r="U876"/>
      <c r="V876" s="312"/>
      <c r="X876" s="313"/>
      <c r="Y876" s="313"/>
      <c r="Z876" s="313"/>
      <c r="AA876" s="313" t="s">
        <v>1767</v>
      </c>
      <c r="AE876" s="313"/>
      <c r="AF876" s="313"/>
      <c r="AG876" s="313"/>
      <c r="AI876" s="313"/>
      <c r="AK876" s="41"/>
      <c r="AL876" s="419" t="s">
        <v>8808</v>
      </c>
      <c r="AM876" s="313"/>
      <c r="AN876" s="74"/>
    </row>
    <row r="877" spans="1:40" s="294" customFormat="1" ht="15.5">
      <c r="A877" s="40" t="s">
        <v>8820</v>
      </c>
      <c r="B877" s="352">
        <v>44548</v>
      </c>
      <c r="C877" s="41">
        <v>201</v>
      </c>
      <c r="D877" s="21"/>
      <c r="E877" s="303"/>
      <c r="F877" s="303"/>
      <c r="G877" s="303"/>
      <c r="H877" s="303"/>
      <c r="I877" s="303"/>
      <c r="J877" s="303"/>
      <c r="K877" s="303">
        <v>7</v>
      </c>
      <c r="L877" s="303">
        <v>1</v>
      </c>
      <c r="M877" s="303" t="s">
        <v>8831</v>
      </c>
      <c r="N877" s="303"/>
      <c r="O877" s="303"/>
      <c r="P877" s="303">
        <v>113</v>
      </c>
      <c r="Q877" s="447">
        <v>201</v>
      </c>
      <c r="R877" s="303"/>
      <c r="S877" s="312"/>
      <c r="T877" s="313">
        <v>10</v>
      </c>
      <c r="U877"/>
      <c r="V877" s="312"/>
      <c r="X877" s="313"/>
      <c r="Y877" s="313"/>
      <c r="Z877" s="313"/>
      <c r="AA877" s="313" t="s">
        <v>1767</v>
      </c>
      <c r="AE877" s="313"/>
      <c r="AF877" s="313"/>
      <c r="AG877" s="313"/>
      <c r="AI877" s="313"/>
      <c r="AK877" s="41"/>
      <c r="AL877" s="419"/>
      <c r="AM877" s="313"/>
      <c r="AN877" s="74"/>
    </row>
    <row r="878" spans="1:40" s="294" customFormat="1" ht="15.5">
      <c r="A878" s="40" t="s">
        <v>8821</v>
      </c>
      <c r="B878" s="352">
        <v>44543</v>
      </c>
      <c r="C878" s="41">
        <v>367</v>
      </c>
      <c r="D878" s="21"/>
      <c r="E878" s="303"/>
      <c r="F878" s="303"/>
      <c r="G878" s="303"/>
      <c r="H878" s="303"/>
      <c r="I878" s="303"/>
      <c r="J878" s="303"/>
      <c r="K878" s="303"/>
      <c r="L878" s="303"/>
      <c r="M878" s="303"/>
      <c r="N878" s="303"/>
      <c r="O878" s="303"/>
      <c r="P878" s="303"/>
      <c r="Q878" s="447">
        <v>367</v>
      </c>
      <c r="R878" s="303"/>
      <c r="S878" s="312"/>
      <c r="T878" s="313"/>
      <c r="U878"/>
      <c r="V878" s="312"/>
      <c r="X878" s="313"/>
      <c r="Y878" s="313"/>
      <c r="Z878" s="313"/>
      <c r="AA878" s="313"/>
      <c r="AE878" s="313"/>
      <c r="AF878" s="313"/>
      <c r="AG878" s="313"/>
      <c r="AI878" s="313"/>
      <c r="AK878" s="41"/>
      <c r="AL878" s="419"/>
      <c r="AM878" s="313"/>
      <c r="AN878" s="74"/>
    </row>
    <row r="879" spans="1:40" s="294" customFormat="1" ht="15.5">
      <c r="A879" s="353" t="s">
        <v>8841</v>
      </c>
      <c r="B879" s="352">
        <v>44562</v>
      </c>
      <c r="C879" s="41">
        <v>33</v>
      </c>
      <c r="D879" s="21"/>
      <c r="E879" s="303"/>
      <c r="F879" s="303">
        <v>1</v>
      </c>
      <c r="G879" s="303">
        <v>6</v>
      </c>
      <c r="H879" s="303">
        <v>26</v>
      </c>
      <c r="I879" s="303"/>
      <c r="J879" s="303"/>
      <c r="K879" s="303"/>
      <c r="L879" s="303"/>
      <c r="M879" s="303" t="s">
        <v>8851</v>
      </c>
      <c r="N879" s="303"/>
      <c r="O879" s="303">
        <v>22</v>
      </c>
      <c r="P879" s="303">
        <v>10</v>
      </c>
      <c r="Q879" s="447">
        <v>12</v>
      </c>
      <c r="R879" s="303"/>
      <c r="S879" s="312"/>
      <c r="T879" s="313"/>
      <c r="U879">
        <v>9</v>
      </c>
      <c r="V879" s="312"/>
      <c r="X879" s="313"/>
      <c r="Y879" s="313"/>
      <c r="Z879" s="313"/>
      <c r="AA879" s="313" t="s">
        <v>1767</v>
      </c>
      <c r="AE879" s="313"/>
      <c r="AF879" s="313"/>
      <c r="AG879" s="313"/>
      <c r="AI879" s="313"/>
      <c r="AK879" s="41"/>
      <c r="AL879" s="419"/>
      <c r="AM879" s="313" t="s">
        <v>8850</v>
      </c>
      <c r="AN879" s="74" t="s">
        <v>8849</v>
      </c>
    </row>
    <row r="880" spans="1:40" s="294" customFormat="1" ht="15.5">
      <c r="A880" s="40" t="s">
        <v>8839</v>
      </c>
      <c r="B880" s="352">
        <v>44061</v>
      </c>
      <c r="C880" s="41">
        <v>33</v>
      </c>
      <c r="D880" s="21"/>
      <c r="E880" s="303"/>
      <c r="F880" s="303">
        <v>2</v>
      </c>
      <c r="G880" s="303">
        <v>9</v>
      </c>
      <c r="H880" s="303">
        <v>22</v>
      </c>
      <c r="I880" s="303"/>
      <c r="J880" s="303"/>
      <c r="K880" s="303"/>
      <c r="L880" s="303">
        <v>2</v>
      </c>
      <c r="M880" s="303" t="s">
        <v>8853</v>
      </c>
      <c r="N880" s="303"/>
      <c r="O880" s="303">
        <v>1</v>
      </c>
      <c r="P880" s="303"/>
      <c r="Q880" s="447">
        <v>31</v>
      </c>
      <c r="R880" s="303">
        <v>0</v>
      </c>
      <c r="S880" s="312">
        <v>2</v>
      </c>
      <c r="T880" s="313">
        <v>1</v>
      </c>
      <c r="U880"/>
      <c r="V880" s="312"/>
      <c r="X880" s="313"/>
      <c r="Y880" s="313"/>
      <c r="Z880" s="313"/>
      <c r="AA880" s="313" t="s">
        <v>1767</v>
      </c>
      <c r="AE880" s="313"/>
      <c r="AF880" s="313"/>
      <c r="AG880" s="313"/>
      <c r="AI880" s="313"/>
      <c r="AK880" s="41"/>
      <c r="AL880" s="419"/>
      <c r="AM880" s="313" t="s">
        <v>8854</v>
      </c>
      <c r="AN880" s="74"/>
    </row>
    <row r="881" spans="1:40" s="294" customFormat="1" ht="15.5">
      <c r="A881" s="40" t="s">
        <v>8855</v>
      </c>
      <c r="B881" s="178">
        <v>44562</v>
      </c>
      <c r="C881" s="41">
        <v>74</v>
      </c>
      <c r="D881" s="21" t="s">
        <v>8876</v>
      </c>
      <c r="E881" s="303" t="s">
        <v>8878</v>
      </c>
      <c r="F881" s="303"/>
      <c r="G881" s="303"/>
      <c r="H881" s="303"/>
      <c r="I881" s="303"/>
      <c r="J881" s="303"/>
      <c r="K881" s="303">
        <v>3</v>
      </c>
      <c r="L881" s="303"/>
      <c r="M881" s="303">
        <v>0</v>
      </c>
      <c r="N881" s="303">
        <v>0</v>
      </c>
      <c r="O881" s="303">
        <v>0</v>
      </c>
      <c r="P881" s="303"/>
      <c r="Q881" s="447">
        <v>65</v>
      </c>
      <c r="R881" s="303">
        <v>8</v>
      </c>
      <c r="S881" s="312">
        <v>1</v>
      </c>
      <c r="T881" s="313">
        <v>1</v>
      </c>
      <c r="U881"/>
      <c r="V881" s="312"/>
      <c r="X881" s="313"/>
      <c r="Y881" s="313"/>
      <c r="Z881" s="313"/>
      <c r="AA881" s="313" t="s">
        <v>1767</v>
      </c>
      <c r="AE881" s="313"/>
      <c r="AF881" s="313"/>
      <c r="AG881" s="313"/>
      <c r="AI881" s="313"/>
      <c r="AK881" s="41"/>
      <c r="AL881" s="419" t="s">
        <v>8877</v>
      </c>
      <c r="AM881" s="313" t="s">
        <v>11361</v>
      </c>
      <c r="AN881" s="74"/>
    </row>
    <row r="882" spans="1:40" s="294" customFormat="1" ht="15.5">
      <c r="A882" s="40" t="s">
        <v>5390</v>
      </c>
      <c r="B882" s="178">
        <v>44573</v>
      </c>
      <c r="C882" s="41">
        <v>38</v>
      </c>
      <c r="D882" s="21" t="s">
        <v>8881</v>
      </c>
      <c r="E882" s="303" t="s">
        <v>8883</v>
      </c>
      <c r="F882" s="303"/>
      <c r="G882" s="303"/>
      <c r="H882" s="303"/>
      <c r="I882" s="303"/>
      <c r="J882" s="303"/>
      <c r="K882" s="303"/>
      <c r="L882" s="303"/>
      <c r="M882" s="303" t="s">
        <v>3781</v>
      </c>
      <c r="N882" s="303"/>
      <c r="O882" s="303"/>
      <c r="P882" s="303"/>
      <c r="Q882" s="447">
        <v>38</v>
      </c>
      <c r="R882" s="303"/>
      <c r="S882" s="312"/>
      <c r="T882" s="313"/>
      <c r="U882"/>
      <c r="V882" s="312"/>
      <c r="X882" s="313"/>
      <c r="Y882" s="313"/>
      <c r="Z882" s="313"/>
      <c r="AA882" s="313" t="s">
        <v>1767</v>
      </c>
      <c r="AE882" s="313"/>
      <c r="AF882" s="313"/>
      <c r="AG882" s="313"/>
      <c r="AI882" s="313"/>
      <c r="AK882" s="41"/>
      <c r="AL882" s="419" t="s">
        <v>8882</v>
      </c>
      <c r="AM882" s="313"/>
      <c r="AN882" s="74"/>
    </row>
    <row r="883" spans="1:40" s="294" customFormat="1" ht="15.5">
      <c r="A883" s="40" t="s">
        <v>213</v>
      </c>
      <c r="B883" s="178">
        <v>44572</v>
      </c>
      <c r="C883" s="41">
        <v>198</v>
      </c>
      <c r="D883" s="21" t="s">
        <v>8884</v>
      </c>
      <c r="E883" s="303"/>
      <c r="F883" s="303">
        <v>6</v>
      </c>
      <c r="G883" s="303">
        <v>6</v>
      </c>
      <c r="H883" s="303">
        <v>167</v>
      </c>
      <c r="I883" s="303"/>
      <c r="J883" s="303">
        <v>31</v>
      </c>
      <c r="K883" s="303">
        <v>1</v>
      </c>
      <c r="L883" s="303"/>
      <c r="M883" s="303"/>
      <c r="N883" s="303">
        <v>0</v>
      </c>
      <c r="O883" s="303"/>
      <c r="P883" s="303">
        <v>58</v>
      </c>
      <c r="Q883" s="447">
        <v>198</v>
      </c>
      <c r="R883" s="303"/>
      <c r="S883" s="312"/>
      <c r="T883" s="313"/>
      <c r="U883"/>
      <c r="V883" s="312"/>
      <c r="X883" s="313"/>
      <c r="Y883" s="313"/>
      <c r="Z883" s="313"/>
      <c r="AA883" s="313" t="s">
        <v>1767</v>
      </c>
      <c r="AE883" s="313"/>
      <c r="AF883" s="313"/>
      <c r="AG883" s="313"/>
      <c r="AI883" s="313"/>
      <c r="AK883" s="41"/>
      <c r="AL883" s="419"/>
      <c r="AM883" s="313"/>
      <c r="AN883" s="74"/>
    </row>
    <row r="884" spans="1:40" s="294" customFormat="1" ht="15.5">
      <c r="A884" s="40" t="s">
        <v>8870</v>
      </c>
      <c r="B884" s="178" t="s">
        <v>8872</v>
      </c>
      <c r="C884" s="41">
        <v>79</v>
      </c>
      <c r="D884" s="21" t="s">
        <v>8889</v>
      </c>
      <c r="E884" s="303" t="s">
        <v>8891</v>
      </c>
      <c r="F884" s="303"/>
      <c r="G884" s="303"/>
      <c r="H884" s="303"/>
      <c r="I884" s="303"/>
      <c r="J884" s="303">
        <v>2</v>
      </c>
      <c r="K884" s="303">
        <v>3</v>
      </c>
      <c r="L884" s="303">
        <v>5</v>
      </c>
      <c r="M884" s="303" t="s">
        <v>8893</v>
      </c>
      <c r="N884" s="303"/>
      <c r="O884" s="303"/>
      <c r="P884" s="303">
        <v>47</v>
      </c>
      <c r="Q884" s="447">
        <v>79</v>
      </c>
      <c r="R884" s="303"/>
      <c r="S884" s="312"/>
      <c r="T884" s="313"/>
      <c r="U884"/>
      <c r="V884" s="312"/>
      <c r="X884" s="313"/>
      <c r="Y884" s="313"/>
      <c r="Z884" s="313"/>
      <c r="AA884" s="313" t="s">
        <v>8890</v>
      </c>
      <c r="AE884" s="313"/>
      <c r="AF884" s="313"/>
      <c r="AG884" s="313"/>
      <c r="AI884" s="313"/>
      <c r="AK884" s="41"/>
      <c r="AL884" s="419"/>
      <c r="AM884" s="313"/>
      <c r="AN884" s="74"/>
    </row>
    <row r="885" spans="1:40" s="294" customFormat="1" ht="15.5">
      <c r="A885" s="40" t="s">
        <v>8896</v>
      </c>
      <c r="B885" s="178">
        <v>44447</v>
      </c>
      <c r="C885" s="41">
        <v>376</v>
      </c>
      <c r="D885" s="21"/>
      <c r="E885" s="303"/>
      <c r="F885" s="303">
        <v>49</v>
      </c>
      <c r="G885" s="303">
        <v>101</v>
      </c>
      <c r="H885" s="303">
        <v>200</v>
      </c>
      <c r="I885" s="303"/>
      <c r="J885" s="303">
        <v>35</v>
      </c>
      <c r="K885" s="303"/>
      <c r="L885" s="303"/>
      <c r="M885" s="303" t="s">
        <v>8907</v>
      </c>
      <c r="N885" s="303"/>
      <c r="O885" s="303">
        <v>0</v>
      </c>
      <c r="P885" s="303">
        <v>52</v>
      </c>
      <c r="Q885" s="447">
        <v>289</v>
      </c>
      <c r="R885" s="303">
        <v>6</v>
      </c>
      <c r="S885" s="312">
        <v>1</v>
      </c>
      <c r="T885" s="313"/>
      <c r="U885">
        <v>81</v>
      </c>
      <c r="V885" s="312"/>
      <c r="X885" s="313"/>
      <c r="Y885" s="372" t="s">
        <v>8908</v>
      </c>
      <c r="Z885" s="313" t="s">
        <v>8909</v>
      </c>
      <c r="AA885" s="313"/>
      <c r="AE885" s="313"/>
      <c r="AF885" s="313"/>
      <c r="AG885" s="313"/>
      <c r="AI885" s="313"/>
      <c r="AK885" s="41" t="s">
        <v>8911</v>
      </c>
      <c r="AL885" s="419"/>
      <c r="AM885" s="313"/>
      <c r="AN885" s="74"/>
    </row>
    <row r="886" spans="1:40" s="294" customFormat="1" ht="15.5">
      <c r="A886" s="40" t="s">
        <v>8897</v>
      </c>
      <c r="B886" s="178">
        <v>44371</v>
      </c>
      <c r="C886" s="41">
        <v>94</v>
      </c>
      <c r="D886" s="21" t="s">
        <v>8912</v>
      </c>
      <c r="E886" s="303"/>
      <c r="F886" s="303"/>
      <c r="G886" s="303"/>
      <c r="H886" s="303"/>
      <c r="I886" s="303"/>
      <c r="J886" s="303"/>
      <c r="K886" s="303"/>
      <c r="L886" s="303"/>
      <c r="M886" s="303" t="s">
        <v>8914</v>
      </c>
      <c r="N886" s="303"/>
      <c r="O886" s="303"/>
      <c r="P886" s="303"/>
      <c r="Q886" s="447">
        <v>82</v>
      </c>
      <c r="R886" s="303">
        <v>6</v>
      </c>
      <c r="S886" s="312"/>
      <c r="T886" s="313"/>
      <c r="U886">
        <v>4</v>
      </c>
      <c r="V886" s="312"/>
      <c r="X886" s="313"/>
      <c r="Y886" s="313"/>
      <c r="Z886" s="313"/>
      <c r="AA886" s="313" t="s">
        <v>1767</v>
      </c>
      <c r="AE886" s="313"/>
      <c r="AF886" s="313"/>
      <c r="AG886" s="313"/>
      <c r="AI886" s="313"/>
      <c r="AK886" s="41"/>
      <c r="AL886" s="419" t="s">
        <v>8913</v>
      </c>
      <c r="AM886" s="313"/>
      <c r="AN886" s="74"/>
    </row>
    <row r="887" spans="1:40" s="294" customFormat="1" ht="15.5">
      <c r="A887" s="40" t="s">
        <v>8915</v>
      </c>
      <c r="B887" s="178">
        <v>44574</v>
      </c>
      <c r="C887" s="41">
        <v>882</v>
      </c>
      <c r="D887" s="21" t="s">
        <v>8928</v>
      </c>
      <c r="E887" s="303"/>
      <c r="F887" s="303">
        <v>85</v>
      </c>
      <c r="G887" s="303">
        <v>226</v>
      </c>
      <c r="H887" s="303">
        <v>571</v>
      </c>
      <c r="I887" s="303"/>
      <c r="J887" s="303"/>
      <c r="K887" s="303">
        <v>44</v>
      </c>
      <c r="L887" s="303">
        <v>79</v>
      </c>
      <c r="M887" s="303" t="s">
        <v>8930</v>
      </c>
      <c r="N887" s="303"/>
      <c r="O887" s="303"/>
      <c r="P887" s="303">
        <v>265</v>
      </c>
      <c r="Q887" s="447">
        <v>875</v>
      </c>
      <c r="R887" s="303"/>
      <c r="S887" s="312">
        <v>7</v>
      </c>
      <c r="T887" s="313"/>
      <c r="U887"/>
      <c r="V887" s="312"/>
      <c r="X887" s="313"/>
      <c r="Y887" s="313"/>
      <c r="Z887" s="313"/>
      <c r="AA887" s="313" t="s">
        <v>1767</v>
      </c>
      <c r="AE887" s="313"/>
      <c r="AF887" s="313"/>
      <c r="AG887" s="313"/>
      <c r="AI887" s="313"/>
      <c r="AK887" s="41"/>
      <c r="AL887" s="419" t="s">
        <v>8929</v>
      </c>
      <c r="AM887" s="313"/>
      <c r="AN887" s="74"/>
    </row>
    <row r="888" spans="1:40" s="294" customFormat="1" ht="15.5">
      <c r="A888" s="40" t="s">
        <v>8921</v>
      </c>
      <c r="B888" s="178">
        <v>44564</v>
      </c>
      <c r="C888" s="41">
        <v>100</v>
      </c>
      <c r="D888" s="21" t="s">
        <v>7887</v>
      </c>
      <c r="E888" s="303"/>
      <c r="F888" s="303">
        <v>12</v>
      </c>
      <c r="G888" s="303">
        <v>29</v>
      </c>
      <c r="H888" s="303">
        <v>41</v>
      </c>
      <c r="I888" s="303"/>
      <c r="J888" s="303">
        <v>20</v>
      </c>
      <c r="K888" s="303"/>
      <c r="L888" s="303">
        <v>8</v>
      </c>
      <c r="M888" s="303" t="s">
        <v>8933</v>
      </c>
      <c r="N888" s="303">
        <v>6</v>
      </c>
      <c r="O888" s="303"/>
      <c r="P888" s="303">
        <v>67</v>
      </c>
      <c r="Q888" s="447">
        <v>73</v>
      </c>
      <c r="R888" s="303"/>
      <c r="S888" s="312">
        <v>1</v>
      </c>
      <c r="T888" s="313"/>
      <c r="U888">
        <v>23</v>
      </c>
      <c r="V888" s="312">
        <v>3</v>
      </c>
      <c r="X888" s="313"/>
      <c r="Y888" s="313"/>
      <c r="Z888" s="313"/>
      <c r="AA888" s="313" t="s">
        <v>1767</v>
      </c>
      <c r="AE888" s="313"/>
      <c r="AF888" s="313"/>
      <c r="AG888" s="313"/>
      <c r="AI888" s="313"/>
      <c r="AK888" s="41"/>
      <c r="AL888" s="419"/>
      <c r="AM888" s="313"/>
      <c r="AN888" s="74"/>
    </row>
    <row r="889" spans="1:40" s="294" customFormat="1" ht="15.5">
      <c r="A889" s="40" t="s">
        <v>8938</v>
      </c>
      <c r="B889" s="178">
        <v>44590</v>
      </c>
      <c r="C889" s="41">
        <v>29</v>
      </c>
      <c r="D889" s="21"/>
      <c r="E889" s="303"/>
      <c r="F889" s="303">
        <v>9</v>
      </c>
      <c r="G889" s="303">
        <v>18</v>
      </c>
      <c r="H889" s="303">
        <v>2</v>
      </c>
      <c r="I889" s="303"/>
      <c r="J889" s="303"/>
      <c r="K889" s="303"/>
      <c r="L889" s="303"/>
      <c r="M889" s="303" t="s">
        <v>2618</v>
      </c>
      <c r="N889" s="303">
        <v>0</v>
      </c>
      <c r="O889" s="303">
        <v>0</v>
      </c>
      <c r="P889" s="303"/>
      <c r="Q889" s="447"/>
      <c r="R889" s="303"/>
      <c r="S889" s="312"/>
      <c r="T889" s="313"/>
      <c r="U889"/>
      <c r="V889" s="312"/>
      <c r="X889" s="313"/>
      <c r="Y889" s="313"/>
      <c r="Z889" s="313"/>
      <c r="AA889" s="313"/>
      <c r="AE889" s="313"/>
      <c r="AF889" s="313"/>
      <c r="AG889" s="313"/>
      <c r="AI889" s="313"/>
      <c r="AK889" s="41">
        <v>29</v>
      </c>
      <c r="AL889" s="419"/>
      <c r="AM889" s="313"/>
      <c r="AN889" s="74"/>
    </row>
    <row r="890" spans="1:40" s="294" customFormat="1" ht="15.5">
      <c r="A890" s="40" t="s">
        <v>8944</v>
      </c>
      <c r="B890" s="178">
        <v>44590</v>
      </c>
      <c r="C890" s="41">
        <v>8</v>
      </c>
      <c r="D890" s="21" t="s">
        <v>8989</v>
      </c>
      <c r="E890" s="303" t="s">
        <v>8991</v>
      </c>
      <c r="F890" s="303"/>
      <c r="G890" s="303">
        <v>5</v>
      </c>
      <c r="H890" s="303">
        <v>3</v>
      </c>
      <c r="I890" s="303"/>
      <c r="J890" s="303"/>
      <c r="K890" s="303">
        <v>1</v>
      </c>
      <c r="L890" s="303"/>
      <c r="M890" s="303" t="s">
        <v>8992</v>
      </c>
      <c r="N890" s="303">
        <v>1</v>
      </c>
      <c r="O890" s="303"/>
      <c r="P890" s="303">
        <v>1</v>
      </c>
      <c r="Q890" s="447">
        <v>7</v>
      </c>
      <c r="R890" s="303"/>
      <c r="S890" s="312"/>
      <c r="T890" s="313"/>
      <c r="U890">
        <v>1</v>
      </c>
      <c r="V890" s="312"/>
      <c r="X890" s="313"/>
      <c r="Y890" s="313"/>
      <c r="Z890" s="313"/>
      <c r="AA890" s="313" t="s">
        <v>1767</v>
      </c>
      <c r="AE890" s="313"/>
      <c r="AF890" s="313"/>
      <c r="AG890" s="313"/>
      <c r="AI890" s="313"/>
      <c r="AK890" s="41"/>
      <c r="AL890" s="419" t="s">
        <v>8990</v>
      </c>
      <c r="AM890" s="313"/>
      <c r="AN890" s="74"/>
    </row>
    <row r="891" spans="1:40" s="294" customFormat="1" ht="15.5">
      <c r="A891" s="40" t="s">
        <v>8995</v>
      </c>
      <c r="B891" s="178">
        <v>44586</v>
      </c>
      <c r="C891" s="41">
        <v>8</v>
      </c>
      <c r="D891" s="313" t="s">
        <v>8998</v>
      </c>
      <c r="E891" s="21" t="s">
        <v>8996</v>
      </c>
      <c r="F891" s="303"/>
      <c r="G891" s="303"/>
      <c r="H891" s="303"/>
      <c r="I891" s="303"/>
      <c r="J891" s="303"/>
      <c r="K891" s="303"/>
      <c r="L891" s="303"/>
      <c r="M891" s="303" t="s">
        <v>2618</v>
      </c>
      <c r="N891" s="303">
        <v>0</v>
      </c>
      <c r="O891" s="303"/>
      <c r="P891" s="303"/>
      <c r="Q891" s="447">
        <v>8</v>
      </c>
      <c r="R891" s="303"/>
      <c r="S891" s="312"/>
      <c r="T891" s="313"/>
      <c r="U891"/>
      <c r="V891" s="312"/>
      <c r="X891" s="313"/>
      <c r="Y891" s="313"/>
      <c r="Z891" s="313"/>
      <c r="AA891" s="313" t="s">
        <v>1767</v>
      </c>
      <c r="AE891" s="313"/>
      <c r="AF891" s="408" t="s">
        <v>9004</v>
      </c>
      <c r="AG891" s="313" t="s">
        <v>2618</v>
      </c>
      <c r="AI891" s="313"/>
      <c r="AK891" s="41"/>
      <c r="AL891" s="419"/>
      <c r="AM891" s="313"/>
      <c r="AN891" s="74"/>
    </row>
    <row r="892" spans="1:40" s="294" customFormat="1" ht="15.5">
      <c r="A892" s="40" t="s">
        <v>9057</v>
      </c>
      <c r="B892" s="178">
        <v>44586</v>
      </c>
      <c r="C892" s="41">
        <v>8</v>
      </c>
      <c r="D892" s="313" t="s">
        <v>8999</v>
      </c>
      <c r="E892" s="21" t="s">
        <v>8997</v>
      </c>
      <c r="F892" s="303"/>
      <c r="G892" s="303"/>
      <c r="H892" s="303"/>
      <c r="I892" s="303"/>
      <c r="J892" s="303"/>
      <c r="K892" s="303"/>
      <c r="L892" s="303"/>
      <c r="M892" s="303" t="s">
        <v>2618</v>
      </c>
      <c r="N892" s="303">
        <v>0</v>
      </c>
      <c r="O892" s="303"/>
      <c r="P892" s="303"/>
      <c r="Q892" s="447">
        <v>8</v>
      </c>
      <c r="R892" s="303"/>
      <c r="S892" s="312"/>
      <c r="T892" s="313"/>
      <c r="U892"/>
      <c r="V892" s="312"/>
      <c r="X892" s="313"/>
      <c r="Y892" s="313"/>
      <c r="Z892" s="313"/>
      <c r="AA892" s="313" t="s">
        <v>1767</v>
      </c>
      <c r="AE892" s="313"/>
      <c r="AF892" s="408" t="s">
        <v>9003</v>
      </c>
      <c r="AG892" s="313" t="s">
        <v>2618</v>
      </c>
      <c r="AI892" s="313"/>
      <c r="AK892" s="41"/>
      <c r="AL892" s="419"/>
      <c r="AM892" s="313"/>
      <c r="AN892" s="74"/>
    </row>
    <row r="893" spans="1:40" s="294" customFormat="1" ht="15.5">
      <c r="A893" s="40" t="s">
        <v>8814</v>
      </c>
      <c r="B893" s="178">
        <v>44586</v>
      </c>
      <c r="C893" s="41">
        <v>2515</v>
      </c>
      <c r="E893" s="303"/>
      <c r="F893" s="303"/>
      <c r="G893" s="303"/>
      <c r="H893" s="303"/>
      <c r="I893" s="303"/>
      <c r="J893" s="303"/>
      <c r="K893" s="303">
        <v>117</v>
      </c>
      <c r="L893" s="303">
        <v>279</v>
      </c>
      <c r="M893" s="303" t="s">
        <v>9005</v>
      </c>
      <c r="N893" s="303"/>
      <c r="O893" s="303"/>
      <c r="P893" s="303">
        <v>405</v>
      </c>
      <c r="Q893" s="447">
        <v>2406</v>
      </c>
      <c r="R893" s="303">
        <v>80</v>
      </c>
      <c r="S893" s="312">
        <v>14</v>
      </c>
      <c r="T893" s="313">
        <v>277</v>
      </c>
      <c r="U893"/>
      <c r="V893" s="312">
        <v>15</v>
      </c>
      <c r="X893" s="313"/>
      <c r="Y893" s="313"/>
      <c r="Z893" s="313"/>
      <c r="AA893" s="313"/>
      <c r="AE893" s="313"/>
      <c r="AI893" s="313"/>
      <c r="AK893" s="41" t="s">
        <v>1767</v>
      </c>
      <c r="AL893" s="419"/>
      <c r="AM893" s="313"/>
      <c r="AN893" s="74" t="s">
        <v>9006</v>
      </c>
    </row>
    <row r="894" spans="1:40" s="294" customFormat="1" ht="15.5">
      <c r="A894" s="409" t="s">
        <v>8956</v>
      </c>
      <c r="B894" s="178">
        <v>44582</v>
      </c>
      <c r="C894" s="41">
        <v>30</v>
      </c>
      <c r="D894" s="21" t="s">
        <v>9007</v>
      </c>
      <c r="E894" s="303"/>
      <c r="F894" s="303"/>
      <c r="G894" s="303"/>
      <c r="H894" s="303"/>
      <c r="I894" s="303"/>
      <c r="J894" s="303"/>
      <c r="K894" s="303"/>
      <c r="L894" s="303"/>
      <c r="M894" s="303" t="s">
        <v>9010</v>
      </c>
      <c r="N894" s="303"/>
      <c r="O894" s="303"/>
      <c r="P894" s="303">
        <v>5</v>
      </c>
      <c r="Q894" s="447">
        <v>22</v>
      </c>
      <c r="R894" s="303"/>
      <c r="S894" s="312"/>
      <c r="T894" s="313">
        <v>1</v>
      </c>
      <c r="U894">
        <v>6</v>
      </c>
      <c r="V894" s="312">
        <v>2</v>
      </c>
      <c r="X894" s="313"/>
      <c r="Y894" s="313"/>
      <c r="Z894" s="313"/>
      <c r="AA894" s="313"/>
      <c r="AE894" s="313"/>
      <c r="AF894" s="313"/>
      <c r="AG894" s="313"/>
      <c r="AI894" s="313"/>
      <c r="AK894" s="41" t="s">
        <v>1767</v>
      </c>
      <c r="AL894" s="419" t="s">
        <v>9008</v>
      </c>
      <c r="AM894" s="313"/>
      <c r="AN894" s="74" t="s">
        <v>9009</v>
      </c>
    </row>
    <row r="895" spans="1:40" s="294" customFormat="1" ht="15.5">
      <c r="A895" s="40" t="s">
        <v>8961</v>
      </c>
      <c r="B895" s="178">
        <v>44585</v>
      </c>
      <c r="C895" s="41">
        <v>83</v>
      </c>
      <c r="D895" s="21" t="s">
        <v>9011</v>
      </c>
      <c r="E895" s="303"/>
      <c r="F895" s="303"/>
      <c r="G895" s="303"/>
      <c r="H895" s="303"/>
      <c r="I895" s="303"/>
      <c r="J895" s="303"/>
      <c r="K895" s="303"/>
      <c r="L895" s="303"/>
      <c r="M895" s="303" t="s">
        <v>9012</v>
      </c>
      <c r="N895" s="303">
        <v>6</v>
      </c>
      <c r="O895" s="303">
        <v>2</v>
      </c>
      <c r="P895" s="303">
        <v>57</v>
      </c>
      <c r="Q895" s="447">
        <v>83</v>
      </c>
      <c r="R895" s="303"/>
      <c r="S895" s="312"/>
      <c r="T895" s="313"/>
      <c r="U895"/>
      <c r="V895" s="312"/>
      <c r="X895" s="313"/>
      <c r="Y895" s="313"/>
      <c r="Z895" s="313"/>
      <c r="AA895" s="313" t="s">
        <v>1767</v>
      </c>
      <c r="AE895" s="313"/>
      <c r="AF895" s="313"/>
      <c r="AG895" s="313"/>
      <c r="AI895" s="313"/>
      <c r="AK895" s="41"/>
      <c r="AL895" s="419"/>
      <c r="AM895" s="313"/>
      <c r="AN895" s="74"/>
    </row>
    <row r="896" spans="1:40" s="294" customFormat="1" ht="15.5">
      <c r="A896" s="40" t="s">
        <v>8967</v>
      </c>
      <c r="B896" s="178">
        <v>44442</v>
      </c>
      <c r="C896" s="41">
        <v>8584</v>
      </c>
      <c r="D896" s="21" t="s">
        <v>9015</v>
      </c>
      <c r="E896" s="303"/>
      <c r="F896" s="303"/>
      <c r="G896" s="303"/>
      <c r="H896" s="303"/>
      <c r="I896" s="303"/>
      <c r="J896" s="303"/>
      <c r="K896" s="303"/>
      <c r="L896" s="303"/>
      <c r="M896" s="303"/>
      <c r="N896" s="303">
        <v>390</v>
      </c>
      <c r="O896" s="303">
        <v>13</v>
      </c>
      <c r="P896" s="303"/>
      <c r="Q896" s="447">
        <v>7002</v>
      </c>
      <c r="R896" s="303"/>
      <c r="S896" s="312">
        <v>76</v>
      </c>
      <c r="T896" s="313"/>
      <c r="U896"/>
      <c r="V896" s="312"/>
      <c r="X896" s="313"/>
      <c r="Y896" s="313"/>
      <c r="Z896" s="313"/>
      <c r="AA896" s="313"/>
      <c r="AE896" s="313"/>
      <c r="AF896" s="313"/>
      <c r="AG896" s="313"/>
      <c r="AI896" s="313"/>
      <c r="AK896" s="41" t="s">
        <v>1767</v>
      </c>
      <c r="AL896" s="419"/>
      <c r="AM896" s="313"/>
      <c r="AN896" s="74"/>
    </row>
    <row r="897" spans="1:40" s="294" customFormat="1" ht="18" customHeight="1">
      <c r="A897" s="40" t="s">
        <v>8973</v>
      </c>
      <c r="B897" s="178">
        <v>44567</v>
      </c>
      <c r="C897" s="41">
        <v>31</v>
      </c>
      <c r="D897" s="21" t="s">
        <v>9016</v>
      </c>
      <c r="E897" s="303"/>
      <c r="F897" s="303"/>
      <c r="G897" s="303"/>
      <c r="H897" s="303"/>
      <c r="I897" s="303"/>
      <c r="J897" s="303"/>
      <c r="K897" s="303"/>
      <c r="L897" s="303">
        <v>4</v>
      </c>
      <c r="M897" s="303" t="s">
        <v>9031</v>
      </c>
      <c r="N897" s="303"/>
      <c r="O897" s="303"/>
      <c r="P897" s="303"/>
      <c r="Q897" s="447">
        <v>31</v>
      </c>
      <c r="R897" s="303"/>
      <c r="S897" s="312"/>
      <c r="T897" s="313"/>
      <c r="U897"/>
      <c r="V897" s="312"/>
      <c r="X897" s="313"/>
      <c r="Y897" s="313"/>
      <c r="Z897" s="313"/>
      <c r="AA897" s="313" t="s">
        <v>1767</v>
      </c>
      <c r="AE897" s="313"/>
      <c r="AF897" s="313" t="s">
        <v>9034</v>
      </c>
      <c r="AG897" s="313"/>
      <c r="AI897" s="313"/>
      <c r="AK897" s="41"/>
      <c r="AL897" s="419" t="s">
        <v>9017</v>
      </c>
      <c r="AM897" s="313"/>
      <c r="AN897" s="74"/>
    </row>
    <row r="898" spans="1:40" s="294" customFormat="1" ht="15.5">
      <c r="A898" s="40" t="s">
        <v>8978</v>
      </c>
      <c r="B898" s="178">
        <v>44578</v>
      </c>
      <c r="C898" s="41">
        <v>78</v>
      </c>
      <c r="D898" s="21" t="s">
        <v>9030</v>
      </c>
      <c r="E898" s="303"/>
      <c r="F898" s="303"/>
      <c r="G898" s="303"/>
      <c r="H898" s="303"/>
      <c r="I898" s="303"/>
      <c r="J898" s="303"/>
      <c r="K898" s="303">
        <v>1</v>
      </c>
      <c r="L898" s="303">
        <v>13</v>
      </c>
      <c r="M898" s="303" t="s">
        <v>9032</v>
      </c>
      <c r="N898" s="303"/>
      <c r="O898" s="303">
        <v>0</v>
      </c>
      <c r="P898" s="303">
        <v>57</v>
      </c>
      <c r="Q898" s="447">
        <v>73</v>
      </c>
      <c r="R898" s="303"/>
      <c r="S898" s="312">
        <v>0</v>
      </c>
      <c r="T898" s="313"/>
      <c r="U898">
        <v>5</v>
      </c>
      <c r="V898" s="312"/>
      <c r="X898" s="313"/>
      <c r="Y898" s="313"/>
      <c r="Z898" s="313"/>
      <c r="AA898" s="313"/>
      <c r="AE898" s="313"/>
      <c r="AF898" s="313"/>
      <c r="AG898" s="313"/>
      <c r="AI898" s="313"/>
      <c r="AK898" s="41" t="s">
        <v>1767</v>
      </c>
      <c r="AL898" s="419"/>
      <c r="AM898" s="313"/>
      <c r="AN898" s="74"/>
    </row>
    <row r="899" spans="1:40" s="294" customFormat="1" ht="15.5">
      <c r="A899" s="40" t="s">
        <v>8983</v>
      </c>
      <c r="B899" s="178">
        <v>44579</v>
      </c>
      <c r="C899" s="41">
        <v>214</v>
      </c>
      <c r="F899" s="303">
        <v>3</v>
      </c>
      <c r="G899" s="303">
        <v>25</v>
      </c>
      <c r="H899" s="303">
        <v>186</v>
      </c>
      <c r="I899" s="303"/>
      <c r="J899" s="303"/>
      <c r="K899" s="303">
        <v>6</v>
      </c>
      <c r="L899" s="303">
        <v>17</v>
      </c>
      <c r="M899" s="303" t="s">
        <v>9037</v>
      </c>
      <c r="N899" s="303">
        <v>4</v>
      </c>
      <c r="O899" s="303"/>
      <c r="P899" s="303">
        <v>73</v>
      </c>
      <c r="Q899" s="447">
        <v>213</v>
      </c>
      <c r="R899" s="303"/>
      <c r="S899" s="312">
        <v>1</v>
      </c>
      <c r="T899" s="313"/>
      <c r="U899"/>
      <c r="V899" s="312"/>
      <c r="X899" s="313"/>
      <c r="Y899" s="313"/>
      <c r="Z899" s="313"/>
      <c r="AA899" s="313" t="s">
        <v>1767</v>
      </c>
      <c r="AE899" s="313"/>
      <c r="AF899" s="313"/>
      <c r="AG899" s="313"/>
      <c r="AI899" s="313"/>
      <c r="AK899" s="41"/>
      <c r="AL899" s="419" t="s">
        <v>9036</v>
      </c>
      <c r="AM899" s="313"/>
      <c r="AN899" s="74"/>
    </row>
    <row r="900" spans="1:40" s="294" customFormat="1" ht="15.5">
      <c r="A900" s="40" t="s">
        <v>9095</v>
      </c>
      <c r="B900" s="178">
        <v>44600</v>
      </c>
      <c r="C900" s="41">
        <v>24</v>
      </c>
      <c r="D900" s="313" t="s">
        <v>9081</v>
      </c>
      <c r="E900" s="21" t="s">
        <v>9035</v>
      </c>
      <c r="F900" s="303"/>
      <c r="G900" s="303"/>
      <c r="H900" s="303"/>
      <c r="I900" s="303"/>
      <c r="J900" s="303"/>
      <c r="K900" s="303">
        <v>6</v>
      </c>
      <c r="L900" s="303">
        <v>3</v>
      </c>
      <c r="M900" s="303" t="s">
        <v>9083</v>
      </c>
      <c r="N900" s="303">
        <v>5</v>
      </c>
      <c r="O900" s="303">
        <v>0</v>
      </c>
      <c r="P900" s="303">
        <v>11</v>
      </c>
      <c r="Q900" s="447">
        <v>24</v>
      </c>
      <c r="R900" s="303"/>
      <c r="S900" s="312"/>
      <c r="T900" s="313"/>
      <c r="U900"/>
      <c r="V900" s="312"/>
      <c r="X900" s="313"/>
      <c r="Y900" s="313"/>
      <c r="Z900" s="313"/>
      <c r="AA900" s="313"/>
      <c r="AE900" s="313"/>
      <c r="AF900" s="313"/>
      <c r="AG900" s="313"/>
      <c r="AI900" s="313"/>
      <c r="AK900" s="41" t="s">
        <v>1767</v>
      </c>
      <c r="AL900" s="419"/>
      <c r="AM900" s="313"/>
      <c r="AN900" s="74"/>
    </row>
    <row r="901" spans="1:40" s="294" customFormat="1" ht="15.5">
      <c r="A901" s="40" t="s">
        <v>9096</v>
      </c>
      <c r="B901" s="178">
        <v>44600</v>
      </c>
      <c r="C901" s="41">
        <v>17</v>
      </c>
      <c r="D901" s="313" t="s">
        <v>9082</v>
      </c>
      <c r="E901" s="21" t="s">
        <v>9080</v>
      </c>
      <c r="F901" s="303"/>
      <c r="G901" s="303"/>
      <c r="H901" s="303"/>
      <c r="I901" s="303"/>
      <c r="J901" s="303"/>
      <c r="K901" s="303">
        <v>0</v>
      </c>
      <c r="L901" s="303">
        <v>0</v>
      </c>
      <c r="M901" s="303" t="s">
        <v>9084</v>
      </c>
      <c r="N901" s="303">
        <v>10</v>
      </c>
      <c r="O901" s="303">
        <v>2</v>
      </c>
      <c r="P901" s="303">
        <v>5</v>
      </c>
      <c r="Q901" s="447">
        <v>17</v>
      </c>
      <c r="R901" s="303"/>
      <c r="S901" s="312"/>
      <c r="T901" s="313"/>
      <c r="U901"/>
      <c r="V901" s="312"/>
      <c r="X901" s="313"/>
      <c r="Y901" s="313"/>
      <c r="Z901" s="313"/>
      <c r="AA901" s="313"/>
      <c r="AE901" s="313"/>
      <c r="AF901" s="313"/>
      <c r="AG901" s="313"/>
      <c r="AI901" s="313"/>
      <c r="AK901" s="41" t="s">
        <v>1767</v>
      </c>
      <c r="AL901" s="419"/>
      <c r="AM901" s="313"/>
      <c r="AN901" s="74"/>
    </row>
    <row r="902" spans="1:40" s="294" customFormat="1" ht="15.5">
      <c r="A902" s="40" t="s">
        <v>9063</v>
      </c>
      <c r="B902" s="178">
        <v>44599</v>
      </c>
      <c r="C902" s="41">
        <v>2352</v>
      </c>
      <c r="D902" s="21" t="s">
        <v>9097</v>
      </c>
      <c r="E902" s="303"/>
      <c r="F902" s="303"/>
      <c r="G902" s="303"/>
      <c r="H902" s="303"/>
      <c r="I902" s="303"/>
      <c r="J902" s="303"/>
      <c r="K902" s="303"/>
      <c r="L902" s="303"/>
      <c r="M902" s="303" t="s">
        <v>9098</v>
      </c>
      <c r="N902" s="303">
        <v>86</v>
      </c>
      <c r="O902" s="303">
        <v>5</v>
      </c>
      <c r="P902" s="303">
        <v>817</v>
      </c>
      <c r="Q902" s="447">
        <v>2352</v>
      </c>
      <c r="R902" s="303">
        <v>28</v>
      </c>
      <c r="S902" s="312">
        <v>13</v>
      </c>
      <c r="T902" s="313"/>
      <c r="U902"/>
      <c r="V902" s="312"/>
      <c r="X902" s="313"/>
      <c r="Y902" s="313"/>
      <c r="Z902" s="313"/>
      <c r="AA902" s="313"/>
      <c r="AE902" s="313"/>
      <c r="AF902" s="313"/>
      <c r="AG902" s="313"/>
      <c r="AI902" s="313"/>
      <c r="AK902" s="41" t="s">
        <v>1767</v>
      </c>
      <c r="AL902" s="419"/>
      <c r="AM902" s="313"/>
      <c r="AN902" s="74"/>
    </row>
    <row r="903" spans="1:40" s="294" customFormat="1" ht="15.5">
      <c r="A903" s="40" t="s">
        <v>9069</v>
      </c>
      <c r="B903" s="178">
        <v>44592</v>
      </c>
      <c r="C903" s="41">
        <v>2708</v>
      </c>
      <c r="D903" s="21" t="s">
        <v>9101</v>
      </c>
      <c r="E903" s="303"/>
      <c r="F903" s="303">
        <v>22</v>
      </c>
      <c r="G903" s="303">
        <v>29</v>
      </c>
      <c r="H903" s="303">
        <v>2657</v>
      </c>
      <c r="I903" s="303"/>
      <c r="J903" s="303"/>
      <c r="K903" s="303">
        <v>215</v>
      </c>
      <c r="L903" s="303">
        <v>214</v>
      </c>
      <c r="M903" s="303" t="s">
        <v>9102</v>
      </c>
      <c r="N903" s="303"/>
      <c r="O903" s="303">
        <v>4</v>
      </c>
      <c r="P903" s="303">
        <v>826</v>
      </c>
      <c r="Q903" s="447">
        <v>2692</v>
      </c>
      <c r="R903" s="303"/>
      <c r="S903" s="312">
        <v>16</v>
      </c>
      <c r="T903" s="313">
        <v>72</v>
      </c>
      <c r="U903"/>
      <c r="V903" s="312"/>
      <c r="X903" s="313"/>
      <c r="Y903" s="313"/>
      <c r="Z903" s="313"/>
      <c r="AA903" s="313" t="s">
        <v>1767</v>
      </c>
      <c r="AE903" s="313"/>
      <c r="AF903" s="313"/>
      <c r="AG903" s="313"/>
      <c r="AI903" s="313"/>
      <c r="AK903" s="41"/>
      <c r="AL903" s="419" t="s">
        <v>9100</v>
      </c>
      <c r="AM903" s="313"/>
      <c r="AN903" s="74"/>
    </row>
    <row r="904" spans="1:40" s="294" customFormat="1" ht="15.5">
      <c r="A904" s="40" t="s">
        <v>1344</v>
      </c>
      <c r="B904" s="178">
        <v>44593</v>
      </c>
      <c r="C904" s="41">
        <v>118</v>
      </c>
      <c r="D904" s="21" t="s">
        <v>9105</v>
      </c>
      <c r="E904" s="303" t="s">
        <v>9106</v>
      </c>
      <c r="F904" s="303"/>
      <c r="G904" s="303"/>
      <c r="H904" s="303"/>
      <c r="I904" s="303"/>
      <c r="J904" s="303"/>
      <c r="K904" s="303"/>
      <c r="L904" s="303"/>
      <c r="M904" s="303"/>
      <c r="N904" s="303">
        <v>8</v>
      </c>
      <c r="O904" s="303">
        <v>1</v>
      </c>
      <c r="P904" s="303">
        <v>44</v>
      </c>
      <c r="Q904" s="447">
        <v>100</v>
      </c>
      <c r="R904" s="303"/>
      <c r="S904" s="312"/>
      <c r="T904" s="313"/>
      <c r="U904">
        <v>18</v>
      </c>
      <c r="V904" s="312"/>
      <c r="X904" s="313"/>
      <c r="Y904" s="313"/>
      <c r="Z904" s="313" t="s">
        <v>9108</v>
      </c>
      <c r="AA904" s="313" t="s">
        <v>1767</v>
      </c>
      <c r="AE904" s="313" t="s">
        <v>9109</v>
      </c>
      <c r="AF904" s="313"/>
      <c r="AG904" s="313"/>
      <c r="AI904" s="313" t="s">
        <v>9110</v>
      </c>
      <c r="AK904" s="41"/>
      <c r="AL904" s="419"/>
      <c r="AM904" s="313"/>
      <c r="AN904" s="74"/>
    </row>
    <row r="905" spans="1:40" s="294" customFormat="1" ht="15.5">
      <c r="A905" s="40" t="s">
        <v>9085</v>
      </c>
      <c r="B905" s="178">
        <v>44574</v>
      </c>
      <c r="C905" s="41">
        <v>93</v>
      </c>
      <c r="F905" s="303"/>
      <c r="G905" s="303"/>
      <c r="H905" s="303"/>
      <c r="I905" s="303"/>
      <c r="J905" s="303"/>
      <c r="K905" s="303"/>
      <c r="L905" s="303"/>
      <c r="M905" s="303"/>
      <c r="N905" s="303"/>
      <c r="O905" s="303"/>
      <c r="P905" s="303">
        <v>18</v>
      </c>
      <c r="Q905" s="447">
        <v>93</v>
      </c>
      <c r="R905" s="303"/>
      <c r="S905" s="312"/>
      <c r="T905" s="313"/>
      <c r="U905"/>
      <c r="V905" s="312"/>
      <c r="X905" s="313"/>
      <c r="Y905" s="313"/>
      <c r="Z905" s="313"/>
      <c r="AA905" s="313" t="s">
        <v>1767</v>
      </c>
      <c r="AE905" s="313"/>
      <c r="AF905" s="313"/>
      <c r="AG905" s="313"/>
      <c r="AI905" s="313"/>
      <c r="AK905" s="41"/>
      <c r="AL905" s="419"/>
      <c r="AM905" s="313"/>
      <c r="AN905" s="74"/>
    </row>
    <row r="906" spans="1:40" s="294" customFormat="1" ht="15.5">
      <c r="A906" s="40" t="s">
        <v>9143</v>
      </c>
      <c r="B906" s="178">
        <v>44607</v>
      </c>
      <c r="C906" s="41">
        <v>56</v>
      </c>
      <c r="D906" s="21" t="s">
        <v>9145</v>
      </c>
      <c r="E906" s="303"/>
      <c r="F906" s="303"/>
      <c r="G906" s="303"/>
      <c r="H906" s="303"/>
      <c r="I906" s="303"/>
      <c r="J906" s="303"/>
      <c r="K906" s="303"/>
      <c r="L906" s="303">
        <v>5</v>
      </c>
      <c r="M906" s="303" t="s">
        <v>9146</v>
      </c>
      <c r="N906" s="303">
        <v>7</v>
      </c>
      <c r="O906" s="303">
        <v>0</v>
      </c>
      <c r="P906" s="303">
        <v>15</v>
      </c>
      <c r="Q906" s="447">
        <v>56</v>
      </c>
      <c r="R906" s="303"/>
      <c r="S906" s="312">
        <v>1</v>
      </c>
      <c r="T906" s="313"/>
      <c r="U906"/>
      <c r="V906" s="312"/>
      <c r="X906" s="313"/>
      <c r="Y906" s="313"/>
      <c r="Z906" s="313"/>
      <c r="AA906" s="313"/>
      <c r="AE906" s="313"/>
      <c r="AF906" s="313"/>
      <c r="AG906" s="313"/>
      <c r="AI906" s="313"/>
      <c r="AK906" s="41" t="s">
        <v>1767</v>
      </c>
      <c r="AL906" s="419" t="s">
        <v>9145</v>
      </c>
      <c r="AM906" s="313"/>
      <c r="AN906" s="74"/>
    </row>
    <row r="907" spans="1:40" s="294" customFormat="1" ht="15.5">
      <c r="A907" s="40" t="s">
        <v>9144</v>
      </c>
      <c r="B907" s="178">
        <v>44607</v>
      </c>
      <c r="C907" s="41">
        <v>39</v>
      </c>
      <c r="D907" s="21" t="s">
        <v>9145</v>
      </c>
      <c r="E907" s="303"/>
      <c r="F907" s="303"/>
      <c r="G907" s="303"/>
      <c r="H907" s="303"/>
      <c r="I907" s="303"/>
      <c r="J907" s="303"/>
      <c r="K907" s="303"/>
      <c r="L907" s="303">
        <v>1</v>
      </c>
      <c r="M907" s="303" t="s">
        <v>9153</v>
      </c>
      <c r="N907" s="303">
        <v>22</v>
      </c>
      <c r="O907" s="303">
        <v>2</v>
      </c>
      <c r="P907" s="303">
        <v>11</v>
      </c>
      <c r="Q907" s="447">
        <v>39</v>
      </c>
      <c r="R907" s="303"/>
      <c r="S907" s="312">
        <v>0</v>
      </c>
      <c r="T907" s="313"/>
      <c r="U907"/>
      <c r="V907" s="312"/>
      <c r="X907" s="313"/>
      <c r="Y907" s="313"/>
      <c r="Z907" s="313"/>
      <c r="AA907" s="313"/>
      <c r="AE907" s="313"/>
      <c r="AF907" s="313"/>
      <c r="AG907" s="313"/>
      <c r="AI907" s="313"/>
      <c r="AK907" s="41" t="s">
        <v>1767</v>
      </c>
      <c r="AL907" s="419" t="s">
        <v>9145</v>
      </c>
      <c r="AM907" s="313"/>
      <c r="AN907" s="74"/>
    </row>
    <row r="908" spans="1:40" s="294" customFormat="1" ht="15.5">
      <c r="A908" s="40" t="s">
        <v>9122</v>
      </c>
      <c r="B908" s="178">
        <v>44603</v>
      </c>
      <c r="C908" s="41">
        <v>630</v>
      </c>
      <c r="D908" s="21" t="s">
        <v>9155</v>
      </c>
      <c r="E908" s="303"/>
      <c r="F908" s="412">
        <v>35</v>
      </c>
      <c r="G908" s="413">
        <v>73</v>
      </c>
      <c r="H908" s="303">
        <v>528</v>
      </c>
      <c r="I908" s="303"/>
      <c r="J908" s="303">
        <v>18</v>
      </c>
      <c r="K908" s="303">
        <v>10</v>
      </c>
      <c r="L908" s="303">
        <v>80</v>
      </c>
      <c r="M908" s="303" t="s">
        <v>9156</v>
      </c>
      <c r="N908" s="303">
        <v>10</v>
      </c>
      <c r="O908" s="303">
        <v>0</v>
      </c>
      <c r="P908" s="303">
        <v>221</v>
      </c>
      <c r="Q908" s="447">
        <v>527</v>
      </c>
      <c r="R908" s="303">
        <v>14</v>
      </c>
      <c r="S908" s="312">
        <v>3</v>
      </c>
      <c r="T908" s="313">
        <v>8</v>
      </c>
      <c r="U908">
        <v>83</v>
      </c>
      <c r="V908" s="312">
        <v>3</v>
      </c>
      <c r="X908" s="313"/>
      <c r="Y908" s="313"/>
      <c r="Z908" s="313"/>
      <c r="AA908" s="313" t="s">
        <v>1767</v>
      </c>
      <c r="AE908" s="313"/>
      <c r="AF908" s="313"/>
      <c r="AG908" s="313"/>
      <c r="AI908" s="313"/>
      <c r="AK908" s="41"/>
      <c r="AL908" s="419" t="s">
        <v>9154</v>
      </c>
      <c r="AM908" s="313" t="s">
        <v>9163</v>
      </c>
      <c r="AN908" s="74"/>
    </row>
    <row r="909" spans="1:40" s="294" customFormat="1" ht="15.5">
      <c r="A909" s="40" t="s">
        <v>9127</v>
      </c>
      <c r="B909" s="178">
        <v>44620</v>
      </c>
      <c r="C909" s="41">
        <v>101</v>
      </c>
      <c r="D909" s="21" t="s">
        <v>9168</v>
      </c>
      <c r="E909" s="303" t="s">
        <v>9165</v>
      </c>
      <c r="F909" s="303">
        <v>1</v>
      </c>
      <c r="G909" s="303">
        <v>26</v>
      </c>
      <c r="H909" s="303">
        <v>74</v>
      </c>
      <c r="I909" s="303" t="s">
        <v>9170</v>
      </c>
      <c r="J909" s="303"/>
      <c r="K909" s="303"/>
      <c r="L909" s="303">
        <v>16</v>
      </c>
      <c r="M909" s="303" t="s">
        <v>9167</v>
      </c>
      <c r="N909" s="303">
        <v>101</v>
      </c>
      <c r="O909" s="303">
        <v>5</v>
      </c>
      <c r="P909" s="303"/>
      <c r="Q909" s="447">
        <v>77</v>
      </c>
      <c r="R909" s="303"/>
      <c r="S909" s="312">
        <v>5</v>
      </c>
      <c r="T909" s="313"/>
      <c r="U909"/>
      <c r="V909" s="312">
        <v>1</v>
      </c>
      <c r="X909" s="313"/>
      <c r="Y909" s="313"/>
      <c r="Z909" s="313"/>
      <c r="AA909" s="313" t="s">
        <v>1767</v>
      </c>
      <c r="AE909" s="313"/>
      <c r="AF909" s="313"/>
      <c r="AG909" s="313"/>
      <c r="AI909" s="313"/>
      <c r="AK909" s="41"/>
      <c r="AL909" s="419" t="s">
        <v>9166</v>
      </c>
      <c r="AM909" s="313"/>
      <c r="AN909" s="74"/>
    </row>
    <row r="910" spans="1:40" s="294" customFormat="1" ht="15.5">
      <c r="A910" s="40" t="s">
        <v>9171</v>
      </c>
      <c r="B910" s="178">
        <v>44567</v>
      </c>
      <c r="C910" s="41">
        <v>93</v>
      </c>
      <c r="D910" s="21" t="s">
        <v>9173</v>
      </c>
      <c r="E910" s="303"/>
      <c r="F910" s="303"/>
      <c r="G910" s="303"/>
      <c r="H910" s="303"/>
      <c r="I910" s="303"/>
      <c r="J910" s="303">
        <v>93</v>
      </c>
      <c r="K910" s="303"/>
      <c r="L910" s="303">
        <v>16</v>
      </c>
      <c r="M910" s="303" t="s">
        <v>9177</v>
      </c>
      <c r="N910" s="303"/>
      <c r="O910" s="303">
        <v>0</v>
      </c>
      <c r="P910" s="303">
        <v>38</v>
      </c>
      <c r="Q910" s="447">
        <v>93</v>
      </c>
      <c r="R910" s="303"/>
      <c r="S910" s="312">
        <v>4</v>
      </c>
      <c r="T910" s="313"/>
      <c r="U910"/>
      <c r="V910" s="312"/>
      <c r="X910" s="313"/>
      <c r="Y910" s="313"/>
      <c r="Z910" s="313"/>
      <c r="AA910" s="313" t="s">
        <v>1767</v>
      </c>
      <c r="AE910" s="313"/>
      <c r="AF910" s="313"/>
      <c r="AG910" s="313"/>
      <c r="AI910" s="313"/>
      <c r="AK910" s="41"/>
      <c r="AL910" s="419" t="s">
        <v>9175</v>
      </c>
      <c r="AM910" s="313"/>
      <c r="AN910" s="74"/>
    </row>
    <row r="911" spans="1:40" s="294" customFormat="1" ht="15.5">
      <c r="A911" s="40" t="s">
        <v>9172</v>
      </c>
      <c r="B911" s="178">
        <v>44567</v>
      </c>
      <c r="C911" s="41">
        <v>30</v>
      </c>
      <c r="D911" s="21" t="s">
        <v>9174</v>
      </c>
      <c r="E911" s="303"/>
      <c r="F911" s="303"/>
      <c r="G911" s="303"/>
      <c r="H911" s="303"/>
      <c r="I911" s="303"/>
      <c r="J911" s="303">
        <v>30</v>
      </c>
      <c r="K911" s="303"/>
      <c r="L911" s="303">
        <v>8</v>
      </c>
      <c r="M911" s="303" t="s">
        <v>9178</v>
      </c>
      <c r="N911" s="303"/>
      <c r="O911" s="303">
        <v>6</v>
      </c>
      <c r="P911" s="303">
        <v>24</v>
      </c>
      <c r="Q911" s="447">
        <v>30</v>
      </c>
      <c r="R911" s="303"/>
      <c r="S911" s="312">
        <v>0</v>
      </c>
      <c r="T911" s="313"/>
      <c r="U911"/>
      <c r="V911" s="312"/>
      <c r="X911" s="313"/>
      <c r="Y911" s="313"/>
      <c r="Z911" s="313"/>
      <c r="AA911" s="313" t="s">
        <v>1767</v>
      </c>
      <c r="AE911" s="313"/>
      <c r="AF911" s="313"/>
      <c r="AG911" s="313"/>
      <c r="AI911" s="313"/>
      <c r="AK911" s="41"/>
      <c r="AL911" s="419" t="s">
        <v>9176</v>
      </c>
      <c r="AM911" s="313"/>
      <c r="AN911" s="74"/>
    </row>
    <row r="912" spans="1:40" s="294" customFormat="1" ht="15.5">
      <c r="A912" s="40" t="s">
        <v>9138</v>
      </c>
      <c r="B912" s="178">
        <v>44601</v>
      </c>
      <c r="C912" s="41">
        <v>153</v>
      </c>
      <c r="D912" s="21"/>
      <c r="E912" s="303" t="s">
        <v>9184</v>
      </c>
      <c r="F912" s="303">
        <v>7</v>
      </c>
      <c r="G912" s="303">
        <v>45</v>
      </c>
      <c r="H912" s="303">
        <v>95</v>
      </c>
      <c r="I912" s="303"/>
      <c r="J912" s="303"/>
      <c r="K912" s="303">
        <v>5</v>
      </c>
      <c r="L912" s="303">
        <v>30</v>
      </c>
      <c r="M912" s="303"/>
      <c r="N912" s="303"/>
      <c r="O912" s="303"/>
      <c r="P912" s="303"/>
      <c r="Q912" s="447">
        <v>153</v>
      </c>
      <c r="R912" s="303"/>
      <c r="S912" s="312"/>
      <c r="T912" s="313"/>
      <c r="U912"/>
      <c r="V912" s="312"/>
      <c r="X912" s="313"/>
      <c r="Y912" s="313"/>
      <c r="Z912" s="313"/>
      <c r="AA912" s="313" t="s">
        <v>1767</v>
      </c>
      <c r="AE912" s="313"/>
      <c r="AF912" s="313"/>
      <c r="AG912" s="313"/>
      <c r="AI912" s="313"/>
      <c r="AK912" s="41"/>
      <c r="AL912" s="419" t="s">
        <v>9182</v>
      </c>
      <c r="AM912" s="313"/>
      <c r="AN912" s="74" t="s">
        <v>9186</v>
      </c>
    </row>
    <row r="913" spans="1:40" s="294" customFormat="1" ht="15.5">
      <c r="A913" s="40" t="s">
        <v>9254</v>
      </c>
      <c r="B913" s="178">
        <v>44616</v>
      </c>
      <c r="C913" s="41">
        <v>8</v>
      </c>
      <c r="D913" s="21" t="s">
        <v>9258</v>
      </c>
      <c r="E913" s="303" t="s">
        <v>9252</v>
      </c>
      <c r="F913" s="303"/>
      <c r="G913" s="303"/>
      <c r="H913" s="303"/>
      <c r="I913" s="303" t="s">
        <v>9256</v>
      </c>
      <c r="J913" s="303"/>
      <c r="K913" s="303"/>
      <c r="L913" s="303"/>
      <c r="M913" s="303" t="s">
        <v>3667</v>
      </c>
      <c r="N913" s="303">
        <v>0</v>
      </c>
      <c r="O913" s="303"/>
      <c r="P913" s="303">
        <v>2</v>
      </c>
      <c r="Q913" s="447">
        <v>8</v>
      </c>
      <c r="R913" s="303"/>
      <c r="S913" s="312"/>
      <c r="T913" s="313"/>
      <c r="U913"/>
      <c r="V913" s="312"/>
      <c r="X913" s="313"/>
      <c r="Y913" s="313"/>
      <c r="Z913" s="313"/>
      <c r="AA913" s="313" t="s">
        <v>1767</v>
      </c>
      <c r="AE913" s="313"/>
      <c r="AF913" s="313"/>
      <c r="AG913" s="313"/>
      <c r="AI913" s="313"/>
      <c r="AK913" s="41"/>
      <c r="AL913" s="419"/>
      <c r="AM913" s="313"/>
      <c r="AN913" s="74"/>
    </row>
    <row r="914" spans="1:40" s="294" customFormat="1" ht="15.5">
      <c r="A914" s="40" t="s">
        <v>9255</v>
      </c>
      <c r="B914" s="178">
        <v>44616</v>
      </c>
      <c r="C914" s="41">
        <v>8</v>
      </c>
      <c r="D914" s="21" t="s">
        <v>9259</v>
      </c>
      <c r="E914" s="303" t="s">
        <v>9253</v>
      </c>
      <c r="F914" s="303"/>
      <c r="G914" s="303"/>
      <c r="H914" s="303"/>
      <c r="I914" s="303" t="s">
        <v>9257</v>
      </c>
      <c r="J914" s="303"/>
      <c r="K914" s="303"/>
      <c r="L914" s="303"/>
      <c r="M914" s="303" t="s">
        <v>3647</v>
      </c>
      <c r="N914" s="303">
        <v>0</v>
      </c>
      <c r="O914" s="303"/>
      <c r="P914" s="303">
        <v>3</v>
      </c>
      <c r="Q914" s="447">
        <v>8</v>
      </c>
      <c r="R914" s="303"/>
      <c r="S914" s="312"/>
      <c r="T914" s="313"/>
      <c r="U914"/>
      <c r="V914" s="312"/>
      <c r="X914" s="313"/>
      <c r="Y914" s="313"/>
      <c r="Z914" s="313"/>
      <c r="AA914" s="313" t="s">
        <v>1767</v>
      </c>
      <c r="AE914" s="313"/>
      <c r="AF914" s="313"/>
      <c r="AG914" s="313"/>
      <c r="AI914" s="313"/>
      <c r="AK914" s="41"/>
      <c r="AL914" s="419"/>
      <c r="AM914" s="313"/>
      <c r="AN914" s="74"/>
    </row>
    <row r="915" spans="1:40" s="294" customFormat="1" ht="15.5">
      <c r="A915" s="353" t="s">
        <v>9265</v>
      </c>
      <c r="B915" s="178">
        <v>44621</v>
      </c>
      <c r="C915" s="41">
        <v>83</v>
      </c>
      <c r="D915" s="21" t="s">
        <v>9267</v>
      </c>
      <c r="E915" s="303"/>
      <c r="F915" s="303">
        <v>11</v>
      </c>
      <c r="G915" s="303">
        <v>20</v>
      </c>
      <c r="H915" s="303">
        <v>52</v>
      </c>
      <c r="I915" s="303"/>
      <c r="J915" s="303"/>
      <c r="K915" s="303"/>
      <c r="L915" s="303"/>
      <c r="M915" s="303" t="s">
        <v>9271</v>
      </c>
      <c r="N915" s="303">
        <v>0</v>
      </c>
      <c r="O915" s="303">
        <v>0</v>
      </c>
      <c r="P915" s="303"/>
      <c r="Q915" s="447"/>
      <c r="R915" s="303"/>
      <c r="S915" s="312"/>
      <c r="T915" s="313"/>
      <c r="U915"/>
      <c r="V915" s="312"/>
      <c r="X915" s="313"/>
      <c r="Y915" s="313"/>
      <c r="Z915" s="313"/>
      <c r="AA915" s="313" t="s">
        <v>1767</v>
      </c>
      <c r="AE915" s="313"/>
      <c r="AF915" s="313"/>
      <c r="AG915" s="313"/>
      <c r="AI915" s="313"/>
      <c r="AK915" s="41"/>
      <c r="AL915" s="419" t="s">
        <v>9269</v>
      </c>
      <c r="AM915" s="313"/>
      <c r="AN915" s="74"/>
    </row>
    <row r="916" spans="1:40" s="294" customFormat="1" ht="15.5">
      <c r="A916" s="40" t="s">
        <v>9266</v>
      </c>
      <c r="B916" s="178">
        <v>44621</v>
      </c>
      <c r="C916" s="41">
        <v>52</v>
      </c>
      <c r="D916" s="21" t="s">
        <v>9268</v>
      </c>
      <c r="E916" s="303"/>
      <c r="F916" s="303">
        <v>4</v>
      </c>
      <c r="G916" s="303">
        <v>8</v>
      </c>
      <c r="H916" s="303">
        <v>40</v>
      </c>
      <c r="I916" s="303"/>
      <c r="J916" s="303"/>
      <c r="K916" s="303"/>
      <c r="L916" s="303"/>
      <c r="M916" s="303" t="s">
        <v>9272</v>
      </c>
      <c r="N916" s="303">
        <v>2</v>
      </c>
      <c r="O916" s="303">
        <v>0</v>
      </c>
      <c r="P916" s="303"/>
      <c r="Q916" s="447"/>
      <c r="R916" s="303"/>
      <c r="S916" s="312"/>
      <c r="T916" s="313"/>
      <c r="U916"/>
      <c r="V916" s="312"/>
      <c r="X916" s="313"/>
      <c r="Y916" s="313"/>
      <c r="Z916" s="313"/>
      <c r="AA916" s="313" t="s">
        <v>1767</v>
      </c>
      <c r="AE916" s="313"/>
      <c r="AF916" s="313"/>
      <c r="AG916" s="313"/>
      <c r="AI916" s="313"/>
      <c r="AK916" s="41"/>
      <c r="AL916" s="419" t="s">
        <v>9270</v>
      </c>
      <c r="AM916" s="313"/>
      <c r="AN916" s="74"/>
    </row>
    <row r="917" spans="1:40" s="294" customFormat="1" ht="15.5">
      <c r="A917" s="40" t="s">
        <v>9200</v>
      </c>
      <c r="B917" s="178">
        <v>44608</v>
      </c>
      <c r="C917" s="41">
        <v>95</v>
      </c>
      <c r="D917" s="21"/>
      <c r="E917" s="303"/>
      <c r="F917" s="303"/>
      <c r="G917" s="303">
        <v>2</v>
      </c>
      <c r="H917" s="303">
        <v>120</v>
      </c>
      <c r="I917" s="303"/>
      <c r="J917" s="303"/>
      <c r="K917" s="303">
        <v>4</v>
      </c>
      <c r="L917" s="303">
        <v>5</v>
      </c>
      <c r="M917" s="303" t="s">
        <v>9273</v>
      </c>
      <c r="N917" s="303"/>
      <c r="O917" s="303"/>
      <c r="P917" s="303">
        <v>27</v>
      </c>
      <c r="Q917" s="447">
        <v>95</v>
      </c>
      <c r="R917" s="303"/>
      <c r="S917" s="312"/>
      <c r="T917" s="313">
        <v>10</v>
      </c>
      <c r="U917"/>
      <c r="V917" s="312"/>
      <c r="X917" s="313"/>
      <c r="Y917" s="313"/>
      <c r="Z917" s="313"/>
      <c r="AA917" s="313" t="s">
        <v>1767</v>
      </c>
      <c r="AE917" s="313"/>
      <c r="AF917" s="313"/>
      <c r="AG917" s="313"/>
      <c r="AI917" s="313"/>
      <c r="AK917" s="41"/>
      <c r="AL917" s="419"/>
      <c r="AM917" s="313"/>
      <c r="AN917" s="74"/>
    </row>
    <row r="918" spans="1:40" s="294" customFormat="1" ht="15.5">
      <c r="A918" s="40" t="s">
        <v>9206</v>
      </c>
      <c r="B918" s="178">
        <v>44613</v>
      </c>
      <c r="C918" s="41">
        <v>122</v>
      </c>
      <c r="D918" s="21"/>
      <c r="E918" s="303"/>
      <c r="F918" s="303"/>
      <c r="G918" s="303"/>
      <c r="H918" s="303"/>
      <c r="I918" s="303"/>
      <c r="J918" s="303"/>
      <c r="K918" s="303">
        <v>2</v>
      </c>
      <c r="L918" s="303">
        <v>12</v>
      </c>
      <c r="M918" s="303" t="s">
        <v>9275</v>
      </c>
      <c r="N918" s="303"/>
      <c r="O918" s="303"/>
      <c r="P918" s="303">
        <v>46</v>
      </c>
      <c r="Q918" s="447">
        <v>122</v>
      </c>
      <c r="R918" s="303"/>
      <c r="S918" s="312"/>
      <c r="T918" s="313">
        <v>7</v>
      </c>
      <c r="U918"/>
      <c r="V918" s="312"/>
      <c r="X918" s="313"/>
      <c r="Y918" s="313"/>
      <c r="Z918" s="313"/>
      <c r="AA918" s="313" t="s">
        <v>1767</v>
      </c>
      <c r="AE918" s="313"/>
      <c r="AF918" s="313"/>
      <c r="AG918" s="313"/>
      <c r="AI918" s="313"/>
      <c r="AK918" s="41"/>
      <c r="AL918" s="419"/>
      <c r="AM918" s="313"/>
      <c r="AN918" s="74"/>
    </row>
    <row r="919" spans="1:40" s="294" customFormat="1" ht="15.5">
      <c r="A919" s="40" t="s">
        <v>9278</v>
      </c>
      <c r="B919" s="178">
        <v>44617</v>
      </c>
      <c r="C919" s="41">
        <v>3820</v>
      </c>
      <c r="D919" s="21"/>
      <c r="E919" s="303"/>
      <c r="F919" s="303"/>
      <c r="G919" s="303"/>
      <c r="H919" s="303">
        <v>2911</v>
      </c>
      <c r="I919" s="303"/>
      <c r="J919" s="303">
        <v>685</v>
      </c>
      <c r="K919" s="303">
        <v>62</v>
      </c>
      <c r="L919" s="303">
        <v>344</v>
      </c>
      <c r="M919" s="303" t="s">
        <v>9279</v>
      </c>
      <c r="N919" s="303">
        <v>0</v>
      </c>
      <c r="O919" s="303">
        <v>0</v>
      </c>
      <c r="P919" s="303">
        <v>1416</v>
      </c>
      <c r="Q919" s="447">
        <v>3260</v>
      </c>
      <c r="R919" s="303">
        <v>67</v>
      </c>
      <c r="S919" s="312">
        <v>41</v>
      </c>
      <c r="T919" s="313"/>
      <c r="U919">
        <v>493</v>
      </c>
      <c r="V919" s="312"/>
      <c r="X919" s="313"/>
      <c r="Y919" s="313"/>
      <c r="Z919" s="313"/>
      <c r="AA919" s="313" t="s">
        <v>1767</v>
      </c>
      <c r="AE919" s="313"/>
      <c r="AF919" s="313"/>
      <c r="AG919" s="313"/>
      <c r="AI919" s="313"/>
      <c r="AK919" s="41"/>
      <c r="AL919" s="419"/>
      <c r="AM919" s="313"/>
      <c r="AN919" s="74"/>
    </row>
    <row r="920" spans="1:40" s="294" customFormat="1" ht="15.5">
      <c r="A920" s="40" t="s">
        <v>9277</v>
      </c>
      <c r="B920" s="178">
        <v>44617</v>
      </c>
      <c r="C920" s="41">
        <v>616</v>
      </c>
      <c r="D920" s="21"/>
      <c r="E920" s="303"/>
      <c r="F920" s="303"/>
      <c r="G920" s="303"/>
      <c r="H920" s="303">
        <v>419</v>
      </c>
      <c r="I920" s="303"/>
      <c r="J920" s="303">
        <v>491</v>
      </c>
      <c r="K920" s="303">
        <v>16</v>
      </c>
      <c r="L920" s="303">
        <v>95</v>
      </c>
      <c r="M920" s="303" t="s">
        <v>9280</v>
      </c>
      <c r="N920" s="303">
        <v>529</v>
      </c>
      <c r="O920" s="303">
        <v>22</v>
      </c>
      <c r="P920" s="303">
        <v>437</v>
      </c>
      <c r="Q920" s="447">
        <v>531</v>
      </c>
      <c r="R920" s="303">
        <v>10</v>
      </c>
      <c r="S920" s="312">
        <v>18</v>
      </c>
      <c r="T920" s="313"/>
      <c r="U920">
        <v>75</v>
      </c>
      <c r="V920" s="312"/>
      <c r="X920" s="313"/>
      <c r="Y920" s="313"/>
      <c r="Z920" s="313"/>
      <c r="AA920" s="313" t="s">
        <v>1767</v>
      </c>
      <c r="AE920" s="313"/>
      <c r="AF920" s="313"/>
      <c r="AG920" s="313"/>
      <c r="AI920" s="313"/>
      <c r="AK920" s="41"/>
      <c r="AL920" s="419"/>
      <c r="AM920" s="313"/>
      <c r="AN920" s="74"/>
    </row>
    <row r="921" spans="1:40" s="294" customFormat="1" ht="15.5">
      <c r="A921" s="40" t="s">
        <v>9218</v>
      </c>
      <c r="B921" s="178">
        <v>44617</v>
      </c>
      <c r="C921" s="41">
        <v>20</v>
      </c>
      <c r="D921" s="21" t="s">
        <v>9281</v>
      </c>
      <c r="E921" s="303" t="s">
        <v>9282</v>
      </c>
      <c r="F921" s="303"/>
      <c r="G921" s="303"/>
      <c r="H921" s="303"/>
      <c r="I921" s="303"/>
      <c r="J921" s="303"/>
      <c r="K921" s="303">
        <v>3</v>
      </c>
      <c r="L921" s="303">
        <v>2</v>
      </c>
      <c r="M921" s="303" t="s">
        <v>9283</v>
      </c>
      <c r="N921" s="303"/>
      <c r="O921" s="303"/>
      <c r="P921" s="303">
        <v>10</v>
      </c>
      <c r="Q921" s="447">
        <v>18</v>
      </c>
      <c r="R921" s="303"/>
      <c r="S921" s="312">
        <v>2</v>
      </c>
      <c r="T921" s="313">
        <v>1</v>
      </c>
      <c r="U921"/>
      <c r="V921" s="312"/>
      <c r="X921" s="313"/>
      <c r="Y921" s="313"/>
      <c r="Z921" s="313"/>
      <c r="AA921" s="313"/>
      <c r="AE921" s="313"/>
      <c r="AF921" s="313"/>
      <c r="AG921" s="313"/>
      <c r="AI921" s="313"/>
      <c r="AK921" s="41" t="s">
        <v>1767</v>
      </c>
      <c r="AL921" s="419"/>
      <c r="AM921" s="313"/>
      <c r="AN921" s="74" t="s">
        <v>9292</v>
      </c>
    </row>
    <row r="922" spans="1:40" s="294" customFormat="1" ht="15.5">
      <c r="A922" s="40" t="s">
        <v>9224</v>
      </c>
      <c r="B922" s="178">
        <v>44605</v>
      </c>
      <c r="C922" s="41">
        <v>45</v>
      </c>
      <c r="D922" s="21" t="s">
        <v>9286</v>
      </c>
      <c r="E922" s="303" t="s">
        <v>9287</v>
      </c>
      <c r="F922" s="303">
        <v>4</v>
      </c>
      <c r="G922" s="303">
        <v>3</v>
      </c>
      <c r="H922" s="303">
        <v>38</v>
      </c>
      <c r="I922" s="303">
        <v>48</v>
      </c>
      <c r="J922" s="303">
        <v>6</v>
      </c>
      <c r="K922" s="303"/>
      <c r="L922" s="303">
        <v>10</v>
      </c>
      <c r="M922" s="303" t="s">
        <v>9288</v>
      </c>
      <c r="N922" s="303">
        <v>2</v>
      </c>
      <c r="O922" s="303"/>
      <c r="P922" s="303">
        <v>7</v>
      </c>
      <c r="Q922" s="447">
        <v>45</v>
      </c>
      <c r="R922" s="303"/>
      <c r="S922" s="312"/>
      <c r="T922" s="313"/>
      <c r="U922"/>
      <c r="V922" s="312"/>
      <c r="X922" s="313"/>
      <c r="Y922" s="313" t="s">
        <v>140</v>
      </c>
      <c r="Z922" s="313"/>
      <c r="AA922" s="313" t="s">
        <v>1767</v>
      </c>
      <c r="AE922" s="313"/>
      <c r="AF922" s="313"/>
      <c r="AG922" s="313"/>
      <c r="AI922" s="313" t="s">
        <v>9296</v>
      </c>
      <c r="AK922" s="41"/>
      <c r="AL922" s="419"/>
      <c r="AM922" s="313"/>
      <c r="AN922" s="74"/>
    </row>
    <row r="923" spans="1:40" s="294" customFormat="1" ht="15.5">
      <c r="A923" s="40" t="s">
        <v>9233</v>
      </c>
      <c r="B923" s="178">
        <v>44609</v>
      </c>
      <c r="C923" s="41">
        <v>1347</v>
      </c>
      <c r="D923" s="21" t="s">
        <v>8884</v>
      </c>
      <c r="E923" s="303" t="s">
        <v>9299</v>
      </c>
      <c r="F923" s="303">
        <v>21</v>
      </c>
      <c r="G923" s="303">
        <v>149</v>
      </c>
      <c r="H923" s="303">
        <v>1177</v>
      </c>
      <c r="I923" s="303"/>
      <c r="J923" s="303">
        <v>69</v>
      </c>
      <c r="K923" s="303">
        <v>36</v>
      </c>
      <c r="L923" s="303">
        <v>97</v>
      </c>
      <c r="M923" s="303" t="s">
        <v>9298</v>
      </c>
      <c r="N923" s="303">
        <v>35</v>
      </c>
      <c r="O923" s="303">
        <v>1</v>
      </c>
      <c r="P923" s="303">
        <v>373</v>
      </c>
      <c r="Q923" s="447">
        <v>1347</v>
      </c>
      <c r="R923" s="303"/>
      <c r="S923" s="312"/>
      <c r="T923" s="313"/>
      <c r="U923"/>
      <c r="V923" s="312"/>
      <c r="X923" s="313"/>
      <c r="Y923" s="313"/>
      <c r="Z923" s="313"/>
      <c r="AA923" s="313" t="s">
        <v>1767</v>
      </c>
      <c r="AE923" s="313"/>
      <c r="AF923" s="313"/>
      <c r="AG923" s="313"/>
      <c r="AI923" s="313"/>
      <c r="AK923" s="41"/>
      <c r="AL923" s="419"/>
      <c r="AM923" s="313"/>
      <c r="AN923" s="74"/>
    </row>
    <row r="924" spans="1:40" s="294" customFormat="1" ht="15.5">
      <c r="A924" s="40" t="s">
        <v>9237</v>
      </c>
      <c r="B924" s="178">
        <v>44576</v>
      </c>
      <c r="C924" s="41">
        <v>47</v>
      </c>
      <c r="D924" s="21" t="s">
        <v>9302</v>
      </c>
      <c r="E924" s="303" t="s">
        <v>9303</v>
      </c>
      <c r="F924" s="303"/>
      <c r="G924" s="303"/>
      <c r="H924" s="303"/>
      <c r="I924" s="303"/>
      <c r="J924" s="303">
        <v>1</v>
      </c>
      <c r="K924" s="303"/>
      <c r="L924" s="303"/>
      <c r="M924" s="303" t="s">
        <v>9304</v>
      </c>
      <c r="N924" s="303">
        <v>2</v>
      </c>
      <c r="O924" s="303">
        <v>0</v>
      </c>
      <c r="P924" s="303">
        <v>43</v>
      </c>
      <c r="Q924" s="447">
        <v>47</v>
      </c>
      <c r="R924" s="303"/>
      <c r="S924" s="312">
        <v>0</v>
      </c>
      <c r="T924" s="313"/>
      <c r="U924"/>
      <c r="V924" s="312"/>
      <c r="X924" s="313"/>
      <c r="Y924" s="313"/>
      <c r="Z924" s="313"/>
      <c r="AA924" s="313" t="s">
        <v>1767</v>
      </c>
      <c r="AE924" s="313"/>
      <c r="AF924" s="313"/>
      <c r="AG924" s="313"/>
      <c r="AI924" s="313"/>
      <c r="AK924" s="41"/>
      <c r="AL924" s="419"/>
      <c r="AM924" s="313"/>
      <c r="AN924" s="74"/>
    </row>
    <row r="925" spans="1:40" s="294" customFormat="1" ht="15.5">
      <c r="A925" s="40" t="s">
        <v>9307</v>
      </c>
      <c r="B925" s="178">
        <v>44614</v>
      </c>
      <c r="C925" s="41">
        <v>147</v>
      </c>
      <c r="D925" s="21" t="s">
        <v>9309</v>
      </c>
      <c r="E925" s="303"/>
      <c r="F925" s="303"/>
      <c r="G925" s="303"/>
      <c r="H925" s="303"/>
      <c r="I925" s="303"/>
      <c r="J925" s="303"/>
      <c r="K925" s="303"/>
      <c r="L925" s="303"/>
      <c r="M925" s="303"/>
      <c r="N925" s="303"/>
      <c r="O925" s="303"/>
      <c r="P925" s="303"/>
      <c r="Q925" s="447">
        <v>147</v>
      </c>
      <c r="R925" s="303"/>
      <c r="S925" s="312"/>
      <c r="T925" s="313"/>
      <c r="U925"/>
      <c r="V925" s="312"/>
      <c r="X925" s="313"/>
      <c r="Y925" s="313"/>
      <c r="Z925" s="313"/>
      <c r="AA925" s="313" t="s">
        <v>1767</v>
      </c>
      <c r="AE925" s="313"/>
      <c r="AF925" s="313"/>
      <c r="AG925" s="313"/>
      <c r="AI925" s="313"/>
      <c r="AK925" s="41"/>
      <c r="AL925" s="419" t="s">
        <v>9311</v>
      </c>
      <c r="AM925" s="313"/>
      <c r="AN925" s="74" t="s">
        <v>9313</v>
      </c>
    </row>
    <row r="926" spans="1:40" s="294" customFormat="1" ht="15.5">
      <c r="A926" s="40" t="s">
        <v>9308</v>
      </c>
      <c r="B926" s="178">
        <v>44614</v>
      </c>
      <c r="C926" s="41">
        <v>53</v>
      </c>
      <c r="D926" s="21" t="s">
        <v>9310</v>
      </c>
      <c r="E926" s="303"/>
      <c r="F926" s="303"/>
      <c r="G926" s="303"/>
      <c r="H926" s="303"/>
      <c r="I926" s="303"/>
      <c r="J926" s="303"/>
      <c r="K926" s="303"/>
      <c r="L926" s="303"/>
      <c r="M926" s="303"/>
      <c r="N926" s="303"/>
      <c r="O926" s="303"/>
      <c r="P926" s="303"/>
      <c r="Q926" s="447">
        <v>53</v>
      </c>
      <c r="R926" s="303"/>
      <c r="S926" s="312"/>
      <c r="T926" s="313"/>
      <c r="U926"/>
      <c r="V926" s="312"/>
      <c r="X926" s="313"/>
      <c r="Y926" s="313"/>
      <c r="Z926" s="313"/>
      <c r="AA926" s="313" t="s">
        <v>1767</v>
      </c>
      <c r="AE926" s="313"/>
      <c r="AF926" s="313"/>
      <c r="AG926" s="313"/>
      <c r="AI926" s="313"/>
      <c r="AK926" s="74"/>
      <c r="AL926" s="419" t="s">
        <v>9312</v>
      </c>
      <c r="AM926" s="303"/>
      <c r="AN926" s="74" t="s">
        <v>9313</v>
      </c>
    </row>
    <row r="927" spans="1:40" s="294" customFormat="1" ht="15.5">
      <c r="A927" s="40" t="s">
        <v>9247</v>
      </c>
      <c r="B927" s="178">
        <v>44613</v>
      </c>
      <c r="C927" s="41">
        <v>90</v>
      </c>
      <c r="D927" s="21"/>
      <c r="E927" s="303" t="s">
        <v>9315</v>
      </c>
      <c r="F927" s="303"/>
      <c r="G927" s="303"/>
      <c r="H927" s="303"/>
      <c r="I927" s="303"/>
      <c r="J927" s="303"/>
      <c r="K927" s="303">
        <v>1</v>
      </c>
      <c r="L927" s="303">
        <v>4</v>
      </c>
      <c r="M927" s="303" t="s">
        <v>9316</v>
      </c>
      <c r="N927" s="303">
        <v>1</v>
      </c>
      <c r="O927" s="303"/>
      <c r="P927" s="303">
        <v>35</v>
      </c>
      <c r="Q927" s="447">
        <v>80</v>
      </c>
      <c r="R927" s="303">
        <v>4</v>
      </c>
      <c r="S927" s="312">
        <v>2</v>
      </c>
      <c r="T927" s="313">
        <v>3</v>
      </c>
      <c r="U927">
        <v>6</v>
      </c>
      <c r="V927" s="312"/>
      <c r="X927" s="313"/>
      <c r="Y927" s="313"/>
      <c r="Z927" s="313"/>
      <c r="AA927" s="313"/>
      <c r="AE927" s="313"/>
      <c r="AF927" s="313"/>
      <c r="AG927" s="313"/>
      <c r="AI927" s="313"/>
      <c r="AK927" s="74" t="s">
        <v>1767</v>
      </c>
      <c r="AL927" s="419"/>
      <c r="AM927" s="303"/>
      <c r="AN927" s="74"/>
    </row>
    <row r="928" spans="1:40" s="294" customFormat="1" ht="15.5">
      <c r="A928" s="353" t="s">
        <v>9387</v>
      </c>
      <c r="B928" s="178">
        <v>44630</v>
      </c>
      <c r="C928" s="41">
        <v>99</v>
      </c>
      <c r="D928" s="21" t="s">
        <v>9392</v>
      </c>
      <c r="E928" s="303" t="s">
        <v>9389</v>
      </c>
      <c r="F928" s="303"/>
      <c r="G928" s="303"/>
      <c r="H928" s="303"/>
      <c r="I928" s="303"/>
      <c r="J928" s="303"/>
      <c r="K928" s="303"/>
      <c r="L928" s="303">
        <v>2</v>
      </c>
      <c r="M928" s="303" t="s">
        <v>9395</v>
      </c>
      <c r="N928" s="303">
        <v>9</v>
      </c>
      <c r="O928" s="303">
        <v>2</v>
      </c>
      <c r="P928" s="303">
        <v>6</v>
      </c>
      <c r="Q928" s="447">
        <v>98</v>
      </c>
      <c r="R928" s="303"/>
      <c r="S928" s="312">
        <v>1</v>
      </c>
      <c r="T928" s="313"/>
      <c r="U928"/>
      <c r="V928" s="312"/>
      <c r="X928" s="313"/>
      <c r="Y928" s="313"/>
      <c r="Z928" s="313"/>
      <c r="AA928" s="313" t="s">
        <v>1767</v>
      </c>
      <c r="AE928" s="313"/>
      <c r="AF928" s="313"/>
      <c r="AG928" s="313"/>
      <c r="AI928" s="313"/>
      <c r="AK928" s="74"/>
      <c r="AL928" s="419" t="s">
        <v>9393</v>
      </c>
      <c r="AM928" s="303"/>
      <c r="AN928" s="74"/>
    </row>
    <row r="929" spans="1:40" s="294" customFormat="1" ht="15.5">
      <c r="A929" s="353" t="s">
        <v>9388</v>
      </c>
      <c r="B929" s="178">
        <v>44630</v>
      </c>
      <c r="C929" s="41">
        <v>325</v>
      </c>
      <c r="D929" s="21" t="s">
        <v>9391</v>
      </c>
      <c r="E929" s="303" t="s">
        <v>9390</v>
      </c>
      <c r="F929" s="303"/>
      <c r="G929" s="303"/>
      <c r="H929" s="303"/>
      <c r="I929" s="303"/>
      <c r="J929" s="303"/>
      <c r="K929" s="303"/>
      <c r="L929" s="303">
        <v>30</v>
      </c>
      <c r="M929" s="303" t="s">
        <v>9396</v>
      </c>
      <c r="N929" s="303">
        <v>7</v>
      </c>
      <c r="O929" s="303">
        <v>0</v>
      </c>
      <c r="P929" s="303">
        <v>111</v>
      </c>
      <c r="Q929" s="447">
        <v>105</v>
      </c>
      <c r="R929" s="303"/>
      <c r="S929" s="312">
        <v>6</v>
      </c>
      <c r="T929" s="313"/>
      <c r="U929"/>
      <c r="V929" s="312"/>
      <c r="X929" s="313"/>
      <c r="Y929" s="313"/>
      <c r="Z929" s="313"/>
      <c r="AA929" s="313" t="s">
        <v>1767</v>
      </c>
      <c r="AE929" s="313"/>
      <c r="AF929" s="313"/>
      <c r="AG929" s="313"/>
      <c r="AI929" s="313"/>
      <c r="AK929" s="74"/>
      <c r="AL929" s="419" t="s">
        <v>9394</v>
      </c>
      <c r="AM929" s="303"/>
      <c r="AN929" s="74"/>
    </row>
    <row r="930" spans="1:40" s="294" customFormat="1" ht="15.5">
      <c r="A930" s="40" t="s">
        <v>9323</v>
      </c>
      <c r="B930" s="178">
        <v>44605</v>
      </c>
      <c r="C930" s="41">
        <v>31</v>
      </c>
      <c r="D930" s="21" t="s">
        <v>9397</v>
      </c>
      <c r="E930" s="303" t="s">
        <v>9398</v>
      </c>
      <c r="F930" s="303"/>
      <c r="G930" s="303"/>
      <c r="H930" s="303"/>
      <c r="I930" s="303"/>
      <c r="J930" s="303"/>
      <c r="K930" s="303"/>
      <c r="L930" s="303">
        <v>9</v>
      </c>
      <c r="M930" s="303" t="s">
        <v>9399</v>
      </c>
      <c r="N930" s="303"/>
      <c r="O930" s="303"/>
      <c r="P930" s="303">
        <v>18</v>
      </c>
      <c r="Q930" s="447">
        <v>29</v>
      </c>
      <c r="R930" s="303"/>
      <c r="S930" s="312">
        <v>2</v>
      </c>
      <c r="T930" s="313"/>
      <c r="U930"/>
      <c r="V930" s="312"/>
      <c r="X930" s="313"/>
      <c r="Y930" s="313" t="s">
        <v>9400</v>
      </c>
      <c r="Z930" s="313"/>
      <c r="AA930" s="313" t="s">
        <v>1767</v>
      </c>
      <c r="AE930" s="313" t="s">
        <v>9401</v>
      </c>
      <c r="AF930" s="313"/>
      <c r="AG930" s="313"/>
      <c r="AI930" s="313"/>
      <c r="AK930" s="74"/>
      <c r="AL930" s="419"/>
      <c r="AM930" s="303"/>
      <c r="AN930" s="74"/>
    </row>
    <row r="931" spans="1:40" s="294" customFormat="1" ht="15.5">
      <c r="A931" s="40" t="s">
        <v>9509</v>
      </c>
      <c r="B931" s="178">
        <v>44631</v>
      </c>
      <c r="C931" s="41">
        <v>38</v>
      </c>
      <c r="D931" s="21"/>
      <c r="E931" s="303"/>
      <c r="F931" s="303">
        <v>1</v>
      </c>
      <c r="G931" s="303">
        <v>2</v>
      </c>
      <c r="H931" s="303">
        <v>35</v>
      </c>
      <c r="I931" s="303"/>
      <c r="J931" s="303"/>
      <c r="K931" s="303">
        <v>7</v>
      </c>
      <c r="L931" s="303">
        <v>12</v>
      </c>
      <c r="M931" s="303" t="s">
        <v>9510</v>
      </c>
      <c r="N931" s="303"/>
      <c r="O931" s="303"/>
      <c r="P931" s="303">
        <v>24</v>
      </c>
      <c r="Q931" s="447">
        <v>35</v>
      </c>
      <c r="R931" s="303">
        <v>2</v>
      </c>
      <c r="S931" s="312">
        <v>2</v>
      </c>
      <c r="T931" s="313"/>
      <c r="U931"/>
      <c r="V931" s="312"/>
      <c r="X931" s="313"/>
      <c r="Y931" s="313"/>
      <c r="Z931" s="313"/>
      <c r="AA931" s="313" t="s">
        <v>1767</v>
      </c>
      <c r="AE931" s="313"/>
      <c r="AF931" s="313"/>
      <c r="AG931" s="313"/>
      <c r="AI931" s="313"/>
      <c r="AK931" s="74"/>
      <c r="AL931" s="419"/>
      <c r="AM931" s="303" t="s">
        <v>9512</v>
      </c>
      <c r="AN931" s="74"/>
    </row>
    <row r="932" spans="1:40" s="294" customFormat="1" ht="15.5">
      <c r="A932" s="40" t="s">
        <v>9415</v>
      </c>
      <c r="B932" s="178">
        <v>44626</v>
      </c>
      <c r="C932" s="41">
        <v>15</v>
      </c>
      <c r="D932" s="21" t="s">
        <v>9417</v>
      </c>
      <c r="E932" s="303" t="s">
        <v>9419</v>
      </c>
      <c r="F932" s="303"/>
      <c r="G932" s="303"/>
      <c r="H932" s="303"/>
      <c r="I932" s="303" t="s">
        <v>9421</v>
      </c>
      <c r="J932" s="303"/>
      <c r="K932" s="303">
        <v>2</v>
      </c>
      <c r="L932" s="313">
        <v>0</v>
      </c>
      <c r="M932" s="303" t="s">
        <v>9425</v>
      </c>
      <c r="N932" s="303"/>
      <c r="O932" s="303">
        <v>0</v>
      </c>
      <c r="P932" s="303">
        <v>4</v>
      </c>
      <c r="Q932" s="447">
        <v>15</v>
      </c>
      <c r="R932" s="303"/>
      <c r="S932" s="312">
        <v>2</v>
      </c>
      <c r="T932" s="313"/>
      <c r="U932"/>
      <c r="V932" s="312"/>
      <c r="X932" s="313"/>
      <c r="Y932" s="313"/>
      <c r="Z932" s="313"/>
      <c r="AA932" s="313" t="s">
        <v>1767</v>
      </c>
      <c r="AE932" s="313"/>
      <c r="AF932" s="313"/>
      <c r="AG932" s="313"/>
      <c r="AI932" s="313"/>
      <c r="AK932" s="74"/>
      <c r="AL932" s="419" t="s">
        <v>9423</v>
      </c>
      <c r="AM932" s="303"/>
      <c r="AN932" s="74" t="s">
        <v>9427</v>
      </c>
    </row>
    <row r="933" spans="1:40" s="294" customFormat="1" ht="15.5">
      <c r="A933" s="40" t="s">
        <v>9416</v>
      </c>
      <c r="B933" s="178">
        <v>44626</v>
      </c>
      <c r="C933" s="41">
        <v>19</v>
      </c>
      <c r="D933" s="21" t="s">
        <v>9418</v>
      </c>
      <c r="E933" s="303" t="s">
        <v>9420</v>
      </c>
      <c r="F933" s="303"/>
      <c r="G933" s="303"/>
      <c r="H933" s="303"/>
      <c r="I933" s="303" t="s">
        <v>9422</v>
      </c>
      <c r="J933" s="303"/>
      <c r="K933" s="303">
        <v>2</v>
      </c>
      <c r="L933" s="313">
        <v>2</v>
      </c>
      <c r="M933" s="303" t="s">
        <v>9426</v>
      </c>
      <c r="N933" s="303"/>
      <c r="O933" s="303">
        <v>1</v>
      </c>
      <c r="P933" s="303">
        <v>5</v>
      </c>
      <c r="Q933" s="447">
        <v>19</v>
      </c>
      <c r="R933" s="303"/>
      <c r="S933" s="312"/>
      <c r="T933" s="313"/>
      <c r="U933"/>
      <c r="V933" s="312"/>
      <c r="X933" s="313"/>
      <c r="Y933" s="313"/>
      <c r="Z933" s="313"/>
      <c r="AA933" s="313" t="s">
        <v>1767</v>
      </c>
      <c r="AE933" s="313"/>
      <c r="AF933" s="313"/>
      <c r="AG933" s="313"/>
      <c r="AI933" s="313"/>
      <c r="AK933" s="74"/>
      <c r="AL933" s="419" t="s">
        <v>9424</v>
      </c>
      <c r="AM933" s="303"/>
      <c r="AN933" s="74" t="s">
        <v>9428</v>
      </c>
    </row>
    <row r="934" spans="1:40" s="294" customFormat="1" ht="15.5">
      <c r="A934" s="40" t="s">
        <v>9337</v>
      </c>
      <c r="B934" s="178">
        <v>44629</v>
      </c>
      <c r="C934" s="41">
        <v>95</v>
      </c>
      <c r="D934" s="21" t="s">
        <v>9433</v>
      </c>
      <c r="E934" s="303" t="s">
        <v>9434</v>
      </c>
      <c r="F934" s="303"/>
      <c r="G934" s="303"/>
      <c r="H934" s="303"/>
      <c r="I934" s="303"/>
      <c r="J934" s="303"/>
      <c r="K934" s="303">
        <v>3</v>
      </c>
      <c r="L934" s="303">
        <v>11</v>
      </c>
      <c r="M934" s="303" t="s">
        <v>9436</v>
      </c>
      <c r="N934" s="303"/>
      <c r="O934" s="303"/>
      <c r="P934" s="303">
        <v>36</v>
      </c>
      <c r="Q934" s="447">
        <v>95</v>
      </c>
      <c r="R934" s="303"/>
      <c r="S934" s="312"/>
      <c r="T934" s="313">
        <v>6</v>
      </c>
      <c r="U934"/>
      <c r="V934" s="312"/>
      <c r="X934" s="313" t="s">
        <v>9443</v>
      </c>
      <c r="Y934" s="313" t="s">
        <v>9439</v>
      </c>
      <c r="Z934" s="408" t="s">
        <v>9441</v>
      </c>
      <c r="AA934" s="313" t="s">
        <v>1767</v>
      </c>
      <c r="AE934" s="408" t="s">
        <v>9442</v>
      </c>
      <c r="AF934" s="408" t="s">
        <v>9440</v>
      </c>
      <c r="AG934" s="313"/>
      <c r="AI934" s="313"/>
      <c r="AK934" s="74"/>
      <c r="AL934" s="419"/>
      <c r="AM934" s="303"/>
      <c r="AN934" s="74"/>
    </row>
    <row r="935" spans="1:40" s="294" customFormat="1" ht="15.5">
      <c r="A935" s="40" t="s">
        <v>9342</v>
      </c>
      <c r="B935" s="178">
        <v>44629</v>
      </c>
      <c r="C935" s="41">
        <v>124</v>
      </c>
      <c r="D935" s="21" t="s">
        <v>9445</v>
      </c>
      <c r="E935" s="303"/>
      <c r="F935" s="303"/>
      <c r="G935" s="303"/>
      <c r="H935" s="303"/>
      <c r="I935" s="303"/>
      <c r="J935" s="303"/>
      <c r="K935" s="303"/>
      <c r="L935" s="303"/>
      <c r="M935" s="303" t="s">
        <v>9496</v>
      </c>
      <c r="N935" s="303"/>
      <c r="O935" s="303"/>
      <c r="P935" s="303">
        <v>30</v>
      </c>
      <c r="Q935" s="447">
        <v>113</v>
      </c>
      <c r="R935" s="303">
        <v>2</v>
      </c>
      <c r="S935" s="312">
        <v>0</v>
      </c>
      <c r="T935" s="313"/>
      <c r="U935"/>
      <c r="V935" s="312"/>
      <c r="X935" s="313" t="s">
        <v>1767</v>
      </c>
      <c r="Y935" s="313"/>
      <c r="Z935" s="313"/>
      <c r="AA935" s="313" t="s">
        <v>1767</v>
      </c>
      <c r="AE935" s="313"/>
      <c r="AF935" s="313"/>
      <c r="AG935" s="313"/>
      <c r="AI935" s="313"/>
      <c r="AK935" s="74"/>
      <c r="AL935" s="419" t="s">
        <v>9446</v>
      </c>
      <c r="AM935" s="303"/>
      <c r="AN935" s="74"/>
    </row>
    <row r="936" spans="1:40" s="294" customFormat="1" ht="15.5">
      <c r="A936" s="40" t="s">
        <v>9515</v>
      </c>
      <c r="B936" s="178">
        <v>44593</v>
      </c>
      <c r="C936" s="41">
        <v>134</v>
      </c>
      <c r="D936" s="21" t="s">
        <v>9452</v>
      </c>
      <c r="E936" s="303" t="s">
        <v>9454</v>
      </c>
      <c r="F936" s="303"/>
      <c r="G936" s="303"/>
      <c r="H936" s="303"/>
      <c r="I936" s="303"/>
      <c r="J936" s="303"/>
      <c r="K936" s="303"/>
      <c r="L936" s="303"/>
      <c r="M936" s="303" t="s">
        <v>9456</v>
      </c>
      <c r="N936" s="303">
        <v>5</v>
      </c>
      <c r="O936" s="303">
        <v>2</v>
      </c>
      <c r="P936" s="303">
        <v>33</v>
      </c>
      <c r="Q936" s="447">
        <v>76</v>
      </c>
      <c r="R936" s="303"/>
      <c r="S936" s="312">
        <v>2</v>
      </c>
      <c r="T936" s="313"/>
      <c r="U936"/>
      <c r="V936" s="312"/>
      <c r="X936" s="313"/>
      <c r="Y936" s="313"/>
      <c r="Z936" s="313"/>
      <c r="AA936" s="313" t="s">
        <v>1767</v>
      </c>
      <c r="AE936" s="313"/>
      <c r="AF936" s="313"/>
      <c r="AG936" s="313"/>
      <c r="AI936" s="313"/>
      <c r="AK936" s="74"/>
      <c r="AL936" s="419"/>
      <c r="AM936" s="303"/>
      <c r="AN936" s="74"/>
    </row>
    <row r="937" spans="1:40" s="294" customFormat="1" ht="15.5">
      <c r="A937" s="40" t="s">
        <v>9516</v>
      </c>
      <c r="B937" s="178">
        <v>44593</v>
      </c>
      <c r="C937" s="41">
        <v>58</v>
      </c>
      <c r="D937" s="21" t="s">
        <v>9453</v>
      </c>
      <c r="E937" s="303" t="s">
        <v>9455</v>
      </c>
      <c r="F937" s="303"/>
      <c r="G937" s="303"/>
      <c r="H937" s="303"/>
      <c r="I937" s="303"/>
      <c r="J937" s="303"/>
      <c r="K937" s="303"/>
      <c r="L937" s="303"/>
      <c r="M937" s="303" t="s">
        <v>9457</v>
      </c>
      <c r="N937" s="303">
        <v>23</v>
      </c>
      <c r="O937" s="303">
        <v>8</v>
      </c>
      <c r="P937" s="303">
        <v>11</v>
      </c>
      <c r="Q937" s="447">
        <v>26</v>
      </c>
      <c r="R937" s="303"/>
      <c r="S937" s="312">
        <v>3</v>
      </c>
      <c r="T937" s="313"/>
      <c r="U937"/>
      <c r="V937" s="312"/>
      <c r="X937" s="313"/>
      <c r="Y937" s="313"/>
      <c r="Z937" s="313"/>
      <c r="AA937" s="313" t="s">
        <v>1767</v>
      </c>
      <c r="AE937" s="313"/>
      <c r="AF937" s="313"/>
      <c r="AG937" s="313"/>
      <c r="AI937" s="313"/>
      <c r="AK937" s="74"/>
      <c r="AL937" s="419"/>
      <c r="AM937" s="303"/>
      <c r="AN937" s="74"/>
    </row>
    <row r="938" spans="1:40" s="294" customFormat="1" ht="15.5">
      <c r="A938" s="40" t="s">
        <v>9351</v>
      </c>
      <c r="B938" s="178">
        <v>44593</v>
      </c>
      <c r="C938" s="41">
        <v>37</v>
      </c>
      <c r="D938" s="21" t="s">
        <v>9461</v>
      </c>
      <c r="E938" s="303"/>
      <c r="F938" s="303"/>
      <c r="G938" s="303"/>
      <c r="H938" s="303"/>
      <c r="I938" s="303"/>
      <c r="J938" s="303"/>
      <c r="K938" s="303"/>
      <c r="L938" s="303">
        <v>1</v>
      </c>
      <c r="M938" s="303" t="s">
        <v>9458</v>
      </c>
      <c r="N938" s="303">
        <v>1</v>
      </c>
      <c r="O938" s="303">
        <v>0</v>
      </c>
      <c r="P938" s="303">
        <v>26</v>
      </c>
      <c r="Q938" s="447">
        <v>37</v>
      </c>
      <c r="R938" s="303"/>
      <c r="S938" s="312">
        <v>1</v>
      </c>
      <c r="T938" s="313"/>
      <c r="U938"/>
      <c r="V938" s="312"/>
      <c r="X938" s="313"/>
      <c r="Y938" s="313"/>
      <c r="Z938" s="313"/>
      <c r="AA938" s="313" t="s">
        <v>1767</v>
      </c>
      <c r="AE938" s="313"/>
      <c r="AF938" s="313"/>
      <c r="AG938" s="313"/>
      <c r="AI938" s="313"/>
      <c r="AK938" s="74"/>
      <c r="AL938" s="419"/>
      <c r="AM938" s="303"/>
      <c r="AN938" s="74"/>
    </row>
    <row r="939" spans="1:40" s="294" customFormat="1" ht="15" customHeight="1">
      <c r="A939" s="40" t="s">
        <v>9360</v>
      </c>
      <c r="B939" s="178">
        <v>44628</v>
      </c>
      <c r="C939" s="41">
        <v>7148</v>
      </c>
      <c r="D939" s="21" t="s">
        <v>8998</v>
      </c>
      <c r="E939" s="303"/>
      <c r="F939" s="303"/>
      <c r="G939" s="303"/>
      <c r="H939" s="303"/>
      <c r="I939" s="303"/>
      <c r="J939" s="303"/>
      <c r="K939" s="303">
        <v>25</v>
      </c>
      <c r="L939" s="303">
        <v>37</v>
      </c>
      <c r="M939" s="303" t="s">
        <v>9462</v>
      </c>
      <c r="N939" s="303"/>
      <c r="O939" s="303"/>
      <c r="P939" s="303">
        <v>168</v>
      </c>
      <c r="Q939" s="447">
        <v>416</v>
      </c>
      <c r="R939" s="303">
        <v>13</v>
      </c>
      <c r="S939" s="312">
        <v>7</v>
      </c>
      <c r="T939" s="313"/>
      <c r="U939"/>
      <c r="V939" s="312">
        <v>2</v>
      </c>
      <c r="X939" s="313"/>
      <c r="Y939" s="313"/>
      <c r="Z939" s="313"/>
      <c r="AA939" s="313" t="s">
        <v>1767</v>
      </c>
      <c r="AE939" s="313"/>
      <c r="AF939" s="313"/>
      <c r="AG939" s="313"/>
      <c r="AI939" s="313"/>
      <c r="AK939" s="74"/>
      <c r="AL939" s="419"/>
      <c r="AM939" s="303"/>
      <c r="AN939" s="74"/>
    </row>
    <row r="940" spans="1:40" s="294" customFormat="1" ht="15.5">
      <c r="A940" s="40" t="s">
        <v>9466</v>
      </c>
      <c r="B940" s="178">
        <v>44627</v>
      </c>
      <c r="C940" s="41">
        <v>1416</v>
      </c>
      <c r="D940" s="21" t="s">
        <v>8182</v>
      </c>
      <c r="E940" s="303" t="s">
        <v>9473</v>
      </c>
      <c r="F940" s="303">
        <v>311</v>
      </c>
      <c r="G940" s="303">
        <v>433</v>
      </c>
      <c r="H940" s="303">
        <v>672</v>
      </c>
      <c r="I940" s="303" t="s">
        <v>9477</v>
      </c>
      <c r="J940" s="303"/>
      <c r="K940" s="303">
        <v>13</v>
      </c>
      <c r="L940" s="303">
        <v>24</v>
      </c>
      <c r="M940" s="303" t="s">
        <v>9471</v>
      </c>
      <c r="N940" s="303">
        <v>26</v>
      </c>
      <c r="O940" s="303">
        <v>6</v>
      </c>
      <c r="P940" s="303">
        <v>692</v>
      </c>
      <c r="Q940" s="447">
        <v>1204</v>
      </c>
      <c r="R940" s="303">
        <v>34</v>
      </c>
      <c r="S940" s="312">
        <v>24</v>
      </c>
      <c r="T940" s="313">
        <v>16</v>
      </c>
      <c r="U940">
        <v>154</v>
      </c>
      <c r="V940" s="312"/>
      <c r="X940" s="313"/>
      <c r="Y940" s="313"/>
      <c r="Z940" s="313"/>
      <c r="AA940" s="313" t="s">
        <v>1767</v>
      </c>
      <c r="AE940" s="313" t="s">
        <v>248</v>
      </c>
      <c r="AF940" s="313"/>
      <c r="AG940" s="313"/>
      <c r="AI940" s="313"/>
      <c r="AK940" s="74"/>
      <c r="AL940" s="419"/>
      <c r="AM940" s="303" t="s">
        <v>9469</v>
      </c>
      <c r="AN940" s="74"/>
    </row>
    <row r="941" spans="1:40" s="294" customFormat="1" ht="15.5">
      <c r="A941" s="40" t="s">
        <v>9467</v>
      </c>
      <c r="B941" s="178">
        <v>44627</v>
      </c>
      <c r="C941" s="41">
        <v>519</v>
      </c>
      <c r="D941" s="21" t="s">
        <v>9468</v>
      </c>
      <c r="E941" s="303" t="s">
        <v>9474</v>
      </c>
      <c r="F941" s="303">
        <v>84</v>
      </c>
      <c r="G941" s="303">
        <v>161</v>
      </c>
      <c r="H941" s="303">
        <v>274</v>
      </c>
      <c r="I941" s="303" t="s">
        <v>9478</v>
      </c>
      <c r="J941" s="303"/>
      <c r="K941" s="303">
        <v>6</v>
      </c>
      <c r="L941" s="303">
        <v>13</v>
      </c>
      <c r="M941" s="303" t="s">
        <v>9472</v>
      </c>
      <c r="N941" s="303">
        <v>67</v>
      </c>
      <c r="O941" s="303">
        <v>15</v>
      </c>
      <c r="P941" s="303">
        <v>117</v>
      </c>
      <c r="Q941" s="447">
        <v>195</v>
      </c>
      <c r="R941" s="303">
        <v>20</v>
      </c>
      <c r="S941" s="312">
        <v>11</v>
      </c>
      <c r="T941" s="313">
        <v>8</v>
      </c>
      <c r="U941">
        <v>291</v>
      </c>
      <c r="V941" s="312"/>
      <c r="X941" s="313"/>
      <c r="Y941" s="313"/>
      <c r="Z941" s="313"/>
      <c r="AA941" s="313" t="s">
        <v>1767</v>
      </c>
      <c r="AE941" s="313" t="s">
        <v>41</v>
      </c>
      <c r="AF941" s="313"/>
      <c r="AG941" s="313"/>
      <c r="AI941" s="313"/>
      <c r="AK941" s="74"/>
      <c r="AL941" s="419"/>
      <c r="AM941" s="303" t="s">
        <v>9470</v>
      </c>
      <c r="AN941" s="74"/>
    </row>
    <row r="942" spans="1:40" s="294" customFormat="1" ht="15.5">
      <c r="A942" s="40" t="s">
        <v>9369</v>
      </c>
      <c r="B942" s="178">
        <v>44627</v>
      </c>
      <c r="C942" s="41">
        <v>2927</v>
      </c>
      <c r="D942" s="21" t="s">
        <v>9483</v>
      </c>
      <c r="E942" s="303"/>
      <c r="F942" s="303"/>
      <c r="G942" s="303"/>
      <c r="H942" s="303"/>
      <c r="I942" s="303"/>
      <c r="J942" s="303"/>
      <c r="K942" s="303">
        <v>106</v>
      </c>
      <c r="L942" s="303">
        <v>498</v>
      </c>
      <c r="M942" s="303" t="s">
        <v>9484</v>
      </c>
      <c r="N942" s="303">
        <v>80</v>
      </c>
      <c r="O942" s="303"/>
      <c r="P942" s="303">
        <v>783</v>
      </c>
      <c r="Q942" s="447">
        <v>2927</v>
      </c>
      <c r="T942" s="313"/>
      <c r="U942"/>
      <c r="V942" s="312"/>
      <c r="X942" s="313"/>
      <c r="Y942" s="313"/>
      <c r="Z942" s="313"/>
      <c r="AA942" s="313" t="s">
        <v>1767</v>
      </c>
      <c r="AE942" s="313"/>
      <c r="AF942" s="313"/>
      <c r="AG942" s="313"/>
      <c r="AI942" s="313"/>
      <c r="AK942" s="74"/>
      <c r="AL942" s="419"/>
      <c r="AM942" s="303"/>
      <c r="AN942" s="74"/>
    </row>
    <row r="943" spans="1:40" s="294" customFormat="1" ht="15.5">
      <c r="A943" s="40" t="s">
        <v>9488</v>
      </c>
      <c r="B943" s="178">
        <v>44623</v>
      </c>
      <c r="C943" s="41">
        <v>811</v>
      </c>
      <c r="D943" s="21" t="s">
        <v>9490</v>
      </c>
      <c r="E943" s="303" t="s">
        <v>9494</v>
      </c>
      <c r="F943" s="303">
        <v>193</v>
      </c>
      <c r="G943" s="303">
        <v>261</v>
      </c>
      <c r="H943" s="303">
        <v>357</v>
      </c>
      <c r="I943" s="303"/>
      <c r="J943" s="303"/>
      <c r="K943" s="303">
        <v>6</v>
      </c>
      <c r="L943" s="303">
        <v>6</v>
      </c>
      <c r="M943" s="303" t="s">
        <v>9497</v>
      </c>
      <c r="N943" s="303">
        <v>0</v>
      </c>
      <c r="O943" s="303">
        <v>0</v>
      </c>
      <c r="P943" s="303"/>
      <c r="Q943" s="447"/>
      <c r="R943" s="303">
        <v>12</v>
      </c>
      <c r="S943" s="312">
        <v>1</v>
      </c>
      <c r="T943" s="313">
        <v>8</v>
      </c>
      <c r="U943"/>
      <c r="V943" s="312"/>
      <c r="X943" s="313"/>
      <c r="Y943" s="313"/>
      <c r="Z943" s="313"/>
      <c r="AA943" s="313" t="s">
        <v>1767</v>
      </c>
      <c r="AE943" s="313"/>
      <c r="AF943" s="313"/>
      <c r="AG943" s="313"/>
      <c r="AI943" s="313"/>
      <c r="AK943" s="74"/>
      <c r="AL943" s="419"/>
      <c r="AM943" s="303" t="s">
        <v>9492</v>
      </c>
      <c r="AN943" s="74"/>
    </row>
    <row r="944" spans="1:40" s="294" customFormat="1" ht="15.5">
      <c r="A944" s="40" t="s">
        <v>9489</v>
      </c>
      <c r="B944" s="178">
        <v>44623</v>
      </c>
      <c r="C944" s="41">
        <v>52</v>
      </c>
      <c r="D944" s="21" t="s">
        <v>9491</v>
      </c>
      <c r="E944" s="303" t="s">
        <v>9495</v>
      </c>
      <c r="F944" s="303">
        <v>13</v>
      </c>
      <c r="G944" s="303">
        <v>18</v>
      </c>
      <c r="H944" s="303">
        <v>21</v>
      </c>
      <c r="I944" s="303"/>
      <c r="J944" s="303"/>
      <c r="K944" s="303">
        <v>1</v>
      </c>
      <c r="L944" s="303">
        <v>2</v>
      </c>
      <c r="M944" s="303" t="s">
        <v>9498</v>
      </c>
      <c r="N944" s="303">
        <v>12</v>
      </c>
      <c r="O944" s="303">
        <v>3</v>
      </c>
      <c r="P944" s="303"/>
      <c r="Q944" s="447"/>
      <c r="R944" s="303">
        <v>2</v>
      </c>
      <c r="S944" s="312"/>
      <c r="T944" s="313"/>
      <c r="U944"/>
      <c r="V944" s="312"/>
      <c r="X944" s="313"/>
      <c r="Y944" s="313"/>
      <c r="Z944" s="313"/>
      <c r="AA944" s="313" t="s">
        <v>1767</v>
      </c>
      <c r="AE944" s="313"/>
      <c r="AF944" s="313"/>
      <c r="AG944" s="313"/>
      <c r="AI944" s="313"/>
      <c r="AK944" s="74"/>
      <c r="AL944" s="419"/>
      <c r="AM944" s="303" t="s">
        <v>9493</v>
      </c>
      <c r="AN944" s="74"/>
    </row>
    <row r="945" spans="1:40" s="294" customFormat="1" ht="15.5">
      <c r="A945" s="40" t="s">
        <v>9377</v>
      </c>
      <c r="B945" s="178">
        <v>44625</v>
      </c>
      <c r="C945" s="41">
        <v>111</v>
      </c>
      <c r="D945" s="21" t="s">
        <v>9499</v>
      </c>
      <c r="E945" s="303"/>
      <c r="F945" s="303"/>
      <c r="G945" s="303"/>
      <c r="H945" s="303"/>
      <c r="I945" s="303"/>
      <c r="J945" s="303"/>
      <c r="K945" s="303">
        <v>1</v>
      </c>
      <c r="L945" s="303"/>
      <c r="M945" s="303" t="s">
        <v>9501</v>
      </c>
      <c r="N945" s="303"/>
      <c r="O945" s="303"/>
      <c r="P945" s="303">
        <v>18</v>
      </c>
      <c r="Q945" s="447">
        <v>109</v>
      </c>
      <c r="R945" s="303"/>
      <c r="S945" s="312">
        <v>2</v>
      </c>
      <c r="T945" s="313"/>
      <c r="U945"/>
      <c r="V945" s="312"/>
      <c r="X945" s="313"/>
      <c r="Y945" s="313"/>
      <c r="Z945" s="313"/>
      <c r="AA945" s="313" t="s">
        <v>1767</v>
      </c>
      <c r="AE945" s="313"/>
      <c r="AF945" s="313"/>
      <c r="AG945" s="313"/>
      <c r="AI945" s="313"/>
      <c r="AK945" s="74"/>
      <c r="AL945" s="419"/>
      <c r="AM945" s="303"/>
      <c r="AN945" s="74"/>
    </row>
    <row r="946" spans="1:40" s="294" customFormat="1" ht="15.5">
      <c r="A946" s="40" t="s">
        <v>9384</v>
      </c>
      <c r="B946" s="178">
        <v>44623</v>
      </c>
      <c r="C946" s="41">
        <v>164</v>
      </c>
      <c r="D946" s="21" t="s">
        <v>9503</v>
      </c>
      <c r="E946" s="303"/>
      <c r="F946" s="303"/>
      <c r="G946" s="303"/>
      <c r="H946" s="303"/>
      <c r="I946" s="303"/>
      <c r="J946" s="303"/>
      <c r="K946" s="303"/>
      <c r="L946" s="303">
        <v>20</v>
      </c>
      <c r="M946" s="303" t="s">
        <v>9502</v>
      </c>
      <c r="N946" s="303"/>
      <c r="O946" s="303">
        <v>0</v>
      </c>
      <c r="P946" s="303">
        <v>58</v>
      </c>
      <c r="Q946" s="447">
        <v>162</v>
      </c>
      <c r="R946" s="303"/>
      <c r="S946" s="312">
        <v>2</v>
      </c>
      <c r="T946" s="313"/>
      <c r="U946"/>
      <c r="V946" s="312"/>
      <c r="X946" s="313"/>
      <c r="Y946" s="313"/>
      <c r="Z946" s="313"/>
      <c r="AA946" s="313" t="s">
        <v>1767</v>
      </c>
      <c r="AE946" s="313"/>
      <c r="AF946" s="313"/>
      <c r="AG946" s="313"/>
      <c r="AI946" s="313"/>
      <c r="AK946" s="74"/>
      <c r="AL946" s="419"/>
      <c r="AM946" s="303"/>
      <c r="AN946" s="74"/>
    </row>
    <row r="947" spans="1:40" s="294" customFormat="1" ht="15.5">
      <c r="A947" s="40" t="s">
        <v>9576</v>
      </c>
      <c r="B947" s="178">
        <v>44646</v>
      </c>
      <c r="C947" s="41">
        <v>9</v>
      </c>
      <c r="D947" s="21" t="s">
        <v>9578</v>
      </c>
      <c r="E947" s="303"/>
      <c r="F947" s="303"/>
      <c r="G947" s="303"/>
      <c r="H947" s="303"/>
      <c r="I947" s="303"/>
      <c r="J947" s="303"/>
      <c r="K947" s="303"/>
      <c r="L947" s="303"/>
      <c r="M947" s="303" t="s">
        <v>9587</v>
      </c>
      <c r="N947" s="303"/>
      <c r="O947" s="303">
        <v>0</v>
      </c>
      <c r="P947" s="303">
        <v>3</v>
      </c>
      <c r="Q947" s="447">
        <v>9</v>
      </c>
      <c r="R947" s="303"/>
      <c r="S947" s="312"/>
      <c r="T947" s="313"/>
      <c r="U947"/>
      <c r="V947" s="312"/>
      <c r="X947" s="313" t="s">
        <v>136</v>
      </c>
      <c r="Y947" s="313"/>
      <c r="Z947" s="313"/>
      <c r="AA947" s="313" t="s">
        <v>46</v>
      </c>
      <c r="AE947" s="313"/>
      <c r="AF947" s="313"/>
      <c r="AG947" s="313"/>
      <c r="AI947" s="313"/>
      <c r="AK947" s="74"/>
      <c r="AL947" s="419" t="s">
        <v>9580</v>
      </c>
      <c r="AM947" s="303"/>
      <c r="AN947" s="74"/>
    </row>
    <row r="948" spans="1:40" s="294" customFormat="1" ht="15.5">
      <c r="A948" s="40" t="s">
        <v>9577</v>
      </c>
      <c r="B948" s="178">
        <v>44646</v>
      </c>
      <c r="C948" s="41">
        <v>8</v>
      </c>
      <c r="D948" s="21" t="s">
        <v>9579</v>
      </c>
      <c r="E948" s="303"/>
      <c r="F948" s="303"/>
      <c r="G948" s="303"/>
      <c r="H948" s="303"/>
      <c r="I948" s="303"/>
      <c r="J948" s="303"/>
      <c r="K948" s="303"/>
      <c r="L948" s="303"/>
      <c r="M948" s="303"/>
      <c r="N948" s="303"/>
      <c r="O948" s="303">
        <v>0</v>
      </c>
      <c r="P948" s="303">
        <v>2</v>
      </c>
      <c r="Q948" s="447">
        <v>8</v>
      </c>
      <c r="R948" s="303"/>
      <c r="S948" s="312"/>
      <c r="T948" s="313"/>
      <c r="U948"/>
      <c r="V948" s="312"/>
      <c r="X948" s="313"/>
      <c r="Y948" s="313"/>
      <c r="Z948" s="313"/>
      <c r="AA948" s="313" t="s">
        <v>1767</v>
      </c>
      <c r="AE948" s="313"/>
      <c r="AF948" s="313"/>
      <c r="AG948" s="313"/>
      <c r="AI948" s="313"/>
      <c r="AK948" s="74"/>
      <c r="AL948" s="419" t="s">
        <v>9581</v>
      </c>
      <c r="AM948" s="303"/>
      <c r="AN948" s="74"/>
    </row>
    <row r="949" spans="1:40" s="294" customFormat="1" ht="15.5">
      <c r="A949" s="40" t="s">
        <v>9523</v>
      </c>
      <c r="B949" s="178">
        <v>44645</v>
      </c>
      <c r="C949" s="41">
        <v>86</v>
      </c>
      <c r="D949" s="21" t="s">
        <v>9585</v>
      </c>
      <c r="E949" s="303"/>
      <c r="F949" s="303"/>
      <c r="G949" s="303"/>
      <c r="H949" s="303"/>
      <c r="I949" s="303"/>
      <c r="J949" s="303"/>
      <c r="K949" s="303">
        <v>1</v>
      </c>
      <c r="L949" s="303">
        <v>11</v>
      </c>
      <c r="M949" s="303" t="s">
        <v>9586</v>
      </c>
      <c r="N949" s="303">
        <v>1</v>
      </c>
      <c r="O949" s="303"/>
      <c r="P949" s="303">
        <v>22</v>
      </c>
      <c r="Q949" s="447">
        <v>85</v>
      </c>
      <c r="R949" s="303">
        <v>1</v>
      </c>
      <c r="S949" s="312"/>
      <c r="T949" s="313"/>
      <c r="U949"/>
      <c r="V949" s="312"/>
      <c r="X949" s="313"/>
      <c r="Y949" s="313"/>
      <c r="Z949" s="313"/>
      <c r="AA949" s="313" t="s">
        <v>1767</v>
      </c>
      <c r="AE949" s="313"/>
      <c r="AF949" s="313"/>
      <c r="AG949" s="313"/>
      <c r="AI949" s="313"/>
      <c r="AK949" s="74"/>
      <c r="AL949" s="419">
        <v>63</v>
      </c>
      <c r="AM949" s="303"/>
      <c r="AN949" s="74" t="s">
        <v>9589</v>
      </c>
    </row>
    <row r="950" spans="1:40" s="294" customFormat="1" ht="15.5">
      <c r="A950" s="40" t="s">
        <v>9663</v>
      </c>
      <c r="B950" s="178">
        <v>44644</v>
      </c>
      <c r="C950" s="41">
        <v>38</v>
      </c>
      <c r="D950" s="21" t="s">
        <v>9592</v>
      </c>
      <c r="E950" s="303"/>
      <c r="F950" s="303"/>
      <c r="G950" s="303"/>
      <c r="H950" s="303"/>
      <c r="I950" s="303"/>
      <c r="J950" s="303"/>
      <c r="K950" s="303">
        <v>38</v>
      </c>
      <c r="L950" s="303"/>
      <c r="M950" s="303" t="s">
        <v>9594</v>
      </c>
      <c r="N950" s="303">
        <v>7</v>
      </c>
      <c r="O950" s="303"/>
      <c r="P950" s="303">
        <v>23</v>
      </c>
      <c r="Q950" s="447">
        <v>31</v>
      </c>
      <c r="R950" s="303"/>
      <c r="S950" s="312">
        <v>5</v>
      </c>
      <c r="T950" s="313"/>
      <c r="U950"/>
      <c r="V950" s="312"/>
      <c r="X950" s="313"/>
      <c r="Y950" s="313"/>
      <c r="Z950" s="313"/>
      <c r="AA950" s="313" t="s">
        <v>1767</v>
      </c>
      <c r="AE950" s="313"/>
      <c r="AF950" s="313"/>
      <c r="AG950" s="313"/>
      <c r="AI950" s="313"/>
      <c r="AK950" s="74"/>
      <c r="AL950" s="419"/>
      <c r="AM950" s="303"/>
      <c r="AN950" s="74"/>
    </row>
    <row r="951" spans="1:40" s="294" customFormat="1" ht="15.5">
      <c r="A951" s="40" t="s">
        <v>9596</v>
      </c>
      <c r="B951" s="178">
        <v>44629</v>
      </c>
      <c r="C951" s="41">
        <v>14</v>
      </c>
      <c r="D951" s="21" t="s">
        <v>9598</v>
      </c>
      <c r="E951" s="303"/>
      <c r="F951" s="303"/>
      <c r="G951" s="303"/>
      <c r="H951" s="303"/>
      <c r="I951" s="303"/>
      <c r="J951" s="303"/>
      <c r="K951" s="303"/>
      <c r="L951" s="303"/>
      <c r="M951" s="303" t="s">
        <v>9603</v>
      </c>
      <c r="N951" s="303"/>
      <c r="O951" s="303"/>
      <c r="P951" s="303">
        <v>5</v>
      </c>
      <c r="Q951" s="447">
        <v>14</v>
      </c>
      <c r="R951" s="303"/>
      <c r="S951" s="312"/>
      <c r="T951" s="313"/>
      <c r="U951"/>
      <c r="V951" s="312"/>
      <c r="X951" s="313"/>
      <c r="Y951" s="313"/>
      <c r="Z951" s="313"/>
      <c r="AA951" s="313" t="s">
        <v>1767</v>
      </c>
      <c r="AE951" s="313"/>
      <c r="AF951" s="313"/>
      <c r="AG951" s="313"/>
      <c r="AI951" s="313"/>
      <c r="AK951" s="74"/>
      <c r="AL951" s="419"/>
      <c r="AM951" s="303"/>
      <c r="AN951" s="74"/>
    </row>
    <row r="952" spans="1:40" s="294" customFormat="1" ht="15.5">
      <c r="A952" s="40" t="s">
        <v>9597</v>
      </c>
      <c r="B952" s="178">
        <v>44629</v>
      </c>
      <c r="C952" s="41">
        <v>15</v>
      </c>
      <c r="D952" s="21" t="s">
        <v>9599</v>
      </c>
      <c r="E952" s="303"/>
      <c r="F952" s="303"/>
      <c r="G952" s="303"/>
      <c r="H952" s="303"/>
      <c r="I952" s="303"/>
      <c r="J952" s="303"/>
      <c r="K952" s="303"/>
      <c r="L952" s="303"/>
      <c r="M952" s="303" t="s">
        <v>9602</v>
      </c>
      <c r="N952" s="303"/>
      <c r="O952" s="303"/>
      <c r="P952" s="303">
        <v>9</v>
      </c>
      <c r="Q952" s="447">
        <v>15</v>
      </c>
      <c r="R952" s="303"/>
      <c r="S952" s="312"/>
      <c r="T952" s="313"/>
      <c r="U952"/>
      <c r="V952" s="312"/>
      <c r="X952" s="313"/>
      <c r="Y952" s="313"/>
      <c r="Z952" s="313"/>
      <c r="AA952" s="313" t="s">
        <v>1767</v>
      </c>
      <c r="AE952" s="313"/>
      <c r="AF952" s="313"/>
      <c r="AG952" s="313"/>
      <c r="AI952" s="313"/>
      <c r="AK952" s="74"/>
      <c r="AL952" s="419"/>
      <c r="AM952" s="303"/>
      <c r="AN952" s="74"/>
    </row>
    <row r="953" spans="1:40" s="294" customFormat="1" ht="15.5">
      <c r="A953" s="40" t="s">
        <v>9662</v>
      </c>
      <c r="B953" s="178">
        <v>44631</v>
      </c>
      <c r="C953" s="41">
        <v>60</v>
      </c>
      <c r="D953" s="21" t="s">
        <v>1663</v>
      </c>
      <c r="E953" s="303"/>
      <c r="F953" s="303"/>
      <c r="G953" s="303"/>
      <c r="H953" s="303"/>
      <c r="I953" s="303" t="s">
        <v>9606</v>
      </c>
      <c r="J953" s="303"/>
      <c r="K953" s="303">
        <v>4</v>
      </c>
      <c r="L953" s="303"/>
      <c r="M953" s="313" t="s">
        <v>9617</v>
      </c>
      <c r="N953" s="303"/>
      <c r="O953" s="303"/>
      <c r="P953" s="303"/>
      <c r="Q953" s="447">
        <v>31</v>
      </c>
      <c r="R953" s="303"/>
      <c r="S953" s="312">
        <v>22</v>
      </c>
      <c r="T953" s="313"/>
      <c r="U953"/>
      <c r="V953" s="312"/>
      <c r="X953" s="313"/>
      <c r="Y953" s="313"/>
      <c r="Z953" s="313"/>
      <c r="AA953" s="313"/>
      <c r="AE953" s="313"/>
      <c r="AF953" s="313" t="s">
        <v>9607</v>
      </c>
      <c r="AG953" s="313"/>
      <c r="AI953" s="313"/>
      <c r="AK953" s="74"/>
      <c r="AL953" s="419"/>
      <c r="AM953" s="303"/>
      <c r="AN953" s="74"/>
    </row>
    <row r="954" spans="1:40" s="294" customFormat="1" ht="15.5">
      <c r="A954" s="40" t="s">
        <v>9543</v>
      </c>
      <c r="B954" s="178">
        <v>44641</v>
      </c>
      <c r="C954" s="41">
        <v>1332</v>
      </c>
      <c r="D954" s="21" t="s">
        <v>9616</v>
      </c>
      <c r="E954" s="303"/>
      <c r="F954" s="303"/>
      <c r="G954" s="303"/>
      <c r="H954" s="303"/>
      <c r="I954" s="303"/>
      <c r="J954" s="303"/>
      <c r="K954" s="303">
        <v>20</v>
      </c>
      <c r="L954" s="303">
        <v>45</v>
      </c>
      <c r="M954" s="303" t="s">
        <v>9619</v>
      </c>
      <c r="N954" s="303"/>
      <c r="O954" s="303"/>
      <c r="P954" s="303">
        <v>357</v>
      </c>
      <c r="Q954" s="447">
        <v>1323</v>
      </c>
      <c r="R954" s="303"/>
      <c r="S954" s="312">
        <v>9</v>
      </c>
      <c r="T954" s="313"/>
      <c r="U954"/>
      <c r="V954" s="312"/>
      <c r="X954" s="313"/>
      <c r="Y954" s="313"/>
      <c r="Z954" s="313"/>
      <c r="AA954" s="313" t="s">
        <v>1767</v>
      </c>
      <c r="AE954" s="313"/>
      <c r="AF954" s="313"/>
      <c r="AG954" s="313"/>
      <c r="AI954" s="313"/>
      <c r="AK954" s="74"/>
      <c r="AL954" s="419"/>
      <c r="AM954" s="303"/>
      <c r="AN954" s="74"/>
    </row>
    <row r="955" spans="1:40" s="294" customFormat="1" ht="15.5">
      <c r="A955" s="40" t="s">
        <v>9551</v>
      </c>
      <c r="B955" s="178">
        <v>44602</v>
      </c>
      <c r="C955" s="41">
        <v>53</v>
      </c>
      <c r="D955" s="21"/>
      <c r="E955" s="303"/>
      <c r="F955" s="303">
        <v>3</v>
      </c>
      <c r="G955" s="303">
        <v>18</v>
      </c>
      <c r="H955" s="303">
        <v>32</v>
      </c>
      <c r="I955" s="303"/>
      <c r="J955" s="303">
        <v>2</v>
      </c>
      <c r="K955" s="303">
        <v>9</v>
      </c>
      <c r="L955" s="303">
        <v>15</v>
      </c>
      <c r="M955" s="303" t="s">
        <v>9632</v>
      </c>
      <c r="N955" s="303"/>
      <c r="O955" s="303"/>
      <c r="P955" s="303">
        <v>37</v>
      </c>
      <c r="Q955" s="447">
        <v>53</v>
      </c>
      <c r="R955" s="303"/>
      <c r="S955" s="312"/>
      <c r="T955" s="313"/>
      <c r="U955"/>
      <c r="V955" s="312"/>
      <c r="X955" s="313"/>
      <c r="Y955" s="313"/>
      <c r="Z955" s="313"/>
      <c r="AA955" s="313" t="s">
        <v>1767</v>
      </c>
      <c r="AE955" s="313"/>
      <c r="AF955" s="313"/>
      <c r="AG955" s="313"/>
      <c r="AI955" s="313"/>
      <c r="AK955" s="41"/>
      <c r="AL955" s="419"/>
      <c r="AM955" s="313"/>
      <c r="AN955" s="74"/>
    </row>
    <row r="956" spans="1:40" s="294" customFormat="1" ht="15.5">
      <c r="A956" s="40" t="s">
        <v>9664</v>
      </c>
      <c r="B956" s="178">
        <v>44612</v>
      </c>
      <c r="C956" s="41">
        <v>24</v>
      </c>
      <c r="D956" s="21" t="s">
        <v>9622</v>
      </c>
      <c r="E956" s="303"/>
      <c r="F956" s="303"/>
      <c r="G956" s="303"/>
      <c r="H956" s="303"/>
      <c r="I956" s="303"/>
      <c r="J956" s="303"/>
      <c r="K956" s="303">
        <v>9</v>
      </c>
      <c r="L956" s="303">
        <v>2</v>
      </c>
      <c r="M956" s="303" t="s">
        <v>9623</v>
      </c>
      <c r="N956" s="303">
        <v>3</v>
      </c>
      <c r="O956" s="303">
        <v>1</v>
      </c>
      <c r="P956" s="303">
        <v>4</v>
      </c>
      <c r="Q956" s="447">
        <v>0</v>
      </c>
      <c r="R956" s="303"/>
      <c r="S956" s="312">
        <v>24</v>
      </c>
      <c r="T956" s="313">
        <v>7</v>
      </c>
      <c r="U956"/>
      <c r="V956" s="312"/>
      <c r="X956" s="313"/>
      <c r="Y956" s="313"/>
      <c r="Z956" s="313"/>
      <c r="AA956" s="313" t="s">
        <v>1767</v>
      </c>
      <c r="AE956" s="313"/>
      <c r="AF956" s="313"/>
      <c r="AG956" s="313"/>
      <c r="AI956" s="313"/>
      <c r="AK956" s="41"/>
      <c r="AL956" s="419"/>
      <c r="AM956" s="313"/>
      <c r="AN956" s="74"/>
    </row>
    <row r="957" spans="1:40" s="294" customFormat="1" ht="15.5">
      <c r="A957" s="40" t="s">
        <v>9559</v>
      </c>
      <c r="B957" s="178">
        <v>44658</v>
      </c>
      <c r="C957" s="41">
        <v>77</v>
      </c>
      <c r="D957" s="21" t="s">
        <v>9625</v>
      </c>
      <c r="E957" s="303"/>
      <c r="F957" s="303"/>
      <c r="G957" s="303"/>
      <c r="H957" s="303"/>
      <c r="I957" s="303"/>
      <c r="J957" s="303"/>
      <c r="K957" s="303"/>
      <c r="L957" s="303"/>
      <c r="M957" s="303"/>
      <c r="N957" s="303"/>
      <c r="O957" s="303"/>
      <c r="P957" s="303"/>
      <c r="Q957" s="447">
        <v>0</v>
      </c>
      <c r="R957" s="303">
        <v>11</v>
      </c>
      <c r="S957" s="312"/>
      <c r="T957" s="313"/>
      <c r="U957">
        <v>66</v>
      </c>
      <c r="V957" s="312">
        <v>0</v>
      </c>
      <c r="X957" s="313"/>
      <c r="Y957" s="313"/>
      <c r="Z957" s="313"/>
      <c r="AA957" s="313" t="s">
        <v>1767</v>
      </c>
      <c r="AE957" s="313"/>
      <c r="AF957" s="313"/>
      <c r="AG957" s="313"/>
      <c r="AI957" s="313"/>
      <c r="AK957" s="41"/>
      <c r="AL957" s="41" t="s">
        <v>9626</v>
      </c>
      <c r="AM957" s="313"/>
      <c r="AN957" s="74"/>
    </row>
    <row r="958" spans="1:40" s="294" customFormat="1" ht="15.5">
      <c r="A958" s="40" t="s">
        <v>9575</v>
      </c>
      <c r="B958" s="178">
        <v>44646</v>
      </c>
      <c r="C958" s="41">
        <v>60</v>
      </c>
      <c r="D958" s="21" t="s">
        <v>9627</v>
      </c>
      <c r="E958" s="303" t="s">
        <v>9629</v>
      </c>
      <c r="F958" s="303"/>
      <c r="G958" s="303"/>
      <c r="H958" s="303"/>
      <c r="I958" s="303"/>
      <c r="J958" s="303"/>
      <c r="K958" s="303">
        <v>5</v>
      </c>
      <c r="L958" s="303"/>
      <c r="M958" s="303" t="s">
        <v>9630</v>
      </c>
      <c r="N958" s="303"/>
      <c r="O958" s="303">
        <v>3</v>
      </c>
      <c r="P958" s="303">
        <v>42</v>
      </c>
      <c r="Q958" s="447">
        <v>58</v>
      </c>
      <c r="R958" s="303"/>
      <c r="S958" s="312">
        <v>2</v>
      </c>
      <c r="T958" s="313"/>
      <c r="U958"/>
      <c r="V958" s="312"/>
      <c r="X958" s="313"/>
      <c r="Y958" s="313"/>
      <c r="Z958" s="313"/>
      <c r="AA958" s="313" t="s">
        <v>1767</v>
      </c>
      <c r="AE958" s="313"/>
      <c r="AF958" s="313"/>
      <c r="AG958" s="313"/>
      <c r="AI958" s="313"/>
      <c r="AK958" s="41"/>
      <c r="AL958" s="41" t="s">
        <v>9628</v>
      </c>
      <c r="AM958" s="313"/>
      <c r="AN958" s="74"/>
    </row>
    <row r="959" spans="1:40" s="294" customFormat="1" ht="15.5">
      <c r="A959" s="40" t="s">
        <v>9570</v>
      </c>
      <c r="B959" s="178">
        <v>44650</v>
      </c>
      <c r="C959" s="41">
        <v>174</v>
      </c>
      <c r="D959" s="21" t="s">
        <v>9633</v>
      </c>
      <c r="E959" s="303" t="s">
        <v>9634</v>
      </c>
      <c r="F959" s="303"/>
      <c r="G959" s="303"/>
      <c r="H959" s="303"/>
      <c r="I959" s="303"/>
      <c r="J959" s="303">
        <v>24</v>
      </c>
      <c r="K959" s="303"/>
      <c r="L959" s="303"/>
      <c r="M959" s="303"/>
      <c r="N959" s="303">
        <v>4</v>
      </c>
      <c r="O959" s="303"/>
      <c r="P959" s="303"/>
      <c r="Q959" s="447">
        <v>171</v>
      </c>
      <c r="R959" s="303"/>
      <c r="S959" s="312"/>
      <c r="T959" s="313"/>
      <c r="U959"/>
      <c r="V959" s="312"/>
      <c r="X959" s="313"/>
      <c r="Y959" s="313"/>
      <c r="Z959" s="313"/>
      <c r="AA959" s="313" t="s">
        <v>1767</v>
      </c>
      <c r="AC959" s="313" t="s">
        <v>248</v>
      </c>
      <c r="AE959" s="313"/>
      <c r="AF959" s="313" t="s">
        <v>248</v>
      </c>
      <c r="AG959" s="313"/>
      <c r="AH959" s="313" t="s">
        <v>9638</v>
      </c>
      <c r="AI959" s="313">
        <v>0</v>
      </c>
      <c r="AK959" s="41"/>
      <c r="AL959" s="41"/>
      <c r="AM959" s="313"/>
      <c r="AN959" s="74"/>
    </row>
    <row r="960" spans="1:40" s="294" customFormat="1" ht="15.5">
      <c r="A960" s="40" t="s">
        <v>9642</v>
      </c>
      <c r="B960" s="178">
        <v>44656</v>
      </c>
      <c r="C960" s="41">
        <v>37</v>
      </c>
      <c r="D960" s="21" t="s">
        <v>9647</v>
      </c>
      <c r="E960" s="303" t="s">
        <v>9649</v>
      </c>
      <c r="F960" s="303">
        <v>2</v>
      </c>
      <c r="G960" s="303">
        <v>1</v>
      </c>
      <c r="H960" s="303">
        <v>34</v>
      </c>
      <c r="I960" s="303"/>
      <c r="J960" s="303"/>
      <c r="K960" s="303">
        <v>2</v>
      </c>
      <c r="L960" s="303">
        <v>5</v>
      </c>
      <c r="M960" s="303" t="s">
        <v>9648</v>
      </c>
      <c r="N960" s="303">
        <v>0</v>
      </c>
      <c r="O960" s="303"/>
      <c r="P960" s="303">
        <v>17</v>
      </c>
      <c r="Q960" s="447">
        <v>36</v>
      </c>
      <c r="R960" s="303"/>
      <c r="S960" s="312">
        <v>1</v>
      </c>
      <c r="T960" s="313"/>
      <c r="U960"/>
      <c r="V960" s="312">
        <v>2</v>
      </c>
      <c r="X960" s="313"/>
      <c r="Y960" s="313"/>
      <c r="Z960" s="313"/>
      <c r="AA960" s="313" t="s">
        <v>1767</v>
      </c>
      <c r="AC960" s="313"/>
      <c r="AE960" s="313"/>
      <c r="AF960" s="313"/>
      <c r="AG960" s="313"/>
      <c r="AH960" s="313"/>
      <c r="AI960" s="313"/>
      <c r="AK960" s="41"/>
      <c r="AL960" s="41"/>
      <c r="AM960" s="313"/>
      <c r="AN960" s="74"/>
    </row>
    <row r="961" spans="1:40" s="294" customFormat="1" ht="15.5">
      <c r="A961" s="40" t="s">
        <v>9651</v>
      </c>
      <c r="B961" s="178">
        <v>44648</v>
      </c>
      <c r="C961" s="41">
        <v>44</v>
      </c>
      <c r="D961" s="432" t="s">
        <v>9656</v>
      </c>
      <c r="E961" s="312"/>
      <c r="F961" s="312"/>
      <c r="G961" s="312"/>
      <c r="H961" s="312"/>
      <c r="I961" s="312"/>
      <c r="J961" s="312"/>
      <c r="K961" s="312"/>
      <c r="L961" s="312">
        <v>12</v>
      </c>
      <c r="M961" s="312" t="s">
        <v>9657</v>
      </c>
      <c r="N961" s="312"/>
      <c r="O961" s="312">
        <v>1</v>
      </c>
      <c r="P961" s="303">
        <v>44</v>
      </c>
      <c r="Q961" s="447">
        <v>43</v>
      </c>
      <c r="R961" s="312"/>
      <c r="S961" s="312">
        <v>1</v>
      </c>
      <c r="T961" s="312"/>
      <c r="U961" s="80"/>
      <c r="V961" s="312"/>
      <c r="W961" s="433"/>
      <c r="X961" s="312"/>
      <c r="Y961" s="313"/>
      <c r="Z961" s="313"/>
      <c r="AA961" s="313"/>
      <c r="AC961" s="313"/>
      <c r="AE961" s="313"/>
      <c r="AF961" s="313"/>
      <c r="AG961" s="313"/>
      <c r="AH961" s="313"/>
      <c r="AI961" s="313"/>
      <c r="AK961" s="41" t="s">
        <v>1767</v>
      </c>
      <c r="AL961" s="41"/>
      <c r="AM961" s="313" t="s">
        <v>8665</v>
      </c>
      <c r="AN961" s="74"/>
    </row>
    <row r="962" spans="1:40" s="294" customFormat="1" ht="15.5">
      <c r="A962" s="40" t="s">
        <v>9728</v>
      </c>
      <c r="B962" s="178">
        <v>44671</v>
      </c>
      <c r="C962" s="41">
        <v>870</v>
      </c>
      <c r="D962" s="80" t="s">
        <v>9729</v>
      </c>
      <c r="E962" s="80" t="s">
        <v>9731</v>
      </c>
      <c r="F962" s="80">
        <v>115</v>
      </c>
      <c r="G962" s="305">
        <v>291</v>
      </c>
      <c r="H962" s="305">
        <v>464</v>
      </c>
      <c r="I962" s="312"/>
      <c r="J962" s="312"/>
      <c r="K962" s="312">
        <v>12</v>
      </c>
      <c r="L962" s="312"/>
      <c r="M962" s="312" t="s">
        <v>9734</v>
      </c>
      <c r="N962" s="312"/>
      <c r="O962" s="312">
        <v>5</v>
      </c>
      <c r="P962" s="303"/>
      <c r="Q962" s="447"/>
      <c r="R962" s="312"/>
      <c r="S962" s="312">
        <v>3</v>
      </c>
      <c r="T962" s="312"/>
      <c r="U962" s="80"/>
      <c r="V962" s="312"/>
      <c r="W962" s="433"/>
      <c r="X962" s="312"/>
      <c r="Y962" s="313"/>
      <c r="Z962" s="313"/>
      <c r="AA962" s="313"/>
      <c r="AC962" s="313"/>
      <c r="AE962" s="313"/>
      <c r="AF962" s="313"/>
      <c r="AG962" s="313"/>
      <c r="AH962" s="313"/>
      <c r="AI962" s="313"/>
      <c r="AK962" s="41"/>
      <c r="AL962" s="41"/>
      <c r="AM962" s="313"/>
      <c r="AN962" s="74"/>
    </row>
    <row r="963" spans="1:40" s="294" customFormat="1" ht="15.5">
      <c r="A963" s="40" t="s">
        <v>9733</v>
      </c>
      <c r="B963" s="178">
        <v>44671</v>
      </c>
      <c r="C963" s="41">
        <v>339</v>
      </c>
      <c r="D963" s="432" t="s">
        <v>9730</v>
      </c>
      <c r="E963" s="80" t="s">
        <v>9732</v>
      </c>
      <c r="F963" s="312">
        <v>24</v>
      </c>
      <c r="G963" s="312">
        <v>98</v>
      </c>
      <c r="H963" s="312">
        <v>217</v>
      </c>
      <c r="I963" s="312"/>
      <c r="J963" s="312"/>
      <c r="K963" s="312">
        <v>8</v>
      </c>
      <c r="L963" s="312"/>
      <c r="M963" s="312" t="s">
        <v>9735</v>
      </c>
      <c r="N963" s="312"/>
      <c r="O963" s="312">
        <v>18</v>
      </c>
      <c r="P963" s="312"/>
      <c r="Q963" s="447"/>
      <c r="R963" s="312"/>
      <c r="S963" s="312">
        <v>4</v>
      </c>
      <c r="T963" s="312"/>
      <c r="U963" s="80"/>
      <c r="V963" s="312"/>
      <c r="W963" s="433"/>
      <c r="X963" s="312"/>
      <c r="Y963" s="313"/>
      <c r="Z963" s="313"/>
      <c r="AA963" s="313"/>
      <c r="AC963" s="313"/>
      <c r="AE963" s="313"/>
      <c r="AF963" s="313"/>
      <c r="AG963" s="313"/>
      <c r="AH963" s="313"/>
      <c r="AI963" s="313"/>
      <c r="AK963" s="41"/>
      <c r="AL963" s="41"/>
      <c r="AM963" s="313"/>
      <c r="AN963" s="74"/>
    </row>
    <row r="964" spans="1:40" s="294" customFormat="1" ht="15.5">
      <c r="A964" s="40" t="s">
        <v>9727</v>
      </c>
      <c r="B964" s="178">
        <v>44671</v>
      </c>
      <c r="C964" s="41">
        <v>77</v>
      </c>
      <c r="D964" s="432" t="s">
        <v>9736</v>
      </c>
      <c r="E964" s="80" t="s">
        <v>9737</v>
      </c>
      <c r="F964" s="312">
        <v>6</v>
      </c>
      <c r="G964" s="312">
        <v>13</v>
      </c>
      <c r="H964" s="312">
        <v>58</v>
      </c>
      <c r="I964" s="312"/>
      <c r="J964" s="312"/>
      <c r="K964" s="312">
        <v>1</v>
      </c>
      <c r="L964" s="312"/>
      <c r="M964" s="312"/>
      <c r="N964" s="312"/>
      <c r="O964" s="312">
        <v>5</v>
      </c>
      <c r="P964" s="312"/>
      <c r="Q964" s="447"/>
      <c r="R964" s="312"/>
      <c r="S964" s="312">
        <v>0</v>
      </c>
      <c r="T964" s="312"/>
      <c r="U964" s="80"/>
      <c r="V964" s="312"/>
      <c r="W964" s="433"/>
      <c r="X964" s="312"/>
      <c r="Y964" s="313"/>
      <c r="Z964" s="313"/>
      <c r="AA964" s="313"/>
      <c r="AC964" s="313"/>
      <c r="AE964" s="313"/>
      <c r="AF964" s="313"/>
      <c r="AG964" s="313"/>
      <c r="AH964" s="313"/>
      <c r="AI964" s="313"/>
      <c r="AK964" s="41"/>
      <c r="AL964" s="41"/>
      <c r="AM964" s="313"/>
      <c r="AN964" s="74"/>
    </row>
    <row r="965" spans="1:40" s="294" customFormat="1" ht="15.5">
      <c r="A965" s="40" t="s">
        <v>9674</v>
      </c>
      <c r="B965" s="41">
        <v>2022</v>
      </c>
      <c r="C965" s="41">
        <v>5</v>
      </c>
      <c r="D965" s="432" t="s">
        <v>9738</v>
      </c>
      <c r="E965" s="312"/>
      <c r="F965" s="312"/>
      <c r="G965" s="312"/>
      <c r="H965" s="312">
        <v>5</v>
      </c>
      <c r="I965" s="312"/>
      <c r="J965" s="312"/>
      <c r="K965" s="312"/>
      <c r="L965" s="312"/>
      <c r="M965" s="312"/>
      <c r="N965" s="312">
        <v>1</v>
      </c>
      <c r="O965" s="312"/>
      <c r="P965" s="312"/>
      <c r="Q965" s="447">
        <v>5</v>
      </c>
      <c r="R965" s="312"/>
      <c r="S965" s="312">
        <v>2</v>
      </c>
      <c r="T965" s="312"/>
      <c r="U965" s="80"/>
      <c r="V965" s="312"/>
      <c r="W965" s="433"/>
      <c r="X965" s="312"/>
      <c r="Y965" s="313"/>
      <c r="Z965" s="313"/>
      <c r="AA965" s="313"/>
      <c r="AC965" s="313"/>
      <c r="AE965" s="313"/>
      <c r="AF965" s="313"/>
      <c r="AG965" s="313"/>
      <c r="AH965" s="313"/>
      <c r="AI965" s="313"/>
      <c r="AK965" s="41"/>
      <c r="AL965" s="41"/>
      <c r="AM965" s="313"/>
      <c r="AN965" s="74"/>
    </row>
    <row r="966" spans="1:40" s="429" customFormat="1" ht="15.5">
      <c r="A966" s="40" t="s">
        <v>9740</v>
      </c>
      <c r="B966" s="178">
        <v>44669</v>
      </c>
      <c r="C966" s="41">
        <v>133</v>
      </c>
      <c r="D966" s="432" t="s">
        <v>9742</v>
      </c>
      <c r="E966" s="312"/>
      <c r="F966" s="312"/>
      <c r="G966" s="312"/>
      <c r="H966" s="312"/>
      <c r="I966" s="312"/>
      <c r="J966" s="312"/>
      <c r="K966" s="312"/>
      <c r="L966" s="312"/>
      <c r="M966" s="312">
        <v>124</v>
      </c>
      <c r="N966" s="312"/>
      <c r="O966" s="312"/>
      <c r="P966" s="312">
        <v>60</v>
      </c>
      <c r="Q966" s="447">
        <v>133</v>
      </c>
      <c r="R966" s="312"/>
      <c r="S966" s="312"/>
      <c r="T966" s="312"/>
      <c r="U966" s="80"/>
      <c r="V966" s="312"/>
      <c r="W966" s="433"/>
      <c r="X966" s="427"/>
      <c r="Y966" s="428"/>
      <c r="Z966" s="428"/>
      <c r="AA966" s="428"/>
      <c r="AC966" s="428"/>
      <c r="AE966" s="428"/>
      <c r="AF966" s="428"/>
      <c r="AG966" s="428"/>
      <c r="AH966" s="428"/>
      <c r="AI966" s="428"/>
      <c r="AK966" s="430"/>
      <c r="AL966" s="430"/>
      <c r="AM966" s="428"/>
      <c r="AN966" s="431"/>
    </row>
    <row r="967" spans="1:40" s="429" customFormat="1" ht="15.5">
      <c r="A967" s="40" t="s">
        <v>9741</v>
      </c>
      <c r="B967" s="178">
        <v>44669</v>
      </c>
      <c r="C967" s="41">
        <v>3620</v>
      </c>
      <c r="D967" s="432" t="s">
        <v>9743</v>
      </c>
      <c r="E967" s="312"/>
      <c r="F967" s="312"/>
      <c r="G967" s="312"/>
      <c r="H967" s="312"/>
      <c r="I967" s="312"/>
      <c r="J967" s="312"/>
      <c r="K967" s="312"/>
      <c r="L967" s="312"/>
      <c r="M967" s="312">
        <v>3319</v>
      </c>
      <c r="N967" s="312"/>
      <c r="O967" s="312"/>
      <c r="P967" s="312">
        <v>1234</v>
      </c>
      <c r="Q967" s="447">
        <v>3620</v>
      </c>
      <c r="R967" s="312"/>
      <c r="S967" s="312"/>
      <c r="T967" s="312"/>
      <c r="U967" s="80"/>
      <c r="V967" s="312"/>
      <c r="W967" s="433"/>
      <c r="X967" s="427"/>
      <c r="Y967" s="428"/>
      <c r="Z967" s="428"/>
      <c r="AA967" s="428"/>
      <c r="AC967" s="428"/>
      <c r="AE967" s="428"/>
      <c r="AF967" s="428"/>
      <c r="AG967" s="428"/>
      <c r="AH967" s="428"/>
      <c r="AI967" s="428"/>
      <c r="AK967" s="430"/>
      <c r="AL967" s="430"/>
      <c r="AM967" s="428"/>
      <c r="AN967" s="431"/>
    </row>
    <row r="968" spans="1:40" s="429" customFormat="1" ht="15.5">
      <c r="A968" s="40" t="s">
        <v>9686</v>
      </c>
      <c r="B968" s="178">
        <v>44393</v>
      </c>
      <c r="C968" s="41">
        <v>4</v>
      </c>
      <c r="D968" s="432" t="s">
        <v>9748</v>
      </c>
      <c r="E968" s="312"/>
      <c r="F968" s="312"/>
      <c r="G968" s="312"/>
      <c r="H968" s="312">
        <v>4</v>
      </c>
      <c r="I968" s="312"/>
      <c r="J968" s="312">
        <v>3</v>
      </c>
      <c r="K968" s="312"/>
      <c r="L968" s="312"/>
      <c r="M968" s="312"/>
      <c r="N968" s="312">
        <v>2</v>
      </c>
      <c r="O968" s="312"/>
      <c r="P968" s="312"/>
      <c r="Q968" s="447">
        <v>1</v>
      </c>
      <c r="R968" s="312"/>
      <c r="S968" s="312"/>
      <c r="T968" s="312"/>
      <c r="U968" s="80">
        <v>3</v>
      </c>
      <c r="V968" s="312"/>
      <c r="W968" s="433"/>
      <c r="X968" s="427"/>
      <c r="Y968" s="428"/>
      <c r="Z968" s="428"/>
      <c r="AA968" s="428"/>
      <c r="AC968" s="428"/>
      <c r="AE968" s="428"/>
      <c r="AF968" s="428"/>
      <c r="AG968" s="428"/>
      <c r="AH968" s="428"/>
      <c r="AI968" s="428"/>
      <c r="AK968" s="430"/>
      <c r="AL968" s="430"/>
      <c r="AM968" s="428"/>
      <c r="AN968" s="431"/>
    </row>
    <row r="969" spans="1:40" s="429" customFormat="1" ht="15.5">
      <c r="A969" s="40" t="s">
        <v>9692</v>
      </c>
      <c r="B969" s="178">
        <v>44664</v>
      </c>
      <c r="C969" s="41">
        <v>72</v>
      </c>
      <c r="D969" s="432" t="s">
        <v>9749</v>
      </c>
      <c r="E969" s="312" t="s">
        <v>9751</v>
      </c>
      <c r="F969" s="312">
        <v>5</v>
      </c>
      <c r="G969" s="312">
        <v>21</v>
      </c>
      <c r="H969" s="312">
        <v>46</v>
      </c>
      <c r="I969" s="312"/>
      <c r="J969" s="312"/>
      <c r="K969" s="312">
        <v>4</v>
      </c>
      <c r="L969" s="312">
        <v>7</v>
      </c>
      <c r="M969" s="312"/>
      <c r="N969" s="312"/>
      <c r="O969" s="312"/>
      <c r="P969" s="312">
        <v>16</v>
      </c>
      <c r="Q969" s="447">
        <v>72</v>
      </c>
      <c r="R969" s="312"/>
      <c r="S969" s="312"/>
      <c r="T969" s="312"/>
      <c r="U969" s="80"/>
      <c r="V969" s="312"/>
      <c r="W969" s="433"/>
      <c r="X969" s="427"/>
      <c r="Y969" s="428"/>
      <c r="Z969" s="428"/>
      <c r="AA969" s="428"/>
      <c r="AC969" s="428"/>
      <c r="AE969" s="428"/>
      <c r="AF969" s="428"/>
      <c r="AG969" s="428"/>
      <c r="AH969" s="428"/>
      <c r="AI969" s="428"/>
      <c r="AK969" s="430"/>
      <c r="AL969" s="41" t="s">
        <v>9750</v>
      </c>
      <c r="AM969" s="428"/>
      <c r="AN969" s="431"/>
    </row>
    <row r="970" spans="1:40" s="429" customFormat="1" ht="15.5">
      <c r="A970" s="40" t="s">
        <v>9702</v>
      </c>
      <c r="B970" s="178">
        <v>44666</v>
      </c>
      <c r="C970" s="41">
        <v>126</v>
      </c>
      <c r="D970" s="432" t="s">
        <v>9756</v>
      </c>
      <c r="E970" s="312"/>
      <c r="F970" s="312"/>
      <c r="G970" s="312"/>
      <c r="H970" s="312">
        <v>126</v>
      </c>
      <c r="I970" s="312"/>
      <c r="J970" s="312"/>
      <c r="K970" s="312">
        <v>1</v>
      </c>
      <c r="L970" s="312"/>
      <c r="M970" s="312"/>
      <c r="N970" s="312">
        <v>14</v>
      </c>
      <c r="O970" s="312">
        <v>0</v>
      </c>
      <c r="P970" s="312">
        <v>79</v>
      </c>
      <c r="Q970" s="447">
        <v>126</v>
      </c>
      <c r="R970" s="312"/>
      <c r="S970" s="312"/>
      <c r="T970" s="312">
        <v>1</v>
      </c>
      <c r="U970" s="80"/>
      <c r="V970" s="312"/>
      <c r="W970" s="433"/>
      <c r="X970" s="427"/>
      <c r="Y970" s="428"/>
      <c r="Z970" s="428"/>
      <c r="AA970" s="428"/>
      <c r="AC970" s="428"/>
      <c r="AE970" s="428"/>
      <c r="AF970" s="428"/>
      <c r="AG970" s="428"/>
      <c r="AH970" s="428"/>
      <c r="AI970" s="428"/>
      <c r="AK970" s="430"/>
      <c r="AL970" s="430"/>
      <c r="AM970" s="428"/>
      <c r="AN970" s="431"/>
    </row>
    <row r="971" spans="1:40" s="429" customFormat="1" ht="15.5">
      <c r="A971" s="40" t="s">
        <v>9706</v>
      </c>
      <c r="B971" s="178">
        <v>44646</v>
      </c>
      <c r="C971" s="41">
        <v>82</v>
      </c>
      <c r="D971" s="432" t="s">
        <v>9758</v>
      </c>
      <c r="E971" s="312" t="s">
        <v>9762</v>
      </c>
      <c r="F971" s="312"/>
      <c r="G971" s="312"/>
      <c r="H971" s="312">
        <v>82</v>
      </c>
      <c r="I971" s="312"/>
      <c r="J971" s="312"/>
      <c r="K971" s="312">
        <v>3</v>
      </c>
      <c r="L971" s="312"/>
      <c r="M971" s="312" t="s">
        <v>9760</v>
      </c>
      <c r="N971" s="312"/>
      <c r="O971" s="312"/>
      <c r="P971" s="437">
        <v>15</v>
      </c>
      <c r="Q971" s="447">
        <v>82</v>
      </c>
      <c r="R971" s="312"/>
      <c r="S971" s="312"/>
      <c r="T971" s="312"/>
      <c r="U971" s="80"/>
      <c r="V971" s="312"/>
      <c r="W971" s="433"/>
      <c r="X971" s="427"/>
      <c r="Y971" s="428"/>
      <c r="Z971" s="428"/>
      <c r="AA971" s="428"/>
      <c r="AC971" s="428"/>
      <c r="AE971" s="428"/>
      <c r="AF971" s="428"/>
      <c r="AG971" s="428"/>
      <c r="AH971" s="428"/>
      <c r="AI971" s="428"/>
      <c r="AK971" s="430"/>
      <c r="AL971" s="41" t="s">
        <v>9759</v>
      </c>
      <c r="AM971" s="428"/>
      <c r="AN971" s="431"/>
    </row>
    <row r="972" spans="1:40" s="429" customFormat="1" ht="15.5">
      <c r="A972" s="40" t="s">
        <v>626</v>
      </c>
      <c r="B972" s="178">
        <v>44657</v>
      </c>
      <c r="C972" s="41" t="s">
        <v>9763</v>
      </c>
      <c r="D972" s="432" t="s">
        <v>9764</v>
      </c>
      <c r="E972" s="312"/>
      <c r="F972" s="312"/>
      <c r="G972" s="312"/>
      <c r="H972" s="312">
        <v>1653</v>
      </c>
      <c r="I972" s="312"/>
      <c r="J972" s="312"/>
      <c r="K972" s="312">
        <v>232</v>
      </c>
      <c r="L972" s="312">
        <v>151</v>
      </c>
      <c r="M972" s="312" t="s">
        <v>9767</v>
      </c>
      <c r="N972" s="312">
        <v>30</v>
      </c>
      <c r="O972" s="312"/>
      <c r="P972" s="312">
        <v>551</v>
      </c>
      <c r="Q972" s="447">
        <v>1650</v>
      </c>
      <c r="R972" s="312"/>
      <c r="S972" s="312"/>
      <c r="T972" s="312"/>
      <c r="U972" s="80"/>
      <c r="V972" s="312"/>
      <c r="W972" s="433"/>
      <c r="X972" s="427"/>
      <c r="Y972" s="428"/>
      <c r="Z972" s="428"/>
      <c r="AA972" s="428"/>
      <c r="AC972" s="428"/>
      <c r="AE972" s="428"/>
      <c r="AF972" s="428"/>
      <c r="AG972" s="428"/>
      <c r="AH972" s="428"/>
      <c r="AI972" s="428"/>
      <c r="AK972" s="430"/>
      <c r="AL972" s="41" t="s">
        <v>9765</v>
      </c>
      <c r="AM972" s="428"/>
      <c r="AN972" s="431"/>
    </row>
    <row r="973" spans="1:40" s="429" customFormat="1" ht="15.5">
      <c r="A973" s="40" t="s">
        <v>9718</v>
      </c>
      <c r="B973" s="178">
        <v>44573</v>
      </c>
      <c r="C973" s="41">
        <v>6</v>
      </c>
      <c r="D973" s="432" t="s">
        <v>9768</v>
      </c>
      <c r="E973" s="312"/>
      <c r="F973" s="312"/>
      <c r="G973" s="312">
        <v>2</v>
      </c>
      <c r="H973" s="312">
        <v>3</v>
      </c>
      <c r="I973" s="312"/>
      <c r="J973" s="312"/>
      <c r="K973" s="312"/>
      <c r="L973" s="312"/>
      <c r="M973" s="312"/>
      <c r="N973" s="312"/>
      <c r="O973" s="312"/>
      <c r="P973" s="312"/>
      <c r="Q973" s="447">
        <v>6</v>
      </c>
      <c r="R973" s="312"/>
      <c r="S973" s="312">
        <v>6</v>
      </c>
      <c r="T973" s="312"/>
      <c r="U973" s="80"/>
      <c r="V973" s="312"/>
      <c r="W973" s="433"/>
      <c r="X973" s="427"/>
      <c r="Y973" s="428"/>
      <c r="Z973" s="428"/>
      <c r="AA973" s="428"/>
      <c r="AC973" s="428"/>
      <c r="AE973" s="428"/>
      <c r="AF973" s="428"/>
      <c r="AG973" s="428"/>
      <c r="AH973" s="428"/>
      <c r="AI973" s="428"/>
      <c r="AK973" s="430"/>
      <c r="AL973" s="430"/>
      <c r="AM973" s="428"/>
      <c r="AN973" s="431"/>
    </row>
    <row r="974" spans="1:40" s="294" customFormat="1" ht="15.5">
      <c r="A974" s="40" t="s">
        <v>9723</v>
      </c>
      <c r="B974" s="178">
        <v>44508</v>
      </c>
      <c r="C974" s="41">
        <v>17</v>
      </c>
      <c r="D974" s="432" t="s">
        <v>9777</v>
      </c>
      <c r="E974" s="312"/>
      <c r="F974" s="312"/>
      <c r="G974" s="312"/>
      <c r="H974" s="312"/>
      <c r="I974" s="312"/>
      <c r="J974" s="312"/>
      <c r="K974" s="312"/>
      <c r="L974" s="312"/>
      <c r="M974" s="312" t="s">
        <v>9779</v>
      </c>
      <c r="N974" s="312">
        <v>17</v>
      </c>
      <c r="O974" s="312">
        <v>0</v>
      </c>
      <c r="P974" s="312"/>
      <c r="Q974" s="447">
        <v>16</v>
      </c>
      <c r="R974" s="312"/>
      <c r="S974" s="312">
        <v>1</v>
      </c>
      <c r="T974" s="312"/>
      <c r="U974" s="80">
        <v>1</v>
      </c>
      <c r="V974" s="312"/>
      <c r="W974" s="433"/>
      <c r="X974" s="312"/>
      <c r="Y974" s="313"/>
      <c r="Z974" s="313"/>
      <c r="AA974" s="313"/>
      <c r="AC974" s="313"/>
      <c r="AE974" s="313"/>
      <c r="AF974" s="313"/>
      <c r="AG974" s="313"/>
      <c r="AH974" s="313"/>
      <c r="AI974" s="313"/>
      <c r="AK974" s="41"/>
      <c r="AL974" s="41" t="s">
        <v>9778</v>
      </c>
      <c r="AM974" s="313"/>
      <c r="AN974" s="74"/>
    </row>
    <row r="975" spans="1:40" s="294" customFormat="1" ht="15.5">
      <c r="A975" s="40" t="s">
        <v>9784</v>
      </c>
      <c r="B975" s="178">
        <v>44674</v>
      </c>
      <c r="C975" s="41">
        <v>3119</v>
      </c>
      <c r="D975" s="432"/>
      <c r="E975" s="312"/>
      <c r="F975" s="312"/>
      <c r="G975" s="312"/>
      <c r="H975" s="312"/>
      <c r="I975" s="312"/>
      <c r="J975" s="312"/>
      <c r="K975" s="312"/>
      <c r="L975" s="312">
        <v>245</v>
      </c>
      <c r="M975" s="312" t="s">
        <v>9870</v>
      </c>
      <c r="N975" s="312"/>
      <c r="O975" s="312"/>
      <c r="P975" s="312"/>
      <c r="Q975" s="447">
        <v>3119</v>
      </c>
      <c r="R975" s="312"/>
      <c r="S975" s="312"/>
      <c r="T975" s="312"/>
      <c r="U975" s="80"/>
      <c r="V975" s="312"/>
      <c r="W975" s="433"/>
      <c r="X975" s="312"/>
      <c r="Y975" s="313"/>
      <c r="Z975" s="313"/>
      <c r="AA975" s="313"/>
      <c r="AC975" s="313"/>
      <c r="AE975" s="313"/>
      <c r="AF975" s="313"/>
      <c r="AG975" s="313"/>
      <c r="AH975" s="313"/>
      <c r="AI975" s="313"/>
      <c r="AK975" s="41"/>
      <c r="AL975" s="41"/>
      <c r="AM975" s="313"/>
      <c r="AN975" s="74"/>
    </row>
    <row r="976" spans="1:40" s="294" customFormat="1" ht="15.5">
      <c r="A976" s="40" t="s">
        <v>9788</v>
      </c>
      <c r="B976" s="178">
        <v>44666</v>
      </c>
      <c r="C976" s="41">
        <v>59</v>
      </c>
      <c r="D976" s="432" t="s">
        <v>525</v>
      </c>
      <c r="E976" s="312"/>
      <c r="F976" s="312"/>
      <c r="G976" s="312">
        <v>11</v>
      </c>
      <c r="H976" s="312">
        <v>48</v>
      </c>
      <c r="I976" s="312"/>
      <c r="J976" s="312"/>
      <c r="K976" s="312"/>
      <c r="L976" s="312"/>
      <c r="M976" s="312"/>
      <c r="N976" s="312"/>
      <c r="O976" s="312"/>
      <c r="P976" s="312"/>
      <c r="Q976" s="447">
        <v>59</v>
      </c>
      <c r="R976" s="312">
        <v>1</v>
      </c>
      <c r="S976" s="312">
        <v>29</v>
      </c>
      <c r="T976" s="312"/>
      <c r="U976" s="80"/>
      <c r="V976" s="312"/>
      <c r="W976" s="433"/>
      <c r="X976" s="312"/>
      <c r="Y976" s="313"/>
      <c r="Z976" s="313"/>
      <c r="AA976" s="313"/>
      <c r="AC976" s="313"/>
      <c r="AE976" s="313"/>
      <c r="AF976" s="313"/>
      <c r="AG976" s="313"/>
      <c r="AH976" s="313"/>
      <c r="AI976" s="313"/>
      <c r="AK976" s="41"/>
      <c r="AL976" s="41"/>
      <c r="AM976" s="313"/>
      <c r="AN976" s="74"/>
    </row>
    <row r="977" spans="1:40" s="294" customFormat="1" ht="15.5">
      <c r="A977" s="40" t="s">
        <v>9793</v>
      </c>
      <c r="B977" s="178">
        <v>44672</v>
      </c>
      <c r="C977" s="41">
        <v>9</v>
      </c>
      <c r="D977" s="432"/>
      <c r="E977" s="312"/>
      <c r="F977" s="312"/>
      <c r="G977" s="312"/>
      <c r="H977" s="312">
        <v>9</v>
      </c>
      <c r="I977" s="312"/>
      <c r="J977" s="312">
        <v>2</v>
      </c>
      <c r="K977" s="312"/>
      <c r="L977" s="312"/>
      <c r="M977" s="312"/>
      <c r="N977" s="312"/>
      <c r="O977" s="312"/>
      <c r="P977" s="312">
        <v>2</v>
      </c>
      <c r="Q977" s="447">
        <v>9</v>
      </c>
      <c r="R977" s="312"/>
      <c r="S977" s="312"/>
      <c r="T977" s="312"/>
      <c r="U977" s="80"/>
      <c r="V977" s="312"/>
      <c r="W977" s="433"/>
      <c r="X977" s="312"/>
      <c r="Y977" s="313"/>
      <c r="Z977" s="313"/>
      <c r="AA977" s="313"/>
      <c r="AC977" s="313"/>
      <c r="AE977" s="313"/>
      <c r="AF977" s="313"/>
      <c r="AG977" s="313"/>
      <c r="AH977" s="313"/>
      <c r="AI977" s="313"/>
      <c r="AK977" s="41"/>
      <c r="AL977" s="41"/>
      <c r="AM977" s="313"/>
      <c r="AN977" s="74"/>
    </row>
    <row r="978" spans="1:40" s="294" customFormat="1" ht="15.5">
      <c r="A978" s="40" t="s">
        <v>9797</v>
      </c>
      <c r="B978" s="178">
        <v>44670</v>
      </c>
      <c r="C978" s="41">
        <v>569</v>
      </c>
      <c r="D978" s="432" t="s">
        <v>9854</v>
      </c>
      <c r="E978" s="312"/>
      <c r="F978" s="312"/>
      <c r="G978" s="312"/>
      <c r="H978" s="312">
        <v>569</v>
      </c>
      <c r="I978" s="312"/>
      <c r="J978" s="312"/>
      <c r="K978" s="312">
        <v>85</v>
      </c>
      <c r="L978" s="312">
        <v>66</v>
      </c>
      <c r="M978" s="312"/>
      <c r="N978" s="312"/>
      <c r="O978" s="312"/>
      <c r="P978" s="312"/>
      <c r="Q978" s="447">
        <v>569</v>
      </c>
      <c r="R978" s="312"/>
      <c r="S978" s="312"/>
      <c r="T978" s="312">
        <v>92</v>
      </c>
      <c r="U978" s="80"/>
      <c r="V978" s="312"/>
      <c r="W978" s="433"/>
      <c r="X978" s="312"/>
      <c r="Y978" s="313"/>
      <c r="Z978" s="313"/>
      <c r="AA978" s="313"/>
      <c r="AC978" s="313"/>
      <c r="AE978" s="313"/>
      <c r="AF978" s="313"/>
      <c r="AG978" s="313"/>
      <c r="AH978" s="313"/>
      <c r="AI978" s="313"/>
      <c r="AK978" s="41"/>
      <c r="AL978" s="41"/>
      <c r="AM978" s="313"/>
      <c r="AN978" s="74"/>
    </row>
    <row r="979" spans="1:40" s="294" customFormat="1" ht="15.5">
      <c r="A979" s="40" t="s">
        <v>9799</v>
      </c>
      <c r="B979" s="178">
        <v>44679</v>
      </c>
      <c r="C979" s="41">
        <v>7</v>
      </c>
      <c r="D979" s="432" t="s">
        <v>9856</v>
      </c>
      <c r="E979" s="312"/>
      <c r="F979" s="312"/>
      <c r="G979" s="312"/>
      <c r="H979" s="312"/>
      <c r="I979" s="312"/>
      <c r="J979" s="312"/>
      <c r="K979" s="312"/>
      <c r="L979" s="312"/>
      <c r="M979" s="312">
        <v>2</v>
      </c>
      <c r="N979" s="312">
        <v>1</v>
      </c>
      <c r="O979" s="312"/>
      <c r="P979" s="312">
        <v>2</v>
      </c>
      <c r="Q979" s="447">
        <v>5</v>
      </c>
      <c r="R979" s="312"/>
      <c r="S979" s="312"/>
      <c r="T979" s="312"/>
      <c r="U979" s="80">
        <v>2</v>
      </c>
      <c r="V979" s="312"/>
      <c r="W979" s="433"/>
      <c r="X979" s="312"/>
      <c r="Y979" s="313"/>
      <c r="Z979" s="313"/>
      <c r="AA979" s="313"/>
      <c r="AC979" s="313"/>
      <c r="AE979" s="313"/>
      <c r="AF979" s="313"/>
      <c r="AG979" s="313"/>
      <c r="AH979" s="313"/>
      <c r="AI979" s="313"/>
      <c r="AK979" s="41"/>
      <c r="AL979" s="41" t="s">
        <v>9857</v>
      </c>
      <c r="AM979" s="313"/>
      <c r="AN979" s="74"/>
    </row>
    <row r="980" spans="1:40" s="294" customFormat="1" ht="15.5">
      <c r="A980" s="40" t="s">
        <v>9860</v>
      </c>
      <c r="B980" s="178">
        <v>44670</v>
      </c>
      <c r="C980" s="41">
        <v>1420</v>
      </c>
      <c r="D980" s="432" t="s">
        <v>9884</v>
      </c>
      <c r="E980" s="312" t="s">
        <v>9889</v>
      </c>
      <c r="F980" s="312">
        <v>188</v>
      </c>
      <c r="G980" s="312">
        <v>460</v>
      </c>
      <c r="H980" s="312">
        <v>772</v>
      </c>
      <c r="I980" s="312"/>
      <c r="J980" s="312">
        <v>135</v>
      </c>
      <c r="K980" s="312"/>
      <c r="L980" s="312"/>
      <c r="M980" s="312" t="s">
        <v>9887</v>
      </c>
      <c r="N980" s="312">
        <v>75</v>
      </c>
      <c r="O980" s="312">
        <v>4</v>
      </c>
      <c r="P980" s="312"/>
      <c r="Q980" s="447">
        <v>445</v>
      </c>
      <c r="R980" s="312">
        <v>13</v>
      </c>
      <c r="S980" s="312">
        <v>0</v>
      </c>
      <c r="T980" s="312"/>
      <c r="U980" s="80"/>
      <c r="V980" s="312">
        <v>48</v>
      </c>
      <c r="W980" s="433"/>
      <c r="X980" s="312"/>
      <c r="Y980" s="313"/>
      <c r="Z980" s="313"/>
      <c r="AA980" s="313"/>
      <c r="AC980" s="313"/>
      <c r="AE980" s="313"/>
      <c r="AF980" s="313"/>
      <c r="AG980" s="313"/>
      <c r="AH980" s="313"/>
      <c r="AI980" s="313"/>
      <c r="AK980" s="41"/>
      <c r="AL980" s="41"/>
      <c r="AM980" s="313"/>
      <c r="AN980" s="74"/>
    </row>
    <row r="981" spans="1:40" s="294" customFormat="1" ht="15.5">
      <c r="A981" s="40" t="s">
        <v>9859</v>
      </c>
      <c r="B981" s="178">
        <v>44671</v>
      </c>
      <c r="C981" s="41">
        <v>65</v>
      </c>
      <c r="D981" s="432" t="s">
        <v>9885</v>
      </c>
      <c r="E981" s="312" t="s">
        <v>9888</v>
      </c>
      <c r="F981" s="312">
        <v>8</v>
      </c>
      <c r="G981" s="312">
        <v>21</v>
      </c>
      <c r="H981" s="312">
        <v>36</v>
      </c>
      <c r="I981" s="312"/>
      <c r="J981" s="312">
        <v>6</v>
      </c>
      <c r="K981" s="312"/>
      <c r="L981" s="312"/>
      <c r="M981" s="312" t="s">
        <v>9886</v>
      </c>
      <c r="N981" s="312">
        <v>2</v>
      </c>
      <c r="O981" s="312">
        <v>0</v>
      </c>
      <c r="P981" s="312"/>
      <c r="Q981" s="447">
        <v>21</v>
      </c>
      <c r="R981" s="312">
        <v>0</v>
      </c>
      <c r="S981" s="312">
        <v>0</v>
      </c>
      <c r="T981" s="312"/>
      <c r="U981" s="80"/>
      <c r="V981" s="312">
        <v>2</v>
      </c>
      <c r="W981" s="433"/>
      <c r="X981" s="312"/>
      <c r="Y981" s="313"/>
      <c r="Z981" s="313"/>
      <c r="AA981" s="313"/>
      <c r="AC981" s="313"/>
      <c r="AE981" s="313"/>
      <c r="AF981" s="313"/>
      <c r="AG981" s="313"/>
      <c r="AH981" s="313"/>
      <c r="AI981" s="313"/>
      <c r="AK981" s="41"/>
      <c r="AL981" s="41"/>
      <c r="AM981" s="313"/>
      <c r="AN981" s="74"/>
    </row>
    <row r="982" spans="1:40" s="294" customFormat="1" ht="15.5">
      <c r="A982" s="40" t="s">
        <v>8624</v>
      </c>
      <c r="B982" s="178">
        <v>44670</v>
      </c>
      <c r="C982" s="41">
        <v>42</v>
      </c>
      <c r="D982" s="432" t="s">
        <v>9863</v>
      </c>
      <c r="E982" s="312" t="s">
        <v>9891</v>
      </c>
      <c r="F982" s="312">
        <v>2</v>
      </c>
      <c r="G982" s="312">
        <v>9</v>
      </c>
      <c r="H982" s="312">
        <v>31</v>
      </c>
      <c r="I982" s="312"/>
      <c r="J982" s="312"/>
      <c r="K982" s="312">
        <v>3</v>
      </c>
      <c r="L982" s="312">
        <v>4</v>
      </c>
      <c r="M982" s="312" t="s">
        <v>9890</v>
      </c>
      <c r="N982" s="312">
        <v>11</v>
      </c>
      <c r="O982" s="312">
        <v>7</v>
      </c>
      <c r="P982" s="312"/>
      <c r="Q982" s="447">
        <v>28</v>
      </c>
      <c r="R982" s="312"/>
      <c r="S982" s="312">
        <v>5</v>
      </c>
      <c r="T982" s="312">
        <v>6</v>
      </c>
      <c r="U982" s="80">
        <v>7</v>
      </c>
      <c r="V982" s="312">
        <v>1</v>
      </c>
      <c r="W982" s="433"/>
      <c r="X982" s="312"/>
      <c r="Y982" s="313"/>
      <c r="Z982" s="313"/>
      <c r="AA982" s="313"/>
      <c r="AC982" s="313"/>
      <c r="AE982" s="313"/>
      <c r="AF982" s="313"/>
      <c r="AG982" s="313"/>
      <c r="AH982" s="313"/>
      <c r="AI982" s="313"/>
      <c r="AK982" s="41"/>
      <c r="AL982" s="41"/>
      <c r="AM982" s="313"/>
      <c r="AN982" s="74"/>
    </row>
    <row r="983" spans="1:40" s="294" customFormat="1" ht="15.5">
      <c r="A983" s="40" t="s">
        <v>9808</v>
      </c>
      <c r="B983" s="178">
        <v>44672</v>
      </c>
      <c r="C983" s="41">
        <v>193</v>
      </c>
      <c r="D983" s="432"/>
      <c r="E983" s="312"/>
      <c r="F983" s="312"/>
      <c r="G983" s="312"/>
      <c r="H983" s="312"/>
      <c r="I983" s="312"/>
      <c r="J983" s="312"/>
      <c r="K983" s="312">
        <v>1</v>
      </c>
      <c r="L983" s="312">
        <v>27</v>
      </c>
      <c r="M983" s="312"/>
      <c r="N983" s="312"/>
      <c r="O983" s="312"/>
      <c r="P983" s="312">
        <v>29</v>
      </c>
      <c r="Q983" s="447">
        <v>144</v>
      </c>
      <c r="R983" s="312">
        <v>9</v>
      </c>
      <c r="S983" s="312"/>
      <c r="T983" s="312"/>
      <c r="U983" s="80"/>
      <c r="V983" s="312">
        <v>2</v>
      </c>
      <c r="W983" s="433"/>
      <c r="X983" s="312"/>
      <c r="Y983" s="313"/>
      <c r="Z983" s="313"/>
      <c r="AA983" s="313"/>
      <c r="AC983" s="313"/>
      <c r="AE983" s="313"/>
      <c r="AF983" s="313"/>
      <c r="AG983" s="313"/>
      <c r="AH983" s="313"/>
      <c r="AI983" s="313"/>
      <c r="AK983" s="41"/>
      <c r="AL983" s="41"/>
      <c r="AM983" s="313" t="s">
        <v>9894</v>
      </c>
      <c r="AN983" s="74"/>
    </row>
    <row r="984" spans="1:40" s="294" customFormat="1" ht="15.5">
      <c r="A984" s="40" t="s">
        <v>9899</v>
      </c>
      <c r="B984" s="178">
        <v>44683</v>
      </c>
      <c r="C984" s="41">
        <v>6012</v>
      </c>
      <c r="D984" s="432" t="s">
        <v>9913</v>
      </c>
      <c r="E984" s="312"/>
      <c r="F984" s="312"/>
      <c r="G984" s="312"/>
      <c r="H984" s="312"/>
      <c r="I984" s="312"/>
      <c r="J984" s="312"/>
      <c r="K984" s="312">
        <v>91</v>
      </c>
      <c r="L984" s="312"/>
      <c r="M984" s="312" t="s">
        <v>9914</v>
      </c>
      <c r="N984" s="312">
        <v>121</v>
      </c>
      <c r="O984" s="312"/>
      <c r="P984" s="312">
        <v>1965</v>
      </c>
      <c r="Q984" s="447">
        <v>5696</v>
      </c>
      <c r="R984" s="312"/>
      <c r="S984" s="312">
        <v>35</v>
      </c>
      <c r="T984" s="312"/>
      <c r="U984" s="80"/>
      <c r="V984" s="312"/>
      <c r="W984" s="433"/>
      <c r="X984" s="312"/>
      <c r="Y984" s="313"/>
      <c r="Z984" s="313"/>
      <c r="AA984" s="313"/>
      <c r="AC984" s="313"/>
      <c r="AE984" s="313"/>
      <c r="AF984" s="313"/>
      <c r="AG984" s="313"/>
      <c r="AH984" s="313"/>
      <c r="AI984" s="313"/>
      <c r="AK984" s="41"/>
      <c r="AL984" s="41"/>
      <c r="AM984" s="313"/>
      <c r="AN984" s="74"/>
    </row>
    <row r="985" spans="1:40" s="294" customFormat="1" ht="15.5">
      <c r="A985" s="40" t="s">
        <v>9905</v>
      </c>
      <c r="B985" s="178">
        <v>44681</v>
      </c>
      <c r="C985" s="41">
        <v>23</v>
      </c>
      <c r="D985" s="432"/>
      <c r="E985" s="312"/>
      <c r="F985" s="312"/>
      <c r="G985" s="312"/>
      <c r="H985" s="312"/>
      <c r="I985" s="312"/>
      <c r="J985" s="312"/>
      <c r="K985" s="312"/>
      <c r="L985" s="312"/>
      <c r="M985" s="312"/>
      <c r="N985" s="312"/>
      <c r="O985" s="312"/>
      <c r="P985" s="312">
        <v>4</v>
      </c>
      <c r="Q985" s="447">
        <v>5</v>
      </c>
      <c r="R985" s="312"/>
      <c r="S985" s="312"/>
      <c r="T985" s="312"/>
      <c r="U985" s="80">
        <v>18</v>
      </c>
      <c r="V985" s="312"/>
      <c r="W985" s="433"/>
      <c r="X985" s="312"/>
      <c r="Y985" s="313"/>
      <c r="Z985" s="313"/>
      <c r="AA985" s="313"/>
      <c r="AC985" s="313"/>
      <c r="AE985" s="313"/>
      <c r="AF985" s="313"/>
      <c r="AG985" s="313"/>
      <c r="AH985" s="313"/>
      <c r="AI985" s="313"/>
      <c r="AK985" s="41"/>
      <c r="AL985" s="41"/>
      <c r="AM985" s="313"/>
      <c r="AN985" s="74"/>
    </row>
    <row r="986" spans="1:40" s="294" customFormat="1" ht="15.5">
      <c r="A986" s="40" t="s">
        <v>9910</v>
      </c>
      <c r="B986" s="77">
        <v>44682</v>
      </c>
      <c r="C986" s="41">
        <v>52</v>
      </c>
      <c r="D986" s="432" t="s">
        <v>9916</v>
      </c>
      <c r="E986" s="312" t="s">
        <v>9915</v>
      </c>
      <c r="F986" s="312">
        <v>52</v>
      </c>
      <c r="G986" s="312"/>
      <c r="H986" s="312"/>
      <c r="I986" s="312"/>
      <c r="J986" s="312"/>
      <c r="K986" s="312"/>
      <c r="L986" s="312"/>
      <c r="M986" s="312"/>
      <c r="N986" s="312"/>
      <c r="O986" s="312"/>
      <c r="P986" s="312"/>
      <c r="Q986" s="447"/>
      <c r="R986" s="312">
        <v>15</v>
      </c>
      <c r="S986" s="312"/>
      <c r="T986" s="312"/>
      <c r="U986" s="80">
        <v>37</v>
      </c>
      <c r="V986" s="312"/>
      <c r="W986" s="433"/>
      <c r="X986" s="312"/>
      <c r="Y986" s="313"/>
      <c r="Z986" s="313"/>
      <c r="AA986" s="313"/>
      <c r="AC986" s="313"/>
      <c r="AE986" s="313"/>
      <c r="AF986" s="313"/>
      <c r="AG986" s="313"/>
      <c r="AH986" s="313"/>
      <c r="AI986" s="313"/>
      <c r="AK986" s="41"/>
      <c r="AL986" s="41" t="s">
        <v>9917</v>
      </c>
      <c r="AM986" s="313"/>
      <c r="AN986" s="74" t="s">
        <v>9918</v>
      </c>
    </row>
    <row r="987" spans="1:40" s="304" customFormat="1" ht="14.5">
      <c r="A987" s="40" t="s">
        <v>9936</v>
      </c>
      <c r="B987" s="178">
        <v>44685</v>
      </c>
      <c r="C987" s="41">
        <v>28</v>
      </c>
      <c r="D987" s="432" t="s">
        <v>9937</v>
      </c>
      <c r="E987" s="312"/>
      <c r="F987" s="312"/>
      <c r="G987" s="312"/>
      <c r="H987" s="312">
        <v>28</v>
      </c>
      <c r="I987" s="312"/>
      <c r="J987" s="312"/>
      <c r="K987" s="312">
        <v>2</v>
      </c>
      <c r="L987" s="312"/>
      <c r="M987" s="312" t="s">
        <v>9938</v>
      </c>
      <c r="N987" s="312"/>
      <c r="O987" s="312"/>
      <c r="P987" s="312">
        <v>22</v>
      </c>
      <c r="Q987" s="447">
        <v>28</v>
      </c>
      <c r="R987" s="312"/>
      <c r="S987" s="312"/>
      <c r="T987" s="312"/>
      <c r="U987" s="80"/>
      <c r="V987" s="312"/>
      <c r="W987" s="433"/>
      <c r="X987" s="303"/>
      <c r="Y987" s="303"/>
      <c r="Z987" s="303"/>
      <c r="AA987" s="303"/>
      <c r="AC987" s="303"/>
      <c r="AE987" s="303"/>
      <c r="AF987" s="303"/>
      <c r="AG987" s="303"/>
      <c r="AH987" s="303"/>
      <c r="AI987" s="303"/>
      <c r="AK987" s="436"/>
      <c r="AL987" s="436"/>
      <c r="AM987" s="303"/>
      <c r="AN987" s="74"/>
    </row>
    <row r="988" spans="1:40" s="294" customFormat="1" ht="15.5">
      <c r="A988" s="40" t="s">
        <v>9924</v>
      </c>
      <c r="B988" s="178">
        <v>44650</v>
      </c>
      <c r="C988" s="41">
        <v>322</v>
      </c>
      <c r="D988" s="432"/>
      <c r="E988" s="312"/>
      <c r="F988" s="312"/>
      <c r="G988" s="312"/>
      <c r="H988" s="312">
        <v>322</v>
      </c>
      <c r="I988" s="312"/>
      <c r="J988" s="312"/>
      <c r="K988" s="312">
        <v>46</v>
      </c>
      <c r="L988" s="312"/>
      <c r="M988" s="312" t="s">
        <v>9935</v>
      </c>
      <c r="N988" s="312"/>
      <c r="O988" s="312"/>
      <c r="P988" s="312">
        <v>292</v>
      </c>
      <c r="Q988" s="447">
        <v>322</v>
      </c>
      <c r="R988" s="312"/>
      <c r="S988" s="312"/>
      <c r="T988" s="312">
        <v>5</v>
      </c>
      <c r="U988" s="80"/>
      <c r="V988" s="312"/>
      <c r="W988" s="433"/>
      <c r="X988" s="312"/>
      <c r="Y988" s="313"/>
      <c r="Z988" s="313"/>
      <c r="AA988" s="313"/>
      <c r="AC988" s="313"/>
      <c r="AE988" s="313"/>
      <c r="AF988" s="313"/>
      <c r="AG988" s="313"/>
      <c r="AH988" s="313"/>
      <c r="AI988" s="313"/>
      <c r="AK988" s="41"/>
      <c r="AL988" s="41"/>
      <c r="AM988" s="313"/>
      <c r="AN988" s="74"/>
    </row>
    <row r="989" spans="1:40" s="294" customFormat="1" ht="15.5">
      <c r="A989" s="40" t="s">
        <v>9930</v>
      </c>
      <c r="B989" s="178">
        <v>44682</v>
      </c>
      <c r="C989" s="41">
        <v>115</v>
      </c>
      <c r="D989" s="432" t="s">
        <v>9941</v>
      </c>
      <c r="E989" s="312" t="s">
        <v>9942</v>
      </c>
      <c r="F989" s="312">
        <v>9</v>
      </c>
      <c r="G989" s="312">
        <v>27</v>
      </c>
      <c r="H989" s="312">
        <v>79</v>
      </c>
      <c r="I989" s="312"/>
      <c r="J989" s="312"/>
      <c r="K989" s="312">
        <v>15</v>
      </c>
      <c r="L989" s="312">
        <v>11</v>
      </c>
      <c r="M989" s="312" t="s">
        <v>9945</v>
      </c>
      <c r="N989" s="312"/>
      <c r="O989" s="312"/>
      <c r="P989" s="312">
        <v>36</v>
      </c>
      <c r="Q989" s="447">
        <v>115</v>
      </c>
      <c r="R989" s="312"/>
      <c r="S989" s="312"/>
      <c r="T989" s="312">
        <v>3</v>
      </c>
      <c r="U989" s="80"/>
      <c r="V989" s="312"/>
      <c r="W989" s="433"/>
      <c r="X989" s="312"/>
      <c r="Y989" s="313"/>
      <c r="Z989" s="313"/>
      <c r="AA989" s="313"/>
      <c r="AC989" s="313"/>
      <c r="AE989" s="313"/>
      <c r="AF989" s="313"/>
      <c r="AG989" s="313"/>
      <c r="AH989" s="313"/>
      <c r="AI989" s="313"/>
      <c r="AK989" s="41"/>
      <c r="AL989" s="41" t="s">
        <v>9944</v>
      </c>
      <c r="AM989" s="313"/>
      <c r="AN989" s="74"/>
    </row>
    <row r="990" spans="1:40" s="294" customFormat="1" ht="15.5">
      <c r="A990" s="40" t="s">
        <v>9952</v>
      </c>
      <c r="B990" s="178">
        <v>44687</v>
      </c>
      <c r="C990" s="41">
        <v>176</v>
      </c>
      <c r="D990" s="432">
        <v>30</v>
      </c>
      <c r="E990" s="312">
        <v>36</v>
      </c>
      <c r="F990" s="312"/>
      <c r="G990" s="312"/>
      <c r="H990" s="312"/>
      <c r="I990" s="312"/>
      <c r="J990" s="312"/>
      <c r="K990" s="312"/>
      <c r="L990" s="312"/>
      <c r="M990" s="312">
        <v>72</v>
      </c>
      <c r="N990" s="312">
        <v>2</v>
      </c>
      <c r="O990" s="312"/>
      <c r="P990" s="312">
        <v>65</v>
      </c>
      <c r="Q990" s="447">
        <v>176</v>
      </c>
      <c r="R990" s="312"/>
      <c r="S990" s="312"/>
      <c r="T990" s="312"/>
      <c r="U990" s="80"/>
      <c r="V990" s="312"/>
      <c r="W990" s="433"/>
      <c r="X990" s="312"/>
      <c r="Y990" s="313"/>
      <c r="Z990" s="313"/>
      <c r="AA990" s="313"/>
      <c r="AC990" s="313"/>
      <c r="AE990" s="313"/>
      <c r="AF990" s="313"/>
      <c r="AG990" s="313"/>
      <c r="AH990" s="313"/>
      <c r="AI990" s="313"/>
      <c r="AK990" s="41"/>
      <c r="AL990" s="41"/>
      <c r="AM990" s="313"/>
      <c r="AN990" s="74"/>
    </row>
    <row r="991" spans="1:40" s="294" customFormat="1" ht="15.5">
      <c r="A991" s="40" t="s">
        <v>9957</v>
      </c>
      <c r="B991" s="178">
        <v>44685</v>
      </c>
      <c r="C991" s="41">
        <v>189</v>
      </c>
      <c r="D991" s="432" t="s">
        <v>9977</v>
      </c>
      <c r="E991" s="312"/>
      <c r="F991" s="312"/>
      <c r="G991" s="312"/>
      <c r="H991" s="312"/>
      <c r="I991" s="312"/>
      <c r="J991" s="312"/>
      <c r="K991" s="312"/>
      <c r="L991" s="312" t="s">
        <v>9980</v>
      </c>
      <c r="M991" s="312"/>
      <c r="N991" s="312">
        <v>12</v>
      </c>
      <c r="O991" s="312">
        <v>4</v>
      </c>
      <c r="P991" s="312">
        <v>127</v>
      </c>
      <c r="Q991" s="447">
        <v>189</v>
      </c>
      <c r="R991" s="312"/>
      <c r="S991" s="312"/>
      <c r="T991" s="312">
        <v>24</v>
      </c>
      <c r="U991" s="80"/>
      <c r="V991" s="312"/>
      <c r="W991" s="433"/>
      <c r="X991" s="312"/>
      <c r="Y991" s="313"/>
      <c r="Z991" s="313"/>
      <c r="AA991" s="313"/>
      <c r="AC991" s="313"/>
      <c r="AE991" s="313"/>
      <c r="AF991" s="313"/>
      <c r="AG991" s="313"/>
      <c r="AH991" s="313"/>
      <c r="AI991" s="313"/>
      <c r="AK991" s="41"/>
      <c r="AL991" s="41" t="s">
        <v>9979</v>
      </c>
      <c r="AM991" s="313"/>
      <c r="AN991" s="74"/>
    </row>
    <row r="992" spans="1:40" s="294" customFormat="1" ht="15.5">
      <c r="A992" s="40" t="s">
        <v>9965</v>
      </c>
      <c r="B992" s="178">
        <v>44656</v>
      </c>
      <c r="C992" s="41">
        <v>48</v>
      </c>
      <c r="D992" s="432"/>
      <c r="E992" s="312"/>
      <c r="F992" s="312"/>
      <c r="G992" s="312"/>
      <c r="H992" s="312"/>
      <c r="I992" s="312"/>
      <c r="J992" s="312"/>
      <c r="K992" s="312"/>
      <c r="L992" s="312"/>
      <c r="M992" s="312"/>
      <c r="N992" s="312"/>
      <c r="O992" s="312"/>
      <c r="P992" s="312">
        <v>31</v>
      </c>
      <c r="Q992" s="447">
        <v>48</v>
      </c>
      <c r="R992" s="312"/>
      <c r="S992" s="312"/>
      <c r="T992" s="312"/>
      <c r="U992" s="80"/>
      <c r="V992" s="312"/>
      <c r="W992" s="433"/>
      <c r="X992" s="312"/>
      <c r="Y992" s="313"/>
      <c r="Z992" s="313"/>
      <c r="AA992" s="313"/>
      <c r="AC992" s="313"/>
      <c r="AE992" s="313"/>
      <c r="AF992" s="313"/>
      <c r="AG992" s="313"/>
      <c r="AH992" s="313"/>
      <c r="AI992" s="313"/>
      <c r="AK992" s="41"/>
      <c r="AL992" s="41"/>
      <c r="AM992" s="313"/>
      <c r="AN992" s="74"/>
    </row>
    <row r="993" spans="1:40" s="294" customFormat="1" ht="15.5">
      <c r="A993" s="40" t="s">
        <v>9968</v>
      </c>
      <c r="B993" s="178">
        <v>44687</v>
      </c>
      <c r="C993" s="41">
        <v>70</v>
      </c>
      <c r="D993" s="432" t="s">
        <v>9982</v>
      </c>
      <c r="E993" s="312"/>
      <c r="F993" s="312"/>
      <c r="G993" s="312"/>
      <c r="H993" s="312"/>
      <c r="I993" s="312"/>
      <c r="J993" s="312"/>
      <c r="K993" s="312"/>
      <c r="L993" s="312"/>
      <c r="M993" s="312">
        <v>36</v>
      </c>
      <c r="N993" s="312"/>
      <c r="O993" s="312"/>
      <c r="P993" s="312"/>
      <c r="Q993" s="447">
        <v>70</v>
      </c>
      <c r="R993" s="312"/>
      <c r="S993" s="312"/>
      <c r="T993" s="312"/>
      <c r="U993" s="80"/>
      <c r="V993" s="312"/>
      <c r="W993" s="433"/>
      <c r="X993" s="312"/>
      <c r="Y993" s="313"/>
      <c r="Z993" s="313"/>
      <c r="AA993" s="313"/>
      <c r="AC993" s="313"/>
      <c r="AE993" s="313"/>
      <c r="AF993" s="313"/>
      <c r="AG993" s="313"/>
      <c r="AH993" s="313"/>
      <c r="AI993" s="313"/>
      <c r="AK993" s="41"/>
      <c r="AL993" s="41"/>
      <c r="AM993" s="313"/>
      <c r="AN993" s="74"/>
    </row>
    <row r="994" spans="1:40" s="294" customFormat="1" ht="15.5">
      <c r="A994" s="40" t="s">
        <v>9973</v>
      </c>
      <c r="B994" s="178">
        <v>44688</v>
      </c>
      <c r="C994" s="41">
        <v>41</v>
      </c>
      <c r="D994" s="432" t="s">
        <v>9985</v>
      </c>
      <c r="E994" s="312"/>
      <c r="F994" s="312"/>
      <c r="G994" s="312"/>
      <c r="H994" s="312"/>
      <c r="I994" s="312"/>
      <c r="J994" s="312"/>
      <c r="K994" s="312"/>
      <c r="L994" s="312"/>
      <c r="M994" s="312"/>
      <c r="N994" s="312"/>
      <c r="O994" s="312"/>
      <c r="P994" s="312"/>
      <c r="Q994" s="447"/>
      <c r="R994" s="312">
        <v>1</v>
      </c>
      <c r="S994" s="312"/>
      <c r="T994" s="312"/>
      <c r="U994" s="80">
        <v>11</v>
      </c>
      <c r="V994" s="312"/>
      <c r="W994" s="433"/>
      <c r="X994" s="312"/>
      <c r="Y994" s="313"/>
      <c r="Z994" s="313"/>
      <c r="AA994" s="313"/>
      <c r="AC994" s="313"/>
      <c r="AE994" s="313"/>
      <c r="AF994" s="313"/>
      <c r="AG994" s="313"/>
      <c r="AH994" s="313"/>
      <c r="AI994" s="313"/>
      <c r="AK994" s="41"/>
      <c r="AL994" s="41" t="s">
        <v>9986</v>
      </c>
      <c r="AM994" s="313"/>
      <c r="AN994" s="74"/>
    </row>
    <row r="995" spans="1:40" s="294" customFormat="1" ht="15.5">
      <c r="A995" s="40" t="s">
        <v>9989</v>
      </c>
      <c r="B995" s="178">
        <v>44687</v>
      </c>
      <c r="C995" s="41">
        <v>1</v>
      </c>
      <c r="D995" s="432">
        <v>35</v>
      </c>
      <c r="E995" s="312"/>
      <c r="F995" s="312"/>
      <c r="G995" s="312"/>
      <c r="H995" s="312">
        <v>1</v>
      </c>
      <c r="I995" s="312"/>
      <c r="J995" s="312"/>
      <c r="K995" s="312"/>
      <c r="L995" s="312"/>
      <c r="M995" s="312"/>
      <c r="N995" s="312"/>
      <c r="O995" s="312"/>
      <c r="P995" s="312">
        <v>1</v>
      </c>
      <c r="Q995" s="447">
        <v>1</v>
      </c>
      <c r="R995" s="312"/>
      <c r="S995" s="312"/>
      <c r="T995" s="312">
        <v>1</v>
      </c>
      <c r="U995" s="80"/>
      <c r="V995" s="312"/>
      <c r="W995" s="433"/>
      <c r="X995" s="312"/>
      <c r="Y995" s="313"/>
      <c r="Z995" s="313"/>
      <c r="AA995" s="313"/>
      <c r="AC995" s="313"/>
      <c r="AE995" s="313"/>
      <c r="AF995" s="313">
        <v>1</v>
      </c>
      <c r="AG995" s="313"/>
      <c r="AH995" s="313"/>
      <c r="AI995" s="313">
        <v>1</v>
      </c>
      <c r="AK995" s="41"/>
      <c r="AL995" s="41"/>
      <c r="AM995" s="313"/>
      <c r="AN995" s="74"/>
    </row>
    <row r="996" spans="1:40" s="294" customFormat="1" ht="15.5">
      <c r="A996" s="40" t="s">
        <v>9992</v>
      </c>
      <c r="B996" s="178">
        <v>44687</v>
      </c>
      <c r="C996" s="41">
        <v>6</v>
      </c>
      <c r="D996" s="432" t="s">
        <v>8877</v>
      </c>
      <c r="E996" s="312" t="s">
        <v>10012</v>
      </c>
      <c r="F996" s="312"/>
      <c r="G996" s="312"/>
      <c r="H996" s="312"/>
      <c r="I996" s="312"/>
      <c r="J996" s="312"/>
      <c r="K996" s="312"/>
      <c r="L996" s="312"/>
      <c r="M996" s="312" t="s">
        <v>10013</v>
      </c>
      <c r="N996" s="312"/>
      <c r="O996" s="312"/>
      <c r="P996" s="312">
        <v>2</v>
      </c>
      <c r="Q996" s="447">
        <v>6</v>
      </c>
      <c r="R996" s="312"/>
      <c r="S996" s="312"/>
      <c r="T996" s="312"/>
      <c r="U996" s="80"/>
      <c r="V996" s="312"/>
      <c r="W996" s="433"/>
      <c r="X996" s="312"/>
      <c r="Y996" s="313"/>
      <c r="Z996" s="313"/>
      <c r="AA996" s="313"/>
      <c r="AC996" s="313"/>
      <c r="AE996" s="313"/>
      <c r="AF996" s="313"/>
      <c r="AG996" s="313"/>
      <c r="AH996" s="313"/>
      <c r="AI996" s="313"/>
      <c r="AK996" s="41"/>
      <c r="AL996" s="41"/>
      <c r="AM996" s="313"/>
      <c r="AN996" s="74"/>
    </row>
    <row r="997" spans="1:40" s="294" customFormat="1" ht="15.5">
      <c r="A997" s="40" t="s">
        <v>10001</v>
      </c>
      <c r="B997" s="178">
        <v>44687</v>
      </c>
      <c r="C997" s="41">
        <v>124</v>
      </c>
      <c r="D997" s="432" t="s">
        <v>10018</v>
      </c>
      <c r="E997" s="312"/>
      <c r="F997" s="312"/>
      <c r="G997" s="312"/>
      <c r="H997" s="312">
        <v>124</v>
      </c>
      <c r="I997" s="312"/>
      <c r="J997" s="312"/>
      <c r="K997" s="312">
        <v>20</v>
      </c>
      <c r="L997" s="312"/>
      <c r="M997" s="312" t="s">
        <v>10016</v>
      </c>
      <c r="N997" s="312"/>
      <c r="O997" s="312"/>
      <c r="P997" s="312">
        <v>78</v>
      </c>
      <c r="Q997" s="447">
        <v>124</v>
      </c>
      <c r="R997" s="312"/>
      <c r="S997" s="312"/>
      <c r="T997" s="312">
        <v>3</v>
      </c>
      <c r="U997" s="80"/>
      <c r="V997" s="312"/>
      <c r="W997" s="433"/>
      <c r="X997" s="312"/>
      <c r="Y997" s="313"/>
      <c r="Z997" s="313"/>
      <c r="AA997" s="313"/>
      <c r="AC997" s="313"/>
      <c r="AE997" s="313"/>
      <c r="AF997" s="313"/>
      <c r="AG997" s="313"/>
      <c r="AH997" s="313"/>
      <c r="AI997" s="313"/>
      <c r="AK997" s="41"/>
      <c r="AL997" s="41"/>
      <c r="AM997" s="313"/>
      <c r="AN997" s="74"/>
    </row>
    <row r="998" spans="1:40" s="294" customFormat="1" ht="15.5">
      <c r="A998" s="40" t="s">
        <v>10002</v>
      </c>
      <c r="B998" s="178">
        <v>44685</v>
      </c>
      <c r="C998" s="41">
        <v>40</v>
      </c>
      <c r="D998" s="432"/>
      <c r="E998" s="312"/>
      <c r="F998" s="312"/>
      <c r="G998" s="312">
        <v>7</v>
      </c>
      <c r="H998" s="312">
        <v>33</v>
      </c>
      <c r="I998" s="312"/>
      <c r="J998" s="312"/>
      <c r="K998" s="312"/>
      <c r="L998" s="312"/>
      <c r="M998" s="312" t="s">
        <v>10022</v>
      </c>
      <c r="N998" s="312">
        <v>8</v>
      </c>
      <c r="O998" s="312">
        <v>3</v>
      </c>
      <c r="P998" s="312">
        <v>11</v>
      </c>
      <c r="Q998" s="447">
        <v>25</v>
      </c>
      <c r="R998" s="312"/>
      <c r="S998" s="312">
        <v>4</v>
      </c>
      <c r="T998" s="312"/>
      <c r="U998" s="312">
        <v>15</v>
      </c>
      <c r="V998" s="312"/>
      <c r="W998" s="433"/>
      <c r="X998" s="312"/>
      <c r="Y998" s="313"/>
      <c r="Z998" s="313"/>
      <c r="AA998" s="313"/>
      <c r="AC998" s="313"/>
      <c r="AE998" s="313"/>
      <c r="AF998" s="313"/>
      <c r="AG998" s="313"/>
      <c r="AH998" s="313"/>
      <c r="AI998" s="313"/>
      <c r="AK998" s="41"/>
      <c r="AL998" s="41"/>
      <c r="AM998" s="313" t="s">
        <v>10021</v>
      </c>
      <c r="AN998" s="74"/>
    </row>
    <row r="999" spans="1:40" s="294" customFormat="1" ht="15.5">
      <c r="A999" s="40" t="s">
        <v>10009</v>
      </c>
      <c r="B999" s="178">
        <v>44685</v>
      </c>
      <c r="C999" s="41">
        <v>34</v>
      </c>
      <c r="D999" s="432" t="s">
        <v>10023</v>
      </c>
      <c r="E999" s="312" t="s">
        <v>10024</v>
      </c>
      <c r="F999" s="312"/>
      <c r="G999" s="312"/>
      <c r="H999" s="312"/>
      <c r="I999" s="312"/>
      <c r="J999" s="312"/>
      <c r="K999" s="312"/>
      <c r="L999" s="312"/>
      <c r="M999" s="312"/>
      <c r="N999" s="312"/>
      <c r="O999" s="312"/>
      <c r="P999" s="312"/>
      <c r="Q999" s="447">
        <v>34</v>
      </c>
      <c r="R999" s="312"/>
      <c r="S999" s="312"/>
      <c r="T999" s="312"/>
      <c r="U999" s="80"/>
      <c r="V999" s="312"/>
      <c r="W999" s="433"/>
      <c r="X999" s="312"/>
      <c r="Y999" s="313"/>
      <c r="Z999" s="313"/>
      <c r="AA999" s="313"/>
      <c r="AC999" s="313"/>
      <c r="AE999" s="313"/>
      <c r="AF999" s="313"/>
      <c r="AG999" s="313"/>
      <c r="AH999" s="313"/>
      <c r="AI999" s="313"/>
      <c r="AK999" s="41"/>
      <c r="AL999" s="41"/>
      <c r="AM999" s="313"/>
      <c r="AN999" s="74"/>
    </row>
    <row r="1000" spans="1:40" s="294" customFormat="1" ht="15.5">
      <c r="A1000" s="40" t="s">
        <v>10032</v>
      </c>
      <c r="B1000" s="442">
        <v>44690</v>
      </c>
      <c r="C1000" s="41">
        <v>148</v>
      </c>
      <c r="D1000" s="432" t="s">
        <v>763</v>
      </c>
      <c r="E1000" s="312"/>
      <c r="F1000" s="312"/>
      <c r="G1000" s="312"/>
      <c r="H1000" s="312"/>
      <c r="I1000" s="312"/>
      <c r="J1000" s="312">
        <v>58</v>
      </c>
      <c r="K1000" s="312"/>
      <c r="L1000" s="312"/>
      <c r="M1000" s="312" t="s">
        <v>10128</v>
      </c>
      <c r="N1000" s="312">
        <v>16</v>
      </c>
      <c r="O1000" s="312">
        <v>5</v>
      </c>
      <c r="P1000" s="312"/>
      <c r="Q1000" s="447">
        <v>148</v>
      </c>
      <c r="R1000" s="312"/>
      <c r="S1000" s="312">
        <v>3</v>
      </c>
      <c r="T1000" s="312">
        <v>7</v>
      </c>
      <c r="U1000" s="80"/>
      <c r="V1000" s="312"/>
      <c r="W1000" s="433"/>
      <c r="X1000" s="312"/>
      <c r="Y1000" s="313"/>
      <c r="Z1000" s="313"/>
      <c r="AA1000" s="313"/>
      <c r="AC1000" s="313"/>
      <c r="AE1000" s="313"/>
      <c r="AF1000" s="313"/>
      <c r="AG1000" s="313"/>
      <c r="AH1000" s="313"/>
      <c r="AI1000" s="313"/>
      <c r="AK1000" s="41"/>
      <c r="AL1000" s="41"/>
      <c r="AM1000" s="313"/>
      <c r="AN1000" s="74"/>
    </row>
    <row r="1001" spans="1:40" s="294" customFormat="1" ht="15.5">
      <c r="A1001" s="40" t="s">
        <v>10037</v>
      </c>
      <c r="B1001" s="442">
        <v>44704</v>
      </c>
      <c r="C1001" s="41">
        <v>1</v>
      </c>
      <c r="D1001" s="432">
        <v>22</v>
      </c>
      <c r="E1001" s="312" t="s">
        <v>10129</v>
      </c>
      <c r="F1001" s="312"/>
      <c r="G1001" s="312">
        <v>1</v>
      </c>
      <c r="H1001" s="312"/>
      <c r="I1001" s="312"/>
      <c r="J1001" s="312"/>
      <c r="K1001" s="312"/>
      <c r="L1001" s="312"/>
      <c r="M1001" s="312"/>
      <c r="N1001" s="312"/>
      <c r="O1001" s="312"/>
      <c r="P1001" s="312"/>
      <c r="Q1001" s="447">
        <v>1</v>
      </c>
      <c r="R1001" s="312"/>
      <c r="S1001" s="312">
        <v>1</v>
      </c>
      <c r="T1001" s="312"/>
      <c r="U1001" s="80"/>
      <c r="V1001" s="312"/>
      <c r="W1001" s="433"/>
      <c r="X1001" s="312"/>
      <c r="Y1001" s="313"/>
      <c r="Z1001" s="313"/>
      <c r="AA1001" s="313"/>
      <c r="AC1001" s="313"/>
      <c r="AE1001" s="313"/>
      <c r="AF1001" s="313"/>
      <c r="AG1001" s="313"/>
      <c r="AH1001" s="313"/>
      <c r="AI1001" s="313"/>
      <c r="AK1001" s="41"/>
      <c r="AL1001" s="41">
        <v>19</v>
      </c>
      <c r="AM1001" s="313" t="s">
        <v>10130</v>
      </c>
      <c r="AN1001" s="74"/>
    </row>
    <row r="1002" spans="1:40" s="294" customFormat="1" ht="15.5">
      <c r="A1002" s="446" t="s">
        <v>10131</v>
      </c>
      <c r="B1002" s="444">
        <v>44700</v>
      </c>
      <c r="C1002" s="122">
        <v>2222</v>
      </c>
      <c r="D1002" s="432"/>
      <c r="E1002" s="312"/>
      <c r="F1002" s="312"/>
      <c r="G1002" s="312"/>
      <c r="H1002" s="312"/>
      <c r="I1002" s="312">
        <v>39</v>
      </c>
      <c r="J1002" s="312"/>
      <c r="K1002" s="312">
        <v>88</v>
      </c>
      <c r="L1002" s="312">
        <v>172</v>
      </c>
      <c r="M1002" s="312" t="s">
        <v>10133</v>
      </c>
      <c r="N1002" s="312"/>
      <c r="O1002" s="312"/>
      <c r="P1002" s="312"/>
      <c r="Q1002" s="447"/>
      <c r="R1002" s="312"/>
      <c r="S1002" s="312"/>
      <c r="T1002" s="312"/>
      <c r="U1002" s="80"/>
      <c r="V1002" s="312"/>
      <c r="W1002" s="433"/>
      <c r="X1002" s="312"/>
      <c r="Y1002" s="313"/>
      <c r="Z1002" s="313"/>
      <c r="AA1002" s="313"/>
      <c r="AC1002" s="313"/>
      <c r="AE1002" s="313"/>
      <c r="AF1002" s="313"/>
      <c r="AG1002" s="313"/>
      <c r="AH1002" s="313"/>
      <c r="AI1002" s="313"/>
      <c r="AK1002" s="41"/>
      <c r="AL1002" s="41"/>
      <c r="AM1002" s="313"/>
      <c r="AN1002" s="74"/>
    </row>
    <row r="1003" spans="1:40" s="294" customFormat="1" ht="15.5">
      <c r="A1003" s="446" t="s">
        <v>10132</v>
      </c>
      <c r="B1003" s="444">
        <v>44700</v>
      </c>
      <c r="C1003" s="122">
        <v>929</v>
      </c>
      <c r="D1003" s="432"/>
      <c r="E1003" s="312"/>
      <c r="F1003" s="312"/>
      <c r="G1003" s="312"/>
      <c r="H1003" s="312"/>
      <c r="I1003" s="312">
        <v>98</v>
      </c>
      <c r="J1003" s="312"/>
      <c r="K1003" s="312">
        <v>13</v>
      </c>
      <c r="L1003" s="312"/>
      <c r="M1003" s="312" t="s">
        <v>10134</v>
      </c>
      <c r="N1003" s="312"/>
      <c r="O1003" s="312"/>
      <c r="P1003" s="312"/>
      <c r="Q1003" s="447"/>
      <c r="R1003" s="312"/>
      <c r="S1003" s="312"/>
      <c r="T1003" s="312"/>
      <c r="U1003" s="80"/>
      <c r="V1003" s="312"/>
      <c r="W1003" s="433"/>
      <c r="X1003" s="312"/>
      <c r="Y1003" s="313"/>
      <c r="Z1003" s="313"/>
      <c r="AA1003" s="313"/>
      <c r="AC1003" s="313"/>
      <c r="AE1003" s="313"/>
      <c r="AF1003" s="313"/>
      <c r="AG1003" s="313"/>
      <c r="AH1003" s="313"/>
      <c r="AI1003" s="313"/>
      <c r="AK1003" s="41"/>
      <c r="AL1003" s="41"/>
      <c r="AM1003" s="313"/>
      <c r="AN1003" s="74"/>
    </row>
    <row r="1004" spans="1:40" s="294" customFormat="1" ht="15.5">
      <c r="A1004" s="40" t="s">
        <v>852</v>
      </c>
      <c r="B1004" s="442">
        <v>44682</v>
      </c>
      <c r="C1004" s="41">
        <v>2251</v>
      </c>
      <c r="D1004" s="432" t="s">
        <v>1634</v>
      </c>
      <c r="E1004" s="312"/>
      <c r="F1004" s="312"/>
      <c r="G1004" s="312"/>
      <c r="H1004" s="312"/>
      <c r="I1004" s="312"/>
      <c r="J1004" s="312"/>
      <c r="K1004" s="312"/>
      <c r="L1004" s="312"/>
      <c r="M1004" s="312" t="s">
        <v>10135</v>
      </c>
      <c r="N1004" s="312"/>
      <c r="O1004" s="312">
        <v>24</v>
      </c>
      <c r="P1004" s="312"/>
      <c r="Q1004" s="447">
        <v>749</v>
      </c>
      <c r="R1004" s="312"/>
      <c r="S1004" s="312"/>
      <c r="T1004" s="312"/>
      <c r="U1004" s="80">
        <v>1502</v>
      </c>
      <c r="V1004" s="312"/>
      <c r="W1004" s="433"/>
      <c r="X1004" s="312"/>
      <c r="Y1004" s="313"/>
      <c r="Z1004" s="313"/>
      <c r="AA1004" s="313"/>
      <c r="AC1004" s="313"/>
      <c r="AE1004" s="313"/>
      <c r="AF1004" s="313"/>
      <c r="AG1004" s="313"/>
      <c r="AH1004" s="313"/>
      <c r="AI1004" s="313"/>
      <c r="AK1004" s="41"/>
      <c r="AL1004" s="41"/>
      <c r="AM1004" s="313"/>
      <c r="AN1004" s="74"/>
    </row>
    <row r="1005" spans="1:40" s="294" customFormat="1" ht="15.5">
      <c r="A1005" s="40" t="s">
        <v>10050</v>
      </c>
      <c r="B1005" s="442">
        <v>44678</v>
      </c>
      <c r="C1005" s="41">
        <v>6</v>
      </c>
      <c r="D1005" s="432"/>
      <c r="E1005" s="312"/>
      <c r="F1005" s="312"/>
      <c r="G1005" s="312"/>
      <c r="H1005" s="312"/>
      <c r="I1005" s="312"/>
      <c r="J1005" s="312"/>
      <c r="K1005" s="312"/>
      <c r="L1005" s="312"/>
      <c r="M1005" s="312"/>
      <c r="N1005" s="312"/>
      <c r="O1005" s="312"/>
      <c r="P1005" s="312"/>
      <c r="Q1005" s="447">
        <v>6</v>
      </c>
      <c r="R1005" s="312"/>
      <c r="S1005" s="312"/>
      <c r="T1005" s="312"/>
      <c r="U1005" s="80"/>
      <c r="V1005" s="312"/>
      <c r="W1005" s="433"/>
      <c r="X1005" s="312"/>
      <c r="Y1005" s="313"/>
      <c r="Z1005" s="313"/>
      <c r="AA1005" s="313"/>
      <c r="AC1005" s="313"/>
      <c r="AE1005" s="313"/>
      <c r="AF1005" s="313"/>
      <c r="AG1005" s="313"/>
      <c r="AH1005" s="313"/>
      <c r="AI1005" s="313"/>
      <c r="AK1005" s="41"/>
      <c r="AL1005" s="41"/>
      <c r="AM1005" s="313"/>
      <c r="AN1005" s="74"/>
    </row>
    <row r="1006" spans="1:40" s="294" customFormat="1" ht="15.5">
      <c r="A1006" s="40" t="s">
        <v>10138</v>
      </c>
      <c r="B1006" s="442">
        <v>44690</v>
      </c>
      <c r="C1006" s="41">
        <v>151</v>
      </c>
      <c r="D1006" s="432" t="s">
        <v>10139</v>
      </c>
      <c r="E1006" s="312" t="s">
        <v>10142</v>
      </c>
      <c r="F1006" s="312"/>
      <c r="G1006" s="312"/>
      <c r="H1006" s="312"/>
      <c r="I1006" s="312"/>
      <c r="J1006" s="312">
        <v>33</v>
      </c>
      <c r="K1006" s="312">
        <v>13</v>
      </c>
      <c r="L1006" s="312"/>
      <c r="M1006" s="312" t="s">
        <v>10141</v>
      </c>
      <c r="N1006" s="312">
        <v>21</v>
      </c>
      <c r="O1006" s="312">
        <v>1</v>
      </c>
      <c r="P1006" s="312">
        <v>52</v>
      </c>
      <c r="Q1006" s="447">
        <v>151</v>
      </c>
      <c r="R1006" s="312"/>
      <c r="S1006" s="312">
        <v>4</v>
      </c>
      <c r="T1006" s="312"/>
      <c r="U1006" s="80"/>
      <c r="V1006" s="312"/>
      <c r="W1006" s="433"/>
      <c r="X1006" s="312"/>
      <c r="Y1006" s="313"/>
      <c r="Z1006" s="313"/>
      <c r="AA1006" s="313"/>
      <c r="AC1006" s="313"/>
      <c r="AE1006" s="313"/>
      <c r="AF1006" s="313"/>
      <c r="AG1006" s="313"/>
      <c r="AH1006" s="313"/>
      <c r="AI1006" s="313"/>
      <c r="AK1006" s="41"/>
      <c r="AL1006" s="41" t="s">
        <v>10140</v>
      </c>
      <c r="AM1006" s="313" t="s">
        <v>10143</v>
      </c>
      <c r="AN1006" s="74"/>
    </row>
    <row r="1007" spans="1:40" s="294" customFormat="1" ht="15.5">
      <c r="A1007" s="40" t="s">
        <v>10063</v>
      </c>
      <c r="B1007" s="442">
        <v>44695</v>
      </c>
      <c r="C1007" s="41">
        <v>4</v>
      </c>
      <c r="D1007" s="432" t="s">
        <v>727</v>
      </c>
      <c r="E1007" s="312"/>
      <c r="F1007" s="312"/>
      <c r="G1007" s="312"/>
      <c r="H1007" s="312"/>
      <c r="I1007" s="312"/>
      <c r="J1007" s="312"/>
      <c r="K1007" s="312"/>
      <c r="L1007" s="312"/>
      <c r="M1007" s="312"/>
      <c r="N1007" s="312"/>
      <c r="O1007" s="312"/>
      <c r="P1007" s="312">
        <v>2</v>
      </c>
      <c r="Q1007" s="447">
        <v>4</v>
      </c>
      <c r="R1007" s="312"/>
      <c r="S1007" s="312"/>
      <c r="T1007" s="312"/>
      <c r="U1007" s="80"/>
      <c r="V1007" s="312"/>
      <c r="W1007" s="433"/>
      <c r="X1007" s="312"/>
      <c r="Y1007" s="313"/>
      <c r="Z1007" s="313"/>
      <c r="AA1007" s="313"/>
      <c r="AC1007" s="313"/>
      <c r="AE1007" s="313"/>
      <c r="AF1007" s="313"/>
      <c r="AG1007" s="313"/>
      <c r="AH1007" s="313"/>
      <c r="AI1007" s="313"/>
      <c r="AK1007" s="41"/>
      <c r="AL1007" s="41"/>
      <c r="AM1007" s="313"/>
      <c r="AN1007" s="74"/>
    </row>
    <row r="1008" spans="1:40" s="471" customFormat="1" ht="15.5">
      <c r="A1008" s="169" t="s">
        <v>10068</v>
      </c>
      <c r="B1008" s="445">
        <v>44691</v>
      </c>
      <c r="C1008" s="234">
        <v>203</v>
      </c>
      <c r="D1008" s="467"/>
      <c r="E1008" s="468"/>
      <c r="F1008" s="468">
        <v>23</v>
      </c>
      <c r="G1008" s="468">
        <v>49</v>
      </c>
      <c r="H1008" s="468">
        <v>131</v>
      </c>
      <c r="I1008" s="468"/>
      <c r="J1008" s="468"/>
      <c r="K1008" s="468">
        <v>21</v>
      </c>
      <c r="L1008" s="468"/>
      <c r="M1008" s="468" t="s">
        <v>10150</v>
      </c>
      <c r="N1008" s="468">
        <v>35</v>
      </c>
      <c r="O1008" s="468">
        <v>11</v>
      </c>
      <c r="P1008" s="468">
        <v>125</v>
      </c>
      <c r="Q1008" s="450">
        <v>198</v>
      </c>
      <c r="R1008" s="468"/>
      <c r="S1008" s="468">
        <v>7</v>
      </c>
      <c r="T1008" s="468"/>
      <c r="U1008" s="252"/>
      <c r="V1008" s="468"/>
      <c r="W1008" s="469"/>
      <c r="X1008" s="468"/>
      <c r="Y1008" s="470"/>
      <c r="Z1008" s="470"/>
      <c r="AA1008" s="470"/>
      <c r="AC1008" s="470"/>
      <c r="AE1008" s="470"/>
      <c r="AF1008" s="470"/>
      <c r="AG1008" s="470"/>
      <c r="AH1008" s="470"/>
      <c r="AI1008" s="470"/>
      <c r="AK1008" s="234"/>
      <c r="AL1008" s="234"/>
      <c r="AM1008" s="470" t="s">
        <v>10151</v>
      </c>
      <c r="AN1008" s="158"/>
    </row>
    <row r="1009" spans="1:40" s="294" customFormat="1" ht="15.5">
      <c r="A1009" s="40" t="s">
        <v>10076</v>
      </c>
      <c r="B1009" s="442">
        <v>44687</v>
      </c>
      <c r="C1009" s="41">
        <v>477</v>
      </c>
      <c r="D1009" s="432" t="s">
        <v>10152</v>
      </c>
      <c r="E1009" s="312"/>
      <c r="F1009" s="312">
        <v>14</v>
      </c>
      <c r="G1009" s="312">
        <v>108</v>
      </c>
      <c r="H1009" s="312">
        <v>185</v>
      </c>
      <c r="I1009" s="312"/>
      <c r="J1009" s="312"/>
      <c r="K1009" s="312">
        <v>28</v>
      </c>
      <c r="L1009" s="312"/>
      <c r="M1009" s="312" t="s">
        <v>10153</v>
      </c>
      <c r="N1009" s="312"/>
      <c r="O1009" s="312">
        <v>477</v>
      </c>
      <c r="P1009" s="312">
        <v>238</v>
      </c>
      <c r="Q1009" s="447">
        <v>282</v>
      </c>
      <c r="R1009" s="312"/>
      <c r="S1009" s="312">
        <v>76</v>
      </c>
      <c r="T1009" s="312">
        <v>5</v>
      </c>
      <c r="U1009" s="80"/>
      <c r="V1009" s="312">
        <v>21</v>
      </c>
      <c r="W1009" s="433"/>
      <c r="X1009" s="312"/>
      <c r="Y1009" s="313"/>
      <c r="Z1009" s="313"/>
      <c r="AA1009" s="313"/>
      <c r="AC1009" s="313"/>
      <c r="AE1009" s="313"/>
      <c r="AF1009" s="313"/>
      <c r="AG1009" s="313"/>
      <c r="AH1009" s="313"/>
      <c r="AI1009" s="313"/>
      <c r="AK1009" s="41"/>
      <c r="AL1009" s="41"/>
      <c r="AM1009" s="313" t="s">
        <v>10154</v>
      </c>
      <c r="AN1009" s="74"/>
    </row>
    <row r="1010" spans="1:40" s="294" customFormat="1" ht="15.5">
      <c r="A1010" s="40" t="s">
        <v>1431</v>
      </c>
      <c r="B1010" s="442">
        <v>44681</v>
      </c>
      <c r="C1010" s="41">
        <v>130</v>
      </c>
      <c r="D1010" s="432" t="s">
        <v>10155</v>
      </c>
      <c r="E1010" s="312"/>
      <c r="F1010" s="312"/>
      <c r="G1010" s="312"/>
      <c r="H1010" s="312"/>
      <c r="I1010" s="312"/>
      <c r="J1010" s="312"/>
      <c r="K1010" s="312"/>
      <c r="L1010" s="312">
        <v>4</v>
      </c>
      <c r="M1010" s="312"/>
      <c r="N1010" s="312">
        <v>6</v>
      </c>
      <c r="O1010" s="312">
        <v>1</v>
      </c>
      <c r="P1010" s="312">
        <v>23</v>
      </c>
      <c r="Q1010" s="447">
        <v>130</v>
      </c>
      <c r="R1010" s="312"/>
      <c r="S1010" s="312"/>
      <c r="T1010" s="312"/>
      <c r="U1010" s="80"/>
      <c r="V1010" s="312"/>
      <c r="W1010" s="433"/>
      <c r="X1010" s="312"/>
      <c r="Y1010" s="313"/>
      <c r="Z1010" s="313"/>
      <c r="AA1010" s="313"/>
      <c r="AC1010" s="313"/>
      <c r="AE1010" s="313"/>
      <c r="AF1010" s="313"/>
      <c r="AG1010" s="313"/>
      <c r="AH1010" s="313"/>
      <c r="AI1010" s="313"/>
      <c r="AK1010" s="41"/>
      <c r="AL1010" s="41"/>
      <c r="AM1010" s="313"/>
      <c r="AN1010" s="74"/>
    </row>
    <row r="1011" spans="1:40" s="294" customFormat="1" ht="15.5">
      <c r="A1011" s="40" t="s">
        <v>10083</v>
      </c>
      <c r="B1011" s="442">
        <v>44676</v>
      </c>
      <c r="C1011" s="41">
        <v>1</v>
      </c>
      <c r="D1011" s="432">
        <v>33</v>
      </c>
      <c r="E1011" s="312" t="s">
        <v>10165</v>
      </c>
      <c r="F1011" s="312"/>
      <c r="G1011" s="312"/>
      <c r="H1011" s="312">
        <v>1</v>
      </c>
      <c r="I1011" s="312"/>
      <c r="J1011" s="312"/>
      <c r="K1011" s="312"/>
      <c r="L1011" s="312"/>
      <c r="M1011" s="312"/>
      <c r="N1011" s="312">
        <v>1</v>
      </c>
      <c r="O1011" s="312"/>
      <c r="P1011" s="312">
        <v>1</v>
      </c>
      <c r="Q1011" s="447">
        <v>1</v>
      </c>
      <c r="R1011" s="312"/>
      <c r="S1011" s="312"/>
      <c r="T1011" s="312"/>
      <c r="U1011" s="80"/>
      <c r="V1011" s="312"/>
      <c r="W1011" s="433"/>
      <c r="X1011" s="312"/>
      <c r="Y1011" s="313"/>
      <c r="Z1011" s="313"/>
      <c r="AA1011" s="313"/>
      <c r="AC1011" s="313"/>
      <c r="AE1011" s="313"/>
      <c r="AF1011" s="313"/>
      <c r="AG1011" s="313"/>
      <c r="AH1011" s="313"/>
      <c r="AI1011" s="313"/>
      <c r="AK1011" s="41"/>
      <c r="AL1011" s="41"/>
      <c r="AM1011" s="313"/>
      <c r="AN1011" s="74"/>
    </row>
    <row r="1012" spans="1:40" s="294" customFormat="1" ht="15.5">
      <c r="A1012" s="169" t="s">
        <v>10087</v>
      </c>
      <c r="B1012" s="442">
        <v>44704</v>
      </c>
      <c r="C1012" s="41">
        <v>112</v>
      </c>
      <c r="D1012" s="432" t="s">
        <v>10184</v>
      </c>
      <c r="E1012" s="312"/>
      <c r="F1012" s="312">
        <v>24</v>
      </c>
      <c r="G1012" s="312">
        <v>34</v>
      </c>
      <c r="H1012" s="312">
        <v>54</v>
      </c>
      <c r="I1012" s="312"/>
      <c r="J1012" s="312"/>
      <c r="K1012" s="312"/>
      <c r="L1012" s="312"/>
      <c r="M1012" s="312">
        <v>27</v>
      </c>
      <c r="N1012" s="312"/>
      <c r="O1012" s="312"/>
      <c r="P1012" s="312"/>
      <c r="Q1012" s="447"/>
      <c r="R1012" s="312"/>
      <c r="S1012" s="312"/>
      <c r="T1012" s="312"/>
      <c r="U1012" s="80"/>
      <c r="V1012" s="312"/>
      <c r="W1012" s="433"/>
      <c r="X1012" s="312"/>
      <c r="Y1012" s="313"/>
      <c r="Z1012" s="313"/>
      <c r="AA1012" s="313"/>
      <c r="AC1012" s="313"/>
      <c r="AE1012" s="313"/>
      <c r="AF1012" s="313"/>
      <c r="AG1012" s="313"/>
      <c r="AH1012" s="313"/>
      <c r="AI1012" s="313"/>
      <c r="AK1012" s="41"/>
      <c r="AL1012" s="41"/>
      <c r="AM1012" s="313"/>
      <c r="AN1012" s="74"/>
    </row>
    <row r="1013" spans="1:40" s="294" customFormat="1" ht="15.5">
      <c r="A1013" s="40" t="s">
        <v>10096</v>
      </c>
      <c r="B1013" s="442">
        <v>44606</v>
      </c>
      <c r="C1013" s="41">
        <v>306</v>
      </c>
      <c r="D1013" s="432"/>
      <c r="E1013" s="312"/>
      <c r="F1013" s="312"/>
      <c r="G1013" s="312"/>
      <c r="H1013" s="312">
        <v>306</v>
      </c>
      <c r="I1013" s="312"/>
      <c r="J1013" s="312"/>
      <c r="K1013" s="312">
        <v>52</v>
      </c>
      <c r="L1013" s="312"/>
      <c r="M1013" s="312" t="s">
        <v>10166</v>
      </c>
      <c r="N1013" s="312"/>
      <c r="O1013" s="312"/>
      <c r="P1013" s="312"/>
      <c r="Q1013" s="447">
        <v>306</v>
      </c>
      <c r="R1013" s="312"/>
      <c r="S1013" s="312"/>
      <c r="T1013" s="312">
        <v>48</v>
      </c>
      <c r="U1013" s="80"/>
      <c r="V1013" s="312"/>
      <c r="W1013" s="433"/>
      <c r="X1013" s="312"/>
      <c r="Y1013" s="313"/>
      <c r="Z1013" s="313"/>
      <c r="AA1013" s="313"/>
      <c r="AC1013" s="313"/>
      <c r="AE1013" s="313"/>
      <c r="AF1013" s="313"/>
      <c r="AG1013" s="313"/>
      <c r="AH1013" s="313"/>
      <c r="AI1013" s="313"/>
      <c r="AK1013" s="41"/>
      <c r="AL1013" s="41"/>
      <c r="AM1013" s="313"/>
      <c r="AN1013" s="74"/>
    </row>
    <row r="1014" spans="1:40" s="294" customFormat="1" ht="15.5">
      <c r="A1014" s="40" t="s">
        <v>7942</v>
      </c>
      <c r="B1014" s="443">
        <v>44700</v>
      </c>
      <c r="C1014" s="41">
        <v>225</v>
      </c>
      <c r="D1014" s="432"/>
      <c r="E1014" s="312"/>
      <c r="F1014" s="312"/>
      <c r="G1014" s="312"/>
      <c r="H1014" s="312"/>
      <c r="I1014" s="312"/>
      <c r="J1014" s="312"/>
      <c r="K1014" s="312">
        <v>22</v>
      </c>
      <c r="L1014" s="312"/>
      <c r="M1014" s="312"/>
      <c r="N1014" s="312">
        <v>19</v>
      </c>
      <c r="O1014" s="312">
        <v>1</v>
      </c>
      <c r="P1014" s="312">
        <v>28</v>
      </c>
      <c r="Q1014" s="447">
        <v>96</v>
      </c>
      <c r="R1014" s="312"/>
      <c r="S1014" s="312">
        <v>5</v>
      </c>
      <c r="T1014" s="312">
        <v>61</v>
      </c>
      <c r="U1014" s="80"/>
      <c r="V1014" s="312"/>
      <c r="W1014" s="433"/>
      <c r="X1014" s="312"/>
      <c r="Y1014" s="313"/>
      <c r="Z1014" s="313"/>
      <c r="AA1014" s="313"/>
      <c r="AC1014" s="313"/>
      <c r="AE1014" s="313"/>
      <c r="AF1014" s="313"/>
      <c r="AG1014" s="313"/>
      <c r="AH1014" s="313"/>
      <c r="AI1014" s="313"/>
      <c r="AK1014" s="41"/>
      <c r="AL1014" s="41"/>
      <c r="AM1014" s="313"/>
      <c r="AN1014" s="74"/>
    </row>
    <row r="1015" spans="1:40" s="294" customFormat="1" ht="15.5">
      <c r="A1015" s="40" t="s">
        <v>10167</v>
      </c>
      <c r="B1015" s="443">
        <v>44700</v>
      </c>
      <c r="C1015" s="41">
        <v>158</v>
      </c>
      <c r="D1015" s="432"/>
      <c r="E1015" s="312"/>
      <c r="F1015" s="312"/>
      <c r="G1015" s="312"/>
      <c r="H1015" s="312"/>
      <c r="I1015" s="312"/>
      <c r="J1015" s="312"/>
      <c r="K1015" s="312">
        <v>13</v>
      </c>
      <c r="L1015" s="312"/>
      <c r="M1015" s="312"/>
      <c r="N1015" s="312">
        <v>28</v>
      </c>
      <c r="O1015" s="312">
        <v>3</v>
      </c>
      <c r="P1015" s="312">
        <v>28</v>
      </c>
      <c r="Q1015" s="447">
        <v>57</v>
      </c>
      <c r="R1015" s="312"/>
      <c r="S1015" s="312">
        <v>2</v>
      </c>
      <c r="T1015" s="312">
        <v>18</v>
      </c>
      <c r="U1015" s="80"/>
      <c r="V1015" s="312"/>
      <c r="W1015" s="433"/>
      <c r="X1015" s="312"/>
      <c r="Y1015" s="313"/>
      <c r="Z1015" s="313"/>
      <c r="AA1015" s="313"/>
      <c r="AC1015" s="313"/>
      <c r="AE1015" s="313"/>
      <c r="AF1015" s="313"/>
      <c r="AG1015" s="313"/>
      <c r="AH1015" s="313"/>
      <c r="AI1015" s="313"/>
      <c r="AK1015" s="41"/>
      <c r="AL1015" s="41"/>
      <c r="AM1015" s="313"/>
      <c r="AN1015" s="74"/>
    </row>
    <row r="1016" spans="1:40" s="294" customFormat="1" ht="15.5">
      <c r="A1016" s="40" t="s">
        <v>10168</v>
      </c>
      <c r="B1016" s="443">
        <v>44700</v>
      </c>
      <c r="C1016" s="41">
        <v>224</v>
      </c>
      <c r="D1016" s="432"/>
      <c r="E1016" s="312"/>
      <c r="F1016" s="312"/>
      <c r="G1016" s="312"/>
      <c r="H1016" s="312"/>
      <c r="I1016" s="312"/>
      <c r="J1016" s="312"/>
      <c r="K1016" s="312">
        <v>19</v>
      </c>
      <c r="L1016" s="312"/>
      <c r="M1016" s="312"/>
      <c r="N1016" s="312">
        <v>3</v>
      </c>
      <c r="O1016" s="312">
        <v>0</v>
      </c>
      <c r="P1016" s="312">
        <v>26</v>
      </c>
      <c r="Q1016" s="447">
        <v>77</v>
      </c>
      <c r="R1016" s="312"/>
      <c r="S1016" s="312">
        <v>2</v>
      </c>
      <c r="T1016" s="312">
        <v>34</v>
      </c>
      <c r="U1016" s="80"/>
      <c r="V1016" s="312"/>
      <c r="W1016" s="433"/>
      <c r="X1016" s="312"/>
      <c r="Y1016" s="313"/>
      <c r="Z1016" s="313"/>
      <c r="AA1016" s="313"/>
      <c r="AC1016" s="313"/>
      <c r="AE1016" s="313"/>
      <c r="AF1016" s="313"/>
      <c r="AG1016" s="313"/>
      <c r="AH1016" s="313"/>
      <c r="AI1016" s="313"/>
      <c r="AK1016" s="41"/>
      <c r="AL1016" s="41"/>
      <c r="AM1016" s="313"/>
      <c r="AN1016" s="74"/>
    </row>
    <row r="1017" spans="1:40" s="294" customFormat="1" ht="15.5">
      <c r="A1017" s="40" t="s">
        <v>10102</v>
      </c>
      <c r="B1017" s="443">
        <v>44704</v>
      </c>
      <c r="C1017" s="41">
        <v>14</v>
      </c>
      <c r="D1017" s="432"/>
      <c r="E1017" s="312"/>
      <c r="F1017" s="312"/>
      <c r="G1017" s="312"/>
      <c r="H1017" s="312">
        <v>14</v>
      </c>
      <c r="I1017" s="312"/>
      <c r="J1017" s="312"/>
      <c r="K1017" s="312"/>
      <c r="L1017" s="312"/>
      <c r="M1017" s="312"/>
      <c r="N1017" s="312"/>
      <c r="O1017" s="312">
        <v>2</v>
      </c>
      <c r="P1017" s="312"/>
      <c r="Q1017" s="447">
        <v>14</v>
      </c>
      <c r="R1017" s="312"/>
      <c r="S1017" s="312"/>
      <c r="T1017" s="312"/>
      <c r="U1017" s="80"/>
      <c r="V1017" s="312"/>
      <c r="W1017" s="433"/>
      <c r="X1017" s="312"/>
      <c r="Y1017" s="313"/>
      <c r="Z1017" s="313"/>
      <c r="AA1017" s="313"/>
      <c r="AC1017" s="313"/>
      <c r="AE1017" s="313"/>
      <c r="AF1017" s="313"/>
      <c r="AG1017" s="313"/>
      <c r="AH1017" s="313"/>
      <c r="AI1017" s="313"/>
      <c r="AK1017" s="41"/>
      <c r="AL1017" s="41"/>
      <c r="AM1017" s="313"/>
      <c r="AN1017" s="74" t="s">
        <v>10173</v>
      </c>
    </row>
    <row r="1018" spans="1:40" s="294" customFormat="1" ht="15.5">
      <c r="A1018" s="40" t="s">
        <v>10108</v>
      </c>
      <c r="B1018" s="443">
        <v>44855</v>
      </c>
      <c r="C1018" s="41">
        <v>25</v>
      </c>
      <c r="D1018" s="432"/>
      <c r="E1018" s="312"/>
      <c r="F1018" s="312"/>
      <c r="G1018" s="312"/>
      <c r="H1018" s="312"/>
      <c r="I1018" s="312"/>
      <c r="J1018" s="312"/>
      <c r="K1018" s="312"/>
      <c r="L1018" s="312"/>
      <c r="M1018" s="312"/>
      <c r="N1018" s="312"/>
      <c r="O1018" s="312"/>
      <c r="P1018" s="312">
        <v>15</v>
      </c>
      <c r="Q1018" s="447">
        <v>25</v>
      </c>
      <c r="R1018" s="312"/>
      <c r="S1018" s="312"/>
      <c r="T1018" s="312"/>
      <c r="U1018" s="80"/>
      <c r="V1018" s="312"/>
      <c r="W1018" s="433"/>
      <c r="X1018" s="312"/>
      <c r="Y1018" s="313"/>
      <c r="Z1018" s="313"/>
      <c r="AA1018" s="313"/>
      <c r="AC1018" s="313"/>
      <c r="AE1018" s="313"/>
      <c r="AF1018" s="313"/>
      <c r="AG1018" s="313"/>
      <c r="AH1018" s="313"/>
      <c r="AI1018" s="313"/>
      <c r="AK1018" s="41"/>
      <c r="AL1018" s="41"/>
      <c r="AM1018" s="313"/>
      <c r="AN1018" s="74"/>
    </row>
    <row r="1019" spans="1:40" s="294" customFormat="1" ht="15.5">
      <c r="A1019" s="40" t="s">
        <v>1638</v>
      </c>
      <c r="B1019" s="443">
        <v>44706</v>
      </c>
      <c r="C1019" s="41">
        <v>58</v>
      </c>
      <c r="D1019" s="432"/>
      <c r="E1019" s="312"/>
      <c r="F1019" s="312"/>
      <c r="G1019" s="312"/>
      <c r="H1019" s="312"/>
      <c r="I1019" s="312"/>
      <c r="J1019" s="312"/>
      <c r="K1019" s="312"/>
      <c r="L1019" s="312"/>
      <c r="M1019" s="312"/>
      <c r="N1019" s="312">
        <v>18</v>
      </c>
      <c r="O1019" s="312">
        <v>1</v>
      </c>
      <c r="P1019" s="312">
        <v>38</v>
      </c>
      <c r="Q1019" s="447">
        <v>58</v>
      </c>
      <c r="R1019" s="312"/>
      <c r="S1019" s="312"/>
      <c r="T1019" s="312"/>
      <c r="U1019" s="80"/>
      <c r="V1019" s="312"/>
      <c r="W1019" s="433"/>
      <c r="X1019" s="312"/>
      <c r="Y1019" s="313"/>
      <c r="Z1019" s="313">
        <v>4</v>
      </c>
      <c r="AA1019" s="313"/>
      <c r="AC1019" s="313"/>
      <c r="AE1019" s="313"/>
      <c r="AF1019" s="313"/>
      <c r="AG1019" s="313"/>
      <c r="AH1019" s="313"/>
      <c r="AI1019" s="313"/>
      <c r="AK1019" s="41"/>
      <c r="AL1019" s="41"/>
      <c r="AM1019" s="313"/>
      <c r="AN1019" s="74"/>
    </row>
    <row r="1020" spans="1:40" s="294" customFormat="1" ht="15.5">
      <c r="A1020" s="40" t="s">
        <v>10116</v>
      </c>
      <c r="B1020" s="443">
        <v>44633</v>
      </c>
      <c r="C1020" s="41">
        <v>160</v>
      </c>
      <c r="D1020" s="432" t="s">
        <v>10235</v>
      </c>
      <c r="E1020" s="312"/>
      <c r="F1020" s="312"/>
      <c r="G1020" s="312"/>
      <c r="H1020" s="312"/>
      <c r="I1020" s="312"/>
      <c r="J1020" s="312"/>
      <c r="K1020" s="312">
        <v>5</v>
      </c>
      <c r="L1020" s="312"/>
      <c r="M1020" s="312"/>
      <c r="N1020" s="312">
        <v>4</v>
      </c>
      <c r="O1020" s="312">
        <v>4</v>
      </c>
      <c r="P1020" s="312">
        <v>71</v>
      </c>
      <c r="Q1020" s="447">
        <v>134</v>
      </c>
      <c r="R1020" s="312"/>
      <c r="S1020" s="312"/>
      <c r="T1020" s="312"/>
      <c r="U1020" s="80">
        <v>25</v>
      </c>
      <c r="V1020" s="312"/>
      <c r="W1020" s="433"/>
      <c r="X1020" s="312"/>
      <c r="Y1020" s="313"/>
      <c r="Z1020" s="313"/>
      <c r="AA1020" s="313"/>
      <c r="AC1020" s="313"/>
      <c r="AE1020" s="313"/>
      <c r="AF1020" s="313"/>
      <c r="AG1020" s="313"/>
      <c r="AH1020" s="313"/>
      <c r="AI1020" s="313"/>
      <c r="AK1020" s="41"/>
      <c r="AL1020" s="41"/>
      <c r="AM1020" s="313" t="s">
        <v>10183</v>
      </c>
      <c r="AN1020" s="74"/>
    </row>
    <row r="1021" spans="1:40" s="294" customFormat="1" ht="15.5">
      <c r="A1021" s="40" t="s">
        <v>10186</v>
      </c>
      <c r="B1021" s="443">
        <v>44709</v>
      </c>
      <c r="C1021" s="41">
        <v>59</v>
      </c>
      <c r="D1021" s="432"/>
      <c r="E1021" s="312" t="s">
        <v>10234</v>
      </c>
      <c r="F1021" s="312"/>
      <c r="G1021" s="312"/>
      <c r="H1021" s="312"/>
      <c r="I1021" s="312"/>
      <c r="J1021" s="312"/>
      <c r="K1021" s="312">
        <v>14</v>
      </c>
      <c r="L1021" s="312"/>
      <c r="M1021" s="312"/>
      <c r="N1021" s="312"/>
      <c r="O1021" s="312"/>
      <c r="P1021" s="312"/>
      <c r="Q1021" s="447">
        <v>59</v>
      </c>
      <c r="R1021" s="312"/>
      <c r="S1021" s="312"/>
      <c r="T1021" s="312"/>
      <c r="U1021" s="80"/>
      <c r="V1021" s="312"/>
      <c r="W1021" s="433"/>
      <c r="X1021" s="312"/>
      <c r="Y1021" s="313"/>
      <c r="Z1021" s="313"/>
      <c r="AA1021" s="313"/>
      <c r="AC1021" s="313"/>
      <c r="AE1021" s="313"/>
      <c r="AF1021" s="313"/>
      <c r="AG1021" s="313"/>
      <c r="AH1021" s="313"/>
      <c r="AI1021" s="313"/>
      <c r="AK1021" s="41"/>
      <c r="AL1021" s="41"/>
      <c r="AM1021" s="313"/>
      <c r="AN1021" s="74"/>
    </row>
    <row r="1022" spans="1:40" s="294" customFormat="1" ht="15.5">
      <c r="A1022" s="40" t="s">
        <v>10193</v>
      </c>
      <c r="B1022" s="443">
        <v>44676</v>
      </c>
      <c r="C1022" s="41">
        <v>377</v>
      </c>
      <c r="D1022" s="432"/>
      <c r="E1022" s="312"/>
      <c r="F1022" s="312"/>
      <c r="G1022" s="312"/>
      <c r="H1022" s="312"/>
      <c r="I1022" s="312"/>
      <c r="J1022" s="312"/>
      <c r="K1022" s="312"/>
      <c r="L1022" s="312"/>
      <c r="M1022" s="312"/>
      <c r="N1022" s="312"/>
      <c r="O1022" s="312"/>
      <c r="P1022" s="312">
        <v>82</v>
      </c>
      <c r="Q1022" s="447">
        <v>238</v>
      </c>
      <c r="R1022" s="312"/>
      <c r="S1022" s="312"/>
      <c r="T1022" s="312"/>
      <c r="U1022" s="80"/>
      <c r="V1022" s="312"/>
      <c r="W1022" s="433"/>
      <c r="X1022" s="312"/>
      <c r="Y1022" s="313"/>
      <c r="Z1022" s="313"/>
      <c r="AA1022" s="313"/>
      <c r="AC1022" s="313"/>
      <c r="AE1022" s="313"/>
      <c r="AF1022" s="313"/>
      <c r="AG1022" s="313"/>
      <c r="AH1022" s="313"/>
      <c r="AI1022" s="313"/>
      <c r="AK1022" s="41"/>
      <c r="AL1022" s="41"/>
      <c r="AM1022" s="313"/>
      <c r="AN1022" s="74"/>
    </row>
    <row r="1023" spans="1:40" s="294" customFormat="1" ht="15.5">
      <c r="A1023" s="40" t="s">
        <v>10238</v>
      </c>
      <c r="B1023" s="443">
        <v>44707</v>
      </c>
      <c r="C1023" s="41">
        <v>107</v>
      </c>
      <c r="D1023" s="432" t="s">
        <v>10242</v>
      </c>
      <c r="E1023" s="312"/>
      <c r="F1023" s="312"/>
      <c r="G1023" s="312"/>
      <c r="H1023" s="312"/>
      <c r="I1023" s="312"/>
      <c r="J1023" s="312"/>
      <c r="K1023" s="312">
        <v>17</v>
      </c>
      <c r="L1023" s="312">
        <v>14</v>
      </c>
      <c r="M1023" s="312" t="s">
        <v>10244</v>
      </c>
      <c r="N1023" s="312"/>
      <c r="O1023" s="312">
        <v>4</v>
      </c>
      <c r="P1023" s="312">
        <v>70</v>
      </c>
      <c r="Q1023" s="451">
        <v>107</v>
      </c>
      <c r="R1023" s="312"/>
      <c r="S1023" s="312">
        <v>4</v>
      </c>
      <c r="T1023" s="312"/>
      <c r="U1023" s="80"/>
      <c r="V1023" s="312"/>
      <c r="W1023" s="433"/>
      <c r="X1023" s="312"/>
      <c r="Y1023" s="313"/>
      <c r="Z1023" s="313"/>
      <c r="AA1023" s="313"/>
      <c r="AC1023" s="313"/>
      <c r="AE1023" s="313"/>
      <c r="AF1023" s="313"/>
      <c r="AG1023" s="313"/>
      <c r="AH1023" s="313"/>
      <c r="AI1023" s="313"/>
      <c r="AK1023" s="41"/>
      <c r="AL1023" s="41"/>
      <c r="AM1023" s="313" t="s">
        <v>10249</v>
      </c>
      <c r="AN1023" s="74"/>
    </row>
    <row r="1024" spans="1:40" s="294" customFormat="1" ht="15.5">
      <c r="A1024" s="40" t="s">
        <v>10239</v>
      </c>
      <c r="B1024" s="443">
        <v>44707</v>
      </c>
      <c r="C1024" s="41">
        <v>142</v>
      </c>
      <c r="D1024" s="432" t="s">
        <v>10240</v>
      </c>
      <c r="E1024" s="312"/>
      <c r="F1024" s="312"/>
      <c r="G1024" s="312"/>
      <c r="H1024" s="312"/>
      <c r="I1024" s="312"/>
      <c r="J1024" s="312"/>
      <c r="K1024" s="312">
        <v>16</v>
      </c>
      <c r="L1024" s="312">
        <v>9</v>
      </c>
      <c r="M1024" s="312" t="s">
        <v>10245</v>
      </c>
      <c r="N1024" s="312"/>
      <c r="O1024" s="312">
        <v>0</v>
      </c>
      <c r="P1024" s="312">
        <v>79</v>
      </c>
      <c r="Q1024" s="451">
        <v>142</v>
      </c>
      <c r="R1024" s="312"/>
      <c r="S1024" s="312">
        <v>2</v>
      </c>
      <c r="T1024" s="312"/>
      <c r="U1024" s="80"/>
      <c r="V1024" s="312"/>
      <c r="W1024" s="433"/>
      <c r="X1024" s="312"/>
      <c r="Y1024" s="313"/>
      <c r="Z1024" s="313"/>
      <c r="AA1024" s="313"/>
      <c r="AC1024" s="313"/>
      <c r="AE1024" s="313"/>
      <c r="AF1024" s="313"/>
      <c r="AG1024" s="313"/>
      <c r="AH1024" s="313"/>
      <c r="AI1024" s="313"/>
      <c r="AK1024" s="41"/>
      <c r="AL1024" s="41"/>
      <c r="AM1024" s="313" t="s">
        <v>10250</v>
      </c>
      <c r="AN1024" s="74"/>
    </row>
    <row r="1025" spans="1:40" s="294" customFormat="1" ht="15.5">
      <c r="A1025" s="40" t="s">
        <v>10205</v>
      </c>
      <c r="B1025" s="443">
        <v>44694</v>
      </c>
      <c r="C1025" s="41">
        <v>109</v>
      </c>
      <c r="D1025" s="432"/>
      <c r="E1025" s="312"/>
      <c r="F1025" s="312">
        <v>31</v>
      </c>
      <c r="G1025" s="312">
        <v>27</v>
      </c>
      <c r="H1025" s="312">
        <v>51</v>
      </c>
      <c r="I1025" s="312"/>
      <c r="J1025" s="312"/>
      <c r="K1025" s="312">
        <v>10</v>
      </c>
      <c r="L1025" s="312">
        <v>7</v>
      </c>
      <c r="M1025" s="312"/>
      <c r="N1025" s="312"/>
      <c r="O1025" s="312"/>
      <c r="P1025" s="312">
        <v>20</v>
      </c>
      <c r="Q1025" s="447">
        <v>109</v>
      </c>
      <c r="R1025" s="312"/>
      <c r="S1025" s="312"/>
      <c r="T1025" s="312"/>
      <c r="U1025" s="80"/>
      <c r="V1025" s="312"/>
      <c r="W1025" s="433"/>
      <c r="X1025" s="312"/>
      <c r="Y1025" s="313"/>
      <c r="Z1025" s="313"/>
      <c r="AA1025" s="313"/>
      <c r="AC1025" s="313"/>
      <c r="AE1025" s="313"/>
      <c r="AF1025" s="313"/>
      <c r="AG1025" s="313"/>
      <c r="AH1025" s="313"/>
      <c r="AI1025" s="313"/>
      <c r="AK1025" s="41"/>
      <c r="AL1025" s="41"/>
      <c r="AM1025" s="313"/>
      <c r="AN1025" s="74"/>
    </row>
    <row r="1026" spans="1:40" s="294" customFormat="1" ht="15.5">
      <c r="A1026" s="40" t="s">
        <v>10208</v>
      </c>
      <c r="B1026" s="443">
        <v>44714</v>
      </c>
      <c r="C1026" s="41">
        <v>7</v>
      </c>
      <c r="D1026" s="432" t="s">
        <v>345</v>
      </c>
      <c r="E1026" s="312" t="s">
        <v>69</v>
      </c>
      <c r="F1026" s="312"/>
      <c r="G1026" s="312"/>
      <c r="H1026" s="312"/>
      <c r="I1026" s="312"/>
      <c r="J1026" s="312"/>
      <c r="K1026" s="312"/>
      <c r="L1026" s="312"/>
      <c r="M1026" s="312" t="s">
        <v>10256</v>
      </c>
      <c r="N1026" s="312">
        <v>4</v>
      </c>
      <c r="O1026" s="312"/>
      <c r="P1026" s="312">
        <v>5</v>
      </c>
      <c r="Q1026" s="447">
        <v>7</v>
      </c>
      <c r="R1026" s="312"/>
      <c r="S1026" s="312"/>
      <c r="T1026" s="312"/>
      <c r="U1026" s="80"/>
      <c r="V1026" s="312"/>
      <c r="W1026" s="433"/>
      <c r="X1026" s="312"/>
      <c r="Y1026" s="313"/>
      <c r="Z1026" s="313"/>
      <c r="AA1026" s="313"/>
      <c r="AC1026" s="313"/>
      <c r="AE1026" s="313"/>
      <c r="AF1026" s="313"/>
      <c r="AG1026" s="313"/>
      <c r="AH1026" s="313"/>
      <c r="AI1026" s="313"/>
      <c r="AK1026" s="41"/>
      <c r="AL1026" s="41"/>
      <c r="AM1026" s="313"/>
      <c r="AN1026" s="74"/>
    </row>
    <row r="1027" spans="1:40" s="294" customFormat="1" ht="15.5">
      <c r="A1027" s="40" t="s">
        <v>10213</v>
      </c>
      <c r="B1027" s="443">
        <v>44716</v>
      </c>
      <c r="C1027" s="41">
        <v>40</v>
      </c>
      <c r="D1027" s="432" t="s">
        <v>10279</v>
      </c>
      <c r="E1027" s="312"/>
      <c r="F1027" s="312"/>
      <c r="G1027" s="312"/>
      <c r="H1027" s="312"/>
      <c r="I1027" s="312"/>
      <c r="J1027" s="312"/>
      <c r="K1027" s="312"/>
      <c r="L1027" s="312"/>
      <c r="M1027" s="312"/>
      <c r="N1027" s="312"/>
      <c r="O1027" s="312"/>
      <c r="P1027" s="312">
        <v>12</v>
      </c>
      <c r="Q1027" s="447">
        <v>40</v>
      </c>
      <c r="R1027" s="312"/>
      <c r="S1027" s="312"/>
      <c r="T1027" s="312"/>
      <c r="U1027" s="80"/>
      <c r="V1027" s="312"/>
      <c r="W1027" s="433"/>
      <c r="X1027" s="312"/>
      <c r="Y1027" s="313"/>
      <c r="Z1027" s="313"/>
      <c r="AA1027" s="313"/>
      <c r="AC1027" s="313"/>
      <c r="AE1027" s="313"/>
      <c r="AF1027" s="313"/>
      <c r="AG1027" s="313"/>
      <c r="AH1027" s="313"/>
      <c r="AI1027" s="313"/>
      <c r="AK1027" s="41"/>
      <c r="AL1027" s="41"/>
      <c r="AM1027" s="313"/>
      <c r="AN1027" s="74"/>
    </row>
    <row r="1028" spans="1:40" s="294" customFormat="1" ht="15.5">
      <c r="A1028" s="40" t="s">
        <v>10220</v>
      </c>
      <c r="B1028" s="443">
        <v>44714</v>
      </c>
      <c r="C1028" s="41">
        <v>556</v>
      </c>
      <c r="D1028" s="432"/>
      <c r="E1028" s="312"/>
      <c r="F1028" s="312"/>
      <c r="G1028" s="312"/>
      <c r="H1028" s="312"/>
      <c r="I1028" s="312"/>
      <c r="J1028" s="312">
        <v>2</v>
      </c>
      <c r="K1028" s="312"/>
      <c r="L1028" s="312"/>
      <c r="M1028" s="312"/>
      <c r="N1028" s="312"/>
      <c r="O1028" s="312">
        <v>7</v>
      </c>
      <c r="P1028" s="312">
        <v>469</v>
      </c>
      <c r="Q1028" s="447">
        <v>556</v>
      </c>
      <c r="R1028" s="312"/>
      <c r="S1028" s="312"/>
      <c r="T1028" s="312"/>
      <c r="U1028" s="80"/>
      <c r="V1028" s="312"/>
      <c r="W1028" s="433"/>
      <c r="X1028" s="312"/>
      <c r="Y1028" s="313"/>
      <c r="Z1028" s="313"/>
      <c r="AA1028" s="313"/>
      <c r="AC1028" s="313"/>
      <c r="AE1028" s="313"/>
      <c r="AF1028" s="313"/>
      <c r="AG1028" s="313"/>
      <c r="AH1028" s="313"/>
      <c r="AI1028" s="313"/>
      <c r="AK1028" s="41"/>
      <c r="AL1028" s="41"/>
      <c r="AM1028" s="313"/>
      <c r="AN1028" s="74"/>
    </row>
    <row r="1029" spans="1:40" s="294" customFormat="1" ht="15.5">
      <c r="A1029" s="40" t="s">
        <v>10226</v>
      </c>
      <c r="B1029" s="443">
        <v>44713</v>
      </c>
      <c r="C1029" s="41">
        <v>59</v>
      </c>
      <c r="D1029" s="432" t="s">
        <v>10258</v>
      </c>
      <c r="E1029" s="312"/>
      <c r="F1029" s="312"/>
      <c r="G1029" s="312"/>
      <c r="H1029" s="312"/>
      <c r="I1029" s="312"/>
      <c r="J1029" s="312"/>
      <c r="K1029" s="312">
        <v>11</v>
      </c>
      <c r="L1029" s="312">
        <v>15</v>
      </c>
      <c r="M1029" s="312"/>
      <c r="N1029" s="312"/>
      <c r="O1029" s="312"/>
      <c r="P1029" s="312">
        <v>44</v>
      </c>
      <c r="Q1029" s="447">
        <v>59</v>
      </c>
      <c r="R1029" s="312"/>
      <c r="S1029" s="312"/>
      <c r="T1029" s="312">
        <v>12</v>
      </c>
      <c r="U1029" s="80"/>
      <c r="V1029" s="312"/>
      <c r="W1029" s="433"/>
      <c r="X1029" s="312"/>
      <c r="Y1029" s="313"/>
      <c r="Z1029" s="313"/>
      <c r="AA1029" s="313"/>
      <c r="AC1029" s="313"/>
      <c r="AE1029" s="313"/>
      <c r="AF1029" s="313"/>
      <c r="AG1029" s="313"/>
      <c r="AH1029" s="313"/>
      <c r="AI1029" s="313"/>
      <c r="AK1029" s="41"/>
      <c r="AL1029" s="41"/>
      <c r="AM1029" s="313"/>
      <c r="AN1029" s="74"/>
    </row>
    <row r="1030" spans="1:40" s="294" customFormat="1" ht="15.5">
      <c r="A1030" s="40" t="s">
        <v>10287</v>
      </c>
      <c r="B1030" s="443">
        <v>44715</v>
      </c>
      <c r="C1030" s="41">
        <v>36</v>
      </c>
      <c r="D1030" s="432" t="s">
        <v>10289</v>
      </c>
      <c r="E1030" s="312"/>
      <c r="F1030" s="312">
        <v>10</v>
      </c>
      <c r="G1030" s="312">
        <v>11</v>
      </c>
      <c r="H1030" s="312">
        <v>15</v>
      </c>
      <c r="I1030" s="312"/>
      <c r="J1030" s="312">
        <v>3</v>
      </c>
      <c r="K1030" s="312"/>
      <c r="L1030" s="312"/>
      <c r="M1030" s="312" t="s">
        <v>10291</v>
      </c>
      <c r="N1030" s="312">
        <v>1</v>
      </c>
      <c r="O1030" s="312"/>
      <c r="P1030" s="312">
        <v>6</v>
      </c>
      <c r="Q1030" s="447">
        <v>24</v>
      </c>
      <c r="R1030" s="312"/>
      <c r="S1030" s="312"/>
      <c r="T1030" s="312">
        <v>0</v>
      </c>
      <c r="U1030" s="312">
        <v>12</v>
      </c>
      <c r="V1030" s="312"/>
      <c r="W1030" s="433"/>
      <c r="X1030" s="312"/>
      <c r="Y1030" s="313"/>
      <c r="Z1030" s="313"/>
      <c r="AA1030" s="313"/>
      <c r="AC1030" s="313"/>
      <c r="AE1030" s="313"/>
      <c r="AF1030" s="313"/>
      <c r="AG1030" s="313"/>
      <c r="AH1030" s="313"/>
      <c r="AI1030" s="313"/>
      <c r="AK1030" s="41"/>
      <c r="AL1030" s="41"/>
      <c r="AM1030" s="313"/>
      <c r="AN1030" s="74"/>
    </row>
    <row r="1031" spans="1:40" s="294" customFormat="1" ht="15.5">
      <c r="A1031" s="40" t="s">
        <v>10288</v>
      </c>
      <c r="B1031" s="443">
        <v>44715</v>
      </c>
      <c r="C1031" s="41">
        <v>50</v>
      </c>
      <c r="D1031" s="432" t="s">
        <v>10290</v>
      </c>
      <c r="E1031" s="312"/>
      <c r="F1031" s="312">
        <v>1</v>
      </c>
      <c r="G1031" s="312">
        <v>18</v>
      </c>
      <c r="H1031" s="312">
        <v>31</v>
      </c>
      <c r="I1031" s="312"/>
      <c r="J1031" s="312">
        <v>6</v>
      </c>
      <c r="K1031" s="312"/>
      <c r="L1031" s="312"/>
      <c r="M1031" s="312" t="s">
        <v>10292</v>
      </c>
      <c r="N1031" s="312">
        <v>2</v>
      </c>
      <c r="O1031" s="312"/>
      <c r="P1031" s="312">
        <v>19</v>
      </c>
      <c r="Q1031" s="447">
        <v>47</v>
      </c>
      <c r="R1031" s="312"/>
      <c r="S1031" s="312"/>
      <c r="T1031" s="312">
        <v>6</v>
      </c>
      <c r="U1031" s="312">
        <v>3</v>
      </c>
      <c r="V1031" s="312"/>
      <c r="W1031" s="433"/>
      <c r="X1031" s="312"/>
      <c r="Y1031" s="313"/>
      <c r="Z1031" s="313"/>
      <c r="AA1031" s="313"/>
      <c r="AC1031" s="313"/>
      <c r="AE1031" s="313"/>
      <c r="AF1031" s="313"/>
      <c r="AG1031" s="313"/>
      <c r="AH1031" s="313"/>
      <c r="AI1031" s="313"/>
      <c r="AK1031" s="41"/>
      <c r="AL1031" s="41"/>
      <c r="AM1031" s="313"/>
      <c r="AN1031" s="74"/>
    </row>
    <row r="1032" spans="1:40" s="294" customFormat="1" ht="15.5">
      <c r="A1032" s="40" t="s">
        <v>10269</v>
      </c>
      <c r="B1032" s="443">
        <v>44720</v>
      </c>
      <c r="C1032" s="230">
        <v>12976</v>
      </c>
      <c r="D1032" s="432"/>
      <c r="E1032" s="312"/>
      <c r="F1032" s="312">
        <v>1912</v>
      </c>
      <c r="G1032" s="312">
        <v>3710</v>
      </c>
      <c r="H1032" s="312">
        <v>7354</v>
      </c>
      <c r="I1032" s="312"/>
      <c r="J1032" s="312"/>
      <c r="K1032" s="312"/>
      <c r="L1032" s="312"/>
      <c r="M1032" s="312"/>
      <c r="N1032" s="312"/>
      <c r="O1032" s="312"/>
      <c r="P1032" s="312">
        <v>4943</v>
      </c>
      <c r="Q1032" s="447">
        <v>12976</v>
      </c>
      <c r="R1032" s="312"/>
      <c r="S1032" s="312">
        <v>69</v>
      </c>
      <c r="T1032" s="312"/>
      <c r="U1032" s="80"/>
      <c r="V1032" s="312"/>
      <c r="W1032" s="433"/>
      <c r="X1032" s="312"/>
      <c r="Y1032" s="313"/>
      <c r="Z1032" s="313"/>
      <c r="AA1032" s="313"/>
      <c r="AC1032" s="313"/>
      <c r="AE1032" s="313"/>
      <c r="AF1032" s="313"/>
      <c r="AG1032" s="313"/>
      <c r="AH1032" s="313"/>
      <c r="AI1032" s="313"/>
      <c r="AK1032" s="41"/>
      <c r="AL1032" s="41"/>
      <c r="AM1032" s="313" t="s">
        <v>10298</v>
      </c>
      <c r="AN1032" s="74"/>
    </row>
    <row r="1033" spans="1:40" s="294" customFormat="1" ht="15.5">
      <c r="A1033" s="40" t="s">
        <v>7582</v>
      </c>
      <c r="B1033" s="443">
        <v>44717</v>
      </c>
      <c r="C1033" s="41">
        <v>52</v>
      </c>
      <c r="D1033" s="432" t="s">
        <v>10296</v>
      </c>
      <c r="E1033" s="312" t="s">
        <v>834</v>
      </c>
      <c r="F1033" s="312"/>
      <c r="G1033" s="312">
        <v>18</v>
      </c>
      <c r="H1033" s="312">
        <v>34</v>
      </c>
      <c r="I1033" s="312"/>
      <c r="J1033" s="312"/>
      <c r="K1033" s="312">
        <v>1</v>
      </c>
      <c r="L1033" s="312"/>
      <c r="M1033" s="312" t="s">
        <v>10299</v>
      </c>
      <c r="N1033" s="312">
        <v>2</v>
      </c>
      <c r="O1033" s="312"/>
      <c r="P1033" s="312"/>
      <c r="Q1033" s="447"/>
      <c r="R1033" s="312"/>
      <c r="S1033" s="312"/>
      <c r="T1033" s="312"/>
      <c r="U1033" s="80"/>
      <c r="V1033" s="312"/>
      <c r="W1033" s="433"/>
      <c r="X1033" s="312"/>
      <c r="Y1033" s="313"/>
      <c r="Z1033" s="313"/>
      <c r="AA1033" s="313"/>
      <c r="AC1033" s="313"/>
      <c r="AE1033" s="313"/>
      <c r="AF1033" s="313"/>
      <c r="AG1033" s="313"/>
      <c r="AH1033" s="313"/>
      <c r="AI1033" s="313"/>
      <c r="AK1033" s="41"/>
      <c r="AL1033" s="41" t="s">
        <v>10297</v>
      </c>
      <c r="AM1033" s="313"/>
      <c r="AN1033" s="74"/>
    </row>
    <row r="1034" spans="1:40" s="294" customFormat="1" ht="15.5">
      <c r="A1034" s="40" t="s">
        <v>10300</v>
      </c>
      <c r="B1034" s="443">
        <v>44717</v>
      </c>
      <c r="C1034" s="41">
        <v>13</v>
      </c>
      <c r="D1034" s="432"/>
      <c r="E1034" s="312"/>
      <c r="F1034" s="312"/>
      <c r="G1034" s="312"/>
      <c r="H1034" s="312">
        <v>13</v>
      </c>
      <c r="I1034" s="312"/>
      <c r="J1034" s="312"/>
      <c r="K1034" s="312"/>
      <c r="L1034" s="312">
        <v>0</v>
      </c>
      <c r="M1034" s="312" t="s">
        <v>10303</v>
      </c>
      <c r="N1034" s="312"/>
      <c r="O1034" s="312"/>
      <c r="P1034" s="312"/>
      <c r="Q1034" s="447">
        <v>13</v>
      </c>
      <c r="R1034" s="312"/>
      <c r="S1034" s="312"/>
      <c r="T1034" s="312"/>
      <c r="U1034" s="80"/>
      <c r="V1034" s="312"/>
      <c r="W1034" s="433"/>
      <c r="X1034" s="312"/>
      <c r="Y1034" s="313"/>
      <c r="Z1034" s="313"/>
      <c r="AA1034" s="313"/>
      <c r="AC1034" s="313"/>
      <c r="AE1034" s="313"/>
      <c r="AF1034" s="313"/>
      <c r="AG1034" s="313"/>
      <c r="AH1034" s="313"/>
      <c r="AI1034" s="313"/>
      <c r="AK1034" s="41"/>
      <c r="AL1034" s="41"/>
      <c r="AM1034" s="313"/>
      <c r="AN1034" s="74"/>
    </row>
    <row r="1035" spans="1:40" s="294" customFormat="1" ht="15.5">
      <c r="A1035" s="40" t="s">
        <v>10302</v>
      </c>
      <c r="B1035" s="443">
        <v>44717</v>
      </c>
      <c r="C1035" s="41">
        <v>29</v>
      </c>
      <c r="D1035" s="432"/>
      <c r="E1035" s="312"/>
      <c r="F1035" s="312"/>
      <c r="G1035" s="312"/>
      <c r="H1035" s="312">
        <v>19</v>
      </c>
      <c r="I1035" s="312"/>
      <c r="J1035" s="312"/>
      <c r="K1035" s="312"/>
      <c r="L1035" s="312">
        <v>1</v>
      </c>
      <c r="M1035" s="312" t="s">
        <v>10304</v>
      </c>
      <c r="N1035" s="312"/>
      <c r="O1035" s="312"/>
      <c r="P1035" s="312"/>
      <c r="Q1035" s="447">
        <v>29</v>
      </c>
      <c r="R1035" s="312"/>
      <c r="S1035" s="312"/>
      <c r="T1035" s="312"/>
      <c r="U1035" s="80"/>
      <c r="V1035" s="312"/>
      <c r="W1035" s="433"/>
      <c r="X1035" s="312"/>
      <c r="Y1035" s="313"/>
      <c r="Z1035" s="313"/>
      <c r="AA1035" s="313"/>
      <c r="AC1035" s="313"/>
      <c r="AE1035" s="313"/>
      <c r="AF1035" s="313"/>
      <c r="AG1035" s="313"/>
      <c r="AH1035" s="313"/>
      <c r="AI1035" s="313"/>
      <c r="AK1035" s="41"/>
      <c r="AL1035" s="41"/>
      <c r="AM1035" s="313"/>
      <c r="AN1035" s="74"/>
    </row>
    <row r="1036" spans="1:40" s="294" customFormat="1" ht="15.5">
      <c r="A1036" s="40" t="s">
        <v>10310</v>
      </c>
      <c r="B1036" s="443">
        <v>44721</v>
      </c>
      <c r="C1036" s="41">
        <v>222</v>
      </c>
      <c r="D1036" s="432" t="s">
        <v>10313</v>
      </c>
      <c r="E1036" s="312"/>
      <c r="F1036" s="312">
        <v>1</v>
      </c>
      <c r="G1036" s="312">
        <v>61</v>
      </c>
      <c r="H1036" s="312">
        <v>160</v>
      </c>
      <c r="I1036" s="312"/>
      <c r="J1036" s="312"/>
      <c r="K1036" s="312">
        <v>43</v>
      </c>
      <c r="L1036" s="312">
        <v>38</v>
      </c>
      <c r="M1036" s="312"/>
      <c r="N1036" s="312"/>
      <c r="O1036" s="312"/>
      <c r="P1036" s="312">
        <v>70</v>
      </c>
      <c r="Q1036" s="447">
        <v>222</v>
      </c>
      <c r="R1036" s="312"/>
      <c r="S1036" s="312"/>
      <c r="T1036" s="312"/>
      <c r="U1036" s="80"/>
      <c r="V1036" s="312"/>
      <c r="W1036" s="433"/>
      <c r="X1036" s="312"/>
      <c r="Y1036" s="313"/>
      <c r="Z1036" s="313"/>
      <c r="AA1036" s="313"/>
      <c r="AC1036" s="313"/>
      <c r="AE1036" s="313"/>
      <c r="AF1036" s="313"/>
      <c r="AG1036" s="313"/>
      <c r="AH1036" s="313"/>
      <c r="AI1036" s="313"/>
      <c r="AK1036" s="41"/>
      <c r="AL1036" s="41"/>
      <c r="AM1036" s="313"/>
      <c r="AN1036" s="74"/>
    </row>
    <row r="1037" spans="1:40" s="294" customFormat="1" ht="15.5">
      <c r="A1037" s="40" t="s">
        <v>10319</v>
      </c>
      <c r="B1037" s="443">
        <v>44721</v>
      </c>
      <c r="C1037" s="41">
        <v>31</v>
      </c>
      <c r="D1037" s="432"/>
      <c r="E1037" s="312" t="s">
        <v>10323</v>
      </c>
      <c r="F1037" s="312">
        <v>7</v>
      </c>
      <c r="G1037" s="312">
        <v>15</v>
      </c>
      <c r="H1037" s="312">
        <v>9</v>
      </c>
      <c r="I1037" s="312"/>
      <c r="J1037" s="312"/>
      <c r="K1037" s="312"/>
      <c r="L1037" s="312"/>
      <c r="M1037" s="312"/>
      <c r="N1037" s="312"/>
      <c r="O1037" s="312"/>
      <c r="P1037" s="312">
        <v>6</v>
      </c>
      <c r="Q1037" s="447">
        <v>12</v>
      </c>
      <c r="R1037" s="312">
        <v>1</v>
      </c>
      <c r="S1037" s="312"/>
      <c r="T1037" s="312"/>
      <c r="U1037" s="312">
        <v>3</v>
      </c>
      <c r="V1037" s="312">
        <v>1</v>
      </c>
      <c r="W1037" s="433"/>
      <c r="X1037" s="312"/>
      <c r="Y1037" s="313" t="s">
        <v>140</v>
      </c>
      <c r="Z1037" s="313" t="s">
        <v>41</v>
      </c>
      <c r="AA1037" s="313"/>
      <c r="AC1037" s="313"/>
      <c r="AE1037" s="313" t="s">
        <v>41</v>
      </c>
      <c r="AF1037" s="313" t="s">
        <v>41</v>
      </c>
      <c r="AG1037" s="313"/>
      <c r="AH1037" s="313"/>
      <c r="AI1037" s="313" t="s">
        <v>41</v>
      </c>
      <c r="AK1037" s="41"/>
      <c r="AL1037" s="41"/>
      <c r="AM1037" s="313" t="s">
        <v>10327</v>
      </c>
      <c r="AN1037" s="74"/>
    </row>
    <row r="1038" spans="1:40" s="40" customFormat="1" ht="13">
      <c r="A1038" s="40" t="s">
        <v>10330</v>
      </c>
      <c r="B1038" s="443">
        <v>44736</v>
      </c>
      <c r="C1038" s="41">
        <v>119</v>
      </c>
      <c r="D1038" s="134" t="s">
        <v>10440</v>
      </c>
      <c r="E1038" s="41"/>
      <c r="F1038" s="41"/>
      <c r="G1038" s="41"/>
      <c r="H1038" s="134">
        <v>119</v>
      </c>
      <c r="I1038" s="41"/>
      <c r="J1038" s="41"/>
      <c r="K1038" s="41"/>
      <c r="L1038" s="41"/>
      <c r="M1038" s="41"/>
      <c r="N1038" s="41"/>
      <c r="O1038" s="41"/>
      <c r="P1038" s="41">
        <v>41</v>
      </c>
      <c r="Q1038" s="41">
        <v>119</v>
      </c>
      <c r="R1038" s="41"/>
      <c r="S1038" s="41"/>
      <c r="T1038" s="41"/>
      <c r="U1038" s="41"/>
      <c r="V1038" s="41"/>
      <c r="W1038" s="41"/>
      <c r="X1038" s="41"/>
      <c r="Y1038" s="41"/>
      <c r="Z1038" s="41"/>
      <c r="AA1038" s="41"/>
    </row>
    <row r="1039" spans="1:40" s="40" customFormat="1" ht="13">
      <c r="A1039" s="40" t="s">
        <v>10441</v>
      </c>
      <c r="B1039" s="442">
        <v>44730</v>
      </c>
      <c r="C1039" s="41">
        <v>13</v>
      </c>
      <c r="D1039" s="41"/>
      <c r="E1039" s="41"/>
      <c r="F1039" s="41"/>
      <c r="G1039" s="41"/>
      <c r="H1039" s="41">
        <v>13</v>
      </c>
      <c r="I1039" s="41"/>
      <c r="J1039" s="41"/>
      <c r="K1039" s="41"/>
      <c r="L1039" s="41"/>
      <c r="M1039" s="41"/>
      <c r="N1039" s="41"/>
      <c r="O1039" s="41"/>
      <c r="P1039" s="41">
        <v>9</v>
      </c>
      <c r="Q1039" s="41">
        <v>13</v>
      </c>
      <c r="R1039" s="41"/>
      <c r="S1039" s="41"/>
      <c r="T1039" s="41"/>
      <c r="U1039" s="41"/>
      <c r="V1039" s="41"/>
      <c r="W1039" s="41"/>
      <c r="X1039" s="41"/>
      <c r="Y1039" s="41"/>
      <c r="Z1039" s="41"/>
      <c r="AA1039" s="41"/>
    </row>
    <row r="1040" spans="1:40" s="40" customFormat="1" ht="13">
      <c r="A1040" s="40" t="s">
        <v>10442</v>
      </c>
      <c r="B1040" s="442">
        <v>44730</v>
      </c>
      <c r="C1040" s="41">
        <v>16</v>
      </c>
      <c r="D1040" s="41"/>
      <c r="E1040" s="41"/>
      <c r="F1040" s="41"/>
      <c r="G1040" s="41"/>
      <c r="H1040" s="41">
        <v>16</v>
      </c>
      <c r="I1040" s="41"/>
      <c r="J1040" s="41"/>
      <c r="K1040" s="41"/>
      <c r="L1040" s="41"/>
      <c r="M1040" s="41"/>
      <c r="N1040" s="41"/>
      <c r="O1040" s="41"/>
      <c r="P1040" s="41">
        <v>10</v>
      </c>
      <c r="Q1040" s="41">
        <v>16</v>
      </c>
      <c r="R1040" s="41"/>
      <c r="S1040" s="41"/>
      <c r="T1040" s="41"/>
      <c r="U1040" s="41"/>
      <c r="V1040" s="41"/>
      <c r="W1040" s="41"/>
      <c r="X1040" s="41"/>
      <c r="Y1040" s="41"/>
      <c r="Z1040" s="41"/>
      <c r="AA1040" s="41"/>
    </row>
    <row r="1041" spans="1:52" s="40" customFormat="1" ht="13">
      <c r="A1041" s="40" t="s">
        <v>10339</v>
      </c>
      <c r="B1041" s="442">
        <v>44735</v>
      </c>
      <c r="C1041" s="41">
        <v>84</v>
      </c>
      <c r="D1041" s="41" t="s">
        <v>10448</v>
      </c>
      <c r="E1041" s="41" t="s">
        <v>10451</v>
      </c>
      <c r="F1041" s="41"/>
      <c r="G1041" s="41"/>
      <c r="H1041" s="41"/>
      <c r="I1041" s="41"/>
      <c r="J1041" s="41"/>
      <c r="K1041" s="41"/>
      <c r="L1041" s="41">
        <v>15</v>
      </c>
      <c r="M1041" s="41" t="s">
        <v>10450</v>
      </c>
      <c r="N1041" s="41">
        <v>3</v>
      </c>
      <c r="O1041" s="41"/>
      <c r="P1041" s="41">
        <v>22</v>
      </c>
      <c r="Q1041" s="41">
        <v>84</v>
      </c>
      <c r="R1041" s="41"/>
      <c r="S1041" s="41"/>
      <c r="T1041" s="41"/>
      <c r="U1041" s="41"/>
      <c r="V1041" s="41"/>
      <c r="W1041" s="41"/>
      <c r="X1041" s="41"/>
      <c r="Y1041" s="41"/>
      <c r="Z1041" s="41"/>
      <c r="AA1041" s="41"/>
      <c r="AL1041" s="41" t="s">
        <v>10449</v>
      </c>
    </row>
    <row r="1042" spans="1:52" s="40" customFormat="1" ht="13">
      <c r="A1042" s="40" t="s">
        <v>10344</v>
      </c>
      <c r="B1042" s="442">
        <v>44735</v>
      </c>
      <c r="C1042" s="41">
        <v>2203</v>
      </c>
      <c r="D1042" s="41" t="s">
        <v>10455</v>
      </c>
      <c r="E1042" s="41"/>
      <c r="F1042" s="41"/>
      <c r="G1042" s="41"/>
      <c r="H1042" s="41">
        <v>1607</v>
      </c>
      <c r="I1042" s="41"/>
      <c r="J1042" s="41"/>
      <c r="K1042" s="41"/>
      <c r="L1042" s="41">
        <v>303</v>
      </c>
      <c r="M1042" s="41"/>
      <c r="N1042" s="41">
        <v>34</v>
      </c>
      <c r="O1042" s="41"/>
      <c r="P1042" s="41">
        <v>615</v>
      </c>
      <c r="Q1042" s="41">
        <v>2203</v>
      </c>
      <c r="R1042" s="41"/>
      <c r="S1042" s="41">
        <v>14</v>
      </c>
      <c r="T1042" s="41"/>
      <c r="U1042" s="41"/>
      <c r="V1042" s="41"/>
      <c r="W1042" s="41"/>
      <c r="X1042" s="41"/>
      <c r="Y1042" s="41"/>
      <c r="Z1042" s="41"/>
      <c r="AA1042" s="41"/>
    </row>
    <row r="1043" spans="1:52" s="40" customFormat="1" ht="13">
      <c r="A1043" s="40" t="s">
        <v>10349</v>
      </c>
      <c r="B1043" s="442">
        <v>44732</v>
      </c>
      <c r="C1043" s="41">
        <v>44</v>
      </c>
      <c r="D1043" s="41" t="s">
        <v>10456</v>
      </c>
      <c r="E1043" s="41"/>
      <c r="F1043" s="41"/>
      <c r="G1043" s="41"/>
      <c r="H1043" s="41">
        <v>44</v>
      </c>
      <c r="I1043" s="41"/>
      <c r="J1043" s="41"/>
      <c r="K1043" s="41"/>
      <c r="L1043" s="41"/>
      <c r="M1043" s="41"/>
      <c r="N1043" s="41"/>
      <c r="O1043" s="41"/>
      <c r="P1043" s="41"/>
      <c r="Q1043" s="41">
        <v>44</v>
      </c>
      <c r="R1043" s="41"/>
      <c r="S1043" s="41">
        <v>0</v>
      </c>
      <c r="T1043" s="41"/>
      <c r="U1043" s="41"/>
      <c r="V1043" s="41"/>
      <c r="W1043" s="41"/>
      <c r="X1043" s="41"/>
      <c r="Y1043" s="41"/>
      <c r="Z1043" s="41"/>
      <c r="AA1043" s="41"/>
      <c r="AL1043" s="41" t="s">
        <v>10457</v>
      </c>
    </row>
    <row r="1044" spans="1:52" s="40" customFormat="1" ht="13">
      <c r="A1044" s="40" t="s">
        <v>10355</v>
      </c>
      <c r="B1044" s="442">
        <v>44730</v>
      </c>
      <c r="C1044" s="41">
        <v>2</v>
      </c>
      <c r="D1044" s="41" t="s">
        <v>10461</v>
      </c>
      <c r="E1044" s="41"/>
      <c r="F1044" s="41"/>
      <c r="G1044" s="41">
        <v>1</v>
      </c>
      <c r="H1044" s="41">
        <v>1</v>
      </c>
      <c r="I1044" s="41"/>
      <c r="J1044" s="41"/>
      <c r="K1044" s="41"/>
      <c r="L1044" s="41"/>
      <c r="M1044" s="41"/>
      <c r="N1044" s="41"/>
      <c r="O1044" s="41"/>
      <c r="P1044" s="41"/>
      <c r="Q1044" s="41">
        <v>1</v>
      </c>
      <c r="R1044" s="41">
        <v>1</v>
      </c>
      <c r="S1044" s="41">
        <v>1</v>
      </c>
      <c r="T1044" s="41"/>
      <c r="U1044" s="41"/>
      <c r="V1044" s="41"/>
      <c r="W1044" s="41"/>
      <c r="X1044" s="41"/>
      <c r="Y1044" s="41"/>
      <c r="Z1044" s="41"/>
      <c r="AA1044" s="41"/>
      <c r="AM1044" s="41" t="s">
        <v>10462</v>
      </c>
    </row>
    <row r="1045" spans="1:52" s="40" customFormat="1" ht="13">
      <c r="A1045" s="40" t="s">
        <v>10359</v>
      </c>
      <c r="B1045" s="442">
        <v>44725</v>
      </c>
      <c r="C1045" s="41">
        <v>182</v>
      </c>
      <c r="D1045" s="41" t="s">
        <v>10464</v>
      </c>
      <c r="E1045" s="41" t="s">
        <v>10465</v>
      </c>
      <c r="F1045" s="41"/>
      <c r="G1045" s="41"/>
      <c r="H1045" s="41">
        <v>182</v>
      </c>
      <c r="I1045" s="41"/>
      <c r="J1045" s="41"/>
      <c r="K1045" s="41">
        <v>11</v>
      </c>
      <c r="L1045" s="41"/>
      <c r="M1045" s="41" t="s">
        <v>10468</v>
      </c>
      <c r="N1045" s="41">
        <v>22</v>
      </c>
      <c r="O1045" s="41">
        <v>7</v>
      </c>
      <c r="P1045" s="41">
        <v>77</v>
      </c>
      <c r="Q1045" s="41">
        <v>182</v>
      </c>
      <c r="R1045" s="41"/>
      <c r="S1045" s="41"/>
      <c r="T1045" s="41"/>
      <c r="U1045" s="41"/>
      <c r="V1045" s="41">
        <v>14</v>
      </c>
      <c r="W1045" s="41"/>
      <c r="X1045" s="41"/>
      <c r="Y1045" s="41"/>
      <c r="Z1045" s="41"/>
      <c r="AA1045" s="41">
        <v>158</v>
      </c>
    </row>
    <row r="1046" spans="1:52" s="40" customFormat="1" ht="13">
      <c r="A1046" s="40" t="s">
        <v>10366</v>
      </c>
      <c r="B1046" s="442">
        <v>44736</v>
      </c>
      <c r="C1046" s="41">
        <v>74</v>
      </c>
      <c r="D1046" s="41" t="s">
        <v>10470</v>
      </c>
      <c r="E1046" s="41"/>
      <c r="F1046" s="41"/>
      <c r="G1046" s="41"/>
      <c r="H1046" s="41"/>
      <c r="I1046" s="41"/>
      <c r="J1046" s="41"/>
      <c r="K1046" s="41"/>
      <c r="L1046" s="41"/>
      <c r="M1046" s="41" t="s">
        <v>185</v>
      </c>
      <c r="N1046" s="41"/>
      <c r="O1046" s="41">
        <v>1</v>
      </c>
      <c r="P1046" s="41"/>
      <c r="Q1046" s="41">
        <v>63</v>
      </c>
      <c r="R1046" s="41"/>
      <c r="S1046" s="41">
        <v>2</v>
      </c>
      <c r="T1046" s="41">
        <v>5</v>
      </c>
      <c r="U1046" s="41"/>
      <c r="V1046" s="41"/>
      <c r="W1046" s="41"/>
      <c r="X1046" s="41"/>
      <c r="Y1046" s="41"/>
      <c r="Z1046" s="41"/>
      <c r="AA1046" s="41"/>
    </row>
    <row r="1047" spans="1:52" s="40" customFormat="1" ht="13">
      <c r="A1047" s="40" t="s">
        <v>10369</v>
      </c>
      <c r="B1047" s="442">
        <v>44736</v>
      </c>
      <c r="C1047" s="41">
        <v>8</v>
      </c>
      <c r="D1047" s="41" t="s">
        <v>10471</v>
      </c>
      <c r="E1047" s="41"/>
      <c r="F1047" s="41"/>
      <c r="G1047" s="41"/>
      <c r="H1047" s="41">
        <v>8</v>
      </c>
      <c r="I1047" s="41"/>
      <c r="J1047" s="41"/>
      <c r="K1047" s="41"/>
      <c r="L1047" s="41"/>
      <c r="M1047" s="41"/>
      <c r="N1047" s="41"/>
      <c r="O1047" s="41"/>
      <c r="P1047" s="41">
        <v>4</v>
      </c>
      <c r="Q1047" s="41">
        <v>8</v>
      </c>
      <c r="R1047" s="41"/>
      <c r="S1047" s="41"/>
      <c r="T1047" s="41"/>
      <c r="U1047" s="41"/>
      <c r="V1047" s="41"/>
      <c r="W1047" s="41"/>
      <c r="X1047" s="41"/>
      <c r="Y1047" s="41"/>
      <c r="Z1047" s="41"/>
      <c r="AA1047" s="41"/>
      <c r="AB1047" s="41"/>
      <c r="AC1047" s="41"/>
      <c r="AD1047" s="41"/>
      <c r="AE1047" s="41"/>
      <c r="AF1047" s="41"/>
      <c r="AG1047" s="41"/>
      <c r="AH1047" s="41"/>
      <c r="AI1047" s="41"/>
      <c r="AJ1047" s="41"/>
      <c r="AK1047" s="41"/>
      <c r="AL1047" s="41"/>
      <c r="AM1047" s="41"/>
      <c r="AN1047" s="41"/>
      <c r="AO1047" s="41"/>
      <c r="AP1047" s="41"/>
      <c r="AQ1047" s="41"/>
      <c r="AR1047" s="41"/>
      <c r="AS1047" s="41"/>
      <c r="AT1047" s="41"/>
      <c r="AU1047" s="41"/>
      <c r="AV1047" s="41"/>
      <c r="AW1047" s="41"/>
      <c r="AX1047" s="41"/>
      <c r="AY1047" s="41"/>
      <c r="AZ1047" s="41"/>
    </row>
    <row r="1048" spans="1:52" s="40" customFormat="1" ht="13">
      <c r="A1048" s="40" t="s">
        <v>10376</v>
      </c>
      <c r="B1048" s="442">
        <v>44736</v>
      </c>
      <c r="C1048" s="41">
        <v>394</v>
      </c>
      <c r="D1048" s="41">
        <v>30.8</v>
      </c>
      <c r="E1048" s="41">
        <v>38</v>
      </c>
      <c r="F1048" s="41"/>
      <c r="G1048" s="41"/>
      <c r="H1048" s="41">
        <v>394</v>
      </c>
      <c r="I1048" s="41"/>
      <c r="J1048" s="41">
        <v>22</v>
      </c>
      <c r="K1048" s="41">
        <v>4</v>
      </c>
      <c r="L1048" s="41">
        <v>51</v>
      </c>
      <c r="M1048" s="41"/>
      <c r="N1048" s="41">
        <v>5</v>
      </c>
      <c r="O1048" s="41">
        <v>1</v>
      </c>
      <c r="P1048" s="41">
        <v>102</v>
      </c>
      <c r="Q1048" s="41">
        <v>394</v>
      </c>
      <c r="R1048" s="41">
        <v>13</v>
      </c>
      <c r="S1048" s="41">
        <v>7</v>
      </c>
      <c r="T1048" s="41">
        <v>4</v>
      </c>
      <c r="U1048" s="41"/>
      <c r="V1048" s="41"/>
      <c r="W1048" s="41"/>
      <c r="X1048" s="41"/>
      <c r="Y1048" s="41"/>
      <c r="Z1048" s="41"/>
      <c r="AA1048" s="41"/>
      <c r="AB1048" s="41"/>
      <c r="AC1048" s="41"/>
      <c r="AD1048" s="41"/>
      <c r="AE1048" s="41"/>
      <c r="AF1048" s="41"/>
      <c r="AG1048" s="41"/>
      <c r="AH1048" s="41"/>
      <c r="AI1048" s="41"/>
      <c r="AJ1048" s="41"/>
      <c r="AK1048" s="41"/>
      <c r="AL1048" s="41">
        <v>30.57</v>
      </c>
      <c r="AM1048" s="41"/>
      <c r="AN1048" s="41"/>
      <c r="AO1048" s="41"/>
      <c r="AP1048" s="41"/>
      <c r="AQ1048" s="41"/>
      <c r="AR1048" s="41"/>
      <c r="AS1048" s="41"/>
      <c r="AT1048" s="41"/>
      <c r="AU1048" s="41"/>
      <c r="AV1048" s="41"/>
      <c r="AW1048" s="41"/>
      <c r="AX1048" s="41"/>
      <c r="AY1048" s="41"/>
      <c r="AZ1048" s="41"/>
    </row>
    <row r="1049" spans="1:52" s="40" customFormat="1" ht="13">
      <c r="A1049" s="40" t="s">
        <v>10381</v>
      </c>
      <c r="B1049" s="55">
        <v>44795</v>
      </c>
      <c r="C1049" s="41">
        <v>117</v>
      </c>
      <c r="D1049" s="41" t="s">
        <v>10473</v>
      </c>
      <c r="E1049" s="41" t="s">
        <v>10475</v>
      </c>
      <c r="F1049" s="41"/>
      <c r="G1049" s="41"/>
      <c r="H1049" s="41"/>
      <c r="I1049" s="41"/>
      <c r="J1049" s="41"/>
      <c r="K1049" s="41"/>
      <c r="L1049" s="41"/>
      <c r="M1049" s="41"/>
      <c r="N1049" s="41"/>
      <c r="O1049" s="41"/>
      <c r="P1049" s="41"/>
      <c r="Q1049" s="41"/>
      <c r="R1049" s="41"/>
      <c r="S1049" s="41"/>
      <c r="T1049" s="41"/>
      <c r="U1049" s="41"/>
      <c r="V1049" s="41"/>
      <c r="W1049" s="41"/>
      <c r="X1049" s="41"/>
      <c r="Y1049" s="41"/>
      <c r="Z1049" s="41"/>
      <c r="AA1049" s="41"/>
      <c r="AB1049" s="41"/>
      <c r="AC1049" s="41"/>
      <c r="AD1049" s="41"/>
      <c r="AE1049" s="41"/>
      <c r="AF1049" s="41"/>
      <c r="AG1049" s="41"/>
      <c r="AH1049" s="41"/>
      <c r="AI1049" s="41"/>
      <c r="AJ1049" s="41"/>
      <c r="AK1049" s="41"/>
      <c r="AL1049" s="41" t="s">
        <v>10474</v>
      </c>
      <c r="AM1049" s="41"/>
      <c r="AN1049" s="41"/>
      <c r="AO1049" s="41"/>
      <c r="AP1049" s="41"/>
      <c r="AQ1049" s="41"/>
      <c r="AR1049" s="41"/>
      <c r="AS1049" s="41"/>
      <c r="AT1049" s="41"/>
      <c r="AU1049" s="41"/>
      <c r="AV1049" s="41"/>
      <c r="AW1049" s="41"/>
      <c r="AX1049" s="41"/>
      <c r="AY1049" s="41"/>
      <c r="AZ1049" s="41"/>
    </row>
    <row r="1050" spans="1:52" s="40" customFormat="1" ht="13">
      <c r="A1050" s="40" t="s">
        <v>10477</v>
      </c>
      <c r="B1050" s="442">
        <v>44728</v>
      </c>
      <c r="C1050" s="41">
        <v>12</v>
      </c>
      <c r="D1050" s="41" t="s">
        <v>10479</v>
      </c>
      <c r="E1050" s="41" t="s">
        <v>10483</v>
      </c>
      <c r="F1050" s="41">
        <v>0</v>
      </c>
      <c r="G1050" s="41">
        <v>7</v>
      </c>
      <c r="H1050" s="41">
        <v>5</v>
      </c>
      <c r="I1050" s="41"/>
      <c r="J1050" s="41"/>
      <c r="K1050" s="41"/>
      <c r="L1050" s="41"/>
      <c r="M1050" s="41">
        <v>5</v>
      </c>
      <c r="N1050" s="41">
        <v>0</v>
      </c>
      <c r="O1050" s="41"/>
      <c r="P1050" s="41"/>
      <c r="Q1050" s="41">
        <v>6</v>
      </c>
      <c r="R1050" s="41"/>
      <c r="S1050" s="41"/>
      <c r="T1050" s="41"/>
      <c r="U1050" s="41">
        <v>6</v>
      </c>
      <c r="V1050" s="41"/>
      <c r="W1050" s="41"/>
      <c r="X1050" s="41"/>
      <c r="Y1050" s="41"/>
      <c r="Z1050" s="41"/>
      <c r="AA1050" s="41"/>
      <c r="AB1050" s="41"/>
      <c r="AC1050" s="41"/>
      <c r="AD1050" s="41"/>
      <c r="AE1050" s="41"/>
      <c r="AF1050" s="41"/>
      <c r="AG1050" s="41"/>
      <c r="AH1050" s="41"/>
      <c r="AI1050" s="41"/>
      <c r="AJ1050" s="41"/>
      <c r="AK1050" s="41"/>
      <c r="AL1050" s="41" t="s">
        <v>10481</v>
      </c>
      <c r="AM1050" s="41"/>
      <c r="AN1050" s="41"/>
      <c r="AO1050" s="41"/>
      <c r="AP1050" s="41"/>
      <c r="AQ1050" s="41"/>
      <c r="AR1050" s="41"/>
      <c r="AS1050" s="41"/>
      <c r="AT1050" s="41"/>
      <c r="AU1050" s="41"/>
      <c r="AV1050" s="41"/>
      <c r="AW1050" s="41"/>
      <c r="AX1050" s="41"/>
      <c r="AY1050" s="41"/>
      <c r="AZ1050" s="41"/>
    </row>
    <row r="1051" spans="1:52" s="40" customFormat="1" ht="13">
      <c r="A1051" s="40" t="s">
        <v>10478</v>
      </c>
      <c r="B1051" s="442">
        <v>44728</v>
      </c>
      <c r="C1051" s="41">
        <v>24</v>
      </c>
      <c r="D1051" s="41" t="s">
        <v>10480</v>
      </c>
      <c r="E1051" s="41" t="s">
        <v>10484</v>
      </c>
      <c r="F1051" s="41">
        <v>2</v>
      </c>
      <c r="G1051" s="41">
        <v>11</v>
      </c>
      <c r="H1051" s="41">
        <v>11</v>
      </c>
      <c r="I1051" s="41"/>
      <c r="J1051" s="41"/>
      <c r="K1051" s="41"/>
      <c r="L1051" s="41"/>
      <c r="M1051" s="41">
        <v>5</v>
      </c>
      <c r="N1051" s="41">
        <v>5</v>
      </c>
      <c r="O1051" s="41"/>
      <c r="P1051" s="41"/>
      <c r="Q1051" s="41">
        <v>12</v>
      </c>
      <c r="R1051" s="41"/>
      <c r="S1051" s="41"/>
      <c r="T1051" s="41"/>
      <c r="U1051" s="41">
        <v>12</v>
      </c>
      <c r="V1051" s="41"/>
      <c r="W1051" s="41"/>
      <c r="X1051" s="41"/>
      <c r="Y1051" s="41"/>
      <c r="Z1051" s="41"/>
      <c r="AA1051" s="41"/>
      <c r="AB1051" s="41"/>
      <c r="AC1051" s="41"/>
      <c r="AD1051" s="41"/>
      <c r="AE1051" s="41"/>
      <c r="AF1051" s="41"/>
      <c r="AG1051" s="41"/>
      <c r="AH1051" s="41"/>
      <c r="AI1051" s="41"/>
      <c r="AJ1051" s="41"/>
      <c r="AK1051" s="41"/>
      <c r="AL1051" s="41" t="s">
        <v>10482</v>
      </c>
      <c r="AM1051" s="41"/>
      <c r="AN1051" s="41"/>
      <c r="AO1051" s="41"/>
      <c r="AP1051" s="41"/>
      <c r="AQ1051" s="41"/>
      <c r="AR1051" s="41"/>
      <c r="AS1051" s="41"/>
      <c r="AT1051" s="41"/>
      <c r="AU1051" s="41"/>
      <c r="AV1051" s="41"/>
      <c r="AW1051" s="41"/>
      <c r="AX1051" s="41"/>
      <c r="AY1051" s="41"/>
      <c r="AZ1051" s="41"/>
    </row>
    <row r="1052" spans="1:52" s="40" customFormat="1" ht="12.65" customHeight="1">
      <c r="A1052" s="40" t="s">
        <v>10390</v>
      </c>
      <c r="B1052" s="442">
        <v>44733</v>
      </c>
      <c r="C1052" s="41">
        <v>22</v>
      </c>
      <c r="D1052" s="41" t="s">
        <v>10490</v>
      </c>
      <c r="E1052" s="41"/>
      <c r="F1052" s="41"/>
      <c r="G1052" s="41"/>
      <c r="H1052" s="41"/>
      <c r="I1052" s="41"/>
      <c r="J1052" s="41"/>
      <c r="K1052" s="41"/>
      <c r="L1052" s="41"/>
      <c r="M1052" s="41"/>
      <c r="N1052" s="41"/>
      <c r="O1052" s="41"/>
      <c r="P1052" s="41"/>
      <c r="Q1052" s="41">
        <v>22</v>
      </c>
      <c r="R1052" s="41"/>
      <c r="S1052" s="41"/>
      <c r="T1052" s="41"/>
      <c r="U1052" s="41"/>
      <c r="V1052" s="41"/>
      <c r="W1052" s="41"/>
      <c r="X1052" s="41"/>
      <c r="Y1052" s="41"/>
      <c r="Z1052" s="41"/>
      <c r="AA1052" s="41"/>
      <c r="AB1052" s="41"/>
      <c r="AC1052" s="41"/>
      <c r="AD1052" s="41"/>
      <c r="AE1052" s="41"/>
      <c r="AF1052" s="41"/>
      <c r="AG1052" s="41"/>
      <c r="AH1052" s="41"/>
      <c r="AI1052" s="41"/>
      <c r="AJ1052" s="41"/>
      <c r="AK1052" s="41"/>
      <c r="AL1052" s="41" t="s">
        <v>10492</v>
      </c>
      <c r="AM1052" s="41"/>
      <c r="AN1052" s="41"/>
      <c r="AO1052" s="41"/>
      <c r="AP1052" s="41"/>
      <c r="AQ1052" s="41"/>
      <c r="AR1052" s="41"/>
      <c r="AS1052" s="41"/>
      <c r="AT1052" s="41"/>
      <c r="AU1052" s="41"/>
      <c r="AV1052" s="41"/>
      <c r="AW1052" s="41"/>
      <c r="AX1052" s="41"/>
      <c r="AY1052" s="41"/>
      <c r="AZ1052" s="41"/>
    </row>
    <row r="1053" spans="1:52" s="40" customFormat="1" ht="13">
      <c r="A1053" s="40" t="s">
        <v>10400</v>
      </c>
      <c r="B1053" s="442">
        <v>44728</v>
      </c>
      <c r="C1053" s="41">
        <v>64</v>
      </c>
      <c r="D1053" s="41" t="s">
        <v>10495</v>
      </c>
      <c r="E1053" s="41"/>
      <c r="F1053" s="41"/>
      <c r="G1053" s="41"/>
      <c r="H1053" s="41"/>
      <c r="I1053" s="41"/>
      <c r="J1053" s="41"/>
      <c r="K1053" s="41"/>
      <c r="L1053" s="41"/>
      <c r="M1053" s="41"/>
      <c r="N1053" s="41"/>
      <c r="O1053" s="41"/>
      <c r="P1053" s="41">
        <v>3</v>
      </c>
      <c r="Q1053" s="41"/>
      <c r="R1053" s="41"/>
      <c r="S1053" s="41"/>
      <c r="T1053" s="41"/>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row>
    <row r="1054" spans="1:52" s="40" customFormat="1" ht="13">
      <c r="A1054" s="40" t="s">
        <v>10404</v>
      </c>
      <c r="B1054" s="442">
        <v>44681</v>
      </c>
      <c r="C1054" s="41">
        <v>1</v>
      </c>
      <c r="D1054" s="41">
        <v>23</v>
      </c>
      <c r="E1054" s="41" t="s">
        <v>10498</v>
      </c>
      <c r="F1054" s="41"/>
      <c r="G1054" s="41">
        <v>1</v>
      </c>
      <c r="H1054" s="41"/>
      <c r="I1054" s="41"/>
      <c r="J1054" s="41"/>
      <c r="K1054" s="41"/>
      <c r="L1054" s="41"/>
      <c r="M1054" s="41"/>
      <c r="N1054" s="41">
        <v>1</v>
      </c>
      <c r="O1054" s="41"/>
      <c r="P1054" s="41"/>
      <c r="Q1054" s="41">
        <v>1</v>
      </c>
      <c r="R1054" s="41"/>
      <c r="S1054" s="41"/>
      <c r="T1054" s="41"/>
      <c r="U1054" s="41"/>
      <c r="V1054" s="41"/>
      <c r="W1054" s="41"/>
      <c r="X1054" s="41"/>
      <c r="Y1054" s="41"/>
      <c r="Z1054" s="41"/>
      <c r="AA1054" s="41"/>
      <c r="AB1054" s="41"/>
      <c r="AC1054" s="41"/>
      <c r="AD1054" s="41"/>
      <c r="AE1054" s="41"/>
      <c r="AF1054" s="41"/>
      <c r="AG1054" s="41"/>
      <c r="AH1054" s="41"/>
      <c r="AI1054" s="41"/>
      <c r="AJ1054" s="41"/>
      <c r="AK1054" s="41"/>
      <c r="AL1054" s="41"/>
      <c r="AM1054" s="41"/>
      <c r="AN1054" s="41"/>
      <c r="AO1054" s="41"/>
      <c r="AP1054" s="41"/>
      <c r="AQ1054" s="41"/>
      <c r="AR1054" s="41"/>
      <c r="AS1054" s="41"/>
      <c r="AT1054" s="41"/>
      <c r="AU1054" s="41"/>
      <c r="AV1054" s="41"/>
      <c r="AW1054" s="41"/>
      <c r="AX1054" s="41"/>
      <c r="AY1054" s="41"/>
      <c r="AZ1054" s="41"/>
    </row>
    <row r="1055" spans="1:52" s="40" customFormat="1" ht="13">
      <c r="A1055" s="40" t="s">
        <v>1322</v>
      </c>
      <c r="B1055" s="442">
        <v>44719</v>
      </c>
      <c r="C1055" s="41">
        <v>133</v>
      </c>
      <c r="D1055" s="41" t="s">
        <v>10501</v>
      </c>
      <c r="E1055" s="41"/>
      <c r="F1055" s="41"/>
      <c r="G1055" s="41"/>
      <c r="H1055" s="41"/>
      <c r="I1055" s="41"/>
      <c r="J1055" s="41"/>
      <c r="K1055" s="41">
        <v>10</v>
      </c>
      <c r="L1055" s="41">
        <v>19</v>
      </c>
      <c r="M1055" s="41"/>
      <c r="N1055" s="41">
        <v>4</v>
      </c>
      <c r="O1055" s="41"/>
      <c r="P1055" s="41">
        <v>34</v>
      </c>
      <c r="Q1055" s="41">
        <v>133</v>
      </c>
      <c r="R1055" s="41"/>
      <c r="S1055" s="41">
        <v>2</v>
      </c>
      <c r="T1055" s="41">
        <v>5</v>
      </c>
      <c r="U1055" s="41"/>
      <c r="V1055" s="41"/>
      <c r="W1055" s="41"/>
      <c r="X1055" s="41"/>
      <c r="Y1055" s="41"/>
      <c r="Z1055" s="41"/>
      <c r="AA1055" s="41"/>
      <c r="AB1055" s="41"/>
      <c r="AC1055" s="41"/>
      <c r="AD1055" s="41"/>
      <c r="AE1055" s="41"/>
      <c r="AF1055" s="41"/>
      <c r="AG1055" s="41"/>
      <c r="AH1055" s="41"/>
      <c r="AI1055" s="41"/>
      <c r="AJ1055" s="41"/>
      <c r="AK1055" s="41"/>
      <c r="AL1055" s="41"/>
      <c r="AM1055" s="41"/>
      <c r="AN1055" s="41"/>
      <c r="AO1055" s="41"/>
      <c r="AP1055" s="41"/>
      <c r="AQ1055" s="41"/>
      <c r="AR1055" s="41"/>
      <c r="AS1055" s="41"/>
      <c r="AT1055" s="41"/>
      <c r="AU1055" s="41"/>
      <c r="AV1055" s="41"/>
      <c r="AW1055" s="41"/>
      <c r="AX1055" s="41"/>
      <c r="AY1055" s="41"/>
      <c r="AZ1055" s="41"/>
    </row>
    <row r="1056" spans="1:52" s="40" customFormat="1" ht="13">
      <c r="A1056" s="40" t="s">
        <v>10414</v>
      </c>
      <c r="B1056" s="442">
        <v>44727</v>
      </c>
      <c r="C1056" s="41">
        <v>206</v>
      </c>
      <c r="D1056" s="41" t="s">
        <v>10503</v>
      </c>
      <c r="E1056" s="41"/>
      <c r="F1056" s="41">
        <v>34</v>
      </c>
      <c r="G1056" s="41">
        <v>40</v>
      </c>
      <c r="H1056" s="41">
        <v>132</v>
      </c>
      <c r="I1056" s="41"/>
      <c r="J1056" s="41"/>
      <c r="K1056" s="41"/>
      <c r="L1056" s="41"/>
      <c r="M1056" s="41" t="s">
        <v>10504</v>
      </c>
      <c r="N1056" s="41"/>
      <c r="O1056" s="41"/>
      <c r="P1056" s="41">
        <v>41</v>
      </c>
      <c r="Q1056" s="41">
        <v>80</v>
      </c>
      <c r="R1056" s="41"/>
      <c r="S1056" s="41"/>
      <c r="T1056" s="41"/>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row>
    <row r="1057" spans="1:60" s="40" customFormat="1" ht="13">
      <c r="A1057" s="40" t="s">
        <v>10419</v>
      </c>
      <c r="B1057" s="442">
        <v>44720</v>
      </c>
      <c r="C1057" s="41">
        <v>510</v>
      </c>
      <c r="D1057" s="41"/>
      <c r="E1057" s="41"/>
      <c r="F1057" s="41">
        <v>29</v>
      </c>
      <c r="G1057" s="41">
        <v>100</v>
      </c>
      <c r="H1057" s="41">
        <v>336</v>
      </c>
      <c r="I1057" s="41"/>
      <c r="J1057" s="41"/>
      <c r="K1057" s="41">
        <v>67</v>
      </c>
      <c r="L1057" s="41"/>
      <c r="M1057" s="41"/>
      <c r="N1057" s="41">
        <v>95</v>
      </c>
      <c r="O1057" s="41"/>
      <c r="P1057" s="41">
        <v>115</v>
      </c>
      <c r="Q1057" s="41">
        <v>213</v>
      </c>
      <c r="R1057" s="41">
        <v>14</v>
      </c>
      <c r="S1057" s="41">
        <v>21</v>
      </c>
      <c r="T1057" s="41"/>
      <c r="U1057" s="41">
        <v>163</v>
      </c>
      <c r="V1057" s="41">
        <v>2</v>
      </c>
      <c r="W1057" s="41"/>
      <c r="X1057" s="41"/>
      <c r="Y1057" s="41"/>
      <c r="Z1057" s="41"/>
      <c r="AA1057" s="41"/>
      <c r="AB1057" s="41"/>
      <c r="AC1057" s="41"/>
      <c r="AD1057" s="41"/>
      <c r="AE1057" s="41"/>
      <c r="AF1057" s="41"/>
      <c r="AG1057" s="41"/>
      <c r="AH1057" s="41"/>
      <c r="AI1057" s="41"/>
      <c r="AJ1057" s="41"/>
      <c r="AK1057" s="41"/>
      <c r="AL1057" s="41"/>
      <c r="AM1057" s="41"/>
      <c r="AN1057" s="41"/>
      <c r="AO1057" s="41"/>
      <c r="AP1057" s="41"/>
      <c r="AQ1057" s="41"/>
      <c r="AR1057" s="41"/>
      <c r="AS1057" s="41"/>
      <c r="AT1057" s="41"/>
      <c r="AU1057" s="41"/>
      <c r="AV1057" s="41"/>
      <c r="AW1057" s="41"/>
      <c r="AX1057" s="41"/>
      <c r="AY1057" s="41"/>
      <c r="AZ1057" s="41"/>
    </row>
    <row r="1058" spans="1:60" s="40" customFormat="1" ht="13">
      <c r="A1058" s="40" t="s">
        <v>10425</v>
      </c>
      <c r="B1058" s="442">
        <v>44718</v>
      </c>
      <c r="C1058" s="41">
        <v>27</v>
      </c>
      <c r="D1058" s="41" t="s">
        <v>10509</v>
      </c>
      <c r="E1058" s="41"/>
      <c r="F1058" s="41"/>
      <c r="G1058" s="41"/>
      <c r="H1058" s="41"/>
      <c r="I1058" s="41"/>
      <c r="J1058" s="41"/>
      <c r="K1058" s="41"/>
      <c r="L1058" s="41"/>
      <c r="M1058" s="41"/>
      <c r="N1058" s="41"/>
      <c r="O1058" s="41"/>
      <c r="P1058" s="41">
        <v>21</v>
      </c>
      <c r="Q1058" s="41">
        <v>27</v>
      </c>
      <c r="R1058" s="41"/>
      <c r="S1058" s="41">
        <v>2</v>
      </c>
      <c r="T1058" s="41"/>
      <c r="U1058" s="41"/>
      <c r="V1058" s="41"/>
      <c r="W1058" s="41"/>
      <c r="X1058" s="41"/>
      <c r="Y1058" s="41"/>
      <c r="Z1058" s="41"/>
      <c r="AA1058" s="41"/>
      <c r="AB1058" s="41"/>
      <c r="AC1058" s="41"/>
      <c r="AD1058" s="41"/>
      <c r="AE1058" s="41"/>
      <c r="AF1058" s="41"/>
      <c r="AG1058" s="41"/>
      <c r="AH1058" s="41"/>
      <c r="AI1058" s="41"/>
      <c r="AJ1058" s="41"/>
      <c r="AK1058" s="41"/>
      <c r="AL1058" s="41"/>
      <c r="AM1058" s="41" t="s">
        <v>10508</v>
      </c>
      <c r="AN1058" s="41"/>
      <c r="AO1058" s="41"/>
      <c r="AP1058" s="41"/>
      <c r="AQ1058" s="41"/>
      <c r="AR1058" s="41"/>
      <c r="AS1058" s="41"/>
      <c r="AT1058" s="41"/>
      <c r="AU1058" s="41"/>
      <c r="AV1058" s="41"/>
      <c r="AW1058" s="41"/>
      <c r="AX1058" s="41"/>
      <c r="AY1058" s="41"/>
      <c r="AZ1058" s="41"/>
    </row>
    <row r="1059" spans="1:60" s="40" customFormat="1" ht="13">
      <c r="A1059" s="40" t="s">
        <v>10510</v>
      </c>
      <c r="B1059" s="442">
        <v>44741</v>
      </c>
      <c r="C1059" s="41">
        <v>7</v>
      </c>
      <c r="D1059" s="41" t="s">
        <v>10514</v>
      </c>
      <c r="E1059" s="41" t="s">
        <v>10518</v>
      </c>
      <c r="F1059" s="41">
        <v>1</v>
      </c>
      <c r="G1059" s="41">
        <v>4</v>
      </c>
      <c r="H1059" s="41">
        <v>2</v>
      </c>
      <c r="I1059" s="41"/>
      <c r="J1059" s="41"/>
      <c r="K1059" s="41"/>
      <c r="L1059" s="41">
        <v>1</v>
      </c>
      <c r="M1059" s="41" t="s">
        <v>10516</v>
      </c>
      <c r="N1059" s="41"/>
      <c r="O1059" s="41"/>
      <c r="P1059" s="41">
        <v>5</v>
      </c>
      <c r="Q1059" s="41">
        <v>7</v>
      </c>
      <c r="R1059" s="41"/>
      <c r="S1059" s="41">
        <v>0</v>
      </c>
      <c r="T1059" s="41"/>
      <c r="U1059" s="41"/>
      <c r="V1059" s="41"/>
      <c r="W1059" s="41"/>
      <c r="X1059" s="41"/>
      <c r="Y1059" s="41"/>
      <c r="Z1059" s="41"/>
      <c r="AA1059" s="41"/>
      <c r="AB1059" s="41"/>
      <c r="AC1059" s="41"/>
      <c r="AD1059" s="41"/>
      <c r="AE1059" s="41"/>
      <c r="AF1059" s="41"/>
      <c r="AG1059" s="41"/>
      <c r="AH1059" s="41"/>
      <c r="AI1059" s="41"/>
      <c r="AJ1059" s="41"/>
      <c r="AK1059" s="41"/>
      <c r="AL1059" s="41"/>
      <c r="AM1059" s="41"/>
      <c r="AN1059" s="41"/>
      <c r="AO1059" s="41"/>
      <c r="AP1059" s="41"/>
      <c r="AQ1059" s="41"/>
      <c r="AR1059" s="41"/>
      <c r="AS1059" s="41"/>
      <c r="AT1059" s="41"/>
      <c r="AU1059" s="41"/>
      <c r="AV1059" s="41"/>
      <c r="AW1059" s="41"/>
      <c r="AX1059" s="41"/>
      <c r="AY1059" s="41"/>
      <c r="AZ1059" s="41"/>
    </row>
    <row r="1060" spans="1:60" s="40" customFormat="1" ht="13">
      <c r="A1060" s="40" t="s">
        <v>10511</v>
      </c>
      <c r="B1060" s="442">
        <v>44741</v>
      </c>
      <c r="C1060" s="41">
        <v>16</v>
      </c>
      <c r="D1060" s="41" t="s">
        <v>10515</v>
      </c>
      <c r="E1060" s="41" t="s">
        <v>10519</v>
      </c>
      <c r="F1060" s="41">
        <v>2</v>
      </c>
      <c r="G1060" s="41">
        <v>3</v>
      </c>
      <c r="H1060" s="41">
        <v>11</v>
      </c>
      <c r="I1060" s="41"/>
      <c r="J1060" s="41"/>
      <c r="K1060" s="41"/>
      <c r="L1060" s="41">
        <v>2</v>
      </c>
      <c r="M1060" s="41" t="s">
        <v>10517</v>
      </c>
      <c r="N1060" s="41"/>
      <c r="O1060" s="41"/>
      <c r="P1060" s="41">
        <v>7</v>
      </c>
      <c r="Q1060" s="41">
        <v>16</v>
      </c>
      <c r="R1060" s="41"/>
      <c r="S1060" s="41">
        <v>0</v>
      </c>
      <c r="T1060" s="41"/>
      <c r="U1060" s="41"/>
      <c r="V1060" s="41"/>
      <c r="W1060" s="41"/>
      <c r="X1060" s="41"/>
      <c r="Y1060" s="41"/>
      <c r="Z1060" s="41"/>
      <c r="AA1060" s="41"/>
      <c r="AB1060" s="41"/>
      <c r="AC1060" s="41"/>
      <c r="AD1060" s="41"/>
      <c r="AE1060" s="41"/>
      <c r="AF1060" s="41"/>
      <c r="AG1060" s="41"/>
      <c r="AH1060" s="41"/>
      <c r="AI1060" s="41"/>
      <c r="AJ1060" s="41"/>
      <c r="AK1060" s="41"/>
      <c r="AL1060" s="41"/>
      <c r="AM1060" s="41"/>
      <c r="AN1060" s="41"/>
      <c r="AO1060" s="41"/>
      <c r="AP1060" s="41"/>
      <c r="AQ1060" s="41"/>
      <c r="AR1060" s="41"/>
      <c r="AS1060" s="41"/>
      <c r="AT1060" s="41"/>
      <c r="AU1060" s="41"/>
      <c r="AV1060" s="41"/>
      <c r="AW1060" s="41"/>
      <c r="AX1060" s="41"/>
      <c r="AY1060" s="41"/>
      <c r="AZ1060" s="41"/>
    </row>
    <row r="1061" spans="1:60" s="40" customFormat="1" ht="13">
      <c r="A1061" s="40" t="s">
        <v>10431</v>
      </c>
      <c r="B1061" s="442">
        <v>44740</v>
      </c>
      <c r="C1061" s="41">
        <v>193</v>
      </c>
      <c r="D1061" s="41"/>
      <c r="E1061" s="41"/>
      <c r="F1061" s="41"/>
      <c r="G1061" s="41"/>
      <c r="H1061" s="41"/>
      <c r="I1061" s="41"/>
      <c r="J1061" s="41"/>
      <c r="K1061" s="41"/>
      <c r="L1061" s="41"/>
      <c r="M1061" s="41"/>
      <c r="N1061" s="41"/>
      <c r="O1061" s="41"/>
      <c r="P1061" s="41"/>
      <c r="Q1061" s="41">
        <v>193</v>
      </c>
      <c r="R1061" s="41"/>
      <c r="S1061" s="41"/>
      <c r="T1061" s="41"/>
      <c r="U1061" s="41"/>
      <c r="V1061" s="41"/>
      <c r="W1061" s="41"/>
      <c r="X1061" s="41"/>
      <c r="Y1061" s="41"/>
      <c r="Z1061" s="41"/>
      <c r="AA1061" s="41"/>
      <c r="AB1061" s="41"/>
      <c r="AC1061" s="41"/>
      <c r="AD1061" s="41"/>
      <c r="AE1061" s="41"/>
      <c r="AF1061" s="41">
        <v>5</v>
      </c>
      <c r="AG1061" s="41"/>
      <c r="AH1061" s="41"/>
      <c r="AI1061" s="41"/>
      <c r="AJ1061" s="41"/>
      <c r="AK1061" s="41"/>
      <c r="AL1061" s="41"/>
      <c r="AM1061" s="41"/>
      <c r="AN1061" s="41"/>
      <c r="AO1061" s="41"/>
      <c r="AP1061" s="41"/>
      <c r="AQ1061" s="41"/>
      <c r="AR1061" s="41"/>
      <c r="AS1061" s="41"/>
      <c r="AT1061" s="41"/>
      <c r="AU1061" s="41"/>
      <c r="AV1061" s="41"/>
      <c r="AW1061" s="41"/>
      <c r="AX1061" s="41"/>
      <c r="AY1061" s="41"/>
      <c r="AZ1061" s="41"/>
    </row>
    <row r="1062" spans="1:60" s="40" customFormat="1" ht="13">
      <c r="A1062" s="40" t="s">
        <v>10563</v>
      </c>
      <c r="B1062" s="178">
        <v>44739</v>
      </c>
      <c r="C1062" s="41">
        <v>28</v>
      </c>
      <c r="D1062" s="41" t="s">
        <v>10547</v>
      </c>
      <c r="E1062" s="41"/>
      <c r="F1062" s="41"/>
      <c r="G1062" s="41">
        <v>7</v>
      </c>
      <c r="H1062" s="41">
        <v>21</v>
      </c>
      <c r="I1062" s="41"/>
      <c r="J1062" s="41"/>
      <c r="K1062" s="41"/>
      <c r="L1062" s="41"/>
      <c r="M1062" s="41">
        <v>14</v>
      </c>
      <c r="N1062" s="41"/>
      <c r="O1062" s="41">
        <v>28</v>
      </c>
      <c r="P1062" s="41">
        <v>24</v>
      </c>
      <c r="Q1062" s="41">
        <v>26</v>
      </c>
      <c r="R1062" s="41">
        <v>1</v>
      </c>
      <c r="S1062" s="41"/>
      <c r="T1062" s="41"/>
      <c r="U1062" s="41"/>
      <c r="V1062" s="41"/>
      <c r="W1062" s="41"/>
      <c r="X1062" s="41"/>
      <c r="Y1062" s="41"/>
      <c r="Z1062" s="41"/>
      <c r="AA1062" s="41"/>
      <c r="AB1062" s="41"/>
      <c r="AC1062" s="41"/>
      <c r="AD1062" s="41"/>
      <c r="AE1062" s="41"/>
      <c r="AF1062" s="41"/>
      <c r="AG1062" s="41"/>
      <c r="AH1062" s="41"/>
      <c r="AI1062" s="41"/>
      <c r="AJ1062" s="41"/>
      <c r="AK1062" s="41"/>
      <c r="AL1062" s="41" t="s">
        <v>10548</v>
      </c>
      <c r="AM1062" s="41" t="s">
        <v>10551</v>
      </c>
      <c r="AN1062" s="41"/>
      <c r="AO1062" s="41"/>
      <c r="AP1062" s="41"/>
      <c r="AQ1062" s="41"/>
      <c r="AR1062" s="41"/>
      <c r="AS1062" s="41"/>
      <c r="AT1062" s="41"/>
      <c r="AU1062" s="41"/>
      <c r="AV1062" s="41"/>
      <c r="AW1062" s="41"/>
      <c r="AX1062" s="41"/>
      <c r="AY1062" s="41"/>
      <c r="AZ1062" s="41"/>
      <c r="BA1062" s="41"/>
      <c r="BB1062" s="41"/>
      <c r="BC1062" s="41"/>
      <c r="BD1062" s="41"/>
      <c r="BE1062" s="41"/>
      <c r="BF1062" s="41"/>
      <c r="BG1062" s="41"/>
      <c r="BH1062" s="41"/>
    </row>
    <row r="1063" spans="1:60" s="40" customFormat="1" ht="13">
      <c r="A1063" s="40" t="s">
        <v>10535</v>
      </c>
      <c r="B1063" s="442">
        <v>44728</v>
      </c>
      <c r="C1063" s="41">
        <v>501</v>
      </c>
      <c r="D1063" s="41"/>
      <c r="E1063" s="41"/>
      <c r="F1063" s="41"/>
      <c r="G1063" s="41"/>
      <c r="H1063" s="41"/>
      <c r="I1063" s="41"/>
      <c r="J1063" s="41"/>
      <c r="K1063" s="41"/>
      <c r="L1063" s="41"/>
      <c r="M1063" s="41"/>
      <c r="N1063" s="41">
        <v>58</v>
      </c>
      <c r="O1063" s="41">
        <v>15</v>
      </c>
      <c r="P1063" s="41">
        <v>108</v>
      </c>
      <c r="Q1063" s="41">
        <v>190</v>
      </c>
      <c r="R1063" s="41"/>
      <c r="S1063" s="41">
        <v>2</v>
      </c>
      <c r="T1063" s="41"/>
      <c r="U1063" s="41"/>
      <c r="V1063" s="41"/>
      <c r="W1063" s="41"/>
      <c r="X1063" s="41"/>
      <c r="Y1063" s="41"/>
      <c r="Z1063" s="41"/>
      <c r="AA1063" s="41"/>
      <c r="AB1063" s="41"/>
      <c r="AC1063" s="41"/>
      <c r="AD1063" s="41"/>
      <c r="AE1063" s="41"/>
      <c r="AF1063" s="41"/>
      <c r="AG1063" s="41"/>
      <c r="AH1063" s="41"/>
      <c r="AI1063" s="41"/>
      <c r="AJ1063" s="41"/>
      <c r="AK1063" s="41"/>
      <c r="AL1063" s="41"/>
      <c r="AM1063" s="41"/>
      <c r="AN1063" s="41"/>
      <c r="AO1063" s="41"/>
      <c r="AP1063" s="41"/>
      <c r="AQ1063" s="41"/>
      <c r="AR1063" s="41"/>
      <c r="AS1063" s="41"/>
      <c r="AT1063" s="41"/>
      <c r="AU1063" s="41"/>
      <c r="AV1063" s="41"/>
      <c r="AW1063" s="41"/>
      <c r="AX1063" s="41"/>
      <c r="AY1063" s="41"/>
      <c r="AZ1063" s="41"/>
      <c r="BA1063" s="41"/>
      <c r="BB1063" s="41"/>
      <c r="BC1063" s="41"/>
      <c r="BD1063" s="41"/>
      <c r="BE1063" s="41"/>
      <c r="BF1063" s="41"/>
      <c r="BG1063" s="41"/>
      <c r="BH1063" s="41"/>
    </row>
    <row r="1064" spans="1:60" s="40" customFormat="1" ht="13">
      <c r="A1064" s="40" t="s">
        <v>10554</v>
      </c>
      <c r="B1064" s="442">
        <v>44732</v>
      </c>
      <c r="C1064" s="41">
        <v>80</v>
      </c>
      <c r="D1064" s="41" t="s">
        <v>10555</v>
      </c>
      <c r="E1064" s="41" t="s">
        <v>10561</v>
      </c>
      <c r="F1064" s="41"/>
      <c r="G1064" s="41"/>
      <c r="H1064" s="41"/>
      <c r="I1064" s="41"/>
      <c r="J1064" s="41"/>
      <c r="K1064" s="41">
        <v>6</v>
      </c>
      <c r="L1064" s="41">
        <v>21</v>
      </c>
      <c r="M1064" s="41" t="s">
        <v>10559</v>
      </c>
      <c r="N1064" s="41">
        <v>46</v>
      </c>
      <c r="O1064" s="41"/>
      <c r="P1064" s="41"/>
      <c r="Q1064" s="41">
        <v>3</v>
      </c>
      <c r="R1064" s="41"/>
      <c r="S1064" s="41"/>
      <c r="T1064" s="41"/>
      <c r="U1064" s="41"/>
      <c r="V1064" s="41"/>
      <c r="W1064" s="41"/>
      <c r="X1064" s="41"/>
      <c r="Y1064" s="41"/>
      <c r="Z1064" s="41"/>
      <c r="AA1064" s="41"/>
      <c r="AB1064" s="41"/>
      <c r="AC1064" s="41"/>
      <c r="AD1064" s="41"/>
      <c r="AE1064" s="41"/>
      <c r="AF1064" s="41"/>
      <c r="AG1064" s="41"/>
      <c r="AH1064" s="41"/>
      <c r="AI1064" s="41"/>
      <c r="AJ1064" s="41"/>
      <c r="AK1064" s="41"/>
      <c r="AL1064" s="41" t="s">
        <v>10557</v>
      </c>
      <c r="AM1064" s="41"/>
      <c r="AN1064" s="41"/>
      <c r="AO1064" s="41"/>
      <c r="AP1064" s="41"/>
      <c r="AQ1064" s="41"/>
      <c r="AR1064" s="41"/>
      <c r="AS1064" s="41"/>
      <c r="AT1064" s="41"/>
      <c r="AU1064" s="41"/>
      <c r="AV1064" s="41"/>
      <c r="AW1064" s="41"/>
      <c r="AX1064" s="41"/>
      <c r="AY1064" s="41"/>
      <c r="AZ1064" s="41"/>
      <c r="BA1064" s="41"/>
      <c r="BB1064" s="41"/>
      <c r="BC1064" s="41"/>
      <c r="BD1064" s="41"/>
      <c r="BE1064" s="41"/>
      <c r="BF1064" s="41"/>
      <c r="BG1064" s="41"/>
      <c r="BH1064" s="41"/>
    </row>
    <row r="1065" spans="1:60" s="40" customFormat="1" ht="13">
      <c r="A1065" s="40" t="s">
        <v>10553</v>
      </c>
      <c r="B1065" s="178">
        <v>44732</v>
      </c>
      <c r="C1065" s="41">
        <v>65</v>
      </c>
      <c r="D1065" s="41" t="s">
        <v>10556</v>
      </c>
      <c r="E1065" s="41" t="s">
        <v>10562</v>
      </c>
      <c r="F1065" s="41"/>
      <c r="G1065" s="41"/>
      <c r="H1065" s="41"/>
      <c r="I1065" s="41"/>
      <c r="J1065" s="41"/>
      <c r="K1065" s="41">
        <v>4</v>
      </c>
      <c r="L1065" s="41">
        <v>13</v>
      </c>
      <c r="M1065" s="41" t="s">
        <v>10560</v>
      </c>
      <c r="N1065" s="41">
        <v>2</v>
      </c>
      <c r="O1065" s="41"/>
      <c r="P1065" s="41"/>
      <c r="Q1065" s="41">
        <v>28</v>
      </c>
      <c r="R1065" s="41"/>
      <c r="S1065" s="41"/>
      <c r="T1065" s="41"/>
      <c r="U1065" s="41"/>
      <c r="V1065" s="41"/>
      <c r="W1065" s="41"/>
      <c r="X1065" s="41"/>
      <c r="Y1065" s="41"/>
      <c r="Z1065" s="41"/>
      <c r="AA1065" s="41"/>
      <c r="AB1065" s="41"/>
      <c r="AC1065" s="41"/>
      <c r="AD1065" s="41"/>
      <c r="AE1065" s="41"/>
      <c r="AF1065" s="41"/>
      <c r="AG1065" s="41"/>
      <c r="AH1065" s="41"/>
      <c r="AI1065" s="41"/>
      <c r="AJ1065" s="41"/>
      <c r="AK1065" s="41"/>
      <c r="AL1065" s="41" t="s">
        <v>10558</v>
      </c>
      <c r="AM1065" s="41"/>
      <c r="AN1065" s="41"/>
      <c r="AO1065" s="41"/>
      <c r="AP1065" s="41"/>
      <c r="AQ1065" s="41"/>
      <c r="AR1065" s="41"/>
      <c r="AS1065" s="41"/>
      <c r="AT1065" s="41"/>
      <c r="AU1065" s="41"/>
      <c r="AV1065" s="41"/>
      <c r="AW1065" s="41"/>
      <c r="AX1065" s="41"/>
      <c r="AY1065" s="41"/>
      <c r="AZ1065" s="41"/>
      <c r="BA1065" s="41"/>
      <c r="BB1065" s="41"/>
      <c r="BC1065" s="41"/>
      <c r="BD1065" s="41"/>
      <c r="BE1065" s="41"/>
      <c r="BF1065" s="41"/>
      <c r="BG1065" s="41"/>
      <c r="BH1065" s="41"/>
    </row>
    <row r="1066" spans="1:60" s="41" customFormat="1" ht="13">
      <c r="A1066" s="40" t="s">
        <v>10566</v>
      </c>
      <c r="B1066" s="442">
        <v>44740</v>
      </c>
      <c r="C1066" s="41">
        <v>52</v>
      </c>
      <c r="D1066" s="41" t="s">
        <v>10630</v>
      </c>
      <c r="F1066" s="41">
        <v>1</v>
      </c>
      <c r="H1066" s="41">
        <v>51</v>
      </c>
      <c r="K1066" s="41">
        <v>1</v>
      </c>
      <c r="L1066" s="41">
        <v>1</v>
      </c>
      <c r="N1066" s="41">
        <v>1</v>
      </c>
      <c r="O1066" s="41">
        <v>1</v>
      </c>
      <c r="P1066" s="41">
        <v>12</v>
      </c>
      <c r="Q1066" s="41">
        <v>49</v>
      </c>
      <c r="R1066" s="41">
        <v>1</v>
      </c>
      <c r="AM1066" s="41" t="s">
        <v>10631</v>
      </c>
    </row>
    <row r="1067" spans="1:60" s="41" customFormat="1" ht="13">
      <c r="A1067" s="40" t="s">
        <v>10571</v>
      </c>
      <c r="B1067" s="442">
        <v>44743</v>
      </c>
      <c r="C1067" s="41">
        <v>209</v>
      </c>
      <c r="D1067" s="41" t="s">
        <v>10633</v>
      </c>
      <c r="P1067" s="41">
        <v>59</v>
      </c>
      <c r="Q1067" s="41">
        <v>209</v>
      </c>
      <c r="R1067" s="41">
        <v>1</v>
      </c>
      <c r="S1067" s="41">
        <v>3</v>
      </c>
      <c r="AM1067" s="41" t="s">
        <v>10637</v>
      </c>
    </row>
    <row r="1068" spans="1:60" s="41" customFormat="1" ht="13">
      <c r="A1068" s="40" t="s">
        <v>10580</v>
      </c>
      <c r="B1068" s="442">
        <v>44713</v>
      </c>
      <c r="C1068" s="41">
        <v>32</v>
      </c>
      <c r="H1068" s="41">
        <v>32</v>
      </c>
      <c r="Q1068" s="41">
        <v>32</v>
      </c>
    </row>
    <row r="1069" spans="1:60" s="41" customFormat="1" ht="13">
      <c r="A1069" s="40" t="s">
        <v>10582</v>
      </c>
      <c r="B1069" s="442">
        <v>44713</v>
      </c>
      <c r="C1069" s="41">
        <v>201</v>
      </c>
      <c r="D1069" s="41" t="s">
        <v>10641</v>
      </c>
      <c r="H1069" s="41">
        <v>201</v>
      </c>
      <c r="O1069" s="41">
        <v>0</v>
      </c>
      <c r="Q1069" s="41">
        <v>201</v>
      </c>
      <c r="S1069" s="41">
        <v>2</v>
      </c>
    </row>
    <row r="1070" spans="1:60" s="41" customFormat="1" ht="13">
      <c r="A1070" s="40" t="s">
        <v>10591</v>
      </c>
      <c r="B1070" s="442">
        <v>44735</v>
      </c>
      <c r="C1070" s="41">
        <v>63</v>
      </c>
      <c r="D1070" s="41" t="s">
        <v>10645</v>
      </c>
      <c r="E1070" s="41" t="s">
        <v>10644</v>
      </c>
      <c r="K1070" s="41">
        <v>3</v>
      </c>
      <c r="L1070" s="41">
        <v>6</v>
      </c>
      <c r="P1070" s="41">
        <v>13</v>
      </c>
      <c r="Q1070" s="41">
        <v>15</v>
      </c>
      <c r="U1070" s="41">
        <v>48</v>
      </c>
      <c r="AL1070" s="41" t="s">
        <v>10646</v>
      </c>
    </row>
    <row r="1071" spans="1:60" s="41" customFormat="1" ht="13">
      <c r="A1071" s="40" t="s">
        <v>10595</v>
      </c>
      <c r="B1071" s="442">
        <v>44742</v>
      </c>
      <c r="C1071" s="41">
        <v>620</v>
      </c>
      <c r="D1071" s="41" t="s">
        <v>10648</v>
      </c>
      <c r="F1071" s="41">
        <v>23</v>
      </c>
      <c r="G1071" s="41">
        <v>38</v>
      </c>
      <c r="H1071" s="41">
        <v>559</v>
      </c>
      <c r="O1071" s="41">
        <v>1</v>
      </c>
      <c r="Q1071" s="41">
        <v>91</v>
      </c>
    </row>
    <row r="1072" spans="1:60" s="41" customFormat="1" ht="13">
      <c r="A1072" s="40" t="s">
        <v>10603</v>
      </c>
      <c r="B1072" s="442">
        <v>44724</v>
      </c>
      <c r="C1072" s="41">
        <v>150</v>
      </c>
      <c r="D1072" s="41" t="s">
        <v>10649</v>
      </c>
      <c r="F1072" s="41">
        <v>150</v>
      </c>
      <c r="R1072" s="41">
        <v>8</v>
      </c>
      <c r="AM1072" s="41" t="s">
        <v>10650</v>
      </c>
    </row>
    <row r="1073" spans="1:39" s="41" customFormat="1" ht="13">
      <c r="A1073" s="40" t="s">
        <v>10610</v>
      </c>
      <c r="B1073" s="442">
        <v>44708</v>
      </c>
      <c r="C1073" s="41">
        <v>20</v>
      </c>
      <c r="P1073" s="41">
        <v>7</v>
      </c>
      <c r="Q1073" s="41">
        <v>20</v>
      </c>
    </row>
    <row r="1074" spans="1:39" s="41" customFormat="1" ht="13">
      <c r="A1074" s="40" t="s">
        <v>10652</v>
      </c>
      <c r="B1074" s="442">
        <v>44747</v>
      </c>
      <c r="C1074" s="41">
        <v>125</v>
      </c>
      <c r="F1074" s="41">
        <v>21</v>
      </c>
      <c r="G1074" s="41">
        <v>43</v>
      </c>
      <c r="H1074" s="41">
        <v>61</v>
      </c>
      <c r="M1074" s="41">
        <v>15</v>
      </c>
      <c r="N1074" s="41">
        <v>0</v>
      </c>
      <c r="O1074" s="41">
        <v>0</v>
      </c>
      <c r="P1074" s="41">
        <v>23</v>
      </c>
      <c r="Q1074" s="41">
        <v>72</v>
      </c>
      <c r="S1074" s="41">
        <v>2</v>
      </c>
      <c r="T1074" s="41">
        <v>2</v>
      </c>
    </row>
    <row r="1075" spans="1:39" s="41" customFormat="1" ht="13">
      <c r="A1075" s="40" t="s">
        <v>10653</v>
      </c>
      <c r="B1075" s="442">
        <v>44747</v>
      </c>
      <c r="C1075" s="41">
        <v>347</v>
      </c>
      <c r="F1075" s="41">
        <v>36</v>
      </c>
      <c r="G1075" s="41">
        <v>88</v>
      </c>
      <c r="H1075" s="41">
        <v>223</v>
      </c>
      <c r="M1075" s="41">
        <v>82</v>
      </c>
      <c r="N1075" s="41">
        <v>18</v>
      </c>
      <c r="O1075" s="41">
        <v>2</v>
      </c>
      <c r="P1075" s="41">
        <v>94</v>
      </c>
      <c r="Q1075" s="41">
        <v>257</v>
      </c>
      <c r="S1075" s="41">
        <v>5</v>
      </c>
      <c r="T1075" s="41">
        <v>11</v>
      </c>
    </row>
    <row r="1076" spans="1:39" s="41" customFormat="1" ht="13">
      <c r="A1076" s="40" t="s">
        <v>10620</v>
      </c>
      <c r="B1076" s="442">
        <v>44739</v>
      </c>
      <c r="C1076" s="41">
        <v>377</v>
      </c>
      <c r="D1076" s="41" t="s">
        <v>10656</v>
      </c>
      <c r="E1076" s="41" t="s">
        <v>10658</v>
      </c>
      <c r="K1076" s="41">
        <v>37</v>
      </c>
      <c r="M1076" s="41" t="s">
        <v>10659</v>
      </c>
      <c r="O1076" s="41">
        <v>6</v>
      </c>
      <c r="Q1076" s="41">
        <v>370</v>
      </c>
      <c r="R1076" s="41">
        <v>7</v>
      </c>
      <c r="S1076" s="41">
        <v>7</v>
      </c>
      <c r="T1076" s="41">
        <v>27</v>
      </c>
      <c r="AL1076" s="41" t="s">
        <v>10657</v>
      </c>
    </row>
    <row r="1077" spans="1:39" s="41" customFormat="1" ht="13">
      <c r="A1077" s="40" t="s">
        <v>10624</v>
      </c>
      <c r="B1077" s="442">
        <v>44695</v>
      </c>
      <c r="C1077" s="41">
        <v>201</v>
      </c>
      <c r="F1077" s="41">
        <v>9</v>
      </c>
      <c r="G1077" s="41">
        <v>12</v>
      </c>
      <c r="H1077" s="41">
        <v>152</v>
      </c>
      <c r="K1077" s="41">
        <v>12</v>
      </c>
      <c r="L1077" s="41">
        <v>4</v>
      </c>
      <c r="P1077" s="41">
        <v>83</v>
      </c>
      <c r="Q1077" s="41">
        <v>154</v>
      </c>
      <c r="R1077" s="41">
        <v>6</v>
      </c>
      <c r="S1077" s="41">
        <v>1</v>
      </c>
      <c r="U1077" s="41">
        <v>41</v>
      </c>
      <c r="AM1077" s="41" t="s">
        <v>10674</v>
      </c>
    </row>
    <row r="1078" spans="1:39" s="41" customFormat="1" ht="13">
      <c r="A1078" s="40" t="s">
        <v>10680</v>
      </c>
      <c r="B1078" s="442">
        <v>44750</v>
      </c>
      <c r="C1078" s="41">
        <v>104</v>
      </c>
      <c r="D1078" s="41" t="s">
        <v>10728</v>
      </c>
      <c r="E1078" s="41" t="s">
        <v>10730</v>
      </c>
      <c r="M1078" s="41" t="s">
        <v>10729</v>
      </c>
      <c r="P1078" s="41">
        <v>18</v>
      </c>
      <c r="Q1078" s="41">
        <v>104</v>
      </c>
    </row>
    <row r="1079" spans="1:39" s="41" customFormat="1" ht="13">
      <c r="A1079" s="40" t="s">
        <v>10736</v>
      </c>
      <c r="B1079" s="443">
        <v>44750</v>
      </c>
      <c r="C1079" s="41">
        <v>1782</v>
      </c>
      <c r="Q1079" s="41">
        <v>1782</v>
      </c>
    </row>
    <row r="1080" spans="1:39" s="41" customFormat="1" ht="13">
      <c r="A1080" s="40" t="s">
        <v>10737</v>
      </c>
      <c r="B1080" s="443">
        <v>44750</v>
      </c>
      <c r="C1080" s="41">
        <v>742</v>
      </c>
      <c r="Q1080" s="41">
        <v>742</v>
      </c>
    </row>
    <row r="1081" spans="1:39" s="41" customFormat="1" ht="13">
      <c r="A1081" s="40" t="s">
        <v>10688</v>
      </c>
      <c r="B1081" s="442">
        <v>44753</v>
      </c>
      <c r="C1081" s="41">
        <v>289</v>
      </c>
      <c r="F1081" s="41">
        <v>36</v>
      </c>
      <c r="G1081" s="41">
        <v>73</v>
      </c>
      <c r="H1081" s="41">
        <v>158</v>
      </c>
      <c r="M1081" s="41" t="s">
        <v>10740</v>
      </c>
      <c r="N1081" s="41">
        <v>28</v>
      </c>
      <c r="O1081" s="41">
        <v>13</v>
      </c>
      <c r="P1081" s="41">
        <v>128</v>
      </c>
      <c r="Q1081" s="41">
        <v>198</v>
      </c>
      <c r="R1081" s="41">
        <v>0</v>
      </c>
      <c r="S1081" s="41">
        <v>4</v>
      </c>
      <c r="AM1081" s="41" t="s">
        <v>10741</v>
      </c>
    </row>
    <row r="1082" spans="1:39" s="41" customFormat="1" ht="13">
      <c r="A1082" s="40" t="s">
        <v>10696</v>
      </c>
      <c r="B1082" s="442">
        <v>44751</v>
      </c>
      <c r="C1082" s="41">
        <v>1</v>
      </c>
      <c r="D1082" s="41">
        <v>33</v>
      </c>
      <c r="E1082" s="41" t="s">
        <v>10743</v>
      </c>
      <c r="Q1082" s="41">
        <v>1</v>
      </c>
      <c r="S1082" s="41">
        <v>1</v>
      </c>
      <c r="AM1082" s="41" t="s">
        <v>10744</v>
      </c>
    </row>
    <row r="1083" spans="1:39" s="41" customFormat="1" ht="13">
      <c r="A1083" s="40" t="s">
        <v>10702</v>
      </c>
      <c r="B1083" s="442">
        <v>44750</v>
      </c>
      <c r="C1083" s="41">
        <v>53</v>
      </c>
      <c r="D1083" s="41" t="s">
        <v>10745</v>
      </c>
      <c r="J1083" s="41">
        <v>8</v>
      </c>
      <c r="P1083" s="41">
        <v>29</v>
      </c>
      <c r="Q1083" s="41">
        <v>53</v>
      </c>
      <c r="S1083" s="41">
        <v>1</v>
      </c>
      <c r="T1083" s="41">
        <v>2</v>
      </c>
    </row>
    <row r="1084" spans="1:39" s="41" customFormat="1" ht="13">
      <c r="A1084" s="40" t="s">
        <v>10708</v>
      </c>
      <c r="B1084" s="442">
        <v>44751</v>
      </c>
      <c r="C1084" s="41">
        <v>3</v>
      </c>
      <c r="P1084" s="41">
        <v>2</v>
      </c>
      <c r="Q1084" s="41">
        <v>3</v>
      </c>
    </row>
    <row r="1085" spans="1:39" s="41" customFormat="1" ht="13">
      <c r="A1085" s="40" t="s">
        <v>10711</v>
      </c>
      <c r="B1085" s="442">
        <v>44750</v>
      </c>
      <c r="C1085" s="41">
        <v>2</v>
      </c>
      <c r="D1085" s="41" t="s">
        <v>291</v>
      </c>
      <c r="H1085" s="41">
        <v>2</v>
      </c>
      <c r="Q1085" s="41">
        <v>2</v>
      </c>
    </row>
    <row r="1086" spans="1:39" s="41" customFormat="1" ht="13">
      <c r="A1086" s="40" t="s">
        <v>10719</v>
      </c>
      <c r="B1086" s="442">
        <v>44753</v>
      </c>
      <c r="C1086" s="41">
        <v>1</v>
      </c>
      <c r="D1086" s="41">
        <v>30</v>
      </c>
      <c r="E1086" s="41">
        <v>31</v>
      </c>
      <c r="H1086" s="41">
        <v>1</v>
      </c>
      <c r="P1086" s="41">
        <v>1</v>
      </c>
      <c r="Q1086" s="41">
        <v>1</v>
      </c>
      <c r="T1086" s="41">
        <v>1</v>
      </c>
    </row>
    <row r="1087" spans="1:39" s="41" customFormat="1" ht="13">
      <c r="A1087" s="40" t="s">
        <v>10726</v>
      </c>
      <c r="B1087" s="442">
        <v>44750</v>
      </c>
      <c r="C1087" s="41">
        <v>73</v>
      </c>
      <c r="D1087" s="41" t="s">
        <v>10751</v>
      </c>
      <c r="K1087" s="41">
        <v>4</v>
      </c>
      <c r="L1087" s="41">
        <v>4</v>
      </c>
      <c r="M1087" s="41" t="s">
        <v>10752</v>
      </c>
      <c r="P1087" s="41">
        <v>63</v>
      </c>
      <c r="Q1087" s="41">
        <v>73</v>
      </c>
      <c r="T1087" s="41">
        <v>8</v>
      </c>
    </row>
    <row r="1088" spans="1:39" s="41" customFormat="1" ht="13">
      <c r="A1088" s="40" t="s">
        <v>10757</v>
      </c>
      <c r="B1088" s="442">
        <v>44754</v>
      </c>
      <c r="C1088" s="41">
        <v>88</v>
      </c>
      <c r="D1088" s="41" t="s">
        <v>10793</v>
      </c>
      <c r="Q1088" s="41">
        <v>88</v>
      </c>
      <c r="S1088" s="41">
        <v>2</v>
      </c>
      <c r="AM1088" s="41" t="s">
        <v>10802</v>
      </c>
    </row>
    <row r="1089" spans="1:39" s="41" customFormat="1" ht="13">
      <c r="A1089" s="40" t="s">
        <v>10765</v>
      </c>
      <c r="B1089" s="442">
        <v>44761</v>
      </c>
      <c r="C1089" s="41">
        <v>22</v>
      </c>
      <c r="M1089" s="41" t="s">
        <v>10803</v>
      </c>
      <c r="N1089" s="41">
        <v>1</v>
      </c>
      <c r="P1089" s="41">
        <v>3</v>
      </c>
      <c r="Q1089" s="41">
        <v>20</v>
      </c>
      <c r="R1089" s="41">
        <v>1</v>
      </c>
      <c r="S1089" s="41">
        <v>1</v>
      </c>
    </row>
    <row r="1090" spans="1:39" s="41" customFormat="1" ht="13">
      <c r="A1090" s="40" t="s">
        <v>10771</v>
      </c>
      <c r="B1090" s="442">
        <v>44758</v>
      </c>
      <c r="C1090" s="41">
        <v>4</v>
      </c>
      <c r="H1090" s="41">
        <v>4</v>
      </c>
      <c r="P1090" s="41">
        <v>1</v>
      </c>
      <c r="Q1090" s="41">
        <v>4</v>
      </c>
    </row>
    <row r="1091" spans="1:39" s="41" customFormat="1" ht="13">
      <c r="A1091" s="40" t="s">
        <v>10775</v>
      </c>
      <c r="B1091" s="442">
        <v>44741</v>
      </c>
      <c r="C1091" s="41">
        <v>62</v>
      </c>
      <c r="H1091" s="41">
        <v>62</v>
      </c>
      <c r="K1091" s="41">
        <v>2</v>
      </c>
      <c r="L1091" s="41">
        <v>1</v>
      </c>
      <c r="M1091" s="41" t="s">
        <v>10806</v>
      </c>
      <c r="Q1091" s="41">
        <v>62</v>
      </c>
    </row>
    <row r="1092" spans="1:39" s="41" customFormat="1" ht="13">
      <c r="A1092" s="40" t="s">
        <v>10781</v>
      </c>
      <c r="B1092" s="442">
        <v>44762</v>
      </c>
      <c r="C1092" s="41">
        <v>2753</v>
      </c>
      <c r="D1092" s="41" t="s">
        <v>10807</v>
      </c>
      <c r="F1092" s="41">
        <v>478</v>
      </c>
      <c r="G1092" s="41">
        <v>943</v>
      </c>
      <c r="H1092" s="41">
        <v>1332</v>
      </c>
      <c r="L1092" s="41">
        <v>95</v>
      </c>
      <c r="M1092" s="41" t="s">
        <v>10808</v>
      </c>
      <c r="Q1092" s="41">
        <v>2663</v>
      </c>
      <c r="R1092" s="41">
        <v>81</v>
      </c>
      <c r="S1092" s="41">
        <v>16</v>
      </c>
      <c r="V1092" s="41">
        <v>9</v>
      </c>
      <c r="AM1092" s="41" t="s">
        <v>10811</v>
      </c>
    </row>
    <row r="1093" spans="1:39" s="41" customFormat="1" ht="13">
      <c r="A1093" s="40" t="s">
        <v>10784</v>
      </c>
      <c r="B1093" s="442">
        <v>44762</v>
      </c>
      <c r="C1093" s="41">
        <v>21</v>
      </c>
      <c r="E1093" s="41" t="s">
        <v>10813</v>
      </c>
      <c r="N1093" s="41">
        <v>21</v>
      </c>
      <c r="P1093" s="41">
        <v>5</v>
      </c>
      <c r="Q1093" s="41">
        <v>21</v>
      </c>
      <c r="S1093" s="41">
        <v>3</v>
      </c>
      <c r="AL1093" s="41" t="s">
        <v>10814</v>
      </c>
    </row>
    <row r="1094" spans="1:39" s="41" customFormat="1" ht="13">
      <c r="A1094" s="40" t="s">
        <v>10817</v>
      </c>
      <c r="B1094" s="442">
        <v>44763</v>
      </c>
      <c r="C1094" s="41">
        <v>1143</v>
      </c>
      <c r="E1094" s="41" t="s">
        <v>2219</v>
      </c>
      <c r="K1094" s="41">
        <v>64</v>
      </c>
      <c r="L1094" s="41">
        <v>26</v>
      </c>
      <c r="M1094" s="41" t="s">
        <v>10820</v>
      </c>
      <c r="N1094" s="41">
        <v>27</v>
      </c>
      <c r="O1094" s="41">
        <v>8</v>
      </c>
      <c r="P1094" s="41">
        <v>324</v>
      </c>
      <c r="Q1094" s="41">
        <v>807</v>
      </c>
      <c r="R1094" s="472">
        <v>22</v>
      </c>
      <c r="S1094" s="472">
        <v>12</v>
      </c>
      <c r="AM1094" s="41" t="s">
        <v>10826</v>
      </c>
    </row>
    <row r="1095" spans="1:39" s="41" customFormat="1" ht="13">
      <c r="A1095" s="40" t="s">
        <v>10818</v>
      </c>
      <c r="B1095" s="442">
        <v>44763</v>
      </c>
      <c r="C1095" s="41">
        <v>597</v>
      </c>
      <c r="E1095" s="41" t="s">
        <v>10127</v>
      </c>
      <c r="K1095" s="41">
        <v>36</v>
      </c>
      <c r="L1095" s="41">
        <v>28</v>
      </c>
      <c r="M1095" s="41" t="s">
        <v>10821</v>
      </c>
      <c r="N1095" s="41">
        <v>88</v>
      </c>
      <c r="O1095" s="41">
        <v>38</v>
      </c>
      <c r="P1095" s="41">
        <v>381</v>
      </c>
      <c r="Q1095" s="41">
        <v>381</v>
      </c>
      <c r="R1095" s="472">
        <v>30</v>
      </c>
      <c r="S1095" s="472">
        <v>13</v>
      </c>
    </row>
    <row r="1096" spans="1:39" s="41" customFormat="1" ht="13">
      <c r="A1096" s="40" t="s">
        <v>10819</v>
      </c>
      <c r="B1096" s="442">
        <v>44763</v>
      </c>
      <c r="C1096" s="41">
        <v>318</v>
      </c>
      <c r="E1096" s="41" t="s">
        <v>10823</v>
      </c>
      <c r="K1096" s="41">
        <v>25</v>
      </c>
      <c r="L1096" s="41">
        <v>7</v>
      </c>
      <c r="M1096" s="41" t="s">
        <v>10822</v>
      </c>
      <c r="N1096" s="41">
        <v>8</v>
      </c>
      <c r="O1096" s="41">
        <v>1</v>
      </c>
      <c r="P1096" s="41">
        <v>233</v>
      </c>
      <c r="Q1096" s="41">
        <v>233</v>
      </c>
      <c r="R1096" s="472">
        <v>9</v>
      </c>
      <c r="S1096" s="472">
        <v>2</v>
      </c>
    </row>
    <row r="1097" spans="1:39" s="41" customFormat="1" ht="13">
      <c r="A1097" s="40" t="s">
        <v>10829</v>
      </c>
      <c r="B1097" s="442">
        <v>44756</v>
      </c>
      <c r="C1097" s="41">
        <v>209</v>
      </c>
      <c r="D1097" s="41" t="s">
        <v>10880</v>
      </c>
      <c r="E1097" s="41" t="s">
        <v>10883</v>
      </c>
      <c r="F1097" s="41">
        <v>3</v>
      </c>
      <c r="G1097" s="41">
        <v>15</v>
      </c>
      <c r="H1097" s="41">
        <v>191</v>
      </c>
      <c r="M1097" s="41" t="s">
        <v>10882</v>
      </c>
      <c r="N1097" s="41">
        <v>0</v>
      </c>
      <c r="O1097" s="41">
        <v>0</v>
      </c>
      <c r="P1097" s="41">
        <v>83</v>
      </c>
      <c r="Q1097" s="41">
        <v>206</v>
      </c>
      <c r="R1097" s="41">
        <v>2</v>
      </c>
      <c r="S1097" s="41">
        <v>6</v>
      </c>
      <c r="AL1097" s="41" t="s">
        <v>10881</v>
      </c>
    </row>
    <row r="1098" spans="1:39" s="41" customFormat="1" ht="13">
      <c r="A1098" s="40" t="s">
        <v>10836</v>
      </c>
      <c r="B1098" s="442">
        <v>44753</v>
      </c>
      <c r="C1098" s="41">
        <v>32</v>
      </c>
      <c r="H1098" s="41">
        <v>32</v>
      </c>
      <c r="L1098" s="41">
        <v>12</v>
      </c>
      <c r="P1098" s="41">
        <v>7</v>
      </c>
      <c r="Q1098" s="41">
        <v>32</v>
      </c>
    </row>
    <row r="1099" spans="1:39" s="41" customFormat="1" ht="13">
      <c r="A1099" s="40" t="s">
        <v>10841</v>
      </c>
      <c r="B1099" s="442">
        <v>44657</v>
      </c>
      <c r="C1099" s="41">
        <v>4</v>
      </c>
      <c r="D1099" s="41" t="s">
        <v>10888</v>
      </c>
      <c r="G1099" s="41">
        <v>4</v>
      </c>
      <c r="L1099" s="41">
        <v>1</v>
      </c>
      <c r="O1099" s="41">
        <v>2</v>
      </c>
      <c r="U1099" s="41">
        <v>2</v>
      </c>
    </row>
    <row r="1100" spans="1:39" s="41" customFormat="1" ht="13">
      <c r="A1100" s="40" t="s">
        <v>10860</v>
      </c>
      <c r="B1100" s="442">
        <v>44657</v>
      </c>
      <c r="C1100" s="41">
        <v>1</v>
      </c>
      <c r="D1100" s="41">
        <v>33</v>
      </c>
      <c r="E1100" s="41">
        <v>33</v>
      </c>
      <c r="H1100" s="41">
        <v>1</v>
      </c>
      <c r="P1100" s="41">
        <v>1</v>
      </c>
      <c r="Q1100" s="41">
        <v>1</v>
      </c>
      <c r="S1100" s="41">
        <v>1</v>
      </c>
    </row>
    <row r="1101" spans="1:39" s="41" customFormat="1" ht="13">
      <c r="A1101" s="40" t="s">
        <v>10844</v>
      </c>
      <c r="B1101" s="442">
        <v>44764</v>
      </c>
      <c r="C1101" s="41">
        <v>1</v>
      </c>
      <c r="D1101" s="41">
        <v>29</v>
      </c>
      <c r="H1101" s="41">
        <v>1</v>
      </c>
      <c r="Q1101" s="41">
        <v>1</v>
      </c>
    </row>
    <row r="1102" spans="1:39" s="41" customFormat="1" ht="13">
      <c r="A1102" s="40" t="s">
        <v>10873</v>
      </c>
      <c r="B1102" s="442">
        <v>44756</v>
      </c>
      <c r="C1102" s="41">
        <v>16</v>
      </c>
      <c r="D1102" s="41" t="s">
        <v>10874</v>
      </c>
      <c r="E1102" s="41" t="s">
        <v>10875</v>
      </c>
      <c r="K1102" s="41">
        <v>1</v>
      </c>
      <c r="M1102" s="41" t="s">
        <v>10876</v>
      </c>
      <c r="N1102" s="41">
        <v>0</v>
      </c>
      <c r="O1102" s="41">
        <v>0</v>
      </c>
      <c r="P1102" s="41">
        <v>3</v>
      </c>
      <c r="Q1102" s="41">
        <v>16</v>
      </c>
      <c r="S1102" s="41">
        <v>1</v>
      </c>
    </row>
    <row r="1103" spans="1:39" s="41" customFormat="1" ht="13">
      <c r="A1103" s="40" t="s">
        <v>10867</v>
      </c>
      <c r="B1103" s="442">
        <v>44756</v>
      </c>
      <c r="C1103" s="41">
        <v>21</v>
      </c>
      <c r="D1103" s="41" t="s">
        <v>10877</v>
      </c>
      <c r="E1103" s="41" t="s">
        <v>10878</v>
      </c>
      <c r="K1103" s="41">
        <v>0</v>
      </c>
      <c r="M1103" s="41" t="s">
        <v>10879</v>
      </c>
      <c r="N1103" s="41">
        <v>0</v>
      </c>
      <c r="O1103" s="41">
        <v>0</v>
      </c>
      <c r="P1103" s="41">
        <v>4</v>
      </c>
      <c r="Q1103" s="41">
        <v>21</v>
      </c>
      <c r="S1103" s="41">
        <v>0</v>
      </c>
    </row>
    <row r="1104" spans="1:39" s="41" customFormat="1" ht="13">
      <c r="A1104" s="40" t="s">
        <v>10850</v>
      </c>
      <c r="B1104" s="442">
        <v>44757</v>
      </c>
      <c r="C1104" s="41">
        <v>975</v>
      </c>
      <c r="F1104" s="41">
        <v>38</v>
      </c>
      <c r="G1104" s="41">
        <v>139</v>
      </c>
      <c r="H1104" s="41">
        <v>791</v>
      </c>
      <c r="J1104" s="41">
        <v>76</v>
      </c>
      <c r="M1104" s="41" t="s">
        <v>10889</v>
      </c>
      <c r="N1104" s="41">
        <v>19</v>
      </c>
      <c r="O1104" s="41">
        <v>1</v>
      </c>
      <c r="Q1104" s="41">
        <v>975</v>
      </c>
      <c r="S1104" s="41">
        <v>5</v>
      </c>
    </row>
    <row r="1105" spans="1:39" s="41" customFormat="1" ht="13">
      <c r="A1105" s="40" t="s">
        <v>10893</v>
      </c>
      <c r="B1105" s="442">
        <v>44736</v>
      </c>
      <c r="C1105" s="41">
        <v>301</v>
      </c>
      <c r="D1105" s="41" t="s">
        <v>10897</v>
      </c>
      <c r="K1105" s="41">
        <v>12</v>
      </c>
      <c r="O1105" s="41">
        <v>3</v>
      </c>
      <c r="P1105" s="41">
        <v>105</v>
      </c>
      <c r="Q1105" s="41">
        <v>301</v>
      </c>
      <c r="T1105" s="41">
        <v>6</v>
      </c>
    </row>
    <row r="1106" spans="1:39" s="41" customFormat="1" ht="13">
      <c r="A1106" s="40" t="s">
        <v>6692</v>
      </c>
      <c r="B1106" s="473">
        <v>44756</v>
      </c>
      <c r="C1106" s="41">
        <v>8239</v>
      </c>
      <c r="D1106" s="41" t="s">
        <v>10939</v>
      </c>
      <c r="K1106" s="41">
        <v>389</v>
      </c>
      <c r="O1106" s="41">
        <v>14</v>
      </c>
      <c r="P1106" s="41">
        <v>3404</v>
      </c>
      <c r="Q1106" s="41">
        <v>8168</v>
      </c>
      <c r="R1106" s="41">
        <v>82</v>
      </c>
      <c r="S1106" s="41">
        <v>35</v>
      </c>
      <c r="V1106" s="41">
        <v>4</v>
      </c>
      <c r="AL1106" s="41" t="s">
        <v>10940</v>
      </c>
      <c r="AM1106" s="41" t="s">
        <v>10941</v>
      </c>
    </row>
    <row r="1107" spans="1:39" s="41" customFormat="1" ht="13">
      <c r="A1107" s="40" t="s">
        <v>1861</v>
      </c>
      <c r="B1107" s="473">
        <v>44571</v>
      </c>
      <c r="C1107" s="41">
        <v>42</v>
      </c>
      <c r="H1107" s="41">
        <v>42</v>
      </c>
      <c r="P1107" s="41">
        <v>21</v>
      </c>
      <c r="Q1107" s="41">
        <v>42</v>
      </c>
    </row>
    <row r="1108" spans="1:39" s="41" customFormat="1" ht="13">
      <c r="A1108" s="40" t="s">
        <v>10912</v>
      </c>
      <c r="B1108" s="473">
        <v>44621</v>
      </c>
      <c r="C1108" s="41">
        <v>12</v>
      </c>
      <c r="N1108" s="41">
        <v>4</v>
      </c>
      <c r="O1108" s="41">
        <v>12</v>
      </c>
      <c r="Q1108" s="41">
        <v>12</v>
      </c>
      <c r="S1108" s="41">
        <v>9</v>
      </c>
    </row>
    <row r="1109" spans="1:39" s="41" customFormat="1" ht="13">
      <c r="A1109" s="40" t="s">
        <v>10918</v>
      </c>
      <c r="B1109" s="473">
        <v>44772</v>
      </c>
      <c r="C1109" s="41">
        <v>200</v>
      </c>
      <c r="H1109" s="41">
        <v>200</v>
      </c>
      <c r="P1109" s="41">
        <v>130</v>
      </c>
      <c r="Q1109" s="41">
        <v>200</v>
      </c>
    </row>
    <row r="1110" spans="1:39" s="41" customFormat="1" ht="13">
      <c r="A1110" s="40" t="s">
        <v>10947</v>
      </c>
      <c r="B1110" s="473">
        <v>44769</v>
      </c>
      <c r="C1110" s="41">
        <v>15</v>
      </c>
      <c r="D1110" s="41" t="s">
        <v>10948</v>
      </c>
      <c r="P1110" s="41">
        <v>12</v>
      </c>
      <c r="Q1110" s="41">
        <v>15</v>
      </c>
    </row>
    <row r="1111" spans="1:39" s="41" customFormat="1" ht="13">
      <c r="A1111" s="40" t="s">
        <v>10950</v>
      </c>
      <c r="B1111" s="473">
        <v>44769</v>
      </c>
      <c r="C1111" s="41">
        <v>19</v>
      </c>
      <c r="D1111" s="41" t="s">
        <v>10949</v>
      </c>
      <c r="P1111" s="41">
        <v>16</v>
      </c>
      <c r="Q1111" s="41">
        <v>19</v>
      </c>
    </row>
    <row r="1112" spans="1:39" s="41" customFormat="1" ht="13">
      <c r="A1112" s="40" t="s">
        <v>10928</v>
      </c>
      <c r="B1112" s="473">
        <v>44761</v>
      </c>
      <c r="C1112" s="41">
        <v>173</v>
      </c>
      <c r="D1112" s="41" t="s">
        <v>10953</v>
      </c>
      <c r="K1112" s="41">
        <v>34</v>
      </c>
      <c r="L1112" s="41">
        <v>22</v>
      </c>
      <c r="O1112" s="41">
        <v>6</v>
      </c>
      <c r="P1112" s="41">
        <v>112</v>
      </c>
      <c r="Q1112" s="41">
        <v>169</v>
      </c>
      <c r="R1112" s="41">
        <v>4</v>
      </c>
      <c r="S1112" s="41">
        <v>18</v>
      </c>
      <c r="T1112" s="41">
        <v>26</v>
      </c>
      <c r="AF1112" s="41" t="s">
        <v>10954</v>
      </c>
      <c r="AM1112" s="41" t="s">
        <v>10957</v>
      </c>
    </row>
    <row r="1113" spans="1:39" s="41" customFormat="1" ht="13">
      <c r="A1113" s="40" t="s">
        <v>6037</v>
      </c>
      <c r="B1113" s="473">
        <v>44774</v>
      </c>
      <c r="C1113" s="41">
        <v>20</v>
      </c>
      <c r="D1113" s="41" t="s">
        <v>10961</v>
      </c>
      <c r="L1113" s="41">
        <v>7</v>
      </c>
      <c r="P1113" s="41">
        <v>11</v>
      </c>
      <c r="Q1113" s="41">
        <v>20</v>
      </c>
    </row>
    <row r="1114" spans="1:39" s="41" customFormat="1" ht="13">
      <c r="A1114" s="169" t="s">
        <v>10937</v>
      </c>
      <c r="B1114" s="473">
        <v>44773</v>
      </c>
      <c r="C1114" s="41">
        <v>130</v>
      </c>
      <c r="D1114" s="41" t="s">
        <v>10964</v>
      </c>
      <c r="F1114" s="41">
        <v>19</v>
      </c>
      <c r="G1114" s="41">
        <v>42</v>
      </c>
      <c r="H1114" s="41">
        <v>69</v>
      </c>
      <c r="J1114" s="41">
        <v>32</v>
      </c>
      <c r="M1114" s="41" t="s">
        <v>10966</v>
      </c>
      <c r="N1114" s="41">
        <v>4</v>
      </c>
    </row>
    <row r="1115" spans="1:39" s="41" customFormat="1" ht="13">
      <c r="A1115" s="169" t="s">
        <v>10937</v>
      </c>
      <c r="B1115" s="178">
        <v>44773</v>
      </c>
      <c r="C1115" s="41">
        <v>94</v>
      </c>
      <c r="D1115" s="41" t="s">
        <v>10965</v>
      </c>
      <c r="F1115" s="41">
        <v>13</v>
      </c>
      <c r="G1115" s="41">
        <v>12</v>
      </c>
      <c r="H1115" s="41">
        <v>69</v>
      </c>
      <c r="J1115" s="41">
        <v>9</v>
      </c>
      <c r="M1115" s="41" t="s">
        <v>10967</v>
      </c>
      <c r="N1115" s="41">
        <v>0</v>
      </c>
    </row>
    <row r="1116" spans="1:39" s="41" customFormat="1" ht="13">
      <c r="A1116" s="40" t="s">
        <v>10971</v>
      </c>
      <c r="B1116" s="473">
        <v>44775</v>
      </c>
      <c r="C1116" s="41">
        <v>2</v>
      </c>
      <c r="D1116" s="41">
        <v>33</v>
      </c>
      <c r="P1116" s="41">
        <v>2</v>
      </c>
      <c r="Q1116" s="41">
        <v>2</v>
      </c>
      <c r="AF1116" s="41" t="s">
        <v>55</v>
      </c>
    </row>
    <row r="1117" spans="1:39" s="41" customFormat="1" ht="13">
      <c r="A1117" s="40" t="s">
        <v>10976</v>
      </c>
      <c r="B1117" s="473">
        <v>44778</v>
      </c>
      <c r="C1117" s="41">
        <v>1727</v>
      </c>
    </row>
    <row r="1118" spans="1:39" s="41" customFormat="1" ht="13">
      <c r="A1118" s="40" t="s">
        <v>10981</v>
      </c>
      <c r="B1118" s="473">
        <v>44776</v>
      </c>
      <c r="C1118" s="41">
        <v>130</v>
      </c>
      <c r="N1118" s="41">
        <v>3</v>
      </c>
      <c r="Q1118" s="41">
        <v>130</v>
      </c>
      <c r="S1118" s="41">
        <v>5</v>
      </c>
    </row>
    <row r="1119" spans="1:39" s="41" customFormat="1" ht="13">
      <c r="A1119" s="40" t="s">
        <v>10990</v>
      </c>
      <c r="B1119" s="475">
        <v>44682</v>
      </c>
      <c r="C1119" s="41">
        <v>90</v>
      </c>
      <c r="D1119" s="41" t="s">
        <v>11013</v>
      </c>
      <c r="E1119" s="41" t="s">
        <v>11012</v>
      </c>
      <c r="K1119" s="41">
        <v>15</v>
      </c>
      <c r="N1119" s="41">
        <v>12</v>
      </c>
      <c r="P1119" s="41">
        <v>47</v>
      </c>
      <c r="Q1119" s="41">
        <v>90</v>
      </c>
      <c r="S1119" s="41">
        <v>2</v>
      </c>
      <c r="T1119" s="41">
        <v>17</v>
      </c>
    </row>
    <row r="1120" spans="1:39" s="41" customFormat="1" ht="13">
      <c r="A1120" s="40" t="s">
        <v>10989</v>
      </c>
      <c r="B1120" s="473">
        <v>44682</v>
      </c>
      <c r="C1120" s="41">
        <v>72</v>
      </c>
      <c r="E1120" s="41">
        <v>37</v>
      </c>
      <c r="P1120" s="41">
        <v>35</v>
      </c>
      <c r="Q1120" s="41">
        <v>72</v>
      </c>
    </row>
    <row r="1121" spans="1:39" s="41" customFormat="1" ht="13">
      <c r="A1121" s="40" t="s">
        <v>10994</v>
      </c>
      <c r="B1121" s="473">
        <v>44776</v>
      </c>
      <c r="C1121" s="41">
        <v>47</v>
      </c>
      <c r="D1121" s="41" t="s">
        <v>11016</v>
      </c>
      <c r="G1121" s="41">
        <v>12</v>
      </c>
      <c r="H1121" s="41">
        <v>35</v>
      </c>
      <c r="O1121" s="41">
        <v>4</v>
      </c>
      <c r="P1121" s="41">
        <v>37</v>
      </c>
      <c r="Q1121" s="41">
        <v>47</v>
      </c>
    </row>
    <row r="1122" spans="1:39" s="41" customFormat="1" ht="13">
      <c r="A1122" s="40" t="s">
        <v>11001</v>
      </c>
      <c r="B1122" s="473">
        <v>44785</v>
      </c>
      <c r="C1122" s="41">
        <v>222</v>
      </c>
      <c r="L1122" s="41">
        <v>13</v>
      </c>
      <c r="N1122" s="41">
        <v>28</v>
      </c>
      <c r="P1122" s="41">
        <v>60</v>
      </c>
      <c r="Q1122" s="41">
        <v>222</v>
      </c>
      <c r="S1122" s="41">
        <v>2</v>
      </c>
    </row>
    <row r="1123" spans="1:39" s="41" customFormat="1" ht="13">
      <c r="A1123" s="40" t="s">
        <v>11006</v>
      </c>
      <c r="B1123" s="473">
        <v>44743</v>
      </c>
      <c r="C1123" s="41">
        <v>48</v>
      </c>
      <c r="D1123" s="41" t="s">
        <v>11019</v>
      </c>
      <c r="P1123" s="41">
        <v>10</v>
      </c>
      <c r="Q1123" s="41">
        <v>48</v>
      </c>
      <c r="R1123" s="41">
        <v>0</v>
      </c>
    </row>
    <row r="1124" spans="1:39" s="41" customFormat="1" ht="13">
      <c r="A1124" s="40" t="s">
        <v>11064</v>
      </c>
      <c r="B1124" s="442">
        <v>44789</v>
      </c>
      <c r="C1124" s="41">
        <v>13</v>
      </c>
      <c r="D1124" s="41" t="s">
        <v>869</v>
      </c>
      <c r="E1124" s="41" t="s">
        <v>334</v>
      </c>
      <c r="M1124" s="41" t="s">
        <v>11065</v>
      </c>
      <c r="P1124" s="41">
        <v>3</v>
      </c>
      <c r="Q1124" s="41">
        <v>4</v>
      </c>
      <c r="R1124" s="41">
        <v>0</v>
      </c>
      <c r="S1124" s="41">
        <v>0</v>
      </c>
      <c r="U1124" s="41">
        <v>9</v>
      </c>
    </row>
    <row r="1125" spans="1:39" s="41" customFormat="1" ht="13">
      <c r="A1125" s="40" t="s">
        <v>11066</v>
      </c>
      <c r="B1125" s="442">
        <v>44784</v>
      </c>
      <c r="C1125" s="41">
        <v>107</v>
      </c>
      <c r="D1125" s="41" t="s">
        <v>11067</v>
      </c>
      <c r="E1125" s="41" t="s">
        <v>11068</v>
      </c>
    </row>
    <row r="1126" spans="1:39" s="41" customFormat="1" ht="13">
      <c r="A1126" s="40" t="s">
        <v>11069</v>
      </c>
      <c r="B1126" s="178">
        <v>44784</v>
      </c>
      <c r="C1126" s="41">
        <v>19</v>
      </c>
      <c r="D1126" s="41" t="s">
        <v>11070</v>
      </c>
      <c r="E1126" s="41" t="s">
        <v>11071</v>
      </c>
    </row>
    <row r="1127" spans="1:39" s="41" customFormat="1" ht="12" customHeight="1">
      <c r="A1127" s="40" t="s">
        <v>11052</v>
      </c>
      <c r="B1127" s="442">
        <v>44785</v>
      </c>
      <c r="C1127" s="41">
        <v>336</v>
      </c>
      <c r="F1127" s="41">
        <v>30</v>
      </c>
      <c r="G1127" s="41">
        <v>65</v>
      </c>
      <c r="H1127" s="41">
        <v>241</v>
      </c>
      <c r="L1127" s="41">
        <v>25</v>
      </c>
      <c r="N1127" s="41">
        <v>44</v>
      </c>
      <c r="O1127" s="41">
        <v>0</v>
      </c>
      <c r="P1127" s="41">
        <v>68</v>
      </c>
      <c r="Q1127" s="41">
        <v>170</v>
      </c>
      <c r="R1127" s="41">
        <v>5</v>
      </c>
      <c r="S1127" s="41">
        <v>11</v>
      </c>
      <c r="U1127" s="41">
        <v>155</v>
      </c>
      <c r="V1127" s="41">
        <v>1</v>
      </c>
    </row>
    <row r="1128" spans="1:39" s="41" customFormat="1" ht="13">
      <c r="A1128" s="40" t="s">
        <v>11046</v>
      </c>
      <c r="B1128" s="442">
        <v>44786</v>
      </c>
      <c r="C1128" s="41">
        <v>402</v>
      </c>
      <c r="D1128" s="41" t="s">
        <v>11072</v>
      </c>
      <c r="K1128" s="41">
        <v>37</v>
      </c>
      <c r="M1128" s="41" t="s">
        <v>11073</v>
      </c>
      <c r="Q1128" s="41">
        <v>398</v>
      </c>
      <c r="R1128" s="41">
        <v>4</v>
      </c>
      <c r="S1128" s="41">
        <v>3</v>
      </c>
      <c r="AL1128" s="41" t="s">
        <v>11074</v>
      </c>
      <c r="AM1128" s="41" t="s">
        <v>11075</v>
      </c>
    </row>
    <row r="1129" spans="1:39" s="41" customFormat="1" ht="13">
      <c r="A1129" s="40" t="s">
        <v>11041</v>
      </c>
      <c r="B1129" s="442">
        <v>44770</v>
      </c>
      <c r="C1129" s="41">
        <v>13</v>
      </c>
      <c r="Q1129" s="41">
        <v>13</v>
      </c>
    </row>
    <row r="1130" spans="1:39" s="41" customFormat="1" ht="13">
      <c r="A1130" s="40" t="s">
        <v>11035</v>
      </c>
      <c r="B1130" s="442">
        <v>44790</v>
      </c>
      <c r="C1130" s="41">
        <v>187</v>
      </c>
      <c r="D1130" s="41" t="s">
        <v>11076</v>
      </c>
      <c r="E1130" s="41" t="s">
        <v>11077</v>
      </c>
      <c r="K1130" s="41">
        <v>8</v>
      </c>
      <c r="L1130" s="41">
        <v>48</v>
      </c>
      <c r="N1130" s="41">
        <v>187</v>
      </c>
      <c r="O1130" s="41">
        <v>2</v>
      </c>
      <c r="Q1130" s="41">
        <v>183</v>
      </c>
      <c r="R1130" s="41">
        <v>4</v>
      </c>
      <c r="S1130" s="41">
        <v>3</v>
      </c>
      <c r="AM1130" s="41" t="s">
        <v>11078</v>
      </c>
    </row>
    <row r="1131" spans="1:39" s="41" customFormat="1" ht="13">
      <c r="A1131" s="40" t="s">
        <v>11028</v>
      </c>
      <c r="B1131" s="442">
        <v>44790</v>
      </c>
      <c r="C1131" s="41">
        <v>1</v>
      </c>
      <c r="D1131" s="41">
        <v>29</v>
      </c>
      <c r="E1131" s="41">
        <v>36</v>
      </c>
      <c r="Q1131" s="41">
        <v>1</v>
      </c>
      <c r="S1131" s="41">
        <v>1</v>
      </c>
    </row>
    <row r="1132" spans="1:39" s="41" customFormat="1" ht="13">
      <c r="A1132" s="40" t="s">
        <v>626</v>
      </c>
      <c r="B1132" s="442">
        <v>44785</v>
      </c>
      <c r="C1132" s="41">
        <v>631</v>
      </c>
      <c r="Q1132" s="41">
        <v>631</v>
      </c>
    </row>
    <row r="1133" spans="1:39" s="41" customFormat="1" ht="13">
      <c r="A1133" s="40" t="s">
        <v>11095</v>
      </c>
      <c r="B1133" s="473">
        <v>44793</v>
      </c>
      <c r="C1133" s="41">
        <v>1326</v>
      </c>
      <c r="F1133" s="41">
        <v>103</v>
      </c>
      <c r="G1133" s="41">
        <v>355</v>
      </c>
      <c r="H1133" s="41">
        <v>868</v>
      </c>
      <c r="K1133" s="41">
        <v>146</v>
      </c>
      <c r="M1133" s="41" t="s">
        <v>11110</v>
      </c>
      <c r="P1133" s="41">
        <v>436</v>
      </c>
      <c r="Q1133" s="41">
        <v>1312</v>
      </c>
      <c r="R1133" s="41">
        <v>14</v>
      </c>
      <c r="S1133" s="41">
        <v>5</v>
      </c>
      <c r="AM1133" s="41" t="s">
        <v>11111</v>
      </c>
    </row>
    <row r="1134" spans="1:39" s="41" customFormat="1" ht="13">
      <c r="A1134" s="40" t="s">
        <v>11103</v>
      </c>
      <c r="B1134" s="473">
        <v>44790</v>
      </c>
      <c r="C1134" s="41">
        <v>1</v>
      </c>
      <c r="D1134" s="41">
        <v>26</v>
      </c>
      <c r="P1134" s="41">
        <v>1</v>
      </c>
      <c r="Q1134" s="41">
        <v>1</v>
      </c>
      <c r="AF1134" s="41" t="s">
        <v>55</v>
      </c>
    </row>
    <row r="1135" spans="1:39" s="41" customFormat="1" ht="13">
      <c r="A1135" s="40" t="s">
        <v>11104</v>
      </c>
      <c r="B1135" s="473">
        <v>44792</v>
      </c>
      <c r="C1135" s="41">
        <v>14</v>
      </c>
      <c r="P1135" s="41">
        <v>10</v>
      </c>
      <c r="Q1135" s="41">
        <v>14</v>
      </c>
      <c r="AF1135" s="41" t="s">
        <v>11118</v>
      </c>
    </row>
    <row r="1136" spans="1:39" s="41" customFormat="1" ht="13">
      <c r="A1136" s="40" t="s">
        <v>11123</v>
      </c>
      <c r="B1136" s="473">
        <v>44788</v>
      </c>
      <c r="C1136" s="41">
        <v>93</v>
      </c>
      <c r="D1136" s="41" t="s">
        <v>11130</v>
      </c>
      <c r="E1136" s="41" t="s">
        <v>11132</v>
      </c>
      <c r="F1136" s="41">
        <v>5</v>
      </c>
      <c r="N1136" s="41">
        <v>4</v>
      </c>
      <c r="O1136" s="41">
        <v>0</v>
      </c>
      <c r="P1136" s="41">
        <v>15</v>
      </c>
      <c r="Q1136" s="41">
        <v>93</v>
      </c>
    </row>
    <row r="1137" spans="1:39" s="41" customFormat="1" ht="13">
      <c r="A1137" s="40" t="s">
        <v>11128</v>
      </c>
      <c r="B1137" s="473">
        <v>44805</v>
      </c>
      <c r="C1137" s="41">
        <v>2</v>
      </c>
      <c r="K1137" s="41">
        <v>3</v>
      </c>
      <c r="M1137" s="41" t="s">
        <v>11131</v>
      </c>
      <c r="N1137" s="41">
        <v>1</v>
      </c>
      <c r="Q1137" s="41">
        <v>2</v>
      </c>
    </row>
    <row r="1138" spans="1:39" s="41" customFormat="1" ht="12" customHeight="1">
      <c r="A1138" s="40" t="s">
        <v>11136</v>
      </c>
      <c r="B1138" s="473">
        <v>44799</v>
      </c>
      <c r="C1138" s="41">
        <v>98</v>
      </c>
      <c r="D1138" s="41" t="s">
        <v>11137</v>
      </c>
      <c r="J1138" s="41">
        <v>87</v>
      </c>
      <c r="K1138" s="41">
        <v>5</v>
      </c>
      <c r="N1138" s="41">
        <v>11</v>
      </c>
      <c r="P1138" s="41">
        <v>94</v>
      </c>
      <c r="Q1138" s="41">
        <v>98</v>
      </c>
      <c r="S1138" s="41">
        <v>2</v>
      </c>
      <c r="T1138" s="41">
        <v>49</v>
      </c>
    </row>
    <row r="1139" spans="1:39" s="41" customFormat="1" ht="13">
      <c r="A1139" s="40" t="s">
        <v>11138</v>
      </c>
      <c r="B1139" s="473"/>
      <c r="C1139" s="41">
        <v>109</v>
      </c>
      <c r="D1139" s="41" t="s">
        <v>11139</v>
      </c>
      <c r="E1139" s="41" t="s">
        <v>11140</v>
      </c>
      <c r="K1139" s="41">
        <v>11</v>
      </c>
      <c r="L1139" s="41">
        <v>21</v>
      </c>
      <c r="M1139" s="41" t="s">
        <v>11141</v>
      </c>
      <c r="O1139" s="41">
        <v>5</v>
      </c>
      <c r="P1139" s="41">
        <v>77</v>
      </c>
      <c r="Q1139" s="41">
        <v>109</v>
      </c>
      <c r="S1139" s="41">
        <v>2</v>
      </c>
    </row>
    <row r="1140" spans="1:39" s="41" customFormat="1" ht="13">
      <c r="A1140" s="40" t="s">
        <v>11142</v>
      </c>
      <c r="B1140" s="473">
        <v>44799</v>
      </c>
      <c r="C1140" s="41">
        <v>5</v>
      </c>
      <c r="D1140" s="41" t="s">
        <v>125</v>
      </c>
      <c r="M1140" s="41" t="s">
        <v>10879</v>
      </c>
      <c r="Q1140" s="41">
        <v>5</v>
      </c>
      <c r="S1140" s="41">
        <v>1</v>
      </c>
      <c r="AF1140" s="41" t="s">
        <v>11143</v>
      </c>
    </row>
    <row r="1141" spans="1:39" s="41" customFormat="1" ht="13">
      <c r="A1141" s="40" t="s">
        <v>11166</v>
      </c>
      <c r="B1141" s="473">
        <v>44794</v>
      </c>
      <c r="C1141" s="41">
        <v>50</v>
      </c>
      <c r="D1141" s="41" t="s">
        <v>11181</v>
      </c>
      <c r="E1141" s="41" t="s">
        <v>11182</v>
      </c>
      <c r="N1141" s="41">
        <v>6</v>
      </c>
      <c r="Q1141" s="41">
        <v>50</v>
      </c>
    </row>
    <row r="1142" spans="1:39" s="41" customFormat="1" ht="13">
      <c r="A1142" s="40" t="s">
        <v>11172</v>
      </c>
      <c r="B1142" s="473">
        <v>44797</v>
      </c>
      <c r="C1142" s="41">
        <v>16</v>
      </c>
      <c r="D1142" s="41" t="s">
        <v>11183</v>
      </c>
      <c r="P1142" s="41">
        <v>5</v>
      </c>
      <c r="Q1142" s="41">
        <v>16</v>
      </c>
      <c r="AL1142" s="41" t="s">
        <v>11184</v>
      </c>
    </row>
    <row r="1143" spans="1:39" s="41" customFormat="1" ht="13">
      <c r="A1143" s="40" t="s">
        <v>11176</v>
      </c>
      <c r="B1143" s="473">
        <v>44783</v>
      </c>
      <c r="C1143" s="41">
        <v>4</v>
      </c>
      <c r="D1143" s="41" t="s">
        <v>11189</v>
      </c>
      <c r="E1143" s="41" t="s">
        <v>11190</v>
      </c>
      <c r="K1143" s="41">
        <v>4</v>
      </c>
      <c r="L1143" s="41">
        <v>1</v>
      </c>
      <c r="O1143" s="41">
        <v>3</v>
      </c>
      <c r="Q1143" s="41">
        <v>4</v>
      </c>
    </row>
    <row r="1144" spans="1:39" s="41" customFormat="1" ht="13">
      <c r="A1144" s="40" t="s">
        <v>8370</v>
      </c>
      <c r="B1144" s="473">
        <v>44810</v>
      </c>
      <c r="C1144" s="41">
        <v>19</v>
      </c>
      <c r="D1144" s="41" t="s">
        <v>11233</v>
      </c>
      <c r="E1144" s="41" t="s">
        <v>11237</v>
      </c>
      <c r="G1144" s="41">
        <v>11</v>
      </c>
      <c r="H1144" s="41">
        <v>8</v>
      </c>
      <c r="N1144" s="41">
        <v>2</v>
      </c>
      <c r="P1144" s="41">
        <v>14</v>
      </c>
      <c r="Q1144" s="41">
        <v>19</v>
      </c>
      <c r="AL1144" s="41" t="s">
        <v>11234</v>
      </c>
    </row>
    <row r="1145" spans="1:39" s="41" customFormat="1" ht="13">
      <c r="A1145" s="40" t="s">
        <v>11199</v>
      </c>
      <c r="B1145" s="473">
        <v>44810</v>
      </c>
      <c r="C1145" s="41">
        <v>35200</v>
      </c>
      <c r="D1145" s="41" t="s">
        <v>11239</v>
      </c>
      <c r="F1145" s="230">
        <v>6458</v>
      </c>
      <c r="G1145" s="230">
        <v>10848</v>
      </c>
      <c r="H1145" s="230">
        <v>17894</v>
      </c>
      <c r="L1145" s="230">
        <v>3503</v>
      </c>
      <c r="M1145" s="41" t="s">
        <v>11238</v>
      </c>
      <c r="Q1145" s="41">
        <v>35908</v>
      </c>
      <c r="R1145" s="41">
        <v>52</v>
      </c>
      <c r="S1145" s="41">
        <v>141</v>
      </c>
      <c r="AM1145" s="41" t="s">
        <v>11240</v>
      </c>
    </row>
    <row r="1146" spans="1:39" s="41" customFormat="1" ht="13">
      <c r="A1146" s="40" t="s">
        <v>11204</v>
      </c>
      <c r="B1146" s="473">
        <v>44809</v>
      </c>
      <c r="C1146" s="41">
        <v>64</v>
      </c>
      <c r="D1146" s="41" t="s">
        <v>11243</v>
      </c>
      <c r="E1146" s="41" t="s">
        <v>11244</v>
      </c>
      <c r="Q1146" s="41">
        <v>64</v>
      </c>
    </row>
    <row r="1147" spans="1:39" s="41" customFormat="1" ht="13">
      <c r="A1147" s="40" t="s">
        <v>11209</v>
      </c>
      <c r="B1147" s="473">
        <v>44652</v>
      </c>
      <c r="C1147" s="41">
        <v>1</v>
      </c>
      <c r="Q1147" s="41">
        <v>1</v>
      </c>
      <c r="S1147" s="41">
        <v>1</v>
      </c>
    </row>
    <row r="1148" spans="1:39" s="41" customFormat="1" ht="13">
      <c r="A1148" s="40" t="s">
        <v>9651</v>
      </c>
      <c r="B1148" s="473"/>
      <c r="C1148" s="41">
        <v>44</v>
      </c>
      <c r="D1148" s="41" t="s">
        <v>11248</v>
      </c>
      <c r="E1148" s="41" t="s">
        <v>11249</v>
      </c>
      <c r="L1148" s="41">
        <v>7</v>
      </c>
      <c r="O1148" s="41">
        <v>1</v>
      </c>
      <c r="P1148" s="41">
        <v>44</v>
      </c>
      <c r="Q1148" s="41">
        <v>44</v>
      </c>
      <c r="S1148" s="41">
        <v>1</v>
      </c>
    </row>
    <row r="1149" spans="1:39" s="41" customFormat="1" ht="13">
      <c r="A1149" s="40" t="s">
        <v>11221</v>
      </c>
      <c r="B1149" s="473">
        <v>44806</v>
      </c>
      <c r="C1149" s="41">
        <v>117</v>
      </c>
      <c r="F1149" s="41">
        <v>24</v>
      </c>
      <c r="G1149" s="41">
        <v>28</v>
      </c>
      <c r="H1149" s="41">
        <v>65</v>
      </c>
      <c r="J1149" s="41">
        <v>19</v>
      </c>
      <c r="K1149" s="41">
        <v>12</v>
      </c>
      <c r="L1149" s="41">
        <v>23</v>
      </c>
      <c r="N1149" s="41">
        <v>14</v>
      </c>
      <c r="O1149" s="41">
        <v>3</v>
      </c>
      <c r="P1149" s="41">
        <v>84</v>
      </c>
      <c r="Q1149" s="41">
        <v>116</v>
      </c>
      <c r="R1149" s="41">
        <v>1</v>
      </c>
      <c r="S1149" s="41">
        <v>1</v>
      </c>
    </row>
    <row r="1150" spans="1:39" s="41" customFormat="1" ht="13">
      <c r="A1150" s="40" t="s">
        <v>11229</v>
      </c>
      <c r="B1150" s="473">
        <v>44805</v>
      </c>
      <c r="C1150" s="41">
        <v>68</v>
      </c>
      <c r="F1150" s="41">
        <v>29</v>
      </c>
      <c r="G1150" s="41">
        <v>30</v>
      </c>
      <c r="H1150" s="41">
        <v>9</v>
      </c>
      <c r="L1150" s="41">
        <v>1</v>
      </c>
      <c r="M1150" s="41" t="s">
        <v>11256</v>
      </c>
      <c r="Q1150" s="41">
        <v>68</v>
      </c>
    </row>
    <row r="1151" spans="1:39" s="41" customFormat="1" ht="13">
      <c r="A1151" s="40" t="s">
        <v>11326</v>
      </c>
      <c r="B1151" s="473">
        <v>44809</v>
      </c>
      <c r="C1151" s="41">
        <v>40</v>
      </c>
      <c r="D1151" s="41" t="s">
        <v>11333</v>
      </c>
      <c r="E1151" s="41" t="s">
        <v>11331</v>
      </c>
      <c r="Q1151" s="41">
        <v>40</v>
      </c>
      <c r="AL1151" s="41" t="s">
        <v>11334</v>
      </c>
    </row>
    <row r="1152" spans="1:39" s="41" customFormat="1" ht="13">
      <c r="A1152" s="169" t="s">
        <v>11261</v>
      </c>
      <c r="B1152" s="473">
        <v>44815</v>
      </c>
      <c r="C1152" s="41">
        <v>310</v>
      </c>
      <c r="D1152" s="41" t="s">
        <v>1634</v>
      </c>
      <c r="F1152" s="41">
        <v>40</v>
      </c>
      <c r="G1152" s="41">
        <v>98</v>
      </c>
      <c r="H1152" s="41">
        <v>169</v>
      </c>
      <c r="M1152" s="41" t="s">
        <v>11306</v>
      </c>
      <c r="N1152" s="41">
        <v>8</v>
      </c>
      <c r="O1152" s="41">
        <v>0</v>
      </c>
    </row>
    <row r="1153" spans="1:39" s="41" customFormat="1" ht="13">
      <c r="A1153" s="40" t="s">
        <v>11266</v>
      </c>
      <c r="B1153" s="473">
        <v>44817</v>
      </c>
      <c r="C1153" s="41">
        <v>14</v>
      </c>
      <c r="M1153" s="41" t="s">
        <v>11357</v>
      </c>
      <c r="O1153" s="41">
        <v>2</v>
      </c>
      <c r="P1153" s="41">
        <v>5</v>
      </c>
      <c r="Q1153" s="41">
        <v>7</v>
      </c>
      <c r="S1153" s="41">
        <v>3</v>
      </c>
      <c r="U1153" s="41">
        <v>6</v>
      </c>
      <c r="V1153" s="41">
        <v>1</v>
      </c>
      <c r="AM1153" s="41" t="s">
        <v>11308</v>
      </c>
    </row>
    <row r="1154" spans="1:39" s="41" customFormat="1" ht="13">
      <c r="A1154" s="40" t="s">
        <v>11286</v>
      </c>
      <c r="B1154" s="473">
        <v>44811</v>
      </c>
      <c r="C1154" s="41">
        <v>1</v>
      </c>
      <c r="D1154" s="41">
        <v>32</v>
      </c>
      <c r="E1154" s="41">
        <v>32</v>
      </c>
      <c r="H1154" s="41">
        <v>1</v>
      </c>
      <c r="P1154" s="41">
        <v>1</v>
      </c>
      <c r="Q1154" s="41">
        <v>1</v>
      </c>
    </row>
    <row r="1155" spans="1:39" s="41" customFormat="1" ht="13">
      <c r="A1155" s="40" t="s">
        <v>11309</v>
      </c>
      <c r="B1155" s="473">
        <v>44813</v>
      </c>
      <c r="C1155" s="501">
        <v>146</v>
      </c>
      <c r="D1155" s="41" t="s">
        <v>11343</v>
      </c>
      <c r="E1155" t="s">
        <v>11341</v>
      </c>
      <c r="P1155" s="41">
        <v>103</v>
      </c>
      <c r="Q1155" s="41">
        <v>146</v>
      </c>
    </row>
    <row r="1156" spans="1:39" s="41" customFormat="1" ht="13">
      <c r="A1156" s="40" t="s">
        <v>11310</v>
      </c>
      <c r="B1156" s="473">
        <v>44813</v>
      </c>
      <c r="C1156" s="501">
        <v>281</v>
      </c>
      <c r="D1156" s="41" t="s">
        <v>11349</v>
      </c>
      <c r="E1156" s="41" t="s">
        <v>11350</v>
      </c>
      <c r="P1156" s="41">
        <v>153</v>
      </c>
      <c r="Q1156" s="41">
        <v>281</v>
      </c>
    </row>
    <row r="1157" spans="1:39" s="41" customFormat="1" ht="13">
      <c r="A1157" s="40" t="s">
        <v>11284</v>
      </c>
      <c r="B1157" s="473">
        <v>44811</v>
      </c>
      <c r="C1157" s="41">
        <v>143</v>
      </c>
      <c r="D1157" s="41" t="s">
        <v>11311</v>
      </c>
      <c r="P1157" s="41">
        <v>42</v>
      </c>
      <c r="Q1157" s="41">
        <v>143</v>
      </c>
    </row>
    <row r="1158" spans="1:39" s="41" customFormat="1" ht="13">
      <c r="A1158" s="40" t="s">
        <v>11293</v>
      </c>
      <c r="B1158" s="473">
        <v>44814</v>
      </c>
      <c r="C1158" s="41">
        <v>17</v>
      </c>
      <c r="Q1158" s="41">
        <v>17</v>
      </c>
    </row>
    <row r="1159" spans="1:39" s="41" customFormat="1" ht="13">
      <c r="A1159" s="40" t="s">
        <v>11296</v>
      </c>
      <c r="B1159" s="473">
        <v>44813</v>
      </c>
      <c r="C1159" s="41">
        <v>256</v>
      </c>
      <c r="D1159" s="41" t="s">
        <v>11325</v>
      </c>
      <c r="F1159" s="41">
        <v>36</v>
      </c>
      <c r="G1159" s="41">
        <v>104</v>
      </c>
      <c r="H1159" s="41">
        <v>112</v>
      </c>
      <c r="K1159" s="41">
        <v>27</v>
      </c>
      <c r="L1159" s="41">
        <v>28</v>
      </c>
      <c r="M1159" s="41">
        <v>237</v>
      </c>
      <c r="O1159" s="41">
        <v>1</v>
      </c>
      <c r="P1159" s="41">
        <v>81</v>
      </c>
      <c r="Q1159" s="41">
        <v>200</v>
      </c>
      <c r="R1159" s="41">
        <v>8</v>
      </c>
      <c r="S1159" s="41">
        <v>6</v>
      </c>
      <c r="V1159" s="41">
        <v>1</v>
      </c>
      <c r="AM1159" s="41" t="s">
        <v>11337</v>
      </c>
    </row>
    <row r="1160" spans="1:39" s="41" customFormat="1" ht="13">
      <c r="A1160" s="40" t="s">
        <v>11303</v>
      </c>
      <c r="B1160" s="473">
        <v>44813</v>
      </c>
      <c r="C1160" s="41">
        <v>3</v>
      </c>
      <c r="H1160" s="41">
        <v>3</v>
      </c>
      <c r="O1160" s="41">
        <v>1</v>
      </c>
      <c r="Q1160" s="41">
        <v>3</v>
      </c>
      <c r="S1160" s="41">
        <v>1</v>
      </c>
    </row>
    <row r="1161" spans="1:39" s="41" customFormat="1" ht="13">
      <c r="A1161" s="40" t="s">
        <v>11323</v>
      </c>
      <c r="B1161" s="473">
        <v>44815</v>
      </c>
      <c r="C1161" s="41">
        <v>676</v>
      </c>
      <c r="P1161" s="41">
        <v>128</v>
      </c>
    </row>
    <row r="1162" spans="1:39" s="41" customFormat="1" ht="13">
      <c r="A1162" s="40" t="s">
        <v>11324</v>
      </c>
      <c r="B1162" s="473">
        <v>44815</v>
      </c>
      <c r="C1162" s="41">
        <v>88</v>
      </c>
      <c r="P1162" s="41">
        <v>14</v>
      </c>
    </row>
    <row r="1163" spans="1:39" s="41" customFormat="1" ht="13">
      <c r="A1163" s="40" t="s">
        <v>8624</v>
      </c>
      <c r="B1163" s="473">
        <v>44787</v>
      </c>
      <c r="C1163" s="41">
        <v>15</v>
      </c>
      <c r="D1163" s="41" t="s">
        <v>11469</v>
      </c>
      <c r="E1163" s="41" t="s">
        <v>11470</v>
      </c>
      <c r="F1163" s="41">
        <v>0</v>
      </c>
      <c r="G1163" s="41">
        <v>11</v>
      </c>
      <c r="H1163" s="41">
        <v>4</v>
      </c>
      <c r="J1163" s="41">
        <v>14</v>
      </c>
      <c r="K1163" s="41">
        <v>2</v>
      </c>
      <c r="L1163" s="41">
        <v>2</v>
      </c>
      <c r="N1163" s="41">
        <v>15</v>
      </c>
      <c r="O1163" s="41">
        <v>11</v>
      </c>
      <c r="Q1163" s="41">
        <v>2</v>
      </c>
      <c r="S1163" s="41">
        <v>9</v>
      </c>
      <c r="U1163" s="41">
        <v>4</v>
      </c>
    </row>
    <row r="1164" spans="1:39" s="41" customFormat="1" ht="13">
      <c r="A1164" s="40" t="s">
        <v>762</v>
      </c>
      <c r="B1164" s="473">
        <v>44819</v>
      </c>
      <c r="C1164" s="41">
        <v>17</v>
      </c>
      <c r="D1164" s="41" t="s">
        <v>11473</v>
      </c>
      <c r="E1164" s="41" t="s">
        <v>11472</v>
      </c>
      <c r="F1164" s="41">
        <v>17</v>
      </c>
      <c r="M1164" s="41">
        <v>1</v>
      </c>
      <c r="V1164" s="41">
        <v>17</v>
      </c>
    </row>
    <row r="1165" spans="1:39" s="41" customFormat="1" ht="13">
      <c r="A1165" s="40" t="s">
        <v>11373</v>
      </c>
      <c r="B1165" s="473">
        <v>44823</v>
      </c>
      <c r="C1165" s="41">
        <v>17</v>
      </c>
      <c r="D1165" s="41" t="s">
        <v>11475</v>
      </c>
      <c r="H1165" s="41">
        <v>17</v>
      </c>
      <c r="L1165" s="41">
        <v>3</v>
      </c>
      <c r="P1165" s="41">
        <v>7</v>
      </c>
      <c r="Q1165" s="41">
        <v>17</v>
      </c>
    </row>
    <row r="1166" spans="1:39" s="41" customFormat="1" ht="13">
      <c r="A1166" s="40" t="s">
        <v>11379</v>
      </c>
      <c r="B1166" s="473">
        <v>44821</v>
      </c>
      <c r="C1166" s="41">
        <v>140</v>
      </c>
      <c r="E1166" s="41" t="s">
        <v>11480</v>
      </c>
      <c r="K1166" s="41">
        <v>17</v>
      </c>
      <c r="P1166" s="41">
        <v>95</v>
      </c>
      <c r="Q1166" s="41">
        <v>140</v>
      </c>
      <c r="AF1166" s="41" t="s">
        <v>46</v>
      </c>
    </row>
    <row r="1167" spans="1:39" s="41" customFormat="1" ht="13">
      <c r="A1167" s="40" t="s">
        <v>11383</v>
      </c>
      <c r="B1167" s="473">
        <v>44823</v>
      </c>
      <c r="C1167" s="41">
        <v>73</v>
      </c>
      <c r="K1167" s="41">
        <v>6</v>
      </c>
      <c r="Q1167" s="41">
        <v>53</v>
      </c>
      <c r="R1167" s="41">
        <v>1</v>
      </c>
      <c r="S1167" s="41">
        <v>3</v>
      </c>
      <c r="U1167" s="41">
        <v>18</v>
      </c>
      <c r="V1167" s="41">
        <v>1</v>
      </c>
    </row>
    <row r="1168" spans="1:39" s="41" customFormat="1" ht="13">
      <c r="A1168" s="40" t="s">
        <v>11390</v>
      </c>
      <c r="B1168" s="473">
        <v>44817</v>
      </c>
      <c r="C1168" s="41">
        <v>8</v>
      </c>
      <c r="D1168" s="41" t="s">
        <v>11506</v>
      </c>
      <c r="P1168" s="41">
        <v>8</v>
      </c>
      <c r="Q1168" s="41">
        <v>8</v>
      </c>
    </row>
    <row r="1169" spans="1:39" s="41" customFormat="1" ht="13">
      <c r="A1169" s="40" t="s">
        <v>8855</v>
      </c>
      <c r="B1169" s="473">
        <v>44796</v>
      </c>
      <c r="C1169" s="41">
        <v>74</v>
      </c>
      <c r="D1169" s="41" t="s">
        <v>11508</v>
      </c>
      <c r="E1169" s="41" t="s">
        <v>11511</v>
      </c>
      <c r="K1169" s="41">
        <v>4</v>
      </c>
      <c r="Q1169" s="41">
        <v>74</v>
      </c>
      <c r="S1169" s="41">
        <v>1</v>
      </c>
      <c r="AL1169" s="41" t="s">
        <v>11509</v>
      </c>
    </row>
    <row r="1170" spans="1:39" s="41" customFormat="1" ht="13">
      <c r="A1170" s="40" t="s">
        <v>11399</v>
      </c>
      <c r="B1170" s="473">
        <v>44827</v>
      </c>
      <c r="C1170" s="41">
        <v>19</v>
      </c>
      <c r="D1170" s="41" t="s">
        <v>653</v>
      </c>
      <c r="E1170" s="41" t="s">
        <v>11533</v>
      </c>
      <c r="K1170" s="41">
        <v>1</v>
      </c>
      <c r="L1170" s="41">
        <v>0</v>
      </c>
      <c r="M1170" s="41" t="s">
        <v>11513</v>
      </c>
      <c r="N1170" s="41">
        <v>6</v>
      </c>
      <c r="O1170" s="41">
        <v>0</v>
      </c>
      <c r="P1170" s="41">
        <v>13</v>
      </c>
      <c r="Q1170" s="41">
        <v>19</v>
      </c>
      <c r="S1170" s="41">
        <v>7</v>
      </c>
    </row>
    <row r="1171" spans="1:39" s="41" customFormat="1" ht="13">
      <c r="A1171" s="40" t="s">
        <v>11402</v>
      </c>
      <c r="B1171" s="473">
        <v>44788</v>
      </c>
      <c r="C1171" s="41">
        <v>30</v>
      </c>
      <c r="D1171" s="41" t="s">
        <v>11535</v>
      </c>
      <c r="Q1171" s="41">
        <v>30</v>
      </c>
    </row>
    <row r="1172" spans="1:39" s="41" customFormat="1" ht="13">
      <c r="A1172" s="40" t="s">
        <v>11411</v>
      </c>
      <c r="B1172" s="473">
        <v>44764</v>
      </c>
      <c r="C1172" s="41">
        <v>41</v>
      </c>
      <c r="D1172" s="41" t="s">
        <v>11537</v>
      </c>
      <c r="E1172" s="41" t="s">
        <v>11538</v>
      </c>
      <c r="N1172" s="41">
        <v>36</v>
      </c>
      <c r="O1172" s="41">
        <v>3</v>
      </c>
      <c r="P1172" s="41">
        <v>32</v>
      </c>
      <c r="Q1172" s="41">
        <v>41</v>
      </c>
      <c r="S1172" s="41">
        <v>6</v>
      </c>
      <c r="T1172" s="41">
        <v>3</v>
      </c>
    </row>
    <row r="1173" spans="1:39" s="41" customFormat="1" ht="13">
      <c r="A1173" s="40" t="s">
        <v>11416</v>
      </c>
      <c r="B1173" s="473">
        <v>44826</v>
      </c>
      <c r="C1173" s="41">
        <v>267</v>
      </c>
      <c r="M1173" s="41">
        <v>31</v>
      </c>
      <c r="O1173" s="41">
        <v>45</v>
      </c>
      <c r="Q1173" s="41">
        <v>125</v>
      </c>
      <c r="S1173" s="41">
        <v>13</v>
      </c>
    </row>
    <row r="1174" spans="1:39" s="41" customFormat="1" ht="13">
      <c r="A1174" s="40" t="s">
        <v>10087</v>
      </c>
      <c r="B1174" s="473">
        <v>44827</v>
      </c>
      <c r="C1174" s="41">
        <v>30</v>
      </c>
      <c r="D1174" s="41" t="s">
        <v>11541</v>
      </c>
      <c r="L1174" s="41">
        <v>1</v>
      </c>
      <c r="P1174" s="41">
        <v>24</v>
      </c>
      <c r="Q1174" s="41">
        <v>30</v>
      </c>
      <c r="T1174" s="41">
        <v>1</v>
      </c>
    </row>
    <row r="1175" spans="1:39" s="41" customFormat="1" ht="13">
      <c r="A1175" s="40" t="s">
        <v>11428</v>
      </c>
      <c r="B1175" s="473">
        <v>44818</v>
      </c>
      <c r="C1175" s="41">
        <v>161</v>
      </c>
      <c r="Q1175" s="41">
        <v>26</v>
      </c>
      <c r="S1175" s="41">
        <v>1</v>
      </c>
      <c r="U1175" s="41">
        <v>135</v>
      </c>
      <c r="Z1175" s="41" t="s">
        <v>248</v>
      </c>
      <c r="AF1175" s="41" t="s">
        <v>46</v>
      </c>
    </row>
    <row r="1176" spans="1:39" s="41" customFormat="1" ht="13">
      <c r="A1176" s="40" t="s">
        <v>11431</v>
      </c>
      <c r="B1176" s="473">
        <v>44829</v>
      </c>
      <c r="C1176" s="41">
        <v>7</v>
      </c>
      <c r="P1176" s="41">
        <v>1</v>
      </c>
      <c r="Q1176" s="41">
        <v>6</v>
      </c>
    </row>
    <row r="1177" spans="1:39" s="41" customFormat="1" ht="13">
      <c r="A1177" s="40" t="s">
        <v>11437</v>
      </c>
      <c r="B1177" s="473">
        <v>44813</v>
      </c>
      <c r="C1177" s="41">
        <v>61</v>
      </c>
      <c r="N1177" s="41">
        <v>2</v>
      </c>
      <c r="P1177" s="41">
        <v>23</v>
      </c>
      <c r="Q1177" s="41">
        <v>61</v>
      </c>
    </row>
    <row r="1178" spans="1:39" s="41" customFormat="1" ht="13">
      <c r="A1178" s="40" t="s">
        <v>11442</v>
      </c>
      <c r="B1178" s="473">
        <v>44820</v>
      </c>
      <c r="C1178" s="41">
        <v>45</v>
      </c>
      <c r="L1178" s="41">
        <v>4</v>
      </c>
      <c r="P1178" s="41">
        <v>18</v>
      </c>
      <c r="Q1178" s="41">
        <v>45</v>
      </c>
      <c r="AA1178" s="41" t="s">
        <v>602</v>
      </c>
    </row>
    <row r="1179" spans="1:39" s="41" customFormat="1" ht="13">
      <c r="A1179" s="40" t="s">
        <v>11448</v>
      </c>
      <c r="B1179" s="473">
        <v>44810</v>
      </c>
      <c r="C1179" s="41">
        <v>30</v>
      </c>
      <c r="R1179" s="41">
        <v>7</v>
      </c>
      <c r="AM1179" s="41" t="s">
        <v>11547</v>
      </c>
    </row>
    <row r="1180" spans="1:39" s="41" customFormat="1" ht="13">
      <c r="A1180" s="40" t="s">
        <v>11453</v>
      </c>
      <c r="B1180" s="473">
        <v>44825</v>
      </c>
      <c r="C1180" s="41">
        <v>102</v>
      </c>
      <c r="F1180" s="41">
        <v>29</v>
      </c>
      <c r="G1180" s="41">
        <v>41</v>
      </c>
      <c r="H1180" s="41">
        <v>32</v>
      </c>
      <c r="L1180" s="41">
        <v>24</v>
      </c>
      <c r="P1180" s="41">
        <v>68</v>
      </c>
      <c r="Q1180" s="41">
        <v>102</v>
      </c>
      <c r="AL1180" s="41" t="s">
        <v>11548</v>
      </c>
    </row>
    <row r="1181" spans="1:39" s="41" customFormat="1" ht="13">
      <c r="A1181" s="40" t="s">
        <v>10923</v>
      </c>
      <c r="B1181" s="473">
        <v>44823</v>
      </c>
      <c r="C1181" s="41">
        <v>50</v>
      </c>
      <c r="D1181" s="41" t="s">
        <v>11552</v>
      </c>
      <c r="E1181" s="41" t="s">
        <v>11553</v>
      </c>
      <c r="L1181" s="41">
        <v>1</v>
      </c>
      <c r="P1181" s="41">
        <v>20</v>
      </c>
      <c r="Q1181" s="41">
        <v>50</v>
      </c>
    </row>
    <row r="1182" spans="1:39" s="41" customFormat="1" ht="13">
      <c r="A1182" s="40" t="s">
        <v>11462</v>
      </c>
      <c r="B1182" s="473">
        <v>44799</v>
      </c>
      <c r="C1182" s="41">
        <v>2</v>
      </c>
      <c r="D1182" s="41" t="s">
        <v>11556</v>
      </c>
      <c r="P1182" s="41">
        <v>2</v>
      </c>
      <c r="Q1182" s="41">
        <v>2</v>
      </c>
      <c r="AF1182" s="41" t="s">
        <v>248</v>
      </c>
    </row>
    <row r="1183" spans="1:39" s="41" customFormat="1" ht="13">
      <c r="A1183" s="40" t="s">
        <v>11466</v>
      </c>
      <c r="B1183" s="473">
        <v>44826</v>
      </c>
      <c r="C1183" s="41">
        <v>45</v>
      </c>
      <c r="D1183" s="41">
        <v>25.4</v>
      </c>
      <c r="K1183" s="41">
        <v>6</v>
      </c>
      <c r="L1183" s="41">
        <v>1</v>
      </c>
      <c r="P1183" s="41">
        <v>35</v>
      </c>
      <c r="Q1183" s="41">
        <v>45</v>
      </c>
      <c r="AL1183" s="41">
        <v>22</v>
      </c>
    </row>
    <row r="1184" spans="1:39" s="41" customFormat="1" ht="13">
      <c r="A1184" s="40" t="s">
        <v>11484</v>
      </c>
      <c r="B1184" s="473">
        <v>44452</v>
      </c>
      <c r="C1184" s="41">
        <v>105</v>
      </c>
      <c r="D1184" s="41" t="s">
        <v>11557</v>
      </c>
      <c r="F1184" s="41">
        <v>18</v>
      </c>
      <c r="K1184" s="41">
        <v>1</v>
      </c>
      <c r="N1184" s="41">
        <v>2</v>
      </c>
      <c r="O1184" s="41">
        <v>1</v>
      </c>
      <c r="P1184" s="41">
        <v>41</v>
      </c>
      <c r="Q1184" s="41">
        <v>67</v>
      </c>
      <c r="R1184" s="41">
        <v>10</v>
      </c>
      <c r="S1184" s="41">
        <v>2</v>
      </c>
      <c r="U1184" s="41">
        <v>25</v>
      </c>
    </row>
    <row r="1185" spans="1:40" s="41" customFormat="1" ht="13">
      <c r="A1185" s="40" t="s">
        <v>11754</v>
      </c>
      <c r="B1185" s="473">
        <v>44841</v>
      </c>
      <c r="C1185" s="41">
        <v>4955</v>
      </c>
      <c r="F1185" s="41">
        <v>1579</v>
      </c>
      <c r="G1185" s="41">
        <v>1870</v>
      </c>
      <c r="H1185" s="41">
        <v>1506</v>
      </c>
      <c r="Q1185" s="41">
        <v>2338</v>
      </c>
      <c r="S1185" s="41">
        <v>13</v>
      </c>
    </row>
    <row r="1186" spans="1:40" s="41" customFormat="1" ht="13">
      <c r="A1186" s="40" t="s">
        <v>11755</v>
      </c>
      <c r="B1186" s="473">
        <v>44841</v>
      </c>
      <c r="C1186" s="41">
        <v>4968</v>
      </c>
      <c r="F1186" s="41">
        <v>1869</v>
      </c>
      <c r="G1186" s="41">
        <v>1724</v>
      </c>
      <c r="H1186" s="41">
        <v>1375</v>
      </c>
      <c r="Q1186" s="41">
        <v>2048</v>
      </c>
      <c r="S1186" s="41">
        <v>2</v>
      </c>
    </row>
    <row r="1187" spans="1:40" s="41" customFormat="1" ht="13">
      <c r="A1187" s="40" t="s">
        <v>11567</v>
      </c>
      <c r="B1187" s="473">
        <v>44743</v>
      </c>
      <c r="C1187" s="41">
        <v>81</v>
      </c>
      <c r="D1187" s="41" t="s">
        <v>11666</v>
      </c>
      <c r="E1187" s="41" t="s">
        <v>11667</v>
      </c>
      <c r="K1187" s="41">
        <v>4</v>
      </c>
      <c r="L1187" s="41">
        <v>6</v>
      </c>
      <c r="M1187" s="41" t="s">
        <v>11669</v>
      </c>
      <c r="P1187" s="41">
        <v>29</v>
      </c>
      <c r="Q1187" s="41">
        <v>48</v>
      </c>
      <c r="R1187" s="41">
        <v>7</v>
      </c>
      <c r="S1187" s="41">
        <v>1</v>
      </c>
      <c r="V1187" s="41">
        <v>18</v>
      </c>
      <c r="AM1187" s="41" t="s">
        <v>11674</v>
      </c>
    </row>
    <row r="1188" spans="1:40" s="41" customFormat="1" ht="13">
      <c r="A1188" s="40" t="s">
        <v>11575</v>
      </c>
      <c r="B1188" s="473">
        <v>44820</v>
      </c>
      <c r="C1188" s="41">
        <v>65</v>
      </c>
      <c r="D1188" s="41" t="s">
        <v>11675</v>
      </c>
      <c r="L1188" s="41">
        <v>15</v>
      </c>
      <c r="P1188" s="41">
        <v>24</v>
      </c>
      <c r="Q1188" s="41">
        <v>65</v>
      </c>
    </row>
    <row r="1189" spans="1:40" s="41" customFormat="1" ht="13">
      <c r="A1189" s="40" t="s">
        <v>11581</v>
      </c>
      <c r="B1189" s="473">
        <v>44819</v>
      </c>
      <c r="C1189" s="41">
        <v>151</v>
      </c>
      <c r="D1189" s="41" t="s">
        <v>11678</v>
      </c>
      <c r="M1189" s="41">
        <v>41</v>
      </c>
      <c r="N1189" s="41">
        <v>5</v>
      </c>
      <c r="Q1189" s="41">
        <v>151</v>
      </c>
    </row>
    <row r="1190" spans="1:40" s="41" customFormat="1" ht="13">
      <c r="A1190" s="40" t="s">
        <v>11585</v>
      </c>
      <c r="B1190" s="473">
        <v>44685</v>
      </c>
      <c r="C1190" s="41">
        <v>1</v>
      </c>
      <c r="N1190" s="41">
        <v>1</v>
      </c>
      <c r="P1190" s="41">
        <v>1</v>
      </c>
      <c r="Q1190" s="41">
        <v>1</v>
      </c>
    </row>
    <row r="1191" spans="1:40" s="41" customFormat="1" ht="13">
      <c r="A1191" s="40" t="s">
        <v>11593</v>
      </c>
      <c r="B1191" s="473">
        <v>44835</v>
      </c>
      <c r="C1191" s="41">
        <v>47</v>
      </c>
      <c r="D1191" s="41" t="s">
        <v>11684</v>
      </c>
      <c r="K1191" s="41">
        <v>6</v>
      </c>
      <c r="P1191" s="41">
        <v>18</v>
      </c>
      <c r="Q1191" s="41">
        <v>46</v>
      </c>
      <c r="R1191" s="41">
        <v>0</v>
      </c>
      <c r="S1191" s="41">
        <v>0</v>
      </c>
    </row>
    <row r="1192" spans="1:40" s="41" customFormat="1" ht="13">
      <c r="A1192" s="40" t="s">
        <v>11599</v>
      </c>
      <c r="B1192" s="473">
        <v>44835</v>
      </c>
      <c r="C1192" s="41">
        <v>68</v>
      </c>
      <c r="K1192" s="41">
        <v>7</v>
      </c>
      <c r="M1192" s="41" t="s">
        <v>11687</v>
      </c>
      <c r="P1192" s="41">
        <v>25</v>
      </c>
      <c r="Q1192" s="41">
        <v>68</v>
      </c>
    </row>
    <row r="1193" spans="1:40" s="41" customFormat="1" ht="13">
      <c r="A1193" s="40" t="s">
        <v>11697</v>
      </c>
      <c r="B1193" s="473">
        <v>44841</v>
      </c>
      <c r="C1193" s="41">
        <v>397</v>
      </c>
      <c r="D1193" s="41" t="s">
        <v>11698</v>
      </c>
      <c r="E1193" s="41" t="s">
        <v>11705</v>
      </c>
      <c r="K1193" s="41">
        <v>31</v>
      </c>
      <c r="L1193" s="41">
        <v>33</v>
      </c>
      <c r="M1193" s="41" t="s">
        <v>11701</v>
      </c>
      <c r="N1193" s="41">
        <v>0</v>
      </c>
      <c r="P1193" s="41">
        <v>107</v>
      </c>
      <c r="Q1193" s="41">
        <v>393</v>
      </c>
      <c r="R1193" s="41">
        <v>4</v>
      </c>
      <c r="AM1193" s="41" t="s">
        <v>11706</v>
      </c>
    </row>
    <row r="1194" spans="1:40" s="41" customFormat="1" ht="13">
      <c r="A1194" s="40" t="s">
        <v>11709</v>
      </c>
      <c r="B1194" s="473">
        <v>44841</v>
      </c>
      <c r="C1194" s="41">
        <v>44</v>
      </c>
      <c r="D1194" s="41" t="s">
        <v>11699</v>
      </c>
      <c r="E1194" s="41" t="s">
        <v>11700</v>
      </c>
      <c r="K1194" s="41">
        <v>5</v>
      </c>
      <c r="L1194" s="41">
        <v>2</v>
      </c>
      <c r="M1194" s="41" t="s">
        <v>11702</v>
      </c>
      <c r="N1194" s="41">
        <v>14</v>
      </c>
      <c r="P1194" s="41">
        <v>12</v>
      </c>
      <c r="Q1194" s="41">
        <v>44</v>
      </c>
      <c r="R1194" s="41">
        <v>0</v>
      </c>
      <c r="AM1194" s="41" t="s">
        <v>11706</v>
      </c>
    </row>
    <row r="1195" spans="1:40" s="41" customFormat="1" ht="13">
      <c r="A1195" s="40" t="s">
        <v>11608</v>
      </c>
      <c r="B1195" s="473">
        <v>44812</v>
      </c>
      <c r="C1195" s="41">
        <v>37</v>
      </c>
      <c r="D1195" s="41" t="s">
        <v>11714</v>
      </c>
      <c r="E1195" s="41" t="s">
        <v>11715</v>
      </c>
      <c r="H1195" s="41">
        <v>37</v>
      </c>
      <c r="K1195" s="41">
        <v>1</v>
      </c>
      <c r="L1195" s="41">
        <v>3</v>
      </c>
      <c r="N1195" s="41">
        <v>1</v>
      </c>
      <c r="P1195" s="41">
        <v>18</v>
      </c>
      <c r="Q1195" s="41">
        <v>20</v>
      </c>
    </row>
    <row r="1196" spans="1:40" s="41" customFormat="1" ht="13">
      <c r="A1196" s="40" t="s">
        <v>11617</v>
      </c>
      <c r="B1196" s="473">
        <v>44746</v>
      </c>
      <c r="C1196" s="41">
        <v>1</v>
      </c>
      <c r="D1196" s="41">
        <v>24</v>
      </c>
      <c r="E1196" s="41">
        <v>32</v>
      </c>
      <c r="Q1196" s="41">
        <v>1</v>
      </c>
      <c r="S1196" s="41">
        <v>1</v>
      </c>
    </row>
    <row r="1197" spans="1:40" s="41" customFormat="1" ht="13">
      <c r="A1197" s="40" t="s">
        <v>11620</v>
      </c>
      <c r="B1197" s="473">
        <v>44830</v>
      </c>
      <c r="C1197" s="41">
        <v>6</v>
      </c>
      <c r="P1197" s="41">
        <v>3</v>
      </c>
      <c r="Q1197" s="41">
        <v>5</v>
      </c>
      <c r="R1197" s="41">
        <v>1</v>
      </c>
      <c r="AN1197" s="41" t="s">
        <v>11719</v>
      </c>
    </row>
    <row r="1198" spans="1:40" s="41" customFormat="1" ht="13">
      <c r="A1198" s="40" t="s">
        <v>11627</v>
      </c>
      <c r="B1198" s="473">
        <v>44841</v>
      </c>
      <c r="C1198" s="41">
        <v>753</v>
      </c>
      <c r="M1198" s="41" t="s">
        <v>11721</v>
      </c>
      <c r="Q1198" s="41">
        <v>753</v>
      </c>
      <c r="T1198" s="41">
        <v>71</v>
      </c>
    </row>
    <row r="1199" spans="1:40" s="41" customFormat="1" ht="13">
      <c r="A1199" s="40" t="s">
        <v>11633</v>
      </c>
      <c r="B1199" s="473">
        <v>44841</v>
      </c>
      <c r="C1199" s="41">
        <v>57</v>
      </c>
      <c r="K1199" s="41">
        <v>2</v>
      </c>
      <c r="M1199" s="41" t="s">
        <v>11723</v>
      </c>
      <c r="N1199" s="41">
        <v>3</v>
      </c>
      <c r="O1199" s="41">
        <v>0</v>
      </c>
      <c r="P1199" s="41">
        <v>22</v>
      </c>
      <c r="Q1199" s="41">
        <v>57</v>
      </c>
      <c r="S1199" s="41">
        <v>0</v>
      </c>
    </row>
    <row r="1200" spans="1:40" s="41" customFormat="1" ht="13">
      <c r="A1200" s="40" t="s">
        <v>11638</v>
      </c>
      <c r="B1200" s="473">
        <v>44835</v>
      </c>
      <c r="C1200" s="41">
        <v>115</v>
      </c>
      <c r="D1200" s="41" t="s">
        <v>11733</v>
      </c>
      <c r="P1200" s="41">
        <v>74</v>
      </c>
      <c r="Q1200" s="41">
        <v>115</v>
      </c>
      <c r="AE1200" s="41" t="s">
        <v>11734</v>
      </c>
    </row>
    <row r="1201" spans="1:39" s="41" customFormat="1" ht="13">
      <c r="A1201" s="40" t="s">
        <v>11642</v>
      </c>
      <c r="B1201" s="473">
        <v>44834</v>
      </c>
      <c r="C1201" s="41">
        <v>48</v>
      </c>
      <c r="E1201" s="41" t="s">
        <v>11739</v>
      </c>
      <c r="Q1201" s="41">
        <v>48</v>
      </c>
      <c r="S1201" s="41">
        <v>5</v>
      </c>
    </row>
    <row r="1202" spans="1:39" s="41" customFormat="1" ht="13">
      <c r="A1202" s="40" t="s">
        <v>11649</v>
      </c>
      <c r="B1202" s="473">
        <v>44691</v>
      </c>
      <c r="C1202" s="41">
        <v>83</v>
      </c>
      <c r="D1202" s="41" t="s">
        <v>11740</v>
      </c>
      <c r="K1202" s="41">
        <v>4</v>
      </c>
      <c r="L1202" s="41">
        <v>2</v>
      </c>
      <c r="O1202" s="41">
        <v>2</v>
      </c>
      <c r="P1202" s="41">
        <v>53</v>
      </c>
      <c r="Q1202" s="41">
        <v>83</v>
      </c>
    </row>
    <row r="1203" spans="1:39" s="41" customFormat="1" ht="13">
      <c r="A1203" s="40" t="s">
        <v>10860</v>
      </c>
      <c r="B1203" s="473">
        <v>44845</v>
      </c>
      <c r="C1203" s="41">
        <v>37</v>
      </c>
      <c r="D1203" s="41" t="s">
        <v>11743</v>
      </c>
      <c r="N1203" s="41">
        <v>0</v>
      </c>
      <c r="P1203" s="41">
        <v>7</v>
      </c>
      <c r="Q1203" s="41">
        <v>37</v>
      </c>
    </row>
    <row r="1204" spans="1:39" s="41" customFormat="1" ht="13">
      <c r="A1204" s="40" t="s">
        <v>11663</v>
      </c>
      <c r="B1204" s="473">
        <v>44782</v>
      </c>
      <c r="C1204" s="41">
        <v>60</v>
      </c>
      <c r="D1204" s="41" t="s">
        <v>11748</v>
      </c>
      <c r="E1204" s="41" t="s">
        <v>11749</v>
      </c>
      <c r="L1204" s="41">
        <v>7</v>
      </c>
      <c r="N1204" s="41">
        <v>7</v>
      </c>
      <c r="P1204" s="41">
        <v>5</v>
      </c>
      <c r="Q1204" s="41">
        <v>57</v>
      </c>
      <c r="T1204" s="41">
        <v>7</v>
      </c>
      <c r="V1204" s="41">
        <v>3</v>
      </c>
      <c r="AM1204" s="41" t="s">
        <v>11752</v>
      </c>
    </row>
    <row r="1205" spans="1:39" s="41" customFormat="1" ht="13">
      <c r="A1205" s="40" t="s">
        <v>11766</v>
      </c>
      <c r="B1205" s="473">
        <v>44831</v>
      </c>
      <c r="C1205" s="41">
        <v>23</v>
      </c>
      <c r="D1205" s="41" t="s">
        <v>11797</v>
      </c>
      <c r="L1205" s="41">
        <v>3</v>
      </c>
      <c r="P1205" s="41">
        <v>11</v>
      </c>
      <c r="Q1205" s="41">
        <v>23</v>
      </c>
    </row>
    <row r="1206" spans="1:39" s="41" customFormat="1" ht="13">
      <c r="A1206" s="40" t="s">
        <v>899</v>
      </c>
      <c r="B1206" s="473">
        <v>44832</v>
      </c>
      <c r="C1206" s="41">
        <v>41</v>
      </c>
      <c r="Q1206" s="41">
        <v>41</v>
      </c>
    </row>
    <row r="1207" spans="1:39" s="41" customFormat="1" ht="13">
      <c r="A1207" s="40" t="s">
        <v>11771</v>
      </c>
      <c r="B1207" s="473">
        <v>44845</v>
      </c>
      <c r="C1207" s="41">
        <v>54</v>
      </c>
      <c r="D1207" s="41" t="s">
        <v>11811</v>
      </c>
      <c r="P1207" s="41">
        <v>11</v>
      </c>
      <c r="Q1207" s="41">
        <v>54</v>
      </c>
    </row>
    <row r="1208" spans="1:39" s="41" customFormat="1" ht="13">
      <c r="A1208" s="40" t="s">
        <v>11775</v>
      </c>
      <c r="B1208" s="473">
        <v>44851</v>
      </c>
      <c r="C1208" s="41">
        <v>84</v>
      </c>
      <c r="D1208" s="41" t="s">
        <v>11796</v>
      </c>
      <c r="M1208" s="41">
        <v>34</v>
      </c>
      <c r="P1208" s="41">
        <v>52</v>
      </c>
      <c r="Q1208" s="41">
        <v>80</v>
      </c>
      <c r="R1208" s="41">
        <v>0</v>
      </c>
      <c r="S1208" s="41">
        <v>0</v>
      </c>
    </row>
    <row r="1209" spans="1:39" s="41" customFormat="1" ht="13">
      <c r="A1209" s="40" t="s">
        <v>11782</v>
      </c>
      <c r="B1209" s="473">
        <v>44852</v>
      </c>
      <c r="C1209" s="41">
        <v>1192</v>
      </c>
      <c r="D1209" s="41" t="s">
        <v>11840</v>
      </c>
      <c r="P1209" s="41">
        <v>565</v>
      </c>
      <c r="Q1209" s="41">
        <v>1192</v>
      </c>
    </row>
    <row r="1210" spans="1:39" s="41" customFormat="1" ht="13">
      <c r="A1210" s="40" t="s">
        <v>11787</v>
      </c>
      <c r="B1210" s="473">
        <v>44826</v>
      </c>
      <c r="C1210" s="41">
        <v>65</v>
      </c>
      <c r="D1210" s="41" t="s">
        <v>11793</v>
      </c>
      <c r="E1210" s="41" t="s">
        <v>11794</v>
      </c>
      <c r="P1210" s="41">
        <v>8</v>
      </c>
      <c r="Q1210" s="41">
        <v>65</v>
      </c>
    </row>
    <row r="1211" spans="1:39" s="41" customFormat="1" ht="13">
      <c r="A1211" s="40" t="s">
        <v>11800</v>
      </c>
      <c r="B1211" s="473">
        <v>44851</v>
      </c>
      <c r="C1211" s="41">
        <v>91</v>
      </c>
      <c r="D1211" s="41" t="s">
        <v>11841</v>
      </c>
      <c r="E1211" s="41" t="s">
        <v>11843</v>
      </c>
      <c r="N1211" s="41">
        <v>91</v>
      </c>
      <c r="O1211" s="41">
        <v>16</v>
      </c>
      <c r="P1211" s="41">
        <v>70</v>
      </c>
      <c r="Q1211" s="41">
        <v>74</v>
      </c>
      <c r="R1211" s="41">
        <v>2</v>
      </c>
      <c r="S1211" s="41">
        <v>4</v>
      </c>
      <c r="U1211" s="41">
        <v>14</v>
      </c>
      <c r="AL1211" s="41" t="s">
        <v>11842</v>
      </c>
      <c r="AM1211" s="41" t="s">
        <v>11845</v>
      </c>
    </row>
    <row r="1212" spans="1:39" s="41" customFormat="1" ht="13">
      <c r="A1212" s="40" t="s">
        <v>10205</v>
      </c>
      <c r="B1212" s="473">
        <v>44851</v>
      </c>
      <c r="C1212" s="41">
        <v>109</v>
      </c>
      <c r="F1212" s="41">
        <v>31</v>
      </c>
      <c r="G1212" s="41">
        <v>27</v>
      </c>
      <c r="H1212" s="41">
        <v>51</v>
      </c>
      <c r="K1212" s="41">
        <v>10</v>
      </c>
      <c r="P1212" s="41">
        <v>20</v>
      </c>
      <c r="Q1212" s="41">
        <v>109</v>
      </c>
    </row>
    <row r="1213" spans="1:39" s="41" customFormat="1" ht="13">
      <c r="A1213" s="40" t="s">
        <v>11820</v>
      </c>
      <c r="B1213" s="473">
        <v>44850</v>
      </c>
      <c r="C1213" s="41">
        <v>60</v>
      </c>
      <c r="D1213" s="41" t="s">
        <v>11849</v>
      </c>
      <c r="L1213" s="41">
        <v>14</v>
      </c>
      <c r="N1213" s="41">
        <v>10</v>
      </c>
      <c r="O1213" s="41">
        <v>3</v>
      </c>
      <c r="Q1213" s="41">
        <v>60</v>
      </c>
      <c r="S1213" s="41">
        <v>5</v>
      </c>
      <c r="T1213" s="41">
        <v>5</v>
      </c>
    </row>
    <row r="1214" spans="1:39" s="41" customFormat="1" ht="13">
      <c r="A1214" s="40" t="s">
        <v>11824</v>
      </c>
      <c r="B1214" s="473">
        <v>44850</v>
      </c>
      <c r="C1214" s="41">
        <v>112</v>
      </c>
      <c r="D1214" s="41" t="s">
        <v>11854</v>
      </c>
      <c r="E1214" s="41" t="s">
        <v>11855</v>
      </c>
      <c r="F1214" s="41">
        <v>6</v>
      </c>
      <c r="G1214" s="41">
        <v>18</v>
      </c>
      <c r="H1214" s="41">
        <v>88</v>
      </c>
      <c r="M1214" s="41" t="s">
        <v>11856</v>
      </c>
      <c r="O1214" s="41">
        <v>5</v>
      </c>
      <c r="P1214" s="41">
        <v>54</v>
      </c>
      <c r="Q1214" s="41">
        <v>80</v>
      </c>
      <c r="R1214" s="41">
        <v>4</v>
      </c>
      <c r="S1214" s="41">
        <v>2</v>
      </c>
      <c r="T1214" s="41">
        <v>4</v>
      </c>
      <c r="U1214" s="41">
        <v>28</v>
      </c>
    </row>
    <row r="1215" spans="1:39" s="41" customFormat="1" ht="13">
      <c r="A1215" s="40" t="s">
        <v>11828</v>
      </c>
      <c r="B1215" s="473">
        <v>44846</v>
      </c>
      <c r="C1215" s="41">
        <v>46</v>
      </c>
      <c r="D1215" s="41" t="s">
        <v>11861</v>
      </c>
      <c r="E1215" s="41" t="s">
        <v>11862</v>
      </c>
      <c r="P1215" s="41">
        <v>23</v>
      </c>
      <c r="Q1215" s="41">
        <v>46</v>
      </c>
    </row>
    <row r="1216" spans="1:39" s="41" customFormat="1" ht="13">
      <c r="A1216" s="40" t="s">
        <v>11835</v>
      </c>
      <c r="B1216" s="473">
        <v>44789</v>
      </c>
      <c r="C1216" s="41">
        <v>40</v>
      </c>
      <c r="D1216" s="41" t="s">
        <v>11869</v>
      </c>
      <c r="L1216" s="41">
        <v>2</v>
      </c>
      <c r="M1216" s="41" t="s">
        <v>11870</v>
      </c>
      <c r="O1216" s="41">
        <v>10</v>
      </c>
      <c r="P1216" s="41">
        <v>32</v>
      </c>
      <c r="Q1216" s="41">
        <v>32</v>
      </c>
    </row>
    <row r="1217" spans="1:39" s="41" customFormat="1" ht="13">
      <c r="A1217" s="40" t="s">
        <v>11837</v>
      </c>
      <c r="B1217" s="473">
        <v>44851</v>
      </c>
      <c r="C1217" s="41">
        <v>3025</v>
      </c>
      <c r="R1217" s="41">
        <v>204</v>
      </c>
      <c r="AM1217" s="41" t="s">
        <v>11871</v>
      </c>
    </row>
    <row r="1218" spans="1:39" s="41" customFormat="1" ht="13">
      <c r="A1218" s="40" t="s">
        <v>11874</v>
      </c>
      <c r="B1218" s="473">
        <v>44858</v>
      </c>
      <c r="C1218" s="41">
        <v>257</v>
      </c>
      <c r="D1218" s="41" t="s">
        <v>11902</v>
      </c>
      <c r="F1218" s="41">
        <v>67</v>
      </c>
      <c r="G1218" s="41">
        <v>85</v>
      </c>
      <c r="H1218" s="41">
        <v>105</v>
      </c>
      <c r="K1218" s="41">
        <v>0</v>
      </c>
      <c r="L1218" s="41">
        <v>12</v>
      </c>
      <c r="M1218" s="41" t="s">
        <v>11903</v>
      </c>
      <c r="N1218" s="41">
        <v>9</v>
      </c>
      <c r="O1218" s="41">
        <v>0</v>
      </c>
      <c r="P1218" s="41">
        <v>51</v>
      </c>
      <c r="Q1218" s="41">
        <v>62</v>
      </c>
      <c r="R1218" s="41">
        <v>3</v>
      </c>
      <c r="S1218" s="41">
        <v>0</v>
      </c>
      <c r="T1218" s="41">
        <v>5</v>
      </c>
      <c r="Z1218" s="41" t="s">
        <v>11909</v>
      </c>
      <c r="AE1218" s="41" t="s">
        <v>11906</v>
      </c>
      <c r="AL1218" s="41" t="s">
        <v>11901</v>
      </c>
    </row>
    <row r="1219" spans="1:39" s="41" customFormat="1" ht="13">
      <c r="A1219" s="40" t="s">
        <v>11879</v>
      </c>
      <c r="B1219" s="473">
        <v>44860</v>
      </c>
      <c r="C1219" s="41">
        <v>106</v>
      </c>
      <c r="D1219" s="41" t="s">
        <v>11893</v>
      </c>
      <c r="F1219" s="41">
        <v>12</v>
      </c>
      <c r="G1219" s="41">
        <v>33</v>
      </c>
      <c r="H1219" s="41">
        <v>47</v>
      </c>
      <c r="L1219" s="41">
        <v>22</v>
      </c>
      <c r="M1219" s="41">
        <v>21</v>
      </c>
      <c r="P1219" s="41">
        <v>24</v>
      </c>
      <c r="Q1219" s="41">
        <v>106</v>
      </c>
      <c r="AF1219" s="41" t="s">
        <v>11894</v>
      </c>
    </row>
    <row r="1220" spans="1:39" s="41" customFormat="1" ht="13">
      <c r="A1220" s="40" t="s">
        <v>11884</v>
      </c>
      <c r="B1220" s="473">
        <v>44856</v>
      </c>
      <c r="C1220" s="41">
        <v>1</v>
      </c>
      <c r="D1220" s="41">
        <v>35</v>
      </c>
      <c r="E1220" s="41" t="s">
        <v>2370</v>
      </c>
      <c r="H1220" s="41">
        <v>1</v>
      </c>
      <c r="P1220" s="41">
        <v>1</v>
      </c>
      <c r="Q1220" s="41">
        <v>1</v>
      </c>
    </row>
    <row r="1221" spans="1:39" s="41" customFormat="1" ht="13">
      <c r="A1221" s="40" t="s">
        <v>11889</v>
      </c>
      <c r="B1221" s="473">
        <v>44853</v>
      </c>
      <c r="C1221" s="41">
        <v>1</v>
      </c>
      <c r="D1221" s="41">
        <v>29</v>
      </c>
      <c r="E1221" s="41">
        <v>33</v>
      </c>
      <c r="H1221" s="41">
        <v>1</v>
      </c>
      <c r="L1221" s="41">
        <v>1</v>
      </c>
      <c r="P1221" s="41">
        <v>1</v>
      </c>
      <c r="Q1221" s="41">
        <v>1</v>
      </c>
      <c r="AF1221" s="41" t="s">
        <v>55</v>
      </c>
    </row>
    <row r="1222" spans="1:39" s="41" customFormat="1" ht="13">
      <c r="A1222" s="40" t="s">
        <v>11913</v>
      </c>
      <c r="B1222" s="473">
        <v>44847</v>
      </c>
      <c r="C1222" s="41">
        <v>31</v>
      </c>
      <c r="O1222" s="41">
        <v>0</v>
      </c>
      <c r="P1222" s="41">
        <v>10</v>
      </c>
      <c r="Q1222" s="41">
        <v>31</v>
      </c>
      <c r="T1222" s="41">
        <v>2</v>
      </c>
    </row>
    <row r="1223" spans="1:39" s="41" customFormat="1" ht="13">
      <c r="A1223" s="40" t="s">
        <v>11922</v>
      </c>
      <c r="B1223" s="473">
        <v>44835</v>
      </c>
      <c r="C1223" s="41">
        <v>1</v>
      </c>
      <c r="D1223" s="41">
        <v>39</v>
      </c>
      <c r="E1223" s="41">
        <v>31</v>
      </c>
      <c r="P1223" s="41">
        <v>1</v>
      </c>
      <c r="Q1223" s="41">
        <v>1</v>
      </c>
    </row>
    <row r="1224" spans="1:39" s="41" customFormat="1" ht="13">
      <c r="A1224" s="40" t="s">
        <v>11927</v>
      </c>
      <c r="B1224" s="473">
        <v>44811</v>
      </c>
      <c r="C1224" s="41">
        <v>1</v>
      </c>
      <c r="D1224" s="41">
        <v>31</v>
      </c>
      <c r="E1224" s="41" t="s">
        <v>1020</v>
      </c>
      <c r="P1224" s="41">
        <v>1</v>
      </c>
      <c r="Q1224" s="41">
        <v>1</v>
      </c>
    </row>
    <row r="1225" spans="1:39" s="41" customFormat="1" ht="13">
      <c r="A1225" s="40" t="s">
        <v>11935</v>
      </c>
      <c r="B1225" s="473">
        <v>44861</v>
      </c>
      <c r="C1225" s="41">
        <v>638</v>
      </c>
      <c r="D1225" s="41" t="s">
        <v>11988</v>
      </c>
      <c r="F1225" s="41">
        <v>27</v>
      </c>
      <c r="G1225" s="41">
        <v>82</v>
      </c>
      <c r="H1225" s="41">
        <v>518</v>
      </c>
      <c r="K1225" s="41">
        <v>60</v>
      </c>
      <c r="M1225" s="41" t="s">
        <v>11989</v>
      </c>
      <c r="O1225" s="41">
        <v>0</v>
      </c>
      <c r="P1225" s="41">
        <v>244</v>
      </c>
      <c r="Q1225" s="41">
        <v>638</v>
      </c>
      <c r="S1225" s="41">
        <v>13</v>
      </c>
    </row>
    <row r="1226" spans="1:39" s="41" customFormat="1" ht="13">
      <c r="A1226" s="40" t="s">
        <v>11938</v>
      </c>
      <c r="B1226" s="473">
        <v>44846</v>
      </c>
      <c r="C1226" s="41">
        <v>46</v>
      </c>
      <c r="D1226" s="41" t="s">
        <v>11992</v>
      </c>
      <c r="P1226" s="41">
        <v>16</v>
      </c>
      <c r="Q1226" s="41">
        <v>46</v>
      </c>
      <c r="AL1226" s="41" t="s">
        <v>11993</v>
      </c>
    </row>
    <row r="1227" spans="1:39" s="41" customFormat="1" ht="13">
      <c r="A1227" s="40" t="s">
        <v>11941</v>
      </c>
      <c r="B1227" s="473">
        <v>44852</v>
      </c>
      <c r="C1227" s="41">
        <v>1</v>
      </c>
      <c r="D1227" s="41">
        <v>37</v>
      </c>
      <c r="E1227" s="41">
        <v>20</v>
      </c>
      <c r="M1227" s="41" t="s">
        <v>11999</v>
      </c>
      <c r="Q1227" s="41">
        <v>1</v>
      </c>
    </row>
    <row r="1228" spans="1:39" s="41" customFormat="1" ht="13">
      <c r="A1228" s="40" t="s">
        <v>11948</v>
      </c>
      <c r="B1228" s="473">
        <v>44867</v>
      </c>
      <c r="C1228" s="41">
        <v>156</v>
      </c>
      <c r="H1228" s="41">
        <v>156</v>
      </c>
      <c r="Q1228" s="41">
        <v>156</v>
      </c>
    </row>
    <row r="1229" spans="1:39" s="41" customFormat="1" ht="13">
      <c r="A1229" s="40" t="s">
        <v>11953</v>
      </c>
      <c r="B1229" s="473">
        <v>44866</v>
      </c>
      <c r="C1229" s="41">
        <v>3905</v>
      </c>
      <c r="Q1229" s="41">
        <v>3905</v>
      </c>
    </row>
    <row r="1230" spans="1:39" s="41" customFormat="1" ht="13">
      <c r="A1230" s="40" t="s">
        <v>11958</v>
      </c>
      <c r="B1230" s="473">
        <v>44862</v>
      </c>
      <c r="C1230" s="41">
        <v>132</v>
      </c>
      <c r="D1230" s="41" t="s">
        <v>12005</v>
      </c>
      <c r="M1230" s="41">
        <v>29</v>
      </c>
      <c r="Q1230" s="41">
        <v>132</v>
      </c>
      <c r="AC1230" s="77" t="s">
        <v>12006</v>
      </c>
      <c r="AF1230" s="41" t="s">
        <v>12008</v>
      </c>
      <c r="AI1230" s="41" t="s">
        <v>12007</v>
      </c>
    </row>
    <row r="1231" spans="1:39" s="41" customFormat="1" ht="13">
      <c r="A1231" s="40" t="s">
        <v>11965</v>
      </c>
      <c r="B1231" s="473">
        <v>44862</v>
      </c>
      <c r="C1231" s="41">
        <v>174</v>
      </c>
      <c r="Q1231" s="41">
        <v>174</v>
      </c>
    </row>
    <row r="1232" spans="1:39" s="41" customFormat="1" ht="13">
      <c r="A1232" s="40" t="s">
        <v>11972</v>
      </c>
      <c r="B1232" s="473">
        <v>44862</v>
      </c>
      <c r="C1232" s="41">
        <v>445</v>
      </c>
      <c r="F1232" s="41">
        <v>45</v>
      </c>
      <c r="G1232" s="41">
        <v>120</v>
      </c>
      <c r="H1232" s="41">
        <v>280</v>
      </c>
      <c r="K1232" s="41">
        <v>62</v>
      </c>
      <c r="M1232" s="41" t="s">
        <v>12013</v>
      </c>
      <c r="N1232" s="41">
        <v>26</v>
      </c>
      <c r="O1232" s="41">
        <v>5</v>
      </c>
      <c r="P1232" s="41">
        <v>254</v>
      </c>
      <c r="Q1232" s="41">
        <v>445</v>
      </c>
      <c r="S1232" s="41">
        <v>8</v>
      </c>
    </row>
    <row r="1233" spans="1:40" s="41" customFormat="1" ht="13">
      <c r="A1233" s="40" t="s">
        <v>11976</v>
      </c>
      <c r="B1233" s="473">
        <v>44863</v>
      </c>
      <c r="C1233" s="41">
        <v>30</v>
      </c>
      <c r="D1233" s="41" t="s">
        <v>12017</v>
      </c>
      <c r="E1233" s="41" t="s">
        <v>12018</v>
      </c>
      <c r="M1233" s="41" t="s">
        <v>12019</v>
      </c>
      <c r="N1233" s="41">
        <v>7</v>
      </c>
      <c r="O1233" s="41">
        <v>0</v>
      </c>
      <c r="P1233" s="41">
        <v>6</v>
      </c>
      <c r="Q1233" s="41">
        <v>15</v>
      </c>
      <c r="U1233" s="41">
        <v>15</v>
      </c>
    </row>
    <row r="1234" spans="1:40" s="41" customFormat="1" ht="13">
      <c r="A1234" s="40" t="s">
        <v>11984</v>
      </c>
      <c r="B1234" s="473">
        <v>44860</v>
      </c>
      <c r="C1234" s="41">
        <v>92</v>
      </c>
      <c r="F1234" s="41">
        <v>1</v>
      </c>
      <c r="G1234" s="41">
        <v>55</v>
      </c>
      <c r="H1234" s="41">
        <v>36</v>
      </c>
      <c r="N1234" s="41">
        <v>3</v>
      </c>
      <c r="Q1234" s="41">
        <v>78</v>
      </c>
      <c r="S1234" s="41">
        <v>9</v>
      </c>
      <c r="AN1234" s="41" t="s">
        <v>12020</v>
      </c>
    </row>
    <row r="1235" spans="1:40" s="41" customFormat="1" ht="13">
      <c r="A1235" s="40" t="s">
        <v>12021</v>
      </c>
      <c r="B1235" s="473">
        <v>44868</v>
      </c>
      <c r="C1235" s="41">
        <v>16</v>
      </c>
      <c r="D1235" s="41" t="s">
        <v>12032</v>
      </c>
      <c r="L1235" s="41">
        <v>3</v>
      </c>
      <c r="M1235" s="41" t="s">
        <v>12033</v>
      </c>
      <c r="P1235" s="41">
        <v>12</v>
      </c>
      <c r="Q1235" s="41">
        <v>16</v>
      </c>
      <c r="T1235" s="41">
        <v>0</v>
      </c>
    </row>
    <row r="1236" spans="1:40" s="41" customFormat="1" ht="13">
      <c r="A1236" s="40" t="s">
        <v>12059</v>
      </c>
      <c r="B1236" s="473">
        <v>44860</v>
      </c>
      <c r="C1236" s="41">
        <v>2</v>
      </c>
      <c r="P1236" s="41">
        <v>2</v>
      </c>
      <c r="Q1236" s="41">
        <v>2</v>
      </c>
    </row>
    <row r="1237" spans="1:40" s="41" customFormat="1" ht="13">
      <c r="A1237" s="40" t="s">
        <v>12064</v>
      </c>
      <c r="B1237" s="473">
        <v>44829</v>
      </c>
      <c r="C1237" s="41">
        <v>46</v>
      </c>
      <c r="D1237" s="41">
        <v>28</v>
      </c>
      <c r="L1237" s="41">
        <v>3</v>
      </c>
      <c r="M1237" s="41" t="s">
        <v>12076</v>
      </c>
      <c r="N1237" s="41">
        <v>6</v>
      </c>
      <c r="O1237" s="41">
        <v>2</v>
      </c>
      <c r="P1237" s="41">
        <v>43</v>
      </c>
      <c r="Q1237" s="41">
        <v>46</v>
      </c>
      <c r="S1237" s="41">
        <v>4</v>
      </c>
      <c r="AM1237" s="41" t="s">
        <v>12077</v>
      </c>
    </row>
    <row r="1238" spans="1:40" s="41" customFormat="1" ht="13">
      <c r="A1238" s="40" t="s">
        <v>12070</v>
      </c>
      <c r="B1238" s="473">
        <v>44867</v>
      </c>
      <c r="C1238" s="41">
        <v>70</v>
      </c>
      <c r="P1238" s="41">
        <v>60</v>
      </c>
      <c r="Q1238" s="41">
        <v>70</v>
      </c>
    </row>
    <row r="1239" spans="1:40" s="41" customFormat="1" ht="13">
      <c r="A1239" s="40" t="s">
        <v>12084</v>
      </c>
      <c r="B1239" s="473">
        <v>44869</v>
      </c>
      <c r="C1239" s="41">
        <v>97</v>
      </c>
      <c r="P1239" s="41">
        <v>56</v>
      </c>
      <c r="Q1239" s="41">
        <v>97</v>
      </c>
    </row>
    <row r="1240" spans="1:40" s="41" customFormat="1" ht="13">
      <c r="A1240" s="40" t="s">
        <v>12089</v>
      </c>
      <c r="B1240" s="473">
        <v>44868</v>
      </c>
      <c r="C1240" s="41">
        <v>10</v>
      </c>
      <c r="M1240" s="41">
        <v>7</v>
      </c>
      <c r="N1240" s="41">
        <v>8</v>
      </c>
      <c r="P1240" s="41">
        <v>3</v>
      </c>
      <c r="Q1240" s="41">
        <v>3</v>
      </c>
      <c r="U1240" s="41">
        <v>7</v>
      </c>
    </row>
    <row r="1241" spans="1:40" s="41" customFormat="1" ht="13">
      <c r="A1241" s="40" t="s">
        <v>10571</v>
      </c>
      <c r="B1241" s="473">
        <v>44874</v>
      </c>
      <c r="C1241" s="41">
        <v>408</v>
      </c>
      <c r="M1241" s="41" t="s">
        <v>12113</v>
      </c>
      <c r="Q1241" s="41">
        <v>408</v>
      </c>
    </row>
    <row r="1242" spans="1:40" s="41" customFormat="1" ht="13">
      <c r="A1242" s="40" t="s">
        <v>12103</v>
      </c>
      <c r="B1242" s="473">
        <v>40491</v>
      </c>
      <c r="C1242" s="41">
        <v>252</v>
      </c>
      <c r="D1242" s="41" t="s">
        <v>12117</v>
      </c>
      <c r="E1242" s="41" t="s">
        <v>12119</v>
      </c>
      <c r="M1242" s="41" t="s">
        <v>12118</v>
      </c>
      <c r="Q1242" s="41">
        <v>252</v>
      </c>
    </row>
    <row r="1243" spans="1:40" s="41" customFormat="1" ht="13">
      <c r="A1243" s="40" t="s">
        <v>12109</v>
      </c>
      <c r="B1243" s="473">
        <v>44870</v>
      </c>
      <c r="C1243" s="41">
        <v>153</v>
      </c>
      <c r="D1243" s="41" t="s">
        <v>12123</v>
      </c>
      <c r="E1243" s="41" t="s">
        <v>12124</v>
      </c>
      <c r="Q1243" s="41">
        <v>153</v>
      </c>
    </row>
    <row r="1244" spans="1:40" s="41" customFormat="1" ht="13">
      <c r="A1244" s="40" t="s">
        <v>12128</v>
      </c>
      <c r="B1244" s="473">
        <v>44805</v>
      </c>
      <c r="C1244" s="41">
        <v>7</v>
      </c>
      <c r="D1244" s="41" t="s">
        <v>12134</v>
      </c>
      <c r="Q1244" s="41">
        <v>3</v>
      </c>
      <c r="U1244" s="41">
        <v>4</v>
      </c>
    </row>
    <row r="1245" spans="1:40" s="41" customFormat="1" ht="13">
      <c r="A1245" s="40" t="s">
        <v>12140</v>
      </c>
      <c r="B1245" s="473">
        <v>44880</v>
      </c>
      <c r="C1245" s="41">
        <v>944</v>
      </c>
      <c r="D1245" s="41" t="s">
        <v>12179</v>
      </c>
      <c r="E1245" s="41" t="s">
        <v>12180</v>
      </c>
      <c r="F1245" s="41">
        <v>143</v>
      </c>
      <c r="G1245" s="41">
        <v>371</v>
      </c>
      <c r="H1245" s="41">
        <v>430</v>
      </c>
      <c r="K1245" s="41">
        <v>2</v>
      </c>
      <c r="L1245" s="41">
        <v>34</v>
      </c>
      <c r="M1245" s="41" t="s">
        <v>12182</v>
      </c>
      <c r="N1245" s="41">
        <v>4</v>
      </c>
      <c r="O1245" s="41">
        <v>1</v>
      </c>
      <c r="Q1245" s="41">
        <v>778</v>
      </c>
      <c r="R1245" s="41">
        <v>9</v>
      </c>
      <c r="S1245" s="41">
        <v>2</v>
      </c>
      <c r="T1245" s="41">
        <v>1</v>
      </c>
      <c r="AM1245" s="41" t="s">
        <v>12181</v>
      </c>
    </row>
    <row r="1246" spans="1:40" s="41" customFormat="1" ht="13">
      <c r="A1246" s="40" t="s">
        <v>12150</v>
      </c>
      <c r="B1246" s="473">
        <v>44873</v>
      </c>
      <c r="C1246" s="41">
        <v>1086</v>
      </c>
      <c r="F1246" s="41">
        <v>103</v>
      </c>
      <c r="G1246" s="41">
        <v>187</v>
      </c>
      <c r="H1246" s="41">
        <v>783</v>
      </c>
      <c r="M1246" s="41">
        <v>137</v>
      </c>
      <c r="O1246" s="41">
        <v>1</v>
      </c>
      <c r="P1246" s="41">
        <v>257</v>
      </c>
      <c r="Q1246" s="41">
        <v>951</v>
      </c>
      <c r="S1246" s="41">
        <v>2</v>
      </c>
      <c r="AF1246" s="41" t="s">
        <v>12186</v>
      </c>
    </row>
    <row r="1247" spans="1:40" s="41" customFormat="1" ht="13">
      <c r="A1247" s="40" t="s">
        <v>12154</v>
      </c>
      <c r="B1247" s="473">
        <v>44867</v>
      </c>
      <c r="C1247" s="41">
        <v>457</v>
      </c>
      <c r="D1247" s="41" t="s">
        <v>12188</v>
      </c>
      <c r="M1247" s="41" t="s">
        <v>12189</v>
      </c>
      <c r="P1247" s="41">
        <v>291</v>
      </c>
      <c r="Q1247" s="41">
        <v>457</v>
      </c>
    </row>
    <row r="1248" spans="1:40" s="41" customFormat="1" ht="12" customHeight="1">
      <c r="A1248" s="40" t="s">
        <v>12158</v>
      </c>
      <c r="B1248" s="473">
        <v>44875</v>
      </c>
      <c r="C1248" s="41">
        <v>410</v>
      </c>
      <c r="H1248" s="41">
        <v>289</v>
      </c>
      <c r="P1248" s="41">
        <v>30</v>
      </c>
      <c r="Q1248" s="41">
        <v>198</v>
      </c>
    </row>
    <row r="1249" spans="1:39" s="41" customFormat="1" ht="13">
      <c r="A1249" s="40" t="s">
        <v>12164</v>
      </c>
      <c r="B1249" s="473">
        <v>44877</v>
      </c>
      <c r="C1249" s="41">
        <v>28</v>
      </c>
      <c r="D1249" s="41" t="s">
        <v>12193</v>
      </c>
      <c r="E1249" s="41" t="s">
        <v>12194</v>
      </c>
      <c r="F1249" s="41">
        <v>1</v>
      </c>
      <c r="G1249" s="41">
        <v>6</v>
      </c>
      <c r="H1249" s="41">
        <v>21</v>
      </c>
      <c r="K1249" s="41">
        <v>7</v>
      </c>
      <c r="L1249" s="41">
        <v>8</v>
      </c>
      <c r="P1249" s="41">
        <v>10</v>
      </c>
      <c r="Q1249" s="41">
        <v>28</v>
      </c>
    </row>
    <row r="1250" spans="1:39" s="41" customFormat="1" ht="13">
      <c r="A1250" s="40" t="s">
        <v>12169</v>
      </c>
      <c r="B1250" s="473">
        <v>44876</v>
      </c>
      <c r="C1250" s="41">
        <v>81</v>
      </c>
      <c r="D1250" s="41" t="s">
        <v>12196</v>
      </c>
      <c r="E1250" s="41" t="s">
        <v>12197</v>
      </c>
      <c r="F1250" s="41">
        <v>17</v>
      </c>
      <c r="G1250" s="41">
        <v>30</v>
      </c>
      <c r="H1250" s="41">
        <v>34</v>
      </c>
      <c r="P1250" s="41">
        <v>38</v>
      </c>
      <c r="Q1250" s="41">
        <v>80</v>
      </c>
      <c r="R1250" s="41">
        <v>2</v>
      </c>
      <c r="S1250" s="41">
        <v>1</v>
      </c>
      <c r="V1250" s="41">
        <v>1</v>
      </c>
      <c r="AM1250" s="41" t="s">
        <v>12199</v>
      </c>
    </row>
    <row r="1251" spans="1:39" s="41" customFormat="1" ht="13">
      <c r="A1251" s="40" t="s">
        <v>12200</v>
      </c>
      <c r="B1251" s="473">
        <v>44835</v>
      </c>
      <c r="C1251" s="41">
        <v>84</v>
      </c>
      <c r="D1251" s="41" t="s">
        <v>12202</v>
      </c>
      <c r="E1251" s="41" t="s">
        <v>12204</v>
      </c>
      <c r="K1251" s="41">
        <v>18</v>
      </c>
      <c r="N1251" s="41">
        <v>2</v>
      </c>
      <c r="O1251" s="41">
        <v>12</v>
      </c>
      <c r="P1251" s="41">
        <v>62</v>
      </c>
      <c r="Q1251" s="41">
        <v>84</v>
      </c>
      <c r="R1251" s="41">
        <v>7</v>
      </c>
    </row>
    <row r="1252" spans="1:39" s="41" customFormat="1" ht="13">
      <c r="A1252" s="40" t="s">
        <v>12201</v>
      </c>
      <c r="B1252" s="473">
        <v>44835</v>
      </c>
      <c r="C1252" s="41">
        <v>45</v>
      </c>
      <c r="D1252" s="41" t="s">
        <v>12203</v>
      </c>
      <c r="E1252" s="41" t="s">
        <v>12205</v>
      </c>
      <c r="K1252" s="41">
        <v>12</v>
      </c>
      <c r="N1252" s="41">
        <v>3</v>
      </c>
      <c r="O1252" s="41">
        <v>1</v>
      </c>
      <c r="P1252" s="41">
        <v>25</v>
      </c>
      <c r="Q1252" s="41">
        <v>45</v>
      </c>
      <c r="R1252" s="41">
        <v>2</v>
      </c>
    </row>
    <row r="1253" spans="1:39" s="41" customFormat="1" ht="13">
      <c r="A1253" s="40" t="s">
        <v>12215</v>
      </c>
      <c r="B1253" s="473">
        <v>44881</v>
      </c>
      <c r="C1253" s="41">
        <v>6</v>
      </c>
      <c r="D1253" s="41" t="s">
        <v>12218</v>
      </c>
      <c r="F1253" s="41">
        <v>0</v>
      </c>
      <c r="G1253" s="41">
        <v>1</v>
      </c>
      <c r="H1253" s="41">
        <v>5</v>
      </c>
      <c r="K1253" s="41">
        <v>0</v>
      </c>
      <c r="L1253" s="41">
        <v>0</v>
      </c>
      <c r="Q1253" s="41">
        <v>6</v>
      </c>
    </row>
    <row r="1254" spans="1:39" s="41" customFormat="1" ht="13">
      <c r="A1254" s="40" t="s">
        <v>12216</v>
      </c>
      <c r="B1254" s="473">
        <v>44881</v>
      </c>
      <c r="C1254" s="41">
        <v>13</v>
      </c>
      <c r="D1254" s="41" t="s">
        <v>12219</v>
      </c>
      <c r="F1254" s="41">
        <v>2</v>
      </c>
      <c r="G1254" s="41">
        <v>9</v>
      </c>
      <c r="H1254" s="41">
        <v>2</v>
      </c>
      <c r="K1254" s="41">
        <v>2</v>
      </c>
      <c r="L1254" s="41">
        <v>3</v>
      </c>
      <c r="Q1254" s="41">
        <v>13</v>
      </c>
    </row>
    <row r="1255" spans="1:39" s="41" customFormat="1" ht="13">
      <c r="A1255" s="40" t="s">
        <v>12217</v>
      </c>
      <c r="B1255" s="473">
        <v>44881</v>
      </c>
      <c r="C1255" s="41">
        <v>6</v>
      </c>
      <c r="D1255" s="41" t="s">
        <v>12220</v>
      </c>
      <c r="F1255" s="41">
        <v>0</v>
      </c>
      <c r="G1255" s="41">
        <v>3</v>
      </c>
      <c r="H1255" s="41">
        <v>3</v>
      </c>
      <c r="K1255" s="41">
        <v>0</v>
      </c>
      <c r="L1255" s="41">
        <v>2</v>
      </c>
      <c r="Q1255" s="41">
        <v>6</v>
      </c>
    </row>
    <row r="1256" spans="1:39" s="41" customFormat="1" ht="13">
      <c r="A1256" s="40" t="s">
        <v>12225</v>
      </c>
      <c r="B1256" s="473">
        <v>44883</v>
      </c>
      <c r="C1256" s="41">
        <v>1</v>
      </c>
      <c r="E1256" s="41" t="s">
        <v>12269</v>
      </c>
      <c r="P1256" s="41">
        <v>1</v>
      </c>
      <c r="Q1256" s="41">
        <v>1</v>
      </c>
    </row>
    <row r="1257" spans="1:39" s="41" customFormat="1" ht="13">
      <c r="A1257" s="40" t="s">
        <v>12229</v>
      </c>
      <c r="B1257" s="473">
        <v>44883</v>
      </c>
      <c r="C1257" s="41">
        <v>1</v>
      </c>
      <c r="D1257" s="41">
        <v>30</v>
      </c>
      <c r="E1257" s="41">
        <v>6</v>
      </c>
      <c r="R1257" s="41">
        <v>1</v>
      </c>
      <c r="AM1257" s="41" t="s">
        <v>12271</v>
      </c>
    </row>
    <row r="1258" spans="1:39" s="41" customFormat="1" ht="13">
      <c r="A1258" s="40" t="s">
        <v>12230</v>
      </c>
      <c r="B1258" s="473">
        <v>44884</v>
      </c>
      <c r="C1258" s="41">
        <v>104</v>
      </c>
      <c r="L1258" s="41">
        <v>5</v>
      </c>
      <c r="P1258" s="41">
        <v>54</v>
      </c>
      <c r="Q1258" s="41">
        <v>104</v>
      </c>
    </row>
    <row r="1259" spans="1:39" s="41" customFormat="1" ht="13">
      <c r="A1259" s="40" t="s">
        <v>12245</v>
      </c>
      <c r="B1259" s="475" t="s">
        <v>12241</v>
      </c>
      <c r="C1259" s="41">
        <v>1</v>
      </c>
      <c r="D1259" s="41">
        <v>40</v>
      </c>
      <c r="E1259" s="41">
        <v>23</v>
      </c>
      <c r="Q1259" s="41">
        <v>1</v>
      </c>
    </row>
    <row r="1260" spans="1:39" s="41" customFormat="1" ht="13">
      <c r="A1260" s="40" t="s">
        <v>12244</v>
      </c>
      <c r="B1260" s="475" t="s">
        <v>12241</v>
      </c>
      <c r="C1260" s="41">
        <v>80</v>
      </c>
      <c r="N1260" s="41">
        <v>80</v>
      </c>
      <c r="P1260" s="41">
        <v>39</v>
      </c>
      <c r="Q1260" s="41">
        <v>46</v>
      </c>
      <c r="S1260" s="41">
        <v>2</v>
      </c>
    </row>
    <row r="1261" spans="1:39" s="41" customFormat="1" ht="13">
      <c r="A1261" s="40" t="s">
        <v>12250</v>
      </c>
      <c r="B1261" s="473">
        <v>44884</v>
      </c>
      <c r="C1261" s="41">
        <v>304</v>
      </c>
      <c r="D1261" s="41" t="s">
        <v>12276</v>
      </c>
      <c r="E1261" s="41" t="s">
        <v>12278</v>
      </c>
      <c r="L1261" s="41">
        <v>44</v>
      </c>
      <c r="M1261" s="41" t="s">
        <v>12279</v>
      </c>
      <c r="P1261" s="41">
        <v>194</v>
      </c>
      <c r="Q1261" s="41">
        <v>242</v>
      </c>
      <c r="AL1261" s="41" t="s">
        <v>12277</v>
      </c>
    </row>
    <row r="1262" spans="1:39" s="41" customFormat="1" ht="13">
      <c r="A1262" s="40" t="s">
        <v>12254</v>
      </c>
      <c r="B1262" s="473">
        <v>44862</v>
      </c>
      <c r="C1262" s="41">
        <v>1</v>
      </c>
      <c r="P1262" s="41">
        <v>1</v>
      </c>
      <c r="Q1262" s="41">
        <v>1</v>
      </c>
    </row>
    <row r="1263" spans="1:39" s="41" customFormat="1" ht="13">
      <c r="A1263" s="40" t="s">
        <v>12259</v>
      </c>
      <c r="B1263" s="473">
        <v>44743</v>
      </c>
      <c r="C1263" s="41">
        <v>1</v>
      </c>
      <c r="D1263" s="41">
        <v>27</v>
      </c>
      <c r="N1263" s="41">
        <v>1</v>
      </c>
      <c r="O1263" s="41">
        <v>1</v>
      </c>
    </row>
    <row r="1264" spans="1:39" s="41" customFormat="1" ht="13">
      <c r="A1264" s="40" t="s">
        <v>12263</v>
      </c>
      <c r="B1264" s="473">
        <v>44880</v>
      </c>
      <c r="C1264" s="41">
        <v>1</v>
      </c>
      <c r="E1264" s="41" t="s">
        <v>2078</v>
      </c>
      <c r="P1264" s="41">
        <v>1</v>
      </c>
      <c r="Q1264" s="41">
        <v>1</v>
      </c>
    </row>
    <row r="1265" spans="1:39" s="41" customFormat="1" ht="13">
      <c r="A1265" s="40" t="s">
        <v>12268</v>
      </c>
      <c r="B1265" s="473">
        <v>44771</v>
      </c>
      <c r="C1265" s="41">
        <v>1</v>
      </c>
      <c r="D1265" s="41">
        <v>33</v>
      </c>
      <c r="E1265" s="41">
        <v>35</v>
      </c>
      <c r="O1265" s="41">
        <v>2</v>
      </c>
      <c r="P1265" s="41">
        <v>1</v>
      </c>
      <c r="Q1265" s="41">
        <v>1</v>
      </c>
    </row>
    <row r="1266" spans="1:39" s="41" customFormat="1" ht="13">
      <c r="A1266" s="40" t="s">
        <v>10431</v>
      </c>
      <c r="B1266" s="473">
        <v>44888</v>
      </c>
      <c r="C1266" s="41">
        <v>3</v>
      </c>
      <c r="Q1266" s="41">
        <v>3</v>
      </c>
    </row>
    <row r="1267" spans="1:39" s="41" customFormat="1" ht="13">
      <c r="A1267" s="40" t="s">
        <v>12303</v>
      </c>
      <c r="B1267" s="473">
        <v>44890</v>
      </c>
      <c r="C1267" s="41">
        <v>30</v>
      </c>
      <c r="D1267" s="41" t="s">
        <v>12305</v>
      </c>
      <c r="P1267" s="41">
        <v>7</v>
      </c>
      <c r="Q1267" s="41">
        <v>30</v>
      </c>
    </row>
    <row r="1268" spans="1:39" s="41" customFormat="1" ht="13">
      <c r="A1268" s="40" t="s">
        <v>12304</v>
      </c>
      <c r="B1268" s="473">
        <v>44890</v>
      </c>
      <c r="C1268" s="41">
        <v>74</v>
      </c>
      <c r="D1268" s="41" t="s">
        <v>12306</v>
      </c>
      <c r="P1268" s="41">
        <v>15</v>
      </c>
      <c r="Q1268" s="41">
        <v>74</v>
      </c>
    </row>
    <row r="1269" spans="1:39" s="41" customFormat="1" ht="13">
      <c r="A1269" s="40" t="s">
        <v>12298</v>
      </c>
      <c r="B1269" s="473">
        <v>44889</v>
      </c>
      <c r="C1269" s="41">
        <v>208</v>
      </c>
      <c r="D1269" s="41" t="s">
        <v>12311</v>
      </c>
      <c r="F1269" s="41">
        <v>30</v>
      </c>
      <c r="G1269" s="41">
        <v>48</v>
      </c>
      <c r="H1269" s="41">
        <v>130</v>
      </c>
      <c r="P1269" s="41">
        <v>160</v>
      </c>
      <c r="Q1269" s="41">
        <v>207</v>
      </c>
      <c r="R1269" s="41">
        <v>1</v>
      </c>
      <c r="S1269" s="41">
        <v>10</v>
      </c>
      <c r="AM1269" s="41" t="s">
        <v>12316</v>
      </c>
    </row>
    <row r="1270" spans="1:39" s="41" customFormat="1" ht="13">
      <c r="A1270" s="40" t="s">
        <v>12318</v>
      </c>
      <c r="B1270" s="473">
        <v>44871</v>
      </c>
      <c r="C1270" s="41">
        <v>10</v>
      </c>
      <c r="D1270" s="41">
        <v>32.299999999999997</v>
      </c>
      <c r="P1270" s="41">
        <v>5</v>
      </c>
      <c r="Q1270" s="41">
        <v>5</v>
      </c>
      <c r="U1270" s="41">
        <v>5</v>
      </c>
      <c r="AF1270" s="41" t="s">
        <v>248</v>
      </c>
    </row>
    <row r="1271" spans="1:39" s="41" customFormat="1" ht="13">
      <c r="A1271" s="40" t="s">
        <v>12324</v>
      </c>
      <c r="B1271" s="473">
        <v>44894</v>
      </c>
      <c r="C1271" s="41">
        <v>47</v>
      </c>
      <c r="D1271" s="41" t="s">
        <v>12350</v>
      </c>
      <c r="E1271" s="41" t="s">
        <v>12351</v>
      </c>
      <c r="F1271" s="41">
        <v>4</v>
      </c>
      <c r="G1271" s="41">
        <v>16</v>
      </c>
      <c r="H1271" s="41">
        <v>27</v>
      </c>
      <c r="K1271" s="41">
        <v>1</v>
      </c>
      <c r="P1271" s="41">
        <v>12</v>
      </c>
      <c r="Q1271" s="41">
        <v>25</v>
      </c>
    </row>
    <row r="1272" spans="1:39" s="41" customFormat="1" ht="13">
      <c r="A1272" s="40" t="s">
        <v>12328</v>
      </c>
      <c r="B1272" s="473">
        <v>44890</v>
      </c>
      <c r="C1272" s="41">
        <v>100</v>
      </c>
      <c r="K1272" s="41">
        <v>10</v>
      </c>
      <c r="L1272" s="41">
        <v>7</v>
      </c>
      <c r="N1272" s="41">
        <v>15</v>
      </c>
      <c r="O1272" s="41">
        <v>6</v>
      </c>
      <c r="P1272" s="41">
        <v>56</v>
      </c>
      <c r="Q1272" s="41">
        <v>76</v>
      </c>
      <c r="S1272" s="41">
        <v>5</v>
      </c>
      <c r="AM1272" s="41" t="s">
        <v>2496</v>
      </c>
    </row>
    <row r="1273" spans="1:39" s="41" customFormat="1" ht="13">
      <c r="A1273" s="40" t="s">
        <v>12373</v>
      </c>
      <c r="B1273" s="473">
        <v>44891</v>
      </c>
      <c r="C1273" s="41">
        <v>10</v>
      </c>
      <c r="D1273" s="41" t="s">
        <v>12372</v>
      </c>
      <c r="E1273" s="41" t="s">
        <v>12375</v>
      </c>
      <c r="L1273" s="41">
        <v>2</v>
      </c>
      <c r="M1273" s="41" t="s">
        <v>12374</v>
      </c>
      <c r="Q1273" s="41">
        <v>10</v>
      </c>
    </row>
    <row r="1274" spans="1:39" s="41" customFormat="1" ht="13">
      <c r="A1274" s="40" t="s">
        <v>12340</v>
      </c>
      <c r="B1274" s="473">
        <v>44887</v>
      </c>
      <c r="C1274" s="41">
        <v>352</v>
      </c>
      <c r="K1274" s="41">
        <v>21</v>
      </c>
      <c r="N1274" s="41">
        <v>44</v>
      </c>
      <c r="P1274" s="41">
        <v>107</v>
      </c>
      <c r="Q1274" s="41">
        <v>352</v>
      </c>
    </row>
    <row r="1275" spans="1:39" s="41" customFormat="1" ht="13">
      <c r="A1275" s="40" t="s">
        <v>12345</v>
      </c>
      <c r="B1275" s="473">
        <v>44889</v>
      </c>
      <c r="C1275" s="41">
        <v>100</v>
      </c>
      <c r="N1275" s="41">
        <v>30</v>
      </c>
      <c r="O1275" s="41">
        <v>2</v>
      </c>
      <c r="P1275" s="41">
        <v>67</v>
      </c>
      <c r="Q1275" s="41">
        <v>100</v>
      </c>
    </row>
    <row r="1276" spans="1:39" s="41" customFormat="1" ht="13">
      <c r="A1276" s="40" t="s">
        <v>12354</v>
      </c>
      <c r="B1276" s="473">
        <v>44891</v>
      </c>
      <c r="C1276" s="41">
        <v>19</v>
      </c>
      <c r="E1276" s="41" t="s">
        <v>12388</v>
      </c>
      <c r="G1276" s="41">
        <v>1</v>
      </c>
      <c r="H1276" s="41">
        <v>18</v>
      </c>
      <c r="N1276" s="41">
        <v>19</v>
      </c>
      <c r="O1276" s="41">
        <v>4</v>
      </c>
      <c r="P1276" s="41">
        <v>14</v>
      </c>
      <c r="Q1276" s="41">
        <v>14</v>
      </c>
      <c r="U1276" s="41">
        <v>4</v>
      </c>
    </row>
    <row r="1277" spans="1:39" s="41" customFormat="1" ht="13">
      <c r="A1277" s="40" t="s">
        <v>12360</v>
      </c>
      <c r="B1277" s="473">
        <v>44892</v>
      </c>
      <c r="C1277" s="41">
        <v>192</v>
      </c>
      <c r="K1277" s="41">
        <v>11</v>
      </c>
      <c r="L1277" s="41">
        <v>14</v>
      </c>
      <c r="O1277" s="41">
        <v>7</v>
      </c>
      <c r="P1277" s="41">
        <v>69</v>
      </c>
      <c r="Q1277" s="41">
        <v>188</v>
      </c>
      <c r="R1277" s="41">
        <v>3</v>
      </c>
      <c r="S1277" s="41">
        <v>11</v>
      </c>
      <c r="T1277" s="41">
        <v>18</v>
      </c>
    </row>
    <row r="1278" spans="1:39" s="41" customFormat="1" ht="13">
      <c r="A1278" s="40" t="s">
        <v>12402</v>
      </c>
      <c r="B1278" s="473">
        <v>44894</v>
      </c>
      <c r="C1278" s="41">
        <v>530</v>
      </c>
      <c r="F1278" s="41">
        <v>174</v>
      </c>
      <c r="G1278" s="41">
        <v>152</v>
      </c>
      <c r="H1278" s="41">
        <v>204</v>
      </c>
      <c r="J1278" s="41">
        <v>8</v>
      </c>
      <c r="L1278" s="41">
        <v>34</v>
      </c>
      <c r="M1278" s="41" t="s">
        <v>12469</v>
      </c>
      <c r="N1278" s="41">
        <v>11</v>
      </c>
      <c r="R1278" s="41">
        <v>15</v>
      </c>
      <c r="S1278" s="41">
        <v>7</v>
      </c>
      <c r="AM1278" s="41" t="s">
        <v>12468</v>
      </c>
    </row>
    <row r="1279" spans="1:39" s="41" customFormat="1" ht="13">
      <c r="A1279" s="40" t="s">
        <v>12406</v>
      </c>
      <c r="B1279" s="473">
        <v>44881</v>
      </c>
      <c r="C1279" s="41">
        <v>138</v>
      </c>
      <c r="E1279" s="41" t="s">
        <v>12470</v>
      </c>
      <c r="L1279" s="41">
        <v>16</v>
      </c>
      <c r="P1279" s="41">
        <v>70</v>
      </c>
      <c r="Q1279" s="41">
        <v>99</v>
      </c>
    </row>
    <row r="1280" spans="1:39" s="41" customFormat="1" ht="13">
      <c r="A1280" s="40" t="s">
        <v>12411</v>
      </c>
      <c r="B1280" s="473">
        <v>44892</v>
      </c>
      <c r="C1280" s="41">
        <v>362</v>
      </c>
      <c r="K1280" s="41">
        <v>68</v>
      </c>
      <c r="L1280" s="41">
        <v>3</v>
      </c>
      <c r="N1280" s="41">
        <v>51</v>
      </c>
      <c r="O1280" s="41">
        <v>4</v>
      </c>
      <c r="P1280" s="41">
        <v>183</v>
      </c>
      <c r="Q1280" s="41">
        <v>362</v>
      </c>
      <c r="S1280" s="41">
        <v>16</v>
      </c>
      <c r="AM1280" s="41" t="s">
        <v>12473</v>
      </c>
    </row>
    <row r="1281" spans="1:39" s="41" customFormat="1" ht="13">
      <c r="A1281" s="40" t="s">
        <v>12416</v>
      </c>
      <c r="B1281" s="473">
        <v>44895</v>
      </c>
      <c r="C1281" s="41">
        <v>1149</v>
      </c>
      <c r="Q1281" s="41">
        <v>1149</v>
      </c>
      <c r="S1281" s="41">
        <v>21</v>
      </c>
    </row>
    <row r="1282" spans="1:39" s="41" customFormat="1" ht="13">
      <c r="A1282" s="40" t="s">
        <v>11958</v>
      </c>
      <c r="B1282" s="473">
        <v>44898</v>
      </c>
      <c r="C1282" s="41">
        <v>138</v>
      </c>
      <c r="D1282" s="41" t="s">
        <v>12479</v>
      </c>
      <c r="E1282" s="41" t="s">
        <v>12480</v>
      </c>
      <c r="P1282" s="41">
        <v>70</v>
      </c>
      <c r="Q1282" s="41">
        <v>132</v>
      </c>
      <c r="S1282" s="41">
        <v>2</v>
      </c>
    </row>
    <row r="1283" spans="1:39" s="41" customFormat="1" ht="13">
      <c r="A1283" s="40" t="s">
        <v>12426</v>
      </c>
      <c r="B1283" s="473">
        <v>44897</v>
      </c>
      <c r="C1283" s="41">
        <v>29</v>
      </c>
      <c r="D1283" s="41">
        <v>33.6</v>
      </c>
      <c r="E1283" s="41">
        <v>33</v>
      </c>
      <c r="L1283" s="41">
        <v>3</v>
      </c>
      <c r="M1283" s="41">
        <v>15</v>
      </c>
      <c r="N1283" s="41">
        <v>29</v>
      </c>
      <c r="O1283" s="41">
        <v>0</v>
      </c>
      <c r="P1283" s="41">
        <v>9</v>
      </c>
      <c r="Q1283" s="41">
        <v>11</v>
      </c>
      <c r="S1283" s="41">
        <v>2</v>
      </c>
      <c r="T1283" s="41">
        <v>3</v>
      </c>
      <c r="AM1283" s="41" t="s">
        <v>10298</v>
      </c>
    </row>
    <row r="1284" spans="1:39" s="41" customFormat="1" ht="13">
      <c r="A1284" s="40" t="s">
        <v>12433</v>
      </c>
      <c r="B1284" s="473">
        <v>44880</v>
      </c>
      <c r="C1284" s="41">
        <v>500</v>
      </c>
      <c r="D1284" s="41" t="s">
        <v>12484</v>
      </c>
      <c r="F1284" s="41">
        <v>127</v>
      </c>
      <c r="G1284" s="41">
        <v>176</v>
      </c>
      <c r="H1284" s="41">
        <v>177</v>
      </c>
      <c r="L1284" s="41">
        <v>202</v>
      </c>
      <c r="M1284" s="41" t="s">
        <v>12486</v>
      </c>
      <c r="N1284" s="41">
        <v>13</v>
      </c>
      <c r="AL1284" s="41" t="s">
        <v>12485</v>
      </c>
    </row>
    <row r="1285" spans="1:39" s="41" customFormat="1" ht="13">
      <c r="A1285" s="40" t="s">
        <v>12436</v>
      </c>
      <c r="B1285" s="473">
        <v>44900</v>
      </c>
      <c r="C1285" s="41">
        <v>80</v>
      </c>
      <c r="D1285" s="41" t="s">
        <v>12487</v>
      </c>
      <c r="O1285" s="41">
        <v>21</v>
      </c>
      <c r="P1285" s="41">
        <v>47</v>
      </c>
      <c r="Q1285" s="41">
        <v>51</v>
      </c>
      <c r="R1285" s="41">
        <v>8</v>
      </c>
      <c r="S1285" s="41">
        <v>21</v>
      </c>
      <c r="T1285" s="41">
        <v>5</v>
      </c>
    </row>
    <row r="1286" spans="1:39" s="41" customFormat="1" ht="13">
      <c r="A1286" s="40" t="s">
        <v>12442</v>
      </c>
      <c r="B1286" s="473">
        <v>44896</v>
      </c>
      <c r="C1286" s="41">
        <v>204</v>
      </c>
      <c r="K1286" s="41">
        <v>9</v>
      </c>
      <c r="M1286" s="41" t="s">
        <v>12489</v>
      </c>
      <c r="N1286" s="41">
        <v>21</v>
      </c>
      <c r="O1286" s="41">
        <v>3</v>
      </c>
      <c r="P1286" s="41">
        <v>105</v>
      </c>
      <c r="Q1286" s="41">
        <v>167</v>
      </c>
      <c r="R1286" s="41">
        <v>12</v>
      </c>
      <c r="S1286" s="41">
        <v>8</v>
      </c>
      <c r="U1286" s="41">
        <v>23</v>
      </c>
      <c r="V1286" s="41">
        <v>2</v>
      </c>
      <c r="AM1286" s="41" t="s">
        <v>12507</v>
      </c>
    </row>
    <row r="1287" spans="1:39" s="41" customFormat="1" ht="13">
      <c r="A1287" s="40" t="s">
        <v>12448</v>
      </c>
      <c r="B1287" s="473">
        <v>44898</v>
      </c>
      <c r="C1287" s="41">
        <v>487</v>
      </c>
      <c r="D1287" s="41" t="s">
        <v>12508</v>
      </c>
      <c r="F1287" s="41">
        <v>59</v>
      </c>
      <c r="G1287" s="41">
        <v>149</v>
      </c>
      <c r="H1287" s="41">
        <v>279</v>
      </c>
      <c r="J1287" s="41">
        <v>28</v>
      </c>
      <c r="K1287" s="41">
        <v>4</v>
      </c>
      <c r="L1287" s="41">
        <v>30</v>
      </c>
      <c r="M1287" s="41">
        <v>93</v>
      </c>
      <c r="N1287" s="41">
        <v>11</v>
      </c>
      <c r="P1287" s="41">
        <v>121</v>
      </c>
      <c r="Q1287" s="41">
        <v>477</v>
      </c>
      <c r="R1287" s="41">
        <v>10</v>
      </c>
      <c r="S1287" s="41">
        <v>2</v>
      </c>
      <c r="AM1287" s="41" t="s">
        <v>13556</v>
      </c>
    </row>
    <row r="1288" spans="1:39" s="41" customFormat="1" ht="13">
      <c r="A1288" s="40" t="s">
        <v>12453</v>
      </c>
      <c r="B1288" s="473">
        <v>44896</v>
      </c>
      <c r="C1288" s="41">
        <v>45</v>
      </c>
      <c r="D1288" s="41" t="s">
        <v>12518</v>
      </c>
      <c r="P1288" s="41">
        <v>24</v>
      </c>
      <c r="Q1288" s="41">
        <v>45</v>
      </c>
    </row>
    <row r="1289" spans="1:39" s="41" customFormat="1" ht="13">
      <c r="A1289" s="40" t="s">
        <v>12459</v>
      </c>
      <c r="B1289" s="473"/>
      <c r="C1289" s="41">
        <v>107</v>
      </c>
      <c r="D1289" s="41">
        <v>30.7</v>
      </c>
      <c r="K1289" s="41">
        <v>2</v>
      </c>
      <c r="M1289" s="41" t="s">
        <v>12522</v>
      </c>
      <c r="P1289" s="41">
        <v>107</v>
      </c>
      <c r="Q1289" s="41">
        <v>107</v>
      </c>
    </row>
    <row r="1290" spans="1:39" s="41" customFormat="1" ht="13">
      <c r="A1290" s="40" t="s">
        <v>12463</v>
      </c>
      <c r="B1290" s="473">
        <v>44866</v>
      </c>
      <c r="C1290" s="41">
        <v>18</v>
      </c>
      <c r="D1290" s="41" t="s">
        <v>12521</v>
      </c>
      <c r="K1290" s="41">
        <v>1</v>
      </c>
      <c r="M1290" s="41" t="s">
        <v>1331</v>
      </c>
      <c r="P1290" s="41">
        <v>14</v>
      </c>
      <c r="Q1290" s="41">
        <v>18</v>
      </c>
    </row>
    <row r="1291" spans="1:39" s="41" customFormat="1" ht="13">
      <c r="A1291" s="40" t="s">
        <v>12556</v>
      </c>
      <c r="B1291" s="473">
        <v>44900</v>
      </c>
      <c r="C1291" s="41">
        <v>11</v>
      </c>
      <c r="D1291" t="s">
        <v>12552</v>
      </c>
      <c r="K1291" s="41">
        <v>2</v>
      </c>
      <c r="M1291" s="41">
        <v>4</v>
      </c>
      <c r="P1291" s="41">
        <v>2</v>
      </c>
      <c r="Q1291" s="41">
        <v>7</v>
      </c>
      <c r="R1291" s="41">
        <v>4</v>
      </c>
      <c r="S1291" s="41">
        <v>0</v>
      </c>
      <c r="AM1291" s="41" t="s">
        <v>12566</v>
      </c>
    </row>
    <row r="1292" spans="1:39" s="41" customFormat="1" ht="13">
      <c r="A1292" s="40" t="s">
        <v>12557</v>
      </c>
      <c r="B1292" s="473">
        <v>44900</v>
      </c>
      <c r="C1292" s="41">
        <v>8</v>
      </c>
      <c r="D1292" t="s">
        <v>12553</v>
      </c>
      <c r="F1292" s="41">
        <v>8</v>
      </c>
      <c r="K1292" s="41">
        <v>4</v>
      </c>
      <c r="M1292" s="41">
        <v>3</v>
      </c>
      <c r="P1292" s="41">
        <v>3</v>
      </c>
      <c r="Q1292" s="41">
        <v>8</v>
      </c>
      <c r="R1292" s="41">
        <v>0</v>
      </c>
      <c r="S1292" s="41">
        <v>0</v>
      </c>
    </row>
    <row r="1293" spans="1:39" s="41" customFormat="1" ht="13">
      <c r="A1293" s="40" t="s">
        <v>12558</v>
      </c>
      <c r="B1293" s="473">
        <v>44900</v>
      </c>
      <c r="C1293" s="41">
        <v>16</v>
      </c>
      <c r="D1293" t="s">
        <v>12554</v>
      </c>
      <c r="G1293" s="41">
        <v>16</v>
      </c>
      <c r="K1293" s="41">
        <v>4</v>
      </c>
      <c r="M1293" s="41">
        <v>5</v>
      </c>
      <c r="P1293" s="41">
        <v>10</v>
      </c>
      <c r="Q1293" s="41">
        <v>16</v>
      </c>
      <c r="R1293" s="41">
        <v>0</v>
      </c>
      <c r="S1293" s="41">
        <v>0</v>
      </c>
    </row>
    <row r="1294" spans="1:39" s="41" customFormat="1" ht="13">
      <c r="A1294" s="40" t="s">
        <v>12559</v>
      </c>
      <c r="B1294" s="473">
        <v>44900</v>
      </c>
      <c r="C1294" s="41">
        <v>17</v>
      </c>
      <c r="D1294" t="s">
        <v>12555</v>
      </c>
      <c r="H1294" s="41">
        <v>17</v>
      </c>
      <c r="K1294" s="41">
        <v>0</v>
      </c>
      <c r="M1294" s="41">
        <v>1</v>
      </c>
      <c r="P1294" s="41">
        <v>7</v>
      </c>
      <c r="Q1294" s="41">
        <v>17</v>
      </c>
      <c r="R1294" s="41">
        <v>0</v>
      </c>
      <c r="S1294" s="41">
        <v>0</v>
      </c>
    </row>
    <row r="1295" spans="1:39" s="41" customFormat="1" ht="13">
      <c r="A1295" s="40" t="s">
        <v>12502</v>
      </c>
      <c r="B1295" s="473">
        <v>44900</v>
      </c>
      <c r="C1295" s="41">
        <v>11</v>
      </c>
      <c r="D1295" s="41">
        <v>32.81</v>
      </c>
      <c r="K1295" s="41">
        <v>11</v>
      </c>
      <c r="P1295" s="41">
        <v>9</v>
      </c>
      <c r="Q1295" s="41">
        <v>11</v>
      </c>
    </row>
    <row r="1296" spans="1:39" s="41" customFormat="1" ht="13">
      <c r="A1296" s="40" t="s">
        <v>12579</v>
      </c>
      <c r="B1296" s="473">
        <v>44896</v>
      </c>
      <c r="C1296" s="41">
        <v>44</v>
      </c>
      <c r="D1296" s="41" t="s">
        <v>12615</v>
      </c>
      <c r="O1296" s="41">
        <v>2</v>
      </c>
      <c r="Q1296" s="41">
        <v>44</v>
      </c>
    </row>
    <row r="1297" spans="1:39" s="41" customFormat="1" ht="13">
      <c r="A1297" s="40" t="s">
        <v>12585</v>
      </c>
      <c r="B1297" s="473">
        <v>44896</v>
      </c>
      <c r="C1297" s="41">
        <v>106</v>
      </c>
      <c r="Q1297" s="41">
        <v>106</v>
      </c>
    </row>
    <row r="1298" spans="1:39" s="41" customFormat="1" ht="13">
      <c r="A1298" s="40" t="s">
        <v>12590</v>
      </c>
      <c r="B1298" s="473">
        <v>44907</v>
      </c>
      <c r="C1298" s="41">
        <v>240</v>
      </c>
      <c r="L1298" s="41">
        <v>36</v>
      </c>
      <c r="N1298" s="41">
        <v>7</v>
      </c>
      <c r="O1298" s="41">
        <v>0</v>
      </c>
      <c r="P1298" s="41">
        <v>110</v>
      </c>
      <c r="Q1298" s="41">
        <v>240</v>
      </c>
    </row>
    <row r="1299" spans="1:39" s="41" customFormat="1" ht="13">
      <c r="A1299" s="40" t="s">
        <v>9127</v>
      </c>
      <c r="B1299" s="473">
        <v>44903</v>
      </c>
      <c r="C1299" s="41">
        <v>1</v>
      </c>
      <c r="D1299" s="41">
        <v>24</v>
      </c>
      <c r="E1299" s="41" t="s">
        <v>1349</v>
      </c>
      <c r="J1299" s="41">
        <v>1</v>
      </c>
      <c r="N1299" s="41">
        <v>1</v>
      </c>
      <c r="P1299" s="41">
        <v>1</v>
      </c>
      <c r="Q1299" s="41">
        <v>1</v>
      </c>
    </row>
    <row r="1300" spans="1:39" s="41" customFormat="1" ht="13">
      <c r="A1300" s="40" t="s">
        <v>12599</v>
      </c>
      <c r="B1300" s="473">
        <v>44897</v>
      </c>
      <c r="C1300" s="41">
        <v>1</v>
      </c>
      <c r="D1300" s="41">
        <v>25</v>
      </c>
      <c r="E1300" s="41" t="s">
        <v>761</v>
      </c>
      <c r="Q1300" s="41">
        <v>1</v>
      </c>
      <c r="S1300" s="41">
        <v>1</v>
      </c>
      <c r="AM1300" s="41" t="s">
        <v>12608</v>
      </c>
    </row>
    <row r="1301" spans="1:39" s="41" customFormat="1" ht="13">
      <c r="A1301" s="40" t="s">
        <v>12601</v>
      </c>
      <c r="B1301" s="473">
        <v>44891</v>
      </c>
      <c r="C1301" s="41">
        <v>259</v>
      </c>
      <c r="D1301" s="41" t="s">
        <v>12606</v>
      </c>
      <c r="M1301" s="41" t="s">
        <v>12607</v>
      </c>
      <c r="P1301" s="41">
        <v>138</v>
      </c>
      <c r="Q1301" s="41">
        <v>217</v>
      </c>
    </row>
    <row r="1302" spans="1:39" s="41" customFormat="1" ht="13">
      <c r="A1302" s="40" t="s">
        <v>12618</v>
      </c>
      <c r="B1302" s="473">
        <v>44909</v>
      </c>
      <c r="C1302" s="41">
        <v>1</v>
      </c>
      <c r="E1302" s="41">
        <v>5</v>
      </c>
      <c r="V1302" s="41">
        <v>1</v>
      </c>
      <c r="AM1302" s="41" t="s">
        <v>12633</v>
      </c>
    </row>
    <row r="1303" spans="1:39" s="41" customFormat="1" ht="13">
      <c r="A1303" s="40" t="s">
        <v>12622</v>
      </c>
      <c r="B1303" s="473">
        <v>44908</v>
      </c>
      <c r="C1303" s="41">
        <v>2212</v>
      </c>
      <c r="M1303" s="41" t="s">
        <v>12634</v>
      </c>
      <c r="Q1303" s="41">
        <v>2212</v>
      </c>
    </row>
    <row r="1304" spans="1:39" s="41" customFormat="1" ht="13">
      <c r="A1304" s="40" t="s">
        <v>519</v>
      </c>
      <c r="B1304" s="473">
        <v>44811</v>
      </c>
      <c r="C1304" s="41">
        <v>77</v>
      </c>
      <c r="D1304" s="41" t="s">
        <v>12635</v>
      </c>
      <c r="P1304" s="41">
        <v>25</v>
      </c>
      <c r="Q1304" s="41">
        <v>77</v>
      </c>
    </row>
    <row r="1305" spans="1:39" s="41" customFormat="1" ht="13">
      <c r="A1305" s="40" t="s">
        <v>12639</v>
      </c>
      <c r="B1305" s="473">
        <v>44907</v>
      </c>
      <c r="C1305" s="41">
        <v>5</v>
      </c>
      <c r="D1305" s="41" t="s">
        <v>12644</v>
      </c>
      <c r="E1305" s="41" t="s">
        <v>12641</v>
      </c>
      <c r="P1305" s="41">
        <v>1</v>
      </c>
      <c r="Q1305" s="41">
        <v>5</v>
      </c>
    </row>
    <row r="1306" spans="1:39" s="41" customFormat="1" ht="13">
      <c r="A1306" s="40" t="s">
        <v>12646</v>
      </c>
      <c r="B1306" s="473">
        <v>44915</v>
      </c>
      <c r="C1306" s="41">
        <v>4</v>
      </c>
      <c r="D1306" s="41" t="s">
        <v>12652</v>
      </c>
      <c r="G1306" s="41">
        <v>1</v>
      </c>
      <c r="H1306" s="41">
        <v>3</v>
      </c>
      <c r="P1306" s="41">
        <v>1</v>
      </c>
      <c r="Q1306" s="41">
        <v>4</v>
      </c>
      <c r="T1306" s="41">
        <v>0</v>
      </c>
    </row>
    <row r="1307" spans="1:39" s="41" customFormat="1" ht="13">
      <c r="A1307" s="40" t="s">
        <v>1052</v>
      </c>
      <c r="B1307" s="473">
        <v>44914</v>
      </c>
      <c r="C1307" s="41">
        <v>208</v>
      </c>
      <c r="D1307" s="41" t="s">
        <v>12666</v>
      </c>
      <c r="F1307" s="41">
        <v>23</v>
      </c>
      <c r="G1307" s="41">
        <v>84</v>
      </c>
      <c r="H1307" s="41">
        <v>101</v>
      </c>
      <c r="M1307" s="41" t="s">
        <v>12667</v>
      </c>
      <c r="Q1307" s="41">
        <v>208</v>
      </c>
    </row>
    <row r="1308" spans="1:39" s="41" customFormat="1" ht="13">
      <c r="A1308" s="40" t="s">
        <v>12662</v>
      </c>
      <c r="B1308" s="473">
        <v>44914</v>
      </c>
      <c r="C1308" s="41">
        <v>73</v>
      </c>
      <c r="F1308" s="41">
        <v>5</v>
      </c>
      <c r="G1308" s="41">
        <v>23</v>
      </c>
      <c r="H1308" s="41">
        <v>45</v>
      </c>
      <c r="N1308" s="41">
        <v>12</v>
      </c>
      <c r="P1308" s="41">
        <v>31</v>
      </c>
      <c r="Q1308" s="41">
        <v>50</v>
      </c>
      <c r="R1308" s="41">
        <v>2</v>
      </c>
      <c r="U1308" s="41">
        <v>20</v>
      </c>
      <c r="AM1308" s="41" t="s">
        <v>12669</v>
      </c>
    </row>
    <row r="1309" spans="1:39" s="41" customFormat="1" ht="13">
      <c r="A1309" s="40" t="s">
        <v>12672</v>
      </c>
      <c r="B1309" s="473">
        <v>44905</v>
      </c>
      <c r="C1309" s="41">
        <v>100</v>
      </c>
      <c r="D1309" s="41" t="s">
        <v>12737</v>
      </c>
      <c r="E1309" s="41" t="s">
        <v>12735</v>
      </c>
      <c r="K1309" s="41">
        <v>24</v>
      </c>
      <c r="M1309" s="41" t="s">
        <v>12739</v>
      </c>
      <c r="P1309" s="41">
        <v>44</v>
      </c>
      <c r="Q1309" s="41">
        <v>100</v>
      </c>
      <c r="S1309" s="41">
        <v>7</v>
      </c>
      <c r="AL1309" s="41" t="s">
        <v>12738</v>
      </c>
      <c r="AM1309" s="41" t="s">
        <v>10298</v>
      </c>
    </row>
    <row r="1310" spans="1:39" s="41" customFormat="1" ht="13">
      <c r="A1310" s="40" t="s">
        <v>12678</v>
      </c>
      <c r="B1310" s="473"/>
      <c r="C1310" s="41">
        <v>1</v>
      </c>
      <c r="D1310" s="41">
        <v>23</v>
      </c>
      <c r="E1310" s="41" t="s">
        <v>993</v>
      </c>
      <c r="P1310" s="41">
        <v>1</v>
      </c>
      <c r="Q1310" s="41">
        <v>1</v>
      </c>
    </row>
    <row r="1311" spans="1:39" s="41" customFormat="1" ht="13">
      <c r="A1311" s="40" t="s">
        <v>12683</v>
      </c>
      <c r="B1311" s="473"/>
      <c r="C1311" s="41">
        <v>103</v>
      </c>
      <c r="F1311" s="41">
        <v>10</v>
      </c>
      <c r="G1311" s="41">
        <v>28</v>
      </c>
      <c r="H1311" s="41">
        <v>49</v>
      </c>
      <c r="J1311" s="41">
        <v>24</v>
      </c>
      <c r="K1311" s="41">
        <v>9</v>
      </c>
      <c r="M1311" s="41" t="s">
        <v>12743</v>
      </c>
      <c r="N1311" s="41">
        <v>11</v>
      </c>
      <c r="O1311" s="41">
        <v>1</v>
      </c>
      <c r="P1311" s="41">
        <v>43</v>
      </c>
      <c r="Q1311" s="41">
        <v>80</v>
      </c>
      <c r="R1311" s="41">
        <v>1</v>
      </c>
      <c r="T1311" s="41">
        <v>14</v>
      </c>
      <c r="U1311" s="41">
        <v>22</v>
      </c>
      <c r="AM1311" s="41" t="s">
        <v>12742</v>
      </c>
    </row>
    <row r="1312" spans="1:39" s="41" customFormat="1" ht="13">
      <c r="A1312" s="40" t="s">
        <v>12687</v>
      </c>
      <c r="B1312" s="473">
        <v>44918</v>
      </c>
      <c r="C1312" s="41">
        <v>2</v>
      </c>
      <c r="U1312" s="41">
        <v>2</v>
      </c>
    </row>
    <row r="1313" spans="1:39" s="41" customFormat="1" ht="13">
      <c r="A1313" s="40" t="s">
        <v>12691</v>
      </c>
      <c r="B1313" s="473">
        <v>44887</v>
      </c>
      <c r="C1313" s="41">
        <v>46</v>
      </c>
      <c r="D1313" s="41" t="s">
        <v>12745</v>
      </c>
      <c r="E1313" s="41" t="s">
        <v>12746</v>
      </c>
      <c r="P1313" s="41">
        <v>25</v>
      </c>
      <c r="Q1313" s="41">
        <v>46</v>
      </c>
    </row>
    <row r="1314" spans="1:39" s="41" customFormat="1" ht="13">
      <c r="A1314" s="40" t="s">
        <v>12750</v>
      </c>
      <c r="B1314" s="473">
        <v>44895</v>
      </c>
      <c r="C1314" s="41">
        <v>80</v>
      </c>
      <c r="D1314" s="41" t="s">
        <v>12765</v>
      </c>
      <c r="N1314" s="41">
        <v>2</v>
      </c>
      <c r="P1314" s="41">
        <v>80</v>
      </c>
      <c r="Q1314" s="41">
        <v>80</v>
      </c>
    </row>
    <row r="1315" spans="1:39" s="41" customFormat="1" ht="13">
      <c r="A1315" s="40" t="s">
        <v>12751</v>
      </c>
      <c r="B1315" s="473">
        <v>44895</v>
      </c>
      <c r="C1315" s="41">
        <v>63</v>
      </c>
      <c r="D1315" s="41" t="s">
        <v>12766</v>
      </c>
      <c r="N1315" s="41">
        <v>2</v>
      </c>
      <c r="P1315" s="41">
        <v>63</v>
      </c>
      <c r="Q1315" s="41">
        <v>63</v>
      </c>
    </row>
    <row r="1316" spans="1:39" s="41" customFormat="1" ht="13">
      <c r="A1316" s="40" t="s">
        <v>12752</v>
      </c>
      <c r="B1316" s="473">
        <v>44895</v>
      </c>
      <c r="C1316" s="41">
        <v>20</v>
      </c>
      <c r="D1316" s="41" t="s">
        <v>12767</v>
      </c>
      <c r="N1316" s="41">
        <v>4</v>
      </c>
      <c r="P1316" s="41">
        <v>20</v>
      </c>
      <c r="Q1316" s="41">
        <v>20</v>
      </c>
    </row>
    <row r="1317" spans="1:39" s="41" customFormat="1" ht="13">
      <c r="A1317" s="40" t="s">
        <v>12699</v>
      </c>
      <c r="B1317" s="473">
        <v>44917</v>
      </c>
      <c r="C1317" s="41">
        <v>21</v>
      </c>
      <c r="D1317" s="41">
        <v>28.76</v>
      </c>
      <c r="N1317" s="41">
        <v>2</v>
      </c>
      <c r="P1317" s="41">
        <v>9</v>
      </c>
      <c r="Q1317" s="41">
        <v>21</v>
      </c>
      <c r="S1317" s="41">
        <v>1</v>
      </c>
      <c r="AM1317" s="41" t="s">
        <v>12774</v>
      </c>
    </row>
    <row r="1318" spans="1:39" s="41" customFormat="1" ht="13">
      <c r="A1318" s="40" t="s">
        <v>12706</v>
      </c>
      <c r="B1318" s="473">
        <v>44911</v>
      </c>
      <c r="C1318" s="41">
        <v>119</v>
      </c>
      <c r="Q1318" s="41">
        <v>119</v>
      </c>
    </row>
    <row r="1319" spans="1:39" s="41" customFormat="1" ht="13">
      <c r="A1319" s="40" t="s">
        <v>12712</v>
      </c>
      <c r="B1319" s="473">
        <v>44917</v>
      </c>
      <c r="C1319" s="41">
        <v>1</v>
      </c>
      <c r="D1319" s="41">
        <v>38</v>
      </c>
      <c r="E1319" s="41">
        <v>34</v>
      </c>
      <c r="N1319" s="41">
        <v>1</v>
      </c>
      <c r="P1319" s="41">
        <v>1</v>
      </c>
      <c r="Q1319" s="41">
        <v>1</v>
      </c>
    </row>
    <row r="1320" spans="1:39" s="41" customFormat="1" ht="13">
      <c r="A1320" s="40" t="s">
        <v>12715</v>
      </c>
      <c r="B1320" s="473"/>
      <c r="C1320" s="41">
        <v>65</v>
      </c>
      <c r="N1320" s="41">
        <v>18</v>
      </c>
      <c r="O1320" s="41">
        <v>6</v>
      </c>
      <c r="P1320" s="41">
        <v>34</v>
      </c>
      <c r="Q1320" s="41">
        <v>34</v>
      </c>
      <c r="S1320" s="41">
        <v>7</v>
      </c>
      <c r="U1320" s="41">
        <v>31</v>
      </c>
    </row>
    <row r="1321" spans="1:39" s="41" customFormat="1" ht="13">
      <c r="A1321" s="40" t="s">
        <v>12154</v>
      </c>
      <c r="B1321" s="473">
        <v>44918</v>
      </c>
      <c r="C1321" s="41">
        <v>100</v>
      </c>
      <c r="D1321" s="41" t="s">
        <v>12761</v>
      </c>
      <c r="P1321" s="41">
        <v>65</v>
      </c>
      <c r="Q1321" s="41">
        <v>100</v>
      </c>
    </row>
    <row r="1322" spans="1:39" s="41" customFormat="1" ht="13">
      <c r="A1322" s="40" t="s">
        <v>12728</v>
      </c>
      <c r="B1322" s="475">
        <v>44918</v>
      </c>
      <c r="C1322" s="41">
        <v>1</v>
      </c>
      <c r="D1322" s="41">
        <v>26</v>
      </c>
      <c r="E1322" s="41">
        <v>10.5</v>
      </c>
      <c r="R1322" s="41">
        <v>1</v>
      </c>
      <c r="AF1322" s="41" t="s">
        <v>41</v>
      </c>
      <c r="AM1322" s="41" t="s">
        <v>12756</v>
      </c>
    </row>
    <row r="1323" spans="1:39" s="41" customFormat="1" ht="13">
      <c r="A1323" s="40" t="s">
        <v>12732</v>
      </c>
      <c r="B1323" s="473">
        <v>44917</v>
      </c>
      <c r="C1323" s="41">
        <v>28</v>
      </c>
      <c r="D1323" s="41" t="s">
        <v>12753</v>
      </c>
      <c r="O1323" s="41">
        <v>5</v>
      </c>
      <c r="Q1323" s="41">
        <v>28</v>
      </c>
      <c r="S1323" s="41">
        <v>1</v>
      </c>
      <c r="V1323" s="41">
        <v>2</v>
      </c>
      <c r="AL1323" s="41" t="s">
        <v>12754</v>
      </c>
      <c r="AM1323" s="41" t="s">
        <v>12779</v>
      </c>
    </row>
    <row r="1324" spans="1:39" s="41" customFormat="1" ht="13">
      <c r="A1324" s="40" t="s">
        <v>12782</v>
      </c>
      <c r="B1324" s="473">
        <v>44922</v>
      </c>
      <c r="C1324" s="41">
        <v>1</v>
      </c>
      <c r="D1324" s="41">
        <v>21</v>
      </c>
      <c r="E1324" s="41">
        <v>18</v>
      </c>
      <c r="R1324" s="41">
        <v>1</v>
      </c>
      <c r="AM1324" s="41" t="s">
        <v>12834</v>
      </c>
    </row>
    <row r="1325" spans="1:39" s="41" customFormat="1" ht="13">
      <c r="A1325" s="40" t="s">
        <v>12785</v>
      </c>
      <c r="B1325" s="473">
        <v>44873</v>
      </c>
      <c r="C1325" s="41">
        <v>185</v>
      </c>
      <c r="F1325" s="41">
        <v>56</v>
      </c>
      <c r="G1325" s="41">
        <v>60</v>
      </c>
      <c r="H1325" s="41">
        <v>69</v>
      </c>
      <c r="K1325" s="41">
        <v>3</v>
      </c>
      <c r="L1325" s="41">
        <v>10</v>
      </c>
      <c r="M1325" s="41" t="s">
        <v>12837</v>
      </c>
      <c r="P1325" s="41">
        <v>41</v>
      </c>
      <c r="Q1325" s="41">
        <v>185</v>
      </c>
      <c r="T1325" s="41">
        <v>8</v>
      </c>
    </row>
    <row r="1326" spans="1:39" s="41" customFormat="1" ht="13">
      <c r="A1326" s="40" t="s">
        <v>12790</v>
      </c>
      <c r="B1326" s="473">
        <v>44925</v>
      </c>
      <c r="C1326" s="41">
        <v>96</v>
      </c>
      <c r="F1326" s="41">
        <v>16</v>
      </c>
      <c r="G1326" s="41">
        <v>14</v>
      </c>
      <c r="H1326" s="41">
        <v>66</v>
      </c>
      <c r="N1326" s="41">
        <v>9</v>
      </c>
      <c r="O1326" s="41">
        <v>5</v>
      </c>
      <c r="P1326" s="41">
        <v>22</v>
      </c>
      <c r="Q1326" s="41">
        <v>44</v>
      </c>
      <c r="R1326" s="41">
        <v>5</v>
      </c>
      <c r="S1326" s="41">
        <v>3</v>
      </c>
      <c r="U1326" s="41">
        <v>52</v>
      </c>
      <c r="AM1326" s="41" t="s">
        <v>12845</v>
      </c>
    </row>
    <row r="1327" spans="1:39" s="41" customFormat="1" ht="13">
      <c r="A1327" s="40" t="s">
        <v>12796</v>
      </c>
      <c r="B1327" s="473"/>
      <c r="C1327" s="41">
        <v>1</v>
      </c>
      <c r="D1327" s="41">
        <v>22</v>
      </c>
      <c r="E1327" s="41" t="s">
        <v>2818</v>
      </c>
      <c r="N1327" s="41">
        <v>1</v>
      </c>
      <c r="Q1327" s="41">
        <v>1</v>
      </c>
    </row>
    <row r="1328" spans="1:39" s="41" customFormat="1" ht="13">
      <c r="A1328" s="40" t="s">
        <v>12868</v>
      </c>
      <c r="B1328" s="473">
        <v>44925</v>
      </c>
      <c r="C1328" s="41">
        <v>14</v>
      </c>
      <c r="D1328" s="41" t="s">
        <v>12870</v>
      </c>
      <c r="E1328" s="41" t="s">
        <v>12872</v>
      </c>
      <c r="L1328" s="41">
        <v>14</v>
      </c>
      <c r="N1328" s="41">
        <v>1</v>
      </c>
      <c r="P1328" s="41">
        <v>8</v>
      </c>
      <c r="Q1328" s="41">
        <v>14</v>
      </c>
    </row>
    <row r="1329" spans="1:39" s="41" customFormat="1" ht="13">
      <c r="A1329" s="40" t="s">
        <v>12869</v>
      </c>
      <c r="B1329" s="473">
        <v>44925</v>
      </c>
      <c r="C1329" s="41">
        <v>12</v>
      </c>
      <c r="D1329" s="41" t="s">
        <v>12871</v>
      </c>
      <c r="E1329" s="41" t="s">
        <v>12873</v>
      </c>
      <c r="P1329" s="41">
        <v>5</v>
      </c>
      <c r="Q1329" s="41">
        <v>12</v>
      </c>
    </row>
    <row r="1330" spans="1:39" s="41" customFormat="1" ht="13">
      <c r="A1330" s="40" t="s">
        <v>12806</v>
      </c>
      <c r="B1330" s="473"/>
      <c r="C1330" s="41">
        <v>330</v>
      </c>
      <c r="P1330" s="41">
        <v>98</v>
      </c>
      <c r="Q1330" s="41">
        <v>330</v>
      </c>
    </row>
    <row r="1331" spans="1:39" s="41" customFormat="1" ht="13">
      <c r="A1331" s="40" t="s">
        <v>12878</v>
      </c>
      <c r="B1331" s="473">
        <v>44923</v>
      </c>
      <c r="C1331" s="41">
        <v>22</v>
      </c>
      <c r="D1331" s="41" t="s">
        <v>12880</v>
      </c>
      <c r="L1331" s="41">
        <v>3</v>
      </c>
      <c r="P1331" s="41">
        <v>22</v>
      </c>
      <c r="Q1331" s="41">
        <v>22</v>
      </c>
      <c r="T1331" s="41">
        <v>4</v>
      </c>
      <c r="AL1331" s="41" t="s">
        <v>12882</v>
      </c>
    </row>
    <row r="1332" spans="1:39" s="41" customFormat="1" ht="13">
      <c r="A1332" s="40" t="s">
        <v>12879</v>
      </c>
      <c r="B1332" s="473">
        <v>44923</v>
      </c>
      <c r="C1332" s="41">
        <v>73</v>
      </c>
      <c r="D1332" s="41" t="s">
        <v>12881</v>
      </c>
      <c r="L1332" s="41">
        <v>15</v>
      </c>
      <c r="P1332" s="41">
        <v>73</v>
      </c>
      <c r="Q1332" s="41">
        <v>73</v>
      </c>
      <c r="T1332" s="41">
        <v>7</v>
      </c>
      <c r="AL1332" s="41" t="s">
        <v>12883</v>
      </c>
    </row>
    <row r="1333" spans="1:39" s="41" customFormat="1" ht="13">
      <c r="A1333" s="40" t="s">
        <v>12816</v>
      </c>
      <c r="B1333" s="473">
        <v>44910</v>
      </c>
      <c r="C1333" s="41">
        <v>26</v>
      </c>
      <c r="D1333" s="41" t="s">
        <v>12886</v>
      </c>
      <c r="P1333" s="41">
        <v>20</v>
      </c>
      <c r="Q1333" s="41">
        <v>26</v>
      </c>
    </row>
    <row r="1334" spans="1:39" s="41" customFormat="1" ht="13">
      <c r="A1334" s="40" t="s">
        <v>12820</v>
      </c>
      <c r="B1334" s="473">
        <v>44925</v>
      </c>
      <c r="C1334" s="41">
        <v>1043</v>
      </c>
      <c r="F1334" s="41">
        <v>202</v>
      </c>
      <c r="G1334" s="41">
        <v>380</v>
      </c>
      <c r="H1334" s="41">
        <v>461</v>
      </c>
      <c r="O1334" s="41">
        <v>0</v>
      </c>
      <c r="Q1334" s="41">
        <v>526</v>
      </c>
      <c r="R1334" s="41">
        <v>12</v>
      </c>
      <c r="S1334" s="41">
        <v>1</v>
      </c>
      <c r="U1334" s="41">
        <v>517</v>
      </c>
      <c r="V1334" s="41">
        <v>4</v>
      </c>
    </row>
    <row r="1335" spans="1:39" s="41" customFormat="1" ht="13">
      <c r="A1335" s="40" t="s">
        <v>12826</v>
      </c>
      <c r="B1335" s="473">
        <v>44922</v>
      </c>
      <c r="C1335" s="41">
        <v>60</v>
      </c>
      <c r="D1335" s="41" t="s">
        <v>12888</v>
      </c>
      <c r="E1335" s="41" t="s">
        <v>12889</v>
      </c>
      <c r="U1335" s="41">
        <v>60</v>
      </c>
    </row>
    <row r="1336" spans="1:39" s="41" customFormat="1" ht="13">
      <c r="A1336" s="40" t="s">
        <v>12896</v>
      </c>
      <c r="B1336" s="473">
        <v>44930</v>
      </c>
      <c r="C1336" s="41">
        <v>34</v>
      </c>
      <c r="D1336" s="41" t="s">
        <v>12898</v>
      </c>
      <c r="E1336" s="41" t="s">
        <v>12902</v>
      </c>
      <c r="M1336" s="41" t="s">
        <v>12900</v>
      </c>
      <c r="P1336" s="41">
        <v>13</v>
      </c>
      <c r="Q1336" s="41">
        <v>34</v>
      </c>
    </row>
    <row r="1337" spans="1:39" s="41" customFormat="1" ht="13">
      <c r="A1337" s="40" t="s">
        <v>12897</v>
      </c>
      <c r="B1337" s="473">
        <v>44930</v>
      </c>
      <c r="C1337" s="41">
        <v>18</v>
      </c>
      <c r="D1337" s="41" t="s">
        <v>12899</v>
      </c>
      <c r="E1337" s="41" t="s">
        <v>12903</v>
      </c>
      <c r="F1337" s="41">
        <v>1</v>
      </c>
      <c r="G1337" s="41">
        <v>3</v>
      </c>
      <c r="H1337" s="41">
        <v>14</v>
      </c>
      <c r="M1337" s="41" t="s">
        <v>12901</v>
      </c>
      <c r="P1337" s="41">
        <v>12</v>
      </c>
      <c r="Q1337" s="41">
        <v>18</v>
      </c>
    </row>
    <row r="1338" spans="1:39" s="41" customFormat="1" ht="13">
      <c r="A1338" s="40" t="s">
        <v>12848</v>
      </c>
      <c r="B1338" s="473">
        <v>44929</v>
      </c>
      <c r="C1338" s="41">
        <v>1</v>
      </c>
      <c r="D1338" s="41">
        <v>25</v>
      </c>
      <c r="E1338" s="41" t="s">
        <v>910</v>
      </c>
      <c r="P1338" s="41">
        <v>1</v>
      </c>
      <c r="Q1338" s="41">
        <v>1</v>
      </c>
    </row>
    <row r="1339" spans="1:39" s="41" customFormat="1" ht="13">
      <c r="A1339" s="40" t="s">
        <v>12853</v>
      </c>
      <c r="B1339" s="473">
        <v>44930</v>
      </c>
      <c r="C1339" s="41">
        <v>5</v>
      </c>
      <c r="H1339" s="41">
        <v>5</v>
      </c>
      <c r="M1339" s="41" t="s">
        <v>12890</v>
      </c>
      <c r="O1339" s="41">
        <v>3</v>
      </c>
      <c r="P1339" s="41">
        <v>5</v>
      </c>
      <c r="Q1339" s="41">
        <v>5</v>
      </c>
    </row>
    <row r="1340" spans="1:39" s="41" customFormat="1" ht="13">
      <c r="A1340" s="40" t="s">
        <v>12859</v>
      </c>
      <c r="B1340" s="473">
        <v>44930</v>
      </c>
      <c r="C1340" s="41">
        <v>7524</v>
      </c>
      <c r="D1340" s="41" t="s">
        <v>12892</v>
      </c>
      <c r="O1340" s="41">
        <v>18</v>
      </c>
      <c r="P1340" s="41">
        <v>2696</v>
      </c>
      <c r="Q1340" s="41">
        <v>7524</v>
      </c>
    </row>
    <row r="1341" spans="1:39" s="41" customFormat="1" ht="13">
      <c r="A1341" s="40" t="s">
        <v>12914</v>
      </c>
      <c r="B1341" s="473">
        <v>44934</v>
      </c>
      <c r="C1341" s="41">
        <v>18</v>
      </c>
      <c r="D1341" s="41" t="s">
        <v>12952</v>
      </c>
      <c r="E1341" s="41" t="s">
        <v>12954</v>
      </c>
      <c r="M1341" s="41">
        <v>0</v>
      </c>
      <c r="Q1341" s="41">
        <v>18</v>
      </c>
      <c r="AL1341" s="41" t="s">
        <v>12953</v>
      </c>
    </row>
    <row r="1342" spans="1:39" s="41" customFormat="1" ht="13">
      <c r="A1342" s="40" t="s">
        <v>12958</v>
      </c>
      <c r="B1342" s="473">
        <v>44931</v>
      </c>
      <c r="C1342" s="41">
        <v>1402</v>
      </c>
      <c r="F1342" s="41">
        <v>253</v>
      </c>
      <c r="G1342" s="41">
        <v>517</v>
      </c>
      <c r="H1342" s="41">
        <v>628</v>
      </c>
      <c r="J1342" s="41">
        <v>33</v>
      </c>
      <c r="K1342" s="41">
        <v>13</v>
      </c>
      <c r="L1342" s="41">
        <v>145</v>
      </c>
      <c r="M1342" s="41" t="s">
        <v>12957</v>
      </c>
      <c r="N1342" s="41">
        <v>45</v>
      </c>
      <c r="O1342" s="41">
        <v>3</v>
      </c>
      <c r="P1342" s="41">
        <v>357</v>
      </c>
      <c r="Q1342" s="41">
        <v>1226</v>
      </c>
      <c r="S1342" s="41">
        <v>10</v>
      </c>
      <c r="T1342" s="41">
        <v>8</v>
      </c>
      <c r="V1342" s="41">
        <v>2</v>
      </c>
      <c r="AM1342" s="41" t="s">
        <v>12995</v>
      </c>
    </row>
    <row r="1343" spans="1:39" s="41" customFormat="1" ht="13">
      <c r="A1343" s="40" t="s">
        <v>12959</v>
      </c>
      <c r="B1343" s="473">
        <v>44931</v>
      </c>
      <c r="C1343" s="41">
        <v>262</v>
      </c>
      <c r="F1343" s="41">
        <v>15</v>
      </c>
      <c r="G1343" s="41">
        <v>85</v>
      </c>
      <c r="H1343" s="41">
        <v>157</v>
      </c>
      <c r="J1343" s="41">
        <v>5</v>
      </c>
      <c r="K1343" s="41">
        <v>1</v>
      </c>
      <c r="L1343" s="41">
        <v>22</v>
      </c>
      <c r="M1343" s="41" t="s">
        <v>10806</v>
      </c>
      <c r="N1343" s="41">
        <v>13</v>
      </c>
      <c r="O1343" s="41">
        <v>0</v>
      </c>
      <c r="P1343" s="41">
        <v>61</v>
      </c>
      <c r="Q1343" s="41">
        <v>233</v>
      </c>
      <c r="S1343" s="41">
        <v>6</v>
      </c>
      <c r="T1343" s="41">
        <v>1</v>
      </c>
      <c r="V1343" s="41">
        <v>0</v>
      </c>
    </row>
    <row r="1344" spans="1:39" s="41" customFormat="1" ht="13">
      <c r="A1344" s="40" t="s">
        <v>12960</v>
      </c>
      <c r="B1344" s="473">
        <v>44931</v>
      </c>
      <c r="C1344" s="41">
        <v>391</v>
      </c>
      <c r="F1344" s="41">
        <v>27</v>
      </c>
      <c r="G1344" s="41">
        <v>109</v>
      </c>
      <c r="H1344" s="41">
        <v>243</v>
      </c>
      <c r="J1344" s="41">
        <v>0</v>
      </c>
      <c r="K1344" s="41">
        <v>2</v>
      </c>
      <c r="L1344" s="41">
        <v>29</v>
      </c>
      <c r="M1344" s="41" t="s">
        <v>1331</v>
      </c>
      <c r="N1344" s="41">
        <v>4</v>
      </c>
      <c r="O1344" s="41">
        <v>0</v>
      </c>
      <c r="P1344" s="41">
        <v>82</v>
      </c>
      <c r="Q1344" s="41">
        <v>352</v>
      </c>
      <c r="S1344" s="41">
        <v>3</v>
      </c>
      <c r="T1344" s="41">
        <v>1</v>
      </c>
      <c r="V1344" s="41">
        <v>1</v>
      </c>
    </row>
    <row r="1345" spans="1:39" s="41" customFormat="1" ht="13">
      <c r="A1345" s="40" t="s">
        <v>12926</v>
      </c>
      <c r="B1345" s="473">
        <v>44936</v>
      </c>
      <c r="C1345" s="41">
        <v>350</v>
      </c>
      <c r="D1345" s="41" t="s">
        <v>12961</v>
      </c>
      <c r="M1345" s="41" t="s">
        <v>12962</v>
      </c>
      <c r="N1345" s="41">
        <v>113</v>
      </c>
      <c r="P1345" s="41">
        <v>97</v>
      </c>
      <c r="Q1345" s="41">
        <v>139</v>
      </c>
      <c r="S1345" s="41">
        <v>15</v>
      </c>
    </row>
    <row r="1346" spans="1:39" s="41" customFormat="1" ht="13">
      <c r="A1346" s="40" t="s">
        <v>12436</v>
      </c>
      <c r="B1346" s="473">
        <v>44933</v>
      </c>
      <c r="C1346" s="41">
        <v>5</v>
      </c>
      <c r="D1346" s="41" t="s">
        <v>12997</v>
      </c>
      <c r="G1346" s="41">
        <v>2</v>
      </c>
      <c r="H1346" s="41">
        <v>3</v>
      </c>
      <c r="K1346" s="41">
        <v>1</v>
      </c>
      <c r="O1346" s="41">
        <v>2</v>
      </c>
      <c r="Q1346" s="41">
        <v>3</v>
      </c>
      <c r="R1346" s="41">
        <v>2</v>
      </c>
      <c r="S1346" s="41">
        <v>1</v>
      </c>
      <c r="AM1346" s="41" t="s">
        <v>12998</v>
      </c>
    </row>
    <row r="1347" spans="1:39" s="41" customFormat="1" ht="13">
      <c r="A1347" s="40" t="s">
        <v>12942</v>
      </c>
      <c r="B1347" s="10">
        <v>44932</v>
      </c>
      <c r="C1347" s="115">
        <v>828</v>
      </c>
      <c r="Q1347" s="41">
        <v>828</v>
      </c>
    </row>
    <row r="1348" spans="1:39" s="41" customFormat="1" ht="13">
      <c r="A1348" s="40" t="s">
        <v>12948</v>
      </c>
      <c r="B1348" s="473">
        <v>44932</v>
      </c>
      <c r="C1348" s="41">
        <v>42</v>
      </c>
      <c r="D1348" s="41" t="s">
        <v>13002</v>
      </c>
      <c r="P1348" s="41">
        <v>32</v>
      </c>
      <c r="Q1348" s="41">
        <v>42</v>
      </c>
      <c r="R1348" s="41">
        <v>0</v>
      </c>
      <c r="AL1348" s="41" t="s">
        <v>13003</v>
      </c>
      <c r="AM1348" s="41" t="s">
        <v>13007</v>
      </c>
    </row>
    <row r="1349" spans="1:39" s="41" customFormat="1" ht="13">
      <c r="A1349" s="40" t="s">
        <v>12967</v>
      </c>
      <c r="B1349" s="473">
        <v>44914</v>
      </c>
      <c r="C1349" s="41">
        <v>1</v>
      </c>
      <c r="D1349" s="41">
        <v>29</v>
      </c>
      <c r="E1349" s="41" t="s">
        <v>1124</v>
      </c>
      <c r="P1349" s="41">
        <v>1</v>
      </c>
      <c r="Q1349" s="41">
        <v>1</v>
      </c>
    </row>
    <row r="1350" spans="1:39" s="41" customFormat="1" ht="13">
      <c r="A1350" s="40" t="s">
        <v>12971</v>
      </c>
      <c r="B1350" s="473">
        <v>44835</v>
      </c>
      <c r="C1350" s="41">
        <v>2</v>
      </c>
      <c r="D1350" s="41" t="s">
        <v>12980</v>
      </c>
      <c r="N1350" s="41">
        <v>2</v>
      </c>
      <c r="P1350" s="41">
        <v>2</v>
      </c>
      <c r="Q1350" s="41">
        <v>2</v>
      </c>
    </row>
    <row r="1351" spans="1:39" s="41" customFormat="1" ht="13">
      <c r="A1351" s="40" t="s">
        <v>12973</v>
      </c>
      <c r="B1351" s="473">
        <v>44835</v>
      </c>
      <c r="C1351" s="41">
        <v>26</v>
      </c>
      <c r="F1351" s="41">
        <v>3</v>
      </c>
      <c r="G1351" s="41">
        <v>14</v>
      </c>
      <c r="H1351" s="41">
        <v>9</v>
      </c>
      <c r="N1351" s="41">
        <v>26</v>
      </c>
      <c r="O1351" s="41">
        <v>6</v>
      </c>
      <c r="P1351" s="41">
        <v>4</v>
      </c>
      <c r="Q1351" s="41">
        <v>24</v>
      </c>
      <c r="S1351" s="41">
        <v>3</v>
      </c>
      <c r="AM1351" s="41" t="s">
        <v>2338</v>
      </c>
    </row>
    <row r="1352" spans="1:39" s="41" customFormat="1" ht="13">
      <c r="A1352" s="40" t="s">
        <v>13016</v>
      </c>
      <c r="B1352" s="473">
        <v>44936</v>
      </c>
      <c r="C1352" s="41">
        <v>59</v>
      </c>
      <c r="D1352" s="41" t="s">
        <v>13031</v>
      </c>
      <c r="P1352" s="41">
        <v>42</v>
      </c>
      <c r="Q1352" s="41">
        <v>59</v>
      </c>
    </row>
    <row r="1353" spans="1:39" s="41" customFormat="1" ht="13">
      <c r="A1353" s="40" t="s">
        <v>13022</v>
      </c>
      <c r="B1353" s="473">
        <v>44936</v>
      </c>
      <c r="C1353" s="41">
        <v>128</v>
      </c>
      <c r="K1353" s="41">
        <v>15</v>
      </c>
      <c r="Q1353" s="41">
        <v>128</v>
      </c>
      <c r="T1353" s="41">
        <v>12</v>
      </c>
    </row>
    <row r="1354" spans="1:39" s="41" customFormat="1" ht="13">
      <c r="A1354" s="40" t="s">
        <v>13026</v>
      </c>
      <c r="B1354" s="473">
        <v>44927</v>
      </c>
      <c r="C1354" s="41">
        <v>100</v>
      </c>
      <c r="M1354" s="41">
        <v>16</v>
      </c>
      <c r="N1354" s="41">
        <v>17</v>
      </c>
      <c r="P1354" s="41">
        <v>55</v>
      </c>
      <c r="Q1354" s="41">
        <v>92</v>
      </c>
      <c r="R1354" s="41">
        <v>8</v>
      </c>
      <c r="S1354" s="41">
        <v>5</v>
      </c>
      <c r="AM1354" s="41" t="s">
        <v>13035</v>
      </c>
    </row>
    <row r="1355" spans="1:39" s="41" customFormat="1" ht="13">
      <c r="A1355" s="28" t="s">
        <v>13011</v>
      </c>
      <c r="B1355" s="473">
        <v>44943</v>
      </c>
      <c r="C1355" s="41">
        <v>1545</v>
      </c>
      <c r="D1355" s="41" t="s">
        <v>13039</v>
      </c>
      <c r="E1355" s="41" t="s">
        <v>13043</v>
      </c>
      <c r="K1355" s="41">
        <v>83</v>
      </c>
      <c r="M1355" s="41">
        <v>276</v>
      </c>
      <c r="N1355" s="41">
        <v>40</v>
      </c>
      <c r="P1355" s="41">
        <v>616</v>
      </c>
      <c r="Q1355" s="41">
        <v>1545</v>
      </c>
      <c r="T1355" s="41">
        <v>277</v>
      </c>
      <c r="AL1355" s="41" t="s">
        <v>13040</v>
      </c>
    </row>
    <row r="1356" spans="1:39" s="41" customFormat="1" ht="13">
      <c r="A1356" s="40" t="s">
        <v>13048</v>
      </c>
      <c r="B1356" s="473">
        <v>44949</v>
      </c>
      <c r="C1356" s="41">
        <v>117</v>
      </c>
      <c r="D1356" s="41" t="s">
        <v>13111</v>
      </c>
      <c r="F1356" s="41">
        <v>17</v>
      </c>
      <c r="G1356" s="41">
        <v>37</v>
      </c>
      <c r="H1356" s="41">
        <v>70</v>
      </c>
      <c r="M1356" s="41">
        <v>60</v>
      </c>
      <c r="P1356" s="41">
        <v>60</v>
      </c>
      <c r="Q1356" s="41">
        <v>117</v>
      </c>
    </row>
    <row r="1357" spans="1:39" s="41" customFormat="1" ht="13">
      <c r="A1357" s="40" t="s">
        <v>13051</v>
      </c>
      <c r="B1357" s="473">
        <v>44932</v>
      </c>
      <c r="C1357" s="41">
        <v>1</v>
      </c>
      <c r="D1357" s="41">
        <v>27</v>
      </c>
      <c r="E1357" s="41" t="s">
        <v>2151</v>
      </c>
      <c r="P1357" s="41">
        <v>1</v>
      </c>
      <c r="Q1357" s="41">
        <v>1</v>
      </c>
      <c r="AF1357" s="41" t="s">
        <v>55</v>
      </c>
    </row>
    <row r="1358" spans="1:39" s="41" customFormat="1" ht="13">
      <c r="A1358" s="40" t="s">
        <v>13054</v>
      </c>
      <c r="B1358" s="473">
        <v>44944</v>
      </c>
      <c r="C1358" s="41">
        <v>3</v>
      </c>
      <c r="P1358" s="41">
        <v>1</v>
      </c>
      <c r="Q1358" s="41">
        <v>3</v>
      </c>
      <c r="S1358" s="41">
        <v>3</v>
      </c>
      <c r="AF1358" s="41" t="s">
        <v>3669</v>
      </c>
    </row>
    <row r="1359" spans="1:39" s="41" customFormat="1" ht="13">
      <c r="A1359" s="40" t="s">
        <v>13056</v>
      </c>
      <c r="B1359" s="473">
        <v>44947</v>
      </c>
      <c r="C1359" s="41">
        <v>79</v>
      </c>
      <c r="D1359" s="41" t="s">
        <v>13113</v>
      </c>
      <c r="F1359" s="41">
        <v>9</v>
      </c>
      <c r="G1359" s="41">
        <v>17</v>
      </c>
      <c r="H1359" s="41">
        <v>51</v>
      </c>
      <c r="L1359" s="41">
        <v>24</v>
      </c>
      <c r="P1359" s="41">
        <v>29</v>
      </c>
      <c r="Q1359" s="41">
        <v>79</v>
      </c>
    </row>
    <row r="1360" spans="1:39" s="41" customFormat="1" ht="13">
      <c r="A1360" s="40" t="s">
        <v>13061</v>
      </c>
      <c r="B1360" s="473">
        <v>44942</v>
      </c>
      <c r="C1360" s="41">
        <v>25</v>
      </c>
      <c r="D1360" s="41" t="s">
        <v>13118</v>
      </c>
      <c r="K1360" s="41">
        <v>0</v>
      </c>
      <c r="L1360" s="41">
        <v>0</v>
      </c>
      <c r="Q1360" s="41">
        <v>25</v>
      </c>
      <c r="AL1360" s="41" t="s">
        <v>13119</v>
      </c>
    </row>
    <row r="1361" spans="1:39" s="41" customFormat="1" ht="13">
      <c r="A1361" s="40" t="s">
        <v>13062</v>
      </c>
      <c r="B1361" s="473">
        <v>44947</v>
      </c>
      <c r="C1361" s="41">
        <v>165</v>
      </c>
      <c r="P1361" s="41">
        <v>80</v>
      </c>
      <c r="Q1361" s="41">
        <v>165</v>
      </c>
    </row>
    <row r="1362" spans="1:39" s="41" customFormat="1" ht="13">
      <c r="A1362" s="40" t="s">
        <v>7611</v>
      </c>
      <c r="B1362" s="473">
        <v>44951</v>
      </c>
      <c r="C1362" s="41">
        <v>1819</v>
      </c>
      <c r="L1362" s="41">
        <v>34</v>
      </c>
      <c r="M1362" s="41" t="s">
        <v>13122</v>
      </c>
      <c r="N1362" s="41">
        <v>8</v>
      </c>
      <c r="O1362" s="41">
        <v>0</v>
      </c>
      <c r="P1362" s="41">
        <v>222</v>
      </c>
      <c r="Q1362" s="41">
        <v>1044</v>
      </c>
      <c r="R1362" s="41">
        <v>48</v>
      </c>
      <c r="V1362" s="41">
        <v>36</v>
      </c>
      <c r="AM1362" s="41" t="s">
        <v>13123</v>
      </c>
    </row>
    <row r="1363" spans="1:39" s="41" customFormat="1" ht="13">
      <c r="A1363" s="40" t="s">
        <v>9337</v>
      </c>
      <c r="B1363" s="473">
        <v>44950</v>
      </c>
      <c r="C1363" s="41">
        <v>26</v>
      </c>
      <c r="P1363" s="41">
        <v>6</v>
      </c>
      <c r="Q1363" s="41">
        <v>26</v>
      </c>
    </row>
    <row r="1364" spans="1:39" s="41" customFormat="1" ht="13">
      <c r="A1364" s="40" t="s">
        <v>13076</v>
      </c>
      <c r="B1364" s="473">
        <v>44950</v>
      </c>
      <c r="C1364" s="41">
        <v>73</v>
      </c>
      <c r="K1364" s="41">
        <v>2</v>
      </c>
      <c r="L1364" s="41">
        <v>3</v>
      </c>
      <c r="P1364" s="41">
        <v>12</v>
      </c>
      <c r="Q1364" s="41">
        <v>73</v>
      </c>
    </row>
    <row r="1365" spans="1:39" s="41" customFormat="1" ht="13">
      <c r="A1365" s="40" t="s">
        <v>13081</v>
      </c>
      <c r="B1365" s="473">
        <v>44927</v>
      </c>
      <c r="C1365" s="41">
        <v>539</v>
      </c>
      <c r="D1365" s="41" t="s">
        <v>13132</v>
      </c>
      <c r="M1365" s="41" t="s">
        <v>13133</v>
      </c>
      <c r="N1365" s="41">
        <v>80</v>
      </c>
      <c r="O1365" s="41">
        <v>18</v>
      </c>
      <c r="Q1365" s="41">
        <v>539</v>
      </c>
      <c r="S1365" s="41">
        <v>30</v>
      </c>
    </row>
    <row r="1366" spans="1:39" s="41" customFormat="1" ht="13">
      <c r="A1366" s="40" t="s">
        <v>13084</v>
      </c>
      <c r="B1366" s="473">
        <v>44606</v>
      </c>
      <c r="C1366" s="41">
        <v>1</v>
      </c>
      <c r="D1366" s="41">
        <v>29</v>
      </c>
      <c r="E1366" s="41">
        <v>28</v>
      </c>
      <c r="P1366" s="41">
        <v>1</v>
      </c>
      <c r="Q1366" s="41">
        <v>1</v>
      </c>
    </row>
    <row r="1367" spans="1:39" s="41" customFormat="1" ht="13">
      <c r="A1367" s="40" t="s">
        <v>13087</v>
      </c>
      <c r="B1367" s="473">
        <v>44947</v>
      </c>
      <c r="C1367" s="41">
        <v>16</v>
      </c>
      <c r="P1367" s="41">
        <v>7</v>
      </c>
      <c r="Q1367" s="41">
        <v>16</v>
      </c>
    </row>
    <row r="1368" spans="1:39" s="41" customFormat="1" ht="13">
      <c r="A1368" s="40" t="s">
        <v>13091</v>
      </c>
      <c r="B1368" s="473">
        <v>44946</v>
      </c>
      <c r="C1368" s="41">
        <v>119</v>
      </c>
      <c r="D1368" s="41" t="s">
        <v>13139</v>
      </c>
      <c r="F1368" s="41">
        <v>7</v>
      </c>
      <c r="G1368" s="41">
        <v>45</v>
      </c>
      <c r="H1368" s="41">
        <v>67</v>
      </c>
      <c r="Q1368" s="41">
        <v>119</v>
      </c>
      <c r="S1368" s="41">
        <v>1</v>
      </c>
    </row>
    <row r="1369" spans="1:39" s="41" customFormat="1" ht="13">
      <c r="A1369" s="40" t="s">
        <v>13147</v>
      </c>
      <c r="B1369" s="473">
        <v>44947</v>
      </c>
      <c r="C1369" s="41">
        <v>38</v>
      </c>
      <c r="K1369" s="41">
        <v>1</v>
      </c>
      <c r="P1369" s="41">
        <v>1</v>
      </c>
      <c r="Q1369" s="41">
        <v>29</v>
      </c>
      <c r="V1369" s="41">
        <v>1</v>
      </c>
      <c r="AM1369" s="41" t="s">
        <v>13169</v>
      </c>
    </row>
    <row r="1370" spans="1:39" s="41" customFormat="1" ht="13">
      <c r="A1370" s="40" t="s">
        <v>13154</v>
      </c>
      <c r="B1370" s="473">
        <v>44953</v>
      </c>
      <c r="C1370" s="41">
        <v>60</v>
      </c>
      <c r="Q1370" s="41">
        <v>60</v>
      </c>
    </row>
    <row r="1371" spans="1:39" s="41" customFormat="1" ht="13">
      <c r="A1371" s="40" t="s">
        <v>13160</v>
      </c>
      <c r="B1371" s="473">
        <v>44958</v>
      </c>
      <c r="C1371" s="41">
        <v>62</v>
      </c>
      <c r="D1371" s="41" t="s">
        <v>13165</v>
      </c>
      <c r="Q1371" s="41">
        <v>62</v>
      </c>
      <c r="AL1371" s="41" t="s">
        <v>13166</v>
      </c>
    </row>
    <row r="1372" spans="1:39" s="41" customFormat="1" ht="13">
      <c r="A1372" s="40" t="s">
        <v>13144</v>
      </c>
      <c r="B1372" s="473">
        <v>44959</v>
      </c>
      <c r="C1372" s="41">
        <v>1653</v>
      </c>
      <c r="D1372" s="41" t="s">
        <v>13281</v>
      </c>
      <c r="K1372" s="41">
        <v>237</v>
      </c>
      <c r="L1372" s="41">
        <v>154</v>
      </c>
      <c r="M1372" s="41" t="s">
        <v>13283</v>
      </c>
      <c r="P1372" s="41">
        <v>551</v>
      </c>
      <c r="Q1372" s="41">
        <v>1650</v>
      </c>
      <c r="AL1372" s="41" t="s">
        <v>13282</v>
      </c>
    </row>
    <row r="1373" spans="1:39" s="41" customFormat="1" ht="13">
      <c r="A1373" s="40" t="s">
        <v>13189</v>
      </c>
      <c r="B1373" s="473">
        <v>44964</v>
      </c>
      <c r="C1373" s="41">
        <v>3562</v>
      </c>
      <c r="F1373" s="41">
        <v>195</v>
      </c>
      <c r="G1373" s="41">
        <v>591</v>
      </c>
      <c r="H1373" s="41">
        <v>1447</v>
      </c>
      <c r="M1373" s="41" t="s">
        <v>13249</v>
      </c>
      <c r="N1373" s="41">
        <v>3410</v>
      </c>
      <c r="O1373" s="41">
        <v>515</v>
      </c>
    </row>
    <row r="1374" spans="1:39" s="41" customFormat="1" ht="13">
      <c r="A1374" s="40" t="s">
        <v>13192</v>
      </c>
      <c r="B1374" s="473">
        <v>44960</v>
      </c>
      <c r="C1374" s="41">
        <v>84</v>
      </c>
      <c r="N1374" s="41">
        <v>84</v>
      </c>
      <c r="O1374" s="41">
        <v>3</v>
      </c>
      <c r="P1374" s="41">
        <v>45</v>
      </c>
      <c r="Q1374" s="41">
        <v>46</v>
      </c>
      <c r="U1374" s="41">
        <v>34</v>
      </c>
    </row>
    <row r="1375" spans="1:39" s="41" customFormat="1" ht="13">
      <c r="A1375" s="40" t="s">
        <v>963</v>
      </c>
      <c r="B1375" s="473">
        <v>44946</v>
      </c>
      <c r="C1375" s="41">
        <v>12</v>
      </c>
      <c r="D1375" s="41" t="s">
        <v>13222</v>
      </c>
      <c r="K1375" s="41">
        <v>4</v>
      </c>
      <c r="P1375" s="41">
        <v>5</v>
      </c>
      <c r="Q1375" s="41">
        <v>12</v>
      </c>
      <c r="AL1375" s="41" t="s">
        <v>13224</v>
      </c>
    </row>
    <row r="1376" spans="1:39" s="41" customFormat="1" ht="13">
      <c r="A1376" s="40" t="s">
        <v>11889</v>
      </c>
      <c r="B1376" s="473">
        <v>44958</v>
      </c>
      <c r="C1376" s="41">
        <v>68</v>
      </c>
      <c r="D1376" s="41" t="s">
        <v>13227</v>
      </c>
      <c r="F1376" s="41">
        <v>2</v>
      </c>
      <c r="G1376" s="41">
        <v>9</v>
      </c>
      <c r="H1376" s="41">
        <v>57</v>
      </c>
      <c r="K1376" s="41">
        <v>2</v>
      </c>
      <c r="P1376" s="41">
        <v>26</v>
      </c>
      <c r="Q1376" s="41">
        <v>68</v>
      </c>
      <c r="R1376" s="41">
        <v>1</v>
      </c>
      <c r="S1376" s="41">
        <v>2</v>
      </c>
      <c r="Y1376" s="41" t="s">
        <v>41</v>
      </c>
      <c r="Z1376" s="41" t="s">
        <v>41</v>
      </c>
      <c r="AF1376" s="41">
        <v>1</v>
      </c>
      <c r="AI1376" s="41">
        <v>2</v>
      </c>
      <c r="AM1376" s="41" t="s">
        <v>13230</v>
      </c>
    </row>
    <row r="1377" spans="1:39" s="41" customFormat="1" ht="13">
      <c r="A1377" s="40" t="s">
        <v>13201</v>
      </c>
      <c r="B1377" s="473">
        <v>44957</v>
      </c>
      <c r="C1377" s="41">
        <v>220</v>
      </c>
      <c r="K1377" s="41">
        <v>28</v>
      </c>
      <c r="L1377" s="41">
        <v>28</v>
      </c>
      <c r="M1377" s="41" t="s">
        <v>13231</v>
      </c>
      <c r="O1377" s="41">
        <v>0</v>
      </c>
      <c r="P1377" s="41">
        <v>108</v>
      </c>
      <c r="Q1377" s="41">
        <v>189</v>
      </c>
      <c r="S1377" s="41">
        <v>17</v>
      </c>
      <c r="T1377" s="41">
        <v>27</v>
      </c>
      <c r="AM1377" s="41" t="s">
        <v>13232</v>
      </c>
    </row>
    <row r="1378" spans="1:39" s="41" customFormat="1" ht="13">
      <c r="A1378" s="40" t="s">
        <v>13205</v>
      </c>
      <c r="B1378" s="473">
        <v>44960</v>
      </c>
      <c r="C1378" s="41">
        <v>1</v>
      </c>
      <c r="D1378" s="41">
        <v>36</v>
      </c>
      <c r="E1378" s="41">
        <v>34</v>
      </c>
      <c r="P1378" s="41">
        <v>1</v>
      </c>
      <c r="Q1378" s="41">
        <v>1</v>
      </c>
    </row>
    <row r="1379" spans="1:39" s="41" customFormat="1" ht="13">
      <c r="A1379" s="40" t="s">
        <v>13212</v>
      </c>
      <c r="B1379" s="473">
        <v>44959</v>
      </c>
      <c r="C1379" s="41">
        <v>31</v>
      </c>
      <c r="D1379" s="41" t="s">
        <v>13233</v>
      </c>
      <c r="E1379" s="41" t="s">
        <v>13234</v>
      </c>
      <c r="M1379" s="41">
        <v>8</v>
      </c>
      <c r="N1379" s="41">
        <v>31</v>
      </c>
      <c r="P1379" s="41">
        <v>26</v>
      </c>
      <c r="Q1379" s="41">
        <v>27</v>
      </c>
      <c r="U1379" s="41">
        <v>4</v>
      </c>
      <c r="AM1379" s="41" t="s">
        <v>13235</v>
      </c>
    </row>
    <row r="1380" spans="1:39" s="41" customFormat="1" ht="13">
      <c r="A1380" s="40" t="s">
        <v>13217</v>
      </c>
      <c r="B1380" s="473">
        <v>44905</v>
      </c>
      <c r="C1380" s="41">
        <v>88</v>
      </c>
      <c r="D1380" s="41" t="s">
        <v>13238</v>
      </c>
      <c r="F1380" s="41">
        <v>1</v>
      </c>
      <c r="G1380" s="41">
        <v>9</v>
      </c>
      <c r="H1380" s="41">
        <v>80</v>
      </c>
      <c r="K1380" s="41">
        <v>10</v>
      </c>
      <c r="L1380" s="41">
        <v>5</v>
      </c>
      <c r="M1380" s="41" t="s">
        <v>13240</v>
      </c>
      <c r="N1380" s="41">
        <v>6</v>
      </c>
      <c r="O1380" s="41">
        <v>0</v>
      </c>
      <c r="Q1380" s="41">
        <v>88</v>
      </c>
      <c r="S1380" s="41">
        <v>1</v>
      </c>
      <c r="AL1380" s="41" t="s">
        <v>13239</v>
      </c>
      <c r="AM1380" s="41" t="s">
        <v>13237</v>
      </c>
    </row>
    <row r="1381" spans="1:39" s="41" customFormat="1" ht="13">
      <c r="A1381" s="28" t="s">
        <v>13186</v>
      </c>
      <c r="B1381" s="473">
        <v>44907</v>
      </c>
      <c r="C1381" s="41">
        <v>31</v>
      </c>
      <c r="D1381" s="41" t="s">
        <v>13242</v>
      </c>
      <c r="E1381" s="41" t="s">
        <v>13243</v>
      </c>
      <c r="F1381" s="41">
        <v>1</v>
      </c>
      <c r="G1381" s="41">
        <v>19</v>
      </c>
      <c r="H1381" s="41">
        <v>11</v>
      </c>
      <c r="L1381" s="41">
        <v>4</v>
      </c>
      <c r="M1381" s="41">
        <v>17</v>
      </c>
      <c r="P1381" s="41">
        <v>14</v>
      </c>
      <c r="Q1381" s="41">
        <v>31</v>
      </c>
    </row>
    <row r="1382" spans="1:39" s="41" customFormat="1" ht="13">
      <c r="A1382" s="40" t="s">
        <v>13285</v>
      </c>
      <c r="B1382" s="473">
        <v>44970</v>
      </c>
      <c r="C1382" s="41">
        <v>28</v>
      </c>
      <c r="D1382" s="41" t="s">
        <v>13287</v>
      </c>
      <c r="E1382" s="41" t="s">
        <v>13291</v>
      </c>
      <c r="M1382" s="41" t="s">
        <v>13292</v>
      </c>
      <c r="N1382" s="41">
        <v>5</v>
      </c>
      <c r="O1382" s="41">
        <v>0</v>
      </c>
      <c r="P1382" s="41">
        <v>24</v>
      </c>
      <c r="Q1382" s="41">
        <v>28</v>
      </c>
      <c r="AL1382" s="41" t="s">
        <v>13289</v>
      </c>
    </row>
    <row r="1383" spans="1:39" s="41" customFormat="1" ht="13">
      <c r="A1383" s="40" t="s">
        <v>13286</v>
      </c>
      <c r="B1383" s="473">
        <v>44970</v>
      </c>
      <c r="C1383" s="41">
        <v>53</v>
      </c>
      <c r="D1383" s="41" t="s">
        <v>13288</v>
      </c>
      <c r="E1383" s="41" t="s">
        <v>11549</v>
      </c>
      <c r="M1383" s="41" t="s">
        <v>10022</v>
      </c>
      <c r="N1383" s="41">
        <v>1</v>
      </c>
      <c r="O1383" s="41">
        <v>0</v>
      </c>
      <c r="P1383" s="41">
        <v>51</v>
      </c>
      <c r="Q1383" s="41">
        <v>53</v>
      </c>
      <c r="AL1383" s="41" t="s">
        <v>13290</v>
      </c>
    </row>
    <row r="1384" spans="1:39" s="41" customFormat="1" ht="13">
      <c r="A1384" s="40" t="s">
        <v>13254</v>
      </c>
      <c r="B1384" s="473">
        <v>44967</v>
      </c>
      <c r="C1384" s="41">
        <v>97</v>
      </c>
      <c r="L1384" s="41">
        <v>6</v>
      </c>
      <c r="M1384" s="41">
        <v>62</v>
      </c>
      <c r="N1384" s="41">
        <v>13</v>
      </c>
      <c r="O1384" s="41">
        <v>5</v>
      </c>
      <c r="P1384" s="41">
        <v>65</v>
      </c>
      <c r="Q1384" s="41">
        <v>97</v>
      </c>
      <c r="S1384" s="41">
        <v>3</v>
      </c>
      <c r="AM1384" s="41" t="s">
        <v>8854</v>
      </c>
    </row>
    <row r="1385" spans="1:39" s="41" customFormat="1" ht="13">
      <c r="A1385" s="40" t="s">
        <v>13259</v>
      </c>
      <c r="B1385" s="473">
        <v>44966</v>
      </c>
      <c r="C1385" s="41">
        <v>3</v>
      </c>
      <c r="P1385" s="41">
        <v>1</v>
      </c>
      <c r="Q1385" s="41">
        <v>2</v>
      </c>
      <c r="R1385" s="41">
        <v>1</v>
      </c>
      <c r="AM1385" s="41" t="s">
        <v>13304</v>
      </c>
    </row>
    <row r="1386" spans="1:39" s="41" customFormat="1" ht="13">
      <c r="A1386" s="40" t="s">
        <v>13268</v>
      </c>
      <c r="B1386" s="473">
        <v>44970</v>
      </c>
      <c r="C1386" s="41">
        <v>189</v>
      </c>
      <c r="D1386" s="41" t="s">
        <v>13305</v>
      </c>
      <c r="F1386" s="41">
        <v>7</v>
      </c>
      <c r="G1386" s="41">
        <v>20</v>
      </c>
      <c r="H1386" s="41">
        <v>162</v>
      </c>
      <c r="K1386" s="41">
        <v>17</v>
      </c>
      <c r="L1386" s="41">
        <v>27</v>
      </c>
      <c r="N1386" s="41">
        <v>25</v>
      </c>
      <c r="O1386" s="41">
        <v>13</v>
      </c>
      <c r="Q1386" s="41">
        <v>179</v>
      </c>
      <c r="R1386" s="41">
        <v>10</v>
      </c>
      <c r="AM1386" s="41" t="s">
        <v>13306</v>
      </c>
    </row>
    <row r="1387" spans="1:39" s="41" customFormat="1" ht="13">
      <c r="A1387" s="40" t="s">
        <v>13272</v>
      </c>
      <c r="B1387" s="473">
        <v>44970</v>
      </c>
      <c r="C1387" s="41">
        <v>46</v>
      </c>
      <c r="D1387" s="41" t="s">
        <v>13308</v>
      </c>
      <c r="F1387" s="41">
        <v>3</v>
      </c>
      <c r="G1387" s="41">
        <v>3</v>
      </c>
      <c r="H1387" s="41">
        <v>40</v>
      </c>
      <c r="L1387" s="41">
        <v>2</v>
      </c>
      <c r="N1387" s="41">
        <v>17</v>
      </c>
      <c r="O1387" s="41">
        <v>7</v>
      </c>
      <c r="P1387" s="41">
        <v>35</v>
      </c>
      <c r="Q1387" s="41">
        <v>43</v>
      </c>
      <c r="R1387" s="41">
        <v>3</v>
      </c>
      <c r="S1387" s="41">
        <v>5</v>
      </c>
      <c r="AL1387" s="41" t="s">
        <v>13309</v>
      </c>
      <c r="AM1387" s="41" t="s">
        <v>13310</v>
      </c>
    </row>
    <row r="1388" spans="1:39" s="41" customFormat="1" ht="13">
      <c r="A1388" s="40" t="s">
        <v>13312</v>
      </c>
      <c r="B1388" s="473">
        <v>44969</v>
      </c>
      <c r="C1388" s="41">
        <v>48</v>
      </c>
      <c r="D1388" s="41" t="s">
        <v>13314</v>
      </c>
      <c r="E1388" s="41" t="s">
        <v>13318</v>
      </c>
      <c r="F1388" s="41">
        <v>31</v>
      </c>
      <c r="G1388" s="41">
        <v>17</v>
      </c>
      <c r="L1388" s="41">
        <v>5</v>
      </c>
      <c r="T1388" s="41">
        <v>4</v>
      </c>
      <c r="U1388" s="41">
        <v>48</v>
      </c>
      <c r="AL1388" s="41" t="s">
        <v>13316</v>
      </c>
    </row>
    <row r="1389" spans="1:39" s="41" customFormat="1" ht="13">
      <c r="A1389" s="40" t="s">
        <v>13313</v>
      </c>
      <c r="B1389" s="473">
        <v>44969</v>
      </c>
      <c r="C1389" s="41">
        <v>48</v>
      </c>
      <c r="D1389" s="41" t="s">
        <v>13315</v>
      </c>
      <c r="E1389" s="41" t="s">
        <v>13319</v>
      </c>
      <c r="F1389" s="41">
        <v>14</v>
      </c>
      <c r="G1389" s="41">
        <v>34</v>
      </c>
      <c r="L1389" s="41">
        <v>6</v>
      </c>
      <c r="T1389" s="41">
        <v>2</v>
      </c>
      <c r="U1389" s="41">
        <v>48</v>
      </c>
      <c r="AL1389" s="41" t="s">
        <v>13317</v>
      </c>
    </row>
    <row r="1390" spans="1:39" s="41" customFormat="1" ht="13">
      <c r="A1390" s="40" t="s">
        <v>13331</v>
      </c>
      <c r="B1390" s="473">
        <v>44976</v>
      </c>
      <c r="C1390" s="41">
        <v>1</v>
      </c>
      <c r="D1390" s="41">
        <v>37</v>
      </c>
      <c r="P1390" s="41">
        <v>1</v>
      </c>
      <c r="Q1390" s="41">
        <v>1</v>
      </c>
    </row>
    <row r="1391" spans="1:39" s="41" customFormat="1" ht="13">
      <c r="A1391" s="40" t="s">
        <v>13334</v>
      </c>
      <c r="B1391" s="473">
        <v>44977</v>
      </c>
      <c r="C1391" s="41">
        <v>297</v>
      </c>
      <c r="Q1391" s="41">
        <v>297</v>
      </c>
    </row>
    <row r="1392" spans="1:39" s="41" customFormat="1" ht="13">
      <c r="A1392" s="40" t="s">
        <v>13339</v>
      </c>
      <c r="B1392" s="473">
        <v>44973</v>
      </c>
      <c r="C1392" s="41">
        <v>50</v>
      </c>
      <c r="K1392" s="41">
        <v>6</v>
      </c>
      <c r="P1392" s="41">
        <v>17</v>
      </c>
      <c r="Q1392" s="41">
        <v>50</v>
      </c>
    </row>
    <row r="1393" spans="1:39" s="41" customFormat="1" ht="13">
      <c r="A1393" s="40" t="s">
        <v>13341</v>
      </c>
      <c r="B1393" s="473">
        <v>44951</v>
      </c>
      <c r="C1393" s="41">
        <v>416</v>
      </c>
      <c r="D1393" s="41" t="s">
        <v>13426</v>
      </c>
      <c r="H1393" s="41">
        <v>328</v>
      </c>
      <c r="K1393" s="41">
        <v>50</v>
      </c>
      <c r="P1393" s="41">
        <v>116</v>
      </c>
      <c r="Q1393" s="41">
        <v>416</v>
      </c>
    </row>
    <row r="1394" spans="1:39" s="41" customFormat="1" ht="13">
      <c r="A1394" s="40" t="s">
        <v>13346</v>
      </c>
      <c r="B1394" s="473">
        <v>44951</v>
      </c>
      <c r="C1394" s="41">
        <v>151</v>
      </c>
      <c r="D1394" s="41">
        <v>28.5</v>
      </c>
      <c r="P1394" s="41">
        <v>46</v>
      </c>
      <c r="Q1394" s="41">
        <v>151</v>
      </c>
    </row>
    <row r="1395" spans="1:39" s="41" customFormat="1" ht="13">
      <c r="A1395" s="40" t="s">
        <v>13354</v>
      </c>
      <c r="B1395" s="473">
        <v>44976</v>
      </c>
      <c r="C1395" s="41">
        <v>42</v>
      </c>
      <c r="D1395" s="41" t="s">
        <v>13428</v>
      </c>
      <c r="M1395" s="41" t="s">
        <v>1331</v>
      </c>
      <c r="N1395" s="41">
        <v>1</v>
      </c>
      <c r="P1395" s="41">
        <v>32</v>
      </c>
      <c r="Q1395" s="41">
        <v>42</v>
      </c>
      <c r="S1395" s="41">
        <v>0</v>
      </c>
      <c r="T1395" s="41">
        <v>1</v>
      </c>
    </row>
    <row r="1396" spans="1:39" s="41" customFormat="1" ht="13">
      <c r="A1396" s="40" t="s">
        <v>13357</v>
      </c>
      <c r="B1396" s="473">
        <v>44977</v>
      </c>
      <c r="C1396" s="41">
        <v>21</v>
      </c>
      <c r="D1396" s="41" t="s">
        <v>13432</v>
      </c>
      <c r="F1396" s="41">
        <v>3</v>
      </c>
      <c r="G1396" s="41">
        <v>8</v>
      </c>
      <c r="H1396" s="41">
        <v>10</v>
      </c>
      <c r="P1396" s="41">
        <v>3</v>
      </c>
      <c r="Q1396" s="41">
        <v>21</v>
      </c>
    </row>
    <row r="1397" spans="1:39" s="41" customFormat="1" ht="13">
      <c r="A1397" s="40" t="s">
        <v>13361</v>
      </c>
      <c r="B1397" s="473">
        <v>44927</v>
      </c>
      <c r="C1397" s="41">
        <v>100</v>
      </c>
      <c r="Q1397" s="41">
        <v>100</v>
      </c>
    </row>
    <row r="1398" spans="1:39" s="41" customFormat="1" ht="13">
      <c r="A1398" s="40" t="s">
        <v>13366</v>
      </c>
      <c r="B1398" s="473">
        <v>44971</v>
      </c>
      <c r="C1398" s="41">
        <v>123</v>
      </c>
      <c r="M1398" s="41" t="s">
        <v>10022</v>
      </c>
      <c r="N1398" s="41">
        <v>5</v>
      </c>
      <c r="O1398" s="41">
        <v>2</v>
      </c>
      <c r="P1398" s="41">
        <v>66</v>
      </c>
      <c r="Q1398" s="41">
        <v>114</v>
      </c>
      <c r="R1398" s="41">
        <v>9</v>
      </c>
      <c r="S1398" s="41">
        <v>5</v>
      </c>
      <c r="T1398" s="41">
        <v>5</v>
      </c>
      <c r="AM1398" s="41" t="s">
        <v>13434</v>
      </c>
    </row>
    <row r="1399" spans="1:39" s="41" customFormat="1" ht="13">
      <c r="A1399" s="40" t="s">
        <v>13371</v>
      </c>
      <c r="B1399" s="473">
        <v>44956</v>
      </c>
      <c r="C1399" s="41">
        <v>1</v>
      </c>
      <c r="D1399" s="41">
        <v>40</v>
      </c>
      <c r="E1399" s="41">
        <v>23</v>
      </c>
      <c r="Q1399" s="41">
        <v>1</v>
      </c>
    </row>
    <row r="1400" spans="1:39" s="41" customFormat="1" ht="13">
      <c r="A1400" s="40" t="s">
        <v>13373</v>
      </c>
      <c r="B1400" s="473">
        <v>44943</v>
      </c>
      <c r="C1400" s="41">
        <v>82</v>
      </c>
      <c r="K1400" s="41">
        <v>2</v>
      </c>
      <c r="M1400" s="41" t="s">
        <v>13436</v>
      </c>
      <c r="N1400" s="41">
        <v>12</v>
      </c>
      <c r="O1400" s="41">
        <v>3</v>
      </c>
      <c r="P1400" s="41">
        <v>43</v>
      </c>
      <c r="Q1400" s="41">
        <v>82</v>
      </c>
    </row>
    <row r="1401" spans="1:39" s="41" customFormat="1" ht="13">
      <c r="A1401" s="40" t="s">
        <v>13381</v>
      </c>
      <c r="B1401" s="473">
        <v>44945</v>
      </c>
      <c r="C1401" s="41">
        <v>322</v>
      </c>
      <c r="J1401" s="41">
        <v>4</v>
      </c>
      <c r="M1401" s="41" t="s">
        <v>13437</v>
      </c>
      <c r="N1401" s="41">
        <v>20</v>
      </c>
      <c r="O1401" s="41">
        <v>5</v>
      </c>
    </row>
    <row r="1402" spans="1:39" s="41" customFormat="1" ht="13">
      <c r="A1402" s="40" t="s">
        <v>13384</v>
      </c>
      <c r="B1402" s="473">
        <v>44984</v>
      </c>
      <c r="C1402" s="41">
        <v>79</v>
      </c>
      <c r="D1402" s="41" t="s">
        <v>13438</v>
      </c>
      <c r="Q1402" s="41">
        <v>79</v>
      </c>
    </row>
    <row r="1403" spans="1:39" s="41" customFormat="1" ht="13">
      <c r="A1403" s="40" t="s">
        <v>13390</v>
      </c>
      <c r="B1403" s="473">
        <v>44963</v>
      </c>
      <c r="C1403" s="41">
        <v>1</v>
      </c>
      <c r="D1403" s="41">
        <v>42</v>
      </c>
      <c r="E1403" s="41" t="s">
        <v>13440</v>
      </c>
      <c r="P1403" s="41">
        <v>1</v>
      </c>
      <c r="Q1403" s="41">
        <v>1</v>
      </c>
    </row>
    <row r="1404" spans="1:39" s="41" customFormat="1" ht="13">
      <c r="A1404" s="40" t="s">
        <v>13400</v>
      </c>
      <c r="B1404" s="473">
        <v>44927</v>
      </c>
      <c r="C1404" s="41">
        <v>13</v>
      </c>
      <c r="O1404" s="41">
        <v>13</v>
      </c>
      <c r="Q1404" s="41">
        <v>2</v>
      </c>
      <c r="R1404" s="41">
        <v>1</v>
      </c>
      <c r="S1404" s="41">
        <v>1</v>
      </c>
      <c r="AM1404" s="41" t="s">
        <v>13441</v>
      </c>
    </row>
    <row r="1405" spans="1:39" s="41" customFormat="1" ht="13">
      <c r="A1405" s="40" t="s">
        <v>13412</v>
      </c>
      <c r="B1405" s="473">
        <v>44927</v>
      </c>
      <c r="C1405" s="41">
        <v>292</v>
      </c>
      <c r="P1405" s="41">
        <v>192</v>
      </c>
      <c r="Q1405" s="41">
        <v>292</v>
      </c>
    </row>
    <row r="1406" spans="1:39" s="41" customFormat="1" ht="13">
      <c r="A1406" s="40" t="s">
        <v>13416</v>
      </c>
      <c r="B1406" s="473">
        <v>44984</v>
      </c>
      <c r="C1406" s="41">
        <v>2342</v>
      </c>
      <c r="M1406" s="41" t="s">
        <v>13417</v>
      </c>
      <c r="Q1406" s="41">
        <v>2342</v>
      </c>
      <c r="R1406" s="230"/>
      <c r="S1406" s="41">
        <v>35</v>
      </c>
    </row>
    <row r="1407" spans="1:39" s="41" customFormat="1" ht="13">
      <c r="A1407" s="40" t="s">
        <v>13418</v>
      </c>
      <c r="B1407" s="473">
        <v>44984</v>
      </c>
      <c r="C1407" s="41">
        <v>2075</v>
      </c>
      <c r="M1407" s="41" t="s">
        <v>13419</v>
      </c>
      <c r="Q1407" s="41">
        <v>2075</v>
      </c>
      <c r="R1407" s="230"/>
      <c r="S1407" s="41">
        <v>36</v>
      </c>
    </row>
    <row r="1408" spans="1:39" s="41" customFormat="1" ht="13">
      <c r="A1408" s="40" t="s">
        <v>13420</v>
      </c>
      <c r="B1408" s="473">
        <v>44984</v>
      </c>
      <c r="C1408" s="41">
        <v>12697</v>
      </c>
      <c r="M1408" s="41" t="s">
        <v>13421</v>
      </c>
      <c r="Q1408" s="41">
        <v>12697</v>
      </c>
      <c r="R1408" s="230"/>
      <c r="S1408" s="41">
        <v>49</v>
      </c>
    </row>
    <row r="1409" spans="1:39" s="41" customFormat="1" ht="13">
      <c r="A1409" s="40" t="s">
        <v>13406</v>
      </c>
      <c r="B1409" s="473">
        <v>44927</v>
      </c>
      <c r="C1409" s="41">
        <v>78</v>
      </c>
      <c r="D1409" s="41" t="s">
        <v>13422</v>
      </c>
      <c r="L1409" s="41">
        <v>13</v>
      </c>
      <c r="O1409" s="41">
        <v>2</v>
      </c>
      <c r="Q1409" s="41">
        <v>46</v>
      </c>
      <c r="U1409" s="41">
        <v>28</v>
      </c>
      <c r="V1409" s="41">
        <v>2</v>
      </c>
      <c r="AM1409" s="41" t="s">
        <v>13423</v>
      </c>
    </row>
    <row r="1410" spans="1:39" s="41" customFormat="1" ht="13">
      <c r="A1410" s="40" t="s">
        <v>13445</v>
      </c>
      <c r="B1410" s="473">
        <v>44927</v>
      </c>
      <c r="C1410" s="41">
        <v>1</v>
      </c>
      <c r="D1410" s="41">
        <v>30</v>
      </c>
      <c r="H1410" s="41">
        <v>1</v>
      </c>
      <c r="Q1410" s="41">
        <v>1</v>
      </c>
    </row>
    <row r="1411" spans="1:39" s="41" customFormat="1" ht="13">
      <c r="A1411" s="40" t="s">
        <v>13450</v>
      </c>
      <c r="B1411" s="473">
        <v>44956</v>
      </c>
      <c r="C1411" s="41">
        <v>28</v>
      </c>
      <c r="D1411" s="41" t="s">
        <v>13479</v>
      </c>
      <c r="E1411" s="41" t="s">
        <v>13480</v>
      </c>
      <c r="L1411" s="41">
        <v>9</v>
      </c>
      <c r="N1411" s="41">
        <v>2</v>
      </c>
      <c r="O1411" s="41">
        <v>1</v>
      </c>
      <c r="P1411" s="41">
        <v>18</v>
      </c>
      <c r="Q1411" s="41">
        <v>23</v>
      </c>
    </row>
    <row r="1412" spans="1:39" s="41" customFormat="1" ht="13">
      <c r="A1412" s="40" t="s">
        <v>13453</v>
      </c>
      <c r="B1412" s="473">
        <v>44938</v>
      </c>
      <c r="C1412" s="41">
        <v>1</v>
      </c>
      <c r="E1412" s="41">
        <v>24</v>
      </c>
      <c r="Q1412" s="41">
        <v>1</v>
      </c>
      <c r="V1412" s="41">
        <v>1</v>
      </c>
      <c r="AM1412" s="41" t="s">
        <v>13519</v>
      </c>
    </row>
    <row r="1413" spans="1:39" s="41" customFormat="1" ht="13">
      <c r="A1413" s="40" t="s">
        <v>13456</v>
      </c>
      <c r="B1413" s="473">
        <v>44987</v>
      </c>
      <c r="C1413" s="41">
        <v>501</v>
      </c>
      <c r="F1413" s="41">
        <v>22</v>
      </c>
      <c r="G1413" s="41">
        <v>120</v>
      </c>
      <c r="H1413" s="41">
        <v>358</v>
      </c>
      <c r="J1413" s="41">
        <v>66</v>
      </c>
      <c r="K1413" s="41">
        <v>12</v>
      </c>
      <c r="L1413" s="41">
        <v>93</v>
      </c>
      <c r="M1413" s="41" t="s">
        <v>13521</v>
      </c>
      <c r="N1413" s="41">
        <v>34</v>
      </c>
      <c r="O1413" s="41">
        <v>0</v>
      </c>
      <c r="P1413" s="41">
        <v>186</v>
      </c>
      <c r="Q1413" s="41">
        <v>494</v>
      </c>
      <c r="R1413" s="41">
        <v>4</v>
      </c>
      <c r="S1413" s="41">
        <v>9</v>
      </c>
      <c r="V1413" s="41">
        <v>3</v>
      </c>
      <c r="AM1413" s="41" t="s">
        <v>13522</v>
      </c>
    </row>
    <row r="1414" spans="1:39" s="41" customFormat="1" ht="13">
      <c r="A1414" s="40" t="s">
        <v>13461</v>
      </c>
      <c r="B1414" s="473">
        <v>44988</v>
      </c>
      <c r="C1414" s="41">
        <v>1</v>
      </c>
      <c r="D1414" s="41">
        <v>28</v>
      </c>
      <c r="E1414" s="41">
        <v>28</v>
      </c>
      <c r="P1414" s="41">
        <v>1</v>
      </c>
      <c r="Q1414" s="41">
        <v>1</v>
      </c>
    </row>
    <row r="1415" spans="1:39" s="41" customFormat="1" ht="13">
      <c r="A1415" s="40" t="s">
        <v>448</v>
      </c>
      <c r="B1415" s="473">
        <v>44990</v>
      </c>
      <c r="C1415" s="41">
        <v>390</v>
      </c>
      <c r="D1415" s="41" t="s">
        <v>13525</v>
      </c>
      <c r="E1415" s="41" t="s">
        <v>13527</v>
      </c>
      <c r="L1415" s="41">
        <v>134</v>
      </c>
      <c r="M1415" s="41" t="s">
        <v>13526</v>
      </c>
      <c r="N1415" s="41">
        <v>18</v>
      </c>
      <c r="P1415" s="41">
        <v>152</v>
      </c>
      <c r="Q1415" s="41">
        <v>390</v>
      </c>
    </row>
    <row r="1416" spans="1:39" s="41" customFormat="1" ht="13">
      <c r="A1416" s="40" t="s">
        <v>13470</v>
      </c>
      <c r="B1416" s="473">
        <v>44991</v>
      </c>
      <c r="C1416" s="41">
        <v>3723</v>
      </c>
      <c r="D1416" s="41" t="s">
        <v>13530</v>
      </c>
      <c r="F1416" s="41">
        <v>72</v>
      </c>
      <c r="G1416" s="41">
        <v>192</v>
      </c>
      <c r="H1416" s="41">
        <v>3000</v>
      </c>
      <c r="K1416" s="41">
        <v>236</v>
      </c>
      <c r="L1416" s="41">
        <v>131</v>
      </c>
      <c r="M1416" s="41" t="s">
        <v>13531</v>
      </c>
      <c r="N1416" s="41">
        <v>65</v>
      </c>
      <c r="O1416" s="41">
        <v>34</v>
      </c>
      <c r="P1416" s="41">
        <v>1228</v>
      </c>
      <c r="Q1416" s="41">
        <v>2949</v>
      </c>
      <c r="S1416" s="41">
        <v>86</v>
      </c>
    </row>
    <row r="1417" spans="1:39" s="41" customFormat="1" ht="13">
      <c r="A1417" s="169" t="s">
        <v>10790</v>
      </c>
      <c r="B1417" s="479">
        <v>44994</v>
      </c>
      <c r="C1417" s="41">
        <v>1929</v>
      </c>
      <c r="K1417" s="41">
        <v>125</v>
      </c>
      <c r="L1417" s="41">
        <v>61</v>
      </c>
      <c r="M1417" s="41" t="s">
        <v>13495</v>
      </c>
      <c r="O1417" s="41">
        <v>44</v>
      </c>
      <c r="Q1417" s="41">
        <v>1929</v>
      </c>
      <c r="S1417" s="41">
        <v>30</v>
      </c>
      <c r="AM1417" s="41" t="s">
        <v>13496</v>
      </c>
    </row>
    <row r="1418" spans="1:39" s="41" customFormat="1" ht="13">
      <c r="A1418" s="40" t="s">
        <v>13482</v>
      </c>
      <c r="B1418" s="473">
        <v>44927</v>
      </c>
      <c r="C1418" s="41">
        <v>63</v>
      </c>
      <c r="D1418" s="41" t="s">
        <v>13497</v>
      </c>
      <c r="P1418" s="41">
        <v>36</v>
      </c>
      <c r="Q1418" s="41">
        <v>63</v>
      </c>
    </row>
    <row r="1419" spans="1:39" s="41" customFormat="1" ht="13">
      <c r="A1419" s="40" t="s">
        <v>13499</v>
      </c>
      <c r="B1419" s="473">
        <v>44991</v>
      </c>
      <c r="C1419" s="41">
        <v>44</v>
      </c>
      <c r="P1419" s="41">
        <v>19</v>
      </c>
      <c r="Q1419" s="41">
        <v>44</v>
      </c>
    </row>
    <row r="1420" spans="1:39" s="41" customFormat="1" ht="13">
      <c r="A1420" s="40" t="s">
        <v>13502</v>
      </c>
      <c r="B1420" s="473">
        <v>44961</v>
      </c>
      <c r="C1420" s="41">
        <v>1</v>
      </c>
      <c r="D1420" s="41">
        <v>34</v>
      </c>
      <c r="E1420" s="41">
        <v>27</v>
      </c>
      <c r="P1420" s="41">
        <v>1</v>
      </c>
      <c r="Q1420" s="41">
        <v>1</v>
      </c>
    </row>
    <row r="1421" spans="1:39" s="41" customFormat="1" ht="13">
      <c r="A1421" s="169" t="s">
        <v>13508</v>
      </c>
      <c r="B1421" s="479">
        <v>44992</v>
      </c>
      <c r="C1421" s="41">
        <v>1050</v>
      </c>
      <c r="D1421" s="41" t="s">
        <v>13535</v>
      </c>
      <c r="E1421" s="41" t="s">
        <v>13538</v>
      </c>
      <c r="L1421" s="41">
        <v>107</v>
      </c>
      <c r="M1421" s="41" t="s">
        <v>13537</v>
      </c>
      <c r="N1421" s="41">
        <v>53</v>
      </c>
      <c r="O1421" s="41">
        <v>4</v>
      </c>
      <c r="P1421" s="41">
        <v>394</v>
      </c>
      <c r="Q1421" s="41">
        <v>1050</v>
      </c>
      <c r="AL1421" s="41" t="s">
        <v>13536</v>
      </c>
    </row>
    <row r="1422" spans="1:39" s="41" customFormat="1" ht="13">
      <c r="A1422" s="40" t="s">
        <v>13512</v>
      </c>
      <c r="B1422" s="473">
        <v>44992</v>
      </c>
      <c r="C1422" s="41">
        <v>165</v>
      </c>
      <c r="N1422" s="41">
        <v>3</v>
      </c>
      <c r="P1422" s="41">
        <v>65</v>
      </c>
      <c r="Q1422" s="41">
        <v>134</v>
      </c>
      <c r="R1422" s="41">
        <v>12</v>
      </c>
      <c r="T1422" s="41">
        <v>15</v>
      </c>
      <c r="AL1422" s="41" t="s">
        <v>13541</v>
      </c>
      <c r="AM1422" s="41" t="s">
        <v>13542</v>
      </c>
    </row>
    <row r="1423" spans="1:39" s="41" customFormat="1" ht="13">
      <c r="A1423" s="40" t="s">
        <v>13549</v>
      </c>
      <c r="B1423" s="473"/>
      <c r="C1423" s="41">
        <v>21</v>
      </c>
      <c r="K1423" s="41">
        <v>8</v>
      </c>
      <c r="L1423" s="41">
        <v>8</v>
      </c>
      <c r="M1423" s="41" t="s">
        <v>13545</v>
      </c>
      <c r="O1423" s="41">
        <v>21</v>
      </c>
      <c r="Q1423" s="41">
        <v>21</v>
      </c>
    </row>
    <row r="1424" spans="1:39" s="41" customFormat="1" ht="13">
      <c r="A1424" s="40" t="s">
        <v>13551</v>
      </c>
      <c r="B1424" s="473"/>
      <c r="C1424" s="41">
        <v>19</v>
      </c>
      <c r="K1424" s="41">
        <v>12</v>
      </c>
      <c r="L1424" s="41">
        <v>3</v>
      </c>
      <c r="M1424" s="41" t="s">
        <v>13546</v>
      </c>
      <c r="Q1424" s="41">
        <v>19</v>
      </c>
    </row>
    <row r="1425" spans="1:41 16384:16384" s="41" customFormat="1" ht="13">
      <c r="A1425" s="40" t="s">
        <v>7611</v>
      </c>
      <c r="B1425" s="473">
        <v>44951</v>
      </c>
      <c r="C1425" s="41">
        <v>1819</v>
      </c>
      <c r="L1425" s="41">
        <v>34</v>
      </c>
      <c r="M1425" s="41" t="s">
        <v>13573</v>
      </c>
      <c r="N1425" s="41">
        <v>8</v>
      </c>
      <c r="P1425" s="41">
        <v>222</v>
      </c>
      <c r="Q1425" s="41">
        <v>1044</v>
      </c>
      <c r="R1425" s="41">
        <v>48</v>
      </c>
      <c r="V1425" s="41">
        <v>35</v>
      </c>
      <c r="AM1425" s="41" t="s">
        <v>13574</v>
      </c>
    </row>
    <row r="1426" spans="1:41 16384:16384" s="41" customFormat="1" ht="13">
      <c r="A1426" s="40" t="s">
        <v>13559</v>
      </c>
      <c r="B1426" s="550">
        <v>2021</v>
      </c>
      <c r="C1426" s="41">
        <v>41</v>
      </c>
      <c r="D1426" s="41" t="s">
        <v>13572</v>
      </c>
      <c r="F1426" s="41">
        <v>2</v>
      </c>
      <c r="G1426" s="41">
        <v>8</v>
      </c>
      <c r="H1426" s="41">
        <v>31</v>
      </c>
      <c r="N1426" s="41">
        <v>2</v>
      </c>
      <c r="O1426" s="41">
        <v>2</v>
      </c>
      <c r="P1426" s="41">
        <v>16</v>
      </c>
      <c r="Q1426" s="41">
        <v>17</v>
      </c>
      <c r="R1426" s="41">
        <v>0</v>
      </c>
      <c r="S1426" s="41">
        <v>0</v>
      </c>
      <c r="T1426" s="41">
        <v>0</v>
      </c>
      <c r="U1426" s="41">
        <v>24</v>
      </c>
    </row>
    <row r="1427" spans="1:41 16384:16384" s="41" customFormat="1" ht="13">
      <c r="A1427" s="40" t="s">
        <v>13566</v>
      </c>
      <c r="B1427" s="473">
        <v>44131</v>
      </c>
      <c r="C1427" s="41">
        <v>107</v>
      </c>
      <c r="F1427" s="41">
        <v>2</v>
      </c>
      <c r="G1427" s="41">
        <v>4</v>
      </c>
      <c r="H1427" s="41">
        <v>96</v>
      </c>
      <c r="L1427" s="41">
        <v>2</v>
      </c>
      <c r="M1427" s="41" t="s">
        <v>10879</v>
      </c>
      <c r="Q1427" s="41">
        <v>105</v>
      </c>
      <c r="R1427" s="41">
        <v>5</v>
      </c>
      <c r="S1427" s="41">
        <v>1</v>
      </c>
      <c r="AM1427" s="41" t="s">
        <v>13569</v>
      </c>
    </row>
    <row r="1428" spans="1:41 16384:16384" s="80" customFormat="1" ht="15.5">
      <c r="A1428" s="536" t="s">
        <v>1873</v>
      </c>
      <c r="B1428" s="536"/>
      <c r="C1428" s="76">
        <f>SUM(C2:C1427)</f>
        <v>492413</v>
      </c>
      <c r="D1428" s="76"/>
      <c r="E1428" s="76"/>
      <c r="F1428" s="76">
        <f>SUM(F2:F1427)</f>
        <v>23681</v>
      </c>
      <c r="G1428" s="76">
        <f>SUM(G2:G1427)</f>
        <v>43436</v>
      </c>
      <c r="H1428" s="76">
        <f>SUM(H2:H1427)</f>
        <v>110653</v>
      </c>
      <c r="I1428" s="76"/>
      <c r="J1428" s="76">
        <f>SUM(J2:J1427)</f>
        <v>7430</v>
      </c>
      <c r="K1428" s="76">
        <f>SUM(K2:K1427)</f>
        <v>6407</v>
      </c>
      <c r="L1428" s="76">
        <f>SUM(L2:L1427)</f>
        <v>13458</v>
      </c>
      <c r="M1428" s="76">
        <f>SUM(M2:M1427)</f>
        <v>7393</v>
      </c>
      <c r="N1428" s="76">
        <f>SUM(N2:N1427)</f>
        <v>18802</v>
      </c>
      <c r="O1428" s="76">
        <f>SUM(O2:O1427)</f>
        <v>5534</v>
      </c>
      <c r="P1428" s="76">
        <f>SUM(P2:P1427)</f>
        <v>79448</v>
      </c>
      <c r="Q1428" s="76">
        <f>SUM(Q2:Q1427)</f>
        <v>356637</v>
      </c>
      <c r="R1428" s="76">
        <f>SUM(R2:R1427)</f>
        <v>2163</v>
      </c>
      <c r="S1428" s="76">
        <f t="shared" ref="D1428:W1428" si="0">SUM(S2:S1427)</f>
        <v>2077</v>
      </c>
      <c r="T1428" s="76">
        <f t="shared" si="0"/>
        <v>3262</v>
      </c>
      <c r="U1428" s="76">
        <f t="shared" si="0"/>
        <v>30081</v>
      </c>
      <c r="V1428" s="76">
        <f t="shared" si="0"/>
        <v>475</v>
      </c>
      <c r="W1428" s="76">
        <f t="shared" si="0"/>
        <v>82</v>
      </c>
      <c r="X1428" s="76"/>
      <c r="Y1428" s="76"/>
      <c r="Z1428" s="76"/>
      <c r="AA1428" s="76"/>
      <c r="AB1428" s="76"/>
      <c r="AC1428" s="76"/>
      <c r="AD1428" s="76"/>
      <c r="AE1428" s="76"/>
      <c r="AF1428" s="76"/>
      <c r="AG1428" s="76"/>
      <c r="AH1428" s="76"/>
      <c r="AI1428" s="76"/>
      <c r="AJ1428" s="76"/>
      <c r="AK1428" s="76"/>
      <c r="AL1428" s="76"/>
      <c r="AM1428" s="76"/>
      <c r="AN1428" s="245" t="s">
        <v>1874</v>
      </c>
      <c r="AO1428" s="76"/>
      <c r="XFD1428" s="80">
        <f>SUM(N1428:XFC1428)</f>
        <v>498561</v>
      </c>
    </row>
    <row r="1429" spans="1:41 16384:16384" ht="14.5">
      <c r="A1429" s="18"/>
      <c r="B1429" s="18"/>
      <c r="C1429" s="74"/>
      <c r="D1429" s="74"/>
      <c r="E1429" s="74"/>
      <c r="F1429" s="74"/>
      <c r="G1429" s="74"/>
      <c r="H1429" s="74"/>
      <c r="I1429" s="74"/>
      <c r="J1429" s="74"/>
      <c r="K1429" s="74"/>
      <c r="L1429" s="74"/>
      <c r="M1429" s="74"/>
      <c r="N1429" s="74"/>
      <c r="O1429" s="74"/>
      <c r="P1429" s="74"/>
      <c r="R1429" s="74"/>
      <c r="S1429" s="74"/>
      <c r="T1429" s="74"/>
      <c r="U1429" s="74"/>
      <c r="V1429" s="74"/>
      <c r="W1429" s="74"/>
      <c r="X1429" s="74"/>
      <c r="Y1429" s="74"/>
      <c r="Z1429" s="74"/>
      <c r="AA1429" s="74"/>
      <c r="AB1429" s="74"/>
      <c r="AC1429" s="74"/>
      <c r="AD1429" s="74"/>
      <c r="AE1429" s="74"/>
      <c r="AF1429" s="74"/>
      <c r="AG1429" s="74"/>
      <c r="AH1429" s="74"/>
      <c r="AI1429" s="74"/>
      <c r="AJ1429" s="74"/>
      <c r="AK1429" s="74"/>
      <c r="AL1429" s="74"/>
      <c r="AM1429" s="74"/>
      <c r="AN1429" s="74"/>
      <c r="AO1429" s="74"/>
    </row>
    <row r="1430" spans="1:41 16384:16384" ht="14.5">
      <c r="A1430" s="335"/>
      <c r="C1430" s="74"/>
      <c r="D1430" s="74"/>
      <c r="E1430" s="74"/>
      <c r="F1430" s="74"/>
      <c r="G1430" s="74"/>
      <c r="H1430" s="74"/>
      <c r="I1430" s="2"/>
      <c r="J1430" s="74"/>
      <c r="K1430" s="74"/>
      <c r="L1430" s="74"/>
      <c r="M1430" s="74"/>
      <c r="N1430" s="74"/>
      <c r="O1430" s="74"/>
      <c r="P1430" s="74"/>
      <c r="R1430" s="97" t="s">
        <v>10827</v>
      </c>
      <c r="T1430" s="74"/>
      <c r="U1430" s="74"/>
      <c r="V1430" s="21"/>
      <c r="W1430" s="74"/>
      <c r="X1430" s="74"/>
      <c r="Y1430" s="74"/>
      <c r="Z1430" s="74"/>
      <c r="AA1430" s="74"/>
      <c r="AB1430" s="74"/>
      <c r="AC1430" s="74"/>
      <c r="AD1430" s="74"/>
      <c r="AE1430" s="74"/>
      <c r="AF1430" s="74"/>
      <c r="AG1430" s="74"/>
      <c r="AH1430" s="74"/>
      <c r="AI1430" s="74"/>
      <c r="AJ1430" s="74"/>
      <c r="AK1430" s="74"/>
      <c r="AL1430" s="74"/>
      <c r="AM1430" s="74"/>
      <c r="AN1430" s="74"/>
      <c r="AO1430" s="74"/>
    </row>
    <row r="1431" spans="1:41 16384:16384" ht="15.5">
      <c r="A1431"/>
      <c r="B1431" s="70"/>
      <c r="C1431" s="226" t="s">
        <v>1875</v>
      </c>
      <c r="D1431" s="166"/>
      <c r="E1431" s="74"/>
      <c r="F1431" s="166"/>
      <c r="G1431" s="74"/>
      <c r="H1431" s="74"/>
      <c r="I1431" s="2"/>
      <c r="J1431" s="74"/>
      <c r="K1431" s="74"/>
      <c r="L1431" s="74"/>
      <c r="M1431" s="74"/>
      <c r="N1431" s="74"/>
      <c r="O1431" s="74"/>
      <c r="P1431" s="138" t="s">
        <v>1876</v>
      </c>
      <c r="R1431" s="74"/>
      <c r="S1431" s="137" t="s">
        <v>1877</v>
      </c>
      <c r="T1431" s="74"/>
      <c r="U1431" s="74"/>
      <c r="V1431" s="21"/>
      <c r="W1431" s="74"/>
      <c r="X1431" s="74"/>
      <c r="Y1431" s="74"/>
      <c r="Z1431" s="74"/>
      <c r="AA1431" s="74"/>
      <c r="AB1431" s="74"/>
      <c r="AC1431" s="74"/>
      <c r="AD1431" s="74"/>
      <c r="AE1431" s="74"/>
      <c r="AF1431" s="74"/>
      <c r="AG1431" s="74"/>
      <c r="AH1431" s="74"/>
      <c r="AI1431" s="74"/>
      <c r="AJ1431" s="74"/>
      <c r="AK1431" s="74"/>
      <c r="AL1431" s="74"/>
      <c r="AM1431" s="74"/>
      <c r="AN1431" s="74"/>
      <c r="AO1431" s="74"/>
    </row>
    <row r="1432" spans="1:41 16384:16384" ht="15.75" customHeight="1">
      <c r="A1432"/>
      <c r="C1432" s="192" t="s">
        <v>1878</v>
      </c>
    </row>
    <row r="1433" spans="1:41 16384:16384" ht="14.5">
      <c r="A1433"/>
      <c r="C1433" s="113" t="s">
        <v>1879</v>
      </c>
      <c r="D1433" s="74"/>
      <c r="E1433" s="74"/>
      <c r="F1433" s="196" t="s">
        <v>1880</v>
      </c>
      <c r="G1433" s="199" t="s">
        <v>1881</v>
      </c>
      <c r="H1433" s="74"/>
      <c r="J1433" s="74"/>
      <c r="K1433" s="74"/>
      <c r="L1433" s="74"/>
      <c r="M1433" s="74"/>
      <c r="N1433" s="74"/>
      <c r="O1433" s="74"/>
      <c r="P1433" s="96" t="s">
        <v>1882</v>
      </c>
      <c r="R1433" s="113" t="s">
        <v>1883</v>
      </c>
      <c r="T1433" s="74"/>
      <c r="U1433" s="74"/>
      <c r="V1433" s="21"/>
      <c r="W1433" s="74"/>
      <c r="X1433" s="74"/>
      <c r="Z1433" s="74"/>
      <c r="AA1433" s="74"/>
      <c r="AB1433" s="74"/>
      <c r="AC1433" s="74"/>
      <c r="AD1433" s="74"/>
      <c r="AE1433" s="74"/>
      <c r="AF1433" s="74"/>
      <c r="AG1433" s="74"/>
      <c r="AH1433" s="74"/>
      <c r="AI1433" s="74"/>
      <c r="AJ1433" s="74"/>
      <c r="AK1433" s="74"/>
      <c r="AL1433" s="74"/>
      <c r="AM1433" s="74"/>
      <c r="AN1433" s="74"/>
      <c r="AO1433" s="74"/>
    </row>
    <row r="1434" spans="1:41 16384:16384" ht="14.5">
      <c r="A1434" s="74"/>
      <c r="B1434" s="74"/>
      <c r="C1434" s="219" t="s">
        <v>1884</v>
      </c>
      <c r="D1434" s="74"/>
      <c r="E1434" s="74"/>
      <c r="G1434" s="74"/>
      <c r="H1434" s="74"/>
      <c r="I1434" s="74"/>
      <c r="J1434" s="145" t="s">
        <v>1885</v>
      </c>
      <c r="K1434" s="74"/>
      <c r="L1434" s="74"/>
      <c r="M1434" s="74"/>
      <c r="N1434" s="74"/>
      <c r="O1434" s="74"/>
      <c r="P1434" s="74"/>
      <c r="Q1434" s="447">
        <v>0</v>
      </c>
      <c r="R1434" s="74"/>
      <c r="T1434" s="281" t="s">
        <v>1886</v>
      </c>
      <c r="U1434" s="23" t="s">
        <v>1887</v>
      </c>
      <c r="V1434" s="21"/>
      <c r="W1434" s="74"/>
      <c r="X1434" s="74"/>
      <c r="Y1434" s="74"/>
      <c r="Z1434" s="74"/>
      <c r="AA1434" s="74"/>
      <c r="AB1434" s="74"/>
      <c r="AC1434" s="74"/>
      <c r="AD1434" s="74"/>
      <c r="AE1434" s="74"/>
      <c r="AF1434" s="74"/>
      <c r="AG1434" s="74"/>
      <c r="AH1434" s="74"/>
      <c r="AI1434" s="74"/>
      <c r="AJ1434" s="74"/>
      <c r="AK1434" s="74"/>
      <c r="AL1434" s="74"/>
      <c r="AM1434" s="74"/>
      <c r="AN1434" s="74"/>
      <c r="AO1434" s="74"/>
    </row>
    <row r="1435" spans="1:41 16384:16384" ht="14.5">
      <c r="A1435" s="74" t="s">
        <v>1888</v>
      </c>
      <c r="D1435" s="74"/>
      <c r="E1435" s="74"/>
      <c r="F1435" s="153" t="s">
        <v>1889</v>
      </c>
      <c r="G1435" s="74"/>
      <c r="H1435" s="196" t="s">
        <v>1890</v>
      </c>
      <c r="I1435" s="74"/>
      <c r="J1435" s="74"/>
      <c r="K1435" s="74"/>
      <c r="L1435" s="74"/>
      <c r="M1435" s="74"/>
      <c r="N1435" s="74"/>
      <c r="O1435" s="74"/>
      <c r="P1435" s="74"/>
      <c r="R1435" s="146" t="s">
        <v>1891</v>
      </c>
      <c r="T1435" s="74"/>
      <c r="U1435" s="74"/>
      <c r="V1435" s="21"/>
      <c r="W1435" s="74"/>
      <c r="X1435" s="74"/>
      <c r="Y1435" s="74"/>
      <c r="Z1435" s="74"/>
      <c r="AA1435" s="74"/>
      <c r="AB1435" s="74"/>
      <c r="AC1435" s="74"/>
      <c r="AD1435" s="74"/>
      <c r="AE1435" s="74"/>
      <c r="AF1435" s="74"/>
      <c r="AG1435" s="74"/>
      <c r="AH1435" s="74"/>
      <c r="AI1435" s="74"/>
      <c r="AJ1435" s="74"/>
      <c r="AK1435" s="74"/>
      <c r="AL1435" s="74"/>
      <c r="AM1435" s="74"/>
      <c r="AN1435" s="74"/>
      <c r="AO1435" s="74"/>
    </row>
    <row r="1436" spans="1:41 16384:16384" ht="14.5">
      <c r="A1436" s="74" t="s">
        <v>1892</v>
      </c>
      <c r="C1436" s="74"/>
      <c r="D1436" s="74"/>
      <c r="E1436" s="74"/>
      <c r="F1436" s="74"/>
      <c r="G1436" s="74"/>
      <c r="H1436" s="74"/>
      <c r="I1436" s="74"/>
      <c r="J1436" s="74"/>
      <c r="K1436" s="74"/>
      <c r="L1436" s="74"/>
      <c r="M1436" s="74"/>
      <c r="N1436" s="74"/>
      <c r="O1436" s="200" t="s">
        <v>1893</v>
      </c>
      <c r="P1436" s="74"/>
      <c r="R1436" s="17" t="s">
        <v>1894</v>
      </c>
      <c r="T1436" s="74"/>
      <c r="U1436" s="74"/>
      <c r="V1436" s="21"/>
      <c r="W1436" s="74"/>
      <c r="X1436" s="74"/>
      <c r="Y1436" s="74"/>
      <c r="Z1436" s="74"/>
      <c r="AA1436" s="74"/>
      <c r="AB1436" s="74"/>
      <c r="AC1436" s="74"/>
      <c r="AD1436" s="74"/>
      <c r="AE1436" s="74"/>
      <c r="AF1436" s="74"/>
      <c r="AG1436" s="74"/>
      <c r="AH1436" s="74"/>
      <c r="AI1436" s="74"/>
      <c r="AJ1436" s="74"/>
      <c r="AK1436" s="74"/>
      <c r="AL1436" s="74"/>
      <c r="AM1436" s="74"/>
      <c r="AN1436" s="74"/>
      <c r="AO1436" s="74"/>
    </row>
    <row r="1437" spans="1:41 16384:16384" ht="14.5">
      <c r="A1437" s="74" t="s">
        <v>1895</v>
      </c>
      <c r="D1437" s="74"/>
      <c r="E1437" s="74"/>
      <c r="F1437" s="146" t="s">
        <v>9157</v>
      </c>
      <c r="G1437" s="359" t="s">
        <v>9158</v>
      </c>
      <c r="H1437" s="113" t="s">
        <v>9159</v>
      </c>
      <c r="I1437" s="74"/>
      <c r="J1437" s="74"/>
      <c r="K1437" s="74"/>
      <c r="L1437" s="74"/>
      <c r="M1437" s="74"/>
      <c r="N1437" s="74"/>
      <c r="O1437" s="74"/>
      <c r="P1437" s="74"/>
      <c r="R1437" s="74"/>
      <c r="T1437" s="74"/>
      <c r="U1437" s="74"/>
      <c r="V1437" s="21"/>
      <c r="W1437" s="74"/>
      <c r="X1437" s="74"/>
      <c r="Y1437" s="74"/>
      <c r="Z1437" s="74"/>
      <c r="AA1437" s="74"/>
      <c r="AB1437" s="74"/>
      <c r="AC1437" s="74"/>
      <c r="AD1437" s="74"/>
      <c r="AE1437" s="74"/>
      <c r="AF1437" s="74"/>
      <c r="AG1437" s="74"/>
      <c r="AH1437" s="74"/>
      <c r="AI1437" s="74"/>
      <c r="AJ1437" s="74"/>
      <c r="AK1437" s="74"/>
      <c r="AL1437" s="74"/>
      <c r="AM1437" s="74"/>
      <c r="AN1437" s="74"/>
      <c r="AO1437" s="74"/>
    </row>
    <row r="1438" spans="1:41 16384:16384" ht="14.5">
      <c r="A1438" s="74"/>
      <c r="B1438" s="74"/>
      <c r="C1438" s="74"/>
      <c r="D1438" s="74"/>
      <c r="E1438" s="74"/>
      <c r="F1438" s="74"/>
      <c r="G1438" s="74"/>
      <c r="H1438" s="74"/>
      <c r="I1438" s="74"/>
      <c r="J1438" s="74"/>
      <c r="K1438" s="74"/>
      <c r="L1438" s="74"/>
      <c r="M1438" s="74"/>
      <c r="N1438" s="74"/>
      <c r="O1438" s="74"/>
      <c r="P1438" s="74"/>
      <c r="R1438" s="74"/>
      <c r="T1438" s="88" t="s">
        <v>1896</v>
      </c>
      <c r="U1438" s="74"/>
      <c r="V1438" s="21"/>
      <c r="W1438" s="74"/>
      <c r="X1438" s="74"/>
      <c r="Y1438" s="74"/>
      <c r="Z1438" s="74"/>
      <c r="AA1438" s="74"/>
      <c r="AB1438" s="74"/>
      <c r="AC1438" s="74"/>
      <c r="AD1438" s="74"/>
      <c r="AE1438" s="74"/>
      <c r="AF1438" s="74"/>
      <c r="AG1438" s="74"/>
      <c r="AH1438" s="74"/>
      <c r="AI1438" s="74"/>
      <c r="AJ1438" s="74"/>
      <c r="AK1438" s="74"/>
      <c r="AL1438" s="74"/>
      <c r="AM1438" s="74"/>
      <c r="AN1438" s="74"/>
      <c r="AO1438" s="74"/>
    </row>
    <row r="1439" spans="1:41 16384:16384" ht="14.5">
      <c r="A1439" s="334" t="s">
        <v>1897</v>
      </c>
      <c r="B1439" s="41"/>
      <c r="C1439" s="41"/>
      <c r="D1439" s="41"/>
      <c r="E1439" s="41"/>
      <c r="F1439" s="41"/>
      <c r="G1439" s="41"/>
      <c r="H1439" s="41"/>
      <c r="I1439" s="74"/>
      <c r="J1439" s="74"/>
      <c r="K1439" s="74"/>
      <c r="L1439" s="74"/>
      <c r="M1439" s="74"/>
      <c r="N1439" s="74"/>
      <c r="O1439" s="74"/>
      <c r="P1439" s="74"/>
      <c r="R1439" s="120" t="s">
        <v>1898</v>
      </c>
      <c r="T1439" s="89" t="s">
        <v>1899</v>
      </c>
      <c r="U1439" s="74"/>
      <c r="V1439" s="188" t="s">
        <v>1900</v>
      </c>
      <c r="W1439" s="74"/>
      <c r="X1439" s="74"/>
      <c r="Y1439" s="74"/>
      <c r="Z1439" s="74"/>
      <c r="AA1439" s="74"/>
      <c r="AB1439" s="74"/>
      <c r="AC1439" s="74"/>
      <c r="AD1439" s="74"/>
      <c r="AE1439" s="74"/>
      <c r="AF1439" s="74"/>
      <c r="AG1439" s="74"/>
      <c r="AH1439" s="74"/>
      <c r="AI1439" s="74"/>
      <c r="AJ1439" s="74"/>
      <c r="AK1439" s="74"/>
      <c r="AL1439" s="74"/>
      <c r="AM1439" s="74"/>
      <c r="AN1439" s="74"/>
      <c r="AO1439" s="74"/>
    </row>
    <row r="1440" spans="1:41 16384:16384" ht="14.5">
      <c r="A1440" s="334"/>
      <c r="B1440" s="41"/>
      <c r="C1440" s="41"/>
      <c r="D1440" s="41"/>
      <c r="E1440" s="41"/>
      <c r="F1440" s="41"/>
      <c r="G1440" s="74"/>
      <c r="H1440" s="187"/>
      <c r="I1440" s="74"/>
      <c r="J1440" s="74"/>
      <c r="K1440" s="74"/>
      <c r="L1440" s="74"/>
      <c r="M1440" s="74"/>
      <c r="N1440" s="74"/>
      <c r="O1440" s="74"/>
      <c r="P1440" s="74"/>
      <c r="R1440" s="74"/>
      <c r="T1440" s="74"/>
      <c r="U1440" s="74"/>
      <c r="V1440" s="21"/>
      <c r="W1440" s="74"/>
      <c r="X1440" s="74"/>
      <c r="Y1440" s="74"/>
      <c r="Z1440" s="74"/>
      <c r="AA1440" s="74"/>
      <c r="AB1440" s="74"/>
      <c r="AC1440" s="74"/>
      <c r="AD1440" s="74"/>
      <c r="AE1440" s="74"/>
      <c r="AF1440" s="74"/>
      <c r="AG1440" s="74"/>
      <c r="AH1440" s="74"/>
      <c r="AI1440" s="74"/>
      <c r="AJ1440" s="74"/>
      <c r="AK1440" s="74"/>
      <c r="AL1440" s="74"/>
      <c r="AM1440" s="74"/>
      <c r="AN1440" s="74"/>
      <c r="AO1440" s="74"/>
    </row>
    <row r="1441" spans="1:41" ht="14.5">
      <c r="A1441" s="158" t="s">
        <v>1901</v>
      </c>
      <c r="B1441" s="74"/>
      <c r="C1441" s="502" t="s">
        <v>11355</v>
      </c>
      <c r="D1441" s="74"/>
      <c r="E1441" s="74"/>
      <c r="F1441" s="74"/>
      <c r="G1441" s="74"/>
      <c r="H1441" s="74"/>
      <c r="I1441" s="74"/>
      <c r="J1441" s="74"/>
      <c r="K1441" s="74"/>
      <c r="L1441" s="74"/>
      <c r="M1441" s="74"/>
      <c r="N1441" s="74"/>
      <c r="O1441" s="74"/>
      <c r="P1441" s="74"/>
      <c r="R1441" s="136" t="s">
        <v>1902</v>
      </c>
      <c r="T1441" s="74"/>
      <c r="U1441" s="74"/>
      <c r="V1441" s="21"/>
      <c r="W1441" s="74"/>
      <c r="X1441" s="74"/>
      <c r="Y1441" s="74"/>
      <c r="Z1441" s="74"/>
      <c r="AA1441" s="74"/>
      <c r="AB1441" s="74"/>
      <c r="AC1441" s="74"/>
      <c r="AD1441" s="74"/>
      <c r="AE1441" s="74"/>
      <c r="AF1441" s="74"/>
      <c r="AG1441" s="74"/>
      <c r="AH1441" s="74"/>
      <c r="AI1441" s="74"/>
      <c r="AJ1441" s="74"/>
      <c r="AK1441" s="74"/>
      <c r="AL1441" s="74"/>
      <c r="AM1441" s="74"/>
      <c r="AN1441" s="74"/>
      <c r="AO1441" s="74"/>
    </row>
    <row r="1442" spans="1:41" ht="14.5">
      <c r="A1442" s="74"/>
      <c r="B1442" s="74"/>
      <c r="C1442" s="74"/>
      <c r="D1442" s="74"/>
      <c r="E1442" s="74"/>
      <c r="F1442" s="74"/>
      <c r="G1442" s="74"/>
      <c r="H1442" s="74"/>
      <c r="I1442" s="74"/>
      <c r="J1442" s="74"/>
      <c r="K1442" s="74"/>
      <c r="L1442" s="74"/>
      <c r="M1442" s="74"/>
      <c r="N1442" s="74"/>
      <c r="O1442" s="74"/>
      <c r="P1442" s="74"/>
      <c r="R1442" s="74"/>
      <c r="S1442" s="206" t="s">
        <v>1903</v>
      </c>
      <c r="T1442" s="74"/>
      <c r="U1442" s="74"/>
      <c r="V1442" s="21"/>
      <c r="W1442" s="74"/>
      <c r="X1442" s="74"/>
      <c r="Y1442" s="74"/>
      <c r="Z1442" s="74"/>
      <c r="AA1442" s="74"/>
      <c r="AB1442" s="74"/>
      <c r="AC1442" s="74"/>
      <c r="AD1442" s="74"/>
      <c r="AE1442" s="74"/>
      <c r="AF1442" s="74"/>
      <c r="AG1442" s="74"/>
      <c r="AH1442" s="74"/>
      <c r="AI1442" s="74"/>
      <c r="AJ1442" s="74"/>
      <c r="AK1442" s="74"/>
      <c r="AL1442" s="74"/>
      <c r="AM1442" s="74"/>
      <c r="AN1442" s="74"/>
      <c r="AO1442" s="74"/>
    </row>
    <row r="1443" spans="1:41" ht="14.5">
      <c r="A1443" s="224" t="s">
        <v>1904</v>
      </c>
      <c r="B1443" s="74"/>
      <c r="C1443" s="74"/>
      <c r="D1443" s="74"/>
      <c r="E1443" s="74"/>
      <c r="F1443" s="74"/>
      <c r="G1443" s="74"/>
      <c r="H1443" s="74"/>
      <c r="I1443" s="74"/>
      <c r="J1443" s="74"/>
      <c r="K1443" s="74"/>
      <c r="L1443" s="74"/>
      <c r="M1443" s="74"/>
      <c r="N1443" s="74"/>
      <c r="O1443" s="74"/>
      <c r="P1443" s="74"/>
      <c r="Q1443" s="450" t="s">
        <v>1905</v>
      </c>
      <c r="R1443" s="74"/>
      <c r="S1443" s="208" t="s">
        <v>1906</v>
      </c>
      <c r="T1443" s="74"/>
      <c r="U1443" s="74"/>
      <c r="V1443" s="21"/>
      <c r="W1443" s="74"/>
      <c r="X1443" s="74"/>
      <c r="Y1443" s="74"/>
      <c r="Z1443" s="74"/>
      <c r="AA1443" s="74"/>
      <c r="AB1443" s="74"/>
      <c r="AC1443" s="74"/>
      <c r="AD1443" s="74"/>
      <c r="AE1443" s="74"/>
      <c r="AF1443" s="74"/>
      <c r="AG1443" s="74"/>
      <c r="AH1443" s="74"/>
      <c r="AI1443" s="74"/>
      <c r="AJ1443" s="74"/>
      <c r="AK1443" s="74"/>
      <c r="AL1443" s="74"/>
      <c r="AM1443" s="74"/>
      <c r="AN1443" s="74"/>
      <c r="AO1443" s="74"/>
    </row>
    <row r="1444" spans="1:41" ht="14.5">
      <c r="A1444" s="74"/>
      <c r="B1444" s="74"/>
      <c r="C1444" s="74"/>
      <c r="D1444" s="74"/>
      <c r="E1444" s="74"/>
      <c r="F1444" s="74"/>
      <c r="G1444" s="74"/>
      <c r="H1444" s="74"/>
      <c r="I1444" s="74"/>
      <c r="J1444" s="74"/>
      <c r="K1444" s="74"/>
      <c r="L1444" s="74"/>
      <c r="M1444" s="74"/>
      <c r="N1444" s="74"/>
      <c r="O1444" s="74"/>
      <c r="P1444" s="74"/>
      <c r="R1444" s="74"/>
      <c r="T1444" s="74"/>
      <c r="U1444" s="74"/>
      <c r="V1444" s="21"/>
      <c r="W1444" s="74"/>
      <c r="X1444" s="74"/>
      <c r="Y1444" s="74"/>
      <c r="Z1444" s="74"/>
      <c r="AA1444" s="74"/>
      <c r="AB1444" s="74"/>
      <c r="AC1444" s="74"/>
      <c r="AD1444" s="74"/>
      <c r="AE1444" s="74"/>
      <c r="AF1444" s="74"/>
      <c r="AG1444" s="74"/>
      <c r="AH1444" s="74"/>
      <c r="AI1444" s="74"/>
      <c r="AJ1444" s="74"/>
      <c r="AK1444" s="74"/>
      <c r="AL1444" s="74"/>
      <c r="AM1444" s="74"/>
      <c r="AN1444" s="74"/>
      <c r="AO1444" s="74"/>
    </row>
    <row r="1445" spans="1:41" ht="14.5">
      <c r="A1445" s="74"/>
      <c r="B1445" s="74"/>
      <c r="C1445" s="74"/>
      <c r="D1445" s="74"/>
      <c r="E1445" s="74"/>
      <c r="F1445" s="74"/>
      <c r="G1445" s="74"/>
      <c r="H1445" s="74"/>
      <c r="I1445" s="74"/>
      <c r="J1445" s="74"/>
      <c r="K1445" s="74"/>
      <c r="L1445" s="74"/>
      <c r="M1445" s="74"/>
      <c r="N1445" s="74"/>
      <c r="O1445" s="74"/>
      <c r="P1445" s="74"/>
      <c r="R1445" s="74"/>
      <c r="S1445" s="74"/>
      <c r="T1445" s="74"/>
      <c r="U1445" s="74"/>
      <c r="V1445" s="21"/>
      <c r="W1445" s="74"/>
      <c r="X1445" s="74"/>
      <c r="Y1445" s="74"/>
      <c r="Z1445" s="74"/>
      <c r="AA1445" s="74"/>
      <c r="AB1445" s="74"/>
      <c r="AC1445" s="74"/>
      <c r="AD1445" s="74"/>
      <c r="AE1445" s="74"/>
      <c r="AF1445" s="74"/>
      <c r="AG1445" s="74"/>
      <c r="AH1445" s="74"/>
      <c r="AI1445" s="74"/>
      <c r="AJ1445" s="74"/>
      <c r="AK1445" s="74"/>
      <c r="AL1445" s="74"/>
      <c r="AM1445" s="74"/>
      <c r="AN1445" s="74"/>
    </row>
    <row r="1446" spans="1:41" ht="14.5">
      <c r="A1446" s="74"/>
      <c r="B1446" s="74"/>
      <c r="C1446" s="74"/>
      <c r="D1446" s="74"/>
      <c r="E1446" s="74"/>
      <c r="F1446" s="74"/>
      <c r="G1446" s="74"/>
      <c r="H1446" s="74"/>
      <c r="I1446" s="74"/>
      <c r="J1446" s="74"/>
      <c r="K1446" s="74"/>
      <c r="L1446" s="74"/>
      <c r="M1446" s="74"/>
      <c r="N1446" s="74"/>
      <c r="O1446" s="74"/>
      <c r="P1446" s="74"/>
      <c r="R1446" s="74"/>
      <c r="S1446" s="217" t="s">
        <v>1907</v>
      </c>
      <c r="T1446" s="74"/>
      <c r="U1446" s="74"/>
      <c r="V1446" s="21"/>
      <c r="W1446" s="74"/>
      <c r="X1446" s="74"/>
      <c r="Y1446" s="74"/>
      <c r="Z1446" s="74"/>
      <c r="AA1446" s="74"/>
      <c r="AB1446" s="74"/>
      <c r="AC1446" s="74"/>
      <c r="AD1446" s="74"/>
      <c r="AE1446" s="74"/>
      <c r="AF1446" s="74"/>
      <c r="AG1446" s="74"/>
      <c r="AH1446" s="74"/>
      <c r="AI1446" s="74"/>
      <c r="AJ1446" s="74"/>
      <c r="AK1446" s="74"/>
      <c r="AL1446" s="74"/>
      <c r="AM1446" s="74"/>
      <c r="AN1446" s="74"/>
    </row>
    <row r="1447" spans="1:41" ht="14.5">
      <c r="A1447" s="40"/>
      <c r="B1447" s="74"/>
      <c r="C1447" s="74"/>
      <c r="D1447" s="74"/>
      <c r="E1447" s="74"/>
      <c r="F1447" s="74"/>
      <c r="G1447" s="74"/>
      <c r="H1447" s="74"/>
      <c r="I1447" s="74"/>
      <c r="J1447" s="74"/>
      <c r="K1447" s="74"/>
      <c r="L1447" s="74"/>
      <c r="M1447" s="74"/>
      <c r="N1447" s="74"/>
      <c r="O1447" s="74"/>
      <c r="P1447" s="74"/>
      <c r="R1447" s="74"/>
      <c r="S1447" s="74"/>
      <c r="T1447" s="74"/>
      <c r="U1447" s="74"/>
      <c r="V1447" s="21"/>
      <c r="W1447" s="74"/>
      <c r="X1447" s="74"/>
      <c r="Y1447" s="74"/>
      <c r="Z1447" s="74"/>
      <c r="AA1447" s="74"/>
      <c r="AB1447" s="74"/>
      <c r="AC1447" s="74"/>
      <c r="AD1447" s="74"/>
      <c r="AE1447" s="74"/>
      <c r="AF1447" s="74"/>
      <c r="AG1447" s="74"/>
      <c r="AH1447" s="74"/>
      <c r="AI1447" s="74"/>
      <c r="AJ1447" s="74"/>
      <c r="AK1447" s="74"/>
      <c r="AL1447" s="74"/>
      <c r="AM1447" s="74"/>
      <c r="AN1447" s="74"/>
    </row>
    <row r="1448" spans="1:41" ht="14.5">
      <c r="A1448" s="40"/>
      <c r="B1448" s="74"/>
      <c r="C1448" s="74"/>
      <c r="D1448" s="74"/>
      <c r="E1448" s="74"/>
      <c r="F1448" s="74"/>
      <c r="G1448" s="74"/>
      <c r="H1448" s="74"/>
      <c r="I1448" s="74"/>
      <c r="J1448" s="74"/>
      <c r="K1448" s="74"/>
      <c r="L1448" s="74"/>
      <c r="M1448" s="74"/>
      <c r="N1448" s="74"/>
      <c r="O1448" s="74"/>
      <c r="P1448" s="74"/>
      <c r="R1448" s="200" t="s">
        <v>1908</v>
      </c>
      <c r="S1448" s="74"/>
      <c r="T1448" s="74"/>
      <c r="U1448" s="74"/>
      <c r="V1448" s="21"/>
      <c r="W1448" s="74"/>
      <c r="X1448" s="74"/>
      <c r="Y1448" s="74"/>
      <c r="Z1448" s="74"/>
      <c r="AA1448" s="74"/>
      <c r="AB1448" s="74"/>
      <c r="AC1448" s="74"/>
      <c r="AD1448" s="74"/>
      <c r="AE1448" s="74"/>
      <c r="AF1448" s="74"/>
      <c r="AG1448" s="74"/>
      <c r="AH1448" s="74"/>
      <c r="AI1448" s="74"/>
      <c r="AJ1448" s="74"/>
      <c r="AK1448" s="74"/>
      <c r="AL1448" s="74"/>
      <c r="AM1448" s="74"/>
      <c r="AN1448" s="74"/>
    </row>
    <row r="1449" spans="1:41" ht="14.5">
      <c r="A1449" s="40"/>
      <c r="B1449" s="74"/>
      <c r="C1449" s="74"/>
      <c r="D1449" s="74"/>
      <c r="E1449" s="74"/>
      <c r="F1449" s="74"/>
      <c r="G1449" s="74"/>
      <c r="H1449" s="74"/>
      <c r="I1449" s="74"/>
      <c r="J1449" s="74"/>
      <c r="K1449" s="74"/>
      <c r="L1449" s="74"/>
      <c r="M1449" s="74"/>
      <c r="N1449" s="74"/>
      <c r="O1449" s="74"/>
      <c r="P1449" s="74"/>
      <c r="R1449" s="74"/>
      <c r="S1449" s="74"/>
      <c r="T1449" s="74"/>
      <c r="U1449" s="74"/>
      <c r="V1449" s="21"/>
      <c r="W1449" s="74"/>
      <c r="X1449" s="74"/>
      <c r="Y1449" s="74"/>
      <c r="Z1449" s="74"/>
      <c r="AA1449" s="74"/>
      <c r="AB1449" s="74"/>
      <c r="AC1449" s="74"/>
      <c r="AD1449" s="74"/>
      <c r="AE1449" s="74"/>
      <c r="AF1449" s="74"/>
      <c r="AG1449" s="74"/>
      <c r="AH1449" s="74"/>
      <c r="AI1449" s="74"/>
      <c r="AJ1449" s="74"/>
      <c r="AK1449" s="74"/>
      <c r="AL1449" s="74"/>
      <c r="AM1449" s="74"/>
      <c r="AN1449" s="74"/>
    </row>
    <row r="1450" spans="1:41" ht="14.5">
      <c r="A1450" s="40"/>
      <c r="B1450" s="74"/>
      <c r="C1450" s="74"/>
      <c r="D1450" s="74"/>
      <c r="E1450" s="74"/>
      <c r="F1450" s="74"/>
      <c r="G1450" s="74"/>
      <c r="H1450" s="74"/>
      <c r="I1450" s="74"/>
      <c r="J1450" s="74"/>
      <c r="K1450" s="74"/>
      <c r="L1450" s="74"/>
      <c r="M1450" s="74"/>
      <c r="N1450" s="74"/>
      <c r="O1450" s="74"/>
      <c r="P1450" s="74"/>
      <c r="R1450" s="198" t="s">
        <v>1909</v>
      </c>
      <c r="S1450" s="74"/>
      <c r="T1450" s="74"/>
      <c r="U1450" s="74"/>
      <c r="V1450" s="21"/>
      <c r="W1450" s="74"/>
      <c r="X1450" s="74"/>
      <c r="Y1450" s="74"/>
      <c r="Z1450" s="74"/>
      <c r="AA1450" s="74"/>
      <c r="AB1450" s="74"/>
      <c r="AC1450" s="74"/>
      <c r="AD1450" s="74"/>
      <c r="AE1450" s="74"/>
      <c r="AF1450" s="74"/>
      <c r="AG1450" s="74"/>
      <c r="AH1450" s="74"/>
      <c r="AI1450" s="74"/>
      <c r="AJ1450" s="74"/>
      <c r="AK1450" s="74"/>
      <c r="AL1450" s="74"/>
      <c r="AM1450" s="74"/>
      <c r="AN1450" s="74"/>
    </row>
    <row r="1451" spans="1:41" ht="14.5">
      <c r="A1451" s="40"/>
      <c r="B1451" s="74"/>
      <c r="C1451" s="74"/>
      <c r="D1451" s="74"/>
      <c r="E1451" s="74"/>
      <c r="F1451" s="74"/>
      <c r="G1451" s="74"/>
      <c r="H1451" s="74"/>
      <c r="I1451" s="74"/>
      <c r="J1451" s="74"/>
      <c r="K1451" s="74"/>
      <c r="L1451" s="74"/>
      <c r="M1451" s="74"/>
      <c r="N1451" s="74"/>
      <c r="O1451" s="74"/>
      <c r="P1451" s="74"/>
      <c r="R1451" s="74"/>
      <c r="S1451" s="74"/>
      <c r="T1451" s="74"/>
      <c r="U1451" s="74"/>
      <c r="V1451" s="21"/>
      <c r="W1451" s="74"/>
      <c r="X1451" s="74"/>
      <c r="Y1451" s="74"/>
      <c r="Z1451" s="74"/>
      <c r="AA1451" s="74"/>
      <c r="AB1451" s="74"/>
      <c r="AC1451" s="74"/>
      <c r="AD1451" s="74"/>
      <c r="AE1451" s="74"/>
      <c r="AF1451" s="74"/>
      <c r="AG1451" s="74"/>
      <c r="AH1451" s="74"/>
      <c r="AI1451" s="74"/>
      <c r="AJ1451" s="74"/>
      <c r="AK1451" s="74"/>
      <c r="AL1451" s="74"/>
      <c r="AM1451" s="74"/>
      <c r="AN1451" s="74"/>
    </row>
    <row r="1452" spans="1:41" ht="14.5">
      <c r="A1452" s="40"/>
      <c r="B1452" s="74"/>
      <c r="C1452" s="74"/>
      <c r="D1452" s="74"/>
      <c r="E1452" s="74"/>
      <c r="F1452" s="74"/>
      <c r="G1452" s="74"/>
      <c r="H1452" s="74"/>
      <c r="I1452" s="74"/>
      <c r="J1452" s="74"/>
      <c r="K1452" s="74"/>
      <c r="L1452" s="74"/>
      <c r="M1452" s="74"/>
      <c r="N1452" s="74"/>
      <c r="O1452" s="74"/>
      <c r="P1452" s="74"/>
      <c r="R1452" s="74"/>
      <c r="S1452" s="74"/>
      <c r="T1452" s="74"/>
      <c r="U1452" s="74"/>
      <c r="V1452" s="21"/>
      <c r="W1452" s="74"/>
      <c r="X1452" s="74"/>
      <c r="Y1452" s="74"/>
      <c r="Z1452" s="74"/>
      <c r="AA1452" s="74"/>
      <c r="AB1452" s="74"/>
      <c r="AC1452" s="74"/>
      <c r="AD1452" s="74"/>
      <c r="AE1452" s="74"/>
      <c r="AF1452" s="74"/>
      <c r="AG1452" s="74"/>
      <c r="AH1452" s="74"/>
      <c r="AI1452" s="74"/>
      <c r="AJ1452" s="74"/>
      <c r="AK1452" s="74"/>
      <c r="AL1452" s="74"/>
      <c r="AM1452" s="74"/>
      <c r="AN1452" s="74"/>
    </row>
    <row r="1453" spans="1:41" ht="14.5">
      <c r="A1453" s="40"/>
      <c r="B1453" s="74"/>
      <c r="C1453" s="74"/>
      <c r="D1453" s="74"/>
      <c r="E1453" s="74"/>
      <c r="F1453" s="74"/>
      <c r="G1453" s="74"/>
      <c r="H1453" s="74"/>
      <c r="I1453" s="74"/>
      <c r="J1453" s="74"/>
      <c r="K1453" s="74"/>
      <c r="L1453" s="74"/>
      <c r="M1453" s="74"/>
      <c r="N1453" s="74"/>
      <c r="O1453" s="74"/>
      <c r="P1453" s="74"/>
      <c r="R1453" s="74"/>
      <c r="S1453" s="74"/>
      <c r="T1453" s="74"/>
      <c r="U1453" s="74"/>
      <c r="V1453" s="21"/>
      <c r="W1453" s="74"/>
      <c r="X1453" s="74"/>
      <c r="Y1453" s="74"/>
      <c r="Z1453" s="74"/>
      <c r="AA1453" s="74"/>
      <c r="AB1453" s="74"/>
      <c r="AC1453" s="74"/>
      <c r="AD1453" s="74"/>
      <c r="AE1453" s="74"/>
      <c r="AF1453" s="74"/>
      <c r="AG1453" s="74"/>
      <c r="AH1453" s="74"/>
      <c r="AI1453" s="74"/>
      <c r="AJ1453" s="74"/>
      <c r="AK1453" s="74"/>
      <c r="AL1453" s="74"/>
      <c r="AM1453" s="74"/>
      <c r="AN1453" s="74"/>
    </row>
    <row r="1454" spans="1:41" ht="14.5">
      <c r="A1454" s="40"/>
      <c r="B1454" s="74"/>
      <c r="C1454" s="74"/>
      <c r="D1454" s="74"/>
      <c r="E1454" s="74"/>
      <c r="F1454" s="74"/>
      <c r="G1454" s="74"/>
      <c r="H1454" s="74"/>
      <c r="I1454" s="74"/>
      <c r="J1454" s="74"/>
      <c r="K1454" s="74"/>
      <c r="L1454" s="74"/>
      <c r="M1454" s="74"/>
      <c r="N1454" s="74"/>
      <c r="O1454" s="74"/>
      <c r="P1454" s="74"/>
      <c r="R1454" s="74"/>
      <c r="S1454" s="74"/>
      <c r="T1454" s="74"/>
      <c r="U1454" s="74"/>
      <c r="V1454" s="21"/>
      <c r="W1454" s="74"/>
      <c r="X1454" s="74"/>
      <c r="Y1454" s="74"/>
      <c r="Z1454" s="74"/>
      <c r="AA1454" s="74"/>
      <c r="AB1454" s="74"/>
      <c r="AC1454" s="74"/>
      <c r="AD1454" s="74"/>
      <c r="AE1454" s="74"/>
      <c r="AF1454" s="74"/>
      <c r="AG1454" s="74"/>
      <c r="AH1454" s="74"/>
      <c r="AI1454" s="74"/>
      <c r="AJ1454" s="74"/>
      <c r="AK1454" s="74"/>
      <c r="AL1454" s="74"/>
      <c r="AM1454" s="74"/>
      <c r="AN1454" s="74"/>
    </row>
    <row r="1455" spans="1:41" ht="14.5">
      <c r="A1455" s="40"/>
      <c r="B1455" s="74"/>
      <c r="C1455" s="74"/>
      <c r="D1455" s="74"/>
      <c r="E1455" s="74"/>
      <c r="F1455" s="74"/>
      <c r="G1455" s="74"/>
      <c r="H1455" s="74"/>
      <c r="I1455" s="74"/>
      <c r="J1455" s="74"/>
      <c r="K1455" s="74"/>
      <c r="L1455" s="74"/>
      <c r="M1455" s="74"/>
      <c r="N1455" s="74"/>
      <c r="O1455" s="74"/>
      <c r="P1455" s="74"/>
      <c r="R1455" s="74"/>
      <c r="S1455" s="74"/>
      <c r="T1455" s="74"/>
      <c r="U1455" s="74"/>
      <c r="V1455" s="21"/>
      <c r="W1455" s="74"/>
      <c r="X1455" s="74"/>
      <c r="Y1455" s="74"/>
      <c r="Z1455" s="74"/>
      <c r="AA1455" s="74"/>
      <c r="AB1455" s="74"/>
      <c r="AC1455" s="74"/>
      <c r="AD1455" s="74"/>
      <c r="AE1455" s="74"/>
      <c r="AF1455" s="74"/>
      <c r="AG1455" s="74"/>
      <c r="AH1455" s="74"/>
      <c r="AI1455" s="74"/>
      <c r="AJ1455" s="74"/>
      <c r="AK1455" s="74"/>
      <c r="AL1455" s="74"/>
      <c r="AM1455" s="74"/>
      <c r="AN1455" s="74"/>
    </row>
    <row r="1456" spans="1:41" ht="14.5">
      <c r="A1456" s="40"/>
      <c r="B1456" s="74"/>
      <c r="C1456" s="74"/>
      <c r="D1456" s="74"/>
      <c r="E1456" s="74"/>
      <c r="F1456" s="74"/>
      <c r="G1456" s="74"/>
      <c r="H1456" s="74"/>
      <c r="I1456" s="74"/>
      <c r="J1456" s="74"/>
      <c r="K1456" s="74"/>
      <c r="L1456" s="74"/>
      <c r="M1456" s="74"/>
      <c r="N1456" s="74"/>
      <c r="O1456" s="74"/>
      <c r="P1456" s="74"/>
      <c r="R1456" s="74"/>
      <c r="S1456" s="74"/>
      <c r="T1456" s="74"/>
      <c r="U1456" s="74"/>
      <c r="V1456" s="21"/>
      <c r="W1456" s="74"/>
      <c r="X1456" s="74"/>
      <c r="Y1456" s="74"/>
      <c r="Z1456" s="74"/>
      <c r="AA1456" s="74"/>
      <c r="AB1456" s="74"/>
      <c r="AC1456" s="74"/>
      <c r="AD1456" s="74"/>
      <c r="AE1456" s="74"/>
      <c r="AF1456" s="74"/>
      <c r="AG1456" s="74"/>
      <c r="AH1456" s="74"/>
      <c r="AI1456" s="74"/>
      <c r="AJ1456" s="74"/>
      <c r="AK1456" s="74"/>
      <c r="AL1456" s="74"/>
      <c r="AM1456" s="74"/>
      <c r="AN1456" s="74"/>
    </row>
    <row r="1457" spans="1:40" ht="14.5">
      <c r="A1457" s="40"/>
      <c r="B1457" s="74"/>
      <c r="C1457" s="74"/>
      <c r="D1457" s="74"/>
      <c r="E1457" s="74"/>
      <c r="F1457" s="74"/>
      <c r="G1457" s="74"/>
      <c r="H1457" s="74"/>
      <c r="I1457" s="74"/>
      <c r="J1457" s="74"/>
      <c r="K1457" s="74"/>
      <c r="L1457" s="74"/>
      <c r="M1457" s="74"/>
      <c r="N1457" s="74"/>
      <c r="O1457" s="74"/>
      <c r="P1457" s="74"/>
      <c r="R1457" s="74"/>
      <c r="S1457" s="74"/>
      <c r="T1457" s="74"/>
      <c r="U1457" s="74"/>
      <c r="V1457" s="21"/>
      <c r="W1457" s="74"/>
      <c r="X1457" s="74"/>
      <c r="Y1457" s="74"/>
      <c r="Z1457" s="74"/>
      <c r="AA1457" s="74"/>
      <c r="AB1457" s="74"/>
      <c r="AC1457" s="74"/>
      <c r="AD1457" s="74"/>
      <c r="AE1457" s="74"/>
      <c r="AF1457" s="74"/>
      <c r="AG1457" s="74"/>
      <c r="AH1457" s="74"/>
      <c r="AI1457" s="74"/>
      <c r="AJ1457" s="74"/>
      <c r="AK1457" s="74"/>
      <c r="AL1457" s="74"/>
      <c r="AM1457" s="74"/>
      <c r="AN1457" s="74"/>
    </row>
    <row r="1458" spans="1:40" ht="14.5">
      <c r="A1458" s="40"/>
      <c r="B1458" s="74"/>
      <c r="C1458" s="74"/>
      <c r="D1458" s="74"/>
      <c r="E1458" s="74"/>
      <c r="F1458" s="74"/>
      <c r="G1458" s="74"/>
      <c r="I1458" s="74"/>
      <c r="J1458" s="74"/>
      <c r="K1458" s="74"/>
      <c r="L1458" s="74"/>
      <c r="M1458" s="74"/>
      <c r="N1458" s="74"/>
      <c r="O1458" s="74"/>
      <c r="P1458" s="74"/>
      <c r="R1458" s="74"/>
      <c r="S1458" s="74"/>
      <c r="T1458" s="74"/>
      <c r="U1458" s="74"/>
      <c r="V1458" s="21"/>
      <c r="W1458" s="74"/>
      <c r="X1458" s="74"/>
      <c r="Y1458" s="74"/>
      <c r="Z1458" s="74"/>
      <c r="AA1458" s="74"/>
      <c r="AB1458" s="74"/>
      <c r="AC1458" s="74"/>
      <c r="AD1458" s="74"/>
      <c r="AE1458" s="74"/>
      <c r="AF1458" s="74"/>
      <c r="AG1458" s="74"/>
      <c r="AH1458" s="74"/>
      <c r="AI1458" s="74"/>
      <c r="AJ1458" s="74"/>
      <c r="AK1458" s="74"/>
      <c r="AL1458" s="74"/>
      <c r="AM1458" s="74"/>
      <c r="AN1458" s="74"/>
    </row>
    <row r="1459" spans="1:40" ht="14.5">
      <c r="A1459" s="40"/>
      <c r="B1459" s="74"/>
      <c r="C1459" s="74"/>
      <c r="D1459" s="74"/>
      <c r="E1459" s="74"/>
      <c r="F1459" s="74"/>
      <c r="G1459" s="74"/>
      <c r="H1459" s="74"/>
      <c r="I1459" s="74"/>
      <c r="J1459" s="74"/>
      <c r="K1459" s="74"/>
      <c r="L1459" s="74"/>
      <c r="M1459" s="74"/>
      <c r="N1459" s="74"/>
      <c r="O1459" s="74"/>
      <c r="P1459" s="74"/>
      <c r="R1459" s="74"/>
      <c r="S1459" s="74"/>
      <c r="T1459" s="74"/>
      <c r="U1459" s="74"/>
      <c r="V1459" s="21"/>
      <c r="W1459" s="74"/>
      <c r="X1459" s="74"/>
      <c r="Y1459" s="74"/>
      <c r="Z1459" s="74"/>
      <c r="AA1459" s="74"/>
      <c r="AB1459" s="74"/>
      <c r="AC1459" s="74"/>
      <c r="AD1459" s="74"/>
      <c r="AE1459" s="74"/>
      <c r="AF1459" s="74"/>
      <c r="AG1459" s="74"/>
      <c r="AH1459" s="74"/>
      <c r="AI1459" s="74"/>
      <c r="AJ1459" s="74"/>
      <c r="AK1459" s="74"/>
      <c r="AL1459" s="74"/>
      <c r="AM1459" s="74"/>
      <c r="AN1459" s="74"/>
    </row>
    <row r="1460" spans="1:40" ht="14.5">
      <c r="A1460" s="40"/>
      <c r="B1460" s="74"/>
      <c r="C1460" s="74"/>
      <c r="D1460" s="74"/>
      <c r="E1460" s="74"/>
      <c r="F1460" s="74"/>
      <c r="G1460" s="74"/>
      <c r="H1460" s="74"/>
      <c r="I1460" s="74"/>
      <c r="J1460" s="74"/>
      <c r="K1460" s="74"/>
      <c r="L1460" s="74"/>
      <c r="M1460" s="74"/>
      <c r="N1460" s="74"/>
      <c r="O1460" s="74"/>
      <c r="P1460" s="74"/>
      <c r="R1460" s="74"/>
      <c r="S1460" s="74"/>
      <c r="T1460" s="74"/>
      <c r="U1460" s="74"/>
      <c r="V1460" s="21"/>
      <c r="W1460" s="74"/>
      <c r="X1460" s="74"/>
      <c r="Y1460" s="74"/>
      <c r="Z1460" s="74"/>
      <c r="AA1460" s="74"/>
      <c r="AB1460" s="74"/>
      <c r="AC1460" s="74"/>
      <c r="AD1460" s="74"/>
      <c r="AE1460" s="74"/>
      <c r="AF1460" s="74"/>
      <c r="AG1460" s="74"/>
      <c r="AH1460" s="74"/>
      <c r="AI1460" s="74"/>
      <c r="AJ1460" s="74"/>
      <c r="AK1460" s="74"/>
      <c r="AL1460" s="74"/>
      <c r="AM1460" s="74"/>
      <c r="AN1460" s="74"/>
    </row>
    <row r="1461" spans="1:40" ht="14.5">
      <c r="A1461" s="74"/>
      <c r="B1461" s="74"/>
      <c r="C1461" s="74"/>
      <c r="D1461" s="74"/>
      <c r="E1461" s="74"/>
      <c r="F1461" s="74"/>
      <c r="G1461" s="74"/>
      <c r="H1461" s="74"/>
      <c r="I1461" s="74"/>
      <c r="J1461" s="74"/>
      <c r="K1461" s="74"/>
      <c r="L1461" s="74"/>
      <c r="M1461" s="74"/>
      <c r="N1461" s="74"/>
      <c r="O1461" s="74"/>
      <c r="P1461" s="74"/>
      <c r="R1461" s="74"/>
      <c r="S1461" s="74"/>
      <c r="T1461" s="74"/>
      <c r="U1461" s="74"/>
      <c r="V1461" s="21"/>
      <c r="W1461" s="74"/>
      <c r="X1461" s="74"/>
      <c r="Y1461" s="74"/>
      <c r="Z1461" s="74"/>
      <c r="AA1461" s="74"/>
      <c r="AB1461" s="74"/>
      <c r="AC1461" s="74"/>
      <c r="AD1461" s="74"/>
      <c r="AE1461" s="74"/>
      <c r="AF1461" s="74"/>
      <c r="AG1461" s="74"/>
      <c r="AH1461" s="74"/>
      <c r="AI1461" s="74"/>
      <c r="AJ1461" s="74"/>
      <c r="AK1461" s="74"/>
      <c r="AL1461" s="74"/>
      <c r="AM1461" s="74"/>
      <c r="AN1461" s="74"/>
    </row>
    <row r="1462" spans="1:40" ht="14.5">
      <c r="A1462" s="74"/>
      <c r="B1462" s="74"/>
      <c r="C1462" s="74"/>
      <c r="D1462" s="74"/>
      <c r="E1462" s="74"/>
      <c r="F1462" s="74"/>
      <c r="G1462" s="74"/>
      <c r="H1462" s="74"/>
      <c r="I1462" s="74"/>
      <c r="J1462" s="74"/>
      <c r="K1462" s="74"/>
      <c r="L1462" s="74"/>
      <c r="M1462" s="74"/>
      <c r="N1462" s="74"/>
      <c r="O1462" s="74"/>
      <c r="P1462" s="74"/>
      <c r="R1462" s="74"/>
      <c r="S1462" s="74"/>
      <c r="T1462" s="74"/>
      <c r="U1462" s="74"/>
      <c r="V1462" s="21"/>
      <c r="W1462" s="74"/>
      <c r="X1462" s="74"/>
      <c r="Y1462" s="74"/>
      <c r="Z1462" s="74"/>
      <c r="AA1462" s="74"/>
      <c r="AB1462" s="74"/>
      <c r="AC1462" s="74"/>
      <c r="AD1462" s="74"/>
      <c r="AE1462" s="74"/>
      <c r="AF1462" s="74"/>
      <c r="AG1462" s="74"/>
      <c r="AH1462" s="74"/>
      <c r="AI1462" s="74"/>
      <c r="AJ1462" s="74"/>
      <c r="AK1462" s="74"/>
      <c r="AL1462" s="74"/>
      <c r="AM1462" s="74"/>
      <c r="AN1462" s="74"/>
    </row>
    <row r="1463" spans="1:40" ht="14.5">
      <c r="A1463" s="74"/>
      <c r="B1463" s="74"/>
      <c r="C1463" s="74"/>
      <c r="D1463" s="74"/>
      <c r="E1463" s="74"/>
      <c r="F1463" s="74"/>
      <c r="G1463" s="74"/>
      <c r="H1463" s="74"/>
      <c r="I1463" s="74"/>
      <c r="J1463" s="74"/>
      <c r="K1463" s="74"/>
      <c r="L1463" s="74"/>
      <c r="M1463" s="74"/>
      <c r="N1463" s="74"/>
      <c r="O1463" s="74"/>
      <c r="P1463" s="74"/>
      <c r="R1463" s="74"/>
      <c r="S1463" s="74"/>
      <c r="T1463" s="74"/>
      <c r="U1463" s="74"/>
      <c r="V1463" s="21"/>
      <c r="W1463" s="74"/>
      <c r="X1463" s="74"/>
      <c r="Y1463" s="74"/>
      <c r="Z1463" s="74"/>
      <c r="AA1463" s="74"/>
      <c r="AB1463" s="74"/>
      <c r="AC1463" s="74"/>
      <c r="AD1463" s="74"/>
      <c r="AE1463" s="74"/>
      <c r="AF1463" s="74"/>
      <c r="AG1463" s="74"/>
      <c r="AH1463" s="74"/>
      <c r="AI1463" s="74"/>
      <c r="AJ1463" s="74"/>
      <c r="AK1463" s="74"/>
      <c r="AL1463" s="74"/>
      <c r="AM1463" s="74"/>
      <c r="AN1463" s="74"/>
    </row>
    <row r="1464" spans="1:40" ht="14.5">
      <c r="A1464" s="74"/>
      <c r="B1464" s="74"/>
      <c r="C1464" s="74"/>
      <c r="D1464" s="74"/>
      <c r="E1464" s="74"/>
      <c r="F1464" s="74"/>
      <c r="G1464" s="74"/>
      <c r="H1464" s="74"/>
      <c r="I1464" s="74"/>
      <c r="J1464" s="74"/>
      <c r="K1464" s="74"/>
      <c r="L1464" s="74"/>
      <c r="M1464" s="74"/>
      <c r="N1464" s="74"/>
      <c r="O1464" s="74"/>
      <c r="P1464" s="74"/>
      <c r="R1464" s="74"/>
      <c r="S1464" s="74"/>
      <c r="T1464" s="74"/>
      <c r="U1464" s="74"/>
      <c r="V1464" s="21"/>
      <c r="W1464" s="74"/>
      <c r="X1464" s="74"/>
      <c r="Y1464" s="74"/>
      <c r="Z1464" s="74"/>
      <c r="AA1464" s="74"/>
      <c r="AB1464" s="74"/>
      <c r="AC1464" s="74"/>
      <c r="AD1464" s="74"/>
      <c r="AE1464" s="74"/>
      <c r="AF1464" s="74"/>
      <c r="AG1464" s="74"/>
      <c r="AH1464" s="74"/>
      <c r="AI1464" s="74"/>
      <c r="AJ1464" s="74"/>
      <c r="AK1464" s="74"/>
      <c r="AL1464" s="74"/>
      <c r="AM1464" s="74"/>
      <c r="AN1464" s="74"/>
    </row>
    <row r="1465" spans="1:40" ht="14.5">
      <c r="A1465" s="74"/>
      <c r="B1465" s="74"/>
      <c r="C1465" s="74"/>
      <c r="D1465" s="74"/>
      <c r="E1465" s="74"/>
      <c r="F1465" s="74"/>
      <c r="G1465" s="74"/>
      <c r="H1465" s="74"/>
      <c r="I1465" s="74"/>
      <c r="J1465" s="74"/>
      <c r="K1465" s="74"/>
      <c r="L1465" s="74"/>
      <c r="M1465" s="74"/>
      <c r="N1465" s="74"/>
      <c r="O1465" s="74"/>
      <c r="P1465" s="74"/>
      <c r="R1465" s="74"/>
      <c r="S1465" s="74"/>
      <c r="T1465" s="74"/>
      <c r="U1465" s="74"/>
      <c r="V1465" s="21"/>
      <c r="W1465" s="74"/>
      <c r="X1465" s="74"/>
      <c r="Y1465" s="74"/>
      <c r="Z1465" s="74"/>
      <c r="AA1465" s="74"/>
      <c r="AB1465" s="74"/>
      <c r="AC1465" s="74"/>
      <c r="AD1465" s="74"/>
      <c r="AE1465" s="74"/>
      <c r="AF1465" s="74"/>
      <c r="AG1465" s="74"/>
      <c r="AH1465" s="74"/>
      <c r="AI1465" s="74"/>
      <c r="AJ1465" s="74"/>
      <c r="AK1465" s="74"/>
      <c r="AL1465" s="74"/>
      <c r="AM1465" s="74"/>
      <c r="AN1465" s="74"/>
    </row>
    <row r="1466" spans="1:40" ht="14.5">
      <c r="A1466" s="74"/>
      <c r="B1466" s="74"/>
      <c r="C1466" s="74"/>
      <c r="D1466" s="74"/>
      <c r="E1466" s="74"/>
      <c r="F1466" s="74"/>
      <c r="G1466" s="74"/>
      <c r="H1466" s="74"/>
      <c r="I1466" s="74"/>
      <c r="J1466" s="74"/>
      <c r="K1466" s="74"/>
      <c r="L1466" s="74"/>
      <c r="M1466" s="74"/>
      <c r="N1466" s="74"/>
      <c r="O1466" s="74"/>
      <c r="P1466" s="74"/>
      <c r="R1466" s="74"/>
      <c r="S1466" s="74"/>
      <c r="T1466" s="74"/>
      <c r="U1466" s="74"/>
      <c r="V1466" s="21"/>
      <c r="W1466" s="74"/>
      <c r="X1466" s="74"/>
      <c r="Y1466" s="74"/>
      <c r="Z1466" s="74"/>
      <c r="AA1466" s="74"/>
      <c r="AB1466" s="74"/>
      <c r="AC1466" s="74"/>
      <c r="AD1466" s="74"/>
      <c r="AE1466" s="74"/>
      <c r="AF1466" s="74"/>
      <c r="AG1466" s="74"/>
      <c r="AH1466" s="74"/>
      <c r="AI1466" s="74"/>
      <c r="AJ1466" s="74"/>
      <c r="AK1466" s="74"/>
      <c r="AL1466" s="74"/>
      <c r="AM1466" s="74"/>
      <c r="AN1466" s="74"/>
    </row>
    <row r="1467" spans="1:40" ht="14.5">
      <c r="A1467" s="74"/>
      <c r="B1467" s="74"/>
      <c r="C1467" s="74"/>
      <c r="D1467" s="74"/>
      <c r="E1467" s="74"/>
      <c r="F1467" s="74"/>
      <c r="G1467" s="74"/>
      <c r="H1467" s="74"/>
      <c r="I1467" s="74"/>
      <c r="J1467" s="74"/>
      <c r="K1467" s="74"/>
      <c r="L1467" s="74"/>
      <c r="M1467" s="74"/>
      <c r="N1467" s="74"/>
      <c r="O1467" s="74"/>
      <c r="P1467" s="74"/>
      <c r="R1467" s="74"/>
      <c r="S1467" s="74"/>
      <c r="T1467" s="74"/>
      <c r="U1467" s="74"/>
      <c r="V1467" s="21"/>
      <c r="W1467" s="74"/>
      <c r="X1467" s="74"/>
      <c r="Y1467" s="74"/>
      <c r="Z1467" s="74"/>
      <c r="AA1467" s="74"/>
      <c r="AB1467" s="74"/>
      <c r="AC1467" s="74"/>
      <c r="AD1467" s="74"/>
      <c r="AE1467" s="74"/>
      <c r="AF1467" s="74"/>
      <c r="AG1467" s="74"/>
      <c r="AH1467" s="74"/>
      <c r="AI1467" s="74"/>
      <c r="AJ1467" s="74"/>
      <c r="AK1467" s="74"/>
      <c r="AL1467" s="74"/>
      <c r="AM1467" s="74"/>
      <c r="AN1467" s="74"/>
    </row>
    <row r="1468" spans="1:40" ht="14.5">
      <c r="A1468" s="74"/>
      <c r="B1468" s="74"/>
      <c r="C1468" s="74"/>
      <c r="D1468" s="74"/>
      <c r="E1468" s="74"/>
      <c r="F1468" s="74"/>
      <c r="G1468" s="74"/>
      <c r="H1468" s="74"/>
      <c r="I1468" s="74"/>
      <c r="J1468" s="74"/>
      <c r="K1468" s="74"/>
      <c r="L1468" s="74"/>
      <c r="M1468" s="74"/>
      <c r="N1468" s="74"/>
      <c r="O1468" s="74"/>
      <c r="P1468" s="74"/>
      <c r="R1468" s="74"/>
      <c r="S1468" s="74"/>
      <c r="T1468" s="74"/>
      <c r="U1468" s="74"/>
      <c r="V1468" s="21"/>
      <c r="W1468" s="74"/>
      <c r="X1468" s="74"/>
      <c r="Y1468" s="74"/>
      <c r="Z1468" s="74"/>
      <c r="AA1468" s="74"/>
      <c r="AB1468" s="74"/>
      <c r="AC1468" s="74"/>
      <c r="AD1468" s="74"/>
      <c r="AE1468" s="74"/>
      <c r="AF1468" s="74"/>
      <c r="AG1468" s="74"/>
      <c r="AH1468" s="74"/>
      <c r="AI1468" s="74"/>
      <c r="AJ1468" s="74"/>
      <c r="AK1468" s="74"/>
      <c r="AL1468" s="74"/>
      <c r="AM1468" s="74"/>
      <c r="AN1468" s="74"/>
    </row>
    <row r="1469" spans="1:40" ht="14.5">
      <c r="A1469" s="74"/>
      <c r="B1469" s="74"/>
      <c r="C1469" s="74"/>
      <c r="D1469" s="74"/>
      <c r="E1469" s="74"/>
      <c r="F1469" s="74"/>
      <c r="G1469" s="74"/>
      <c r="H1469" s="74"/>
      <c r="I1469" s="74"/>
      <c r="J1469" s="74"/>
      <c r="K1469" s="74"/>
      <c r="L1469" s="74"/>
      <c r="M1469" s="74"/>
      <c r="N1469" s="74"/>
      <c r="O1469" s="74"/>
      <c r="P1469" s="74"/>
      <c r="R1469" s="74"/>
      <c r="S1469" s="74"/>
      <c r="T1469" s="74"/>
      <c r="U1469" s="74"/>
      <c r="V1469" s="21"/>
      <c r="W1469" s="74"/>
      <c r="X1469" s="74"/>
      <c r="Y1469" s="74"/>
      <c r="Z1469" s="74"/>
      <c r="AA1469" s="74"/>
      <c r="AB1469" s="74"/>
      <c r="AC1469" s="74"/>
      <c r="AD1469" s="74"/>
      <c r="AE1469" s="74"/>
      <c r="AF1469" s="74"/>
      <c r="AG1469" s="74"/>
      <c r="AH1469" s="74"/>
      <c r="AI1469" s="74"/>
      <c r="AJ1469" s="74"/>
      <c r="AK1469" s="74"/>
      <c r="AL1469" s="74"/>
      <c r="AM1469" s="74"/>
      <c r="AN1469" s="74"/>
    </row>
    <row r="1470" spans="1:40" ht="14.5">
      <c r="A1470" s="74"/>
      <c r="B1470" s="74"/>
      <c r="C1470" s="74"/>
      <c r="D1470" s="74"/>
      <c r="E1470" s="74"/>
      <c r="F1470" s="74"/>
      <c r="G1470" s="74"/>
      <c r="H1470" s="74"/>
      <c r="I1470" s="74"/>
      <c r="J1470" s="74"/>
      <c r="K1470" s="74"/>
      <c r="L1470" s="74"/>
      <c r="M1470" s="74"/>
      <c r="N1470" s="74"/>
      <c r="O1470" s="74"/>
      <c r="P1470" s="74"/>
      <c r="R1470" s="74"/>
      <c r="S1470" s="74"/>
      <c r="T1470" s="74"/>
      <c r="U1470" s="74"/>
      <c r="V1470" s="21"/>
      <c r="W1470" s="74"/>
      <c r="X1470" s="74"/>
      <c r="Y1470" s="74"/>
      <c r="Z1470" s="74"/>
      <c r="AA1470" s="74"/>
      <c r="AB1470" s="74"/>
      <c r="AC1470" s="74"/>
      <c r="AD1470" s="74"/>
      <c r="AE1470" s="74"/>
      <c r="AF1470" s="74"/>
      <c r="AG1470" s="74"/>
      <c r="AH1470" s="74"/>
      <c r="AI1470" s="74"/>
      <c r="AJ1470" s="74"/>
      <c r="AK1470" s="74"/>
      <c r="AL1470" s="74"/>
      <c r="AM1470" s="74"/>
      <c r="AN1470" s="74"/>
    </row>
    <row r="1471" spans="1:40" ht="14.5">
      <c r="A1471" s="74"/>
      <c r="B1471" s="74"/>
      <c r="C1471" s="74"/>
      <c r="D1471" s="74"/>
      <c r="E1471" s="74"/>
      <c r="F1471" s="74"/>
      <c r="G1471" s="74"/>
      <c r="H1471" s="74"/>
      <c r="I1471" s="74"/>
      <c r="J1471" s="74"/>
      <c r="K1471" s="74"/>
      <c r="L1471" s="74"/>
      <c r="M1471" s="74"/>
      <c r="N1471" s="74"/>
      <c r="O1471" s="74"/>
      <c r="P1471" s="74"/>
      <c r="R1471" s="74"/>
      <c r="S1471" s="74"/>
      <c r="T1471" s="74"/>
      <c r="U1471" s="74"/>
      <c r="V1471" s="21"/>
      <c r="W1471" s="74"/>
      <c r="X1471" s="74"/>
      <c r="Y1471" s="74"/>
      <c r="Z1471" s="74"/>
      <c r="AA1471" s="74"/>
      <c r="AB1471" s="74"/>
      <c r="AC1471" s="74"/>
      <c r="AD1471" s="74"/>
      <c r="AE1471" s="74"/>
      <c r="AF1471" s="74"/>
      <c r="AG1471" s="74"/>
      <c r="AH1471" s="74"/>
      <c r="AI1471" s="74"/>
      <c r="AJ1471" s="74"/>
      <c r="AK1471" s="74"/>
      <c r="AL1471" s="74"/>
      <c r="AM1471" s="74"/>
      <c r="AN1471" s="74"/>
    </row>
    <row r="1472" spans="1:40" ht="14.5">
      <c r="A1472" s="74"/>
      <c r="B1472" s="74"/>
      <c r="C1472" s="74"/>
      <c r="D1472" s="74"/>
      <c r="E1472" s="74"/>
      <c r="F1472" s="74"/>
      <c r="G1472" s="74"/>
      <c r="H1472" s="74"/>
      <c r="I1472" s="74"/>
      <c r="J1472" s="74"/>
      <c r="K1472" s="74"/>
      <c r="L1472" s="74"/>
      <c r="M1472" s="74"/>
      <c r="N1472" s="74"/>
      <c r="O1472" s="74"/>
      <c r="P1472" s="74"/>
      <c r="R1472" s="74"/>
      <c r="S1472" s="74"/>
      <c r="T1472" s="74"/>
      <c r="U1472" s="74"/>
      <c r="V1472" s="21"/>
      <c r="W1472" s="74"/>
      <c r="X1472" s="74"/>
      <c r="Y1472" s="74"/>
      <c r="Z1472" s="74"/>
      <c r="AA1472" s="74"/>
      <c r="AB1472" s="74"/>
      <c r="AC1472" s="74"/>
      <c r="AD1472" s="74"/>
      <c r="AE1472" s="74"/>
      <c r="AF1472" s="74"/>
      <c r="AG1472" s="74"/>
      <c r="AH1472" s="74"/>
      <c r="AI1472" s="74"/>
      <c r="AJ1472" s="74"/>
      <c r="AK1472" s="74"/>
      <c r="AL1472" s="74"/>
      <c r="AM1472" s="74"/>
      <c r="AN1472" s="74"/>
    </row>
    <row r="1473" spans="1:40" ht="14.5">
      <c r="A1473" s="74"/>
      <c r="B1473" s="74"/>
      <c r="C1473" s="74"/>
      <c r="D1473" s="74"/>
      <c r="E1473" s="74"/>
      <c r="F1473" s="74"/>
      <c r="G1473" s="74"/>
      <c r="H1473" s="74"/>
      <c r="I1473" s="74"/>
      <c r="J1473" s="74"/>
      <c r="K1473" s="74"/>
      <c r="L1473" s="74"/>
      <c r="M1473" s="74"/>
      <c r="N1473" s="74"/>
      <c r="O1473" s="74"/>
      <c r="P1473" s="74"/>
      <c r="R1473" s="74"/>
      <c r="S1473" s="74"/>
      <c r="T1473" s="74"/>
      <c r="U1473" s="74"/>
      <c r="V1473" s="21"/>
      <c r="W1473" s="74"/>
      <c r="X1473" s="74"/>
      <c r="Y1473" s="74"/>
      <c r="Z1473" s="74"/>
      <c r="AA1473" s="74"/>
      <c r="AB1473" s="74"/>
      <c r="AC1473" s="74"/>
      <c r="AD1473" s="74"/>
      <c r="AE1473" s="74"/>
      <c r="AF1473" s="74"/>
      <c r="AG1473" s="74"/>
      <c r="AH1473" s="74"/>
      <c r="AI1473" s="74"/>
      <c r="AJ1473" s="74"/>
      <c r="AK1473" s="74"/>
      <c r="AL1473" s="74"/>
      <c r="AM1473" s="74"/>
      <c r="AN1473" s="74"/>
    </row>
    <row r="1474" spans="1:40" ht="14.5">
      <c r="A1474" s="74"/>
      <c r="B1474" s="74"/>
      <c r="C1474" s="74"/>
      <c r="D1474" s="74"/>
      <c r="E1474" s="74"/>
      <c r="F1474" s="74"/>
      <c r="G1474" s="74"/>
      <c r="H1474" s="74"/>
      <c r="I1474" s="74"/>
      <c r="J1474" s="74"/>
      <c r="K1474" s="74"/>
      <c r="L1474" s="74"/>
      <c r="M1474" s="74"/>
      <c r="N1474" s="74"/>
      <c r="O1474" s="74"/>
      <c r="P1474" s="74"/>
      <c r="R1474" s="74"/>
      <c r="S1474" s="74"/>
      <c r="T1474" s="74"/>
      <c r="U1474" s="74"/>
      <c r="V1474" s="21"/>
      <c r="W1474" s="74"/>
      <c r="X1474" s="74"/>
      <c r="Y1474" s="74"/>
      <c r="Z1474" s="74"/>
      <c r="AA1474" s="74"/>
      <c r="AB1474" s="74"/>
      <c r="AC1474" s="74"/>
      <c r="AD1474" s="74"/>
      <c r="AE1474" s="74"/>
      <c r="AF1474" s="74"/>
      <c r="AG1474" s="74"/>
      <c r="AH1474" s="74"/>
      <c r="AI1474" s="74"/>
      <c r="AJ1474" s="74"/>
      <c r="AK1474" s="74"/>
      <c r="AL1474" s="74"/>
      <c r="AM1474" s="74"/>
      <c r="AN1474" s="74"/>
    </row>
    <row r="1475" spans="1:40" ht="14.5">
      <c r="A1475" s="74"/>
      <c r="B1475" s="74"/>
      <c r="C1475" s="74"/>
      <c r="D1475" s="74"/>
      <c r="E1475" s="74"/>
      <c r="F1475" s="74"/>
      <c r="G1475" s="74"/>
      <c r="H1475" s="74"/>
      <c r="I1475" s="74"/>
      <c r="J1475" s="74"/>
      <c r="K1475" s="74"/>
      <c r="L1475" s="74"/>
      <c r="M1475" s="74"/>
      <c r="N1475" s="74"/>
      <c r="O1475" s="74"/>
      <c r="P1475" s="74"/>
      <c r="R1475" s="74"/>
      <c r="S1475" s="74"/>
      <c r="T1475" s="74"/>
      <c r="U1475" s="74"/>
      <c r="V1475" s="21"/>
      <c r="W1475" s="74"/>
      <c r="X1475" s="74"/>
      <c r="Y1475" s="74"/>
      <c r="Z1475" s="74"/>
      <c r="AA1475" s="74"/>
      <c r="AB1475" s="74"/>
      <c r="AC1475" s="74"/>
      <c r="AD1475" s="74"/>
      <c r="AE1475" s="74"/>
      <c r="AF1475" s="74"/>
      <c r="AG1475" s="74"/>
      <c r="AH1475" s="74"/>
      <c r="AI1475" s="74"/>
      <c r="AJ1475" s="74"/>
      <c r="AK1475" s="74"/>
      <c r="AL1475" s="74"/>
      <c r="AM1475" s="74"/>
      <c r="AN1475" s="74"/>
    </row>
    <row r="1476" spans="1:40" ht="14.5">
      <c r="A1476" s="74"/>
      <c r="B1476" s="74"/>
      <c r="C1476" s="74"/>
      <c r="D1476" s="74"/>
      <c r="E1476" s="74"/>
      <c r="F1476" s="74"/>
      <c r="G1476" s="74"/>
      <c r="H1476" s="74"/>
      <c r="I1476" s="74"/>
      <c r="J1476" s="74"/>
      <c r="K1476" s="74"/>
      <c r="L1476" s="74"/>
      <c r="M1476" s="74"/>
      <c r="N1476" s="74"/>
      <c r="O1476" s="74"/>
      <c r="P1476" s="74"/>
      <c r="R1476" s="74"/>
      <c r="S1476" s="74"/>
      <c r="T1476" s="74"/>
      <c r="U1476" s="74"/>
      <c r="V1476" s="21"/>
      <c r="W1476" s="74"/>
      <c r="X1476" s="74"/>
      <c r="Y1476" s="74"/>
      <c r="Z1476" s="74"/>
      <c r="AA1476" s="74"/>
      <c r="AB1476" s="74"/>
      <c r="AC1476" s="74"/>
      <c r="AD1476" s="74"/>
      <c r="AE1476" s="74"/>
      <c r="AF1476" s="74"/>
      <c r="AG1476" s="74"/>
      <c r="AH1476" s="74"/>
      <c r="AI1476" s="74"/>
      <c r="AJ1476" s="74"/>
      <c r="AK1476" s="74"/>
      <c r="AL1476" s="74"/>
      <c r="AM1476" s="74"/>
      <c r="AN1476" s="74"/>
    </row>
    <row r="1477" spans="1:40" ht="14.5">
      <c r="A1477" s="74"/>
      <c r="B1477" s="74"/>
      <c r="C1477" s="74"/>
      <c r="D1477" s="74"/>
      <c r="E1477" s="74"/>
      <c r="F1477" s="74"/>
      <c r="G1477" s="74"/>
      <c r="H1477" s="74"/>
      <c r="I1477" s="74"/>
      <c r="J1477" s="74"/>
      <c r="K1477" s="74"/>
      <c r="L1477" s="74"/>
      <c r="M1477" s="74"/>
      <c r="N1477" s="74"/>
      <c r="O1477" s="74"/>
      <c r="P1477" s="74"/>
      <c r="R1477" s="74"/>
      <c r="S1477" s="74"/>
      <c r="T1477" s="74"/>
      <c r="U1477" s="74"/>
      <c r="V1477" s="21"/>
      <c r="W1477" s="74"/>
      <c r="X1477" s="74"/>
      <c r="Y1477" s="74"/>
      <c r="Z1477" s="74"/>
      <c r="AA1477" s="74"/>
      <c r="AB1477" s="74"/>
      <c r="AC1477" s="74"/>
      <c r="AD1477" s="74"/>
      <c r="AE1477" s="74"/>
      <c r="AF1477" s="74"/>
      <c r="AG1477" s="74"/>
      <c r="AH1477" s="74"/>
      <c r="AI1477" s="74"/>
      <c r="AJ1477" s="74"/>
      <c r="AK1477" s="74"/>
      <c r="AL1477" s="74"/>
      <c r="AM1477" s="74"/>
      <c r="AN1477" s="74"/>
    </row>
    <row r="1478" spans="1:40" ht="14.5">
      <c r="A1478" s="74"/>
      <c r="B1478" s="74"/>
      <c r="C1478" s="74"/>
      <c r="D1478" s="74"/>
      <c r="E1478" s="74"/>
      <c r="F1478" s="74"/>
      <c r="G1478" s="74"/>
      <c r="H1478" s="74"/>
      <c r="I1478" s="74"/>
      <c r="J1478" s="74"/>
      <c r="K1478" s="74"/>
      <c r="L1478" s="74"/>
      <c r="M1478" s="74"/>
      <c r="N1478" s="74"/>
      <c r="O1478" s="74"/>
      <c r="P1478" s="74"/>
      <c r="R1478" s="74"/>
      <c r="S1478" s="74"/>
      <c r="T1478" s="74"/>
      <c r="U1478" s="74"/>
      <c r="V1478" s="21"/>
      <c r="W1478" s="74"/>
      <c r="X1478" s="74"/>
      <c r="Y1478" s="74"/>
      <c r="Z1478" s="74"/>
      <c r="AA1478" s="74"/>
      <c r="AB1478" s="74"/>
      <c r="AC1478" s="74"/>
      <c r="AD1478" s="74"/>
      <c r="AE1478" s="74"/>
      <c r="AF1478" s="74"/>
      <c r="AG1478" s="74"/>
      <c r="AH1478" s="74"/>
      <c r="AI1478" s="74"/>
      <c r="AJ1478" s="74"/>
      <c r="AK1478" s="74"/>
      <c r="AL1478" s="74"/>
      <c r="AM1478" s="74"/>
      <c r="AN1478" s="74"/>
    </row>
    <row r="1479" spans="1:40" ht="14.5">
      <c r="A1479" s="74"/>
      <c r="B1479" s="74"/>
      <c r="C1479" s="74"/>
      <c r="D1479" s="74"/>
      <c r="E1479" s="74"/>
      <c r="F1479" s="74"/>
      <c r="G1479" s="74"/>
      <c r="H1479" s="74"/>
      <c r="I1479" s="74"/>
      <c r="J1479" s="74"/>
      <c r="K1479" s="74"/>
      <c r="L1479" s="74"/>
      <c r="M1479" s="74"/>
      <c r="N1479" s="74"/>
      <c r="O1479" s="74"/>
      <c r="P1479" s="74"/>
      <c r="R1479" s="74"/>
      <c r="S1479" s="74"/>
      <c r="T1479" s="74"/>
      <c r="U1479" s="74"/>
      <c r="V1479" s="21"/>
      <c r="W1479" s="74"/>
      <c r="X1479" s="74"/>
      <c r="Y1479" s="74"/>
      <c r="Z1479" s="74"/>
      <c r="AA1479" s="74"/>
      <c r="AB1479" s="74"/>
      <c r="AC1479" s="74"/>
      <c r="AD1479" s="74"/>
      <c r="AE1479" s="74"/>
      <c r="AF1479" s="74"/>
      <c r="AG1479" s="74"/>
      <c r="AH1479" s="74"/>
      <c r="AI1479" s="74"/>
      <c r="AJ1479" s="74"/>
      <c r="AK1479" s="74"/>
      <c r="AL1479" s="74"/>
      <c r="AM1479" s="74"/>
      <c r="AN1479" s="74"/>
    </row>
    <row r="1480" spans="1:40" ht="14.5">
      <c r="A1480" s="74"/>
      <c r="B1480" s="74"/>
      <c r="C1480" s="74"/>
      <c r="D1480" s="74"/>
      <c r="E1480" s="74"/>
      <c r="F1480" s="74"/>
      <c r="G1480" s="74"/>
      <c r="H1480" s="74"/>
      <c r="I1480" s="74"/>
      <c r="J1480" s="74"/>
      <c r="K1480" s="74"/>
      <c r="L1480" s="74"/>
      <c r="M1480" s="74"/>
      <c r="N1480" s="74"/>
      <c r="O1480" s="74"/>
      <c r="P1480" s="74"/>
      <c r="R1480" s="74"/>
      <c r="S1480" s="74"/>
      <c r="T1480" s="74"/>
      <c r="U1480" s="74"/>
      <c r="V1480" s="21"/>
      <c r="W1480" s="74"/>
      <c r="X1480" s="74"/>
      <c r="Y1480" s="74"/>
      <c r="Z1480" s="74"/>
      <c r="AA1480" s="74"/>
      <c r="AB1480" s="74"/>
      <c r="AC1480" s="74"/>
      <c r="AD1480" s="74"/>
      <c r="AE1480" s="74"/>
      <c r="AF1480" s="74"/>
      <c r="AG1480" s="74"/>
      <c r="AH1480" s="74"/>
      <c r="AI1480" s="74"/>
      <c r="AJ1480" s="74"/>
      <c r="AK1480" s="74"/>
      <c r="AL1480" s="74"/>
      <c r="AM1480" s="74"/>
      <c r="AN1480" s="74"/>
    </row>
    <row r="1481" spans="1:40" ht="14.5">
      <c r="A1481" s="74"/>
      <c r="B1481" s="74"/>
      <c r="C1481" s="74"/>
      <c r="D1481" s="74"/>
      <c r="E1481" s="74"/>
      <c r="F1481" s="74"/>
      <c r="G1481" s="74"/>
      <c r="H1481" s="74"/>
      <c r="I1481" s="74"/>
      <c r="J1481" s="74"/>
      <c r="K1481" s="74"/>
      <c r="L1481" s="74"/>
      <c r="M1481" s="74"/>
      <c r="N1481" s="74"/>
      <c r="O1481" s="74"/>
      <c r="P1481" s="74"/>
      <c r="R1481" s="74"/>
      <c r="S1481" s="74"/>
      <c r="T1481" s="74"/>
      <c r="U1481" s="74"/>
      <c r="V1481" s="21"/>
      <c r="W1481" s="74"/>
      <c r="X1481" s="74"/>
      <c r="Y1481" s="74"/>
      <c r="Z1481" s="74"/>
      <c r="AA1481" s="74"/>
      <c r="AB1481" s="74"/>
      <c r="AC1481" s="74"/>
      <c r="AD1481" s="74"/>
      <c r="AE1481" s="74"/>
      <c r="AF1481" s="74"/>
      <c r="AG1481" s="74"/>
      <c r="AH1481" s="74"/>
      <c r="AI1481" s="74"/>
      <c r="AJ1481" s="74"/>
      <c r="AK1481" s="74"/>
      <c r="AL1481" s="74"/>
      <c r="AM1481" s="74"/>
      <c r="AN1481" s="74"/>
    </row>
    <row r="1482" spans="1:40" ht="14.5">
      <c r="A1482" s="74"/>
      <c r="B1482" s="74"/>
      <c r="C1482" s="74"/>
      <c r="D1482" s="74"/>
      <c r="E1482" s="74"/>
      <c r="F1482" s="74"/>
      <c r="G1482" s="74"/>
      <c r="H1482" s="74"/>
      <c r="I1482" s="74"/>
      <c r="J1482" s="74"/>
      <c r="K1482" s="74"/>
      <c r="L1482" s="74"/>
      <c r="M1482" s="74"/>
      <c r="N1482" s="74"/>
      <c r="O1482" s="74"/>
      <c r="P1482" s="74"/>
      <c r="R1482" s="74"/>
      <c r="S1482" s="74"/>
      <c r="T1482" s="74"/>
      <c r="U1482" s="74"/>
      <c r="V1482" s="21"/>
      <c r="W1482" s="74"/>
      <c r="X1482" s="74"/>
      <c r="Y1482" s="74"/>
      <c r="Z1482" s="74"/>
      <c r="AA1482" s="74"/>
      <c r="AB1482" s="74"/>
      <c r="AC1482" s="74"/>
      <c r="AD1482" s="74"/>
      <c r="AE1482" s="74"/>
      <c r="AF1482" s="74"/>
      <c r="AG1482" s="74"/>
      <c r="AH1482" s="74"/>
      <c r="AI1482" s="74"/>
      <c r="AJ1482" s="74"/>
      <c r="AK1482" s="74"/>
      <c r="AL1482" s="74"/>
      <c r="AM1482" s="74"/>
      <c r="AN1482" s="74"/>
    </row>
    <row r="1483" spans="1:40" ht="14.5">
      <c r="A1483" s="74"/>
      <c r="B1483" s="74"/>
      <c r="C1483" s="74"/>
      <c r="D1483" s="74"/>
      <c r="E1483" s="74"/>
      <c r="F1483" s="74"/>
      <c r="G1483" s="74"/>
      <c r="H1483" s="74"/>
      <c r="I1483" s="74"/>
      <c r="J1483" s="74"/>
      <c r="K1483" s="74"/>
      <c r="L1483" s="74"/>
      <c r="M1483" s="74"/>
      <c r="N1483" s="74"/>
      <c r="O1483" s="74"/>
      <c r="P1483" s="74"/>
      <c r="R1483" s="74"/>
      <c r="S1483" s="74"/>
      <c r="T1483" s="74"/>
      <c r="U1483" s="74"/>
      <c r="V1483" s="21"/>
      <c r="W1483" s="74"/>
      <c r="X1483" s="74"/>
      <c r="Y1483" s="74"/>
      <c r="Z1483" s="74"/>
      <c r="AA1483" s="74"/>
      <c r="AB1483" s="74"/>
      <c r="AC1483" s="74"/>
      <c r="AD1483" s="74"/>
      <c r="AE1483" s="74"/>
      <c r="AF1483" s="74"/>
      <c r="AG1483" s="74"/>
      <c r="AH1483" s="74"/>
      <c r="AI1483" s="74"/>
      <c r="AJ1483" s="74"/>
      <c r="AK1483" s="74"/>
      <c r="AL1483" s="74"/>
      <c r="AM1483" s="74"/>
      <c r="AN1483" s="74"/>
    </row>
    <row r="1484" spans="1:40" ht="14.5">
      <c r="A1484" s="74"/>
      <c r="B1484" s="74"/>
      <c r="C1484" s="74"/>
      <c r="D1484" s="74"/>
      <c r="E1484" s="74"/>
      <c r="F1484" s="74"/>
      <c r="G1484" s="74"/>
      <c r="H1484" s="74"/>
      <c r="I1484" s="74"/>
      <c r="J1484" s="74"/>
      <c r="K1484" s="74"/>
      <c r="L1484" s="74"/>
      <c r="M1484" s="74"/>
      <c r="N1484" s="74"/>
      <c r="O1484" s="74"/>
      <c r="P1484" s="74"/>
      <c r="R1484" s="74"/>
      <c r="S1484" s="74"/>
      <c r="T1484" s="74"/>
      <c r="U1484" s="74"/>
      <c r="V1484" s="21"/>
      <c r="W1484" s="74"/>
      <c r="X1484" s="74"/>
      <c r="Y1484" s="74"/>
      <c r="Z1484" s="74"/>
      <c r="AA1484" s="74"/>
      <c r="AB1484" s="74"/>
      <c r="AC1484" s="74"/>
      <c r="AD1484" s="74"/>
      <c r="AE1484" s="74"/>
      <c r="AF1484" s="74"/>
      <c r="AG1484" s="74"/>
      <c r="AH1484" s="74"/>
      <c r="AI1484" s="74"/>
      <c r="AJ1484" s="74"/>
      <c r="AK1484" s="74"/>
      <c r="AL1484" s="74"/>
      <c r="AM1484" s="74"/>
      <c r="AN1484" s="74"/>
    </row>
    <row r="1485" spans="1:40" ht="14.5">
      <c r="A1485" s="74"/>
      <c r="B1485" s="74"/>
      <c r="C1485" s="74"/>
      <c r="D1485" s="74"/>
      <c r="E1485" s="74"/>
      <c r="F1485" s="74"/>
      <c r="G1485" s="74"/>
      <c r="H1485" s="74"/>
      <c r="I1485" s="74"/>
      <c r="J1485" s="74"/>
      <c r="K1485" s="74"/>
      <c r="L1485" s="74"/>
      <c r="M1485" s="74"/>
      <c r="N1485" s="74"/>
      <c r="O1485" s="74"/>
      <c r="P1485" s="74"/>
      <c r="R1485" s="74"/>
      <c r="S1485" s="74"/>
      <c r="T1485" s="74"/>
      <c r="U1485" s="74"/>
      <c r="V1485" s="21"/>
      <c r="W1485" s="74"/>
      <c r="X1485" s="74"/>
      <c r="Y1485" s="74"/>
      <c r="Z1485" s="74"/>
      <c r="AA1485" s="74"/>
      <c r="AB1485" s="74"/>
      <c r="AC1485" s="74"/>
      <c r="AD1485" s="74"/>
      <c r="AE1485" s="74"/>
      <c r="AF1485" s="74"/>
      <c r="AG1485" s="74"/>
      <c r="AH1485" s="74"/>
      <c r="AI1485" s="74"/>
      <c r="AJ1485" s="74"/>
      <c r="AK1485" s="74"/>
      <c r="AL1485" s="74"/>
      <c r="AM1485" s="74"/>
      <c r="AN1485" s="74"/>
    </row>
    <row r="1486" spans="1:40" ht="14.5">
      <c r="A1486" s="74"/>
      <c r="B1486" s="74"/>
      <c r="C1486" s="74"/>
      <c r="D1486" s="74"/>
      <c r="E1486" s="74"/>
      <c r="F1486" s="74"/>
      <c r="G1486" s="74"/>
      <c r="H1486" s="74"/>
      <c r="I1486" s="74"/>
      <c r="J1486" s="74"/>
      <c r="K1486" s="74"/>
      <c r="L1486" s="74"/>
      <c r="M1486" s="74"/>
      <c r="N1486" s="74"/>
      <c r="O1486" s="74"/>
      <c r="P1486" s="74"/>
      <c r="R1486" s="74"/>
      <c r="S1486" s="74"/>
      <c r="T1486" s="74"/>
      <c r="U1486" s="74"/>
      <c r="V1486" s="21"/>
      <c r="W1486" s="74"/>
      <c r="X1486" s="74"/>
      <c r="Y1486" s="74"/>
      <c r="Z1486" s="74"/>
      <c r="AA1486" s="74"/>
      <c r="AB1486" s="74"/>
      <c r="AC1486" s="74"/>
      <c r="AD1486" s="74"/>
      <c r="AE1486" s="74"/>
      <c r="AF1486" s="74"/>
      <c r="AG1486" s="74"/>
      <c r="AH1486" s="74"/>
      <c r="AI1486" s="74"/>
      <c r="AJ1486" s="74"/>
      <c r="AK1486" s="74"/>
      <c r="AL1486" s="74"/>
      <c r="AM1486" s="74"/>
      <c r="AN1486" s="74"/>
    </row>
    <row r="1487" spans="1:40" ht="14.5">
      <c r="A1487" s="74"/>
      <c r="B1487" s="74"/>
      <c r="C1487" s="74"/>
      <c r="D1487" s="74"/>
      <c r="E1487" s="74"/>
      <c r="F1487" s="74"/>
      <c r="G1487" s="74"/>
      <c r="H1487" s="74"/>
      <c r="I1487" s="74"/>
      <c r="J1487" s="74"/>
      <c r="K1487" s="74"/>
      <c r="L1487" s="74"/>
      <c r="M1487" s="74"/>
      <c r="N1487" s="74"/>
      <c r="O1487" s="74"/>
      <c r="P1487" s="74"/>
      <c r="R1487" s="74"/>
      <c r="S1487" s="74"/>
      <c r="T1487" s="74"/>
      <c r="U1487" s="74"/>
      <c r="V1487" s="21"/>
      <c r="W1487" s="74"/>
      <c r="X1487" s="74"/>
      <c r="Y1487" s="74"/>
      <c r="Z1487" s="74"/>
      <c r="AA1487" s="74"/>
      <c r="AB1487" s="74"/>
      <c r="AC1487" s="74"/>
      <c r="AD1487" s="74"/>
      <c r="AE1487" s="74"/>
      <c r="AF1487" s="74"/>
      <c r="AG1487" s="74"/>
      <c r="AH1487" s="74"/>
      <c r="AI1487" s="74"/>
      <c r="AJ1487" s="74"/>
      <c r="AK1487" s="74"/>
      <c r="AL1487" s="74"/>
      <c r="AM1487" s="74"/>
      <c r="AN1487" s="74"/>
    </row>
    <row r="1488" spans="1:40" ht="14.5">
      <c r="A1488" s="74"/>
      <c r="B1488" s="74"/>
      <c r="C1488" s="74"/>
      <c r="D1488" s="74"/>
      <c r="E1488" s="74"/>
      <c r="F1488" s="74"/>
      <c r="G1488" s="74"/>
      <c r="H1488" s="74"/>
      <c r="I1488" s="74"/>
      <c r="J1488" s="74"/>
      <c r="K1488" s="74"/>
      <c r="L1488" s="74"/>
      <c r="M1488" s="74"/>
      <c r="N1488" s="74"/>
      <c r="O1488" s="74"/>
      <c r="P1488" s="74"/>
      <c r="R1488" s="74"/>
      <c r="S1488" s="74"/>
      <c r="T1488" s="74"/>
      <c r="U1488" s="74"/>
      <c r="V1488" s="21"/>
      <c r="W1488" s="74"/>
      <c r="X1488" s="74"/>
      <c r="Y1488" s="74"/>
      <c r="Z1488" s="74"/>
      <c r="AA1488" s="74"/>
      <c r="AB1488" s="74"/>
      <c r="AC1488" s="74"/>
      <c r="AD1488" s="74"/>
      <c r="AE1488" s="74"/>
      <c r="AF1488" s="74"/>
      <c r="AG1488" s="74"/>
      <c r="AH1488" s="74"/>
      <c r="AI1488" s="74"/>
      <c r="AJ1488" s="74"/>
      <c r="AK1488" s="74"/>
      <c r="AL1488" s="74"/>
      <c r="AM1488" s="74"/>
      <c r="AN1488" s="74"/>
    </row>
    <row r="1489" spans="1:40" ht="14.5">
      <c r="A1489" s="74"/>
      <c r="B1489" s="74"/>
      <c r="C1489" s="74"/>
      <c r="D1489" s="74"/>
      <c r="E1489" s="74"/>
      <c r="F1489" s="74"/>
      <c r="G1489" s="74"/>
      <c r="H1489" s="74"/>
      <c r="I1489" s="74"/>
      <c r="J1489" s="74"/>
      <c r="K1489" s="74"/>
      <c r="L1489" s="74"/>
      <c r="M1489" s="74"/>
      <c r="N1489" s="74"/>
      <c r="O1489" s="74"/>
      <c r="P1489" s="74"/>
      <c r="R1489" s="74"/>
      <c r="S1489" s="74"/>
      <c r="T1489" s="74"/>
      <c r="U1489" s="74"/>
      <c r="V1489" s="21"/>
      <c r="W1489" s="74"/>
      <c r="X1489" s="74"/>
      <c r="Y1489" s="74"/>
      <c r="Z1489" s="74"/>
      <c r="AA1489" s="74"/>
      <c r="AB1489" s="74"/>
      <c r="AC1489" s="74"/>
      <c r="AD1489" s="74"/>
      <c r="AE1489" s="74"/>
      <c r="AF1489" s="74"/>
      <c r="AG1489" s="74"/>
      <c r="AH1489" s="74"/>
      <c r="AI1489" s="74"/>
      <c r="AJ1489" s="74"/>
      <c r="AK1489" s="74"/>
      <c r="AL1489" s="74"/>
      <c r="AM1489" s="74"/>
      <c r="AN1489" s="74"/>
    </row>
    <row r="1490" spans="1:40" ht="14.5">
      <c r="A1490" s="74"/>
      <c r="B1490" s="74"/>
      <c r="C1490" s="74"/>
      <c r="D1490" s="74"/>
      <c r="E1490" s="74"/>
      <c r="F1490" s="74"/>
      <c r="G1490" s="74"/>
      <c r="H1490" s="74"/>
      <c r="I1490" s="74"/>
      <c r="J1490" s="74"/>
      <c r="K1490" s="74"/>
      <c r="L1490" s="74"/>
      <c r="M1490" s="74"/>
      <c r="N1490" s="74"/>
      <c r="O1490" s="74"/>
      <c r="P1490" s="74"/>
      <c r="R1490" s="74"/>
      <c r="S1490" s="74"/>
      <c r="T1490" s="74"/>
      <c r="U1490" s="74"/>
      <c r="V1490" s="21"/>
      <c r="W1490" s="74"/>
      <c r="X1490" s="74"/>
      <c r="Y1490" s="74"/>
      <c r="Z1490" s="74"/>
      <c r="AA1490" s="74"/>
      <c r="AB1490" s="74"/>
      <c r="AC1490" s="74"/>
      <c r="AD1490" s="74"/>
      <c r="AE1490" s="74"/>
      <c r="AF1490" s="74"/>
      <c r="AG1490" s="74"/>
      <c r="AH1490" s="74"/>
      <c r="AI1490" s="74"/>
      <c r="AJ1490" s="74"/>
      <c r="AK1490" s="74"/>
      <c r="AL1490" s="74"/>
      <c r="AM1490" s="74"/>
      <c r="AN1490" s="74"/>
    </row>
    <row r="1491" spans="1:40" ht="14.5">
      <c r="A1491" s="74"/>
      <c r="B1491" s="74"/>
      <c r="C1491" s="74"/>
      <c r="D1491" s="74"/>
      <c r="E1491" s="74"/>
      <c r="F1491" s="74"/>
      <c r="G1491" s="74"/>
      <c r="H1491" s="74"/>
      <c r="I1491" s="74"/>
      <c r="J1491" s="74"/>
      <c r="K1491" s="74"/>
      <c r="L1491" s="74"/>
      <c r="M1491" s="74"/>
      <c r="N1491" s="74"/>
      <c r="O1491" s="74"/>
      <c r="P1491" s="74"/>
      <c r="R1491" s="74"/>
      <c r="S1491" s="74"/>
      <c r="T1491" s="74"/>
      <c r="U1491" s="74"/>
      <c r="V1491" s="21"/>
      <c r="W1491" s="74"/>
      <c r="X1491" s="74"/>
      <c r="Y1491" s="74"/>
      <c r="Z1491" s="74"/>
      <c r="AA1491" s="74"/>
      <c r="AB1491" s="74"/>
      <c r="AC1491" s="74"/>
      <c r="AD1491" s="74"/>
      <c r="AE1491" s="74"/>
      <c r="AF1491" s="74"/>
      <c r="AG1491" s="74"/>
      <c r="AH1491" s="74"/>
      <c r="AI1491" s="74"/>
      <c r="AJ1491" s="74"/>
      <c r="AK1491" s="74"/>
      <c r="AL1491" s="74"/>
      <c r="AM1491" s="74"/>
      <c r="AN1491" s="74"/>
    </row>
    <row r="1492" spans="1:40" ht="14.5">
      <c r="A1492" s="74"/>
      <c r="B1492" s="74"/>
      <c r="C1492" s="74"/>
      <c r="D1492" s="74"/>
      <c r="E1492" s="74"/>
      <c r="F1492" s="74"/>
      <c r="G1492" s="74"/>
      <c r="H1492" s="74"/>
      <c r="I1492" s="74"/>
      <c r="J1492" s="74"/>
      <c r="K1492" s="74"/>
      <c r="L1492" s="74"/>
      <c r="M1492" s="74"/>
      <c r="N1492" s="74"/>
      <c r="O1492" s="74"/>
      <c r="P1492" s="74"/>
      <c r="R1492" s="74"/>
      <c r="S1492" s="74"/>
      <c r="T1492" s="74"/>
      <c r="U1492" s="74"/>
      <c r="V1492" s="21"/>
      <c r="W1492" s="74"/>
      <c r="X1492" s="74"/>
      <c r="Y1492" s="74"/>
      <c r="Z1492" s="74"/>
      <c r="AA1492" s="74"/>
      <c r="AB1492" s="74"/>
      <c r="AC1492" s="74"/>
      <c r="AD1492" s="74"/>
      <c r="AE1492" s="74"/>
      <c r="AF1492" s="74"/>
      <c r="AG1492" s="74"/>
      <c r="AH1492" s="74"/>
      <c r="AI1492" s="74"/>
      <c r="AJ1492" s="74"/>
      <c r="AK1492" s="74"/>
      <c r="AL1492" s="74"/>
      <c r="AM1492" s="74"/>
      <c r="AN1492" s="74"/>
    </row>
    <row r="1493" spans="1:40" ht="14.5">
      <c r="A1493" s="74"/>
      <c r="B1493" s="74"/>
      <c r="C1493" s="74"/>
      <c r="D1493" s="74"/>
      <c r="E1493" s="74"/>
      <c r="F1493" s="74"/>
      <c r="G1493" s="74"/>
      <c r="H1493" s="74"/>
      <c r="I1493" s="74"/>
      <c r="J1493" s="74"/>
      <c r="K1493" s="74"/>
      <c r="L1493" s="74"/>
      <c r="M1493" s="74"/>
      <c r="N1493" s="74"/>
      <c r="O1493" s="74"/>
      <c r="P1493" s="74"/>
      <c r="R1493" s="74"/>
      <c r="S1493" s="74"/>
      <c r="T1493" s="74"/>
      <c r="U1493" s="74"/>
      <c r="V1493" s="21"/>
      <c r="W1493" s="74"/>
      <c r="X1493" s="74"/>
      <c r="Y1493" s="74"/>
      <c r="Z1493" s="74"/>
      <c r="AA1493" s="74"/>
      <c r="AB1493" s="74"/>
      <c r="AC1493" s="74"/>
      <c r="AD1493" s="74"/>
      <c r="AE1493" s="74"/>
      <c r="AF1493" s="74"/>
      <c r="AG1493" s="74"/>
      <c r="AH1493" s="74"/>
      <c r="AI1493" s="74"/>
      <c r="AJ1493" s="74"/>
      <c r="AK1493" s="74"/>
      <c r="AL1493" s="74"/>
      <c r="AM1493" s="74"/>
      <c r="AN1493" s="74"/>
    </row>
    <row r="1494" spans="1:40" ht="14.5">
      <c r="A1494" s="74"/>
      <c r="B1494" s="74"/>
      <c r="C1494" s="74"/>
      <c r="D1494" s="74"/>
      <c r="E1494" s="74"/>
      <c r="F1494" s="74"/>
      <c r="G1494" s="74"/>
      <c r="H1494" s="74"/>
      <c r="I1494" s="74"/>
      <c r="J1494" s="74"/>
      <c r="K1494" s="74"/>
      <c r="L1494" s="74"/>
      <c r="M1494" s="74"/>
      <c r="N1494" s="74"/>
      <c r="O1494" s="74"/>
      <c r="P1494" s="74"/>
      <c r="R1494" s="74"/>
      <c r="S1494" s="74"/>
      <c r="T1494" s="74"/>
      <c r="U1494" s="74"/>
      <c r="V1494" s="21"/>
      <c r="W1494" s="74"/>
      <c r="X1494" s="74"/>
      <c r="Y1494" s="74"/>
      <c r="Z1494" s="74"/>
      <c r="AA1494" s="74"/>
      <c r="AB1494" s="74"/>
      <c r="AC1494" s="74"/>
      <c r="AD1494" s="74"/>
      <c r="AE1494" s="74"/>
      <c r="AF1494" s="74"/>
      <c r="AG1494" s="74"/>
      <c r="AH1494" s="74"/>
      <c r="AI1494" s="74"/>
      <c r="AJ1494" s="74"/>
      <c r="AK1494" s="74"/>
      <c r="AL1494" s="74"/>
      <c r="AM1494" s="74"/>
      <c r="AN1494" s="74"/>
    </row>
    <row r="1495" spans="1:40" ht="14.5">
      <c r="A1495" s="74"/>
      <c r="B1495" s="74"/>
      <c r="C1495" s="74"/>
      <c r="D1495" s="74"/>
      <c r="E1495" s="74"/>
      <c r="F1495" s="74"/>
      <c r="G1495" s="74"/>
      <c r="H1495" s="74"/>
      <c r="I1495" s="74"/>
      <c r="J1495" s="74"/>
      <c r="K1495" s="74"/>
      <c r="L1495" s="74"/>
      <c r="M1495" s="74"/>
      <c r="N1495" s="74"/>
      <c r="O1495" s="74"/>
      <c r="P1495" s="74"/>
      <c r="R1495" s="74"/>
      <c r="S1495" s="74"/>
      <c r="T1495" s="74"/>
      <c r="U1495" s="74"/>
      <c r="V1495" s="21"/>
      <c r="W1495" s="74"/>
      <c r="X1495" s="74"/>
      <c r="Y1495" s="74"/>
      <c r="Z1495" s="74"/>
      <c r="AA1495" s="74"/>
      <c r="AB1495" s="74"/>
      <c r="AC1495" s="74"/>
      <c r="AD1495" s="74"/>
      <c r="AE1495" s="74"/>
      <c r="AF1495" s="74"/>
      <c r="AG1495" s="74"/>
      <c r="AH1495" s="74"/>
      <c r="AI1495" s="74"/>
      <c r="AJ1495" s="74"/>
      <c r="AK1495" s="74"/>
      <c r="AL1495" s="74"/>
      <c r="AM1495" s="74"/>
      <c r="AN1495" s="74"/>
    </row>
    <row r="1496" spans="1:40" ht="14.5">
      <c r="A1496" s="74"/>
      <c r="B1496" s="74"/>
      <c r="C1496" s="74"/>
      <c r="D1496" s="74"/>
      <c r="E1496" s="74"/>
      <c r="F1496" s="74"/>
      <c r="G1496" s="74"/>
      <c r="H1496" s="74"/>
      <c r="I1496" s="74"/>
      <c r="J1496" s="74"/>
      <c r="K1496" s="74"/>
      <c r="L1496" s="74"/>
      <c r="M1496" s="74"/>
      <c r="N1496" s="74"/>
      <c r="O1496" s="74"/>
      <c r="P1496" s="74"/>
      <c r="R1496" s="74"/>
      <c r="S1496" s="74"/>
      <c r="T1496" s="74"/>
      <c r="U1496" s="74"/>
      <c r="V1496" s="21"/>
      <c r="W1496" s="74"/>
      <c r="X1496" s="74"/>
      <c r="Y1496" s="74"/>
      <c r="Z1496" s="74"/>
      <c r="AA1496" s="74"/>
      <c r="AB1496" s="74"/>
      <c r="AC1496" s="74"/>
      <c r="AD1496" s="74"/>
      <c r="AE1496" s="74"/>
      <c r="AF1496" s="74"/>
      <c r="AG1496" s="74"/>
      <c r="AH1496" s="74"/>
      <c r="AI1496" s="74"/>
      <c r="AJ1496" s="74"/>
      <c r="AK1496" s="74"/>
      <c r="AL1496" s="74"/>
      <c r="AM1496" s="74"/>
      <c r="AN1496" s="74"/>
    </row>
    <row r="1497" spans="1:40" ht="14.5">
      <c r="A1497" s="74"/>
      <c r="B1497" s="74"/>
      <c r="C1497" s="74"/>
      <c r="D1497" s="74"/>
      <c r="E1497" s="74"/>
      <c r="F1497" s="74"/>
      <c r="G1497" s="74"/>
      <c r="H1497" s="74"/>
      <c r="I1497" s="74"/>
      <c r="J1497" s="74"/>
      <c r="K1497" s="74"/>
      <c r="L1497" s="74"/>
      <c r="M1497" s="74"/>
      <c r="N1497" s="74"/>
      <c r="O1497" s="74"/>
      <c r="P1497" s="74"/>
      <c r="R1497" s="74"/>
      <c r="S1497" s="74"/>
      <c r="T1497" s="74"/>
      <c r="U1497" s="74"/>
      <c r="V1497" s="21"/>
      <c r="W1497" s="74"/>
      <c r="X1497" s="74"/>
      <c r="Y1497" s="74"/>
      <c r="Z1497" s="74"/>
      <c r="AA1497" s="74"/>
      <c r="AB1497" s="74"/>
      <c r="AC1497" s="74"/>
      <c r="AD1497" s="74"/>
      <c r="AE1497" s="74"/>
      <c r="AF1497" s="74"/>
      <c r="AG1497" s="74"/>
      <c r="AH1497" s="74"/>
      <c r="AI1497" s="74"/>
      <c r="AJ1497" s="74"/>
      <c r="AK1497" s="74"/>
      <c r="AL1497" s="74"/>
      <c r="AM1497" s="74"/>
      <c r="AN1497" s="74"/>
    </row>
    <row r="1498" spans="1:40" ht="14.5">
      <c r="A1498" s="74"/>
      <c r="B1498" s="74"/>
      <c r="C1498" s="74"/>
      <c r="D1498" s="74"/>
      <c r="E1498" s="74"/>
      <c r="F1498" s="74"/>
      <c r="G1498" s="74"/>
      <c r="H1498" s="74"/>
      <c r="I1498" s="74"/>
      <c r="J1498" s="74"/>
      <c r="K1498" s="74"/>
      <c r="L1498" s="74"/>
      <c r="M1498" s="74"/>
      <c r="N1498" s="74"/>
      <c r="O1498" s="74"/>
      <c r="P1498" s="74"/>
      <c r="R1498" s="74"/>
      <c r="S1498" s="74"/>
      <c r="T1498" s="74"/>
      <c r="U1498" s="74"/>
      <c r="V1498" s="21"/>
      <c r="W1498" s="74"/>
      <c r="X1498" s="74"/>
      <c r="Y1498" s="74"/>
      <c r="Z1498" s="74"/>
      <c r="AA1498" s="74"/>
      <c r="AB1498" s="74"/>
      <c r="AC1498" s="74"/>
      <c r="AD1498" s="74"/>
      <c r="AE1498" s="74"/>
      <c r="AF1498" s="74"/>
      <c r="AG1498" s="74"/>
      <c r="AH1498" s="74"/>
      <c r="AI1498" s="74"/>
      <c r="AJ1498" s="74"/>
      <c r="AK1498" s="74"/>
      <c r="AL1498" s="74"/>
      <c r="AM1498" s="74"/>
      <c r="AN1498" s="74"/>
    </row>
    <row r="1499" spans="1:40" ht="14.5">
      <c r="A1499" s="74"/>
      <c r="B1499" s="74"/>
      <c r="C1499" s="74"/>
      <c r="D1499" s="74"/>
      <c r="E1499" s="74"/>
      <c r="F1499" s="74"/>
      <c r="G1499" s="74"/>
      <c r="H1499" s="74"/>
      <c r="I1499" s="74"/>
      <c r="J1499" s="74"/>
      <c r="K1499" s="74"/>
      <c r="L1499" s="74"/>
      <c r="M1499" s="74"/>
      <c r="N1499" s="74"/>
      <c r="O1499" s="74"/>
      <c r="P1499" s="74"/>
      <c r="R1499" s="74"/>
      <c r="S1499" s="74"/>
      <c r="T1499" s="74"/>
      <c r="U1499" s="74"/>
      <c r="V1499" s="21"/>
      <c r="W1499" s="74"/>
      <c r="X1499" s="74"/>
      <c r="Y1499" s="74"/>
      <c r="Z1499" s="74"/>
      <c r="AA1499" s="74"/>
      <c r="AB1499" s="74"/>
      <c r="AC1499" s="74"/>
      <c r="AD1499" s="74"/>
      <c r="AE1499" s="74"/>
      <c r="AF1499" s="74"/>
      <c r="AG1499" s="74"/>
      <c r="AH1499" s="74"/>
      <c r="AI1499" s="74"/>
      <c r="AJ1499" s="74"/>
      <c r="AK1499" s="74"/>
      <c r="AL1499" s="74"/>
      <c r="AM1499" s="74"/>
      <c r="AN1499" s="74"/>
    </row>
    <row r="1500" spans="1:40" ht="14.5">
      <c r="A1500" s="74"/>
      <c r="B1500" s="74"/>
      <c r="C1500" s="74"/>
      <c r="D1500" s="74"/>
      <c r="E1500" s="74"/>
      <c r="F1500" s="74"/>
      <c r="G1500" s="74"/>
      <c r="H1500" s="74"/>
      <c r="I1500" s="74"/>
      <c r="J1500" s="74"/>
      <c r="K1500" s="74"/>
      <c r="L1500" s="74"/>
      <c r="M1500" s="74"/>
      <c r="N1500" s="74"/>
      <c r="O1500" s="74"/>
      <c r="P1500" s="74"/>
      <c r="R1500" s="74"/>
      <c r="S1500" s="74"/>
      <c r="T1500" s="74"/>
      <c r="U1500" s="74"/>
      <c r="V1500" s="21"/>
      <c r="W1500" s="74"/>
      <c r="X1500" s="74"/>
      <c r="Y1500" s="74"/>
      <c r="Z1500" s="74"/>
      <c r="AA1500" s="74"/>
      <c r="AB1500" s="74"/>
      <c r="AC1500" s="74"/>
      <c r="AD1500" s="74"/>
      <c r="AE1500" s="74"/>
      <c r="AF1500" s="74"/>
      <c r="AG1500" s="74"/>
      <c r="AH1500" s="74"/>
      <c r="AI1500" s="74"/>
      <c r="AJ1500" s="74"/>
      <c r="AK1500" s="74"/>
      <c r="AL1500" s="74"/>
      <c r="AM1500" s="74"/>
      <c r="AN1500" s="74"/>
    </row>
    <row r="1501" spans="1:40" ht="14.5">
      <c r="A1501" s="74"/>
      <c r="B1501" s="74"/>
      <c r="C1501" s="74"/>
      <c r="D1501" s="74"/>
      <c r="E1501" s="74"/>
      <c r="F1501" s="74"/>
      <c r="G1501" s="74"/>
      <c r="H1501" s="74"/>
      <c r="I1501" s="74"/>
      <c r="J1501" s="74"/>
      <c r="K1501" s="74"/>
      <c r="L1501" s="74"/>
      <c r="M1501" s="74"/>
      <c r="N1501" s="74"/>
      <c r="O1501" s="74"/>
      <c r="P1501" s="74"/>
      <c r="R1501" s="74"/>
      <c r="S1501" s="74"/>
      <c r="T1501" s="74"/>
      <c r="U1501" s="74"/>
      <c r="V1501" s="21"/>
      <c r="W1501" s="74"/>
      <c r="X1501" s="74"/>
      <c r="Y1501" s="74"/>
      <c r="Z1501" s="74"/>
      <c r="AA1501" s="74"/>
      <c r="AB1501" s="74"/>
      <c r="AC1501" s="74"/>
      <c r="AD1501" s="74"/>
      <c r="AE1501" s="74"/>
      <c r="AF1501" s="74"/>
      <c r="AG1501" s="74"/>
      <c r="AH1501" s="74"/>
      <c r="AI1501" s="74"/>
      <c r="AJ1501" s="74"/>
      <c r="AK1501" s="74"/>
      <c r="AL1501" s="74"/>
      <c r="AM1501" s="74"/>
      <c r="AN1501" s="74"/>
    </row>
    <row r="1502" spans="1:40" ht="14.5">
      <c r="A1502" s="74"/>
      <c r="B1502" s="74"/>
      <c r="C1502" s="74"/>
      <c r="D1502" s="74"/>
      <c r="E1502" s="74"/>
      <c r="F1502" s="74"/>
      <c r="G1502" s="74"/>
      <c r="H1502" s="74"/>
      <c r="I1502" s="74"/>
      <c r="J1502" s="74"/>
      <c r="K1502" s="74"/>
      <c r="L1502" s="74"/>
      <c r="M1502" s="74"/>
      <c r="N1502" s="74"/>
      <c r="O1502" s="74"/>
      <c r="P1502" s="74"/>
      <c r="R1502" s="74"/>
      <c r="S1502" s="74"/>
      <c r="T1502" s="74"/>
      <c r="U1502" s="74"/>
      <c r="V1502" s="21"/>
      <c r="W1502" s="74"/>
      <c r="X1502" s="74"/>
      <c r="Y1502" s="74"/>
      <c r="Z1502" s="74"/>
      <c r="AA1502" s="74"/>
      <c r="AB1502" s="74"/>
      <c r="AC1502" s="74"/>
      <c r="AD1502" s="74"/>
      <c r="AE1502" s="74"/>
      <c r="AF1502" s="74"/>
      <c r="AG1502" s="74"/>
      <c r="AH1502" s="74"/>
      <c r="AI1502" s="74"/>
      <c r="AJ1502" s="74"/>
      <c r="AK1502" s="74"/>
      <c r="AL1502" s="74"/>
      <c r="AM1502" s="74"/>
      <c r="AN1502" s="74"/>
    </row>
    <row r="1503" spans="1:40" ht="14.5">
      <c r="A1503" s="74"/>
      <c r="B1503" s="74"/>
      <c r="C1503" s="74"/>
      <c r="D1503" s="74"/>
      <c r="E1503" s="74"/>
      <c r="F1503" s="74"/>
      <c r="G1503" s="74"/>
      <c r="H1503" s="74"/>
      <c r="I1503" s="74"/>
      <c r="J1503" s="74"/>
      <c r="K1503" s="74"/>
      <c r="L1503" s="74"/>
      <c r="M1503" s="74"/>
      <c r="N1503" s="74"/>
      <c r="O1503" s="74"/>
      <c r="P1503" s="74"/>
      <c r="R1503" s="74"/>
      <c r="S1503" s="74"/>
      <c r="T1503" s="74"/>
      <c r="U1503" s="74"/>
      <c r="V1503" s="21"/>
      <c r="W1503" s="74"/>
      <c r="X1503" s="74"/>
      <c r="Y1503" s="74"/>
      <c r="Z1503" s="74"/>
      <c r="AA1503" s="74"/>
      <c r="AB1503" s="74"/>
      <c r="AC1503" s="74"/>
      <c r="AD1503" s="74"/>
      <c r="AE1503" s="74"/>
      <c r="AF1503" s="74"/>
      <c r="AG1503" s="74"/>
      <c r="AH1503" s="74"/>
      <c r="AI1503" s="74"/>
      <c r="AJ1503" s="74"/>
      <c r="AK1503" s="74"/>
      <c r="AL1503" s="74"/>
      <c r="AM1503" s="74"/>
      <c r="AN1503" s="74"/>
    </row>
    <row r="1504" spans="1:40" ht="14.5">
      <c r="A1504" s="74"/>
      <c r="B1504" s="74"/>
      <c r="C1504" s="74"/>
      <c r="D1504" s="74"/>
      <c r="E1504" s="74"/>
      <c r="F1504" s="74"/>
      <c r="G1504" s="74"/>
      <c r="H1504" s="74"/>
      <c r="I1504" s="74"/>
      <c r="J1504" s="74"/>
      <c r="K1504" s="74"/>
      <c r="L1504" s="74"/>
      <c r="M1504" s="74"/>
      <c r="N1504" s="74"/>
      <c r="O1504" s="74"/>
      <c r="P1504" s="74"/>
      <c r="R1504" s="74"/>
      <c r="S1504" s="74"/>
      <c r="T1504" s="74"/>
      <c r="U1504" s="74"/>
      <c r="V1504" s="21"/>
      <c r="W1504" s="74"/>
      <c r="X1504" s="74"/>
      <c r="Y1504" s="74"/>
      <c r="Z1504" s="74"/>
      <c r="AA1504" s="74"/>
      <c r="AB1504" s="74"/>
      <c r="AC1504" s="74"/>
      <c r="AD1504" s="74"/>
      <c r="AE1504" s="74"/>
      <c r="AF1504" s="74"/>
      <c r="AG1504" s="74"/>
      <c r="AH1504" s="74"/>
      <c r="AI1504" s="74"/>
      <c r="AJ1504" s="74"/>
      <c r="AK1504" s="74"/>
      <c r="AL1504" s="74"/>
      <c r="AM1504" s="74"/>
      <c r="AN1504" s="74"/>
    </row>
    <row r="1505" spans="1:40" ht="14.5">
      <c r="A1505" s="74"/>
      <c r="B1505" s="74"/>
      <c r="C1505" s="74"/>
      <c r="D1505" s="74"/>
      <c r="E1505" s="74"/>
      <c r="F1505" s="74"/>
      <c r="G1505" s="74"/>
      <c r="H1505" s="74"/>
      <c r="I1505" s="74"/>
      <c r="J1505" s="74"/>
      <c r="K1505" s="74"/>
      <c r="L1505" s="74"/>
      <c r="M1505" s="74"/>
      <c r="N1505" s="74"/>
      <c r="O1505" s="74"/>
      <c r="P1505" s="74"/>
      <c r="R1505" s="74"/>
      <c r="S1505" s="74"/>
      <c r="T1505" s="74"/>
      <c r="U1505" s="74"/>
      <c r="V1505" s="21"/>
      <c r="W1505" s="74"/>
      <c r="X1505" s="74"/>
      <c r="Y1505" s="74"/>
      <c r="Z1505" s="74"/>
      <c r="AA1505" s="74"/>
      <c r="AB1505" s="74"/>
      <c r="AC1505" s="74"/>
      <c r="AD1505" s="74"/>
      <c r="AE1505" s="74"/>
      <c r="AF1505" s="74"/>
      <c r="AG1505" s="74"/>
      <c r="AH1505" s="74"/>
      <c r="AI1505" s="74"/>
      <c r="AJ1505" s="74"/>
      <c r="AK1505" s="74"/>
      <c r="AL1505" s="74"/>
      <c r="AM1505" s="74"/>
      <c r="AN1505" s="74"/>
    </row>
    <row r="1506" spans="1:40" ht="14.5">
      <c r="A1506" s="74"/>
      <c r="B1506" s="74"/>
      <c r="C1506" s="74"/>
      <c r="D1506" s="74"/>
      <c r="E1506" s="74"/>
      <c r="F1506" s="74"/>
      <c r="G1506" s="74"/>
      <c r="H1506" s="74"/>
      <c r="I1506" s="74"/>
      <c r="J1506" s="74"/>
      <c r="K1506" s="74"/>
      <c r="L1506" s="74"/>
      <c r="M1506" s="74"/>
      <c r="N1506" s="74"/>
      <c r="O1506" s="74"/>
      <c r="P1506" s="74"/>
      <c r="R1506" s="74"/>
      <c r="S1506" s="74"/>
      <c r="T1506" s="74"/>
      <c r="U1506" s="74"/>
      <c r="V1506" s="21"/>
      <c r="W1506" s="74"/>
      <c r="X1506" s="74"/>
      <c r="Y1506" s="74"/>
      <c r="Z1506" s="74"/>
      <c r="AA1506" s="74"/>
      <c r="AB1506" s="74"/>
      <c r="AC1506" s="74"/>
      <c r="AD1506" s="74"/>
      <c r="AE1506" s="74"/>
      <c r="AF1506" s="74"/>
      <c r="AG1506" s="74"/>
      <c r="AH1506" s="74"/>
      <c r="AI1506" s="74"/>
      <c r="AJ1506" s="74"/>
      <c r="AK1506" s="74"/>
      <c r="AL1506" s="74"/>
      <c r="AM1506" s="74"/>
      <c r="AN1506" s="74"/>
    </row>
    <row r="1507" spans="1:40" ht="14.5">
      <c r="A1507" s="74"/>
      <c r="B1507" s="74"/>
      <c r="C1507" s="74"/>
      <c r="D1507" s="74"/>
      <c r="E1507" s="74"/>
      <c r="F1507" s="74"/>
      <c r="G1507" s="74"/>
      <c r="H1507" s="74"/>
      <c r="I1507" s="74"/>
      <c r="J1507" s="74"/>
      <c r="K1507" s="74"/>
      <c r="L1507" s="74"/>
      <c r="M1507" s="74"/>
      <c r="N1507" s="74"/>
      <c r="O1507" s="74"/>
      <c r="P1507" s="74"/>
      <c r="R1507" s="74"/>
      <c r="S1507" s="74"/>
      <c r="T1507" s="74"/>
      <c r="U1507" s="74"/>
      <c r="V1507" s="21"/>
      <c r="W1507" s="74"/>
      <c r="X1507" s="74"/>
      <c r="Y1507" s="74"/>
      <c r="Z1507" s="74"/>
      <c r="AA1507" s="74"/>
      <c r="AB1507" s="74"/>
      <c r="AC1507" s="74"/>
      <c r="AD1507" s="74"/>
      <c r="AE1507" s="74"/>
      <c r="AF1507" s="74"/>
      <c r="AG1507" s="74"/>
      <c r="AH1507" s="74"/>
      <c r="AI1507" s="74"/>
      <c r="AJ1507" s="74"/>
      <c r="AK1507" s="74"/>
      <c r="AL1507" s="74"/>
      <c r="AM1507" s="74"/>
      <c r="AN1507" s="74"/>
    </row>
    <row r="1508" spans="1:40" ht="14.5">
      <c r="A1508" s="74"/>
      <c r="B1508" s="74"/>
      <c r="C1508" s="74"/>
      <c r="D1508" s="74"/>
      <c r="E1508" s="74"/>
      <c r="F1508" s="74"/>
      <c r="G1508" s="74"/>
      <c r="H1508" s="74"/>
      <c r="I1508" s="74"/>
      <c r="J1508" s="74"/>
      <c r="K1508" s="74"/>
      <c r="L1508" s="74"/>
      <c r="M1508" s="74"/>
      <c r="N1508" s="74"/>
      <c r="O1508" s="74"/>
      <c r="P1508" s="74"/>
      <c r="R1508" s="74"/>
      <c r="S1508" s="74"/>
      <c r="T1508" s="74"/>
      <c r="U1508" s="74"/>
      <c r="V1508" s="21"/>
      <c r="W1508" s="74"/>
      <c r="X1508" s="74"/>
      <c r="Y1508" s="74"/>
      <c r="Z1508" s="74"/>
      <c r="AA1508" s="74"/>
      <c r="AB1508" s="74"/>
      <c r="AC1508" s="74"/>
      <c r="AD1508" s="74"/>
      <c r="AE1508" s="74"/>
      <c r="AF1508" s="74"/>
      <c r="AG1508" s="74"/>
      <c r="AH1508" s="74"/>
      <c r="AI1508" s="74"/>
      <c r="AJ1508" s="74"/>
      <c r="AK1508" s="74"/>
      <c r="AL1508" s="74"/>
      <c r="AM1508" s="74"/>
      <c r="AN1508" s="74"/>
    </row>
    <row r="1509" spans="1:40" ht="14.5">
      <c r="A1509" s="74"/>
      <c r="B1509" s="74"/>
      <c r="C1509" s="74"/>
      <c r="D1509" s="74"/>
      <c r="E1509" s="74"/>
      <c r="F1509" s="74"/>
      <c r="G1509" s="74"/>
      <c r="H1509" s="74"/>
      <c r="I1509" s="74"/>
      <c r="J1509" s="74"/>
      <c r="K1509" s="74"/>
      <c r="L1509" s="74"/>
      <c r="M1509" s="74"/>
      <c r="N1509" s="74"/>
      <c r="O1509" s="74"/>
      <c r="P1509" s="74"/>
      <c r="R1509" s="74"/>
      <c r="S1509" s="74"/>
      <c r="T1509" s="74"/>
      <c r="U1509" s="74"/>
      <c r="V1509" s="21"/>
      <c r="W1509" s="74"/>
      <c r="X1509" s="74"/>
      <c r="Y1509" s="74"/>
      <c r="Z1509" s="74"/>
      <c r="AA1509" s="74"/>
      <c r="AB1509" s="74"/>
      <c r="AC1509" s="74"/>
      <c r="AD1509" s="74"/>
      <c r="AE1509" s="74"/>
      <c r="AF1509" s="74"/>
      <c r="AG1509" s="74"/>
      <c r="AH1509" s="74"/>
      <c r="AI1509" s="74"/>
      <c r="AJ1509" s="74"/>
      <c r="AK1509" s="74"/>
      <c r="AL1509" s="74"/>
      <c r="AM1509" s="74"/>
      <c r="AN1509" s="74"/>
    </row>
    <row r="1510" spans="1:40" ht="14.5">
      <c r="A1510" s="74"/>
      <c r="B1510" s="74"/>
      <c r="C1510" s="74"/>
      <c r="D1510" s="74"/>
      <c r="E1510" s="74"/>
      <c r="F1510" s="74"/>
      <c r="G1510" s="74"/>
      <c r="H1510" s="74"/>
      <c r="I1510" s="74"/>
      <c r="J1510" s="74"/>
      <c r="K1510" s="74"/>
      <c r="L1510" s="74"/>
      <c r="M1510" s="74"/>
      <c r="N1510" s="74"/>
      <c r="O1510" s="74"/>
      <c r="P1510" s="74"/>
      <c r="R1510" s="74"/>
      <c r="S1510" s="74"/>
      <c r="T1510" s="74"/>
      <c r="U1510" s="74"/>
      <c r="V1510" s="21"/>
      <c r="W1510" s="74"/>
      <c r="X1510" s="74"/>
      <c r="Y1510" s="74"/>
      <c r="Z1510" s="74"/>
      <c r="AA1510" s="74"/>
      <c r="AB1510" s="74"/>
      <c r="AC1510" s="74"/>
      <c r="AD1510" s="74"/>
      <c r="AE1510" s="74"/>
      <c r="AF1510" s="74"/>
      <c r="AG1510" s="74"/>
      <c r="AH1510" s="74"/>
      <c r="AI1510" s="74"/>
      <c r="AJ1510" s="74"/>
      <c r="AK1510" s="74"/>
      <c r="AL1510" s="74"/>
      <c r="AM1510" s="74"/>
      <c r="AN1510" s="74"/>
    </row>
    <row r="1511" spans="1:40" ht="14.5">
      <c r="A1511" s="74"/>
      <c r="B1511" s="74"/>
      <c r="C1511" s="74"/>
      <c r="D1511" s="74"/>
      <c r="E1511" s="74"/>
      <c r="F1511" s="74"/>
      <c r="G1511" s="74"/>
      <c r="H1511" s="74"/>
      <c r="I1511" s="74"/>
      <c r="J1511" s="74"/>
      <c r="K1511" s="74"/>
      <c r="L1511" s="74"/>
      <c r="M1511" s="74"/>
      <c r="N1511" s="74"/>
      <c r="O1511" s="74"/>
      <c r="P1511" s="74"/>
      <c r="R1511" s="74"/>
      <c r="S1511" s="74"/>
      <c r="T1511" s="74"/>
      <c r="U1511" s="74"/>
      <c r="V1511" s="21"/>
      <c r="W1511" s="74"/>
      <c r="X1511" s="74"/>
      <c r="Y1511" s="74"/>
      <c r="Z1511" s="74"/>
      <c r="AA1511" s="74"/>
      <c r="AB1511" s="74"/>
      <c r="AC1511" s="74"/>
      <c r="AD1511" s="74"/>
      <c r="AE1511" s="74"/>
      <c r="AF1511" s="74"/>
      <c r="AG1511" s="74"/>
      <c r="AH1511" s="74"/>
      <c r="AI1511" s="74"/>
      <c r="AJ1511" s="74"/>
      <c r="AK1511" s="74"/>
      <c r="AL1511" s="74"/>
      <c r="AM1511" s="74"/>
      <c r="AN1511" s="74"/>
    </row>
    <row r="1512" spans="1:40" ht="14.5">
      <c r="A1512" s="74"/>
      <c r="B1512" s="74"/>
      <c r="C1512" s="74"/>
      <c r="D1512" s="74"/>
      <c r="E1512" s="74"/>
      <c r="F1512" s="74"/>
      <c r="G1512" s="74"/>
      <c r="H1512" s="74"/>
      <c r="I1512" s="74"/>
      <c r="J1512" s="74"/>
      <c r="K1512" s="74"/>
      <c r="L1512" s="74"/>
      <c r="M1512" s="74"/>
      <c r="N1512" s="74"/>
      <c r="O1512" s="74"/>
      <c r="P1512" s="74"/>
      <c r="R1512" s="74"/>
      <c r="S1512" s="74"/>
      <c r="T1512" s="74"/>
      <c r="U1512" s="74"/>
      <c r="V1512" s="21"/>
      <c r="W1512" s="74"/>
      <c r="X1512" s="74"/>
      <c r="Y1512" s="74"/>
      <c r="Z1512" s="74"/>
      <c r="AA1512" s="74"/>
      <c r="AB1512" s="74"/>
      <c r="AC1512" s="74"/>
      <c r="AD1512" s="74"/>
      <c r="AE1512" s="74"/>
      <c r="AF1512" s="74"/>
      <c r="AG1512" s="74"/>
      <c r="AH1512" s="74"/>
      <c r="AI1512" s="74"/>
      <c r="AJ1512" s="74"/>
      <c r="AK1512" s="74"/>
      <c r="AL1512" s="74"/>
      <c r="AM1512" s="74"/>
      <c r="AN1512" s="74"/>
    </row>
    <row r="1513" spans="1:40" ht="14.5">
      <c r="A1513" s="74"/>
      <c r="B1513" s="74"/>
      <c r="C1513" s="74"/>
      <c r="D1513" s="74"/>
      <c r="E1513" s="74"/>
      <c r="F1513" s="74"/>
      <c r="G1513" s="74"/>
      <c r="H1513" s="74"/>
      <c r="I1513" s="74"/>
      <c r="J1513" s="74"/>
      <c r="K1513" s="74"/>
      <c r="L1513" s="74"/>
      <c r="M1513" s="74"/>
      <c r="N1513" s="74"/>
      <c r="O1513" s="74"/>
      <c r="P1513" s="74"/>
      <c r="R1513" s="74"/>
      <c r="S1513" s="74"/>
      <c r="T1513" s="74"/>
      <c r="U1513" s="74"/>
      <c r="V1513" s="21"/>
      <c r="W1513" s="74"/>
      <c r="X1513" s="74"/>
      <c r="Y1513" s="74"/>
      <c r="Z1513" s="74"/>
      <c r="AA1513" s="74"/>
      <c r="AB1513" s="74"/>
      <c r="AC1513" s="74"/>
      <c r="AD1513" s="74"/>
      <c r="AE1513" s="74"/>
      <c r="AF1513" s="74"/>
      <c r="AG1513" s="74"/>
      <c r="AH1513" s="74"/>
      <c r="AI1513" s="74"/>
      <c r="AJ1513" s="74"/>
      <c r="AK1513" s="74"/>
      <c r="AL1513" s="74"/>
      <c r="AM1513" s="74"/>
      <c r="AN1513" s="74"/>
    </row>
    <row r="1514" spans="1:40" ht="14.5">
      <c r="A1514" s="74"/>
      <c r="B1514" s="74"/>
      <c r="C1514" s="74"/>
      <c r="D1514" s="74"/>
      <c r="E1514" s="74"/>
      <c r="F1514" s="74"/>
      <c r="G1514" s="74"/>
      <c r="H1514" s="74"/>
      <c r="I1514" s="74"/>
      <c r="J1514" s="74"/>
      <c r="K1514" s="74"/>
      <c r="L1514" s="74"/>
      <c r="M1514" s="74"/>
      <c r="N1514" s="74"/>
      <c r="O1514" s="74"/>
      <c r="P1514" s="74"/>
      <c r="R1514" s="74"/>
      <c r="S1514" s="74"/>
      <c r="T1514" s="74"/>
      <c r="U1514" s="74"/>
      <c r="V1514" s="21"/>
      <c r="W1514" s="74"/>
      <c r="X1514" s="74"/>
      <c r="Y1514" s="74"/>
      <c r="Z1514" s="74"/>
      <c r="AA1514" s="74"/>
      <c r="AB1514" s="74"/>
      <c r="AC1514" s="74"/>
      <c r="AD1514" s="74"/>
      <c r="AE1514" s="74"/>
      <c r="AF1514" s="74"/>
      <c r="AG1514" s="74"/>
      <c r="AH1514" s="74"/>
      <c r="AI1514" s="74"/>
      <c r="AJ1514" s="74"/>
      <c r="AK1514" s="74"/>
      <c r="AL1514" s="74"/>
      <c r="AM1514" s="74"/>
      <c r="AN1514" s="74"/>
    </row>
    <row r="1515" spans="1:40" ht="14.5">
      <c r="A1515" s="74"/>
      <c r="B1515" s="74"/>
      <c r="C1515" s="74"/>
      <c r="D1515" s="74"/>
      <c r="E1515" s="74"/>
      <c r="F1515" s="74"/>
      <c r="G1515" s="74"/>
      <c r="H1515" s="74"/>
      <c r="I1515" s="74"/>
      <c r="J1515" s="74"/>
      <c r="K1515" s="74"/>
      <c r="L1515" s="74"/>
      <c r="M1515" s="74"/>
      <c r="N1515" s="74"/>
      <c r="O1515" s="74"/>
      <c r="P1515" s="74"/>
      <c r="R1515" s="74"/>
      <c r="S1515" s="74"/>
      <c r="T1515" s="74"/>
      <c r="U1515" s="74"/>
      <c r="V1515" s="21"/>
      <c r="W1515" s="74"/>
      <c r="X1515" s="74"/>
      <c r="Y1515" s="74"/>
      <c r="Z1515" s="74"/>
      <c r="AA1515" s="74"/>
      <c r="AB1515" s="74"/>
      <c r="AC1515" s="74"/>
      <c r="AD1515" s="74"/>
      <c r="AE1515" s="74"/>
      <c r="AF1515" s="74"/>
      <c r="AG1515" s="74"/>
      <c r="AH1515" s="74"/>
      <c r="AI1515" s="74"/>
      <c r="AJ1515" s="74"/>
      <c r="AK1515" s="74"/>
      <c r="AL1515" s="74"/>
      <c r="AM1515" s="74"/>
      <c r="AN1515" s="74"/>
    </row>
    <row r="1516" spans="1:40" ht="14.5">
      <c r="A1516" s="74"/>
      <c r="B1516" s="74"/>
      <c r="C1516" s="74"/>
      <c r="D1516" s="74"/>
      <c r="E1516" s="74"/>
      <c r="F1516" s="74"/>
      <c r="G1516" s="74"/>
      <c r="H1516" s="74"/>
      <c r="I1516" s="74"/>
      <c r="J1516" s="74"/>
      <c r="K1516" s="74"/>
      <c r="L1516" s="74"/>
      <c r="M1516" s="74"/>
      <c r="N1516" s="74"/>
      <c r="O1516" s="74"/>
      <c r="P1516" s="74"/>
      <c r="R1516" s="74"/>
      <c r="S1516" s="74"/>
      <c r="T1516" s="74"/>
      <c r="U1516" s="74"/>
      <c r="V1516" s="21"/>
      <c r="W1516" s="74"/>
      <c r="X1516" s="74"/>
      <c r="Y1516" s="74"/>
      <c r="Z1516" s="74"/>
      <c r="AA1516" s="74"/>
      <c r="AB1516" s="74"/>
      <c r="AC1516" s="74"/>
      <c r="AD1516" s="74"/>
      <c r="AE1516" s="74"/>
      <c r="AF1516" s="74"/>
      <c r="AG1516" s="74"/>
      <c r="AH1516" s="74"/>
      <c r="AI1516" s="74"/>
      <c r="AJ1516" s="74"/>
      <c r="AK1516" s="74"/>
      <c r="AL1516" s="74"/>
      <c r="AM1516" s="74"/>
      <c r="AN1516" s="74"/>
    </row>
    <row r="1517" spans="1:40" ht="14.5">
      <c r="A1517" s="74"/>
      <c r="B1517" s="74"/>
      <c r="C1517" s="74"/>
      <c r="D1517" s="74"/>
      <c r="E1517" s="74"/>
      <c r="F1517" s="74"/>
      <c r="G1517" s="74"/>
      <c r="H1517" s="74"/>
      <c r="I1517" s="74"/>
      <c r="J1517" s="74"/>
      <c r="K1517" s="74"/>
      <c r="L1517" s="74"/>
      <c r="M1517" s="74"/>
      <c r="N1517" s="74"/>
      <c r="O1517" s="74"/>
      <c r="P1517" s="74"/>
      <c r="R1517" s="74"/>
      <c r="S1517" s="74"/>
      <c r="T1517" s="74"/>
      <c r="U1517" s="74"/>
      <c r="V1517" s="21"/>
      <c r="W1517" s="74"/>
      <c r="X1517" s="74"/>
      <c r="Y1517" s="74"/>
      <c r="Z1517" s="74"/>
      <c r="AA1517" s="74"/>
      <c r="AB1517" s="74"/>
      <c r="AC1517" s="74"/>
      <c r="AD1517" s="74"/>
      <c r="AE1517" s="74"/>
      <c r="AF1517" s="74"/>
      <c r="AG1517" s="74"/>
      <c r="AH1517" s="74"/>
      <c r="AI1517" s="74"/>
      <c r="AJ1517" s="74"/>
      <c r="AK1517" s="74"/>
      <c r="AL1517" s="74"/>
      <c r="AM1517" s="74"/>
      <c r="AN1517" s="74"/>
    </row>
    <row r="1518" spans="1:40" ht="14.5">
      <c r="A1518" s="74"/>
      <c r="B1518" s="74"/>
      <c r="C1518" s="74"/>
      <c r="D1518" s="74"/>
      <c r="E1518" s="74"/>
      <c r="F1518" s="74"/>
      <c r="G1518" s="74"/>
      <c r="H1518" s="74"/>
      <c r="I1518" s="74"/>
      <c r="J1518" s="74"/>
      <c r="K1518" s="74"/>
      <c r="L1518" s="74"/>
      <c r="M1518" s="74"/>
      <c r="N1518" s="74"/>
      <c r="O1518" s="74"/>
      <c r="P1518" s="74"/>
      <c r="R1518" s="74"/>
      <c r="S1518" s="74"/>
      <c r="T1518" s="74"/>
      <c r="U1518" s="74"/>
      <c r="V1518" s="21"/>
      <c r="W1518" s="74"/>
      <c r="X1518" s="74"/>
      <c r="Y1518" s="74"/>
      <c r="Z1518" s="74"/>
      <c r="AA1518" s="74"/>
      <c r="AB1518" s="74"/>
      <c r="AC1518" s="74"/>
      <c r="AD1518" s="74"/>
      <c r="AE1518" s="74"/>
      <c r="AF1518" s="74"/>
      <c r="AG1518" s="74"/>
      <c r="AH1518" s="74"/>
      <c r="AI1518" s="74"/>
      <c r="AJ1518" s="74"/>
      <c r="AK1518" s="74"/>
      <c r="AL1518" s="74"/>
      <c r="AM1518" s="74"/>
      <c r="AN1518" s="74"/>
    </row>
    <row r="1519" spans="1:40" ht="14.5">
      <c r="A1519" s="74"/>
      <c r="B1519" s="74"/>
      <c r="C1519" s="74"/>
      <c r="D1519" s="74"/>
      <c r="E1519" s="74"/>
      <c r="F1519" s="74"/>
      <c r="G1519" s="74"/>
      <c r="H1519" s="74"/>
      <c r="I1519" s="74"/>
      <c r="J1519" s="74"/>
      <c r="K1519" s="74"/>
      <c r="L1519" s="74"/>
      <c r="M1519" s="74"/>
      <c r="N1519" s="74"/>
      <c r="O1519" s="74"/>
      <c r="P1519" s="74"/>
      <c r="R1519" s="74"/>
      <c r="S1519" s="74"/>
      <c r="T1519" s="74"/>
      <c r="U1519" s="74"/>
      <c r="V1519" s="21"/>
      <c r="W1519" s="74"/>
      <c r="X1519" s="74"/>
      <c r="Y1519" s="74"/>
      <c r="Z1519" s="74"/>
      <c r="AA1519" s="74"/>
      <c r="AB1519" s="74"/>
      <c r="AC1519" s="74"/>
      <c r="AD1519" s="74"/>
      <c r="AE1519" s="74"/>
      <c r="AF1519" s="74"/>
      <c r="AG1519" s="74"/>
      <c r="AH1519" s="74"/>
      <c r="AI1519" s="74"/>
      <c r="AJ1519" s="74"/>
      <c r="AK1519" s="74"/>
      <c r="AL1519" s="74"/>
      <c r="AM1519" s="74"/>
      <c r="AN1519" s="74"/>
    </row>
    <row r="1520" spans="1:40" ht="14.5">
      <c r="A1520" s="74"/>
      <c r="B1520" s="74"/>
      <c r="C1520" s="74"/>
      <c r="D1520" s="74"/>
      <c r="E1520" s="74"/>
      <c r="F1520" s="74"/>
      <c r="G1520" s="74"/>
      <c r="H1520" s="74"/>
      <c r="I1520" s="74"/>
      <c r="J1520" s="74"/>
      <c r="K1520" s="74"/>
      <c r="L1520" s="74"/>
      <c r="M1520" s="74"/>
      <c r="N1520" s="74"/>
      <c r="O1520" s="74"/>
      <c r="P1520" s="74"/>
      <c r="R1520" s="74"/>
      <c r="S1520" s="74"/>
      <c r="T1520" s="74"/>
      <c r="U1520" s="74"/>
      <c r="V1520" s="21"/>
      <c r="W1520" s="74"/>
      <c r="X1520" s="74"/>
      <c r="Y1520" s="74"/>
      <c r="Z1520" s="74"/>
      <c r="AA1520" s="74"/>
      <c r="AB1520" s="74"/>
      <c r="AC1520" s="74"/>
      <c r="AD1520" s="74"/>
      <c r="AE1520" s="74"/>
      <c r="AF1520" s="74"/>
      <c r="AG1520" s="74"/>
      <c r="AH1520" s="74"/>
      <c r="AI1520" s="74"/>
      <c r="AJ1520" s="74"/>
      <c r="AK1520" s="74"/>
      <c r="AL1520" s="74"/>
      <c r="AM1520" s="74"/>
      <c r="AN1520" s="74"/>
    </row>
    <row r="1521" spans="1:40" ht="14.5">
      <c r="A1521" s="74"/>
      <c r="B1521" s="74"/>
      <c r="C1521" s="74"/>
      <c r="D1521" s="74"/>
      <c r="E1521" s="74"/>
      <c r="F1521" s="74"/>
      <c r="G1521" s="74"/>
      <c r="H1521" s="74"/>
      <c r="I1521" s="74"/>
      <c r="J1521" s="74"/>
      <c r="K1521" s="74"/>
      <c r="L1521" s="74"/>
      <c r="M1521" s="74"/>
      <c r="N1521" s="74"/>
      <c r="O1521" s="74"/>
      <c r="P1521" s="74"/>
      <c r="R1521" s="74"/>
      <c r="S1521" s="74"/>
      <c r="T1521" s="74"/>
      <c r="U1521" s="74"/>
      <c r="V1521" s="21"/>
      <c r="W1521" s="74"/>
      <c r="X1521" s="74"/>
      <c r="Y1521" s="74"/>
      <c r="Z1521" s="74"/>
      <c r="AA1521" s="74"/>
      <c r="AB1521" s="74"/>
      <c r="AC1521" s="74"/>
      <c r="AD1521" s="74"/>
      <c r="AE1521" s="74"/>
      <c r="AF1521" s="74"/>
      <c r="AG1521" s="74"/>
      <c r="AH1521" s="74"/>
      <c r="AI1521" s="74"/>
      <c r="AJ1521" s="74"/>
      <c r="AK1521" s="74"/>
      <c r="AL1521" s="74"/>
      <c r="AM1521" s="74"/>
      <c r="AN1521" s="74"/>
    </row>
    <row r="1522" spans="1:40" ht="14.5">
      <c r="A1522" s="74"/>
      <c r="B1522" s="74"/>
      <c r="C1522" s="74"/>
      <c r="D1522" s="74"/>
      <c r="E1522" s="74"/>
      <c r="F1522" s="74"/>
      <c r="G1522" s="74"/>
      <c r="H1522" s="74"/>
      <c r="I1522" s="74"/>
      <c r="J1522" s="74"/>
      <c r="K1522" s="74"/>
      <c r="L1522" s="74"/>
      <c r="M1522" s="74"/>
      <c r="N1522" s="74"/>
      <c r="O1522" s="74"/>
      <c r="P1522" s="74"/>
      <c r="R1522" s="74"/>
      <c r="S1522" s="74"/>
      <c r="T1522" s="74"/>
      <c r="U1522" s="74"/>
      <c r="V1522" s="21"/>
      <c r="W1522" s="74"/>
      <c r="X1522" s="74"/>
      <c r="Y1522" s="74"/>
      <c r="Z1522" s="74"/>
      <c r="AA1522" s="74"/>
      <c r="AB1522" s="74"/>
      <c r="AC1522" s="74"/>
      <c r="AD1522" s="74"/>
      <c r="AE1522" s="74"/>
      <c r="AF1522" s="74"/>
      <c r="AG1522" s="74"/>
      <c r="AH1522" s="74"/>
      <c r="AI1522" s="74"/>
      <c r="AJ1522" s="74"/>
      <c r="AK1522" s="74"/>
      <c r="AL1522" s="74"/>
      <c r="AM1522" s="74"/>
      <c r="AN1522" s="74"/>
    </row>
    <row r="1523" spans="1:40" ht="14.5">
      <c r="A1523" s="74"/>
      <c r="B1523" s="74"/>
      <c r="C1523" s="74"/>
      <c r="D1523" s="74"/>
      <c r="E1523" s="74"/>
      <c r="F1523" s="74"/>
      <c r="G1523" s="74"/>
      <c r="H1523" s="74"/>
      <c r="I1523" s="74"/>
      <c r="J1523" s="74"/>
      <c r="K1523" s="74"/>
      <c r="L1523" s="74"/>
      <c r="M1523" s="74"/>
      <c r="N1523" s="74"/>
      <c r="O1523" s="74"/>
      <c r="P1523" s="74"/>
      <c r="R1523" s="74"/>
      <c r="S1523" s="74"/>
      <c r="T1523" s="74"/>
      <c r="U1523" s="74"/>
      <c r="V1523" s="21"/>
      <c r="W1523" s="74"/>
      <c r="X1523" s="74"/>
      <c r="Y1523" s="74"/>
      <c r="Z1523" s="74"/>
      <c r="AA1523" s="74"/>
      <c r="AB1523" s="74"/>
      <c r="AC1523" s="74"/>
      <c r="AD1523" s="74"/>
      <c r="AE1523" s="74"/>
      <c r="AF1523" s="74"/>
      <c r="AG1523" s="74"/>
      <c r="AH1523" s="74"/>
      <c r="AI1523" s="74"/>
      <c r="AJ1523" s="74"/>
      <c r="AK1523" s="74"/>
      <c r="AL1523" s="74"/>
      <c r="AM1523" s="74"/>
      <c r="AN1523" s="74"/>
    </row>
    <row r="1524" spans="1:40" ht="14.5">
      <c r="A1524" s="74"/>
      <c r="B1524" s="74"/>
      <c r="C1524" s="74"/>
      <c r="D1524" s="74"/>
      <c r="E1524" s="74"/>
      <c r="F1524" s="74"/>
      <c r="G1524" s="74"/>
      <c r="H1524" s="74"/>
      <c r="I1524" s="74"/>
      <c r="J1524" s="74"/>
      <c r="K1524" s="74"/>
      <c r="L1524" s="74"/>
      <c r="M1524" s="74"/>
      <c r="N1524" s="74"/>
      <c r="O1524" s="74"/>
      <c r="P1524" s="74"/>
      <c r="R1524" s="74"/>
      <c r="S1524" s="74"/>
      <c r="T1524" s="74"/>
      <c r="U1524" s="74"/>
      <c r="V1524" s="21"/>
      <c r="W1524" s="74"/>
      <c r="X1524" s="74"/>
      <c r="Y1524" s="74"/>
      <c r="Z1524" s="74"/>
      <c r="AA1524" s="74"/>
      <c r="AB1524" s="74"/>
      <c r="AC1524" s="74"/>
      <c r="AD1524" s="74"/>
      <c r="AE1524" s="74"/>
      <c r="AF1524" s="74"/>
      <c r="AG1524" s="74"/>
      <c r="AH1524" s="74"/>
      <c r="AI1524" s="74"/>
      <c r="AJ1524" s="74"/>
      <c r="AK1524" s="74"/>
      <c r="AL1524" s="74"/>
      <c r="AM1524" s="74"/>
      <c r="AN1524" s="74"/>
    </row>
    <row r="1525" spans="1:40" ht="14.5">
      <c r="A1525" s="74"/>
      <c r="B1525" s="74"/>
      <c r="C1525" s="74"/>
      <c r="D1525" s="74"/>
      <c r="E1525" s="74"/>
      <c r="F1525" s="74"/>
      <c r="G1525" s="74"/>
      <c r="H1525" s="74"/>
      <c r="I1525" s="74"/>
      <c r="J1525" s="74"/>
      <c r="K1525" s="74"/>
      <c r="L1525" s="74"/>
      <c r="M1525" s="74"/>
      <c r="N1525" s="74"/>
      <c r="O1525" s="74"/>
      <c r="P1525" s="74"/>
      <c r="R1525" s="74"/>
      <c r="S1525" s="74"/>
      <c r="T1525" s="74"/>
      <c r="U1525" s="74"/>
      <c r="V1525" s="21"/>
      <c r="W1525" s="74"/>
      <c r="X1525" s="74"/>
      <c r="Y1525" s="74"/>
      <c r="Z1525" s="74"/>
      <c r="AA1525" s="74"/>
      <c r="AB1525" s="74"/>
      <c r="AC1525" s="74"/>
      <c r="AD1525" s="74"/>
      <c r="AE1525" s="74"/>
      <c r="AF1525" s="74"/>
      <c r="AG1525" s="74"/>
      <c r="AH1525" s="74"/>
      <c r="AI1525" s="74"/>
      <c r="AJ1525" s="74"/>
      <c r="AK1525" s="74"/>
      <c r="AL1525" s="74"/>
      <c r="AM1525" s="74"/>
      <c r="AN1525" s="74"/>
    </row>
    <row r="1526" spans="1:40" ht="14.5">
      <c r="A1526" s="74"/>
      <c r="B1526" s="74"/>
      <c r="C1526" s="74"/>
      <c r="D1526" s="74"/>
      <c r="E1526" s="74"/>
      <c r="F1526" s="74"/>
      <c r="G1526" s="74"/>
      <c r="H1526" s="74"/>
      <c r="I1526" s="74"/>
      <c r="J1526" s="74"/>
      <c r="K1526" s="74"/>
      <c r="L1526" s="74"/>
      <c r="M1526" s="74"/>
      <c r="N1526" s="74"/>
      <c r="O1526" s="74"/>
      <c r="P1526" s="74"/>
      <c r="R1526" s="74"/>
      <c r="S1526" s="74"/>
      <c r="T1526" s="74"/>
      <c r="U1526" s="74"/>
      <c r="V1526" s="21"/>
      <c r="W1526" s="74"/>
      <c r="X1526" s="74"/>
      <c r="Y1526" s="74"/>
      <c r="Z1526" s="74"/>
      <c r="AA1526" s="74"/>
      <c r="AB1526" s="74"/>
      <c r="AC1526" s="74"/>
      <c r="AD1526" s="74"/>
      <c r="AE1526" s="74"/>
      <c r="AF1526" s="74"/>
      <c r="AG1526" s="74"/>
      <c r="AH1526" s="74"/>
      <c r="AI1526" s="74"/>
      <c r="AJ1526" s="74"/>
      <c r="AK1526" s="74"/>
      <c r="AL1526" s="74"/>
      <c r="AM1526" s="74"/>
      <c r="AN1526" s="74"/>
    </row>
    <row r="1527" spans="1:40" ht="14.5">
      <c r="A1527" s="74"/>
      <c r="B1527" s="74"/>
      <c r="C1527" s="74"/>
      <c r="D1527" s="74"/>
      <c r="E1527" s="74"/>
      <c r="F1527" s="74"/>
      <c r="G1527" s="74"/>
      <c r="H1527" s="74"/>
      <c r="I1527" s="74"/>
      <c r="J1527" s="74"/>
      <c r="K1527" s="74"/>
      <c r="L1527" s="74"/>
      <c r="M1527" s="74"/>
      <c r="N1527" s="74"/>
      <c r="O1527" s="74"/>
      <c r="P1527" s="74"/>
      <c r="R1527" s="74"/>
      <c r="S1527" s="74"/>
      <c r="T1527" s="74"/>
      <c r="U1527" s="74"/>
      <c r="V1527" s="21"/>
      <c r="W1527" s="74"/>
      <c r="X1527" s="74"/>
      <c r="Y1527" s="74"/>
      <c r="Z1527" s="74"/>
      <c r="AA1527" s="74"/>
      <c r="AB1527" s="74"/>
      <c r="AC1527" s="74"/>
      <c r="AD1527" s="74"/>
      <c r="AE1527" s="74"/>
      <c r="AF1527" s="74"/>
      <c r="AG1527" s="74"/>
      <c r="AH1527" s="74"/>
      <c r="AI1527" s="74"/>
      <c r="AJ1527" s="74"/>
      <c r="AK1527" s="74"/>
      <c r="AL1527" s="74"/>
      <c r="AM1527" s="74"/>
      <c r="AN1527" s="74"/>
    </row>
    <row r="1528" spans="1:40" ht="14.5">
      <c r="A1528" s="74"/>
      <c r="B1528" s="74"/>
      <c r="C1528" s="74"/>
      <c r="D1528" s="74"/>
      <c r="E1528" s="74"/>
      <c r="F1528" s="74"/>
      <c r="G1528" s="74"/>
      <c r="H1528" s="74"/>
      <c r="I1528" s="74"/>
      <c r="J1528" s="74"/>
      <c r="K1528" s="74"/>
      <c r="L1528" s="74"/>
      <c r="M1528" s="74"/>
      <c r="N1528" s="74"/>
      <c r="O1528" s="74"/>
      <c r="P1528" s="74"/>
      <c r="R1528" s="74"/>
      <c r="S1528" s="74"/>
      <c r="T1528" s="74"/>
      <c r="U1528" s="74"/>
      <c r="V1528" s="21"/>
      <c r="W1528" s="74"/>
      <c r="X1528" s="74"/>
      <c r="Y1528" s="74"/>
      <c r="Z1528" s="74"/>
      <c r="AA1528" s="74"/>
      <c r="AB1528" s="74"/>
      <c r="AC1528" s="74"/>
      <c r="AD1528" s="74"/>
      <c r="AE1528" s="74"/>
      <c r="AF1528" s="74"/>
      <c r="AG1528" s="74"/>
      <c r="AH1528" s="74"/>
      <c r="AI1528" s="74"/>
      <c r="AJ1528" s="74"/>
      <c r="AK1528" s="74"/>
      <c r="AL1528" s="74"/>
      <c r="AM1528" s="74"/>
      <c r="AN1528" s="74"/>
    </row>
    <row r="1529" spans="1:40" ht="14.5">
      <c r="A1529" s="74"/>
      <c r="B1529" s="74"/>
      <c r="C1529" s="74"/>
      <c r="D1529" s="74"/>
      <c r="E1529" s="74"/>
      <c r="F1529" s="74"/>
      <c r="G1529" s="74"/>
      <c r="H1529" s="74"/>
      <c r="I1529" s="74"/>
      <c r="J1529" s="74"/>
      <c r="K1529" s="74"/>
      <c r="L1529" s="74"/>
      <c r="M1529" s="74"/>
      <c r="N1529" s="74"/>
      <c r="O1529" s="74"/>
      <c r="P1529" s="74"/>
      <c r="R1529" s="74"/>
      <c r="S1529" s="74"/>
      <c r="T1529" s="74"/>
      <c r="U1529" s="74"/>
      <c r="V1529" s="21"/>
      <c r="W1529" s="74"/>
      <c r="X1529" s="74"/>
      <c r="Y1529" s="74"/>
      <c r="Z1529" s="74"/>
      <c r="AA1529" s="74"/>
      <c r="AB1529" s="74"/>
      <c r="AC1529" s="74"/>
      <c r="AD1529" s="74"/>
      <c r="AE1529" s="74"/>
      <c r="AF1529" s="74"/>
      <c r="AG1529" s="74"/>
      <c r="AH1529" s="74"/>
      <c r="AI1529" s="74"/>
      <c r="AJ1529" s="74"/>
      <c r="AK1529" s="74"/>
      <c r="AL1529" s="74"/>
      <c r="AM1529" s="74"/>
      <c r="AN1529" s="74"/>
    </row>
    <row r="1530" spans="1:40" ht="14.5">
      <c r="A1530" s="74"/>
      <c r="B1530" s="74"/>
      <c r="C1530" s="74"/>
      <c r="D1530" s="74"/>
      <c r="E1530" s="74"/>
      <c r="F1530" s="74"/>
      <c r="G1530" s="74"/>
      <c r="H1530" s="74"/>
      <c r="I1530" s="74"/>
      <c r="J1530" s="74"/>
      <c r="K1530" s="74"/>
      <c r="L1530" s="74"/>
      <c r="M1530" s="74"/>
      <c r="N1530" s="74"/>
      <c r="O1530" s="74"/>
      <c r="P1530" s="74"/>
      <c r="R1530" s="74"/>
      <c r="S1530" s="74"/>
      <c r="T1530" s="74"/>
      <c r="U1530" s="74"/>
      <c r="V1530" s="21"/>
      <c r="W1530" s="74"/>
      <c r="X1530" s="74"/>
      <c r="Y1530" s="74"/>
      <c r="Z1530" s="74"/>
      <c r="AA1530" s="74"/>
      <c r="AB1530" s="74"/>
      <c r="AC1530" s="74"/>
      <c r="AD1530" s="74"/>
      <c r="AE1530" s="74"/>
      <c r="AF1530" s="74"/>
      <c r="AG1530" s="74"/>
      <c r="AH1530" s="74"/>
      <c r="AI1530" s="74"/>
      <c r="AJ1530" s="74"/>
      <c r="AK1530" s="74"/>
      <c r="AL1530" s="74"/>
      <c r="AM1530" s="74"/>
      <c r="AN1530" s="74"/>
    </row>
    <row r="1531" spans="1:40" ht="14.5">
      <c r="A1531" s="74"/>
      <c r="B1531" s="74"/>
      <c r="C1531" s="74"/>
      <c r="D1531" s="74"/>
      <c r="E1531" s="74"/>
      <c r="F1531" s="74"/>
      <c r="G1531" s="74"/>
      <c r="H1531" s="74"/>
      <c r="I1531" s="74"/>
      <c r="J1531" s="74"/>
      <c r="K1531" s="74"/>
      <c r="L1531" s="74"/>
      <c r="M1531" s="74"/>
      <c r="N1531" s="74"/>
      <c r="O1531" s="74"/>
      <c r="P1531" s="74"/>
      <c r="R1531" s="74"/>
      <c r="S1531" s="74"/>
      <c r="T1531" s="74"/>
      <c r="U1531" s="74"/>
      <c r="V1531" s="21"/>
      <c r="W1531" s="74"/>
      <c r="X1531" s="74"/>
      <c r="Y1531" s="74"/>
      <c r="Z1531" s="74"/>
      <c r="AA1531" s="74"/>
      <c r="AB1531" s="74"/>
      <c r="AC1531" s="74"/>
      <c r="AD1531" s="74"/>
      <c r="AE1531" s="74"/>
      <c r="AF1531" s="74"/>
      <c r="AG1531" s="74"/>
      <c r="AH1531" s="74"/>
      <c r="AI1531" s="74"/>
      <c r="AJ1531" s="74"/>
      <c r="AK1531" s="74"/>
      <c r="AL1531" s="74"/>
      <c r="AM1531" s="74"/>
      <c r="AN1531" s="74"/>
    </row>
    <row r="1532" spans="1:40" ht="14.5">
      <c r="A1532" s="74"/>
      <c r="B1532" s="74"/>
      <c r="C1532" s="74"/>
      <c r="D1532" s="74"/>
      <c r="E1532" s="74"/>
      <c r="F1532" s="74"/>
      <c r="G1532" s="74"/>
      <c r="H1532" s="74"/>
      <c r="I1532" s="74"/>
      <c r="J1532" s="74"/>
      <c r="K1532" s="74"/>
      <c r="L1532" s="74"/>
      <c r="M1532" s="74"/>
      <c r="N1532" s="74"/>
      <c r="O1532" s="74"/>
      <c r="P1532" s="74"/>
      <c r="R1532" s="74"/>
      <c r="S1532" s="74"/>
      <c r="T1532" s="74"/>
      <c r="U1532" s="74"/>
      <c r="V1532" s="21"/>
      <c r="W1532" s="74"/>
      <c r="X1532" s="74"/>
      <c r="Y1532" s="74"/>
      <c r="Z1532" s="74"/>
      <c r="AA1532" s="74"/>
      <c r="AB1532" s="74"/>
      <c r="AC1532" s="74"/>
      <c r="AD1532" s="74"/>
      <c r="AE1532" s="74"/>
      <c r="AF1532" s="74"/>
      <c r="AG1532" s="74"/>
      <c r="AH1532" s="74"/>
      <c r="AI1532" s="74"/>
      <c r="AJ1532" s="74"/>
      <c r="AK1532" s="74"/>
      <c r="AL1532" s="74"/>
      <c r="AM1532" s="74"/>
      <c r="AN1532" s="74"/>
    </row>
    <row r="1533" spans="1:40" ht="14.5">
      <c r="A1533" s="74"/>
      <c r="B1533" s="74"/>
      <c r="C1533" s="74"/>
      <c r="D1533" s="74"/>
      <c r="E1533" s="74"/>
      <c r="F1533" s="74"/>
      <c r="G1533" s="74"/>
      <c r="H1533" s="74"/>
      <c r="I1533" s="74"/>
      <c r="J1533" s="74"/>
      <c r="K1533" s="74"/>
      <c r="L1533" s="74"/>
      <c r="M1533" s="74"/>
      <c r="N1533" s="74"/>
      <c r="O1533" s="74"/>
      <c r="P1533" s="74"/>
      <c r="R1533" s="74"/>
      <c r="S1533" s="74"/>
      <c r="T1533" s="74"/>
      <c r="U1533" s="74"/>
      <c r="V1533" s="21"/>
      <c r="W1533" s="74"/>
      <c r="X1533" s="74"/>
      <c r="Y1533" s="74"/>
      <c r="Z1533" s="74"/>
      <c r="AA1533" s="74"/>
      <c r="AB1533" s="74"/>
      <c r="AC1533" s="74"/>
      <c r="AD1533" s="74"/>
      <c r="AE1533" s="74"/>
      <c r="AF1533" s="74"/>
      <c r="AG1533" s="74"/>
      <c r="AH1533" s="74"/>
      <c r="AI1533" s="74"/>
      <c r="AJ1533" s="74"/>
      <c r="AK1533" s="74"/>
      <c r="AL1533" s="74"/>
      <c r="AM1533" s="74"/>
      <c r="AN1533" s="74"/>
    </row>
    <row r="1534" spans="1:40" ht="14.5">
      <c r="A1534" s="74"/>
      <c r="B1534" s="74"/>
      <c r="C1534" s="74"/>
      <c r="D1534" s="74"/>
      <c r="E1534" s="74"/>
      <c r="F1534" s="74"/>
      <c r="G1534" s="74"/>
      <c r="H1534" s="74"/>
      <c r="I1534" s="74"/>
      <c r="J1534" s="74"/>
      <c r="K1534" s="74"/>
      <c r="L1534" s="74"/>
      <c r="M1534" s="74"/>
      <c r="N1534" s="74"/>
      <c r="O1534" s="74"/>
      <c r="P1534" s="74"/>
      <c r="R1534" s="74"/>
      <c r="S1534" s="74"/>
      <c r="T1534" s="74"/>
      <c r="U1534" s="74"/>
      <c r="V1534" s="21"/>
      <c r="W1534" s="74"/>
      <c r="X1534" s="74"/>
      <c r="Y1534" s="74"/>
      <c r="Z1534" s="74"/>
      <c r="AA1534" s="74"/>
      <c r="AB1534" s="74"/>
      <c r="AC1534" s="74"/>
      <c r="AD1534" s="74"/>
      <c r="AE1534" s="74"/>
      <c r="AF1534" s="74"/>
      <c r="AG1534" s="74"/>
      <c r="AH1534" s="74"/>
      <c r="AI1534" s="74"/>
      <c r="AJ1534" s="74"/>
      <c r="AK1534" s="74"/>
      <c r="AL1534" s="74"/>
      <c r="AM1534" s="74"/>
      <c r="AN1534" s="74"/>
    </row>
    <row r="1535" spans="1:40" ht="14.5">
      <c r="A1535" s="74"/>
      <c r="B1535" s="74"/>
      <c r="C1535" s="74"/>
      <c r="D1535" s="74"/>
      <c r="E1535" s="74"/>
      <c r="F1535" s="74"/>
      <c r="G1535" s="74"/>
      <c r="H1535" s="74"/>
      <c r="I1535" s="74"/>
      <c r="J1535" s="74"/>
      <c r="K1535" s="74"/>
      <c r="L1535" s="74"/>
      <c r="M1535" s="74"/>
      <c r="N1535" s="74"/>
      <c r="O1535" s="74"/>
      <c r="P1535" s="74"/>
      <c r="R1535" s="74"/>
      <c r="S1535" s="74"/>
      <c r="T1535" s="74"/>
      <c r="U1535" s="74"/>
      <c r="V1535" s="21"/>
      <c r="W1535" s="74"/>
      <c r="X1535" s="74"/>
      <c r="Y1535" s="74"/>
      <c r="Z1535" s="74"/>
      <c r="AA1535" s="74"/>
      <c r="AB1535" s="74"/>
      <c r="AC1535" s="74"/>
      <c r="AD1535" s="74"/>
      <c r="AE1535" s="74"/>
      <c r="AF1535" s="74"/>
      <c r="AG1535" s="74"/>
      <c r="AH1535" s="74"/>
      <c r="AI1535" s="74"/>
      <c r="AJ1535" s="74"/>
      <c r="AK1535" s="74"/>
      <c r="AL1535" s="74"/>
      <c r="AM1535" s="74"/>
      <c r="AN1535" s="74"/>
    </row>
    <row r="1536" spans="1:40" ht="14.5">
      <c r="A1536" s="74"/>
      <c r="B1536" s="74"/>
      <c r="C1536" s="74"/>
      <c r="D1536" s="74"/>
      <c r="E1536" s="74"/>
      <c r="F1536" s="74"/>
      <c r="G1536" s="74"/>
      <c r="H1536" s="74"/>
      <c r="I1536" s="74"/>
      <c r="J1536" s="74"/>
      <c r="K1536" s="74"/>
      <c r="L1536" s="74"/>
      <c r="M1536" s="74"/>
      <c r="N1536" s="74"/>
      <c r="O1536" s="74"/>
      <c r="P1536" s="74"/>
      <c r="R1536" s="74"/>
      <c r="S1536" s="74"/>
      <c r="T1536" s="74"/>
      <c r="U1536" s="74"/>
      <c r="V1536" s="21"/>
      <c r="W1536" s="74"/>
      <c r="X1536" s="74"/>
      <c r="Y1536" s="74"/>
      <c r="Z1536" s="74"/>
      <c r="AA1536" s="74"/>
      <c r="AB1536" s="74"/>
      <c r="AC1536" s="74"/>
      <c r="AD1536" s="74"/>
      <c r="AE1536" s="74"/>
      <c r="AF1536" s="74"/>
      <c r="AG1536" s="74"/>
      <c r="AH1536" s="74"/>
      <c r="AI1536" s="74"/>
      <c r="AJ1536" s="74"/>
      <c r="AK1536" s="74"/>
      <c r="AL1536" s="74"/>
      <c r="AM1536" s="74"/>
      <c r="AN1536" s="74"/>
    </row>
    <row r="1537" spans="1:40" ht="14.5">
      <c r="A1537" s="74"/>
      <c r="B1537" s="74"/>
      <c r="C1537" s="74"/>
      <c r="D1537" s="74"/>
      <c r="E1537" s="74"/>
      <c r="F1537" s="74"/>
      <c r="G1537" s="74"/>
      <c r="H1537" s="74"/>
      <c r="I1537" s="74"/>
      <c r="J1537" s="74"/>
      <c r="K1537" s="74"/>
      <c r="L1537" s="74"/>
      <c r="M1537" s="74"/>
      <c r="N1537" s="74"/>
      <c r="O1537" s="74"/>
      <c r="P1537" s="74"/>
      <c r="R1537" s="74"/>
      <c r="S1537" s="74"/>
      <c r="T1537" s="74"/>
      <c r="U1537" s="74"/>
      <c r="V1537" s="21"/>
      <c r="W1537" s="74"/>
      <c r="X1537" s="74"/>
      <c r="Y1537" s="74"/>
      <c r="Z1537" s="74"/>
      <c r="AA1537" s="74"/>
      <c r="AB1537" s="74"/>
      <c r="AC1537" s="74"/>
      <c r="AD1537" s="74"/>
      <c r="AE1537" s="74"/>
      <c r="AF1537" s="74"/>
      <c r="AG1537" s="74"/>
      <c r="AH1537" s="74"/>
      <c r="AI1537" s="74"/>
      <c r="AJ1537" s="74"/>
      <c r="AK1537" s="74"/>
      <c r="AL1537" s="74"/>
      <c r="AM1537" s="74"/>
      <c r="AN1537" s="74"/>
    </row>
    <row r="1538" spans="1:40" ht="14.5">
      <c r="A1538" s="74"/>
      <c r="B1538" s="74"/>
      <c r="C1538" s="74"/>
      <c r="D1538" s="74"/>
      <c r="E1538" s="74"/>
      <c r="F1538" s="74"/>
      <c r="G1538" s="74"/>
      <c r="H1538" s="74"/>
      <c r="I1538" s="74"/>
      <c r="J1538" s="74"/>
      <c r="K1538" s="74"/>
      <c r="L1538" s="74"/>
      <c r="M1538" s="74"/>
      <c r="N1538" s="74"/>
      <c r="O1538" s="74"/>
      <c r="P1538" s="74"/>
      <c r="R1538" s="74"/>
      <c r="S1538" s="74"/>
      <c r="T1538" s="74"/>
      <c r="U1538" s="74"/>
      <c r="V1538" s="21"/>
      <c r="W1538" s="74"/>
      <c r="X1538" s="74"/>
      <c r="Y1538" s="74"/>
      <c r="Z1538" s="74"/>
      <c r="AA1538" s="74"/>
      <c r="AB1538" s="74"/>
      <c r="AC1538" s="74"/>
      <c r="AD1538" s="74"/>
      <c r="AE1538" s="74"/>
      <c r="AF1538" s="74"/>
      <c r="AG1538" s="74"/>
      <c r="AH1538" s="74"/>
      <c r="AI1538" s="74"/>
      <c r="AJ1538" s="74"/>
      <c r="AK1538" s="74"/>
      <c r="AL1538" s="74"/>
      <c r="AM1538" s="74"/>
      <c r="AN1538" s="74"/>
    </row>
    <row r="1539" spans="1:40" ht="14.5">
      <c r="A1539" s="74"/>
      <c r="B1539" s="74"/>
      <c r="C1539" s="74"/>
      <c r="D1539" s="74"/>
      <c r="E1539" s="74"/>
      <c r="F1539" s="74"/>
      <c r="G1539" s="74"/>
      <c r="H1539" s="74"/>
      <c r="I1539" s="74"/>
      <c r="J1539" s="74"/>
      <c r="K1539" s="74"/>
      <c r="L1539" s="74"/>
      <c r="M1539" s="74"/>
      <c r="N1539" s="74"/>
      <c r="O1539" s="74"/>
      <c r="P1539" s="74"/>
      <c r="R1539" s="74"/>
      <c r="S1539" s="74"/>
      <c r="T1539" s="74"/>
      <c r="U1539" s="74"/>
      <c r="V1539" s="21"/>
      <c r="W1539" s="74"/>
      <c r="X1539" s="74"/>
      <c r="Y1539" s="74"/>
      <c r="Z1539" s="74"/>
      <c r="AA1539" s="74"/>
      <c r="AB1539" s="74"/>
      <c r="AC1539" s="74"/>
      <c r="AD1539" s="74"/>
      <c r="AE1539" s="74"/>
      <c r="AF1539" s="74"/>
      <c r="AG1539" s="74"/>
      <c r="AH1539" s="74"/>
      <c r="AI1539" s="74"/>
      <c r="AJ1539" s="74"/>
      <c r="AK1539" s="74"/>
      <c r="AL1539" s="74"/>
      <c r="AM1539" s="74"/>
      <c r="AN1539" s="74"/>
    </row>
    <row r="1540" spans="1:40" ht="14.5">
      <c r="A1540" s="74"/>
      <c r="B1540" s="74"/>
      <c r="C1540" s="74"/>
      <c r="D1540" s="74"/>
      <c r="E1540" s="74"/>
      <c r="F1540" s="74"/>
      <c r="G1540" s="74"/>
      <c r="H1540" s="74"/>
      <c r="I1540" s="74"/>
      <c r="J1540" s="74"/>
      <c r="K1540" s="74"/>
      <c r="L1540" s="74"/>
      <c r="M1540" s="74"/>
      <c r="N1540" s="74"/>
      <c r="O1540" s="74"/>
      <c r="P1540" s="74"/>
      <c r="R1540" s="74"/>
      <c r="S1540" s="74"/>
      <c r="T1540" s="74"/>
      <c r="U1540" s="74"/>
      <c r="V1540" s="21"/>
      <c r="W1540" s="74"/>
      <c r="X1540" s="74"/>
      <c r="Y1540" s="74"/>
      <c r="Z1540" s="74"/>
      <c r="AA1540" s="74"/>
      <c r="AB1540" s="74"/>
      <c r="AC1540" s="74"/>
      <c r="AD1540" s="74"/>
      <c r="AE1540" s="74"/>
      <c r="AF1540" s="74"/>
      <c r="AG1540" s="74"/>
      <c r="AH1540" s="74"/>
      <c r="AI1540" s="74"/>
      <c r="AJ1540" s="74"/>
      <c r="AK1540" s="74"/>
      <c r="AL1540" s="74"/>
      <c r="AM1540" s="74"/>
      <c r="AN1540" s="74"/>
    </row>
    <row r="1541" spans="1:40" ht="14.5">
      <c r="A1541" s="74"/>
      <c r="B1541" s="74"/>
      <c r="C1541" s="74"/>
      <c r="D1541" s="74"/>
      <c r="E1541" s="74"/>
      <c r="F1541" s="74"/>
      <c r="G1541" s="74"/>
      <c r="H1541" s="74"/>
      <c r="I1541" s="74"/>
      <c r="J1541" s="74"/>
      <c r="K1541" s="74"/>
      <c r="L1541" s="74"/>
      <c r="M1541" s="74"/>
      <c r="N1541" s="74"/>
      <c r="O1541" s="74"/>
      <c r="P1541" s="74"/>
      <c r="R1541" s="74"/>
      <c r="S1541" s="74"/>
      <c r="T1541" s="74"/>
      <c r="U1541" s="74"/>
      <c r="V1541" s="21"/>
      <c r="W1541" s="74"/>
      <c r="X1541" s="74"/>
      <c r="Y1541" s="74"/>
      <c r="Z1541" s="74"/>
      <c r="AA1541" s="74"/>
      <c r="AB1541" s="74"/>
      <c r="AC1541" s="74"/>
      <c r="AD1541" s="74"/>
      <c r="AE1541" s="74"/>
      <c r="AF1541" s="74"/>
      <c r="AG1541" s="74"/>
      <c r="AH1541" s="74"/>
      <c r="AI1541" s="74"/>
      <c r="AJ1541" s="74"/>
      <c r="AK1541" s="74"/>
      <c r="AL1541" s="74"/>
      <c r="AM1541" s="74"/>
      <c r="AN1541" s="74"/>
    </row>
    <row r="1542" spans="1:40" ht="14.5">
      <c r="A1542" s="74"/>
      <c r="B1542" s="74"/>
      <c r="C1542" s="74"/>
      <c r="D1542" s="74"/>
      <c r="E1542" s="74"/>
      <c r="F1542" s="74"/>
      <c r="G1542" s="74"/>
      <c r="H1542" s="74"/>
      <c r="I1542" s="74"/>
      <c r="J1542" s="74"/>
      <c r="K1542" s="74"/>
      <c r="L1542" s="74"/>
      <c r="M1542" s="74"/>
      <c r="N1542" s="74"/>
      <c r="O1542" s="74"/>
      <c r="P1542" s="74"/>
      <c r="R1542" s="74"/>
      <c r="S1542" s="74"/>
      <c r="T1542" s="74"/>
      <c r="U1542" s="74"/>
      <c r="V1542" s="21"/>
      <c r="W1542" s="74"/>
      <c r="X1542" s="74"/>
      <c r="Y1542" s="74"/>
      <c r="Z1542" s="74"/>
      <c r="AA1542" s="74"/>
      <c r="AB1542" s="74"/>
      <c r="AC1542" s="74"/>
      <c r="AD1542" s="74"/>
      <c r="AE1542" s="74"/>
      <c r="AF1542" s="74"/>
      <c r="AG1542" s="74"/>
      <c r="AH1542" s="74"/>
      <c r="AI1542" s="74"/>
      <c r="AJ1542" s="74"/>
      <c r="AK1542" s="74"/>
      <c r="AL1542" s="74"/>
      <c r="AM1542" s="74"/>
      <c r="AN1542" s="74"/>
    </row>
    <row r="1543" spans="1:40" ht="14.5">
      <c r="A1543" s="74"/>
      <c r="B1543" s="74"/>
      <c r="C1543" s="74"/>
      <c r="D1543" s="74"/>
      <c r="E1543" s="74"/>
      <c r="F1543" s="74"/>
      <c r="G1543" s="74"/>
      <c r="H1543" s="74"/>
      <c r="I1543" s="74"/>
      <c r="J1543" s="74"/>
      <c r="K1543" s="74"/>
      <c r="L1543" s="74"/>
      <c r="M1543" s="74"/>
      <c r="N1543" s="74"/>
      <c r="O1543" s="74"/>
      <c r="P1543" s="74"/>
      <c r="R1543" s="74"/>
      <c r="S1543" s="74"/>
      <c r="T1543" s="74"/>
      <c r="U1543" s="74"/>
      <c r="V1543" s="21"/>
      <c r="W1543" s="74"/>
      <c r="X1543" s="74"/>
      <c r="Y1543" s="74"/>
      <c r="Z1543" s="74"/>
      <c r="AA1543" s="74"/>
      <c r="AB1543" s="74"/>
      <c r="AC1543" s="74"/>
      <c r="AD1543" s="74"/>
      <c r="AE1543" s="74"/>
      <c r="AF1543" s="74"/>
      <c r="AG1543" s="74"/>
      <c r="AH1543" s="74"/>
      <c r="AI1543" s="74"/>
      <c r="AJ1543" s="74"/>
      <c r="AK1543" s="74"/>
      <c r="AL1543" s="74"/>
      <c r="AM1543" s="74"/>
      <c r="AN1543" s="74"/>
    </row>
    <row r="1544" spans="1:40" ht="14.5">
      <c r="A1544" s="74"/>
      <c r="B1544" s="74"/>
      <c r="C1544" s="74"/>
      <c r="D1544" s="74"/>
      <c r="E1544" s="74"/>
      <c r="F1544" s="74"/>
      <c r="G1544" s="74"/>
      <c r="H1544" s="74"/>
      <c r="I1544" s="74"/>
      <c r="J1544" s="74"/>
      <c r="K1544" s="74"/>
      <c r="L1544" s="74"/>
      <c r="M1544" s="74"/>
      <c r="N1544" s="74"/>
      <c r="O1544" s="74"/>
      <c r="P1544" s="74"/>
      <c r="R1544" s="74"/>
      <c r="S1544" s="74"/>
      <c r="T1544" s="74"/>
      <c r="U1544" s="74"/>
      <c r="V1544" s="21"/>
      <c r="W1544" s="74"/>
      <c r="X1544" s="74"/>
      <c r="Y1544" s="74"/>
      <c r="Z1544" s="74"/>
      <c r="AA1544" s="74"/>
      <c r="AB1544" s="74"/>
      <c r="AC1544" s="74"/>
      <c r="AD1544" s="74"/>
      <c r="AE1544" s="74"/>
      <c r="AF1544" s="74"/>
      <c r="AG1544" s="74"/>
      <c r="AH1544" s="74"/>
      <c r="AI1544" s="74"/>
      <c r="AJ1544" s="74"/>
      <c r="AK1544" s="74"/>
      <c r="AL1544" s="74"/>
      <c r="AM1544" s="74"/>
      <c r="AN1544" s="74"/>
    </row>
    <row r="1545" spans="1:40" ht="14.5">
      <c r="A1545" s="74"/>
      <c r="B1545" s="74"/>
      <c r="C1545" s="74"/>
      <c r="D1545" s="74"/>
      <c r="E1545" s="74"/>
      <c r="F1545" s="74"/>
      <c r="G1545" s="74"/>
      <c r="H1545" s="74"/>
      <c r="I1545" s="74"/>
      <c r="J1545" s="74"/>
      <c r="K1545" s="74"/>
      <c r="L1545" s="74"/>
      <c r="M1545" s="74"/>
      <c r="N1545" s="74"/>
      <c r="O1545" s="74"/>
      <c r="P1545" s="74"/>
      <c r="R1545" s="74"/>
      <c r="S1545" s="74"/>
      <c r="T1545" s="74"/>
      <c r="U1545" s="74"/>
      <c r="V1545" s="21"/>
      <c r="W1545" s="74"/>
      <c r="X1545" s="74"/>
      <c r="Y1545" s="74"/>
      <c r="Z1545" s="74"/>
      <c r="AA1545" s="74"/>
      <c r="AB1545" s="74"/>
      <c r="AC1545" s="74"/>
      <c r="AD1545" s="74"/>
      <c r="AE1545" s="74"/>
      <c r="AF1545" s="74"/>
      <c r="AG1545" s="74"/>
      <c r="AH1545" s="74"/>
      <c r="AI1545" s="74"/>
      <c r="AJ1545" s="74"/>
      <c r="AK1545" s="74"/>
      <c r="AL1545" s="74"/>
      <c r="AM1545" s="74"/>
      <c r="AN1545" s="74"/>
    </row>
    <row r="1546" spans="1:40" ht="14.5">
      <c r="A1546" s="74"/>
      <c r="B1546" s="74"/>
      <c r="C1546" s="74"/>
      <c r="D1546" s="74"/>
      <c r="E1546" s="74"/>
      <c r="F1546" s="74"/>
      <c r="G1546" s="74"/>
      <c r="H1546" s="74"/>
      <c r="I1546" s="74"/>
      <c r="J1546" s="74"/>
      <c r="K1546" s="74"/>
      <c r="L1546" s="74"/>
      <c r="M1546" s="74"/>
      <c r="N1546" s="74"/>
      <c r="O1546" s="74"/>
      <c r="P1546" s="74"/>
      <c r="R1546" s="74"/>
      <c r="S1546" s="74"/>
      <c r="T1546" s="74"/>
      <c r="U1546" s="74"/>
      <c r="V1546" s="21"/>
      <c r="W1546" s="74"/>
      <c r="X1546" s="74"/>
      <c r="Y1546" s="74"/>
      <c r="Z1546" s="74"/>
      <c r="AA1546" s="74"/>
      <c r="AB1546" s="74"/>
      <c r="AC1546" s="74"/>
      <c r="AD1546" s="74"/>
      <c r="AE1546" s="74"/>
      <c r="AF1546" s="74"/>
      <c r="AG1546" s="74"/>
      <c r="AH1546" s="74"/>
      <c r="AI1546" s="74"/>
      <c r="AJ1546" s="74"/>
      <c r="AK1546" s="74"/>
      <c r="AL1546" s="74"/>
      <c r="AM1546" s="74"/>
      <c r="AN1546" s="74"/>
    </row>
    <row r="1547" spans="1:40" ht="14.5">
      <c r="A1547" s="74"/>
      <c r="B1547" s="74"/>
      <c r="C1547" s="74"/>
      <c r="D1547" s="74"/>
      <c r="E1547" s="74"/>
      <c r="F1547" s="74"/>
      <c r="G1547" s="74"/>
      <c r="H1547" s="74"/>
      <c r="I1547" s="74"/>
      <c r="J1547" s="74"/>
      <c r="K1547" s="74"/>
      <c r="L1547" s="74"/>
      <c r="M1547" s="74"/>
      <c r="N1547" s="74"/>
      <c r="O1547" s="74"/>
      <c r="P1547" s="74"/>
      <c r="R1547" s="74"/>
      <c r="S1547" s="74"/>
      <c r="T1547" s="74"/>
      <c r="U1547" s="74"/>
      <c r="V1547" s="21"/>
      <c r="W1547" s="74"/>
      <c r="X1547" s="74"/>
      <c r="Y1547" s="74"/>
      <c r="Z1547" s="74"/>
      <c r="AA1547" s="74"/>
      <c r="AB1547" s="74"/>
      <c r="AC1547" s="74"/>
      <c r="AD1547" s="74"/>
      <c r="AE1547" s="74"/>
      <c r="AF1547" s="74"/>
      <c r="AG1547" s="74"/>
      <c r="AH1547" s="74"/>
      <c r="AI1547" s="74"/>
      <c r="AJ1547" s="74"/>
      <c r="AK1547" s="74"/>
      <c r="AL1547" s="74"/>
      <c r="AM1547" s="74"/>
      <c r="AN1547" s="74"/>
    </row>
    <row r="1548" spans="1:40" ht="14.5">
      <c r="A1548" s="74"/>
      <c r="B1548" s="74"/>
      <c r="C1548" s="74"/>
      <c r="D1548" s="74"/>
      <c r="E1548" s="74"/>
      <c r="F1548" s="74"/>
      <c r="G1548" s="74"/>
      <c r="H1548" s="74"/>
      <c r="I1548" s="74"/>
      <c r="J1548" s="74"/>
      <c r="K1548" s="74"/>
      <c r="L1548" s="74"/>
      <c r="M1548" s="74"/>
      <c r="N1548" s="74"/>
      <c r="O1548" s="74"/>
      <c r="P1548" s="74"/>
      <c r="R1548" s="74"/>
      <c r="S1548" s="74"/>
      <c r="T1548" s="74"/>
      <c r="U1548" s="74"/>
      <c r="V1548" s="21"/>
      <c r="W1548" s="74"/>
      <c r="X1548" s="74"/>
      <c r="Y1548" s="74"/>
      <c r="Z1548" s="74"/>
      <c r="AA1548" s="74"/>
      <c r="AB1548" s="74"/>
      <c r="AC1548" s="74"/>
      <c r="AD1548" s="74"/>
      <c r="AE1548" s="74"/>
      <c r="AF1548" s="74"/>
      <c r="AG1548" s="74"/>
      <c r="AH1548" s="74"/>
      <c r="AI1548" s="74"/>
      <c r="AJ1548" s="74"/>
      <c r="AK1548" s="74"/>
      <c r="AL1548" s="74"/>
      <c r="AM1548" s="74"/>
      <c r="AN1548" s="74"/>
    </row>
    <row r="1549" spans="1:40" ht="14.5">
      <c r="A1549" s="74"/>
      <c r="B1549" s="74"/>
      <c r="C1549" s="74"/>
      <c r="D1549" s="74"/>
      <c r="E1549" s="74"/>
      <c r="F1549" s="74"/>
      <c r="G1549" s="74"/>
      <c r="H1549" s="74"/>
      <c r="I1549" s="74"/>
      <c r="J1549" s="74"/>
      <c r="K1549" s="74"/>
      <c r="L1549" s="74"/>
      <c r="M1549" s="74"/>
      <c r="N1549" s="74"/>
      <c r="O1549" s="74"/>
      <c r="P1549" s="74"/>
      <c r="R1549" s="74"/>
      <c r="S1549" s="74"/>
      <c r="T1549" s="74"/>
      <c r="U1549" s="74"/>
      <c r="V1549" s="21"/>
      <c r="W1549" s="74"/>
      <c r="X1549" s="74"/>
      <c r="Y1549" s="74"/>
      <c r="Z1549" s="74"/>
      <c r="AA1549" s="74"/>
      <c r="AB1549" s="74"/>
      <c r="AC1549" s="74"/>
      <c r="AD1549" s="74"/>
      <c r="AE1549" s="74"/>
      <c r="AF1549" s="74"/>
      <c r="AG1549" s="74"/>
      <c r="AH1549" s="74"/>
      <c r="AI1549" s="74"/>
      <c r="AJ1549" s="74"/>
      <c r="AK1549" s="74"/>
      <c r="AL1549" s="74"/>
      <c r="AM1549" s="74"/>
      <c r="AN1549" s="74"/>
    </row>
    <row r="1550" spans="1:40" ht="14.5">
      <c r="A1550" s="74"/>
      <c r="B1550" s="74"/>
      <c r="C1550" s="74"/>
      <c r="D1550" s="74"/>
      <c r="E1550" s="74"/>
      <c r="F1550" s="74"/>
      <c r="G1550" s="74"/>
      <c r="H1550" s="74"/>
      <c r="I1550" s="74"/>
      <c r="J1550" s="74"/>
      <c r="K1550" s="74"/>
      <c r="L1550" s="74"/>
      <c r="M1550" s="74"/>
      <c r="N1550" s="74"/>
      <c r="O1550" s="74"/>
      <c r="P1550" s="74"/>
      <c r="R1550" s="74"/>
      <c r="S1550" s="74"/>
      <c r="T1550" s="74"/>
      <c r="U1550" s="74"/>
      <c r="V1550" s="21"/>
      <c r="W1550" s="74"/>
      <c r="X1550" s="74"/>
      <c r="Y1550" s="74"/>
      <c r="Z1550" s="74"/>
      <c r="AA1550" s="74"/>
      <c r="AB1550" s="74"/>
      <c r="AC1550" s="74"/>
      <c r="AD1550" s="74"/>
      <c r="AE1550" s="74"/>
      <c r="AF1550" s="74"/>
      <c r="AG1550" s="74"/>
      <c r="AH1550" s="74"/>
      <c r="AI1550" s="74"/>
      <c r="AJ1550" s="74"/>
      <c r="AK1550" s="74"/>
      <c r="AL1550" s="74"/>
      <c r="AM1550" s="74"/>
      <c r="AN1550" s="74"/>
    </row>
    <row r="1551" spans="1:40" ht="14.5">
      <c r="A1551" s="74"/>
      <c r="B1551" s="74"/>
      <c r="C1551" s="74"/>
      <c r="D1551" s="74"/>
      <c r="E1551" s="74"/>
      <c r="F1551" s="74"/>
      <c r="G1551" s="74"/>
      <c r="H1551" s="74"/>
      <c r="I1551" s="74"/>
      <c r="J1551" s="74"/>
      <c r="K1551" s="74"/>
      <c r="L1551" s="74"/>
      <c r="M1551" s="74"/>
      <c r="N1551" s="74"/>
      <c r="O1551" s="74"/>
      <c r="P1551" s="74"/>
      <c r="R1551" s="74"/>
      <c r="S1551" s="74"/>
      <c r="T1551" s="74"/>
      <c r="U1551" s="74"/>
      <c r="V1551" s="21"/>
      <c r="W1551" s="74"/>
      <c r="X1551" s="74"/>
      <c r="Y1551" s="74"/>
      <c r="Z1551" s="74"/>
      <c r="AA1551" s="74"/>
      <c r="AB1551" s="74"/>
      <c r="AC1551" s="74"/>
      <c r="AD1551" s="74"/>
      <c r="AE1551" s="74"/>
      <c r="AF1551" s="74"/>
      <c r="AG1551" s="74"/>
      <c r="AH1551" s="74"/>
      <c r="AI1551" s="74"/>
      <c r="AJ1551" s="74"/>
      <c r="AK1551" s="74"/>
      <c r="AL1551" s="74"/>
      <c r="AM1551" s="74"/>
      <c r="AN1551" s="74"/>
    </row>
    <row r="1552" spans="1:40" ht="14.5">
      <c r="A1552" s="74"/>
      <c r="B1552" s="74"/>
      <c r="C1552" s="74"/>
      <c r="D1552" s="74"/>
      <c r="E1552" s="74"/>
      <c r="F1552" s="74"/>
      <c r="G1552" s="74"/>
      <c r="H1552" s="74"/>
      <c r="I1552" s="74"/>
      <c r="J1552" s="74"/>
      <c r="K1552" s="74"/>
      <c r="L1552" s="74"/>
      <c r="M1552" s="74"/>
      <c r="N1552" s="74"/>
      <c r="O1552" s="74"/>
      <c r="P1552" s="74"/>
      <c r="R1552" s="74"/>
      <c r="S1552" s="74"/>
      <c r="T1552" s="74"/>
      <c r="U1552" s="74"/>
      <c r="V1552" s="21"/>
      <c r="W1552" s="74"/>
      <c r="X1552" s="74"/>
      <c r="Y1552" s="74"/>
      <c r="Z1552" s="74"/>
      <c r="AA1552" s="74"/>
      <c r="AB1552" s="74"/>
      <c r="AC1552" s="74"/>
      <c r="AD1552" s="74"/>
      <c r="AE1552" s="74"/>
      <c r="AF1552" s="74"/>
      <c r="AG1552" s="74"/>
      <c r="AH1552" s="74"/>
      <c r="AI1552" s="74"/>
      <c r="AJ1552" s="74"/>
      <c r="AK1552" s="74"/>
      <c r="AL1552" s="74"/>
      <c r="AM1552" s="74"/>
      <c r="AN1552" s="74"/>
    </row>
    <row r="1553" spans="1:40" ht="14.5">
      <c r="A1553" s="74"/>
      <c r="B1553" s="74"/>
      <c r="C1553" s="74"/>
      <c r="D1553" s="74"/>
      <c r="E1553" s="74"/>
      <c r="F1553" s="74"/>
      <c r="G1553" s="74"/>
      <c r="H1553" s="74"/>
      <c r="I1553" s="74"/>
      <c r="J1553" s="74"/>
      <c r="K1553" s="74"/>
      <c r="L1553" s="74"/>
      <c r="M1553" s="74"/>
      <c r="N1553" s="74"/>
      <c r="O1553" s="74"/>
      <c r="P1553" s="74"/>
      <c r="R1553" s="74"/>
      <c r="S1553" s="74"/>
      <c r="T1553" s="74"/>
      <c r="U1553" s="74"/>
      <c r="V1553" s="21"/>
      <c r="W1553" s="74"/>
      <c r="X1553" s="74"/>
      <c r="Y1553" s="74"/>
      <c r="Z1553" s="74"/>
      <c r="AA1553" s="74"/>
      <c r="AB1553" s="74"/>
      <c r="AC1553" s="74"/>
      <c r="AD1553" s="74"/>
      <c r="AE1553" s="74"/>
      <c r="AF1553" s="74"/>
      <c r="AG1553" s="74"/>
      <c r="AH1553" s="74"/>
      <c r="AI1553" s="74"/>
      <c r="AJ1553" s="74"/>
      <c r="AK1553" s="74"/>
      <c r="AL1553" s="74"/>
      <c r="AM1553" s="74"/>
      <c r="AN1553" s="74"/>
    </row>
    <row r="1554" spans="1:40" ht="14.5">
      <c r="A1554" s="74"/>
      <c r="B1554" s="74"/>
      <c r="C1554" s="74"/>
      <c r="D1554" s="74"/>
      <c r="E1554" s="74"/>
      <c r="F1554" s="74"/>
      <c r="G1554" s="74"/>
      <c r="H1554" s="74"/>
      <c r="I1554" s="74"/>
      <c r="J1554" s="74"/>
      <c r="K1554" s="74"/>
      <c r="L1554" s="74"/>
      <c r="M1554" s="74"/>
      <c r="N1554" s="74"/>
      <c r="O1554" s="74"/>
      <c r="P1554" s="74"/>
      <c r="R1554" s="74"/>
      <c r="S1554" s="74"/>
      <c r="T1554" s="74"/>
      <c r="U1554" s="74"/>
      <c r="V1554" s="21"/>
      <c r="W1554" s="74"/>
      <c r="X1554" s="74"/>
      <c r="Y1554" s="74"/>
      <c r="Z1554" s="74"/>
      <c r="AA1554" s="74"/>
      <c r="AB1554" s="74"/>
      <c r="AC1554" s="74"/>
      <c r="AD1554" s="74"/>
      <c r="AE1554" s="74"/>
      <c r="AF1554" s="74"/>
      <c r="AG1554" s="74"/>
      <c r="AH1554" s="74"/>
      <c r="AI1554" s="74"/>
      <c r="AJ1554" s="74"/>
      <c r="AK1554" s="74"/>
      <c r="AL1554" s="74"/>
      <c r="AM1554" s="74"/>
      <c r="AN1554" s="74"/>
    </row>
    <row r="1555" spans="1:40" ht="14.5">
      <c r="A1555" s="74"/>
      <c r="B1555" s="74"/>
      <c r="C1555" s="74"/>
      <c r="D1555" s="74"/>
      <c r="E1555" s="74"/>
      <c r="F1555" s="74"/>
      <c r="G1555" s="74"/>
      <c r="H1555" s="74"/>
      <c r="I1555" s="74"/>
      <c r="J1555" s="74"/>
      <c r="K1555" s="74"/>
      <c r="L1555" s="74"/>
      <c r="M1555" s="74"/>
      <c r="N1555" s="74"/>
      <c r="O1555" s="74"/>
      <c r="P1555" s="74"/>
      <c r="R1555" s="74"/>
      <c r="S1555" s="74"/>
      <c r="T1555" s="74"/>
      <c r="U1555" s="74"/>
      <c r="V1555" s="21"/>
      <c r="W1555" s="74"/>
      <c r="X1555" s="74"/>
      <c r="Y1555" s="74"/>
      <c r="Z1555" s="74"/>
      <c r="AA1555" s="74"/>
      <c r="AB1555" s="74"/>
      <c r="AC1555" s="74"/>
      <c r="AD1555" s="74"/>
      <c r="AE1555" s="74"/>
      <c r="AF1555" s="74"/>
      <c r="AG1555" s="74"/>
      <c r="AH1555" s="74"/>
      <c r="AI1555" s="74"/>
      <c r="AJ1555" s="74"/>
      <c r="AK1555" s="74"/>
      <c r="AL1555" s="74"/>
      <c r="AM1555" s="74"/>
      <c r="AN1555" s="74"/>
    </row>
    <row r="1556" spans="1:40" ht="14.5">
      <c r="A1556" s="74"/>
      <c r="B1556" s="74"/>
      <c r="C1556" s="74"/>
      <c r="D1556" s="74"/>
      <c r="E1556" s="74"/>
      <c r="F1556" s="74"/>
      <c r="G1556" s="74"/>
      <c r="H1556" s="74"/>
      <c r="I1556" s="74"/>
      <c r="J1556" s="74"/>
      <c r="K1556" s="74"/>
      <c r="L1556" s="74"/>
      <c r="M1556" s="74"/>
      <c r="N1556" s="74"/>
      <c r="O1556" s="74"/>
      <c r="P1556" s="74"/>
      <c r="R1556" s="74"/>
      <c r="S1556" s="74"/>
      <c r="T1556" s="74"/>
      <c r="U1556" s="74"/>
      <c r="V1556" s="21"/>
      <c r="W1556" s="74"/>
      <c r="X1556" s="74"/>
      <c r="Y1556" s="74"/>
      <c r="Z1556" s="74"/>
      <c r="AA1556" s="74"/>
      <c r="AB1556" s="74"/>
      <c r="AC1556" s="74"/>
      <c r="AD1556" s="74"/>
      <c r="AE1556" s="74"/>
      <c r="AF1556" s="74"/>
      <c r="AG1556" s="74"/>
      <c r="AH1556" s="74"/>
      <c r="AI1556" s="74"/>
      <c r="AJ1556" s="74"/>
      <c r="AK1556" s="74"/>
      <c r="AL1556" s="74"/>
      <c r="AM1556" s="74"/>
      <c r="AN1556" s="74"/>
    </row>
    <row r="1557" spans="1:40" ht="14.5">
      <c r="A1557" s="74"/>
      <c r="B1557" s="74"/>
      <c r="C1557" s="74"/>
      <c r="D1557" s="74"/>
      <c r="E1557" s="74"/>
      <c r="F1557" s="74"/>
      <c r="G1557" s="74"/>
      <c r="H1557" s="74"/>
      <c r="I1557" s="74"/>
      <c r="J1557" s="74"/>
      <c r="K1557" s="74"/>
      <c r="L1557" s="74"/>
      <c r="M1557" s="74"/>
      <c r="N1557" s="74"/>
      <c r="O1557" s="74"/>
      <c r="P1557" s="74"/>
      <c r="R1557" s="74"/>
      <c r="S1557" s="74"/>
      <c r="T1557" s="74"/>
      <c r="U1557" s="74"/>
      <c r="V1557" s="21"/>
      <c r="W1557" s="74"/>
      <c r="X1557" s="74"/>
      <c r="Y1557" s="74"/>
      <c r="Z1557" s="74"/>
      <c r="AA1557" s="74"/>
      <c r="AB1557" s="74"/>
      <c r="AC1557" s="74"/>
      <c r="AD1557" s="74"/>
      <c r="AE1557" s="74"/>
      <c r="AF1557" s="74"/>
      <c r="AG1557" s="74"/>
      <c r="AH1557" s="74"/>
      <c r="AI1557" s="74"/>
      <c r="AJ1557" s="74"/>
      <c r="AK1557" s="74"/>
      <c r="AL1557" s="74"/>
      <c r="AM1557" s="74"/>
      <c r="AN1557" s="74"/>
    </row>
    <row r="1558" spans="1:40" ht="14.5">
      <c r="A1558" s="74"/>
      <c r="B1558" s="74"/>
      <c r="C1558" s="74"/>
      <c r="D1558" s="74"/>
      <c r="E1558" s="74"/>
      <c r="F1558" s="74"/>
      <c r="G1558" s="74"/>
      <c r="H1558" s="74"/>
      <c r="I1558" s="74"/>
      <c r="J1558" s="74"/>
      <c r="K1558" s="74"/>
      <c r="L1558" s="74"/>
      <c r="M1558" s="74"/>
      <c r="N1558" s="74"/>
      <c r="O1558" s="74"/>
      <c r="P1558" s="74"/>
      <c r="R1558" s="74"/>
      <c r="S1558" s="74"/>
      <c r="T1558" s="74"/>
      <c r="U1558" s="74"/>
      <c r="V1558" s="21"/>
      <c r="W1558" s="74"/>
      <c r="X1558" s="74"/>
      <c r="Y1558" s="74"/>
      <c r="Z1558" s="74"/>
      <c r="AA1558" s="74"/>
      <c r="AB1558" s="74"/>
      <c r="AC1558" s="74"/>
      <c r="AD1558" s="74"/>
      <c r="AE1558" s="74"/>
      <c r="AF1558" s="74"/>
      <c r="AG1558" s="74"/>
      <c r="AH1558" s="74"/>
      <c r="AI1558" s="74"/>
      <c r="AJ1558" s="74"/>
      <c r="AK1558" s="74"/>
      <c r="AL1558" s="74"/>
      <c r="AM1558" s="74"/>
      <c r="AN1558" s="74"/>
    </row>
    <row r="1559" spans="1:40" ht="14.5">
      <c r="A1559" s="74"/>
      <c r="B1559" s="74"/>
      <c r="C1559" s="74"/>
      <c r="D1559" s="74"/>
      <c r="E1559" s="74"/>
      <c r="F1559" s="74"/>
      <c r="G1559" s="74"/>
      <c r="H1559" s="74"/>
      <c r="I1559" s="74"/>
      <c r="J1559" s="74"/>
      <c r="K1559" s="74"/>
      <c r="L1559" s="74"/>
      <c r="M1559" s="74"/>
      <c r="N1559" s="74"/>
      <c r="O1559" s="74"/>
      <c r="P1559" s="74"/>
      <c r="R1559" s="74"/>
      <c r="S1559" s="74"/>
      <c r="T1559" s="74"/>
      <c r="U1559" s="74"/>
      <c r="V1559" s="21"/>
      <c r="W1559" s="74"/>
      <c r="X1559" s="74"/>
      <c r="Y1559" s="74"/>
      <c r="Z1559" s="74"/>
      <c r="AA1559" s="74"/>
      <c r="AB1559" s="74"/>
      <c r="AC1559" s="74"/>
      <c r="AD1559" s="74"/>
      <c r="AE1559" s="74"/>
      <c r="AF1559" s="74"/>
      <c r="AG1559" s="74"/>
      <c r="AH1559" s="74"/>
      <c r="AI1559" s="74"/>
      <c r="AJ1559" s="74"/>
      <c r="AK1559" s="74"/>
      <c r="AL1559" s="74"/>
      <c r="AM1559" s="74"/>
      <c r="AN1559" s="74"/>
    </row>
    <row r="1560" spans="1:40" ht="14.5">
      <c r="A1560" s="74"/>
      <c r="B1560" s="74"/>
      <c r="C1560" s="74"/>
      <c r="D1560" s="74"/>
      <c r="E1560" s="74"/>
      <c r="F1560" s="74"/>
      <c r="G1560" s="74"/>
      <c r="H1560" s="74"/>
      <c r="I1560" s="74"/>
      <c r="J1560" s="74"/>
      <c r="K1560" s="74"/>
      <c r="L1560" s="74"/>
      <c r="M1560" s="74"/>
      <c r="N1560" s="74"/>
      <c r="O1560" s="74"/>
      <c r="P1560" s="74"/>
      <c r="R1560" s="74"/>
      <c r="S1560" s="74"/>
      <c r="T1560" s="74"/>
      <c r="U1560" s="74"/>
      <c r="V1560" s="21"/>
      <c r="W1560" s="74"/>
      <c r="X1560" s="74"/>
      <c r="Y1560" s="74"/>
      <c r="Z1560" s="74"/>
      <c r="AA1560" s="74"/>
      <c r="AB1560" s="74"/>
      <c r="AC1560" s="74"/>
      <c r="AD1560" s="74"/>
      <c r="AE1560" s="74"/>
      <c r="AF1560" s="74"/>
      <c r="AG1560" s="74"/>
      <c r="AH1560" s="74"/>
      <c r="AI1560" s="74"/>
      <c r="AJ1560" s="74"/>
      <c r="AK1560" s="74"/>
      <c r="AL1560" s="74"/>
      <c r="AM1560" s="74"/>
      <c r="AN1560" s="74"/>
    </row>
    <row r="1561" spans="1:40" ht="14.5">
      <c r="A1561" s="74"/>
      <c r="B1561" s="74"/>
      <c r="C1561" s="74"/>
      <c r="D1561" s="74"/>
      <c r="E1561" s="74"/>
      <c r="F1561" s="74"/>
      <c r="G1561" s="74"/>
      <c r="H1561" s="74"/>
      <c r="I1561" s="74"/>
      <c r="J1561" s="74"/>
      <c r="K1561" s="74"/>
      <c r="L1561" s="74"/>
      <c r="M1561" s="74"/>
      <c r="N1561" s="74"/>
      <c r="O1561" s="74"/>
      <c r="P1561" s="74"/>
      <c r="R1561" s="74"/>
      <c r="S1561" s="74"/>
      <c r="T1561" s="74"/>
      <c r="U1561" s="74"/>
      <c r="V1561" s="21"/>
      <c r="W1561" s="74"/>
      <c r="X1561" s="74"/>
      <c r="Y1561" s="74"/>
      <c r="Z1561" s="74"/>
      <c r="AA1561" s="74"/>
      <c r="AB1561" s="74"/>
      <c r="AC1561" s="74"/>
      <c r="AD1561" s="74"/>
      <c r="AE1561" s="74"/>
      <c r="AF1561" s="74"/>
      <c r="AG1561" s="74"/>
      <c r="AH1561" s="74"/>
      <c r="AI1561" s="74"/>
      <c r="AJ1561" s="74"/>
      <c r="AK1561" s="74"/>
      <c r="AL1561" s="74"/>
      <c r="AM1561" s="74"/>
      <c r="AN1561" s="74"/>
    </row>
    <row r="1562" spans="1:40" ht="14.5">
      <c r="A1562" s="74"/>
      <c r="B1562" s="74"/>
      <c r="C1562" s="74"/>
      <c r="D1562" s="74"/>
      <c r="E1562" s="74"/>
      <c r="F1562" s="74"/>
      <c r="G1562" s="74"/>
      <c r="H1562" s="74"/>
      <c r="I1562" s="74"/>
      <c r="J1562" s="74"/>
      <c r="K1562" s="74"/>
      <c r="L1562" s="74"/>
      <c r="M1562" s="74"/>
      <c r="N1562" s="74"/>
      <c r="O1562" s="74"/>
      <c r="P1562" s="74"/>
      <c r="R1562" s="74"/>
      <c r="S1562" s="74"/>
      <c r="T1562" s="74"/>
      <c r="U1562" s="74"/>
      <c r="V1562" s="21"/>
      <c r="W1562" s="74"/>
      <c r="X1562" s="74"/>
      <c r="Y1562" s="74"/>
      <c r="Z1562" s="74"/>
      <c r="AA1562" s="74"/>
      <c r="AB1562" s="74"/>
      <c r="AC1562" s="74"/>
      <c r="AD1562" s="74"/>
      <c r="AE1562" s="74"/>
      <c r="AF1562" s="74"/>
      <c r="AG1562" s="74"/>
      <c r="AH1562" s="74"/>
      <c r="AI1562" s="74"/>
      <c r="AJ1562" s="74"/>
      <c r="AK1562" s="74"/>
      <c r="AL1562" s="74"/>
      <c r="AM1562" s="74"/>
      <c r="AN1562" s="74"/>
    </row>
    <row r="1563" spans="1:40" ht="14.5">
      <c r="A1563" s="74"/>
      <c r="B1563" s="74"/>
      <c r="C1563" s="74"/>
      <c r="D1563" s="74"/>
      <c r="E1563" s="74"/>
      <c r="F1563" s="74"/>
      <c r="G1563" s="74"/>
      <c r="H1563" s="74"/>
      <c r="I1563" s="74"/>
      <c r="J1563" s="74"/>
      <c r="K1563" s="74"/>
      <c r="L1563" s="74"/>
      <c r="M1563" s="74"/>
      <c r="N1563" s="74"/>
      <c r="O1563" s="74"/>
      <c r="P1563" s="74"/>
      <c r="R1563" s="74"/>
      <c r="S1563" s="74"/>
      <c r="T1563" s="74"/>
      <c r="U1563" s="74"/>
      <c r="V1563" s="21"/>
      <c r="W1563" s="74"/>
      <c r="X1563" s="74"/>
      <c r="Y1563" s="74"/>
      <c r="Z1563" s="74"/>
      <c r="AA1563" s="74"/>
      <c r="AB1563" s="74"/>
      <c r="AC1563" s="74"/>
      <c r="AD1563" s="74"/>
      <c r="AE1563" s="74"/>
      <c r="AF1563" s="74"/>
      <c r="AG1563" s="74"/>
      <c r="AH1563" s="74"/>
      <c r="AI1563" s="74"/>
      <c r="AJ1563" s="74"/>
      <c r="AK1563" s="74"/>
      <c r="AL1563" s="74"/>
      <c r="AM1563" s="74"/>
      <c r="AN1563" s="74"/>
    </row>
    <row r="1564" spans="1:40" ht="14.5">
      <c r="A1564" s="74"/>
      <c r="B1564" s="74"/>
      <c r="C1564" s="74"/>
      <c r="D1564" s="74"/>
      <c r="E1564" s="74"/>
      <c r="F1564" s="74"/>
      <c r="G1564" s="74"/>
      <c r="H1564" s="74"/>
      <c r="I1564" s="74"/>
      <c r="J1564" s="74"/>
      <c r="K1564" s="74"/>
      <c r="L1564" s="74"/>
      <c r="M1564" s="74"/>
      <c r="N1564" s="74"/>
      <c r="O1564" s="74"/>
      <c r="P1564" s="74"/>
      <c r="R1564" s="74"/>
      <c r="S1564" s="74"/>
      <c r="T1564" s="74"/>
      <c r="U1564" s="74"/>
      <c r="V1564" s="21"/>
      <c r="W1564" s="74"/>
      <c r="X1564" s="74"/>
      <c r="Y1564" s="74"/>
      <c r="Z1564" s="74"/>
      <c r="AA1564" s="74"/>
      <c r="AB1564" s="74"/>
      <c r="AC1564" s="74"/>
      <c r="AD1564" s="74"/>
      <c r="AE1564" s="74"/>
      <c r="AF1564" s="74"/>
      <c r="AG1564" s="74"/>
      <c r="AH1564" s="74"/>
      <c r="AI1564" s="74"/>
      <c r="AJ1564" s="74"/>
      <c r="AK1564" s="74"/>
      <c r="AL1564" s="74"/>
      <c r="AM1564" s="74"/>
      <c r="AN1564" s="74"/>
    </row>
    <row r="1565" spans="1:40" ht="14.5">
      <c r="A1565" s="74"/>
      <c r="B1565" s="74"/>
      <c r="C1565" s="74"/>
      <c r="D1565" s="74"/>
      <c r="E1565" s="74"/>
      <c r="F1565" s="74"/>
      <c r="G1565" s="74"/>
      <c r="H1565" s="74"/>
      <c r="I1565" s="74"/>
      <c r="J1565" s="74"/>
      <c r="K1565" s="74"/>
      <c r="L1565" s="74"/>
      <c r="M1565" s="74"/>
      <c r="N1565" s="74"/>
      <c r="O1565" s="74"/>
      <c r="P1565" s="74"/>
      <c r="R1565" s="74"/>
      <c r="S1565" s="74"/>
      <c r="T1565" s="74"/>
      <c r="U1565" s="74"/>
      <c r="V1565" s="21"/>
      <c r="W1565" s="74"/>
      <c r="X1565" s="74"/>
      <c r="Y1565" s="74"/>
      <c r="Z1565" s="74"/>
      <c r="AA1565" s="74"/>
      <c r="AB1565" s="74"/>
      <c r="AC1565" s="74"/>
      <c r="AD1565" s="74"/>
      <c r="AE1565" s="74"/>
      <c r="AF1565" s="74"/>
      <c r="AG1565" s="74"/>
      <c r="AH1565" s="74"/>
      <c r="AI1565" s="74"/>
      <c r="AJ1565" s="74"/>
      <c r="AK1565" s="74"/>
      <c r="AL1565" s="74"/>
      <c r="AM1565" s="74"/>
      <c r="AN1565" s="74"/>
    </row>
    <row r="1566" spans="1:40" ht="14.5">
      <c r="A1566" s="74"/>
      <c r="B1566" s="74"/>
      <c r="C1566" s="74"/>
      <c r="D1566" s="74"/>
      <c r="E1566" s="74"/>
      <c r="F1566" s="74"/>
      <c r="G1566" s="74"/>
      <c r="H1566" s="74"/>
      <c r="I1566" s="74"/>
      <c r="J1566" s="74"/>
      <c r="K1566" s="74"/>
      <c r="L1566" s="74"/>
      <c r="M1566" s="74"/>
      <c r="N1566" s="74"/>
      <c r="O1566" s="74"/>
      <c r="P1566" s="74"/>
      <c r="R1566" s="74"/>
      <c r="S1566" s="74"/>
      <c r="T1566" s="74"/>
      <c r="U1566" s="74"/>
      <c r="V1566" s="21"/>
      <c r="W1566" s="74"/>
      <c r="X1566" s="74"/>
      <c r="Y1566" s="74"/>
      <c r="Z1566" s="74"/>
      <c r="AA1566" s="74"/>
      <c r="AB1566" s="74"/>
      <c r="AC1566" s="74"/>
      <c r="AD1566" s="74"/>
      <c r="AE1566" s="74"/>
      <c r="AF1566" s="74"/>
      <c r="AG1566" s="74"/>
      <c r="AH1566" s="74"/>
      <c r="AI1566" s="74"/>
      <c r="AJ1566" s="74"/>
      <c r="AK1566" s="74"/>
      <c r="AL1566" s="74"/>
      <c r="AM1566" s="74"/>
      <c r="AN1566" s="74"/>
    </row>
    <row r="1567" spans="1:40" ht="14.5">
      <c r="A1567" s="74"/>
      <c r="B1567" s="74"/>
      <c r="C1567" s="74"/>
      <c r="D1567" s="74"/>
      <c r="E1567" s="74"/>
      <c r="F1567" s="74"/>
      <c r="G1567" s="74"/>
      <c r="H1567" s="74"/>
      <c r="I1567" s="74"/>
      <c r="J1567" s="74"/>
      <c r="K1567" s="74"/>
      <c r="L1567" s="74"/>
      <c r="M1567" s="74"/>
      <c r="N1567" s="74"/>
      <c r="O1567" s="74"/>
      <c r="P1567" s="74"/>
      <c r="R1567" s="74"/>
      <c r="S1567" s="74"/>
      <c r="T1567" s="74"/>
      <c r="U1567" s="74"/>
      <c r="V1567" s="21"/>
      <c r="W1567" s="74"/>
      <c r="X1567" s="74"/>
      <c r="Y1567" s="74"/>
      <c r="Z1567" s="74"/>
      <c r="AA1567" s="74"/>
      <c r="AB1567" s="74"/>
      <c r="AC1567" s="74"/>
      <c r="AD1567" s="74"/>
      <c r="AE1567" s="74"/>
      <c r="AF1567" s="74"/>
      <c r="AG1567" s="74"/>
      <c r="AH1567" s="74"/>
      <c r="AI1567" s="74"/>
      <c r="AJ1567" s="74"/>
      <c r="AK1567" s="74"/>
      <c r="AL1567" s="74"/>
      <c r="AM1567" s="74"/>
      <c r="AN1567" s="74"/>
    </row>
    <row r="1568" spans="1:40" ht="14.5">
      <c r="A1568" s="74"/>
      <c r="B1568" s="74"/>
      <c r="C1568" s="74"/>
      <c r="D1568" s="74"/>
      <c r="E1568" s="74"/>
      <c r="F1568" s="74"/>
      <c r="G1568" s="74"/>
      <c r="H1568" s="74"/>
      <c r="I1568" s="74"/>
      <c r="J1568" s="74"/>
      <c r="K1568" s="74"/>
      <c r="L1568" s="74"/>
      <c r="M1568" s="74"/>
      <c r="N1568" s="74"/>
      <c r="O1568" s="74"/>
      <c r="P1568" s="74"/>
      <c r="R1568" s="74"/>
      <c r="S1568" s="74"/>
      <c r="T1568" s="74"/>
      <c r="U1568" s="74"/>
      <c r="V1568" s="21"/>
      <c r="W1568" s="74"/>
      <c r="X1568" s="74"/>
      <c r="Y1568" s="74"/>
      <c r="Z1568" s="74"/>
      <c r="AA1568" s="74"/>
      <c r="AB1568" s="74"/>
      <c r="AC1568" s="74"/>
      <c r="AD1568" s="74"/>
      <c r="AE1568" s="74"/>
      <c r="AF1568" s="74"/>
      <c r="AG1568" s="74"/>
      <c r="AH1568" s="74"/>
      <c r="AI1568" s="74"/>
      <c r="AJ1568" s="74"/>
      <c r="AK1568" s="74"/>
      <c r="AL1568" s="74"/>
      <c r="AM1568" s="74"/>
      <c r="AN1568" s="74"/>
    </row>
    <row r="1569" spans="1:40" ht="14.5">
      <c r="A1569" s="74"/>
      <c r="B1569" s="74"/>
      <c r="C1569" s="74"/>
      <c r="D1569" s="74"/>
      <c r="E1569" s="74"/>
      <c r="F1569" s="74"/>
      <c r="G1569" s="74"/>
      <c r="H1569" s="74"/>
      <c r="I1569" s="74"/>
      <c r="J1569" s="74"/>
      <c r="K1569" s="74"/>
      <c r="L1569" s="74"/>
      <c r="M1569" s="74"/>
      <c r="N1569" s="74"/>
      <c r="O1569" s="74"/>
      <c r="P1569" s="74"/>
      <c r="R1569" s="74"/>
      <c r="S1569" s="74"/>
      <c r="T1569" s="74"/>
      <c r="U1569" s="74"/>
      <c r="V1569" s="21"/>
      <c r="W1569" s="74"/>
      <c r="X1569" s="74"/>
      <c r="Y1569" s="74"/>
      <c r="Z1569" s="74"/>
      <c r="AA1569" s="74"/>
      <c r="AB1569" s="74"/>
      <c r="AC1569" s="74"/>
      <c r="AD1569" s="74"/>
      <c r="AE1569" s="74"/>
      <c r="AF1569" s="74"/>
      <c r="AG1569" s="74"/>
      <c r="AH1569" s="74"/>
      <c r="AI1569" s="74"/>
      <c r="AJ1569" s="74"/>
      <c r="AK1569" s="74"/>
      <c r="AL1569" s="74"/>
      <c r="AM1569" s="74"/>
      <c r="AN1569" s="74"/>
    </row>
    <row r="1570" spans="1:40" ht="14.5">
      <c r="A1570" s="74"/>
      <c r="B1570" s="74"/>
      <c r="C1570" s="74"/>
      <c r="D1570" s="74"/>
      <c r="E1570" s="74"/>
      <c r="F1570" s="74"/>
      <c r="G1570" s="74"/>
      <c r="H1570" s="74"/>
      <c r="I1570" s="74"/>
      <c r="J1570" s="74"/>
      <c r="K1570" s="74"/>
      <c r="L1570" s="74"/>
      <c r="M1570" s="74"/>
      <c r="N1570" s="74"/>
      <c r="O1570" s="74"/>
      <c r="P1570" s="74"/>
      <c r="R1570" s="74"/>
      <c r="S1570" s="74"/>
      <c r="T1570" s="74"/>
      <c r="U1570" s="74"/>
      <c r="V1570" s="21"/>
      <c r="W1570" s="74"/>
      <c r="X1570" s="74"/>
      <c r="Y1570" s="74"/>
      <c r="Z1570" s="74"/>
      <c r="AA1570" s="74"/>
      <c r="AB1570" s="74"/>
      <c r="AC1570" s="74"/>
      <c r="AD1570" s="74"/>
      <c r="AE1570" s="74"/>
      <c r="AF1570" s="74"/>
      <c r="AG1570" s="74"/>
      <c r="AH1570" s="74"/>
      <c r="AI1570" s="74"/>
      <c r="AJ1570" s="74"/>
      <c r="AK1570" s="74"/>
      <c r="AL1570" s="74"/>
      <c r="AM1570" s="74"/>
      <c r="AN1570" s="74"/>
    </row>
    <row r="1571" spans="1:40" ht="14.5">
      <c r="A1571" s="74"/>
      <c r="B1571" s="74"/>
      <c r="C1571" s="74"/>
      <c r="D1571" s="74"/>
      <c r="E1571" s="74"/>
      <c r="F1571" s="74"/>
      <c r="G1571" s="74"/>
      <c r="H1571" s="74"/>
      <c r="I1571" s="74"/>
      <c r="J1571" s="74"/>
      <c r="K1571" s="74"/>
      <c r="L1571" s="74"/>
      <c r="M1571" s="74"/>
      <c r="N1571" s="74"/>
      <c r="O1571" s="74"/>
      <c r="P1571" s="74"/>
      <c r="R1571" s="74"/>
      <c r="S1571" s="74"/>
      <c r="T1571" s="74"/>
      <c r="U1571" s="74"/>
      <c r="V1571" s="21"/>
      <c r="W1571" s="74"/>
      <c r="X1571" s="74"/>
      <c r="Y1571" s="74"/>
      <c r="Z1571" s="74"/>
      <c r="AA1571" s="74"/>
      <c r="AB1571" s="74"/>
      <c r="AC1571" s="74"/>
      <c r="AD1571" s="74"/>
      <c r="AE1571" s="74"/>
      <c r="AF1571" s="74"/>
      <c r="AG1571" s="74"/>
      <c r="AH1571" s="74"/>
      <c r="AI1571" s="74"/>
      <c r="AJ1571" s="74"/>
      <c r="AK1571" s="74"/>
      <c r="AL1571" s="74"/>
      <c r="AM1571" s="74"/>
      <c r="AN1571" s="74"/>
    </row>
    <row r="1572" spans="1:40" ht="14.5">
      <c r="A1572" s="74"/>
      <c r="B1572" s="74"/>
      <c r="C1572" s="74"/>
      <c r="D1572" s="74"/>
      <c r="E1572" s="74"/>
      <c r="F1572" s="74"/>
      <c r="G1572" s="74"/>
      <c r="H1572" s="74"/>
      <c r="I1572" s="74"/>
      <c r="J1572" s="74"/>
      <c r="K1572" s="74"/>
      <c r="L1572" s="74"/>
      <c r="M1572" s="74"/>
      <c r="N1572" s="74"/>
      <c r="O1572" s="74"/>
      <c r="P1572" s="74"/>
      <c r="R1572" s="74"/>
      <c r="S1572" s="74"/>
      <c r="T1572" s="74"/>
      <c r="U1572" s="74"/>
      <c r="V1572" s="21"/>
      <c r="W1572" s="74"/>
      <c r="X1572" s="74"/>
      <c r="Y1572" s="74"/>
      <c r="Z1572" s="74"/>
      <c r="AA1572" s="74"/>
      <c r="AB1572" s="74"/>
      <c r="AC1572" s="74"/>
      <c r="AD1572" s="74"/>
      <c r="AE1572" s="74"/>
      <c r="AF1572" s="74"/>
      <c r="AG1572" s="74"/>
      <c r="AH1572" s="74"/>
      <c r="AI1572" s="74"/>
      <c r="AJ1572" s="74"/>
      <c r="AK1572" s="74"/>
      <c r="AL1572" s="74"/>
      <c r="AM1572" s="74"/>
      <c r="AN1572" s="74"/>
    </row>
    <row r="1573" spans="1:40" ht="14.5">
      <c r="A1573" s="74"/>
      <c r="B1573" s="74"/>
      <c r="C1573" s="74"/>
      <c r="D1573" s="74"/>
      <c r="E1573" s="74"/>
      <c r="F1573" s="74"/>
      <c r="G1573" s="74"/>
      <c r="H1573" s="74"/>
      <c r="I1573" s="74"/>
      <c r="J1573" s="74"/>
      <c r="K1573" s="74"/>
      <c r="L1573" s="74"/>
      <c r="M1573" s="74"/>
      <c r="N1573" s="74"/>
      <c r="O1573" s="74"/>
      <c r="P1573" s="74"/>
      <c r="R1573" s="74"/>
      <c r="S1573" s="74"/>
      <c r="T1573" s="74"/>
      <c r="U1573" s="74"/>
      <c r="V1573" s="21"/>
      <c r="W1573" s="74"/>
      <c r="X1573" s="74"/>
      <c r="Y1573" s="74"/>
      <c r="Z1573" s="74"/>
      <c r="AA1573" s="74"/>
      <c r="AB1573" s="74"/>
      <c r="AC1573" s="74"/>
      <c r="AD1573" s="74"/>
      <c r="AE1573" s="74"/>
      <c r="AF1573" s="74"/>
      <c r="AG1573" s="74"/>
      <c r="AH1573" s="74"/>
      <c r="AI1573" s="74"/>
      <c r="AJ1573" s="74"/>
      <c r="AK1573" s="74"/>
      <c r="AL1573" s="74"/>
      <c r="AM1573" s="74"/>
      <c r="AN1573" s="74"/>
    </row>
    <row r="1574" spans="1:40" ht="14.5">
      <c r="A1574" s="74"/>
      <c r="B1574" s="74"/>
      <c r="C1574" s="74"/>
      <c r="D1574" s="74"/>
      <c r="E1574" s="74"/>
      <c r="F1574" s="74"/>
      <c r="G1574" s="74"/>
      <c r="H1574" s="74"/>
      <c r="I1574" s="74"/>
      <c r="J1574" s="74"/>
      <c r="K1574" s="74"/>
      <c r="L1574" s="74"/>
      <c r="M1574" s="74"/>
      <c r="N1574" s="74"/>
      <c r="O1574" s="74"/>
      <c r="P1574" s="74"/>
      <c r="R1574" s="74"/>
      <c r="S1574" s="74"/>
      <c r="T1574" s="74"/>
      <c r="U1574" s="74"/>
      <c r="V1574" s="21"/>
      <c r="W1574" s="74"/>
      <c r="X1574" s="74"/>
      <c r="Y1574" s="74"/>
      <c r="Z1574" s="74"/>
      <c r="AA1574" s="74"/>
      <c r="AB1574" s="74"/>
      <c r="AC1574" s="74"/>
      <c r="AD1574" s="74"/>
      <c r="AE1574" s="74"/>
      <c r="AF1574" s="74"/>
      <c r="AG1574" s="74"/>
      <c r="AH1574" s="74"/>
      <c r="AI1574" s="74"/>
      <c r="AJ1574" s="74"/>
      <c r="AK1574" s="74"/>
      <c r="AL1574" s="74"/>
      <c r="AM1574" s="74"/>
      <c r="AN1574" s="74"/>
    </row>
    <row r="1575" spans="1:40" ht="14.5">
      <c r="A1575" s="74"/>
      <c r="B1575" s="74"/>
      <c r="C1575" s="74"/>
      <c r="D1575" s="74"/>
      <c r="E1575" s="74"/>
      <c r="F1575" s="74"/>
      <c r="G1575" s="74"/>
      <c r="H1575" s="74"/>
      <c r="I1575" s="74"/>
      <c r="J1575" s="74"/>
      <c r="K1575" s="74"/>
      <c r="L1575" s="74"/>
      <c r="M1575" s="74"/>
      <c r="N1575" s="74"/>
      <c r="O1575" s="74"/>
      <c r="P1575" s="74"/>
      <c r="R1575" s="74"/>
      <c r="S1575" s="74"/>
      <c r="T1575" s="74"/>
      <c r="U1575" s="74"/>
      <c r="V1575" s="21"/>
      <c r="W1575" s="74"/>
      <c r="X1575" s="74"/>
      <c r="Y1575" s="74"/>
      <c r="Z1575" s="74"/>
      <c r="AA1575" s="74"/>
      <c r="AB1575" s="74"/>
      <c r="AC1575" s="74"/>
      <c r="AD1575" s="74"/>
      <c r="AE1575" s="74"/>
      <c r="AF1575" s="74"/>
      <c r="AG1575" s="74"/>
      <c r="AH1575" s="74"/>
      <c r="AI1575" s="74"/>
      <c r="AJ1575" s="74"/>
      <c r="AK1575" s="74"/>
      <c r="AL1575" s="74"/>
      <c r="AM1575" s="74"/>
      <c r="AN1575" s="74"/>
    </row>
    <row r="1576" spans="1:40" ht="14.5">
      <c r="A1576" s="74"/>
      <c r="B1576" s="74"/>
      <c r="C1576" s="74"/>
      <c r="D1576" s="74"/>
      <c r="E1576" s="74"/>
      <c r="F1576" s="74"/>
      <c r="G1576" s="74"/>
      <c r="H1576" s="74"/>
      <c r="I1576" s="74"/>
      <c r="J1576" s="74"/>
      <c r="K1576" s="74"/>
      <c r="L1576" s="74"/>
      <c r="M1576" s="74"/>
      <c r="N1576" s="74"/>
      <c r="O1576" s="74"/>
      <c r="P1576" s="74"/>
      <c r="R1576" s="74"/>
      <c r="S1576" s="74"/>
      <c r="T1576" s="74"/>
      <c r="U1576" s="74"/>
      <c r="V1576" s="21"/>
      <c r="W1576" s="74"/>
      <c r="X1576" s="74"/>
      <c r="Y1576" s="74"/>
      <c r="Z1576" s="74"/>
      <c r="AA1576" s="74"/>
      <c r="AB1576" s="74"/>
      <c r="AC1576" s="74"/>
      <c r="AD1576" s="74"/>
      <c r="AE1576" s="74"/>
      <c r="AF1576" s="74"/>
      <c r="AG1576" s="74"/>
      <c r="AH1576" s="74"/>
      <c r="AI1576" s="74"/>
      <c r="AJ1576" s="74"/>
      <c r="AK1576" s="74"/>
      <c r="AL1576" s="74"/>
      <c r="AM1576" s="74"/>
      <c r="AN1576" s="74"/>
    </row>
    <row r="1577" spans="1:40" ht="14.5">
      <c r="A1577" s="74"/>
      <c r="B1577" s="74"/>
      <c r="C1577" s="74"/>
      <c r="D1577" s="74"/>
      <c r="E1577" s="74"/>
      <c r="F1577" s="74"/>
      <c r="G1577" s="74"/>
      <c r="H1577" s="74"/>
      <c r="I1577" s="74"/>
      <c r="J1577" s="74"/>
      <c r="K1577" s="74"/>
      <c r="L1577" s="74"/>
      <c r="M1577" s="74"/>
      <c r="N1577" s="74"/>
      <c r="O1577" s="74"/>
      <c r="P1577" s="74"/>
      <c r="R1577" s="74"/>
      <c r="S1577" s="74"/>
      <c r="T1577" s="74"/>
      <c r="U1577" s="74"/>
      <c r="V1577" s="21"/>
      <c r="W1577" s="74"/>
      <c r="X1577" s="74"/>
      <c r="Y1577" s="74"/>
      <c r="Z1577" s="74"/>
      <c r="AA1577" s="74"/>
      <c r="AB1577" s="74"/>
      <c r="AC1577" s="74"/>
      <c r="AD1577" s="74"/>
      <c r="AE1577" s="74"/>
      <c r="AF1577" s="74"/>
      <c r="AG1577" s="74"/>
      <c r="AH1577" s="74"/>
      <c r="AI1577" s="74"/>
      <c r="AJ1577" s="74"/>
      <c r="AK1577" s="74"/>
      <c r="AL1577" s="74"/>
      <c r="AM1577" s="74"/>
      <c r="AN1577" s="74"/>
    </row>
    <row r="1578" spans="1:40" ht="14.5">
      <c r="A1578" s="74"/>
      <c r="B1578" s="74"/>
      <c r="C1578" s="74"/>
      <c r="D1578" s="74"/>
      <c r="E1578" s="74"/>
      <c r="F1578" s="74"/>
      <c r="G1578" s="74"/>
      <c r="H1578" s="74"/>
      <c r="I1578" s="74"/>
      <c r="J1578" s="74"/>
      <c r="K1578" s="74"/>
      <c r="L1578" s="74"/>
      <c r="M1578" s="74"/>
      <c r="N1578" s="74"/>
      <c r="O1578" s="74"/>
      <c r="P1578" s="74"/>
      <c r="R1578" s="74"/>
      <c r="S1578" s="74"/>
      <c r="T1578" s="74"/>
      <c r="U1578" s="74"/>
      <c r="V1578" s="21"/>
      <c r="W1578" s="74"/>
      <c r="X1578" s="74"/>
      <c r="Y1578" s="74"/>
      <c r="Z1578" s="74"/>
      <c r="AA1578" s="74"/>
      <c r="AB1578" s="74"/>
      <c r="AC1578" s="74"/>
      <c r="AD1578" s="74"/>
      <c r="AE1578" s="74"/>
      <c r="AF1578" s="74"/>
      <c r="AG1578" s="74"/>
      <c r="AH1578" s="74"/>
      <c r="AI1578" s="74"/>
      <c r="AJ1578" s="74"/>
      <c r="AK1578" s="74"/>
      <c r="AL1578" s="74"/>
      <c r="AM1578" s="74"/>
      <c r="AN1578" s="74"/>
    </row>
    <row r="1579" spans="1:40" ht="14.5">
      <c r="A1579" s="74"/>
      <c r="B1579" s="74"/>
      <c r="C1579" s="74"/>
      <c r="D1579" s="74"/>
      <c r="E1579" s="74"/>
      <c r="F1579" s="74"/>
      <c r="G1579" s="74"/>
      <c r="H1579" s="74"/>
      <c r="I1579" s="74"/>
      <c r="J1579" s="74"/>
      <c r="K1579" s="74"/>
      <c r="L1579" s="74"/>
      <c r="M1579" s="74"/>
      <c r="N1579" s="74"/>
      <c r="O1579" s="74"/>
      <c r="P1579" s="74"/>
      <c r="R1579" s="74"/>
      <c r="S1579" s="74"/>
      <c r="T1579" s="74"/>
      <c r="U1579" s="74"/>
      <c r="V1579" s="21"/>
      <c r="W1579" s="74"/>
      <c r="X1579" s="74"/>
      <c r="Y1579" s="74"/>
      <c r="Z1579" s="74"/>
      <c r="AA1579" s="74"/>
      <c r="AB1579" s="74"/>
      <c r="AC1579" s="74"/>
      <c r="AD1579" s="74"/>
      <c r="AE1579" s="74"/>
      <c r="AF1579" s="74"/>
      <c r="AG1579" s="74"/>
      <c r="AH1579" s="74"/>
      <c r="AI1579" s="74"/>
      <c r="AJ1579" s="74"/>
      <c r="AK1579" s="74"/>
      <c r="AL1579" s="74"/>
      <c r="AM1579" s="74"/>
      <c r="AN1579" s="74"/>
    </row>
    <row r="1580" spans="1:40" ht="14.5">
      <c r="A1580" s="74"/>
      <c r="B1580" s="74"/>
      <c r="C1580" s="74"/>
      <c r="D1580" s="74"/>
      <c r="E1580" s="74"/>
      <c r="F1580" s="74"/>
      <c r="G1580" s="74"/>
      <c r="H1580" s="74"/>
      <c r="I1580" s="74"/>
      <c r="J1580" s="74"/>
      <c r="K1580" s="74"/>
      <c r="L1580" s="74"/>
      <c r="M1580" s="74"/>
      <c r="N1580" s="74"/>
      <c r="O1580" s="74"/>
      <c r="P1580" s="74"/>
      <c r="R1580" s="74"/>
      <c r="S1580" s="74"/>
      <c r="T1580" s="74"/>
      <c r="U1580" s="74"/>
      <c r="V1580" s="21"/>
      <c r="W1580" s="74"/>
      <c r="X1580" s="74"/>
      <c r="Y1580" s="74"/>
      <c r="Z1580" s="74"/>
      <c r="AA1580" s="74"/>
      <c r="AB1580" s="74"/>
      <c r="AC1580" s="74"/>
      <c r="AD1580" s="74"/>
      <c r="AE1580" s="74"/>
      <c r="AF1580" s="74"/>
      <c r="AG1580" s="74"/>
      <c r="AH1580" s="74"/>
      <c r="AI1580" s="74"/>
      <c r="AJ1580" s="74"/>
      <c r="AK1580" s="74"/>
      <c r="AL1580" s="74"/>
      <c r="AM1580" s="74"/>
      <c r="AN1580" s="74"/>
    </row>
    <row r="1581" spans="1:40" ht="14.5">
      <c r="A1581" s="74"/>
      <c r="B1581" s="74"/>
      <c r="C1581" s="74"/>
      <c r="D1581" s="74"/>
      <c r="E1581" s="74"/>
      <c r="F1581" s="74"/>
      <c r="G1581" s="74"/>
      <c r="H1581" s="74"/>
      <c r="I1581" s="74"/>
      <c r="J1581" s="74"/>
      <c r="K1581" s="74"/>
      <c r="L1581" s="74"/>
      <c r="M1581" s="74"/>
      <c r="N1581" s="74"/>
      <c r="O1581" s="74"/>
      <c r="P1581" s="74"/>
      <c r="R1581" s="74"/>
      <c r="S1581" s="74"/>
      <c r="T1581" s="74"/>
      <c r="U1581" s="74"/>
      <c r="V1581" s="21"/>
      <c r="W1581" s="74"/>
      <c r="X1581" s="74"/>
      <c r="Y1581" s="74"/>
      <c r="Z1581" s="74"/>
      <c r="AA1581" s="74"/>
      <c r="AB1581" s="74"/>
      <c r="AC1581" s="74"/>
      <c r="AD1581" s="74"/>
      <c r="AE1581" s="74"/>
      <c r="AF1581" s="74"/>
      <c r="AG1581" s="74"/>
      <c r="AH1581" s="74"/>
      <c r="AI1581" s="74"/>
      <c r="AJ1581" s="74"/>
      <c r="AK1581" s="74"/>
      <c r="AL1581" s="74"/>
      <c r="AM1581" s="74"/>
      <c r="AN1581" s="74"/>
    </row>
    <row r="1582" spans="1:40" ht="14.5">
      <c r="A1582" s="74"/>
      <c r="B1582" s="74"/>
      <c r="C1582" s="74"/>
      <c r="D1582" s="74"/>
      <c r="E1582" s="74"/>
      <c r="F1582" s="74"/>
      <c r="G1582" s="74"/>
      <c r="H1582" s="74"/>
      <c r="I1582" s="74"/>
      <c r="J1582" s="74"/>
      <c r="K1582" s="74"/>
      <c r="L1582" s="74"/>
      <c r="M1582" s="74"/>
      <c r="N1582" s="74"/>
      <c r="O1582" s="74"/>
      <c r="P1582" s="74"/>
      <c r="R1582" s="74"/>
      <c r="S1582" s="74"/>
      <c r="T1582" s="74"/>
      <c r="U1582" s="74"/>
      <c r="V1582" s="21"/>
      <c r="W1582" s="74"/>
      <c r="X1582" s="74"/>
      <c r="Y1582" s="74"/>
      <c r="Z1582" s="74"/>
      <c r="AA1582" s="74"/>
      <c r="AB1582" s="74"/>
      <c r="AC1582" s="74"/>
      <c r="AD1582" s="74"/>
      <c r="AE1582" s="74"/>
      <c r="AF1582" s="74"/>
      <c r="AG1582" s="74"/>
      <c r="AH1582" s="74"/>
      <c r="AI1582" s="74"/>
      <c r="AJ1582" s="74"/>
      <c r="AK1582" s="74"/>
      <c r="AL1582" s="74"/>
      <c r="AM1582" s="74"/>
      <c r="AN1582" s="74"/>
    </row>
    <row r="1583" spans="1:40" ht="14.5">
      <c r="A1583" s="74"/>
      <c r="B1583" s="74"/>
      <c r="C1583" s="74"/>
      <c r="D1583" s="74"/>
      <c r="E1583" s="74"/>
      <c r="F1583" s="74"/>
      <c r="G1583" s="74"/>
      <c r="H1583" s="74"/>
      <c r="I1583" s="74"/>
      <c r="J1583" s="74"/>
      <c r="K1583" s="74"/>
      <c r="L1583" s="74"/>
      <c r="M1583" s="74"/>
      <c r="N1583" s="74"/>
      <c r="O1583" s="74"/>
      <c r="P1583" s="74"/>
      <c r="R1583" s="74"/>
      <c r="S1583" s="74"/>
      <c r="T1583" s="74"/>
      <c r="U1583" s="74"/>
      <c r="V1583" s="21"/>
      <c r="W1583" s="74"/>
      <c r="X1583" s="74"/>
      <c r="Y1583" s="74"/>
      <c r="Z1583" s="74"/>
      <c r="AA1583" s="74"/>
      <c r="AB1583" s="74"/>
      <c r="AC1583" s="74"/>
      <c r="AD1583" s="74"/>
      <c r="AE1583" s="74"/>
      <c r="AF1583" s="74"/>
      <c r="AG1583" s="74"/>
      <c r="AH1583" s="74"/>
      <c r="AI1583" s="74"/>
      <c r="AJ1583" s="74"/>
      <c r="AK1583" s="74"/>
      <c r="AL1583" s="74"/>
      <c r="AM1583" s="74"/>
      <c r="AN1583" s="74"/>
    </row>
    <row r="1584" spans="1:40" ht="14.5">
      <c r="A1584" s="74"/>
      <c r="B1584" s="74"/>
      <c r="C1584" s="74"/>
      <c r="D1584" s="74"/>
      <c r="E1584" s="74"/>
      <c r="F1584" s="74"/>
      <c r="G1584" s="74"/>
      <c r="H1584" s="74"/>
      <c r="I1584" s="74"/>
      <c r="J1584" s="74"/>
      <c r="K1584" s="74"/>
      <c r="L1584" s="74"/>
      <c r="M1584" s="74"/>
      <c r="N1584" s="74"/>
      <c r="O1584" s="74"/>
      <c r="P1584" s="74"/>
      <c r="R1584" s="74"/>
      <c r="S1584" s="74"/>
      <c r="T1584" s="74"/>
      <c r="U1584" s="74"/>
      <c r="V1584" s="21"/>
      <c r="W1584" s="74"/>
      <c r="X1584" s="74"/>
      <c r="Y1584" s="74"/>
      <c r="Z1584" s="74"/>
      <c r="AA1584" s="74"/>
      <c r="AB1584" s="74"/>
      <c r="AC1584" s="74"/>
      <c r="AD1584" s="74"/>
      <c r="AE1584" s="74"/>
      <c r="AF1584" s="74"/>
      <c r="AG1584" s="74"/>
      <c r="AH1584" s="74"/>
      <c r="AI1584" s="74"/>
      <c r="AJ1584" s="74"/>
      <c r="AK1584" s="74"/>
      <c r="AL1584" s="74"/>
      <c r="AM1584" s="74"/>
      <c r="AN1584" s="74"/>
    </row>
    <row r="1585" spans="1:40" ht="14.5">
      <c r="A1585" s="74"/>
      <c r="B1585" s="74"/>
      <c r="C1585" s="74"/>
      <c r="D1585" s="74"/>
      <c r="E1585" s="74"/>
      <c r="F1585" s="74"/>
      <c r="G1585" s="74"/>
      <c r="H1585" s="74"/>
      <c r="I1585" s="74"/>
      <c r="J1585" s="74"/>
      <c r="K1585" s="74"/>
      <c r="L1585" s="74"/>
      <c r="M1585" s="74"/>
      <c r="N1585" s="74"/>
      <c r="O1585" s="74"/>
      <c r="P1585" s="74"/>
      <c r="R1585" s="74"/>
      <c r="S1585" s="74"/>
      <c r="T1585" s="74"/>
      <c r="U1585" s="74"/>
      <c r="V1585" s="21"/>
      <c r="W1585" s="74"/>
      <c r="X1585" s="74"/>
      <c r="Y1585" s="74"/>
      <c r="Z1585" s="74"/>
      <c r="AA1585" s="74"/>
      <c r="AB1585" s="74"/>
      <c r="AC1585" s="74"/>
      <c r="AD1585" s="74"/>
      <c r="AE1585" s="74"/>
      <c r="AF1585" s="74"/>
      <c r="AG1585" s="74"/>
      <c r="AH1585" s="74"/>
      <c r="AI1585" s="74"/>
      <c r="AJ1585" s="74"/>
      <c r="AK1585" s="74"/>
      <c r="AL1585" s="74"/>
      <c r="AM1585" s="74"/>
      <c r="AN1585" s="74"/>
    </row>
    <row r="1586" spans="1:40" ht="14.5">
      <c r="A1586" s="74"/>
      <c r="B1586" s="74"/>
      <c r="C1586" s="74"/>
      <c r="D1586" s="74"/>
      <c r="E1586" s="74"/>
      <c r="F1586" s="74"/>
      <c r="G1586" s="74"/>
      <c r="H1586" s="74"/>
      <c r="I1586" s="74"/>
      <c r="J1586" s="74"/>
      <c r="K1586" s="74"/>
      <c r="L1586" s="74"/>
      <c r="M1586" s="74"/>
      <c r="N1586" s="74"/>
      <c r="O1586" s="74"/>
      <c r="P1586" s="74"/>
      <c r="R1586" s="74"/>
      <c r="S1586" s="74"/>
      <c r="T1586" s="74"/>
      <c r="U1586" s="74"/>
      <c r="V1586" s="21"/>
      <c r="W1586" s="74"/>
      <c r="X1586" s="74"/>
      <c r="Y1586" s="74"/>
      <c r="Z1586" s="74"/>
      <c r="AA1586" s="74"/>
      <c r="AB1586" s="74"/>
      <c r="AC1586" s="74"/>
      <c r="AD1586" s="74"/>
      <c r="AE1586" s="74"/>
      <c r="AF1586" s="74"/>
      <c r="AG1586" s="74"/>
      <c r="AH1586" s="74"/>
      <c r="AI1586" s="74"/>
      <c r="AJ1586" s="74"/>
      <c r="AK1586" s="74"/>
      <c r="AL1586" s="74"/>
      <c r="AM1586" s="74"/>
      <c r="AN1586" s="74"/>
    </row>
    <row r="1587" spans="1:40" ht="14.5">
      <c r="A1587" s="74"/>
      <c r="B1587" s="74"/>
      <c r="C1587" s="74"/>
      <c r="D1587" s="74"/>
      <c r="E1587" s="74"/>
      <c r="F1587" s="74"/>
      <c r="G1587" s="74"/>
      <c r="H1587" s="74"/>
      <c r="I1587" s="74"/>
      <c r="J1587" s="74"/>
      <c r="K1587" s="74"/>
      <c r="L1587" s="74"/>
      <c r="M1587" s="74"/>
      <c r="N1587" s="74"/>
      <c r="O1587" s="74"/>
      <c r="P1587" s="74"/>
      <c r="R1587" s="74"/>
      <c r="S1587" s="74"/>
      <c r="T1587" s="74"/>
      <c r="U1587" s="74"/>
      <c r="V1587" s="21"/>
      <c r="W1587" s="74"/>
      <c r="X1587" s="74"/>
      <c r="Y1587" s="74"/>
      <c r="Z1587" s="74"/>
      <c r="AA1587" s="74"/>
      <c r="AB1587" s="74"/>
      <c r="AC1587" s="74"/>
      <c r="AD1587" s="74"/>
      <c r="AE1587" s="74"/>
      <c r="AF1587" s="74"/>
      <c r="AG1587" s="74"/>
      <c r="AH1587" s="74"/>
      <c r="AI1587" s="74"/>
      <c r="AJ1587" s="74"/>
      <c r="AK1587" s="74"/>
      <c r="AL1587" s="74"/>
      <c r="AM1587" s="74"/>
      <c r="AN1587" s="74"/>
    </row>
    <row r="1588" spans="1:40" ht="14.5">
      <c r="A1588" s="74"/>
      <c r="B1588" s="74"/>
      <c r="C1588" s="74"/>
      <c r="D1588" s="74"/>
      <c r="E1588" s="74"/>
      <c r="F1588" s="74"/>
      <c r="G1588" s="74"/>
      <c r="H1588" s="74"/>
      <c r="I1588" s="74"/>
      <c r="J1588" s="74"/>
      <c r="K1588" s="74"/>
      <c r="L1588" s="74"/>
      <c r="M1588" s="74"/>
      <c r="N1588" s="74"/>
      <c r="O1588" s="74"/>
      <c r="P1588" s="74"/>
      <c r="R1588" s="74"/>
      <c r="S1588" s="74"/>
      <c r="T1588" s="74"/>
      <c r="U1588" s="74"/>
      <c r="V1588" s="21"/>
      <c r="W1588" s="74"/>
      <c r="X1588" s="74"/>
      <c r="Y1588" s="74"/>
      <c r="Z1588" s="74"/>
      <c r="AA1588" s="74"/>
      <c r="AB1588" s="74"/>
      <c r="AC1588" s="74"/>
      <c r="AD1588" s="74"/>
      <c r="AE1588" s="74"/>
      <c r="AF1588" s="74"/>
      <c r="AG1588" s="74"/>
      <c r="AH1588" s="74"/>
      <c r="AI1588" s="74"/>
      <c r="AJ1588" s="74"/>
      <c r="AK1588" s="74"/>
      <c r="AL1588" s="74"/>
      <c r="AM1588" s="74"/>
      <c r="AN1588" s="74"/>
    </row>
    <row r="1589" spans="1:40" ht="14.5">
      <c r="A1589" s="74"/>
      <c r="B1589" s="74"/>
      <c r="C1589" s="74"/>
      <c r="D1589" s="74"/>
      <c r="E1589" s="74"/>
      <c r="F1589" s="74"/>
      <c r="G1589" s="74"/>
      <c r="H1589" s="74"/>
      <c r="I1589" s="74"/>
      <c r="J1589" s="74"/>
      <c r="K1589" s="74"/>
      <c r="L1589" s="74"/>
      <c r="M1589" s="74"/>
      <c r="N1589" s="74"/>
      <c r="O1589" s="74"/>
      <c r="P1589" s="74"/>
      <c r="R1589" s="74"/>
      <c r="S1589" s="74"/>
      <c r="T1589" s="74"/>
      <c r="U1589" s="74"/>
      <c r="V1589" s="21"/>
      <c r="W1589" s="74"/>
      <c r="X1589" s="74"/>
      <c r="Y1589" s="74"/>
      <c r="Z1589" s="74"/>
      <c r="AA1589" s="74"/>
      <c r="AB1589" s="74"/>
      <c r="AC1589" s="74"/>
      <c r="AD1589" s="74"/>
      <c r="AE1589" s="74"/>
      <c r="AF1589" s="74"/>
      <c r="AG1589" s="74"/>
      <c r="AH1589" s="74"/>
      <c r="AI1589" s="74"/>
      <c r="AJ1589" s="74"/>
      <c r="AK1589" s="74"/>
      <c r="AL1589" s="74"/>
      <c r="AM1589" s="74"/>
      <c r="AN1589" s="74"/>
    </row>
    <row r="1590" spans="1:40" ht="14.5">
      <c r="A1590" s="74"/>
      <c r="B1590" s="74"/>
      <c r="C1590" s="74"/>
      <c r="D1590" s="74"/>
      <c r="E1590" s="74"/>
      <c r="F1590" s="74"/>
      <c r="G1590" s="74"/>
      <c r="H1590" s="74"/>
      <c r="I1590" s="74"/>
      <c r="J1590" s="74"/>
      <c r="K1590" s="74"/>
      <c r="L1590" s="74"/>
      <c r="M1590" s="74"/>
      <c r="N1590" s="74"/>
      <c r="O1590" s="74"/>
      <c r="P1590" s="74"/>
      <c r="R1590" s="74"/>
      <c r="S1590" s="74"/>
      <c r="T1590" s="74"/>
      <c r="U1590" s="74"/>
      <c r="V1590" s="21"/>
      <c r="W1590" s="74"/>
      <c r="X1590" s="74"/>
      <c r="Y1590" s="74"/>
      <c r="Z1590" s="74"/>
      <c r="AA1590" s="74"/>
      <c r="AB1590" s="74"/>
      <c r="AC1590" s="74"/>
      <c r="AD1590" s="74"/>
      <c r="AE1590" s="74"/>
      <c r="AF1590" s="74"/>
      <c r="AG1590" s="74"/>
      <c r="AH1590" s="74"/>
      <c r="AI1590" s="74"/>
      <c r="AJ1590" s="74"/>
      <c r="AK1590" s="74"/>
      <c r="AL1590" s="74"/>
      <c r="AM1590" s="74"/>
      <c r="AN1590" s="74"/>
    </row>
    <row r="1591" spans="1:40" ht="14.5">
      <c r="A1591" s="74"/>
      <c r="B1591" s="74"/>
      <c r="C1591" s="74"/>
      <c r="D1591" s="74"/>
      <c r="E1591" s="74"/>
      <c r="F1591" s="74"/>
      <c r="G1591" s="74"/>
      <c r="H1591" s="74"/>
      <c r="I1591" s="74"/>
      <c r="J1591" s="74"/>
      <c r="K1591" s="74"/>
      <c r="L1591" s="74"/>
      <c r="M1591" s="74"/>
      <c r="N1591" s="74"/>
      <c r="O1591" s="74"/>
      <c r="P1591" s="74"/>
      <c r="R1591" s="74"/>
      <c r="S1591" s="74"/>
      <c r="T1591" s="74"/>
      <c r="U1591" s="74"/>
      <c r="V1591" s="21"/>
      <c r="W1591" s="74"/>
      <c r="X1591" s="74"/>
      <c r="Y1591" s="74"/>
      <c r="Z1591" s="74"/>
      <c r="AA1591" s="74"/>
      <c r="AB1591" s="74"/>
      <c r="AC1591" s="74"/>
      <c r="AD1591" s="74"/>
      <c r="AE1591" s="74"/>
      <c r="AF1591" s="74"/>
      <c r="AG1591" s="74"/>
      <c r="AH1591" s="74"/>
      <c r="AI1591" s="74"/>
      <c r="AJ1591" s="74"/>
      <c r="AK1591" s="74"/>
      <c r="AL1591" s="74"/>
      <c r="AM1591" s="74"/>
      <c r="AN1591" s="74"/>
    </row>
    <row r="1592" spans="1:40" ht="14.5">
      <c r="A1592" s="74"/>
      <c r="B1592" s="74"/>
      <c r="C1592" s="74"/>
      <c r="D1592" s="74"/>
      <c r="E1592" s="74"/>
      <c r="F1592" s="74"/>
      <c r="G1592" s="74"/>
      <c r="H1592" s="74"/>
      <c r="I1592" s="74"/>
      <c r="J1592" s="74"/>
      <c r="K1592" s="74"/>
      <c r="L1592" s="74"/>
      <c r="M1592" s="74"/>
      <c r="N1592" s="74"/>
      <c r="O1592" s="74"/>
      <c r="P1592" s="74"/>
      <c r="R1592" s="74"/>
      <c r="S1592" s="74"/>
      <c r="T1592" s="74"/>
      <c r="U1592" s="74"/>
      <c r="V1592" s="21"/>
      <c r="W1592" s="74"/>
      <c r="X1592" s="74"/>
      <c r="Y1592" s="74"/>
      <c r="Z1592" s="74"/>
      <c r="AA1592" s="74"/>
      <c r="AB1592" s="74"/>
      <c r="AC1592" s="74"/>
      <c r="AD1592" s="74"/>
      <c r="AE1592" s="74"/>
      <c r="AF1592" s="74"/>
      <c r="AG1592" s="74"/>
      <c r="AH1592" s="74"/>
      <c r="AI1592" s="74"/>
      <c r="AJ1592" s="74"/>
      <c r="AK1592" s="74"/>
      <c r="AL1592" s="74"/>
      <c r="AM1592" s="74"/>
      <c r="AN1592" s="74"/>
    </row>
    <row r="1593" spans="1:40" ht="14.5">
      <c r="A1593" s="74"/>
      <c r="B1593" s="74"/>
      <c r="C1593" s="74"/>
      <c r="D1593" s="74"/>
      <c r="E1593" s="74"/>
      <c r="F1593" s="74"/>
      <c r="G1593" s="74"/>
      <c r="H1593" s="74"/>
      <c r="I1593" s="74"/>
      <c r="J1593" s="74"/>
      <c r="K1593" s="74"/>
      <c r="L1593" s="74"/>
      <c r="M1593" s="74"/>
      <c r="N1593" s="74"/>
      <c r="O1593" s="74"/>
      <c r="P1593" s="74"/>
      <c r="R1593" s="74"/>
      <c r="S1593" s="74"/>
      <c r="T1593" s="74"/>
      <c r="U1593" s="74"/>
      <c r="V1593" s="21"/>
      <c r="W1593" s="74"/>
      <c r="X1593" s="74"/>
      <c r="Y1593" s="74"/>
      <c r="Z1593" s="74"/>
      <c r="AA1593" s="74"/>
      <c r="AB1593" s="74"/>
      <c r="AC1593" s="74"/>
      <c r="AD1593" s="74"/>
      <c r="AE1593" s="74"/>
      <c r="AF1593" s="74"/>
      <c r="AG1593" s="74"/>
      <c r="AH1593" s="74"/>
      <c r="AI1593" s="74"/>
      <c r="AJ1593" s="74"/>
      <c r="AK1593" s="74"/>
      <c r="AL1593" s="74"/>
      <c r="AM1593" s="74"/>
      <c r="AN1593" s="74"/>
    </row>
    <row r="1594" spans="1:40" ht="14.5">
      <c r="A1594" s="74"/>
      <c r="B1594" s="74"/>
      <c r="C1594" s="74"/>
      <c r="D1594" s="74"/>
      <c r="E1594" s="74"/>
      <c r="F1594" s="74"/>
      <c r="G1594" s="74"/>
      <c r="H1594" s="74"/>
      <c r="I1594" s="74"/>
      <c r="J1594" s="74"/>
      <c r="K1594" s="74"/>
      <c r="L1594" s="74"/>
      <c r="M1594" s="74"/>
      <c r="N1594" s="74"/>
      <c r="O1594" s="74"/>
      <c r="P1594" s="74"/>
      <c r="R1594" s="74"/>
      <c r="S1594" s="74"/>
      <c r="T1594" s="74"/>
      <c r="U1594" s="74"/>
      <c r="V1594" s="21"/>
      <c r="W1594" s="74"/>
      <c r="X1594" s="74"/>
      <c r="Y1594" s="74"/>
      <c r="Z1594" s="74"/>
      <c r="AA1594" s="74"/>
      <c r="AB1594" s="74"/>
      <c r="AC1594" s="74"/>
      <c r="AD1594" s="74"/>
      <c r="AE1594" s="74"/>
      <c r="AF1594" s="74"/>
      <c r="AG1594" s="74"/>
      <c r="AH1594" s="74"/>
      <c r="AI1594" s="74"/>
      <c r="AJ1594" s="74"/>
      <c r="AK1594" s="74"/>
      <c r="AL1594" s="74"/>
      <c r="AM1594" s="74"/>
      <c r="AN1594" s="74"/>
    </row>
    <row r="1595" spans="1:40" ht="14.5">
      <c r="A1595" s="74"/>
      <c r="B1595" s="74"/>
      <c r="C1595" s="74"/>
      <c r="D1595" s="74"/>
      <c r="E1595" s="74"/>
      <c r="F1595" s="74"/>
      <c r="G1595" s="74"/>
      <c r="H1595" s="74"/>
      <c r="I1595" s="74"/>
      <c r="J1595" s="74"/>
      <c r="K1595" s="74"/>
      <c r="L1595" s="74"/>
      <c r="M1595" s="74"/>
      <c r="N1595" s="74"/>
      <c r="O1595" s="74"/>
      <c r="P1595" s="74"/>
      <c r="R1595" s="74"/>
      <c r="S1595" s="74"/>
      <c r="T1595" s="74"/>
      <c r="U1595" s="74"/>
      <c r="V1595" s="21"/>
      <c r="W1595" s="74"/>
      <c r="X1595" s="74"/>
      <c r="Y1595" s="74"/>
      <c r="Z1595" s="74"/>
      <c r="AA1595" s="74"/>
      <c r="AB1595" s="74"/>
      <c r="AC1595" s="74"/>
      <c r="AD1595" s="74"/>
      <c r="AE1595" s="74"/>
      <c r="AF1595" s="74"/>
      <c r="AG1595" s="74"/>
      <c r="AH1595" s="74"/>
      <c r="AI1595" s="74"/>
      <c r="AJ1595" s="74"/>
      <c r="AK1595" s="74"/>
      <c r="AL1595" s="74"/>
      <c r="AM1595" s="74"/>
      <c r="AN1595" s="74"/>
    </row>
    <row r="1596" spans="1:40" ht="14.5">
      <c r="A1596" s="74"/>
      <c r="B1596" s="74"/>
      <c r="C1596" s="74"/>
      <c r="D1596" s="74"/>
      <c r="E1596" s="74"/>
      <c r="F1596" s="74"/>
      <c r="G1596" s="74"/>
      <c r="H1596" s="74"/>
      <c r="I1596" s="74"/>
      <c r="J1596" s="74"/>
      <c r="K1596" s="74"/>
      <c r="L1596" s="74"/>
      <c r="M1596" s="74"/>
      <c r="N1596" s="74"/>
      <c r="O1596" s="74"/>
      <c r="P1596" s="74"/>
      <c r="R1596" s="74"/>
      <c r="S1596" s="74"/>
      <c r="T1596" s="74"/>
      <c r="U1596" s="74"/>
      <c r="V1596" s="21"/>
      <c r="W1596" s="74"/>
      <c r="X1596" s="74"/>
      <c r="Y1596" s="74"/>
      <c r="Z1596" s="74"/>
      <c r="AA1596" s="74"/>
      <c r="AB1596" s="74"/>
      <c r="AC1596" s="74"/>
      <c r="AD1596" s="74"/>
      <c r="AE1596" s="74"/>
      <c r="AF1596" s="74"/>
      <c r="AG1596" s="74"/>
      <c r="AH1596" s="74"/>
      <c r="AI1596" s="74"/>
      <c r="AJ1596" s="74"/>
      <c r="AK1596" s="74"/>
      <c r="AL1596" s="74"/>
      <c r="AM1596" s="74"/>
      <c r="AN1596" s="74"/>
    </row>
    <row r="1597" spans="1:40" ht="14.5">
      <c r="A1597" s="74"/>
      <c r="B1597" s="74"/>
      <c r="C1597" s="74"/>
      <c r="D1597" s="74"/>
      <c r="E1597" s="74"/>
      <c r="F1597" s="74"/>
      <c r="G1597" s="74"/>
      <c r="H1597" s="74"/>
      <c r="I1597" s="74"/>
      <c r="J1597" s="74"/>
      <c r="K1597" s="74"/>
      <c r="L1597" s="74"/>
      <c r="M1597" s="74"/>
      <c r="N1597" s="74"/>
      <c r="O1597" s="74"/>
      <c r="P1597" s="74"/>
      <c r="R1597" s="74"/>
      <c r="S1597" s="74"/>
      <c r="T1597" s="74"/>
      <c r="U1597" s="74"/>
      <c r="V1597" s="21"/>
      <c r="W1597" s="74"/>
      <c r="X1597" s="74"/>
      <c r="Y1597" s="74"/>
      <c r="Z1597" s="74"/>
      <c r="AA1597" s="74"/>
      <c r="AB1597" s="74"/>
      <c r="AC1597" s="74"/>
      <c r="AD1597" s="74"/>
      <c r="AE1597" s="74"/>
      <c r="AF1597" s="74"/>
      <c r="AG1597" s="74"/>
      <c r="AH1597" s="74"/>
      <c r="AI1597" s="74"/>
      <c r="AJ1597" s="74"/>
      <c r="AK1597" s="74"/>
      <c r="AL1597" s="74"/>
      <c r="AM1597" s="74"/>
      <c r="AN1597" s="74"/>
    </row>
    <row r="1598" spans="1:40" ht="14.5">
      <c r="A1598" s="74"/>
      <c r="B1598" s="74"/>
      <c r="C1598" s="74"/>
      <c r="D1598" s="74"/>
      <c r="E1598" s="74"/>
      <c r="F1598" s="74"/>
      <c r="G1598" s="74"/>
      <c r="H1598" s="74"/>
      <c r="I1598" s="74"/>
      <c r="J1598" s="74"/>
      <c r="K1598" s="74"/>
      <c r="L1598" s="74"/>
      <c r="M1598" s="74"/>
      <c r="N1598" s="74"/>
      <c r="O1598" s="74"/>
      <c r="P1598" s="74"/>
      <c r="R1598" s="74"/>
      <c r="S1598" s="74"/>
      <c r="T1598" s="74"/>
      <c r="U1598" s="74"/>
      <c r="V1598" s="21"/>
      <c r="W1598" s="74"/>
      <c r="X1598" s="74"/>
      <c r="Y1598" s="74"/>
      <c r="Z1598" s="74"/>
      <c r="AA1598" s="74"/>
      <c r="AB1598" s="74"/>
      <c r="AC1598" s="74"/>
      <c r="AD1598" s="74"/>
      <c r="AE1598" s="74"/>
      <c r="AF1598" s="74"/>
      <c r="AG1598" s="74"/>
      <c r="AH1598" s="74"/>
      <c r="AI1598" s="74"/>
      <c r="AJ1598" s="74"/>
      <c r="AK1598" s="74"/>
      <c r="AL1598" s="74"/>
      <c r="AM1598" s="74"/>
      <c r="AN1598" s="74"/>
    </row>
    <row r="1599" spans="1:40" ht="14.5">
      <c r="A1599" s="74"/>
      <c r="B1599" s="74"/>
      <c r="C1599" s="74"/>
      <c r="D1599" s="74"/>
      <c r="E1599" s="74"/>
      <c r="F1599" s="74"/>
      <c r="G1599" s="74"/>
      <c r="H1599" s="74"/>
      <c r="I1599" s="74"/>
      <c r="J1599" s="74"/>
      <c r="K1599" s="74"/>
      <c r="L1599" s="74"/>
      <c r="M1599" s="74"/>
      <c r="N1599" s="74"/>
      <c r="O1599" s="74"/>
      <c r="P1599" s="74"/>
      <c r="R1599" s="74"/>
      <c r="S1599" s="74"/>
      <c r="T1599" s="74"/>
      <c r="U1599" s="74"/>
      <c r="V1599" s="21"/>
      <c r="W1599" s="74"/>
      <c r="X1599" s="74"/>
      <c r="Y1599" s="74"/>
      <c r="Z1599" s="74"/>
      <c r="AA1599" s="74"/>
      <c r="AB1599" s="74"/>
      <c r="AC1599" s="74"/>
      <c r="AD1599" s="74"/>
      <c r="AE1599" s="74"/>
      <c r="AF1599" s="74"/>
      <c r="AG1599" s="74"/>
      <c r="AH1599" s="74"/>
      <c r="AI1599" s="74"/>
      <c r="AJ1599" s="74"/>
      <c r="AK1599" s="74"/>
      <c r="AL1599" s="74"/>
      <c r="AM1599" s="74"/>
      <c r="AN1599" s="74"/>
    </row>
    <row r="1600" spans="1:40" ht="14.5">
      <c r="A1600" s="74"/>
      <c r="B1600" s="74"/>
      <c r="C1600" s="74"/>
      <c r="D1600" s="74"/>
      <c r="E1600" s="74"/>
      <c r="F1600" s="74"/>
      <c r="G1600" s="74"/>
      <c r="H1600" s="74"/>
      <c r="I1600" s="74"/>
      <c r="J1600" s="74"/>
      <c r="K1600" s="74"/>
      <c r="L1600" s="74"/>
      <c r="M1600" s="74"/>
      <c r="N1600" s="74"/>
      <c r="O1600" s="74"/>
      <c r="P1600" s="74"/>
      <c r="R1600" s="74"/>
      <c r="S1600" s="74"/>
      <c r="T1600" s="74"/>
      <c r="U1600" s="74"/>
      <c r="V1600" s="21"/>
      <c r="W1600" s="74"/>
      <c r="X1600" s="74"/>
      <c r="Y1600" s="74"/>
      <c r="Z1600" s="74"/>
      <c r="AA1600" s="74"/>
      <c r="AB1600" s="74"/>
      <c r="AC1600" s="74"/>
      <c r="AD1600" s="74"/>
      <c r="AE1600" s="74"/>
      <c r="AF1600" s="74"/>
      <c r="AG1600" s="74"/>
      <c r="AH1600" s="74"/>
      <c r="AI1600" s="74"/>
      <c r="AJ1600" s="74"/>
      <c r="AK1600" s="74"/>
      <c r="AL1600" s="74"/>
      <c r="AM1600" s="74"/>
      <c r="AN1600" s="74"/>
    </row>
    <row r="1601" spans="1:40" ht="14.5">
      <c r="A1601" s="74"/>
      <c r="B1601" s="74"/>
      <c r="C1601" s="74"/>
      <c r="D1601" s="74"/>
      <c r="E1601" s="74"/>
      <c r="F1601" s="74"/>
      <c r="G1601" s="74"/>
      <c r="H1601" s="74"/>
      <c r="I1601" s="74"/>
      <c r="J1601" s="74"/>
      <c r="K1601" s="74"/>
      <c r="L1601" s="74"/>
      <c r="M1601" s="74"/>
      <c r="N1601" s="74"/>
      <c r="O1601" s="74"/>
      <c r="P1601" s="74"/>
      <c r="R1601" s="74"/>
      <c r="S1601" s="74"/>
      <c r="T1601" s="74"/>
      <c r="U1601" s="74"/>
      <c r="V1601" s="21"/>
      <c r="W1601" s="74"/>
      <c r="X1601" s="74"/>
      <c r="Y1601" s="74"/>
      <c r="Z1601" s="74"/>
      <c r="AA1601" s="74"/>
      <c r="AB1601" s="74"/>
      <c r="AC1601" s="74"/>
      <c r="AD1601" s="74"/>
      <c r="AE1601" s="74"/>
      <c r="AF1601" s="74"/>
      <c r="AG1601" s="74"/>
      <c r="AH1601" s="74"/>
      <c r="AI1601" s="74"/>
      <c r="AJ1601" s="74"/>
      <c r="AK1601" s="74"/>
      <c r="AL1601" s="74"/>
      <c r="AM1601" s="74"/>
      <c r="AN1601" s="74"/>
    </row>
    <row r="1602" spans="1:40" ht="14.5">
      <c r="A1602" s="74"/>
      <c r="B1602" s="74"/>
      <c r="C1602" s="74"/>
      <c r="D1602" s="74"/>
      <c r="E1602" s="74"/>
      <c r="F1602" s="74"/>
      <c r="G1602" s="74"/>
      <c r="H1602" s="74"/>
      <c r="I1602" s="74"/>
      <c r="J1602" s="74"/>
      <c r="K1602" s="74"/>
      <c r="L1602" s="74"/>
      <c r="M1602" s="74"/>
      <c r="N1602" s="74"/>
      <c r="O1602" s="74"/>
      <c r="P1602" s="74"/>
      <c r="R1602" s="74"/>
      <c r="S1602" s="74"/>
      <c r="T1602" s="74"/>
      <c r="U1602" s="74"/>
      <c r="V1602" s="21"/>
      <c r="W1602" s="74"/>
      <c r="X1602" s="74"/>
      <c r="Y1602" s="74"/>
      <c r="Z1602" s="74"/>
      <c r="AA1602" s="74"/>
      <c r="AB1602" s="74"/>
      <c r="AC1602" s="74"/>
      <c r="AD1602" s="74"/>
      <c r="AE1602" s="74"/>
      <c r="AF1602" s="74"/>
      <c r="AG1602" s="74"/>
      <c r="AH1602" s="74"/>
      <c r="AI1602" s="74"/>
      <c r="AJ1602" s="74"/>
      <c r="AK1602" s="74"/>
      <c r="AL1602" s="74"/>
      <c r="AM1602" s="74"/>
      <c r="AN1602" s="74"/>
    </row>
    <row r="1603" spans="1:40" ht="14.5">
      <c r="A1603" s="74"/>
      <c r="B1603" s="74"/>
      <c r="C1603" s="74"/>
      <c r="D1603" s="74"/>
      <c r="E1603" s="74"/>
      <c r="F1603" s="74"/>
      <c r="G1603" s="74"/>
      <c r="H1603" s="74"/>
      <c r="I1603" s="74"/>
      <c r="J1603" s="74"/>
      <c r="K1603" s="74"/>
      <c r="L1603" s="74"/>
      <c r="M1603" s="74"/>
      <c r="N1603" s="74"/>
      <c r="O1603" s="74"/>
      <c r="P1603" s="74"/>
      <c r="R1603" s="74"/>
      <c r="S1603" s="74"/>
      <c r="T1603" s="74"/>
      <c r="U1603" s="74"/>
      <c r="V1603" s="21"/>
      <c r="W1603" s="74"/>
      <c r="X1603" s="74"/>
      <c r="Y1603" s="74"/>
      <c r="Z1603" s="74"/>
      <c r="AA1603" s="74"/>
      <c r="AB1603" s="74"/>
      <c r="AC1603" s="74"/>
      <c r="AD1603" s="74"/>
      <c r="AE1603" s="74"/>
      <c r="AF1603" s="74"/>
      <c r="AG1603" s="74"/>
      <c r="AH1603" s="74"/>
      <c r="AI1603" s="74"/>
      <c r="AJ1603" s="74"/>
      <c r="AK1603" s="74"/>
      <c r="AL1603" s="74"/>
      <c r="AM1603" s="74"/>
      <c r="AN1603" s="74"/>
    </row>
    <row r="1604" spans="1:40" ht="14.5">
      <c r="A1604" s="74"/>
      <c r="B1604" s="74"/>
      <c r="C1604" s="74"/>
      <c r="D1604" s="74"/>
      <c r="E1604" s="74"/>
      <c r="F1604" s="74"/>
      <c r="G1604" s="74"/>
      <c r="H1604" s="74"/>
      <c r="I1604" s="74"/>
      <c r="J1604" s="74"/>
      <c r="K1604" s="74"/>
      <c r="L1604" s="74"/>
      <c r="M1604" s="74"/>
      <c r="N1604" s="74"/>
      <c r="O1604" s="74"/>
      <c r="P1604" s="74"/>
      <c r="R1604" s="74"/>
      <c r="S1604" s="74"/>
      <c r="T1604" s="74"/>
      <c r="U1604" s="74"/>
      <c r="V1604" s="21"/>
      <c r="W1604" s="74"/>
      <c r="X1604" s="74"/>
      <c r="Y1604" s="74"/>
      <c r="Z1604" s="74"/>
      <c r="AA1604" s="74"/>
      <c r="AB1604" s="74"/>
      <c r="AC1604" s="74"/>
      <c r="AD1604" s="74"/>
      <c r="AE1604" s="74"/>
      <c r="AF1604" s="74"/>
      <c r="AG1604" s="74"/>
      <c r="AH1604" s="74"/>
      <c r="AI1604" s="74"/>
      <c r="AJ1604" s="74"/>
      <c r="AK1604" s="74"/>
      <c r="AL1604" s="74"/>
      <c r="AM1604" s="74"/>
      <c r="AN1604" s="74"/>
    </row>
    <row r="1605" spans="1:40" ht="14.5">
      <c r="A1605" s="74"/>
      <c r="B1605" s="74"/>
      <c r="C1605" s="74"/>
      <c r="D1605" s="74"/>
      <c r="E1605" s="74"/>
      <c r="F1605" s="74"/>
      <c r="G1605" s="74"/>
      <c r="H1605" s="74"/>
      <c r="I1605" s="74"/>
      <c r="J1605" s="74"/>
      <c r="K1605" s="74"/>
      <c r="L1605" s="74"/>
      <c r="M1605" s="74"/>
      <c r="N1605" s="74"/>
      <c r="O1605" s="74"/>
      <c r="P1605" s="74"/>
      <c r="R1605" s="74"/>
      <c r="S1605" s="74"/>
      <c r="T1605" s="74"/>
      <c r="U1605" s="74"/>
      <c r="V1605" s="21"/>
      <c r="W1605" s="74"/>
      <c r="X1605" s="74"/>
      <c r="Y1605" s="74"/>
      <c r="Z1605" s="74"/>
      <c r="AA1605" s="74"/>
      <c r="AB1605" s="74"/>
      <c r="AC1605" s="74"/>
      <c r="AD1605" s="74"/>
      <c r="AE1605" s="74"/>
      <c r="AF1605" s="74"/>
      <c r="AG1605" s="74"/>
      <c r="AH1605" s="74"/>
      <c r="AI1605" s="74"/>
      <c r="AJ1605" s="74"/>
      <c r="AK1605" s="74"/>
      <c r="AL1605" s="74"/>
      <c r="AM1605" s="74"/>
      <c r="AN1605" s="74"/>
    </row>
    <row r="1606" spans="1:40" ht="14.5">
      <c r="A1606" s="74"/>
      <c r="B1606" s="74"/>
      <c r="C1606" s="74"/>
      <c r="D1606" s="74"/>
      <c r="E1606" s="74"/>
      <c r="F1606" s="74"/>
      <c r="G1606" s="74"/>
      <c r="H1606" s="74"/>
      <c r="I1606" s="74"/>
      <c r="J1606" s="74"/>
      <c r="K1606" s="74"/>
      <c r="L1606" s="74"/>
      <c r="M1606" s="74"/>
      <c r="N1606" s="74"/>
      <c r="O1606" s="74"/>
      <c r="P1606" s="74"/>
      <c r="R1606" s="74"/>
      <c r="S1606" s="74"/>
      <c r="T1606" s="74"/>
      <c r="U1606" s="74"/>
      <c r="V1606" s="21"/>
      <c r="W1606" s="74"/>
      <c r="X1606" s="74"/>
      <c r="Y1606" s="74"/>
      <c r="Z1606" s="74"/>
      <c r="AA1606" s="74"/>
      <c r="AB1606" s="74"/>
      <c r="AC1606" s="74"/>
      <c r="AD1606" s="74"/>
      <c r="AE1606" s="74"/>
      <c r="AF1606" s="74"/>
      <c r="AG1606" s="74"/>
      <c r="AH1606" s="74"/>
      <c r="AI1606" s="74"/>
      <c r="AJ1606" s="74"/>
      <c r="AK1606" s="74"/>
      <c r="AL1606" s="74"/>
      <c r="AM1606" s="74"/>
      <c r="AN1606" s="74"/>
    </row>
    <row r="1607" spans="1:40" ht="14.5">
      <c r="A1607" s="74"/>
      <c r="B1607" s="74"/>
      <c r="C1607" s="74"/>
      <c r="D1607" s="74"/>
      <c r="E1607" s="74"/>
      <c r="F1607" s="74"/>
      <c r="G1607" s="74"/>
      <c r="H1607" s="74"/>
      <c r="I1607" s="74"/>
      <c r="J1607" s="74"/>
      <c r="K1607" s="74"/>
      <c r="L1607" s="74"/>
      <c r="M1607" s="74"/>
      <c r="N1607" s="74"/>
      <c r="O1607" s="74"/>
      <c r="P1607" s="74"/>
      <c r="R1607" s="74"/>
      <c r="S1607" s="74"/>
      <c r="T1607" s="74"/>
      <c r="U1607" s="74"/>
      <c r="V1607" s="21"/>
      <c r="W1607" s="74"/>
      <c r="X1607" s="74"/>
      <c r="Y1607" s="74"/>
      <c r="Z1607" s="74"/>
      <c r="AA1607" s="74"/>
      <c r="AB1607" s="74"/>
      <c r="AC1607" s="74"/>
      <c r="AD1607" s="74"/>
      <c r="AE1607" s="74"/>
      <c r="AF1607" s="74"/>
      <c r="AG1607" s="74"/>
      <c r="AH1607" s="74"/>
      <c r="AI1607" s="74"/>
      <c r="AJ1607" s="74"/>
      <c r="AK1607" s="74"/>
      <c r="AL1607" s="74"/>
      <c r="AM1607" s="74"/>
      <c r="AN1607" s="74"/>
    </row>
    <row r="1608" spans="1:40" ht="14.5">
      <c r="A1608" s="74"/>
      <c r="B1608" s="74"/>
      <c r="C1608" s="74"/>
      <c r="D1608" s="74"/>
      <c r="E1608" s="74"/>
      <c r="F1608" s="74"/>
      <c r="G1608" s="74"/>
      <c r="H1608" s="74"/>
      <c r="I1608" s="74"/>
      <c r="J1608" s="74"/>
      <c r="K1608" s="74"/>
      <c r="L1608" s="74"/>
      <c r="M1608" s="74"/>
      <c r="N1608" s="74"/>
      <c r="O1608" s="74"/>
      <c r="P1608" s="74"/>
      <c r="R1608" s="74"/>
      <c r="S1608" s="74"/>
      <c r="T1608" s="74"/>
      <c r="U1608" s="74"/>
      <c r="V1608" s="21"/>
      <c r="W1608" s="74"/>
      <c r="X1608" s="74"/>
      <c r="Y1608" s="74"/>
      <c r="Z1608" s="74"/>
      <c r="AA1608" s="74"/>
      <c r="AB1608" s="74"/>
      <c r="AC1608" s="74"/>
      <c r="AD1608" s="74"/>
      <c r="AE1608" s="74"/>
      <c r="AF1608" s="74"/>
      <c r="AG1608" s="74"/>
      <c r="AH1608" s="74"/>
      <c r="AI1608" s="74"/>
      <c r="AJ1608" s="74"/>
      <c r="AK1608" s="74"/>
      <c r="AL1608" s="74"/>
      <c r="AM1608" s="74"/>
      <c r="AN1608" s="74"/>
    </row>
    <row r="1609" spans="1:40" ht="14.5">
      <c r="A1609" s="74"/>
      <c r="B1609" s="74"/>
      <c r="C1609" s="74"/>
      <c r="D1609" s="74"/>
      <c r="E1609" s="74"/>
      <c r="F1609" s="74"/>
      <c r="G1609" s="74"/>
      <c r="H1609" s="74"/>
      <c r="I1609" s="74"/>
      <c r="J1609" s="74"/>
      <c r="K1609" s="74"/>
      <c r="L1609" s="74"/>
      <c r="M1609" s="74"/>
      <c r="N1609" s="74"/>
      <c r="O1609" s="74"/>
      <c r="P1609" s="74"/>
      <c r="R1609" s="74"/>
      <c r="S1609" s="74"/>
      <c r="T1609" s="74"/>
      <c r="U1609" s="74"/>
      <c r="V1609" s="21"/>
      <c r="W1609" s="74"/>
      <c r="X1609" s="74"/>
      <c r="Y1609" s="74"/>
      <c r="Z1609" s="74"/>
      <c r="AA1609" s="74"/>
      <c r="AB1609" s="74"/>
      <c r="AC1609" s="74"/>
      <c r="AD1609" s="74"/>
      <c r="AE1609" s="74"/>
      <c r="AF1609" s="74"/>
      <c r="AG1609" s="74"/>
      <c r="AH1609" s="74"/>
      <c r="AI1609" s="74"/>
      <c r="AJ1609" s="74"/>
      <c r="AK1609" s="74"/>
      <c r="AL1609" s="74"/>
      <c r="AM1609" s="74"/>
      <c r="AN1609" s="74"/>
    </row>
    <row r="1610" spans="1:40" ht="14.5">
      <c r="A1610" s="74"/>
      <c r="B1610" s="74"/>
      <c r="C1610" s="74"/>
      <c r="D1610" s="74"/>
      <c r="E1610" s="74"/>
      <c r="F1610" s="74"/>
      <c r="G1610" s="74"/>
      <c r="H1610" s="74"/>
      <c r="I1610" s="74"/>
      <c r="J1610" s="74"/>
      <c r="K1610" s="74"/>
      <c r="L1610" s="74"/>
      <c r="M1610" s="74"/>
      <c r="N1610" s="74"/>
      <c r="O1610" s="74"/>
      <c r="P1610" s="74"/>
      <c r="R1610" s="74"/>
      <c r="S1610" s="74"/>
      <c r="T1610" s="74"/>
      <c r="U1610" s="74"/>
      <c r="V1610" s="21"/>
      <c r="W1610" s="74"/>
      <c r="X1610" s="74"/>
      <c r="Y1610" s="74"/>
      <c r="Z1610" s="74"/>
      <c r="AA1610" s="74"/>
      <c r="AB1610" s="74"/>
      <c r="AC1610" s="74"/>
      <c r="AD1610" s="74"/>
      <c r="AE1610" s="74"/>
      <c r="AF1610" s="74"/>
      <c r="AG1610" s="74"/>
      <c r="AH1610" s="74"/>
      <c r="AI1610" s="74"/>
      <c r="AJ1610" s="74"/>
      <c r="AK1610" s="74"/>
      <c r="AL1610" s="74"/>
      <c r="AM1610" s="74"/>
      <c r="AN1610" s="74"/>
    </row>
    <row r="1611" spans="1:40" ht="14.5">
      <c r="A1611" s="74"/>
      <c r="B1611" s="74"/>
      <c r="C1611" s="74"/>
      <c r="D1611" s="74"/>
      <c r="E1611" s="74"/>
      <c r="F1611" s="74"/>
      <c r="G1611" s="74"/>
      <c r="H1611" s="74"/>
      <c r="I1611" s="74"/>
      <c r="J1611" s="74"/>
      <c r="K1611" s="74"/>
      <c r="L1611" s="74"/>
      <c r="M1611" s="74"/>
      <c r="N1611" s="74"/>
      <c r="O1611" s="74"/>
      <c r="P1611" s="74"/>
      <c r="R1611" s="74"/>
      <c r="S1611" s="74"/>
      <c r="T1611" s="74"/>
      <c r="U1611" s="74"/>
      <c r="V1611" s="21"/>
      <c r="W1611" s="74"/>
      <c r="X1611" s="74"/>
      <c r="Y1611" s="74"/>
      <c r="Z1611" s="74"/>
      <c r="AA1611" s="74"/>
      <c r="AB1611" s="74"/>
      <c r="AC1611" s="74"/>
      <c r="AD1611" s="74"/>
      <c r="AE1611" s="74"/>
      <c r="AF1611" s="74"/>
      <c r="AG1611" s="74"/>
      <c r="AH1611" s="74"/>
      <c r="AI1611" s="74"/>
      <c r="AJ1611" s="74"/>
      <c r="AK1611" s="74"/>
      <c r="AL1611" s="74"/>
      <c r="AM1611" s="74"/>
      <c r="AN1611" s="74"/>
    </row>
    <row r="1612" spans="1:40" ht="14.5">
      <c r="A1612" s="74"/>
      <c r="B1612" s="74"/>
      <c r="C1612" s="74"/>
      <c r="D1612" s="74"/>
      <c r="E1612" s="74"/>
      <c r="F1612" s="74"/>
      <c r="G1612" s="74"/>
      <c r="H1612" s="74"/>
      <c r="I1612" s="74"/>
      <c r="J1612" s="74"/>
      <c r="K1612" s="74"/>
      <c r="L1612" s="74"/>
      <c r="M1612" s="74"/>
      <c r="N1612" s="74"/>
      <c r="O1612" s="74"/>
      <c r="P1612" s="74"/>
      <c r="R1612" s="74"/>
      <c r="S1612" s="74"/>
      <c r="T1612" s="74"/>
      <c r="U1612" s="74"/>
      <c r="V1612" s="21"/>
      <c r="W1612" s="74"/>
      <c r="X1612" s="74"/>
      <c r="Y1612" s="74"/>
      <c r="Z1612" s="74"/>
      <c r="AA1612" s="74"/>
      <c r="AB1612" s="74"/>
      <c r="AC1612" s="74"/>
      <c r="AD1612" s="74"/>
      <c r="AE1612" s="74"/>
      <c r="AF1612" s="74"/>
      <c r="AG1612" s="74"/>
      <c r="AH1612" s="74"/>
      <c r="AI1612" s="74"/>
      <c r="AJ1612" s="74"/>
      <c r="AK1612" s="74"/>
      <c r="AL1612" s="74"/>
      <c r="AM1612" s="74"/>
      <c r="AN1612" s="74"/>
    </row>
    <row r="1613" spans="1:40" ht="14.5">
      <c r="A1613" s="74"/>
      <c r="B1613" s="74"/>
      <c r="C1613" s="74"/>
      <c r="D1613" s="74"/>
      <c r="E1613" s="74"/>
      <c r="F1613" s="74"/>
      <c r="G1613" s="74"/>
      <c r="H1613" s="74"/>
      <c r="I1613" s="74"/>
      <c r="J1613" s="74"/>
      <c r="K1613" s="74"/>
      <c r="L1613" s="74"/>
      <c r="M1613" s="74"/>
      <c r="N1613" s="74"/>
      <c r="O1613" s="74"/>
      <c r="P1613" s="74"/>
      <c r="R1613" s="74"/>
      <c r="S1613" s="74"/>
      <c r="T1613" s="74"/>
      <c r="U1613" s="74"/>
      <c r="V1613" s="21"/>
      <c r="W1613" s="74"/>
      <c r="X1613" s="74"/>
      <c r="Y1613" s="74"/>
      <c r="Z1613" s="74"/>
      <c r="AA1613" s="74"/>
      <c r="AB1613" s="74"/>
      <c r="AC1613" s="74"/>
      <c r="AD1613" s="74"/>
      <c r="AE1613" s="74"/>
      <c r="AF1613" s="74"/>
      <c r="AG1613" s="74"/>
      <c r="AH1613" s="74"/>
      <c r="AI1613" s="74"/>
      <c r="AJ1613" s="74"/>
      <c r="AK1613" s="74"/>
      <c r="AL1613" s="74"/>
      <c r="AM1613" s="74"/>
      <c r="AN1613" s="74"/>
    </row>
    <row r="1614" spans="1:40" ht="14.5">
      <c r="A1614" s="74"/>
      <c r="B1614" s="74"/>
      <c r="C1614" s="74"/>
      <c r="D1614" s="74"/>
      <c r="E1614" s="74"/>
      <c r="F1614" s="74"/>
      <c r="G1614" s="74"/>
      <c r="H1614" s="74"/>
      <c r="I1614" s="74"/>
      <c r="J1614" s="74"/>
      <c r="K1614" s="74"/>
      <c r="L1614" s="74"/>
      <c r="M1614" s="74"/>
      <c r="N1614" s="74"/>
      <c r="O1614" s="74"/>
      <c r="P1614" s="74"/>
      <c r="R1614" s="74"/>
      <c r="S1614" s="74"/>
      <c r="T1614" s="74"/>
      <c r="U1614" s="74"/>
      <c r="V1614" s="21"/>
      <c r="W1614" s="74"/>
      <c r="X1614" s="74"/>
      <c r="Y1614" s="74"/>
      <c r="Z1614" s="74"/>
      <c r="AA1614" s="74"/>
      <c r="AB1614" s="74"/>
      <c r="AC1614" s="74"/>
      <c r="AD1614" s="74"/>
      <c r="AE1614" s="74"/>
      <c r="AF1614" s="74"/>
      <c r="AG1614" s="74"/>
      <c r="AH1614" s="74"/>
      <c r="AI1614" s="74"/>
      <c r="AJ1614" s="74"/>
      <c r="AK1614" s="74"/>
      <c r="AL1614" s="74"/>
      <c r="AM1614" s="74"/>
      <c r="AN1614" s="74"/>
    </row>
    <row r="1615" spans="1:40" ht="14.5">
      <c r="A1615" s="74"/>
      <c r="B1615" s="74"/>
      <c r="C1615" s="74"/>
      <c r="D1615" s="74"/>
      <c r="E1615" s="74"/>
      <c r="F1615" s="74"/>
      <c r="G1615" s="74"/>
      <c r="H1615" s="74"/>
      <c r="I1615" s="74"/>
      <c r="J1615" s="74"/>
      <c r="K1615" s="74"/>
      <c r="L1615" s="74"/>
      <c r="M1615" s="74"/>
      <c r="N1615" s="74"/>
      <c r="O1615" s="74"/>
      <c r="P1615" s="74"/>
      <c r="R1615" s="74"/>
      <c r="S1615" s="74"/>
      <c r="T1615" s="74"/>
      <c r="U1615" s="74"/>
      <c r="V1615" s="21"/>
      <c r="W1615" s="74"/>
      <c r="X1615" s="74"/>
      <c r="Y1615" s="74"/>
      <c r="Z1615" s="74"/>
      <c r="AA1615" s="74"/>
      <c r="AB1615" s="74"/>
      <c r="AC1615" s="74"/>
      <c r="AD1615" s="74"/>
      <c r="AE1615" s="74"/>
      <c r="AF1615" s="74"/>
      <c r="AG1615" s="74"/>
      <c r="AH1615" s="74"/>
      <c r="AI1615" s="74"/>
      <c r="AJ1615" s="74"/>
      <c r="AK1615" s="74"/>
      <c r="AL1615" s="74"/>
      <c r="AM1615" s="74"/>
      <c r="AN1615" s="74"/>
    </row>
    <row r="1616" spans="1:40" ht="14.5">
      <c r="A1616" s="74"/>
      <c r="B1616" s="74"/>
      <c r="C1616" s="74"/>
      <c r="D1616" s="74"/>
      <c r="E1616" s="74"/>
      <c r="F1616" s="74"/>
      <c r="G1616" s="74"/>
      <c r="H1616" s="74"/>
      <c r="I1616" s="74"/>
      <c r="J1616" s="74"/>
      <c r="K1616" s="74"/>
      <c r="L1616" s="74"/>
      <c r="M1616" s="74"/>
      <c r="N1616" s="74"/>
      <c r="O1616" s="74"/>
      <c r="P1616" s="74"/>
      <c r="R1616" s="74"/>
      <c r="S1616" s="74"/>
      <c r="T1616" s="74"/>
      <c r="U1616" s="74"/>
      <c r="V1616" s="21"/>
      <c r="W1616" s="74"/>
      <c r="X1616" s="74"/>
      <c r="Y1616" s="74"/>
      <c r="Z1616" s="74"/>
      <c r="AA1616" s="74"/>
      <c r="AB1616" s="74"/>
      <c r="AC1616" s="74"/>
      <c r="AD1616" s="74"/>
      <c r="AE1616" s="74"/>
      <c r="AF1616" s="74"/>
      <c r="AG1616" s="74"/>
      <c r="AH1616" s="74"/>
      <c r="AI1616" s="74"/>
      <c r="AJ1616" s="74"/>
      <c r="AK1616" s="74"/>
      <c r="AL1616" s="74"/>
      <c r="AM1616" s="74"/>
      <c r="AN1616" s="74"/>
    </row>
    <row r="1617" spans="1:40" ht="14.5">
      <c r="A1617" s="74"/>
      <c r="B1617" s="74"/>
      <c r="C1617" s="74"/>
      <c r="D1617" s="74"/>
      <c r="E1617" s="74"/>
      <c r="F1617" s="74"/>
      <c r="G1617" s="74"/>
      <c r="H1617" s="74"/>
      <c r="I1617" s="74"/>
      <c r="J1617" s="74"/>
      <c r="K1617" s="74"/>
      <c r="L1617" s="74"/>
      <c r="M1617" s="74"/>
      <c r="N1617" s="74"/>
      <c r="O1617" s="74"/>
      <c r="P1617" s="74"/>
      <c r="R1617" s="74"/>
      <c r="S1617" s="74"/>
      <c r="T1617" s="74"/>
      <c r="U1617" s="74"/>
      <c r="V1617" s="21"/>
      <c r="W1617" s="74"/>
      <c r="X1617" s="74"/>
      <c r="Y1617" s="74"/>
      <c r="Z1617" s="74"/>
      <c r="AA1617" s="74"/>
      <c r="AB1617" s="74"/>
      <c r="AC1617" s="74"/>
      <c r="AD1617" s="74"/>
      <c r="AE1617" s="74"/>
      <c r="AF1617" s="74"/>
      <c r="AG1617" s="74"/>
      <c r="AH1617" s="74"/>
      <c r="AI1617" s="74"/>
      <c r="AJ1617" s="74"/>
      <c r="AK1617" s="74"/>
      <c r="AL1617" s="74"/>
      <c r="AM1617" s="74"/>
      <c r="AN1617" s="74"/>
    </row>
    <row r="1618" spans="1:40" ht="14.5">
      <c r="A1618" s="74"/>
      <c r="B1618" s="74"/>
      <c r="C1618" s="74"/>
      <c r="D1618" s="74"/>
      <c r="E1618" s="74"/>
      <c r="F1618" s="74"/>
      <c r="G1618" s="74"/>
      <c r="H1618" s="74"/>
      <c r="I1618" s="74"/>
      <c r="J1618" s="74"/>
      <c r="K1618" s="74"/>
      <c r="L1618" s="74"/>
      <c r="M1618" s="74"/>
      <c r="N1618" s="74"/>
      <c r="O1618" s="74"/>
      <c r="P1618" s="74"/>
      <c r="R1618" s="74"/>
      <c r="S1618" s="74"/>
      <c r="T1618" s="74"/>
      <c r="U1618" s="74"/>
      <c r="V1618" s="21"/>
      <c r="W1618" s="74"/>
      <c r="X1618" s="74"/>
      <c r="Y1618" s="74"/>
      <c r="Z1618" s="74"/>
      <c r="AA1618" s="74"/>
      <c r="AB1618" s="74"/>
      <c r="AC1618" s="74"/>
      <c r="AD1618" s="74"/>
      <c r="AE1618" s="74"/>
      <c r="AF1618" s="74"/>
      <c r="AG1618" s="74"/>
      <c r="AH1618" s="74"/>
      <c r="AI1618" s="74"/>
      <c r="AJ1618" s="74"/>
      <c r="AK1618" s="74"/>
      <c r="AL1618" s="74"/>
      <c r="AM1618" s="74"/>
      <c r="AN1618" s="74"/>
    </row>
    <row r="1619" spans="1:40" ht="14.5">
      <c r="A1619" s="74"/>
      <c r="B1619" s="74"/>
      <c r="C1619" s="74"/>
      <c r="D1619" s="74"/>
      <c r="E1619" s="74"/>
      <c r="F1619" s="74"/>
      <c r="G1619" s="74"/>
      <c r="H1619" s="74"/>
      <c r="I1619" s="74"/>
      <c r="J1619" s="74"/>
      <c r="K1619" s="74"/>
      <c r="L1619" s="74"/>
      <c r="M1619" s="74"/>
      <c r="N1619" s="74"/>
      <c r="O1619" s="74"/>
      <c r="P1619" s="74"/>
      <c r="R1619" s="74"/>
      <c r="S1619" s="74"/>
      <c r="T1619" s="74"/>
      <c r="U1619" s="74"/>
      <c r="V1619" s="21"/>
      <c r="W1619" s="74"/>
      <c r="X1619" s="74"/>
      <c r="Y1619" s="74"/>
      <c r="Z1619" s="74"/>
      <c r="AA1619" s="74"/>
      <c r="AB1619" s="74"/>
      <c r="AC1619" s="74"/>
      <c r="AD1619" s="74"/>
      <c r="AE1619" s="74"/>
      <c r="AF1619" s="74"/>
      <c r="AG1619" s="74"/>
      <c r="AH1619" s="74"/>
      <c r="AI1619" s="74"/>
      <c r="AJ1619" s="74"/>
      <c r="AK1619" s="74"/>
      <c r="AL1619" s="74"/>
      <c r="AM1619" s="74"/>
      <c r="AN1619" s="74"/>
    </row>
    <row r="1620" spans="1:40" ht="14.5">
      <c r="A1620" s="74"/>
      <c r="B1620" s="74"/>
      <c r="C1620" s="74"/>
      <c r="D1620" s="74"/>
      <c r="E1620" s="74"/>
      <c r="F1620" s="74"/>
      <c r="G1620" s="74"/>
      <c r="H1620" s="74"/>
      <c r="I1620" s="74"/>
      <c r="J1620" s="74"/>
      <c r="K1620" s="74"/>
      <c r="L1620" s="74"/>
      <c r="M1620" s="74"/>
      <c r="N1620" s="74"/>
      <c r="O1620" s="74"/>
      <c r="P1620" s="74"/>
      <c r="R1620" s="74"/>
      <c r="S1620" s="74"/>
      <c r="T1620" s="74"/>
      <c r="U1620" s="74"/>
      <c r="V1620" s="21"/>
      <c r="W1620" s="74"/>
      <c r="X1620" s="74"/>
      <c r="Y1620" s="74"/>
      <c r="Z1620" s="74"/>
      <c r="AA1620" s="74"/>
      <c r="AB1620" s="74"/>
      <c r="AC1620" s="74"/>
      <c r="AD1620" s="74"/>
      <c r="AE1620" s="74"/>
      <c r="AF1620" s="74"/>
      <c r="AG1620" s="74"/>
      <c r="AH1620" s="74"/>
      <c r="AI1620" s="74"/>
      <c r="AJ1620" s="74"/>
      <c r="AK1620" s="74"/>
      <c r="AL1620" s="74"/>
      <c r="AM1620" s="74"/>
      <c r="AN1620" s="74"/>
    </row>
    <row r="1621" spans="1:40" ht="14.5">
      <c r="A1621" s="74"/>
      <c r="B1621" s="74"/>
      <c r="C1621" s="74"/>
      <c r="D1621" s="74"/>
      <c r="E1621" s="74"/>
      <c r="F1621" s="74"/>
      <c r="G1621" s="74"/>
      <c r="H1621" s="74"/>
      <c r="I1621" s="74"/>
      <c r="J1621" s="74"/>
      <c r="K1621" s="74"/>
      <c r="L1621" s="74"/>
      <c r="M1621" s="74"/>
      <c r="N1621" s="74"/>
      <c r="O1621" s="74"/>
      <c r="P1621" s="74"/>
      <c r="R1621" s="74"/>
      <c r="S1621" s="74"/>
      <c r="T1621" s="74"/>
      <c r="U1621" s="74"/>
      <c r="V1621" s="21"/>
      <c r="W1621" s="74"/>
      <c r="X1621" s="74"/>
      <c r="Y1621" s="74"/>
      <c r="Z1621" s="74"/>
      <c r="AA1621" s="74"/>
      <c r="AB1621" s="74"/>
      <c r="AC1621" s="74"/>
      <c r="AD1621" s="74"/>
      <c r="AE1621" s="74"/>
      <c r="AF1621" s="74"/>
      <c r="AG1621" s="74"/>
      <c r="AH1621" s="74"/>
      <c r="AI1621" s="74"/>
      <c r="AJ1621" s="74"/>
      <c r="AK1621" s="74"/>
      <c r="AL1621" s="74"/>
      <c r="AM1621" s="74"/>
      <c r="AN1621" s="74"/>
    </row>
    <row r="1622" spans="1:40" ht="14.5">
      <c r="A1622" s="74"/>
      <c r="B1622" s="74"/>
      <c r="C1622" s="74"/>
      <c r="D1622" s="74"/>
      <c r="E1622" s="74"/>
      <c r="F1622" s="74"/>
      <c r="G1622" s="74"/>
      <c r="H1622" s="74"/>
      <c r="I1622" s="74"/>
      <c r="J1622" s="74"/>
      <c r="K1622" s="74"/>
      <c r="L1622" s="74"/>
      <c r="M1622" s="74"/>
      <c r="N1622" s="74"/>
      <c r="O1622" s="74"/>
      <c r="P1622" s="74"/>
      <c r="R1622" s="74"/>
      <c r="S1622" s="74"/>
      <c r="T1622" s="74"/>
      <c r="U1622" s="74"/>
      <c r="V1622" s="21"/>
      <c r="W1622" s="74"/>
      <c r="X1622" s="74"/>
      <c r="Y1622" s="74"/>
      <c r="Z1622" s="74"/>
      <c r="AA1622" s="74"/>
      <c r="AB1622" s="74"/>
      <c r="AC1622" s="74"/>
      <c r="AD1622" s="74"/>
      <c r="AE1622" s="74"/>
      <c r="AF1622" s="74"/>
      <c r="AG1622" s="74"/>
      <c r="AH1622" s="74"/>
      <c r="AI1622" s="74"/>
      <c r="AJ1622" s="74"/>
      <c r="AK1622" s="74"/>
      <c r="AL1622" s="74"/>
      <c r="AM1622" s="74"/>
      <c r="AN1622" s="74"/>
    </row>
    <row r="1623" spans="1:40" ht="14.5">
      <c r="A1623" s="74"/>
      <c r="B1623" s="74"/>
      <c r="C1623" s="74"/>
      <c r="D1623" s="74"/>
      <c r="E1623" s="74"/>
      <c r="F1623" s="74"/>
      <c r="G1623" s="74"/>
      <c r="H1623" s="74"/>
      <c r="I1623" s="74"/>
      <c r="J1623" s="74"/>
      <c r="K1623" s="74"/>
      <c r="L1623" s="74"/>
      <c r="M1623" s="74"/>
      <c r="N1623" s="74"/>
      <c r="O1623" s="74"/>
      <c r="P1623" s="74"/>
      <c r="R1623" s="74"/>
      <c r="S1623" s="74"/>
      <c r="T1623" s="74"/>
      <c r="U1623" s="74"/>
      <c r="V1623" s="21"/>
      <c r="W1623" s="74"/>
      <c r="X1623" s="74"/>
      <c r="Y1623" s="74"/>
      <c r="Z1623" s="74"/>
      <c r="AA1623" s="74"/>
      <c r="AB1623" s="74"/>
      <c r="AC1623" s="74"/>
      <c r="AD1623" s="74"/>
      <c r="AE1623" s="74"/>
      <c r="AF1623" s="74"/>
      <c r="AG1623" s="74"/>
      <c r="AH1623" s="74"/>
      <c r="AI1623" s="74"/>
      <c r="AJ1623" s="74"/>
      <c r="AK1623" s="74"/>
      <c r="AL1623" s="74"/>
      <c r="AM1623" s="74"/>
      <c r="AN1623" s="74"/>
    </row>
    <row r="1624" spans="1:40" ht="14.5">
      <c r="A1624" s="74"/>
      <c r="B1624" s="74"/>
      <c r="C1624" s="74"/>
      <c r="D1624" s="74"/>
      <c r="E1624" s="74"/>
      <c r="F1624" s="74"/>
      <c r="G1624" s="74"/>
      <c r="H1624" s="74"/>
      <c r="I1624" s="74"/>
      <c r="J1624" s="74"/>
      <c r="K1624" s="74"/>
      <c r="L1624" s="74"/>
      <c r="M1624" s="74"/>
      <c r="N1624" s="74"/>
      <c r="O1624" s="74"/>
      <c r="P1624" s="74"/>
      <c r="R1624" s="74"/>
      <c r="S1624" s="74"/>
      <c r="T1624" s="74"/>
      <c r="U1624" s="74"/>
      <c r="V1624" s="21"/>
      <c r="W1624" s="74"/>
      <c r="X1624" s="74"/>
      <c r="Y1624" s="74"/>
      <c r="Z1624" s="74"/>
      <c r="AA1624" s="74"/>
      <c r="AB1624" s="74"/>
      <c r="AC1624" s="74"/>
      <c r="AD1624" s="74"/>
      <c r="AE1624" s="74"/>
      <c r="AF1624" s="74"/>
      <c r="AG1624" s="74"/>
      <c r="AH1624" s="74"/>
      <c r="AI1624" s="74"/>
      <c r="AJ1624" s="74"/>
      <c r="AK1624" s="74"/>
      <c r="AL1624" s="74"/>
      <c r="AM1624" s="74"/>
      <c r="AN1624" s="74"/>
    </row>
    <row r="1625" spans="1:40" ht="14.5">
      <c r="A1625" s="74"/>
      <c r="B1625" s="74"/>
      <c r="C1625" s="74"/>
      <c r="D1625" s="74"/>
      <c r="E1625" s="74"/>
      <c r="F1625" s="74"/>
      <c r="G1625" s="74"/>
      <c r="H1625" s="74"/>
      <c r="I1625" s="74"/>
      <c r="J1625" s="74"/>
      <c r="K1625" s="74"/>
      <c r="L1625" s="74"/>
      <c r="M1625" s="74"/>
      <c r="N1625" s="74"/>
      <c r="O1625" s="74"/>
      <c r="P1625" s="74"/>
      <c r="R1625" s="74"/>
      <c r="S1625" s="74"/>
      <c r="T1625" s="74"/>
      <c r="U1625" s="74"/>
      <c r="V1625" s="21"/>
      <c r="W1625" s="74"/>
      <c r="X1625" s="74"/>
      <c r="Y1625" s="74"/>
      <c r="Z1625" s="74"/>
      <c r="AA1625" s="74"/>
      <c r="AB1625" s="74"/>
      <c r="AC1625" s="74"/>
      <c r="AD1625" s="74"/>
      <c r="AE1625" s="74"/>
      <c r="AF1625" s="74"/>
      <c r="AG1625" s="74"/>
      <c r="AH1625" s="74"/>
      <c r="AI1625" s="74"/>
      <c r="AJ1625" s="74"/>
      <c r="AK1625" s="74"/>
      <c r="AL1625" s="74"/>
      <c r="AM1625" s="74"/>
      <c r="AN1625" s="74"/>
    </row>
    <row r="1626" spans="1:40" ht="14.5">
      <c r="A1626" s="74"/>
      <c r="B1626" s="74"/>
      <c r="C1626" s="74"/>
      <c r="D1626" s="74"/>
      <c r="E1626" s="74"/>
      <c r="F1626" s="74"/>
      <c r="G1626" s="74"/>
      <c r="H1626" s="74"/>
      <c r="I1626" s="74"/>
      <c r="J1626" s="74"/>
      <c r="K1626" s="74"/>
      <c r="L1626" s="74"/>
      <c r="M1626" s="74"/>
      <c r="N1626" s="74"/>
      <c r="O1626" s="74"/>
      <c r="P1626" s="74"/>
      <c r="R1626" s="74"/>
      <c r="S1626" s="74"/>
      <c r="T1626" s="74"/>
      <c r="U1626" s="74"/>
      <c r="V1626" s="21"/>
      <c r="W1626" s="74"/>
      <c r="X1626" s="74"/>
      <c r="Y1626" s="74"/>
      <c r="Z1626" s="74"/>
      <c r="AA1626" s="74"/>
      <c r="AB1626" s="74"/>
      <c r="AC1626" s="74"/>
      <c r="AD1626" s="74"/>
      <c r="AE1626" s="74"/>
      <c r="AF1626" s="74"/>
      <c r="AG1626" s="74"/>
      <c r="AH1626" s="74"/>
      <c r="AI1626" s="74"/>
      <c r="AJ1626" s="74"/>
      <c r="AK1626" s="74"/>
      <c r="AL1626" s="74"/>
      <c r="AM1626" s="74"/>
      <c r="AN1626" s="74"/>
    </row>
    <row r="1627" spans="1:40" ht="14.5">
      <c r="A1627" s="74"/>
      <c r="B1627" s="74"/>
      <c r="C1627" s="74"/>
      <c r="D1627" s="74"/>
      <c r="E1627" s="74"/>
      <c r="F1627" s="74"/>
      <c r="G1627" s="74"/>
      <c r="H1627" s="74"/>
      <c r="I1627" s="74"/>
      <c r="J1627" s="74"/>
      <c r="K1627" s="74"/>
      <c r="L1627" s="74"/>
      <c r="M1627" s="74"/>
      <c r="N1627" s="74"/>
      <c r="O1627" s="74"/>
      <c r="P1627" s="74"/>
      <c r="R1627" s="74"/>
      <c r="S1627" s="74"/>
      <c r="T1627" s="74"/>
      <c r="U1627" s="74"/>
      <c r="V1627" s="21"/>
      <c r="W1627" s="74"/>
      <c r="X1627" s="74"/>
      <c r="Y1627" s="74"/>
      <c r="Z1627" s="74"/>
      <c r="AA1627" s="74"/>
      <c r="AB1627" s="74"/>
      <c r="AC1627" s="74"/>
      <c r="AD1627" s="74"/>
      <c r="AE1627" s="74"/>
      <c r="AF1627" s="74"/>
      <c r="AG1627" s="74"/>
      <c r="AH1627" s="74"/>
      <c r="AI1627" s="74"/>
      <c r="AJ1627" s="74"/>
      <c r="AK1627" s="74"/>
      <c r="AL1627" s="74"/>
      <c r="AM1627" s="74"/>
      <c r="AN1627" s="74"/>
    </row>
    <row r="1628" spans="1:40" ht="14.5">
      <c r="A1628" s="74"/>
      <c r="B1628" s="74"/>
      <c r="C1628" s="74"/>
      <c r="D1628" s="74"/>
      <c r="E1628" s="74"/>
      <c r="F1628" s="74"/>
      <c r="G1628" s="74"/>
      <c r="H1628" s="74"/>
      <c r="I1628" s="74"/>
      <c r="J1628" s="74"/>
      <c r="K1628" s="74"/>
      <c r="L1628" s="74"/>
      <c r="M1628" s="74"/>
      <c r="N1628" s="74"/>
      <c r="O1628" s="74"/>
      <c r="P1628" s="74"/>
      <c r="R1628" s="74"/>
      <c r="S1628" s="74"/>
      <c r="T1628" s="74"/>
      <c r="U1628" s="74"/>
      <c r="V1628" s="21"/>
      <c r="W1628" s="74"/>
      <c r="X1628" s="74"/>
      <c r="Y1628" s="74"/>
      <c r="Z1628" s="74"/>
      <c r="AA1628" s="74"/>
      <c r="AB1628" s="74"/>
      <c r="AC1628" s="74"/>
      <c r="AD1628" s="74"/>
      <c r="AE1628" s="74"/>
      <c r="AF1628" s="74"/>
      <c r="AG1628" s="74"/>
      <c r="AH1628" s="74"/>
      <c r="AI1628" s="74"/>
      <c r="AJ1628" s="74"/>
      <c r="AK1628" s="74"/>
      <c r="AL1628" s="74"/>
      <c r="AM1628" s="74"/>
      <c r="AN1628" s="74"/>
    </row>
    <row r="1629" spans="1:40" ht="14.5">
      <c r="A1629" s="74"/>
      <c r="B1629" s="74"/>
      <c r="C1629" s="74"/>
      <c r="D1629" s="74"/>
      <c r="E1629" s="74"/>
      <c r="F1629" s="74"/>
      <c r="G1629" s="74"/>
      <c r="H1629" s="74"/>
      <c r="I1629" s="74"/>
      <c r="J1629" s="74"/>
      <c r="K1629" s="74"/>
      <c r="L1629" s="74"/>
      <c r="M1629" s="74"/>
      <c r="N1629" s="74"/>
      <c r="O1629" s="74"/>
      <c r="P1629" s="74"/>
      <c r="R1629" s="74"/>
      <c r="S1629" s="74"/>
      <c r="T1629" s="74"/>
      <c r="U1629" s="74"/>
      <c r="V1629" s="21"/>
      <c r="W1629" s="74"/>
      <c r="X1629" s="74"/>
      <c r="Y1629" s="74"/>
      <c r="Z1629" s="74"/>
      <c r="AA1629" s="74"/>
      <c r="AB1629" s="74"/>
      <c r="AC1629" s="74"/>
      <c r="AD1629" s="74"/>
      <c r="AE1629" s="74"/>
      <c r="AF1629" s="74"/>
      <c r="AG1629" s="74"/>
      <c r="AH1629" s="74"/>
      <c r="AI1629" s="74"/>
      <c r="AJ1629" s="74"/>
      <c r="AK1629" s="74"/>
      <c r="AL1629" s="74"/>
      <c r="AM1629" s="74"/>
      <c r="AN1629" s="74"/>
    </row>
    <row r="1630" spans="1:40" ht="14.5">
      <c r="A1630" s="74"/>
      <c r="B1630" s="74"/>
      <c r="C1630" s="74"/>
      <c r="D1630" s="74"/>
      <c r="E1630" s="74"/>
      <c r="F1630" s="74"/>
      <c r="G1630" s="74"/>
      <c r="H1630" s="74"/>
      <c r="I1630" s="74"/>
      <c r="J1630" s="74"/>
      <c r="K1630" s="74"/>
      <c r="L1630" s="74"/>
      <c r="M1630" s="74"/>
      <c r="N1630" s="74"/>
      <c r="O1630" s="74"/>
      <c r="P1630" s="74"/>
      <c r="R1630" s="74"/>
      <c r="S1630" s="74"/>
      <c r="T1630" s="74"/>
      <c r="U1630" s="74"/>
      <c r="V1630" s="21"/>
      <c r="W1630" s="74"/>
      <c r="X1630" s="74"/>
      <c r="Y1630" s="74"/>
      <c r="Z1630" s="74"/>
      <c r="AA1630" s="74"/>
      <c r="AB1630" s="74"/>
      <c r="AC1630" s="74"/>
      <c r="AD1630" s="74"/>
      <c r="AE1630" s="74"/>
      <c r="AF1630" s="74"/>
      <c r="AG1630" s="74"/>
      <c r="AH1630" s="74"/>
      <c r="AI1630" s="74"/>
      <c r="AJ1630" s="74"/>
      <c r="AK1630" s="74"/>
      <c r="AL1630" s="74"/>
      <c r="AM1630" s="74"/>
      <c r="AN1630" s="74"/>
    </row>
    <row r="1631" spans="1:40" ht="14.5">
      <c r="A1631" s="74"/>
      <c r="B1631" s="74"/>
      <c r="C1631" s="74"/>
      <c r="D1631" s="74"/>
      <c r="E1631" s="74"/>
      <c r="F1631" s="74"/>
      <c r="G1631" s="74"/>
      <c r="H1631" s="74"/>
      <c r="I1631" s="74"/>
      <c r="J1631" s="74"/>
      <c r="K1631" s="74"/>
      <c r="L1631" s="74"/>
      <c r="M1631" s="74"/>
      <c r="N1631" s="74"/>
      <c r="O1631" s="74"/>
      <c r="P1631" s="74"/>
      <c r="R1631" s="74"/>
      <c r="S1631" s="74"/>
      <c r="T1631" s="74"/>
      <c r="U1631" s="74"/>
      <c r="V1631" s="21"/>
      <c r="W1631" s="74"/>
      <c r="X1631" s="74"/>
      <c r="Y1631" s="74"/>
      <c r="Z1631" s="74"/>
      <c r="AA1631" s="74"/>
      <c r="AB1631" s="74"/>
      <c r="AC1631" s="74"/>
      <c r="AD1631" s="74"/>
      <c r="AE1631" s="74"/>
      <c r="AF1631" s="74"/>
      <c r="AG1631" s="74"/>
      <c r="AH1631" s="74"/>
      <c r="AI1631" s="74"/>
      <c r="AJ1631" s="74"/>
      <c r="AK1631" s="74"/>
      <c r="AL1631" s="74"/>
      <c r="AM1631" s="74"/>
      <c r="AN1631" s="74"/>
    </row>
    <row r="1632" spans="1:40" ht="14.5">
      <c r="A1632" s="74"/>
      <c r="B1632" s="74"/>
      <c r="C1632" s="74"/>
      <c r="D1632" s="74"/>
      <c r="E1632" s="74"/>
      <c r="F1632" s="74"/>
      <c r="G1632" s="74"/>
      <c r="H1632" s="74"/>
      <c r="I1632" s="74"/>
      <c r="J1632" s="74"/>
      <c r="K1632" s="74"/>
      <c r="L1632" s="74"/>
      <c r="M1632" s="74"/>
      <c r="N1632" s="74"/>
      <c r="O1632" s="74"/>
      <c r="P1632" s="74"/>
      <c r="R1632" s="74"/>
      <c r="S1632" s="74"/>
      <c r="T1632" s="74"/>
      <c r="U1632" s="74"/>
      <c r="V1632" s="21"/>
      <c r="W1632" s="74"/>
      <c r="X1632" s="74"/>
      <c r="Y1632" s="74"/>
      <c r="Z1632" s="74"/>
      <c r="AA1632" s="74"/>
      <c r="AB1632" s="74"/>
      <c r="AC1632" s="74"/>
      <c r="AD1632" s="74"/>
      <c r="AE1632" s="74"/>
      <c r="AF1632" s="74"/>
      <c r="AG1632" s="74"/>
      <c r="AH1632" s="74"/>
      <c r="AI1632" s="74"/>
      <c r="AJ1632" s="74"/>
      <c r="AK1632" s="74"/>
      <c r="AL1632" s="74"/>
      <c r="AM1632" s="74"/>
      <c r="AN1632" s="74"/>
    </row>
    <row r="1633" spans="1:40" ht="14.5">
      <c r="A1633" s="74"/>
      <c r="B1633" s="74"/>
      <c r="C1633" s="74"/>
      <c r="D1633" s="74"/>
      <c r="E1633" s="74"/>
      <c r="F1633" s="74"/>
      <c r="G1633" s="74"/>
      <c r="H1633" s="74"/>
      <c r="I1633" s="74"/>
      <c r="J1633" s="74"/>
      <c r="K1633" s="74"/>
      <c r="L1633" s="74"/>
      <c r="M1633" s="74"/>
      <c r="N1633" s="74"/>
      <c r="O1633" s="74"/>
      <c r="P1633" s="74"/>
      <c r="R1633" s="74"/>
      <c r="S1633" s="74"/>
      <c r="T1633" s="74"/>
      <c r="U1633" s="74"/>
      <c r="V1633" s="21"/>
      <c r="W1633" s="74"/>
      <c r="X1633" s="74"/>
      <c r="Y1633" s="74"/>
      <c r="Z1633" s="74"/>
      <c r="AA1633" s="74"/>
      <c r="AB1633" s="74"/>
      <c r="AC1633" s="74"/>
      <c r="AD1633" s="74"/>
      <c r="AE1633" s="74"/>
      <c r="AF1633" s="74"/>
      <c r="AG1633" s="74"/>
      <c r="AH1633" s="74"/>
      <c r="AI1633" s="74"/>
      <c r="AJ1633" s="74"/>
      <c r="AK1633" s="74"/>
      <c r="AL1633" s="74"/>
      <c r="AM1633" s="74"/>
      <c r="AN1633" s="74"/>
    </row>
    <row r="1634" spans="1:40" ht="14.5">
      <c r="A1634" s="74"/>
      <c r="B1634" s="74"/>
      <c r="C1634" s="74"/>
      <c r="D1634" s="74"/>
      <c r="E1634" s="74"/>
      <c r="F1634" s="74"/>
      <c r="G1634" s="74"/>
      <c r="H1634" s="74"/>
      <c r="I1634" s="74"/>
      <c r="J1634" s="74"/>
      <c r="K1634" s="74"/>
      <c r="L1634" s="74"/>
      <c r="M1634" s="74"/>
      <c r="N1634" s="74"/>
      <c r="O1634" s="74"/>
      <c r="P1634" s="74"/>
      <c r="R1634" s="74"/>
      <c r="S1634" s="74"/>
      <c r="T1634" s="74"/>
      <c r="U1634" s="74"/>
      <c r="V1634" s="21"/>
      <c r="W1634" s="74"/>
      <c r="X1634" s="74"/>
      <c r="Y1634" s="74"/>
      <c r="Z1634" s="74"/>
      <c r="AA1634" s="74"/>
      <c r="AB1634" s="74"/>
      <c r="AC1634" s="74"/>
      <c r="AD1634" s="74"/>
      <c r="AE1634" s="74"/>
      <c r="AF1634" s="74"/>
      <c r="AG1634" s="74"/>
      <c r="AH1634" s="74"/>
      <c r="AI1634" s="74"/>
      <c r="AJ1634" s="74"/>
      <c r="AK1634" s="74"/>
      <c r="AL1634" s="74"/>
      <c r="AM1634" s="74"/>
      <c r="AN1634" s="74"/>
    </row>
    <row r="1635" spans="1:40" ht="14.5">
      <c r="A1635" s="74"/>
      <c r="B1635" s="74"/>
      <c r="C1635" s="74"/>
      <c r="D1635" s="74"/>
      <c r="E1635" s="74"/>
      <c r="F1635" s="74"/>
      <c r="G1635" s="74"/>
      <c r="H1635" s="74"/>
      <c r="I1635" s="74"/>
      <c r="J1635" s="74"/>
      <c r="K1635" s="74"/>
      <c r="L1635" s="74"/>
      <c r="M1635" s="74"/>
      <c r="N1635" s="74"/>
      <c r="O1635" s="74"/>
      <c r="P1635" s="74"/>
      <c r="R1635" s="74"/>
      <c r="S1635" s="74"/>
      <c r="T1635" s="74"/>
      <c r="U1635" s="74"/>
      <c r="V1635" s="21"/>
      <c r="W1635" s="74"/>
      <c r="X1635" s="74"/>
      <c r="Y1635" s="74"/>
      <c r="Z1635" s="74"/>
      <c r="AA1635" s="74"/>
      <c r="AB1635" s="74"/>
      <c r="AC1635" s="74"/>
      <c r="AD1635" s="74"/>
      <c r="AE1635" s="74"/>
      <c r="AF1635" s="74"/>
      <c r="AG1635" s="74"/>
      <c r="AH1635" s="74"/>
      <c r="AI1635" s="74"/>
      <c r="AJ1635" s="74"/>
      <c r="AK1635" s="74"/>
      <c r="AL1635" s="74"/>
      <c r="AM1635" s="74"/>
      <c r="AN1635" s="74"/>
    </row>
    <row r="1636" spans="1:40" ht="14.5">
      <c r="A1636" s="74"/>
      <c r="B1636" s="74"/>
      <c r="C1636" s="74"/>
      <c r="D1636" s="74"/>
      <c r="E1636" s="74"/>
      <c r="F1636" s="74"/>
      <c r="G1636" s="74"/>
      <c r="H1636" s="74"/>
      <c r="I1636" s="74"/>
      <c r="J1636" s="74"/>
      <c r="K1636" s="74"/>
      <c r="L1636" s="74"/>
      <c r="M1636" s="74"/>
      <c r="N1636" s="74"/>
      <c r="O1636" s="74"/>
      <c r="P1636" s="74"/>
      <c r="R1636" s="74"/>
      <c r="S1636" s="74"/>
      <c r="T1636" s="74"/>
      <c r="U1636" s="74"/>
      <c r="V1636" s="21"/>
      <c r="W1636" s="74"/>
      <c r="X1636" s="74"/>
      <c r="Y1636" s="74"/>
      <c r="Z1636" s="74"/>
      <c r="AA1636" s="74"/>
      <c r="AB1636" s="74"/>
      <c r="AC1636" s="74"/>
      <c r="AD1636" s="74"/>
      <c r="AE1636" s="74"/>
      <c r="AF1636" s="74"/>
      <c r="AG1636" s="74"/>
      <c r="AH1636" s="74"/>
      <c r="AI1636" s="74"/>
      <c r="AJ1636" s="74"/>
      <c r="AK1636" s="74"/>
      <c r="AL1636" s="74"/>
      <c r="AM1636" s="74"/>
      <c r="AN1636" s="74"/>
    </row>
    <row r="1637" spans="1:40" ht="14.5">
      <c r="A1637" s="74"/>
      <c r="B1637" s="74"/>
      <c r="C1637" s="74"/>
      <c r="D1637" s="74"/>
      <c r="E1637" s="74"/>
      <c r="F1637" s="74"/>
      <c r="G1637" s="74"/>
      <c r="H1637" s="74"/>
      <c r="I1637" s="74"/>
      <c r="J1637" s="74"/>
      <c r="K1637" s="74"/>
      <c r="L1637" s="74"/>
      <c r="M1637" s="74"/>
      <c r="N1637" s="74"/>
      <c r="O1637" s="74"/>
      <c r="P1637" s="74"/>
      <c r="R1637" s="74"/>
      <c r="S1637" s="74"/>
      <c r="T1637" s="74"/>
      <c r="U1637" s="74"/>
      <c r="V1637" s="21"/>
      <c r="W1637" s="74"/>
      <c r="X1637" s="74"/>
      <c r="Y1637" s="74"/>
      <c r="Z1637" s="74"/>
      <c r="AA1637" s="74"/>
      <c r="AB1637" s="74"/>
      <c r="AC1637" s="74"/>
      <c r="AD1637" s="74"/>
      <c r="AE1637" s="74"/>
      <c r="AF1637" s="74"/>
      <c r="AG1637" s="74"/>
      <c r="AH1637" s="74"/>
      <c r="AI1637" s="74"/>
      <c r="AJ1637" s="74"/>
      <c r="AK1637" s="74"/>
      <c r="AL1637" s="74"/>
      <c r="AM1637" s="74"/>
      <c r="AN1637" s="74"/>
    </row>
    <row r="1638" spans="1:40" ht="14.5">
      <c r="A1638" s="74"/>
      <c r="B1638" s="74"/>
      <c r="C1638" s="74"/>
      <c r="D1638" s="74"/>
      <c r="E1638" s="74"/>
      <c r="F1638" s="74"/>
      <c r="G1638" s="74"/>
      <c r="H1638" s="74"/>
      <c r="I1638" s="74"/>
      <c r="J1638" s="74"/>
      <c r="K1638" s="74"/>
      <c r="L1638" s="74"/>
      <c r="M1638" s="74"/>
      <c r="N1638" s="74"/>
      <c r="O1638" s="74"/>
      <c r="P1638" s="74"/>
      <c r="R1638" s="74"/>
      <c r="S1638" s="74"/>
      <c r="T1638" s="74"/>
      <c r="U1638" s="74"/>
      <c r="V1638" s="21"/>
      <c r="W1638" s="74"/>
      <c r="X1638" s="74"/>
      <c r="Y1638" s="74"/>
      <c r="Z1638" s="74"/>
      <c r="AA1638" s="74"/>
      <c r="AB1638" s="74"/>
      <c r="AC1638" s="74"/>
      <c r="AD1638" s="74"/>
      <c r="AE1638" s="74"/>
      <c r="AF1638" s="74"/>
      <c r="AG1638" s="74"/>
      <c r="AH1638" s="74"/>
      <c r="AI1638" s="74"/>
      <c r="AJ1638" s="74"/>
      <c r="AK1638" s="74"/>
      <c r="AL1638" s="74"/>
      <c r="AM1638" s="74"/>
      <c r="AN1638" s="74"/>
    </row>
    <row r="1639" spans="1:40" ht="14.5">
      <c r="A1639" s="74"/>
      <c r="B1639" s="74"/>
      <c r="C1639" s="74"/>
      <c r="D1639" s="74"/>
      <c r="E1639" s="74"/>
      <c r="F1639" s="74"/>
      <c r="G1639" s="74"/>
      <c r="H1639" s="74"/>
      <c r="I1639" s="74"/>
      <c r="J1639" s="74"/>
      <c r="K1639" s="74"/>
      <c r="L1639" s="74"/>
      <c r="M1639" s="74"/>
      <c r="N1639" s="74"/>
      <c r="O1639" s="74"/>
      <c r="P1639" s="74"/>
      <c r="R1639" s="74"/>
      <c r="S1639" s="74"/>
      <c r="T1639" s="74"/>
      <c r="U1639" s="74"/>
      <c r="V1639" s="21"/>
      <c r="W1639" s="74"/>
      <c r="X1639" s="74"/>
      <c r="Y1639" s="74"/>
      <c r="Z1639" s="74"/>
      <c r="AA1639" s="74"/>
      <c r="AB1639" s="74"/>
      <c r="AC1639" s="74"/>
      <c r="AD1639" s="74"/>
      <c r="AE1639" s="74"/>
      <c r="AF1639" s="74"/>
      <c r="AG1639" s="74"/>
      <c r="AH1639" s="74"/>
      <c r="AI1639" s="74"/>
      <c r="AJ1639" s="74"/>
      <c r="AK1639" s="74"/>
      <c r="AL1639" s="74"/>
      <c r="AM1639" s="74"/>
      <c r="AN1639" s="74"/>
    </row>
    <row r="1640" spans="1:40" ht="14.5">
      <c r="A1640" s="74"/>
      <c r="B1640" s="74"/>
      <c r="C1640" s="74"/>
      <c r="D1640" s="74"/>
      <c r="E1640" s="74"/>
      <c r="F1640" s="74"/>
      <c r="G1640" s="74"/>
      <c r="H1640" s="74"/>
      <c r="I1640" s="74"/>
      <c r="J1640" s="74"/>
      <c r="K1640" s="74"/>
      <c r="L1640" s="74"/>
      <c r="M1640" s="74"/>
      <c r="N1640" s="74"/>
      <c r="O1640" s="74"/>
      <c r="P1640" s="74"/>
      <c r="R1640" s="74"/>
      <c r="S1640" s="74"/>
      <c r="T1640" s="74"/>
      <c r="U1640" s="74"/>
      <c r="V1640" s="21"/>
      <c r="W1640" s="74"/>
      <c r="X1640" s="74"/>
      <c r="Y1640" s="74"/>
      <c r="Z1640" s="74"/>
      <c r="AA1640" s="74"/>
      <c r="AB1640" s="74"/>
      <c r="AC1640" s="74"/>
      <c r="AD1640" s="74"/>
      <c r="AE1640" s="74"/>
      <c r="AF1640" s="74"/>
      <c r="AG1640" s="74"/>
      <c r="AH1640" s="74"/>
      <c r="AI1640" s="74"/>
      <c r="AJ1640" s="74"/>
      <c r="AK1640" s="74"/>
      <c r="AL1640" s="74"/>
      <c r="AM1640" s="74"/>
      <c r="AN1640" s="74"/>
    </row>
    <row r="1641" spans="1:40" ht="14.5">
      <c r="A1641" s="74"/>
      <c r="B1641" s="74"/>
      <c r="C1641" s="74"/>
      <c r="D1641" s="74"/>
      <c r="E1641" s="74"/>
      <c r="F1641" s="74"/>
      <c r="G1641" s="74"/>
      <c r="H1641" s="74"/>
      <c r="I1641" s="74"/>
      <c r="J1641" s="74"/>
      <c r="K1641" s="74"/>
      <c r="L1641" s="74"/>
      <c r="M1641" s="74"/>
      <c r="N1641" s="74"/>
      <c r="O1641" s="74"/>
      <c r="P1641" s="74"/>
      <c r="R1641" s="74"/>
      <c r="S1641" s="74"/>
      <c r="T1641" s="74"/>
      <c r="U1641" s="74"/>
      <c r="V1641" s="21"/>
      <c r="W1641" s="74"/>
      <c r="X1641" s="74"/>
      <c r="Y1641" s="74"/>
      <c r="Z1641" s="74"/>
      <c r="AA1641" s="74"/>
      <c r="AB1641" s="74"/>
      <c r="AC1641" s="74"/>
      <c r="AD1641" s="74"/>
      <c r="AE1641" s="74"/>
      <c r="AF1641" s="74"/>
      <c r="AG1641" s="74"/>
      <c r="AH1641" s="74"/>
      <c r="AI1641" s="74"/>
      <c r="AJ1641" s="74"/>
      <c r="AK1641" s="74"/>
      <c r="AL1641" s="74"/>
      <c r="AM1641" s="74"/>
      <c r="AN1641" s="74"/>
    </row>
    <row r="1642" spans="1:40" ht="14.5">
      <c r="A1642" s="74"/>
      <c r="B1642" s="74"/>
      <c r="C1642" s="74"/>
      <c r="D1642" s="74"/>
      <c r="E1642" s="74"/>
      <c r="F1642" s="74"/>
      <c r="G1642" s="74"/>
      <c r="H1642" s="74"/>
      <c r="I1642" s="74"/>
      <c r="J1642" s="74"/>
      <c r="K1642" s="74"/>
      <c r="L1642" s="74"/>
      <c r="M1642" s="74"/>
      <c r="N1642" s="74"/>
      <c r="O1642" s="74"/>
      <c r="P1642" s="74"/>
      <c r="R1642" s="74"/>
      <c r="S1642" s="74"/>
      <c r="T1642" s="74"/>
      <c r="U1642" s="74"/>
      <c r="V1642" s="21"/>
      <c r="W1642" s="74"/>
      <c r="X1642" s="74"/>
      <c r="Y1642" s="74"/>
      <c r="Z1642" s="74"/>
      <c r="AA1642" s="74"/>
      <c r="AB1642" s="74"/>
      <c r="AC1642" s="74"/>
      <c r="AD1642" s="74"/>
      <c r="AE1642" s="74"/>
      <c r="AF1642" s="74"/>
      <c r="AG1642" s="74"/>
      <c r="AH1642" s="74"/>
      <c r="AI1642" s="74"/>
      <c r="AJ1642" s="74"/>
      <c r="AK1642" s="74"/>
      <c r="AL1642" s="74"/>
      <c r="AM1642" s="74"/>
      <c r="AN1642" s="74"/>
    </row>
    <row r="1643" spans="1:40" ht="14.5">
      <c r="A1643" s="74"/>
      <c r="B1643" s="74"/>
      <c r="C1643" s="74"/>
      <c r="D1643" s="74"/>
      <c r="E1643" s="74"/>
      <c r="F1643" s="74"/>
      <c r="G1643" s="74"/>
      <c r="H1643" s="74"/>
      <c r="I1643" s="74"/>
      <c r="J1643" s="74"/>
      <c r="K1643" s="74"/>
      <c r="L1643" s="74"/>
      <c r="M1643" s="74"/>
      <c r="N1643" s="74"/>
      <c r="O1643" s="74"/>
      <c r="P1643" s="74"/>
      <c r="R1643" s="74"/>
      <c r="S1643" s="74"/>
      <c r="T1643" s="74"/>
      <c r="U1643" s="74"/>
      <c r="V1643" s="21"/>
      <c r="W1643" s="74"/>
      <c r="X1643" s="74"/>
      <c r="Y1643" s="74"/>
      <c r="Z1643" s="74"/>
      <c r="AA1643" s="74"/>
      <c r="AB1643" s="74"/>
      <c r="AC1643" s="74"/>
      <c r="AD1643" s="74"/>
      <c r="AE1643" s="74"/>
      <c r="AF1643" s="74"/>
      <c r="AG1643" s="74"/>
      <c r="AH1643" s="74"/>
      <c r="AI1643" s="74"/>
      <c r="AJ1643" s="74"/>
      <c r="AK1643" s="74"/>
      <c r="AL1643" s="74"/>
      <c r="AM1643" s="74"/>
      <c r="AN1643" s="74"/>
    </row>
    <row r="1644" spans="1:40" ht="14.5">
      <c r="A1644" s="74"/>
      <c r="B1644" s="74"/>
      <c r="C1644" s="74"/>
      <c r="D1644" s="74"/>
      <c r="E1644" s="74"/>
      <c r="F1644" s="74"/>
      <c r="G1644" s="74"/>
      <c r="H1644" s="74"/>
      <c r="I1644" s="74"/>
      <c r="J1644" s="74"/>
      <c r="K1644" s="74"/>
      <c r="L1644" s="74"/>
      <c r="M1644" s="74"/>
      <c r="N1644" s="74"/>
      <c r="O1644" s="74"/>
      <c r="P1644" s="74"/>
      <c r="R1644" s="74"/>
      <c r="S1644" s="74"/>
      <c r="T1644" s="74"/>
      <c r="U1644" s="74"/>
      <c r="V1644" s="21"/>
      <c r="W1644" s="74"/>
      <c r="X1644" s="74"/>
      <c r="Y1644" s="74"/>
      <c r="Z1644" s="74"/>
      <c r="AA1644" s="74"/>
      <c r="AB1644" s="74"/>
      <c r="AC1644" s="74"/>
      <c r="AD1644" s="74"/>
      <c r="AE1644" s="74"/>
      <c r="AF1644" s="74"/>
      <c r="AG1644" s="74"/>
      <c r="AH1644" s="74"/>
      <c r="AI1644" s="74"/>
      <c r="AJ1644" s="74"/>
      <c r="AK1644" s="74"/>
      <c r="AL1644" s="74"/>
      <c r="AM1644" s="74"/>
      <c r="AN1644" s="74"/>
    </row>
    <row r="1645" spans="1:40" ht="14.5">
      <c r="A1645" s="74"/>
      <c r="B1645" s="74"/>
      <c r="C1645" s="74"/>
      <c r="D1645" s="74"/>
      <c r="E1645" s="74"/>
      <c r="F1645" s="74"/>
      <c r="G1645" s="74"/>
      <c r="H1645" s="74"/>
      <c r="I1645" s="74"/>
      <c r="J1645" s="74"/>
      <c r="K1645" s="74"/>
      <c r="L1645" s="74"/>
      <c r="M1645" s="74"/>
      <c r="N1645" s="74"/>
      <c r="O1645" s="74"/>
      <c r="P1645" s="74"/>
      <c r="R1645" s="74"/>
      <c r="S1645" s="74"/>
      <c r="T1645" s="74"/>
      <c r="U1645" s="74"/>
      <c r="V1645" s="21"/>
      <c r="W1645" s="74"/>
      <c r="X1645" s="74"/>
      <c r="Y1645" s="74"/>
      <c r="Z1645" s="74"/>
      <c r="AA1645" s="74"/>
      <c r="AB1645" s="74"/>
      <c r="AC1645" s="74"/>
      <c r="AD1645" s="74"/>
      <c r="AE1645" s="74"/>
      <c r="AF1645" s="74"/>
      <c r="AG1645" s="74"/>
      <c r="AH1645" s="74"/>
      <c r="AI1645" s="74"/>
      <c r="AJ1645" s="74"/>
      <c r="AK1645" s="74"/>
      <c r="AL1645" s="74"/>
      <c r="AM1645" s="74"/>
      <c r="AN1645" s="74"/>
    </row>
    <row r="1646" spans="1:40" ht="14.5">
      <c r="A1646" s="74"/>
      <c r="B1646" s="74"/>
      <c r="C1646" s="74"/>
      <c r="D1646" s="74"/>
      <c r="E1646" s="74"/>
      <c r="F1646" s="74"/>
      <c r="G1646" s="74"/>
      <c r="H1646" s="74"/>
      <c r="I1646" s="74"/>
      <c r="J1646" s="74"/>
      <c r="K1646" s="74"/>
      <c r="L1646" s="74"/>
      <c r="M1646" s="74"/>
      <c r="N1646" s="74"/>
      <c r="O1646" s="74"/>
      <c r="P1646" s="74"/>
      <c r="R1646" s="74"/>
      <c r="S1646" s="74"/>
      <c r="T1646" s="74"/>
      <c r="U1646" s="74"/>
      <c r="V1646" s="21"/>
      <c r="W1646" s="74"/>
      <c r="X1646" s="74"/>
      <c r="Y1646" s="74"/>
      <c r="Z1646" s="74"/>
      <c r="AA1646" s="74"/>
      <c r="AB1646" s="74"/>
      <c r="AC1646" s="74"/>
      <c r="AD1646" s="74"/>
      <c r="AE1646" s="74"/>
      <c r="AF1646" s="74"/>
      <c r="AG1646" s="74"/>
      <c r="AH1646" s="74"/>
      <c r="AI1646" s="74"/>
      <c r="AJ1646" s="74"/>
      <c r="AK1646" s="74"/>
      <c r="AL1646" s="74"/>
      <c r="AM1646" s="74"/>
      <c r="AN1646" s="74"/>
    </row>
    <row r="1647" spans="1:40" ht="14.5">
      <c r="A1647" s="74"/>
      <c r="B1647" s="74"/>
      <c r="C1647" s="74"/>
      <c r="D1647" s="74"/>
      <c r="E1647" s="74"/>
      <c r="F1647" s="74"/>
      <c r="G1647" s="74"/>
      <c r="H1647" s="74"/>
      <c r="I1647" s="74"/>
      <c r="J1647" s="74"/>
      <c r="K1647" s="74"/>
      <c r="L1647" s="74"/>
      <c r="M1647" s="74"/>
      <c r="N1647" s="74"/>
      <c r="O1647" s="74"/>
      <c r="P1647" s="74"/>
      <c r="R1647" s="74"/>
      <c r="S1647" s="74"/>
      <c r="T1647" s="74"/>
      <c r="U1647" s="74"/>
      <c r="V1647" s="21"/>
      <c r="W1647" s="74"/>
      <c r="X1647" s="74"/>
      <c r="Y1647" s="74"/>
      <c r="Z1647" s="74"/>
      <c r="AA1647" s="74"/>
      <c r="AB1647" s="74"/>
      <c r="AC1647" s="74"/>
      <c r="AD1647" s="74"/>
      <c r="AE1647" s="74"/>
      <c r="AF1647" s="74"/>
      <c r="AG1647" s="74"/>
      <c r="AH1647" s="74"/>
      <c r="AI1647" s="74"/>
      <c r="AJ1647" s="74"/>
      <c r="AK1647" s="74"/>
      <c r="AL1647" s="74"/>
      <c r="AM1647" s="74"/>
      <c r="AN1647" s="74"/>
    </row>
    <row r="1648" spans="1:40" ht="14.5">
      <c r="A1648" s="74"/>
      <c r="B1648" s="74"/>
      <c r="C1648" s="74"/>
      <c r="D1648" s="74"/>
      <c r="E1648" s="74"/>
      <c r="F1648" s="74"/>
      <c r="G1648" s="74"/>
      <c r="H1648" s="74"/>
      <c r="I1648" s="74"/>
      <c r="J1648" s="74"/>
      <c r="K1648" s="74"/>
      <c r="L1648" s="74"/>
      <c r="M1648" s="74"/>
      <c r="N1648" s="74"/>
      <c r="O1648" s="74"/>
      <c r="P1648" s="74"/>
      <c r="R1648" s="74"/>
      <c r="S1648" s="74"/>
      <c r="T1648" s="74"/>
      <c r="U1648" s="74"/>
      <c r="V1648" s="21"/>
      <c r="W1648" s="74"/>
      <c r="X1648" s="74"/>
      <c r="Y1648" s="74"/>
      <c r="Z1648" s="74"/>
      <c r="AA1648" s="74"/>
      <c r="AB1648" s="74"/>
      <c r="AC1648" s="74"/>
      <c r="AD1648" s="74"/>
      <c r="AE1648" s="74"/>
      <c r="AF1648" s="74"/>
      <c r="AG1648" s="74"/>
      <c r="AH1648" s="74"/>
      <c r="AI1648" s="74"/>
      <c r="AJ1648" s="74"/>
      <c r="AK1648" s="74"/>
      <c r="AL1648" s="74"/>
      <c r="AM1648" s="74"/>
      <c r="AN1648" s="74"/>
    </row>
    <row r="1649" spans="1:40" ht="14.5">
      <c r="A1649" s="74"/>
      <c r="B1649" s="74"/>
      <c r="C1649" s="74"/>
      <c r="D1649" s="74"/>
      <c r="E1649" s="74"/>
      <c r="F1649" s="74"/>
      <c r="G1649" s="74"/>
      <c r="H1649" s="74"/>
      <c r="I1649" s="74"/>
      <c r="J1649" s="74"/>
      <c r="K1649" s="74"/>
      <c r="L1649" s="74"/>
      <c r="M1649" s="74"/>
      <c r="N1649" s="74"/>
      <c r="O1649" s="74"/>
      <c r="P1649" s="74"/>
      <c r="R1649" s="74"/>
      <c r="S1649" s="74"/>
      <c r="T1649" s="74"/>
      <c r="U1649" s="74"/>
      <c r="V1649" s="21"/>
      <c r="W1649" s="74"/>
      <c r="X1649" s="74"/>
      <c r="Y1649" s="74"/>
      <c r="Z1649" s="74"/>
      <c r="AA1649" s="74"/>
      <c r="AB1649" s="74"/>
      <c r="AC1649" s="74"/>
      <c r="AD1649" s="74"/>
      <c r="AE1649" s="74"/>
      <c r="AF1649" s="74"/>
      <c r="AG1649" s="74"/>
      <c r="AH1649" s="74"/>
      <c r="AI1649" s="74"/>
      <c r="AJ1649" s="74"/>
      <c r="AK1649" s="74"/>
      <c r="AL1649" s="74"/>
      <c r="AM1649" s="74"/>
      <c r="AN1649" s="74"/>
    </row>
    <row r="1650" spans="1:40" ht="14.5">
      <c r="A1650" s="74"/>
      <c r="B1650" s="74"/>
      <c r="C1650" s="74"/>
      <c r="D1650" s="74"/>
      <c r="E1650" s="74"/>
      <c r="F1650" s="74"/>
      <c r="G1650" s="74"/>
      <c r="H1650" s="74"/>
      <c r="I1650" s="74"/>
      <c r="J1650" s="74"/>
      <c r="K1650" s="74"/>
      <c r="L1650" s="74"/>
      <c r="M1650" s="74"/>
      <c r="N1650" s="74"/>
      <c r="O1650" s="74"/>
      <c r="P1650" s="74"/>
      <c r="R1650" s="74"/>
      <c r="S1650" s="74"/>
      <c r="T1650" s="74"/>
      <c r="U1650" s="74"/>
      <c r="V1650" s="21"/>
      <c r="W1650" s="74"/>
      <c r="X1650" s="74"/>
      <c r="Y1650" s="74"/>
      <c r="Z1650" s="74"/>
      <c r="AA1650" s="74"/>
      <c r="AB1650" s="74"/>
      <c r="AC1650" s="74"/>
      <c r="AD1650" s="74"/>
      <c r="AE1650" s="74"/>
      <c r="AF1650" s="74"/>
      <c r="AG1650" s="74"/>
      <c r="AH1650" s="74"/>
      <c r="AI1650" s="74"/>
      <c r="AJ1650" s="74"/>
      <c r="AK1650" s="74"/>
      <c r="AL1650" s="74"/>
      <c r="AM1650" s="74"/>
      <c r="AN1650" s="74"/>
    </row>
    <row r="1651" spans="1:40" ht="14.5">
      <c r="A1651" s="74"/>
      <c r="B1651" s="74"/>
      <c r="C1651" s="74"/>
      <c r="D1651" s="74"/>
      <c r="E1651" s="74"/>
      <c r="F1651" s="74"/>
      <c r="G1651" s="74"/>
      <c r="H1651" s="74"/>
      <c r="I1651" s="74"/>
      <c r="J1651" s="74"/>
      <c r="K1651" s="74"/>
      <c r="L1651" s="74"/>
      <c r="M1651" s="74"/>
      <c r="N1651" s="74"/>
      <c r="O1651" s="74"/>
      <c r="P1651" s="74"/>
      <c r="R1651" s="74"/>
      <c r="S1651" s="74"/>
      <c r="T1651" s="74"/>
      <c r="U1651" s="74"/>
      <c r="V1651" s="21"/>
      <c r="W1651" s="74"/>
      <c r="X1651" s="74"/>
      <c r="Y1651" s="74"/>
      <c r="Z1651" s="74"/>
      <c r="AA1651" s="74"/>
      <c r="AB1651" s="74"/>
      <c r="AC1651" s="74"/>
      <c r="AD1651" s="74"/>
      <c r="AE1651" s="74"/>
      <c r="AF1651" s="74"/>
      <c r="AG1651" s="74"/>
      <c r="AH1651" s="74"/>
      <c r="AI1651" s="74"/>
      <c r="AJ1651" s="74"/>
      <c r="AK1651" s="74"/>
      <c r="AL1651" s="74"/>
      <c r="AM1651" s="74"/>
      <c r="AN1651" s="74"/>
    </row>
    <row r="1652" spans="1:40" ht="14.5">
      <c r="A1652" s="74"/>
      <c r="B1652" s="74"/>
      <c r="C1652" s="74"/>
      <c r="D1652" s="74"/>
      <c r="E1652" s="74"/>
      <c r="F1652" s="74"/>
      <c r="G1652" s="74"/>
      <c r="H1652" s="74"/>
      <c r="I1652" s="74"/>
      <c r="J1652" s="74"/>
      <c r="K1652" s="74"/>
      <c r="L1652" s="74"/>
      <c r="M1652" s="74"/>
      <c r="N1652" s="74"/>
      <c r="O1652" s="74"/>
      <c r="P1652" s="74"/>
      <c r="R1652" s="74"/>
      <c r="S1652" s="74"/>
      <c r="T1652" s="74"/>
      <c r="U1652" s="74"/>
      <c r="V1652" s="21"/>
      <c r="W1652" s="74"/>
      <c r="X1652" s="74"/>
      <c r="Y1652" s="74"/>
      <c r="Z1652" s="74"/>
      <c r="AA1652" s="74"/>
      <c r="AB1652" s="74"/>
      <c r="AC1652" s="74"/>
      <c r="AD1652" s="74"/>
      <c r="AE1652" s="74"/>
      <c r="AF1652" s="74"/>
      <c r="AG1652" s="74"/>
      <c r="AH1652" s="74"/>
      <c r="AI1652" s="74"/>
      <c r="AJ1652" s="74"/>
      <c r="AK1652" s="74"/>
      <c r="AL1652" s="74"/>
      <c r="AM1652" s="74"/>
      <c r="AN1652" s="74"/>
    </row>
    <row r="1653" spans="1:40" ht="14.5">
      <c r="A1653" s="74"/>
      <c r="B1653" s="74"/>
      <c r="C1653" s="74"/>
      <c r="D1653" s="74"/>
      <c r="E1653" s="74"/>
      <c r="F1653" s="74"/>
      <c r="G1653" s="74"/>
      <c r="H1653" s="74"/>
      <c r="I1653" s="74"/>
      <c r="J1653" s="74"/>
      <c r="K1653" s="74"/>
      <c r="L1653" s="74"/>
      <c r="M1653" s="74"/>
      <c r="N1653" s="74"/>
      <c r="O1653" s="74"/>
      <c r="P1653" s="74"/>
      <c r="R1653" s="74"/>
      <c r="S1653" s="74"/>
      <c r="T1653" s="74"/>
      <c r="U1653" s="74"/>
      <c r="V1653" s="21"/>
      <c r="W1653" s="74"/>
      <c r="X1653" s="74"/>
      <c r="Y1653" s="74"/>
      <c r="Z1653" s="74"/>
      <c r="AA1653" s="74"/>
      <c r="AB1653" s="74"/>
      <c r="AC1653" s="74"/>
      <c r="AD1653" s="74"/>
      <c r="AE1653" s="74"/>
      <c r="AF1653" s="74"/>
      <c r="AG1653" s="74"/>
      <c r="AH1653" s="74"/>
      <c r="AI1653" s="74"/>
      <c r="AJ1653" s="74"/>
      <c r="AK1653" s="74"/>
      <c r="AL1653" s="74"/>
      <c r="AM1653" s="74"/>
      <c r="AN1653" s="74"/>
    </row>
    <row r="1654" spans="1:40" ht="14.5">
      <c r="A1654" s="74"/>
      <c r="B1654" s="74"/>
      <c r="C1654" s="74"/>
      <c r="D1654" s="74"/>
      <c r="E1654" s="74"/>
      <c r="F1654" s="74"/>
      <c r="G1654" s="74"/>
      <c r="H1654" s="74"/>
      <c r="I1654" s="74"/>
      <c r="J1654" s="74"/>
      <c r="K1654" s="74"/>
      <c r="L1654" s="74"/>
      <c r="M1654" s="74"/>
      <c r="N1654" s="74"/>
      <c r="O1654" s="74"/>
      <c r="P1654" s="74"/>
      <c r="R1654" s="74"/>
      <c r="S1654" s="74"/>
      <c r="T1654" s="74"/>
      <c r="U1654" s="74"/>
      <c r="V1654" s="21"/>
      <c r="W1654" s="74"/>
      <c r="X1654" s="74"/>
      <c r="Y1654" s="74"/>
      <c r="Z1654" s="74"/>
      <c r="AA1654" s="74"/>
      <c r="AB1654" s="74"/>
      <c r="AC1654" s="74"/>
      <c r="AD1654" s="74"/>
      <c r="AE1654" s="74"/>
      <c r="AF1654" s="74"/>
      <c r="AG1654" s="74"/>
      <c r="AH1654" s="74"/>
      <c r="AI1654" s="74"/>
      <c r="AJ1654" s="74"/>
      <c r="AK1654" s="74"/>
      <c r="AL1654" s="74"/>
      <c r="AM1654" s="74"/>
      <c r="AN1654" s="74"/>
    </row>
    <row r="1655" spans="1:40" ht="14.5">
      <c r="A1655" s="74"/>
      <c r="B1655" s="74"/>
      <c r="C1655" s="74"/>
      <c r="D1655" s="74"/>
      <c r="E1655" s="74"/>
      <c r="F1655" s="74"/>
      <c r="G1655" s="74"/>
      <c r="H1655" s="74"/>
      <c r="I1655" s="74"/>
      <c r="J1655" s="74"/>
      <c r="K1655" s="74"/>
      <c r="L1655" s="74"/>
      <c r="M1655" s="74"/>
      <c r="N1655" s="74"/>
      <c r="O1655" s="74"/>
      <c r="P1655" s="74"/>
      <c r="R1655" s="74"/>
      <c r="S1655" s="74"/>
      <c r="T1655" s="74"/>
      <c r="U1655" s="74"/>
      <c r="V1655" s="21"/>
      <c r="W1655" s="74"/>
      <c r="X1655" s="74"/>
      <c r="Y1655" s="74"/>
      <c r="Z1655" s="74"/>
      <c r="AA1655" s="74"/>
      <c r="AB1655" s="74"/>
      <c r="AC1655" s="74"/>
      <c r="AD1655" s="74"/>
      <c r="AE1655" s="74"/>
      <c r="AF1655" s="74"/>
      <c r="AG1655" s="74"/>
      <c r="AH1655" s="74"/>
      <c r="AI1655" s="74"/>
      <c r="AJ1655" s="74"/>
      <c r="AK1655" s="74"/>
      <c r="AL1655" s="74"/>
      <c r="AM1655" s="74"/>
      <c r="AN1655" s="74"/>
    </row>
    <row r="1656" spans="1:40" ht="14.5">
      <c r="A1656" s="74"/>
      <c r="B1656" s="74"/>
      <c r="C1656" s="74"/>
      <c r="D1656" s="74"/>
      <c r="E1656" s="74"/>
      <c r="F1656" s="74"/>
      <c r="G1656" s="74"/>
      <c r="H1656" s="74"/>
      <c r="I1656" s="74"/>
      <c r="J1656" s="74"/>
      <c r="K1656" s="74"/>
      <c r="L1656" s="74"/>
      <c r="M1656" s="74"/>
      <c r="N1656" s="74"/>
      <c r="O1656" s="74"/>
      <c r="P1656" s="74"/>
      <c r="R1656" s="74"/>
      <c r="S1656" s="74"/>
      <c r="T1656" s="74"/>
      <c r="U1656" s="74"/>
      <c r="V1656" s="21"/>
      <c r="W1656" s="74"/>
      <c r="X1656" s="74"/>
      <c r="Y1656" s="74"/>
      <c r="Z1656" s="74"/>
      <c r="AA1656" s="74"/>
      <c r="AB1656" s="74"/>
      <c r="AC1656" s="74"/>
      <c r="AD1656" s="74"/>
      <c r="AE1656" s="74"/>
      <c r="AF1656" s="74"/>
      <c r="AG1656" s="74"/>
      <c r="AH1656" s="74"/>
      <c r="AI1656" s="74"/>
      <c r="AJ1656" s="74"/>
      <c r="AK1656" s="74"/>
      <c r="AL1656" s="74"/>
      <c r="AM1656" s="74"/>
      <c r="AN1656" s="74"/>
    </row>
    <row r="1657" spans="1:40" ht="14.5">
      <c r="A1657" s="74"/>
      <c r="B1657" s="74"/>
      <c r="C1657" s="74"/>
      <c r="D1657" s="74"/>
      <c r="E1657" s="74"/>
      <c r="F1657" s="74"/>
      <c r="G1657" s="74"/>
      <c r="H1657" s="74"/>
      <c r="I1657" s="74"/>
      <c r="J1657" s="74"/>
      <c r="K1657" s="74"/>
      <c r="L1657" s="74"/>
      <c r="M1657" s="74"/>
      <c r="N1657" s="74"/>
      <c r="O1657" s="74"/>
      <c r="P1657" s="74"/>
      <c r="R1657" s="74"/>
      <c r="S1657" s="74"/>
      <c r="T1657" s="74"/>
      <c r="U1657" s="74"/>
      <c r="V1657" s="21"/>
      <c r="W1657" s="74"/>
      <c r="X1657" s="74"/>
      <c r="Y1657" s="74"/>
      <c r="Z1657" s="74"/>
      <c r="AA1657" s="74"/>
      <c r="AB1657" s="74"/>
      <c r="AC1657" s="74"/>
      <c r="AD1657" s="74"/>
      <c r="AE1657" s="74"/>
      <c r="AF1657" s="74"/>
      <c r="AG1657" s="74"/>
      <c r="AH1657" s="74"/>
      <c r="AI1657" s="74"/>
      <c r="AJ1657" s="74"/>
      <c r="AK1657" s="74"/>
      <c r="AL1657" s="74"/>
      <c r="AM1657" s="74"/>
      <c r="AN1657" s="74"/>
    </row>
    <row r="1658" spans="1:40" ht="14.5">
      <c r="A1658" s="74"/>
      <c r="B1658" s="74"/>
      <c r="C1658" s="74"/>
      <c r="D1658" s="74"/>
      <c r="E1658" s="74"/>
      <c r="F1658" s="74"/>
      <c r="G1658" s="74"/>
      <c r="H1658" s="74"/>
      <c r="I1658" s="74"/>
      <c r="J1658" s="74"/>
      <c r="K1658" s="74"/>
      <c r="L1658" s="74"/>
      <c r="M1658" s="74"/>
      <c r="N1658" s="74"/>
      <c r="O1658" s="74"/>
      <c r="P1658" s="74"/>
      <c r="R1658" s="74"/>
      <c r="S1658" s="74"/>
      <c r="T1658" s="74"/>
      <c r="U1658" s="74"/>
      <c r="V1658" s="21"/>
      <c r="W1658" s="74"/>
      <c r="X1658" s="74"/>
      <c r="Y1658" s="74"/>
      <c r="Z1658" s="74"/>
      <c r="AA1658" s="74"/>
      <c r="AB1658" s="74"/>
      <c r="AC1658" s="74"/>
      <c r="AD1658" s="74"/>
      <c r="AE1658" s="74"/>
      <c r="AF1658" s="74"/>
      <c r="AG1658" s="74"/>
      <c r="AH1658" s="74"/>
      <c r="AI1658" s="74"/>
      <c r="AJ1658" s="74"/>
      <c r="AK1658" s="74"/>
      <c r="AL1658" s="74"/>
      <c r="AM1658" s="74"/>
      <c r="AN1658" s="74"/>
    </row>
    <row r="1659" spans="1:40" ht="14.5">
      <c r="A1659" s="74"/>
      <c r="B1659" s="74"/>
      <c r="C1659" s="74"/>
      <c r="D1659" s="74"/>
      <c r="E1659" s="74"/>
      <c r="F1659" s="74"/>
      <c r="G1659" s="74"/>
      <c r="H1659" s="74"/>
      <c r="I1659" s="74"/>
      <c r="J1659" s="74"/>
      <c r="K1659" s="74"/>
      <c r="L1659" s="74"/>
      <c r="M1659" s="74"/>
      <c r="N1659" s="74"/>
      <c r="O1659" s="74"/>
      <c r="P1659" s="74"/>
      <c r="R1659" s="74"/>
      <c r="S1659" s="74"/>
      <c r="T1659" s="74"/>
      <c r="U1659" s="74"/>
      <c r="V1659" s="21"/>
      <c r="W1659" s="74"/>
      <c r="X1659" s="74"/>
      <c r="Y1659" s="74"/>
      <c r="Z1659" s="74"/>
      <c r="AA1659" s="74"/>
      <c r="AB1659" s="74"/>
      <c r="AC1659" s="74"/>
      <c r="AD1659" s="74"/>
      <c r="AE1659" s="74"/>
      <c r="AF1659" s="74"/>
      <c r="AG1659" s="74"/>
      <c r="AH1659" s="74"/>
      <c r="AI1659" s="74"/>
      <c r="AJ1659" s="74"/>
      <c r="AK1659" s="74"/>
      <c r="AL1659" s="74"/>
      <c r="AM1659" s="74"/>
      <c r="AN1659" s="74"/>
    </row>
    <row r="1660" spans="1:40" ht="14.5">
      <c r="A1660" s="74"/>
      <c r="B1660" s="74"/>
      <c r="C1660" s="74"/>
      <c r="D1660" s="74"/>
      <c r="E1660" s="74"/>
      <c r="F1660" s="74"/>
      <c r="G1660" s="74"/>
      <c r="H1660" s="74"/>
      <c r="I1660" s="74"/>
      <c r="J1660" s="74"/>
      <c r="K1660" s="74"/>
      <c r="L1660" s="74"/>
      <c r="M1660" s="74"/>
      <c r="N1660" s="74"/>
      <c r="O1660" s="74"/>
      <c r="P1660" s="74"/>
      <c r="R1660" s="74"/>
      <c r="S1660" s="74"/>
      <c r="T1660" s="74"/>
      <c r="U1660" s="74"/>
      <c r="V1660" s="21"/>
      <c r="W1660" s="74"/>
      <c r="X1660" s="74"/>
      <c r="Y1660" s="74"/>
      <c r="Z1660" s="74"/>
      <c r="AA1660" s="74"/>
      <c r="AB1660" s="74"/>
      <c r="AC1660" s="74"/>
      <c r="AD1660" s="74"/>
      <c r="AE1660" s="74"/>
      <c r="AF1660" s="74"/>
      <c r="AG1660" s="74"/>
      <c r="AH1660" s="74"/>
      <c r="AI1660" s="74"/>
      <c r="AJ1660" s="74"/>
      <c r="AK1660" s="74"/>
      <c r="AL1660" s="74"/>
      <c r="AM1660" s="74"/>
      <c r="AN1660" s="74"/>
    </row>
    <row r="1661" spans="1:40" ht="14.5">
      <c r="A1661" s="74"/>
      <c r="B1661" s="74"/>
      <c r="C1661" s="74"/>
      <c r="D1661" s="74"/>
      <c r="E1661" s="74"/>
      <c r="F1661" s="74"/>
      <c r="G1661" s="74"/>
      <c r="H1661" s="74"/>
      <c r="I1661" s="74"/>
      <c r="J1661" s="74"/>
      <c r="K1661" s="74"/>
      <c r="L1661" s="74"/>
      <c r="M1661" s="74"/>
      <c r="N1661" s="74"/>
      <c r="O1661" s="74"/>
      <c r="P1661" s="74"/>
      <c r="R1661" s="74"/>
      <c r="S1661" s="74"/>
      <c r="T1661" s="74"/>
      <c r="U1661" s="74"/>
      <c r="V1661" s="21"/>
      <c r="W1661" s="74"/>
      <c r="X1661" s="74"/>
      <c r="Y1661" s="74"/>
      <c r="Z1661" s="74"/>
      <c r="AA1661" s="74"/>
      <c r="AB1661" s="74"/>
      <c r="AC1661" s="74"/>
      <c r="AD1661" s="74"/>
      <c r="AE1661" s="74"/>
      <c r="AF1661" s="74"/>
      <c r="AG1661" s="74"/>
      <c r="AH1661" s="74"/>
      <c r="AI1661" s="74"/>
      <c r="AJ1661" s="74"/>
      <c r="AK1661" s="74"/>
      <c r="AL1661" s="74"/>
      <c r="AM1661" s="74"/>
      <c r="AN1661" s="74"/>
    </row>
    <row r="1662" spans="1:40" ht="14.5">
      <c r="A1662" s="74"/>
      <c r="B1662" s="74"/>
      <c r="C1662" s="74"/>
      <c r="D1662" s="74"/>
      <c r="E1662" s="74"/>
      <c r="F1662" s="74"/>
      <c r="G1662" s="74"/>
      <c r="H1662" s="74"/>
      <c r="I1662" s="74"/>
      <c r="J1662" s="74"/>
      <c r="K1662" s="74"/>
      <c r="L1662" s="74"/>
      <c r="M1662" s="74"/>
      <c r="N1662" s="74"/>
      <c r="O1662" s="74"/>
      <c r="P1662" s="74"/>
      <c r="R1662" s="74"/>
      <c r="S1662" s="74"/>
      <c r="T1662" s="74"/>
      <c r="U1662" s="74"/>
      <c r="V1662" s="21"/>
      <c r="W1662" s="74"/>
      <c r="X1662" s="74"/>
      <c r="Y1662" s="74"/>
      <c r="Z1662" s="74"/>
      <c r="AA1662" s="74"/>
      <c r="AB1662" s="74"/>
      <c r="AC1662" s="74"/>
      <c r="AD1662" s="74"/>
      <c r="AE1662" s="74"/>
      <c r="AF1662" s="74"/>
      <c r="AG1662" s="74"/>
      <c r="AH1662" s="74"/>
      <c r="AI1662" s="74"/>
      <c r="AJ1662" s="74"/>
      <c r="AK1662" s="74"/>
      <c r="AL1662" s="74"/>
      <c r="AM1662" s="74"/>
      <c r="AN1662" s="74"/>
    </row>
    <row r="1663" spans="1:40" ht="14.5">
      <c r="A1663" s="74"/>
      <c r="B1663" s="74"/>
      <c r="C1663" s="74"/>
      <c r="D1663" s="74"/>
      <c r="E1663" s="74"/>
      <c r="F1663" s="74"/>
      <c r="G1663" s="74"/>
      <c r="H1663" s="74"/>
      <c r="I1663" s="74"/>
      <c r="J1663" s="74"/>
      <c r="K1663" s="74"/>
      <c r="L1663" s="74"/>
      <c r="M1663" s="74"/>
      <c r="N1663" s="74"/>
      <c r="O1663" s="74"/>
      <c r="P1663" s="74"/>
      <c r="R1663" s="74"/>
      <c r="S1663" s="74"/>
      <c r="T1663" s="74"/>
      <c r="U1663" s="74"/>
      <c r="V1663" s="21"/>
      <c r="W1663" s="74"/>
      <c r="X1663" s="74"/>
      <c r="Y1663" s="74"/>
      <c r="Z1663" s="74"/>
      <c r="AA1663" s="74"/>
      <c r="AB1663" s="74"/>
      <c r="AC1663" s="74"/>
      <c r="AD1663" s="74"/>
      <c r="AE1663" s="74"/>
      <c r="AF1663" s="74"/>
      <c r="AG1663" s="74"/>
      <c r="AH1663" s="74"/>
      <c r="AI1663" s="74"/>
      <c r="AJ1663" s="74"/>
      <c r="AK1663" s="74"/>
      <c r="AL1663" s="74"/>
      <c r="AM1663" s="74"/>
      <c r="AN1663" s="74"/>
    </row>
    <row r="1664" spans="1:40" ht="14.5">
      <c r="A1664" s="74"/>
      <c r="B1664" s="74"/>
      <c r="C1664" s="74"/>
      <c r="D1664" s="74"/>
      <c r="E1664" s="74"/>
      <c r="F1664" s="74"/>
      <c r="G1664" s="74"/>
      <c r="H1664" s="74"/>
      <c r="I1664" s="74"/>
      <c r="J1664" s="74"/>
      <c r="K1664" s="74"/>
      <c r="L1664" s="74"/>
      <c r="M1664" s="74"/>
      <c r="N1664" s="74"/>
      <c r="O1664" s="74"/>
      <c r="P1664" s="74"/>
      <c r="R1664" s="74"/>
      <c r="S1664" s="74"/>
      <c r="T1664" s="74"/>
      <c r="U1664" s="74"/>
      <c r="V1664" s="21"/>
      <c r="W1664" s="74"/>
      <c r="X1664" s="74"/>
      <c r="Y1664" s="74"/>
      <c r="Z1664" s="74"/>
      <c r="AA1664" s="74"/>
      <c r="AB1664" s="74"/>
      <c r="AC1664" s="74"/>
      <c r="AD1664" s="74"/>
      <c r="AE1664" s="74"/>
      <c r="AF1664" s="74"/>
      <c r="AG1664" s="74"/>
      <c r="AH1664" s="74"/>
      <c r="AI1664" s="74"/>
      <c r="AJ1664" s="74"/>
      <c r="AK1664" s="74"/>
      <c r="AL1664" s="74"/>
      <c r="AM1664" s="74"/>
      <c r="AN1664" s="74"/>
    </row>
    <row r="1665" spans="1:40" ht="14.5">
      <c r="A1665" s="74"/>
      <c r="B1665" s="74"/>
      <c r="C1665" s="74"/>
      <c r="D1665" s="74"/>
      <c r="E1665" s="74"/>
      <c r="F1665" s="74"/>
      <c r="G1665" s="74"/>
      <c r="H1665" s="74"/>
      <c r="I1665" s="74"/>
      <c r="J1665" s="74"/>
      <c r="K1665" s="74"/>
      <c r="L1665" s="74"/>
      <c r="M1665" s="74"/>
      <c r="N1665" s="74"/>
      <c r="O1665" s="74"/>
      <c r="P1665" s="74"/>
      <c r="R1665" s="74"/>
      <c r="S1665" s="74"/>
      <c r="T1665" s="74"/>
      <c r="U1665" s="74"/>
      <c r="V1665" s="21"/>
      <c r="W1665" s="74"/>
      <c r="X1665" s="74"/>
      <c r="Y1665" s="74"/>
      <c r="Z1665" s="74"/>
      <c r="AA1665" s="74"/>
      <c r="AB1665" s="74"/>
      <c r="AC1665" s="74"/>
      <c r="AD1665" s="74"/>
      <c r="AE1665" s="74"/>
      <c r="AF1665" s="74"/>
      <c r="AG1665" s="74"/>
      <c r="AH1665" s="74"/>
      <c r="AI1665" s="74"/>
      <c r="AJ1665" s="74"/>
      <c r="AK1665" s="74"/>
      <c r="AL1665" s="74"/>
      <c r="AM1665" s="74"/>
      <c r="AN1665" s="74"/>
    </row>
    <row r="1666" spans="1:40" ht="14.5">
      <c r="A1666" s="74"/>
      <c r="B1666" s="74"/>
      <c r="C1666" s="74"/>
      <c r="D1666" s="74"/>
      <c r="E1666" s="74"/>
      <c r="F1666" s="74"/>
      <c r="G1666" s="74"/>
      <c r="H1666" s="74"/>
      <c r="I1666" s="74"/>
      <c r="J1666" s="74"/>
      <c r="K1666" s="74"/>
      <c r="L1666" s="74"/>
      <c r="M1666" s="74"/>
      <c r="N1666" s="74"/>
      <c r="O1666" s="74"/>
      <c r="P1666" s="74"/>
      <c r="R1666" s="74"/>
      <c r="S1666" s="74"/>
      <c r="T1666" s="74"/>
      <c r="U1666" s="74"/>
      <c r="V1666" s="21"/>
      <c r="W1666" s="74"/>
      <c r="X1666" s="74"/>
      <c r="Y1666" s="74"/>
      <c r="Z1666" s="74"/>
      <c r="AA1666" s="74"/>
      <c r="AB1666" s="74"/>
      <c r="AC1666" s="74"/>
      <c r="AD1666" s="74"/>
      <c r="AE1666" s="74"/>
      <c r="AF1666" s="74"/>
      <c r="AG1666" s="74"/>
      <c r="AH1666" s="74"/>
      <c r="AI1666" s="74"/>
      <c r="AJ1666" s="74"/>
      <c r="AK1666" s="74"/>
      <c r="AL1666" s="74"/>
      <c r="AM1666" s="74"/>
      <c r="AN1666" s="74"/>
    </row>
    <row r="1667" spans="1:40" ht="14.5">
      <c r="A1667" s="74"/>
      <c r="B1667" s="74"/>
      <c r="C1667" s="74"/>
      <c r="D1667" s="74"/>
      <c r="E1667" s="74"/>
      <c r="F1667" s="74"/>
      <c r="G1667" s="74"/>
      <c r="H1667" s="74"/>
      <c r="I1667" s="74"/>
      <c r="J1667" s="74"/>
      <c r="K1667" s="74"/>
      <c r="L1667" s="74"/>
      <c r="M1667" s="74"/>
      <c r="N1667" s="74"/>
      <c r="O1667" s="74"/>
      <c r="P1667" s="74"/>
      <c r="R1667" s="74"/>
      <c r="S1667" s="74"/>
      <c r="T1667" s="74"/>
      <c r="U1667" s="74"/>
      <c r="V1667" s="21"/>
      <c r="W1667" s="74"/>
      <c r="X1667" s="74"/>
      <c r="Y1667" s="74"/>
      <c r="Z1667" s="74"/>
      <c r="AA1667" s="74"/>
      <c r="AB1667" s="74"/>
      <c r="AC1667" s="74"/>
      <c r="AD1667" s="74"/>
      <c r="AE1667" s="74"/>
      <c r="AF1667" s="74"/>
      <c r="AG1667" s="74"/>
      <c r="AH1667" s="74"/>
      <c r="AI1667" s="74"/>
      <c r="AJ1667" s="74"/>
      <c r="AK1667" s="74"/>
      <c r="AL1667" s="74"/>
      <c r="AM1667" s="74"/>
      <c r="AN1667" s="74"/>
    </row>
    <row r="1668" spans="1:40" ht="14.5">
      <c r="A1668" s="74"/>
      <c r="B1668" s="74"/>
      <c r="C1668" s="74"/>
      <c r="D1668" s="74"/>
      <c r="E1668" s="74"/>
      <c r="F1668" s="74"/>
      <c r="G1668" s="74"/>
      <c r="H1668" s="74"/>
      <c r="I1668" s="74"/>
      <c r="J1668" s="74"/>
      <c r="K1668" s="74"/>
      <c r="L1668" s="74"/>
      <c r="M1668" s="74"/>
      <c r="N1668" s="74"/>
      <c r="O1668" s="74"/>
      <c r="P1668" s="74"/>
      <c r="R1668" s="74"/>
      <c r="S1668" s="74"/>
      <c r="T1668" s="74"/>
      <c r="U1668" s="74"/>
      <c r="V1668" s="21"/>
      <c r="W1668" s="74"/>
      <c r="X1668" s="74"/>
      <c r="Y1668" s="74"/>
      <c r="Z1668" s="74"/>
      <c r="AA1668" s="74"/>
      <c r="AB1668" s="74"/>
      <c r="AC1668" s="74"/>
      <c r="AD1668" s="74"/>
      <c r="AE1668" s="74"/>
      <c r="AF1668" s="74"/>
      <c r="AG1668" s="74"/>
      <c r="AH1668" s="74"/>
      <c r="AI1668" s="74"/>
      <c r="AJ1668" s="74"/>
      <c r="AK1668" s="74"/>
      <c r="AL1668" s="74"/>
      <c r="AM1668" s="74"/>
      <c r="AN1668" s="74"/>
    </row>
    <row r="1669" spans="1:40" ht="14.5">
      <c r="A1669" s="74"/>
      <c r="B1669" s="74"/>
      <c r="C1669" s="74"/>
      <c r="D1669" s="74"/>
      <c r="E1669" s="74"/>
      <c r="F1669" s="74"/>
      <c r="G1669" s="74"/>
      <c r="H1669" s="74"/>
      <c r="I1669" s="74"/>
      <c r="J1669" s="74"/>
      <c r="K1669" s="74"/>
      <c r="L1669" s="74"/>
      <c r="M1669" s="74"/>
      <c r="N1669" s="74"/>
      <c r="O1669" s="74"/>
      <c r="P1669" s="74"/>
      <c r="R1669" s="74"/>
      <c r="S1669" s="74"/>
      <c r="T1669" s="74"/>
      <c r="U1669" s="74"/>
      <c r="V1669" s="21"/>
      <c r="W1669" s="74"/>
      <c r="X1669" s="74"/>
      <c r="Y1669" s="74"/>
      <c r="Z1669" s="74"/>
      <c r="AA1669" s="74"/>
      <c r="AB1669" s="74"/>
      <c r="AC1669" s="74"/>
      <c r="AD1669" s="74"/>
      <c r="AE1669" s="74"/>
      <c r="AF1669" s="74"/>
      <c r="AG1669" s="74"/>
      <c r="AH1669" s="74"/>
      <c r="AI1669" s="74"/>
      <c r="AJ1669" s="74"/>
      <c r="AK1669" s="74"/>
      <c r="AL1669" s="74"/>
      <c r="AM1669" s="74"/>
      <c r="AN1669" s="74"/>
    </row>
    <row r="1670" spans="1:40" ht="14.5">
      <c r="A1670" s="74"/>
      <c r="B1670" s="74"/>
      <c r="C1670" s="74"/>
      <c r="D1670" s="74"/>
      <c r="E1670" s="74"/>
      <c r="F1670" s="74"/>
      <c r="G1670" s="74"/>
      <c r="H1670" s="74"/>
      <c r="I1670" s="74"/>
      <c r="J1670" s="74"/>
      <c r="K1670" s="74"/>
      <c r="L1670" s="74"/>
      <c r="M1670" s="74"/>
      <c r="N1670" s="74"/>
      <c r="O1670" s="74"/>
      <c r="P1670" s="74"/>
      <c r="R1670" s="74"/>
      <c r="S1670" s="74"/>
      <c r="T1670" s="74"/>
      <c r="U1670" s="74"/>
      <c r="V1670" s="21"/>
      <c r="W1670" s="74"/>
      <c r="X1670" s="74"/>
      <c r="Y1670" s="74"/>
      <c r="Z1670" s="74"/>
      <c r="AA1670" s="74"/>
      <c r="AB1670" s="74"/>
      <c r="AC1670" s="74"/>
      <c r="AD1670" s="74"/>
      <c r="AE1670" s="74"/>
      <c r="AF1670" s="74"/>
      <c r="AG1670" s="74"/>
      <c r="AH1670" s="74"/>
      <c r="AI1670" s="74"/>
      <c r="AJ1670" s="74"/>
      <c r="AK1670" s="74"/>
      <c r="AL1670" s="74"/>
      <c r="AM1670" s="74"/>
      <c r="AN1670" s="74"/>
    </row>
    <row r="1671" spans="1:40" ht="14.5">
      <c r="A1671" s="74"/>
      <c r="B1671" s="74"/>
      <c r="C1671" s="74"/>
      <c r="D1671" s="74"/>
      <c r="E1671" s="74"/>
      <c r="F1671" s="74"/>
      <c r="G1671" s="74"/>
      <c r="H1671" s="74"/>
      <c r="I1671" s="74"/>
      <c r="J1671" s="74"/>
      <c r="K1671" s="74"/>
      <c r="L1671" s="74"/>
      <c r="M1671" s="74"/>
      <c r="N1671" s="74"/>
      <c r="O1671" s="74"/>
      <c r="P1671" s="74"/>
      <c r="R1671" s="74"/>
      <c r="S1671" s="74"/>
      <c r="T1671" s="74"/>
      <c r="U1671" s="74"/>
      <c r="V1671" s="21"/>
      <c r="W1671" s="74"/>
      <c r="X1671" s="74"/>
      <c r="Y1671" s="74"/>
      <c r="Z1671" s="74"/>
      <c r="AA1671" s="74"/>
      <c r="AB1671" s="74"/>
      <c r="AC1671" s="74"/>
      <c r="AD1671" s="74"/>
      <c r="AE1671" s="74"/>
      <c r="AF1671" s="74"/>
      <c r="AG1671" s="74"/>
      <c r="AH1671" s="74"/>
      <c r="AI1671" s="74"/>
      <c r="AJ1671" s="74"/>
      <c r="AK1671" s="74"/>
      <c r="AL1671" s="74"/>
      <c r="AM1671" s="74"/>
      <c r="AN1671" s="74"/>
    </row>
    <row r="1672" spans="1:40" ht="14.5">
      <c r="A1672" s="74"/>
      <c r="B1672" s="74"/>
      <c r="C1672" s="74"/>
      <c r="D1672" s="74"/>
      <c r="E1672" s="74"/>
      <c r="F1672" s="74"/>
      <c r="G1672" s="74"/>
      <c r="H1672" s="74"/>
      <c r="I1672" s="74"/>
      <c r="J1672" s="74"/>
      <c r="K1672" s="74"/>
      <c r="L1672" s="74"/>
      <c r="M1672" s="74"/>
      <c r="N1672" s="74"/>
      <c r="O1672" s="74"/>
      <c r="P1672" s="74"/>
      <c r="R1672" s="74"/>
      <c r="S1672" s="74"/>
      <c r="T1672" s="74"/>
      <c r="U1672" s="74"/>
      <c r="V1672" s="21"/>
      <c r="W1672" s="74"/>
      <c r="X1672" s="74"/>
      <c r="Y1672" s="74"/>
      <c r="Z1672" s="74"/>
      <c r="AA1672" s="74"/>
      <c r="AB1672" s="74"/>
      <c r="AC1672" s="74"/>
      <c r="AD1672" s="74"/>
      <c r="AE1672" s="74"/>
      <c r="AF1672" s="74"/>
      <c r="AG1672" s="74"/>
      <c r="AH1672" s="74"/>
      <c r="AI1672" s="74"/>
      <c r="AJ1672" s="74"/>
      <c r="AK1672" s="74"/>
      <c r="AL1672" s="74"/>
      <c r="AM1672" s="74"/>
      <c r="AN1672" s="74"/>
    </row>
    <row r="1673" spans="1:40" ht="14.5">
      <c r="A1673" s="74"/>
      <c r="B1673" s="74"/>
      <c r="C1673" s="74"/>
      <c r="D1673" s="74"/>
      <c r="E1673" s="74"/>
      <c r="F1673" s="74"/>
      <c r="G1673" s="74"/>
      <c r="H1673" s="74"/>
      <c r="I1673" s="74"/>
      <c r="J1673" s="74"/>
      <c r="K1673" s="74"/>
      <c r="L1673" s="74"/>
      <c r="M1673" s="74"/>
      <c r="N1673" s="74"/>
      <c r="O1673" s="74"/>
      <c r="P1673" s="74"/>
      <c r="R1673" s="74"/>
      <c r="S1673" s="74"/>
      <c r="T1673" s="74"/>
      <c r="U1673" s="74"/>
      <c r="V1673" s="21"/>
      <c r="W1673" s="74"/>
      <c r="X1673" s="74"/>
      <c r="Y1673" s="74"/>
      <c r="Z1673" s="74"/>
      <c r="AA1673" s="74"/>
      <c r="AB1673" s="74"/>
      <c r="AC1673" s="74"/>
      <c r="AD1673" s="74"/>
      <c r="AE1673" s="74"/>
      <c r="AF1673" s="74"/>
      <c r="AG1673" s="74"/>
      <c r="AH1673" s="74"/>
      <c r="AI1673" s="74"/>
      <c r="AJ1673" s="74"/>
      <c r="AK1673" s="74"/>
      <c r="AL1673" s="74"/>
      <c r="AM1673" s="74"/>
      <c r="AN1673" s="74"/>
    </row>
    <row r="1674" spans="1:40" ht="14.5">
      <c r="A1674" s="74"/>
      <c r="B1674" s="74"/>
      <c r="C1674" s="74"/>
      <c r="D1674" s="74"/>
      <c r="E1674" s="74"/>
      <c r="F1674" s="74"/>
      <c r="G1674" s="74"/>
      <c r="H1674" s="74"/>
      <c r="I1674" s="74"/>
      <c r="J1674" s="74"/>
      <c r="K1674" s="74"/>
      <c r="L1674" s="74"/>
      <c r="M1674" s="74"/>
      <c r="N1674" s="74"/>
      <c r="O1674" s="74"/>
      <c r="P1674" s="74"/>
      <c r="R1674" s="74"/>
      <c r="S1674" s="74"/>
      <c r="T1674" s="74"/>
      <c r="U1674" s="74"/>
      <c r="V1674" s="21"/>
      <c r="W1674" s="74"/>
      <c r="X1674" s="74"/>
      <c r="Y1674" s="74"/>
      <c r="Z1674" s="74"/>
      <c r="AA1674" s="74"/>
      <c r="AB1674" s="74"/>
      <c r="AC1674" s="74"/>
      <c r="AD1674" s="74"/>
      <c r="AE1674" s="74"/>
      <c r="AF1674" s="74"/>
      <c r="AG1674" s="74"/>
      <c r="AH1674" s="74"/>
      <c r="AI1674" s="74"/>
      <c r="AJ1674" s="74"/>
      <c r="AK1674" s="74"/>
      <c r="AL1674" s="74"/>
      <c r="AM1674" s="74"/>
      <c r="AN1674" s="74"/>
    </row>
    <row r="1675" spans="1:40" ht="14.5">
      <c r="A1675" s="74"/>
      <c r="B1675" s="74"/>
      <c r="C1675" s="74"/>
      <c r="D1675" s="74"/>
      <c r="E1675" s="74"/>
      <c r="F1675" s="74"/>
      <c r="G1675" s="74"/>
      <c r="H1675" s="74"/>
      <c r="I1675" s="74"/>
      <c r="J1675" s="74"/>
      <c r="K1675" s="74"/>
      <c r="L1675" s="74"/>
      <c r="M1675" s="74"/>
      <c r="N1675" s="74"/>
      <c r="O1675" s="74"/>
      <c r="P1675" s="74"/>
      <c r="R1675" s="74"/>
      <c r="S1675" s="74"/>
      <c r="T1675" s="74"/>
      <c r="U1675" s="74"/>
      <c r="V1675" s="21"/>
      <c r="W1675" s="74"/>
      <c r="X1675" s="74"/>
      <c r="Y1675" s="74"/>
      <c r="Z1675" s="74"/>
      <c r="AA1675" s="74"/>
      <c r="AB1675" s="74"/>
      <c r="AC1675" s="74"/>
      <c r="AD1675" s="74"/>
      <c r="AE1675" s="74"/>
      <c r="AF1675" s="74"/>
      <c r="AG1675" s="74"/>
      <c r="AH1675" s="74"/>
      <c r="AI1675" s="74"/>
      <c r="AJ1675" s="74"/>
      <c r="AK1675" s="74"/>
      <c r="AL1675" s="74"/>
      <c r="AM1675" s="74"/>
      <c r="AN1675" s="74"/>
    </row>
    <row r="1676" spans="1:40" ht="14.5">
      <c r="A1676" s="74"/>
      <c r="B1676" s="74"/>
      <c r="C1676" s="74"/>
      <c r="D1676" s="74"/>
      <c r="E1676" s="74"/>
      <c r="F1676" s="74"/>
      <c r="G1676" s="74"/>
      <c r="H1676" s="74"/>
      <c r="I1676" s="74"/>
      <c r="J1676" s="74"/>
      <c r="K1676" s="74"/>
      <c r="L1676" s="74"/>
      <c r="M1676" s="74"/>
      <c r="N1676" s="74"/>
      <c r="O1676" s="74"/>
      <c r="P1676" s="74"/>
      <c r="R1676" s="74"/>
      <c r="S1676" s="74"/>
      <c r="T1676" s="74"/>
      <c r="U1676" s="74"/>
      <c r="V1676" s="21"/>
      <c r="W1676" s="74"/>
      <c r="X1676" s="74"/>
      <c r="Y1676" s="74"/>
      <c r="Z1676" s="74"/>
      <c r="AA1676" s="74"/>
      <c r="AB1676" s="74"/>
      <c r="AC1676" s="74"/>
      <c r="AD1676" s="74"/>
      <c r="AE1676" s="74"/>
      <c r="AF1676" s="74"/>
      <c r="AG1676" s="74"/>
      <c r="AH1676" s="74"/>
      <c r="AI1676" s="74"/>
      <c r="AJ1676" s="74"/>
      <c r="AK1676" s="74"/>
      <c r="AL1676" s="74"/>
      <c r="AM1676" s="74"/>
      <c r="AN1676" s="74"/>
    </row>
    <row r="1677" spans="1:40" ht="14.5">
      <c r="A1677" s="74"/>
      <c r="B1677" s="74"/>
      <c r="C1677" s="74"/>
      <c r="D1677" s="74"/>
      <c r="E1677" s="74"/>
      <c r="F1677" s="74"/>
      <c r="G1677" s="74"/>
      <c r="H1677" s="74"/>
      <c r="I1677" s="74"/>
      <c r="J1677" s="74"/>
      <c r="K1677" s="74"/>
      <c r="L1677" s="74"/>
      <c r="M1677" s="74"/>
      <c r="N1677" s="74"/>
      <c r="O1677" s="74"/>
      <c r="P1677" s="74"/>
      <c r="R1677" s="74"/>
      <c r="S1677" s="74"/>
      <c r="T1677" s="74"/>
      <c r="U1677" s="74"/>
      <c r="V1677" s="21"/>
      <c r="W1677" s="74"/>
      <c r="X1677" s="74"/>
      <c r="Y1677" s="74"/>
      <c r="Z1677" s="74"/>
      <c r="AA1677" s="74"/>
      <c r="AB1677" s="74"/>
      <c r="AC1677" s="74"/>
      <c r="AD1677" s="74"/>
      <c r="AE1677" s="74"/>
      <c r="AF1677" s="74"/>
      <c r="AG1677" s="74"/>
      <c r="AH1677" s="74"/>
      <c r="AI1677" s="74"/>
      <c r="AJ1677" s="74"/>
      <c r="AK1677" s="74"/>
      <c r="AL1677" s="74"/>
      <c r="AM1677" s="74"/>
      <c r="AN1677" s="74"/>
    </row>
    <row r="1678" spans="1:40" ht="14.5">
      <c r="A1678" s="74"/>
      <c r="B1678" s="74"/>
      <c r="C1678" s="74"/>
      <c r="D1678" s="74"/>
      <c r="E1678" s="74"/>
      <c r="F1678" s="74"/>
      <c r="G1678" s="74"/>
      <c r="H1678" s="74"/>
      <c r="I1678" s="74"/>
      <c r="J1678" s="74"/>
      <c r="K1678" s="74"/>
      <c r="L1678" s="74"/>
      <c r="M1678" s="74"/>
      <c r="N1678" s="74"/>
      <c r="O1678" s="74"/>
      <c r="P1678" s="74"/>
      <c r="R1678" s="74"/>
      <c r="S1678" s="74"/>
      <c r="T1678" s="74"/>
      <c r="U1678" s="74"/>
      <c r="V1678" s="21"/>
      <c r="W1678" s="74"/>
      <c r="X1678" s="74"/>
      <c r="Y1678" s="74"/>
      <c r="Z1678" s="74"/>
      <c r="AA1678" s="74"/>
      <c r="AB1678" s="74"/>
      <c r="AC1678" s="74"/>
      <c r="AD1678" s="74"/>
      <c r="AE1678" s="74"/>
      <c r="AF1678" s="74"/>
      <c r="AG1678" s="74"/>
      <c r="AH1678" s="74"/>
      <c r="AI1678" s="74"/>
      <c r="AJ1678" s="74"/>
      <c r="AK1678" s="74"/>
      <c r="AL1678" s="74"/>
      <c r="AM1678" s="74"/>
      <c r="AN1678" s="74"/>
    </row>
    <row r="1679" spans="1:40" ht="14.5">
      <c r="A1679" s="74"/>
      <c r="B1679" s="74"/>
      <c r="C1679" s="74"/>
      <c r="D1679" s="74"/>
      <c r="E1679" s="74"/>
      <c r="F1679" s="74"/>
      <c r="G1679" s="74"/>
      <c r="H1679" s="74"/>
      <c r="I1679" s="74"/>
      <c r="J1679" s="74"/>
      <c r="K1679" s="74"/>
      <c r="L1679" s="74"/>
      <c r="M1679" s="74"/>
      <c r="N1679" s="74"/>
      <c r="O1679" s="74"/>
      <c r="P1679" s="74"/>
      <c r="R1679" s="74"/>
      <c r="S1679" s="74"/>
      <c r="T1679" s="74"/>
      <c r="U1679" s="74"/>
      <c r="V1679" s="21"/>
      <c r="W1679" s="74"/>
      <c r="X1679" s="74"/>
      <c r="Y1679" s="74"/>
      <c r="Z1679" s="74"/>
      <c r="AA1679" s="74"/>
      <c r="AB1679" s="74"/>
      <c r="AC1679" s="74"/>
      <c r="AD1679" s="74"/>
      <c r="AE1679" s="74"/>
      <c r="AF1679" s="74"/>
      <c r="AG1679" s="74"/>
      <c r="AH1679" s="74"/>
      <c r="AI1679" s="74"/>
      <c r="AJ1679" s="74"/>
      <c r="AK1679" s="74"/>
      <c r="AL1679" s="74"/>
      <c r="AM1679" s="74"/>
      <c r="AN1679" s="74"/>
    </row>
    <row r="1680" spans="1:40" ht="14.5">
      <c r="A1680" s="74"/>
      <c r="B1680" s="74"/>
      <c r="C1680" s="74"/>
      <c r="D1680" s="74"/>
      <c r="E1680" s="74"/>
      <c r="F1680" s="74"/>
      <c r="G1680" s="74"/>
      <c r="H1680" s="74"/>
      <c r="I1680" s="74"/>
      <c r="J1680" s="74"/>
      <c r="K1680" s="74"/>
      <c r="L1680" s="74"/>
      <c r="M1680" s="74"/>
      <c r="N1680" s="74"/>
      <c r="O1680" s="74"/>
      <c r="P1680" s="74"/>
      <c r="R1680" s="74"/>
      <c r="S1680" s="74"/>
      <c r="T1680" s="74"/>
      <c r="U1680" s="74"/>
      <c r="V1680" s="21"/>
      <c r="W1680" s="74"/>
      <c r="X1680" s="74"/>
      <c r="Y1680" s="74"/>
      <c r="Z1680" s="74"/>
      <c r="AA1680" s="74"/>
      <c r="AB1680" s="74"/>
      <c r="AC1680" s="74"/>
      <c r="AD1680" s="74"/>
      <c r="AE1680" s="74"/>
      <c r="AF1680" s="74"/>
      <c r="AG1680" s="74"/>
      <c r="AH1680" s="74"/>
      <c r="AI1680" s="74"/>
      <c r="AJ1680" s="74"/>
      <c r="AK1680" s="74"/>
      <c r="AL1680" s="74"/>
      <c r="AM1680" s="74"/>
      <c r="AN1680" s="74"/>
    </row>
    <row r="1681" spans="1:40" ht="14.5">
      <c r="A1681" s="74"/>
      <c r="B1681" s="74"/>
      <c r="C1681" s="74"/>
      <c r="D1681" s="74"/>
      <c r="E1681" s="74"/>
      <c r="F1681" s="74"/>
      <c r="G1681" s="74"/>
      <c r="H1681" s="74"/>
      <c r="I1681" s="74"/>
      <c r="J1681" s="74"/>
      <c r="K1681" s="74"/>
      <c r="L1681" s="74"/>
      <c r="M1681" s="74"/>
      <c r="N1681" s="74"/>
      <c r="O1681" s="74"/>
      <c r="P1681" s="74"/>
      <c r="R1681" s="74"/>
      <c r="S1681" s="74"/>
      <c r="T1681" s="74"/>
      <c r="U1681" s="74"/>
      <c r="V1681" s="21"/>
      <c r="W1681" s="74"/>
      <c r="X1681" s="74"/>
      <c r="Y1681" s="74"/>
      <c r="Z1681" s="74"/>
      <c r="AA1681" s="74"/>
      <c r="AB1681" s="74"/>
      <c r="AC1681" s="74"/>
      <c r="AD1681" s="74"/>
      <c r="AE1681" s="74"/>
      <c r="AF1681" s="74"/>
      <c r="AG1681" s="74"/>
      <c r="AH1681" s="74"/>
      <c r="AI1681" s="74"/>
      <c r="AJ1681" s="74"/>
      <c r="AK1681" s="74"/>
      <c r="AL1681" s="74"/>
      <c r="AM1681" s="74"/>
      <c r="AN1681" s="74"/>
    </row>
    <row r="1682" spans="1:40" ht="14.5">
      <c r="A1682" s="74"/>
      <c r="B1682" s="74"/>
      <c r="C1682" s="74"/>
      <c r="D1682" s="74"/>
      <c r="E1682" s="74"/>
      <c r="F1682" s="74"/>
      <c r="G1682" s="74"/>
      <c r="H1682" s="74"/>
      <c r="I1682" s="74"/>
      <c r="J1682" s="74"/>
      <c r="K1682" s="74"/>
      <c r="L1682" s="74"/>
      <c r="M1682" s="74"/>
      <c r="N1682" s="74"/>
      <c r="O1682" s="74"/>
      <c r="P1682" s="74"/>
      <c r="R1682" s="74"/>
      <c r="S1682" s="74"/>
      <c r="T1682" s="74"/>
      <c r="U1682" s="74"/>
      <c r="V1682" s="21"/>
      <c r="W1682" s="74"/>
      <c r="X1682" s="74"/>
      <c r="Y1682" s="74"/>
      <c r="Z1682" s="74"/>
      <c r="AA1682" s="74"/>
      <c r="AB1682" s="74"/>
      <c r="AC1682" s="74"/>
      <c r="AD1682" s="74"/>
      <c r="AE1682" s="74"/>
      <c r="AF1682" s="74"/>
      <c r="AG1682" s="74"/>
      <c r="AH1682" s="74"/>
      <c r="AI1682" s="74"/>
      <c r="AJ1682" s="74"/>
      <c r="AK1682" s="74"/>
      <c r="AL1682" s="74"/>
      <c r="AM1682" s="74"/>
      <c r="AN1682" s="74"/>
    </row>
    <row r="1683" spans="1:40" ht="14.5">
      <c r="A1683" s="74"/>
      <c r="B1683" s="74"/>
      <c r="C1683" s="74"/>
      <c r="D1683" s="74"/>
      <c r="E1683" s="74"/>
      <c r="F1683" s="74"/>
      <c r="G1683" s="74"/>
      <c r="H1683" s="74"/>
      <c r="I1683" s="74"/>
      <c r="J1683" s="74"/>
      <c r="K1683" s="74"/>
      <c r="L1683" s="74"/>
      <c r="M1683" s="74"/>
      <c r="N1683" s="74"/>
      <c r="O1683" s="74"/>
      <c r="P1683" s="74"/>
      <c r="R1683" s="74"/>
      <c r="S1683" s="74"/>
      <c r="T1683" s="74"/>
      <c r="U1683" s="74"/>
      <c r="V1683" s="21"/>
      <c r="W1683" s="74"/>
      <c r="X1683" s="74"/>
      <c r="Y1683" s="74"/>
      <c r="Z1683" s="74"/>
      <c r="AA1683" s="74"/>
      <c r="AB1683" s="74"/>
      <c r="AC1683" s="74"/>
      <c r="AD1683" s="74"/>
      <c r="AE1683" s="74"/>
      <c r="AF1683" s="74"/>
      <c r="AG1683" s="74"/>
      <c r="AH1683" s="74"/>
      <c r="AI1683" s="74"/>
      <c r="AJ1683" s="74"/>
      <c r="AK1683" s="74"/>
      <c r="AL1683" s="74"/>
      <c r="AM1683" s="74"/>
      <c r="AN1683" s="74"/>
    </row>
    <row r="1684" spans="1:40" ht="14.5">
      <c r="A1684" s="74"/>
      <c r="B1684" s="74"/>
      <c r="C1684" s="74"/>
      <c r="D1684" s="74"/>
      <c r="E1684" s="74"/>
      <c r="F1684" s="74"/>
      <c r="G1684" s="74"/>
      <c r="H1684" s="74"/>
      <c r="I1684" s="74"/>
      <c r="J1684" s="74"/>
      <c r="K1684" s="74"/>
      <c r="L1684" s="74"/>
      <c r="M1684" s="74"/>
      <c r="N1684" s="74"/>
      <c r="O1684" s="74"/>
      <c r="P1684" s="74"/>
      <c r="R1684" s="74"/>
      <c r="S1684" s="74"/>
      <c r="T1684" s="74"/>
      <c r="U1684" s="74"/>
      <c r="V1684" s="21"/>
      <c r="W1684" s="74"/>
      <c r="X1684" s="74"/>
      <c r="Y1684" s="74"/>
      <c r="Z1684" s="74"/>
      <c r="AA1684" s="74"/>
      <c r="AB1684" s="74"/>
      <c r="AC1684" s="74"/>
      <c r="AD1684" s="74"/>
      <c r="AE1684" s="74"/>
      <c r="AF1684" s="74"/>
      <c r="AG1684" s="74"/>
      <c r="AH1684" s="74"/>
      <c r="AI1684" s="74"/>
      <c r="AJ1684" s="74"/>
      <c r="AK1684" s="74"/>
      <c r="AL1684" s="74"/>
      <c r="AM1684" s="74"/>
      <c r="AN1684" s="74"/>
    </row>
    <row r="1685" spans="1:40" ht="14.5">
      <c r="A1685" s="74"/>
      <c r="B1685" s="74"/>
      <c r="C1685" s="74"/>
      <c r="D1685" s="74"/>
      <c r="E1685" s="74"/>
      <c r="F1685" s="74"/>
      <c r="G1685" s="74"/>
      <c r="H1685" s="74"/>
      <c r="I1685" s="74"/>
      <c r="J1685" s="74"/>
      <c r="K1685" s="74"/>
      <c r="L1685" s="74"/>
      <c r="M1685" s="74"/>
      <c r="N1685" s="74"/>
      <c r="O1685" s="74"/>
      <c r="P1685" s="74"/>
      <c r="R1685" s="74"/>
      <c r="S1685" s="74"/>
      <c r="T1685" s="74"/>
      <c r="U1685" s="74"/>
      <c r="V1685" s="21"/>
      <c r="W1685" s="74"/>
      <c r="X1685" s="74"/>
      <c r="Y1685" s="74"/>
      <c r="Z1685" s="74"/>
      <c r="AA1685" s="74"/>
      <c r="AB1685" s="74"/>
      <c r="AC1685" s="74"/>
      <c r="AD1685" s="74"/>
      <c r="AE1685" s="74"/>
      <c r="AF1685" s="74"/>
      <c r="AG1685" s="74"/>
      <c r="AH1685" s="74"/>
      <c r="AI1685" s="74"/>
      <c r="AJ1685" s="74"/>
      <c r="AK1685" s="74"/>
      <c r="AL1685" s="74"/>
      <c r="AM1685" s="74"/>
      <c r="AN1685" s="74"/>
    </row>
    <row r="1686" spans="1:40" ht="14.5">
      <c r="A1686" s="74"/>
      <c r="B1686" s="74"/>
      <c r="C1686" s="74"/>
      <c r="D1686" s="74"/>
      <c r="E1686" s="74"/>
      <c r="F1686" s="74"/>
      <c r="G1686" s="74"/>
      <c r="H1686" s="74"/>
      <c r="I1686" s="74"/>
      <c r="J1686" s="74"/>
      <c r="K1686" s="74"/>
      <c r="L1686" s="74"/>
      <c r="M1686" s="74"/>
      <c r="N1686" s="74"/>
      <c r="O1686" s="74"/>
      <c r="P1686" s="74"/>
      <c r="R1686" s="74"/>
      <c r="S1686" s="74"/>
      <c r="T1686" s="74"/>
      <c r="U1686" s="74"/>
      <c r="V1686" s="21"/>
      <c r="W1686" s="74"/>
      <c r="X1686" s="74"/>
      <c r="Y1686" s="74"/>
      <c r="Z1686" s="74"/>
      <c r="AA1686" s="74"/>
      <c r="AB1686" s="74"/>
      <c r="AC1686" s="74"/>
      <c r="AD1686" s="74"/>
      <c r="AE1686" s="74"/>
      <c r="AF1686" s="74"/>
      <c r="AG1686" s="74"/>
      <c r="AH1686" s="74"/>
      <c r="AI1686" s="74"/>
      <c r="AJ1686" s="74"/>
      <c r="AK1686" s="74"/>
      <c r="AL1686" s="74"/>
      <c r="AM1686" s="74"/>
      <c r="AN1686" s="74"/>
    </row>
    <row r="1687" spans="1:40" ht="14.5">
      <c r="A1687" s="74"/>
      <c r="B1687" s="74"/>
      <c r="C1687" s="74"/>
      <c r="D1687" s="74"/>
      <c r="E1687" s="74"/>
      <c r="F1687" s="74"/>
      <c r="G1687" s="74"/>
      <c r="H1687" s="74"/>
      <c r="I1687" s="74"/>
      <c r="J1687" s="74"/>
      <c r="K1687" s="74"/>
      <c r="L1687" s="74"/>
      <c r="M1687" s="74"/>
      <c r="N1687" s="74"/>
      <c r="O1687" s="74"/>
      <c r="P1687" s="74"/>
      <c r="R1687" s="74"/>
      <c r="S1687" s="74"/>
      <c r="T1687" s="74"/>
      <c r="U1687" s="74"/>
      <c r="V1687" s="21"/>
      <c r="W1687" s="74"/>
      <c r="X1687" s="74"/>
      <c r="Y1687" s="74"/>
      <c r="Z1687" s="74"/>
      <c r="AA1687" s="74"/>
      <c r="AB1687" s="74"/>
      <c r="AC1687" s="74"/>
      <c r="AD1687" s="74"/>
      <c r="AE1687" s="74"/>
      <c r="AF1687" s="74"/>
      <c r="AG1687" s="74"/>
      <c r="AH1687" s="74"/>
      <c r="AI1687" s="74"/>
      <c r="AJ1687" s="74"/>
      <c r="AK1687" s="74"/>
      <c r="AL1687" s="74"/>
      <c r="AM1687" s="74"/>
      <c r="AN1687" s="74"/>
    </row>
    <row r="1688" spans="1:40" ht="14.5">
      <c r="A1688" s="74"/>
      <c r="B1688" s="74"/>
      <c r="C1688" s="74"/>
      <c r="D1688" s="74"/>
      <c r="E1688" s="74"/>
      <c r="F1688" s="74"/>
      <c r="G1688" s="74"/>
      <c r="H1688" s="74"/>
      <c r="I1688" s="74"/>
      <c r="J1688" s="74"/>
      <c r="K1688" s="74"/>
      <c r="L1688" s="74"/>
      <c r="M1688" s="74"/>
      <c r="N1688" s="74"/>
      <c r="O1688" s="74"/>
      <c r="P1688" s="74"/>
      <c r="R1688" s="74"/>
      <c r="S1688" s="74"/>
      <c r="T1688" s="74"/>
      <c r="U1688" s="74"/>
      <c r="V1688" s="21"/>
      <c r="W1688" s="74"/>
      <c r="X1688" s="74"/>
      <c r="Y1688" s="74"/>
      <c r="Z1688" s="74"/>
      <c r="AA1688" s="74"/>
      <c r="AB1688" s="74"/>
      <c r="AC1688" s="74"/>
      <c r="AD1688" s="74"/>
      <c r="AE1688" s="74"/>
      <c r="AF1688" s="74"/>
      <c r="AG1688" s="74"/>
      <c r="AH1688" s="74"/>
      <c r="AI1688" s="74"/>
      <c r="AJ1688" s="74"/>
      <c r="AK1688" s="74"/>
      <c r="AL1688" s="74"/>
      <c r="AM1688" s="74"/>
      <c r="AN1688" s="74"/>
    </row>
    <row r="1689" spans="1:40" ht="14.5">
      <c r="A1689" s="74"/>
      <c r="B1689" s="74"/>
      <c r="C1689" s="74"/>
      <c r="D1689" s="74"/>
      <c r="E1689" s="74"/>
      <c r="F1689" s="74"/>
      <c r="G1689" s="74"/>
      <c r="H1689" s="74"/>
      <c r="I1689" s="74"/>
      <c r="J1689" s="74"/>
      <c r="K1689" s="74"/>
      <c r="L1689" s="74"/>
      <c r="M1689" s="74"/>
      <c r="N1689" s="74"/>
      <c r="O1689" s="74"/>
      <c r="P1689" s="74"/>
      <c r="R1689" s="74"/>
      <c r="S1689" s="74"/>
      <c r="T1689" s="74"/>
      <c r="U1689" s="74"/>
      <c r="V1689" s="21"/>
      <c r="W1689" s="74"/>
      <c r="X1689" s="74"/>
      <c r="Y1689" s="74"/>
      <c r="Z1689" s="74"/>
      <c r="AA1689" s="74"/>
      <c r="AB1689" s="74"/>
      <c r="AC1689" s="74"/>
      <c r="AD1689" s="74"/>
      <c r="AE1689" s="74"/>
      <c r="AF1689" s="74"/>
      <c r="AG1689" s="74"/>
      <c r="AH1689" s="74"/>
      <c r="AI1689" s="74"/>
      <c r="AJ1689" s="74"/>
      <c r="AK1689" s="74"/>
      <c r="AL1689" s="74"/>
      <c r="AM1689" s="74"/>
      <c r="AN1689" s="74"/>
    </row>
    <row r="1690" spans="1:40" ht="14.5">
      <c r="A1690" s="74"/>
      <c r="B1690" s="74"/>
      <c r="C1690" s="74"/>
      <c r="D1690" s="74"/>
      <c r="E1690" s="74"/>
      <c r="F1690" s="74"/>
      <c r="G1690" s="74"/>
      <c r="H1690" s="74"/>
      <c r="I1690" s="74"/>
      <c r="J1690" s="74"/>
      <c r="K1690" s="74"/>
      <c r="L1690" s="74"/>
      <c r="M1690" s="74"/>
      <c r="N1690" s="74"/>
      <c r="O1690" s="74"/>
      <c r="P1690" s="74"/>
      <c r="R1690" s="74"/>
      <c r="S1690" s="74"/>
      <c r="T1690" s="74"/>
      <c r="U1690" s="74"/>
      <c r="V1690" s="21"/>
      <c r="W1690" s="74"/>
      <c r="X1690" s="74"/>
      <c r="Y1690" s="74"/>
      <c r="Z1690" s="74"/>
      <c r="AA1690" s="74"/>
      <c r="AB1690" s="74"/>
      <c r="AC1690" s="74"/>
      <c r="AD1690" s="74"/>
      <c r="AE1690" s="74"/>
      <c r="AF1690" s="74"/>
      <c r="AG1690" s="74"/>
      <c r="AH1690" s="74"/>
      <c r="AI1690" s="74"/>
      <c r="AJ1690" s="74"/>
      <c r="AK1690" s="74"/>
      <c r="AL1690" s="74"/>
      <c r="AM1690" s="74"/>
      <c r="AN1690" s="74"/>
    </row>
    <row r="1691" spans="1:40" ht="14.5">
      <c r="A1691" s="74"/>
      <c r="B1691" s="74"/>
      <c r="C1691" s="74"/>
      <c r="D1691" s="74"/>
      <c r="E1691" s="74"/>
      <c r="F1691" s="74"/>
      <c r="G1691" s="74"/>
      <c r="H1691" s="74"/>
      <c r="I1691" s="74"/>
      <c r="J1691" s="74"/>
      <c r="K1691" s="74"/>
      <c r="L1691" s="74"/>
      <c r="M1691" s="74"/>
      <c r="N1691" s="74"/>
      <c r="O1691" s="74"/>
      <c r="P1691" s="74"/>
      <c r="R1691" s="74"/>
      <c r="S1691" s="74"/>
      <c r="T1691" s="74"/>
      <c r="U1691" s="74"/>
      <c r="V1691" s="21"/>
      <c r="W1691" s="74"/>
      <c r="X1691" s="74"/>
      <c r="Y1691" s="74"/>
      <c r="Z1691" s="74"/>
      <c r="AA1691" s="74"/>
      <c r="AB1691" s="74"/>
      <c r="AC1691" s="74"/>
      <c r="AD1691" s="74"/>
      <c r="AE1691" s="74"/>
      <c r="AF1691" s="74"/>
      <c r="AG1691" s="74"/>
      <c r="AH1691" s="74"/>
      <c r="AI1691" s="74"/>
      <c r="AJ1691" s="74"/>
      <c r="AK1691" s="74"/>
      <c r="AL1691" s="74"/>
      <c r="AM1691" s="74"/>
      <c r="AN1691" s="74"/>
    </row>
    <row r="1692" spans="1:40" ht="14.5">
      <c r="A1692" s="74"/>
      <c r="B1692" s="74"/>
      <c r="C1692" s="74"/>
      <c r="D1692" s="74"/>
      <c r="E1692" s="74"/>
      <c r="F1692" s="74"/>
      <c r="G1692" s="74"/>
      <c r="H1692" s="74"/>
      <c r="I1692" s="74"/>
      <c r="J1692" s="74"/>
      <c r="K1692" s="74"/>
      <c r="L1692" s="74"/>
      <c r="M1692" s="74"/>
      <c r="N1692" s="74"/>
      <c r="O1692" s="74"/>
      <c r="P1692" s="74"/>
      <c r="R1692" s="74"/>
      <c r="S1692" s="74"/>
      <c r="T1692" s="74"/>
      <c r="U1692" s="74"/>
      <c r="V1692" s="21"/>
      <c r="W1692" s="74"/>
      <c r="X1692" s="74"/>
      <c r="Y1692" s="74"/>
      <c r="Z1692" s="74"/>
      <c r="AA1692" s="74"/>
      <c r="AB1692" s="74"/>
      <c r="AC1692" s="74"/>
      <c r="AD1692" s="74"/>
      <c r="AE1692" s="74"/>
      <c r="AF1692" s="74"/>
      <c r="AG1692" s="74"/>
      <c r="AH1692" s="74"/>
      <c r="AI1692" s="74"/>
      <c r="AJ1692" s="74"/>
      <c r="AK1692" s="74"/>
      <c r="AL1692" s="74"/>
      <c r="AM1692" s="74"/>
      <c r="AN1692" s="74"/>
    </row>
    <row r="1693" spans="1:40" ht="14.5">
      <c r="A1693" s="74"/>
      <c r="B1693" s="74"/>
      <c r="C1693" s="74"/>
      <c r="D1693" s="74"/>
      <c r="E1693" s="74"/>
      <c r="F1693" s="74"/>
      <c r="G1693" s="74"/>
      <c r="H1693" s="74"/>
      <c r="I1693" s="74"/>
      <c r="J1693" s="74"/>
      <c r="K1693" s="74"/>
      <c r="L1693" s="74"/>
      <c r="M1693" s="74"/>
      <c r="N1693" s="74"/>
      <c r="O1693" s="74"/>
      <c r="P1693" s="74"/>
      <c r="R1693" s="74"/>
      <c r="S1693" s="74"/>
      <c r="T1693" s="74"/>
      <c r="U1693" s="74"/>
      <c r="V1693" s="21"/>
      <c r="W1693" s="74"/>
      <c r="X1693" s="74"/>
      <c r="Y1693" s="74"/>
      <c r="Z1693" s="74"/>
      <c r="AA1693" s="74"/>
      <c r="AB1693" s="74"/>
      <c r="AC1693" s="74"/>
      <c r="AD1693" s="74"/>
      <c r="AE1693" s="74"/>
      <c r="AF1693" s="74"/>
      <c r="AG1693" s="74"/>
      <c r="AH1693" s="74"/>
      <c r="AI1693" s="74"/>
      <c r="AJ1693" s="74"/>
      <c r="AK1693" s="74"/>
      <c r="AL1693" s="74"/>
      <c r="AM1693" s="74"/>
      <c r="AN1693" s="74"/>
    </row>
    <row r="1694" spans="1:40" ht="14.5">
      <c r="A1694" s="74"/>
      <c r="B1694" s="74"/>
      <c r="C1694" s="74"/>
      <c r="D1694" s="74"/>
      <c r="E1694" s="74"/>
      <c r="F1694" s="74"/>
      <c r="G1694" s="74"/>
      <c r="H1694" s="74"/>
      <c r="I1694" s="74"/>
      <c r="J1694" s="74"/>
      <c r="K1694" s="74"/>
      <c r="L1694" s="74"/>
      <c r="M1694" s="74"/>
      <c r="N1694" s="74"/>
      <c r="O1694" s="74"/>
      <c r="P1694" s="74"/>
      <c r="R1694" s="74"/>
      <c r="S1694" s="74"/>
      <c r="T1694" s="74"/>
      <c r="U1694" s="74"/>
      <c r="V1694" s="21"/>
      <c r="W1694" s="74"/>
      <c r="X1694" s="74"/>
      <c r="Y1694" s="74"/>
      <c r="Z1694" s="74"/>
      <c r="AA1694" s="74"/>
      <c r="AB1694" s="74"/>
      <c r="AC1694" s="74"/>
      <c r="AD1694" s="74"/>
      <c r="AE1694" s="74"/>
      <c r="AF1694" s="74"/>
      <c r="AG1694" s="74"/>
      <c r="AH1694" s="74"/>
      <c r="AI1694" s="74"/>
      <c r="AJ1694" s="74"/>
      <c r="AK1694" s="74"/>
      <c r="AL1694" s="74"/>
      <c r="AM1694" s="74"/>
      <c r="AN1694" s="74"/>
    </row>
    <row r="1695" spans="1:40" ht="14.5">
      <c r="A1695" s="74"/>
      <c r="B1695" s="74"/>
      <c r="C1695" s="74"/>
      <c r="D1695" s="74"/>
      <c r="E1695" s="74"/>
      <c r="F1695" s="74"/>
      <c r="G1695" s="74"/>
      <c r="H1695" s="74"/>
      <c r="I1695" s="74"/>
      <c r="J1695" s="74"/>
      <c r="K1695" s="74"/>
      <c r="L1695" s="74"/>
      <c r="M1695" s="74"/>
      <c r="N1695" s="74"/>
      <c r="O1695" s="74"/>
      <c r="P1695" s="74"/>
      <c r="R1695" s="74"/>
      <c r="S1695" s="74"/>
      <c r="T1695" s="74"/>
      <c r="U1695" s="74"/>
      <c r="V1695" s="21"/>
      <c r="W1695" s="74"/>
      <c r="X1695" s="74"/>
      <c r="Y1695" s="74"/>
      <c r="Z1695" s="74"/>
      <c r="AA1695" s="74"/>
      <c r="AB1695" s="74"/>
      <c r="AC1695" s="74"/>
      <c r="AD1695" s="74"/>
      <c r="AE1695" s="74"/>
      <c r="AF1695" s="74"/>
      <c r="AG1695" s="74"/>
      <c r="AH1695" s="74"/>
      <c r="AI1695" s="74"/>
      <c r="AJ1695" s="74"/>
      <c r="AK1695" s="74"/>
      <c r="AL1695" s="74"/>
      <c r="AM1695" s="74"/>
      <c r="AN1695" s="74"/>
    </row>
    <row r="1696" spans="1:40" ht="14.5">
      <c r="A1696" s="74"/>
      <c r="B1696" s="74"/>
      <c r="C1696" s="74"/>
      <c r="D1696" s="74"/>
      <c r="E1696" s="74"/>
      <c r="F1696" s="74"/>
      <c r="G1696" s="74"/>
      <c r="H1696" s="74"/>
      <c r="I1696" s="74"/>
      <c r="J1696" s="74"/>
      <c r="K1696" s="74"/>
      <c r="L1696" s="74"/>
      <c r="M1696" s="74"/>
      <c r="N1696" s="74"/>
      <c r="O1696" s="74"/>
      <c r="P1696" s="74"/>
      <c r="R1696" s="74"/>
      <c r="S1696" s="74"/>
      <c r="T1696" s="74"/>
      <c r="U1696" s="74"/>
      <c r="V1696" s="21"/>
      <c r="W1696" s="74"/>
      <c r="X1696" s="74"/>
      <c r="Y1696" s="74"/>
      <c r="Z1696" s="74"/>
      <c r="AA1696" s="74"/>
      <c r="AB1696" s="74"/>
      <c r="AC1696" s="74"/>
      <c r="AD1696" s="74"/>
      <c r="AE1696" s="74"/>
      <c r="AF1696" s="74"/>
      <c r="AG1696" s="74"/>
      <c r="AH1696" s="74"/>
      <c r="AI1696" s="74"/>
      <c r="AJ1696" s="74"/>
      <c r="AK1696" s="74"/>
      <c r="AL1696" s="74"/>
      <c r="AM1696" s="74"/>
      <c r="AN1696" s="74"/>
    </row>
    <row r="1697" spans="1:40" ht="14.5">
      <c r="A1697" s="74"/>
      <c r="B1697" s="74"/>
      <c r="C1697" s="74"/>
      <c r="D1697" s="74"/>
      <c r="E1697" s="74"/>
      <c r="F1697" s="74"/>
      <c r="G1697" s="74"/>
      <c r="H1697" s="74"/>
      <c r="I1697" s="74"/>
      <c r="J1697" s="74"/>
      <c r="K1697" s="74"/>
      <c r="L1697" s="74"/>
      <c r="M1697" s="74"/>
      <c r="N1697" s="74"/>
      <c r="O1697" s="74"/>
      <c r="P1697" s="74"/>
      <c r="R1697" s="74"/>
      <c r="S1697" s="74"/>
      <c r="T1697" s="74"/>
      <c r="U1697" s="74"/>
      <c r="V1697" s="21"/>
      <c r="W1697" s="74"/>
      <c r="X1697" s="74"/>
      <c r="Y1697" s="74"/>
      <c r="Z1697" s="74"/>
      <c r="AA1697" s="74"/>
      <c r="AB1697" s="74"/>
      <c r="AC1697" s="74"/>
      <c r="AD1697" s="74"/>
      <c r="AE1697" s="74"/>
      <c r="AF1697" s="74"/>
      <c r="AG1697" s="74"/>
      <c r="AH1697" s="74"/>
      <c r="AI1697" s="74"/>
      <c r="AJ1697" s="74"/>
      <c r="AK1697" s="74"/>
      <c r="AL1697" s="74"/>
      <c r="AM1697" s="74"/>
      <c r="AN1697" s="74"/>
    </row>
    <row r="1698" spans="1:40" ht="14.5">
      <c r="A1698" s="74"/>
      <c r="B1698" s="74"/>
      <c r="C1698" s="74"/>
      <c r="D1698" s="74"/>
      <c r="E1698" s="74"/>
      <c r="F1698" s="74"/>
      <c r="G1698" s="74"/>
      <c r="H1698" s="74"/>
      <c r="I1698" s="74"/>
      <c r="J1698" s="74"/>
      <c r="K1698" s="74"/>
      <c r="L1698" s="74"/>
      <c r="M1698" s="74"/>
      <c r="N1698" s="74"/>
      <c r="O1698" s="74"/>
      <c r="P1698" s="74"/>
      <c r="R1698" s="74"/>
      <c r="S1698" s="74"/>
      <c r="T1698" s="74"/>
      <c r="U1698" s="74"/>
      <c r="V1698" s="21"/>
      <c r="W1698" s="74"/>
      <c r="X1698" s="74"/>
      <c r="Y1698" s="74"/>
      <c r="Z1698" s="74"/>
      <c r="AA1698" s="74"/>
      <c r="AB1698" s="74"/>
      <c r="AC1698" s="74"/>
      <c r="AD1698" s="74"/>
      <c r="AE1698" s="74"/>
      <c r="AF1698" s="74"/>
      <c r="AG1698" s="74"/>
      <c r="AH1698" s="74"/>
      <c r="AI1698" s="74"/>
      <c r="AJ1698" s="74"/>
      <c r="AK1698" s="74"/>
      <c r="AL1698" s="74"/>
      <c r="AM1698" s="74"/>
      <c r="AN1698" s="74"/>
    </row>
    <row r="1699" spans="1:40" ht="14.5">
      <c r="A1699" s="74"/>
      <c r="B1699" s="74"/>
      <c r="C1699" s="74"/>
      <c r="D1699" s="74"/>
      <c r="E1699" s="74"/>
      <c r="F1699" s="74"/>
      <c r="G1699" s="74"/>
      <c r="H1699" s="74"/>
      <c r="I1699" s="74"/>
      <c r="J1699" s="74"/>
      <c r="K1699" s="74"/>
      <c r="L1699" s="74"/>
      <c r="M1699" s="74"/>
      <c r="N1699" s="74"/>
      <c r="O1699" s="74"/>
      <c r="P1699" s="74"/>
      <c r="R1699" s="74"/>
      <c r="S1699" s="74"/>
      <c r="T1699" s="74"/>
      <c r="U1699" s="74"/>
      <c r="V1699" s="21"/>
      <c r="W1699" s="74"/>
      <c r="X1699" s="74"/>
      <c r="Y1699" s="74"/>
      <c r="Z1699" s="74"/>
      <c r="AA1699" s="74"/>
      <c r="AB1699" s="74"/>
      <c r="AC1699" s="74"/>
      <c r="AD1699" s="74"/>
      <c r="AE1699" s="74"/>
      <c r="AF1699" s="74"/>
      <c r="AG1699" s="74"/>
      <c r="AH1699" s="74"/>
      <c r="AI1699" s="74"/>
      <c r="AJ1699" s="74"/>
      <c r="AK1699" s="74"/>
      <c r="AL1699" s="74"/>
      <c r="AM1699" s="74"/>
      <c r="AN1699" s="74"/>
    </row>
    <row r="1700" spans="1:40" ht="14.5">
      <c r="A1700" s="74"/>
      <c r="B1700" s="74"/>
      <c r="C1700" s="74"/>
      <c r="D1700" s="74"/>
      <c r="E1700" s="74"/>
      <c r="F1700" s="74"/>
      <c r="G1700" s="74"/>
      <c r="H1700" s="74"/>
      <c r="I1700" s="74"/>
      <c r="J1700" s="74"/>
      <c r="K1700" s="74"/>
      <c r="L1700" s="74"/>
      <c r="M1700" s="74"/>
      <c r="N1700" s="74"/>
      <c r="O1700" s="74"/>
      <c r="P1700" s="74"/>
      <c r="R1700" s="74"/>
      <c r="S1700" s="74"/>
      <c r="T1700" s="74"/>
      <c r="U1700" s="74"/>
      <c r="V1700" s="21"/>
      <c r="W1700" s="74"/>
      <c r="X1700" s="74"/>
      <c r="Y1700" s="74"/>
      <c r="Z1700" s="74"/>
      <c r="AA1700" s="74"/>
      <c r="AB1700" s="74"/>
      <c r="AC1700" s="74"/>
      <c r="AD1700" s="74"/>
      <c r="AE1700" s="74"/>
      <c r="AF1700" s="74"/>
      <c r="AG1700" s="74"/>
      <c r="AH1700" s="74"/>
      <c r="AI1700" s="74"/>
      <c r="AJ1700" s="74"/>
      <c r="AK1700" s="74"/>
      <c r="AL1700" s="74"/>
      <c r="AM1700" s="74"/>
      <c r="AN1700" s="74"/>
    </row>
    <row r="1701" spans="1:40" ht="14.5">
      <c r="A1701" s="74"/>
      <c r="B1701" s="74"/>
      <c r="C1701" s="74"/>
      <c r="D1701" s="74"/>
      <c r="E1701" s="74"/>
      <c r="F1701" s="74"/>
      <c r="G1701" s="74"/>
      <c r="H1701" s="74"/>
      <c r="I1701" s="74"/>
      <c r="J1701" s="74"/>
      <c r="K1701" s="74"/>
      <c r="L1701" s="74"/>
      <c r="M1701" s="74"/>
      <c r="N1701" s="74"/>
      <c r="O1701" s="74"/>
      <c r="P1701" s="74"/>
      <c r="R1701" s="74"/>
      <c r="S1701" s="74"/>
      <c r="T1701" s="74"/>
      <c r="U1701" s="74"/>
      <c r="V1701" s="21"/>
      <c r="W1701" s="74"/>
      <c r="X1701" s="74"/>
      <c r="Y1701" s="74"/>
      <c r="Z1701" s="74"/>
      <c r="AA1701" s="74"/>
      <c r="AB1701" s="74"/>
      <c r="AC1701" s="74"/>
      <c r="AD1701" s="74"/>
      <c r="AE1701" s="74"/>
      <c r="AF1701" s="74"/>
      <c r="AG1701" s="74"/>
      <c r="AH1701" s="74"/>
      <c r="AI1701" s="74"/>
      <c r="AJ1701" s="74"/>
      <c r="AK1701" s="74"/>
      <c r="AL1701" s="74"/>
      <c r="AM1701" s="74"/>
      <c r="AN1701" s="74"/>
    </row>
    <row r="1702" spans="1:40" ht="14.5">
      <c r="A1702" s="74"/>
      <c r="B1702" s="74"/>
      <c r="C1702" s="74"/>
      <c r="D1702" s="74"/>
      <c r="E1702" s="74"/>
      <c r="F1702" s="74"/>
      <c r="G1702" s="74"/>
      <c r="H1702" s="74"/>
      <c r="I1702" s="74"/>
      <c r="J1702" s="74"/>
      <c r="K1702" s="74"/>
      <c r="L1702" s="74"/>
      <c r="M1702" s="74"/>
      <c r="N1702" s="74"/>
      <c r="O1702" s="74"/>
      <c r="P1702" s="74"/>
      <c r="R1702" s="74"/>
      <c r="S1702" s="74"/>
      <c r="T1702" s="74"/>
      <c r="U1702" s="74"/>
      <c r="V1702" s="21"/>
      <c r="W1702" s="74"/>
      <c r="X1702" s="74"/>
      <c r="Y1702" s="74"/>
      <c r="Z1702" s="74"/>
      <c r="AA1702" s="74"/>
      <c r="AB1702" s="74"/>
      <c r="AC1702" s="74"/>
      <c r="AD1702" s="74"/>
      <c r="AE1702" s="74"/>
      <c r="AF1702" s="74"/>
      <c r="AG1702" s="74"/>
      <c r="AH1702" s="74"/>
      <c r="AI1702" s="74"/>
      <c r="AJ1702" s="74"/>
      <c r="AK1702" s="74"/>
      <c r="AL1702" s="74"/>
      <c r="AM1702" s="74"/>
      <c r="AN1702" s="74"/>
    </row>
    <row r="1703" spans="1:40" ht="14.5">
      <c r="A1703" s="74"/>
      <c r="B1703" s="74"/>
      <c r="C1703" s="74"/>
      <c r="D1703" s="74"/>
      <c r="E1703" s="74"/>
      <c r="F1703" s="74"/>
      <c r="G1703" s="74"/>
      <c r="H1703" s="74"/>
      <c r="I1703" s="74"/>
      <c r="J1703" s="74"/>
      <c r="K1703" s="74"/>
      <c r="L1703" s="74"/>
      <c r="M1703" s="74"/>
      <c r="N1703" s="74"/>
      <c r="O1703" s="74"/>
      <c r="P1703" s="74"/>
      <c r="R1703" s="74"/>
      <c r="S1703" s="74"/>
      <c r="T1703" s="74"/>
      <c r="U1703" s="74"/>
      <c r="V1703" s="21"/>
      <c r="W1703" s="74"/>
      <c r="X1703" s="74"/>
      <c r="Y1703" s="74"/>
      <c r="Z1703" s="74"/>
      <c r="AA1703" s="74"/>
      <c r="AB1703" s="74"/>
      <c r="AC1703" s="74"/>
      <c r="AD1703" s="74"/>
      <c r="AE1703" s="74"/>
      <c r="AF1703" s="74"/>
      <c r="AG1703" s="74"/>
      <c r="AH1703" s="74"/>
      <c r="AI1703" s="74"/>
      <c r="AJ1703" s="74"/>
      <c r="AK1703" s="74"/>
      <c r="AL1703" s="74"/>
      <c r="AM1703" s="74"/>
      <c r="AN1703" s="74"/>
    </row>
    <row r="1704" spans="1:40" ht="14.5">
      <c r="A1704" s="74"/>
      <c r="B1704" s="74"/>
      <c r="C1704" s="74"/>
      <c r="D1704" s="74"/>
      <c r="E1704" s="74"/>
      <c r="F1704" s="74"/>
      <c r="G1704" s="74"/>
      <c r="H1704" s="74"/>
      <c r="I1704" s="74"/>
      <c r="J1704" s="74"/>
      <c r="K1704" s="74"/>
      <c r="L1704" s="74"/>
      <c r="M1704" s="74"/>
      <c r="N1704" s="74"/>
      <c r="O1704" s="74"/>
      <c r="P1704" s="74"/>
      <c r="R1704" s="74"/>
      <c r="S1704" s="74"/>
      <c r="T1704" s="74"/>
      <c r="U1704" s="74"/>
      <c r="V1704" s="21"/>
      <c r="W1704" s="74"/>
      <c r="X1704" s="74"/>
      <c r="Y1704" s="74"/>
      <c r="Z1704" s="74"/>
      <c r="AA1704" s="74"/>
      <c r="AB1704" s="74"/>
      <c r="AC1704" s="74"/>
      <c r="AD1704" s="74"/>
      <c r="AE1704" s="74"/>
      <c r="AF1704" s="74"/>
      <c r="AG1704" s="74"/>
      <c r="AH1704" s="74"/>
      <c r="AI1704" s="74"/>
      <c r="AJ1704" s="74"/>
      <c r="AK1704" s="74"/>
      <c r="AL1704" s="74"/>
      <c r="AM1704" s="74"/>
      <c r="AN1704" s="74"/>
    </row>
    <row r="1705" spans="1:40" ht="14.5">
      <c r="A1705" s="74"/>
      <c r="B1705" s="74"/>
      <c r="C1705" s="74"/>
      <c r="D1705" s="74"/>
      <c r="E1705" s="74"/>
      <c r="F1705" s="74"/>
      <c r="G1705" s="74"/>
      <c r="H1705" s="74"/>
      <c r="I1705" s="74"/>
      <c r="J1705" s="74"/>
      <c r="K1705" s="74"/>
      <c r="L1705" s="74"/>
      <c r="M1705" s="74"/>
      <c r="N1705" s="74"/>
      <c r="O1705" s="74"/>
      <c r="P1705" s="74"/>
      <c r="R1705" s="74"/>
      <c r="S1705" s="74"/>
      <c r="T1705" s="74"/>
      <c r="U1705" s="74"/>
      <c r="V1705" s="21"/>
      <c r="W1705" s="74"/>
      <c r="X1705" s="74"/>
      <c r="Y1705" s="74"/>
      <c r="Z1705" s="74"/>
      <c r="AA1705" s="74"/>
      <c r="AB1705" s="74"/>
      <c r="AC1705" s="74"/>
      <c r="AD1705" s="74"/>
      <c r="AE1705" s="74"/>
      <c r="AF1705" s="74"/>
      <c r="AG1705" s="74"/>
      <c r="AH1705" s="74"/>
      <c r="AI1705" s="74"/>
      <c r="AJ1705" s="74"/>
      <c r="AK1705" s="74"/>
      <c r="AL1705" s="74"/>
      <c r="AM1705" s="74"/>
      <c r="AN1705" s="74"/>
    </row>
    <row r="1706" spans="1:40" ht="14.5">
      <c r="A1706" s="74"/>
      <c r="B1706" s="74"/>
      <c r="C1706" s="74"/>
      <c r="D1706" s="74"/>
      <c r="E1706" s="74"/>
      <c r="F1706" s="74"/>
      <c r="G1706" s="74"/>
      <c r="H1706" s="74"/>
      <c r="I1706" s="74"/>
      <c r="J1706" s="74"/>
      <c r="K1706" s="74"/>
      <c r="L1706" s="74"/>
      <c r="M1706" s="74"/>
      <c r="N1706" s="74"/>
      <c r="O1706" s="74"/>
      <c r="P1706" s="74"/>
      <c r="R1706" s="74"/>
      <c r="S1706" s="74"/>
      <c r="T1706" s="74"/>
      <c r="U1706" s="74"/>
      <c r="V1706" s="21"/>
      <c r="W1706" s="74"/>
      <c r="X1706" s="74"/>
      <c r="Y1706" s="74"/>
      <c r="Z1706" s="74"/>
      <c r="AA1706" s="74"/>
      <c r="AB1706" s="74"/>
      <c r="AC1706" s="74"/>
      <c r="AD1706" s="74"/>
      <c r="AE1706" s="74"/>
      <c r="AF1706" s="74"/>
      <c r="AG1706" s="74"/>
      <c r="AH1706" s="74"/>
      <c r="AI1706" s="74"/>
      <c r="AJ1706" s="74"/>
      <c r="AK1706" s="74"/>
      <c r="AL1706" s="74"/>
      <c r="AM1706" s="74"/>
      <c r="AN1706" s="74"/>
    </row>
    <row r="1707" spans="1:40" ht="14.5">
      <c r="A1707" s="74"/>
      <c r="B1707" s="74"/>
      <c r="C1707" s="74"/>
      <c r="D1707" s="74"/>
      <c r="E1707" s="74"/>
      <c r="F1707" s="74"/>
      <c r="G1707" s="74"/>
      <c r="H1707" s="74"/>
      <c r="I1707" s="74"/>
      <c r="J1707" s="74"/>
      <c r="K1707" s="74"/>
      <c r="L1707" s="74"/>
      <c r="M1707" s="74"/>
      <c r="N1707" s="74"/>
      <c r="O1707" s="74"/>
      <c r="P1707" s="74"/>
      <c r="R1707" s="74"/>
      <c r="S1707" s="74"/>
      <c r="T1707" s="74"/>
      <c r="U1707" s="74"/>
      <c r="V1707" s="21"/>
      <c r="W1707" s="74"/>
      <c r="X1707" s="74"/>
      <c r="Y1707" s="74"/>
      <c r="Z1707" s="74"/>
      <c r="AA1707" s="74"/>
      <c r="AB1707" s="74"/>
      <c r="AC1707" s="74"/>
      <c r="AD1707" s="74"/>
      <c r="AE1707" s="74"/>
      <c r="AF1707" s="74"/>
      <c r="AG1707" s="74"/>
      <c r="AH1707" s="74"/>
      <c r="AI1707" s="74"/>
      <c r="AJ1707" s="74"/>
      <c r="AK1707" s="74"/>
      <c r="AL1707" s="74"/>
      <c r="AM1707" s="74"/>
      <c r="AN1707" s="74"/>
    </row>
    <row r="1708" spans="1:40" ht="14.5">
      <c r="A1708" s="74"/>
      <c r="B1708" s="74"/>
      <c r="C1708" s="74"/>
      <c r="D1708" s="74"/>
      <c r="E1708" s="74"/>
      <c r="F1708" s="74"/>
      <c r="G1708" s="74"/>
      <c r="H1708" s="74"/>
      <c r="I1708" s="74"/>
      <c r="J1708" s="74"/>
      <c r="K1708" s="74"/>
      <c r="L1708" s="74"/>
      <c r="M1708" s="74"/>
      <c r="N1708" s="74"/>
      <c r="O1708" s="74"/>
      <c r="P1708" s="74"/>
      <c r="R1708" s="74"/>
      <c r="S1708" s="74"/>
      <c r="T1708" s="74"/>
      <c r="U1708" s="74"/>
      <c r="V1708" s="21"/>
      <c r="W1708" s="74"/>
      <c r="X1708" s="74"/>
      <c r="Y1708" s="74"/>
      <c r="Z1708" s="74"/>
      <c r="AA1708" s="74"/>
      <c r="AB1708" s="74"/>
      <c r="AC1708" s="74"/>
      <c r="AD1708" s="74"/>
      <c r="AE1708" s="74"/>
      <c r="AF1708" s="74"/>
      <c r="AG1708" s="74"/>
      <c r="AH1708" s="74"/>
      <c r="AI1708" s="74"/>
      <c r="AJ1708" s="74"/>
      <c r="AK1708" s="74"/>
      <c r="AL1708" s="74"/>
      <c r="AM1708" s="74"/>
      <c r="AN1708" s="74"/>
    </row>
    <row r="1709" spans="1:40" ht="14.5">
      <c r="A1709" s="74"/>
      <c r="B1709" s="74"/>
      <c r="C1709" s="74"/>
      <c r="D1709" s="74"/>
      <c r="E1709" s="74"/>
      <c r="F1709" s="74"/>
      <c r="G1709" s="74"/>
      <c r="H1709" s="74"/>
      <c r="I1709" s="74"/>
      <c r="J1709" s="74"/>
      <c r="K1709" s="74"/>
      <c r="L1709" s="74"/>
      <c r="M1709" s="74"/>
      <c r="N1709" s="74"/>
      <c r="O1709" s="74"/>
      <c r="P1709" s="74"/>
      <c r="R1709" s="74"/>
      <c r="S1709" s="74"/>
      <c r="T1709" s="74"/>
      <c r="U1709" s="74"/>
      <c r="V1709" s="21"/>
      <c r="W1709" s="74"/>
      <c r="X1709" s="74"/>
      <c r="Y1709" s="74"/>
      <c r="Z1709" s="74"/>
      <c r="AA1709" s="74"/>
      <c r="AB1709" s="74"/>
      <c r="AC1709" s="74"/>
      <c r="AD1709" s="74"/>
      <c r="AE1709" s="74"/>
      <c r="AF1709" s="74"/>
      <c r="AG1709" s="74"/>
      <c r="AH1709" s="74"/>
      <c r="AI1709" s="74"/>
      <c r="AJ1709" s="74"/>
      <c r="AK1709" s="74"/>
      <c r="AL1709" s="74"/>
      <c r="AM1709" s="74"/>
      <c r="AN1709" s="74"/>
    </row>
    <row r="1710" spans="1:40" ht="14.5">
      <c r="A1710" s="74"/>
      <c r="B1710" s="74"/>
      <c r="C1710" s="74"/>
      <c r="D1710" s="74"/>
      <c r="E1710" s="74"/>
      <c r="F1710" s="74"/>
      <c r="G1710" s="74"/>
      <c r="H1710" s="74"/>
      <c r="I1710" s="74"/>
      <c r="J1710" s="74"/>
      <c r="K1710" s="74"/>
      <c r="L1710" s="74"/>
      <c r="M1710" s="74"/>
      <c r="N1710" s="74"/>
      <c r="O1710" s="74"/>
      <c r="P1710" s="74"/>
      <c r="R1710" s="74"/>
      <c r="S1710" s="74"/>
      <c r="T1710" s="74"/>
      <c r="U1710" s="74"/>
      <c r="V1710" s="21"/>
      <c r="W1710" s="74"/>
      <c r="X1710" s="74"/>
      <c r="Y1710" s="74"/>
      <c r="Z1710" s="74"/>
      <c r="AA1710" s="74"/>
      <c r="AB1710" s="74"/>
      <c r="AC1710" s="74"/>
      <c r="AD1710" s="74"/>
      <c r="AE1710" s="74"/>
      <c r="AF1710" s="74"/>
      <c r="AG1710" s="74"/>
      <c r="AH1710" s="74"/>
      <c r="AI1710" s="74"/>
      <c r="AJ1710" s="74"/>
      <c r="AK1710" s="74"/>
      <c r="AL1710" s="74"/>
      <c r="AM1710" s="74"/>
      <c r="AN1710" s="74"/>
    </row>
    <row r="1711" spans="1:40" ht="14.5">
      <c r="A1711" s="74"/>
      <c r="B1711" s="74"/>
      <c r="C1711" s="74"/>
      <c r="D1711" s="74"/>
      <c r="E1711" s="74"/>
      <c r="F1711" s="74"/>
      <c r="G1711" s="74"/>
      <c r="H1711" s="74"/>
      <c r="I1711" s="74"/>
      <c r="J1711" s="74"/>
      <c r="K1711" s="74"/>
      <c r="L1711" s="74"/>
      <c r="M1711" s="74"/>
      <c r="N1711" s="74"/>
      <c r="O1711" s="74"/>
      <c r="P1711" s="74"/>
      <c r="R1711" s="74"/>
      <c r="S1711" s="74"/>
      <c r="T1711" s="74"/>
      <c r="U1711" s="74"/>
      <c r="V1711" s="21"/>
      <c r="W1711" s="74"/>
      <c r="X1711" s="74"/>
      <c r="Y1711" s="74"/>
      <c r="Z1711" s="74"/>
      <c r="AA1711" s="74"/>
      <c r="AB1711" s="74"/>
      <c r="AC1711" s="74"/>
      <c r="AD1711" s="74"/>
      <c r="AE1711" s="74"/>
      <c r="AF1711" s="74"/>
      <c r="AG1711" s="74"/>
      <c r="AH1711" s="74"/>
      <c r="AI1711" s="74"/>
      <c r="AJ1711" s="74"/>
      <c r="AK1711" s="74"/>
      <c r="AL1711" s="74"/>
      <c r="AM1711" s="74"/>
      <c r="AN1711" s="74"/>
    </row>
    <row r="1712" spans="1:40" ht="14.5">
      <c r="A1712" s="74"/>
      <c r="B1712" s="74"/>
      <c r="C1712" s="74"/>
      <c r="D1712" s="74"/>
      <c r="E1712" s="74"/>
      <c r="F1712" s="74"/>
      <c r="G1712" s="74"/>
      <c r="H1712" s="74"/>
      <c r="I1712" s="74"/>
      <c r="J1712" s="74"/>
      <c r="K1712" s="74"/>
      <c r="L1712" s="74"/>
      <c r="M1712" s="74"/>
      <c r="N1712" s="74"/>
      <c r="O1712" s="74"/>
      <c r="P1712" s="74"/>
      <c r="R1712" s="74"/>
      <c r="S1712" s="74"/>
      <c r="T1712" s="74"/>
      <c r="U1712" s="74"/>
      <c r="V1712" s="21"/>
      <c r="W1712" s="74"/>
      <c r="X1712" s="74"/>
      <c r="Y1712" s="74"/>
      <c r="Z1712" s="74"/>
      <c r="AA1712" s="74"/>
      <c r="AB1712" s="74"/>
      <c r="AC1712" s="74"/>
      <c r="AD1712" s="74"/>
      <c r="AE1712" s="74"/>
      <c r="AF1712" s="74"/>
      <c r="AG1712" s="74"/>
      <c r="AH1712" s="74"/>
      <c r="AI1712" s="74"/>
      <c r="AJ1712" s="74"/>
      <c r="AK1712" s="74"/>
      <c r="AL1712" s="74"/>
      <c r="AM1712" s="74"/>
      <c r="AN1712" s="74"/>
    </row>
    <row r="1713" spans="1:40" ht="14.5">
      <c r="A1713" s="74"/>
      <c r="B1713" s="74"/>
      <c r="C1713" s="74"/>
      <c r="D1713" s="74"/>
      <c r="E1713" s="74"/>
      <c r="F1713" s="74"/>
      <c r="G1713" s="74"/>
      <c r="H1713" s="74"/>
      <c r="I1713" s="74"/>
      <c r="J1713" s="74"/>
      <c r="K1713" s="74"/>
      <c r="L1713" s="74"/>
      <c r="M1713" s="74"/>
      <c r="N1713" s="74"/>
      <c r="O1713" s="74"/>
      <c r="P1713" s="74"/>
      <c r="R1713" s="74"/>
      <c r="S1713" s="74"/>
      <c r="T1713" s="74"/>
      <c r="U1713" s="74"/>
      <c r="V1713" s="21"/>
      <c r="W1713" s="74"/>
      <c r="X1713" s="74"/>
      <c r="Y1713" s="74"/>
      <c r="Z1713" s="74"/>
      <c r="AA1713" s="74"/>
      <c r="AB1713" s="74"/>
      <c r="AC1713" s="74"/>
      <c r="AD1713" s="74"/>
      <c r="AE1713" s="74"/>
      <c r="AF1713" s="74"/>
      <c r="AG1713" s="74"/>
      <c r="AH1713" s="74"/>
      <c r="AI1713" s="74"/>
      <c r="AJ1713" s="74"/>
      <c r="AK1713" s="74"/>
      <c r="AL1713" s="74"/>
      <c r="AM1713" s="74"/>
      <c r="AN1713" s="74"/>
    </row>
    <row r="1714" spans="1:40" ht="14.5">
      <c r="A1714" s="74"/>
      <c r="B1714" s="74"/>
      <c r="C1714" s="74"/>
      <c r="D1714" s="74"/>
      <c r="E1714" s="74"/>
      <c r="F1714" s="74"/>
      <c r="G1714" s="74"/>
      <c r="H1714" s="74"/>
      <c r="I1714" s="74"/>
      <c r="J1714" s="74"/>
      <c r="K1714" s="74"/>
      <c r="L1714" s="74"/>
      <c r="M1714" s="74"/>
      <c r="N1714" s="74"/>
      <c r="O1714" s="74"/>
      <c r="P1714" s="74"/>
      <c r="R1714" s="74"/>
      <c r="S1714" s="74"/>
      <c r="T1714" s="74"/>
      <c r="U1714" s="74"/>
      <c r="V1714" s="21"/>
      <c r="W1714" s="74"/>
      <c r="X1714" s="74"/>
      <c r="Y1714" s="74"/>
      <c r="Z1714" s="74"/>
      <c r="AA1714" s="74"/>
      <c r="AB1714" s="74"/>
      <c r="AC1714" s="74"/>
      <c r="AD1714" s="74"/>
      <c r="AE1714" s="74"/>
      <c r="AF1714" s="74"/>
      <c r="AG1714" s="74"/>
      <c r="AH1714" s="74"/>
      <c r="AI1714" s="74"/>
      <c r="AJ1714" s="74"/>
      <c r="AK1714" s="74"/>
      <c r="AL1714" s="74"/>
      <c r="AM1714" s="74"/>
      <c r="AN1714" s="74"/>
    </row>
    <row r="1715" spans="1:40" ht="14.5">
      <c r="A1715" s="74"/>
      <c r="B1715" s="74"/>
      <c r="C1715" s="74"/>
      <c r="D1715" s="74"/>
      <c r="E1715" s="74"/>
      <c r="F1715" s="74"/>
      <c r="G1715" s="74"/>
      <c r="H1715" s="74"/>
      <c r="I1715" s="74"/>
      <c r="J1715" s="74"/>
      <c r="K1715" s="74"/>
      <c r="L1715" s="74"/>
      <c r="M1715" s="74"/>
      <c r="N1715" s="74"/>
      <c r="O1715" s="74"/>
      <c r="P1715" s="74"/>
      <c r="R1715" s="74"/>
      <c r="S1715" s="74"/>
      <c r="T1715" s="74"/>
      <c r="U1715" s="74"/>
      <c r="V1715" s="21"/>
      <c r="W1715" s="74"/>
      <c r="X1715" s="74"/>
      <c r="Y1715" s="74"/>
      <c r="Z1715" s="74"/>
      <c r="AA1715" s="74"/>
      <c r="AB1715" s="74"/>
      <c r="AC1715" s="74"/>
      <c r="AD1715" s="74"/>
      <c r="AE1715" s="74"/>
      <c r="AF1715" s="74"/>
      <c r="AG1715" s="74"/>
      <c r="AH1715" s="74"/>
      <c r="AI1715" s="74"/>
      <c r="AJ1715" s="74"/>
      <c r="AK1715" s="74"/>
      <c r="AL1715" s="74"/>
      <c r="AM1715" s="74"/>
      <c r="AN1715" s="74"/>
    </row>
    <row r="1716" spans="1:40" ht="14.5">
      <c r="A1716" s="74"/>
      <c r="B1716" s="74"/>
      <c r="C1716" s="74"/>
      <c r="D1716" s="74"/>
      <c r="E1716" s="74"/>
      <c r="F1716" s="74"/>
      <c r="G1716" s="74"/>
      <c r="H1716" s="74"/>
      <c r="I1716" s="74"/>
      <c r="J1716" s="74"/>
      <c r="K1716" s="74"/>
      <c r="L1716" s="74"/>
      <c r="M1716" s="74"/>
      <c r="N1716" s="74"/>
      <c r="O1716" s="74"/>
      <c r="P1716" s="74"/>
      <c r="R1716" s="74"/>
      <c r="S1716" s="74"/>
      <c r="T1716" s="74"/>
      <c r="U1716" s="74"/>
      <c r="V1716" s="21"/>
      <c r="W1716" s="74"/>
      <c r="X1716" s="74"/>
      <c r="Y1716" s="74"/>
      <c r="Z1716" s="74"/>
      <c r="AA1716" s="74"/>
      <c r="AB1716" s="74"/>
      <c r="AC1716" s="74"/>
      <c r="AD1716" s="74"/>
      <c r="AE1716" s="74"/>
      <c r="AF1716" s="74"/>
      <c r="AG1716" s="74"/>
      <c r="AH1716" s="74"/>
      <c r="AI1716" s="74"/>
      <c r="AJ1716" s="74"/>
      <c r="AK1716" s="74"/>
      <c r="AL1716" s="74"/>
      <c r="AM1716" s="74"/>
      <c r="AN1716" s="74"/>
    </row>
    <row r="1717" spans="1:40" ht="14.5">
      <c r="A1717" s="74"/>
      <c r="B1717" s="74"/>
      <c r="C1717" s="74"/>
      <c r="D1717" s="74"/>
      <c r="E1717" s="74"/>
      <c r="F1717" s="74"/>
      <c r="G1717" s="74"/>
      <c r="H1717" s="74"/>
      <c r="I1717" s="74"/>
      <c r="J1717" s="74"/>
      <c r="K1717" s="74"/>
      <c r="L1717" s="74"/>
      <c r="M1717" s="74"/>
      <c r="N1717" s="74"/>
      <c r="O1717" s="74"/>
      <c r="P1717" s="74"/>
      <c r="R1717" s="74"/>
      <c r="S1717" s="74"/>
      <c r="T1717" s="74"/>
      <c r="U1717" s="74"/>
      <c r="V1717" s="21"/>
      <c r="W1717" s="74"/>
      <c r="X1717" s="74"/>
      <c r="Y1717" s="74"/>
      <c r="Z1717" s="74"/>
      <c r="AA1717" s="74"/>
      <c r="AB1717" s="74"/>
      <c r="AC1717" s="74"/>
      <c r="AD1717" s="74"/>
      <c r="AE1717" s="74"/>
      <c r="AF1717" s="74"/>
      <c r="AG1717" s="74"/>
      <c r="AH1717" s="74"/>
      <c r="AI1717" s="74"/>
      <c r="AJ1717" s="74"/>
      <c r="AK1717" s="74"/>
      <c r="AL1717" s="74"/>
      <c r="AM1717" s="74"/>
      <c r="AN1717" s="74"/>
    </row>
    <row r="1718" spans="1:40" ht="14.5">
      <c r="A1718" s="74"/>
      <c r="B1718" s="74"/>
      <c r="C1718" s="74"/>
      <c r="D1718" s="74"/>
      <c r="E1718" s="74"/>
      <c r="F1718" s="74"/>
      <c r="G1718" s="74"/>
      <c r="H1718" s="74"/>
      <c r="I1718" s="74"/>
      <c r="J1718" s="74"/>
      <c r="K1718" s="74"/>
      <c r="L1718" s="74"/>
      <c r="M1718" s="74"/>
      <c r="N1718" s="74"/>
      <c r="O1718" s="74"/>
      <c r="P1718" s="74"/>
      <c r="R1718" s="74"/>
      <c r="S1718" s="74"/>
      <c r="T1718" s="74"/>
      <c r="U1718" s="74"/>
      <c r="V1718" s="21"/>
      <c r="W1718" s="74"/>
      <c r="X1718" s="74"/>
      <c r="Y1718" s="74"/>
      <c r="Z1718" s="74"/>
      <c r="AA1718" s="74"/>
      <c r="AB1718" s="74"/>
      <c r="AC1718" s="74"/>
      <c r="AD1718" s="74"/>
      <c r="AE1718" s="74"/>
      <c r="AF1718" s="74"/>
      <c r="AG1718" s="74"/>
      <c r="AH1718" s="74"/>
      <c r="AI1718" s="74"/>
      <c r="AJ1718" s="74"/>
      <c r="AK1718" s="74"/>
      <c r="AL1718" s="74"/>
      <c r="AM1718" s="74"/>
      <c r="AN1718" s="74"/>
    </row>
    <row r="1719" spans="1:40" ht="14.5">
      <c r="A1719" s="74"/>
      <c r="B1719" s="74"/>
      <c r="C1719" s="74"/>
      <c r="D1719" s="74"/>
      <c r="E1719" s="74"/>
      <c r="F1719" s="74"/>
      <c r="G1719" s="74"/>
      <c r="H1719" s="74"/>
      <c r="I1719" s="74"/>
      <c r="J1719" s="74"/>
      <c r="K1719" s="74"/>
      <c r="L1719" s="74"/>
      <c r="M1719" s="74"/>
      <c r="N1719" s="74"/>
      <c r="O1719" s="74"/>
      <c r="P1719" s="74"/>
      <c r="R1719" s="74"/>
      <c r="S1719" s="74"/>
      <c r="T1719" s="74"/>
      <c r="U1719" s="74"/>
      <c r="V1719" s="21"/>
      <c r="W1719" s="74"/>
      <c r="X1719" s="74"/>
      <c r="Y1719" s="74"/>
      <c r="Z1719" s="74"/>
      <c r="AA1719" s="74"/>
      <c r="AB1719" s="74"/>
      <c r="AC1719" s="74"/>
      <c r="AD1719" s="74"/>
      <c r="AE1719" s="74"/>
      <c r="AF1719" s="74"/>
      <c r="AG1719" s="74"/>
      <c r="AH1719" s="74"/>
      <c r="AI1719" s="74"/>
      <c r="AJ1719" s="74"/>
      <c r="AK1719" s="74"/>
      <c r="AL1719" s="74"/>
      <c r="AM1719" s="74"/>
      <c r="AN1719" s="74"/>
    </row>
    <row r="1720" spans="1:40" ht="14.5">
      <c r="A1720" s="74"/>
      <c r="B1720" s="74"/>
      <c r="C1720" s="74"/>
      <c r="D1720" s="74"/>
      <c r="E1720" s="74"/>
      <c r="F1720" s="74"/>
      <c r="G1720" s="74"/>
      <c r="H1720" s="74"/>
      <c r="I1720" s="74"/>
      <c r="J1720" s="74"/>
      <c r="K1720" s="74"/>
      <c r="L1720" s="74"/>
      <c r="M1720" s="74"/>
      <c r="N1720" s="74"/>
      <c r="O1720" s="74"/>
      <c r="P1720" s="74"/>
      <c r="R1720" s="74"/>
      <c r="S1720" s="74"/>
      <c r="T1720" s="74"/>
      <c r="U1720" s="74"/>
      <c r="V1720" s="21"/>
      <c r="W1720" s="74"/>
      <c r="X1720" s="74"/>
      <c r="Y1720" s="74"/>
      <c r="Z1720" s="74"/>
      <c r="AA1720" s="74"/>
      <c r="AB1720" s="74"/>
      <c r="AC1720" s="74"/>
      <c r="AD1720" s="74"/>
      <c r="AE1720" s="74"/>
      <c r="AF1720" s="74"/>
      <c r="AG1720" s="74"/>
      <c r="AH1720" s="74"/>
      <c r="AI1720" s="74"/>
      <c r="AJ1720" s="74"/>
      <c r="AK1720" s="74"/>
      <c r="AL1720" s="74"/>
      <c r="AM1720" s="74"/>
      <c r="AN1720" s="74"/>
    </row>
    <row r="1721" spans="1:40" ht="14.5">
      <c r="A1721" s="74"/>
      <c r="B1721" s="74"/>
      <c r="C1721" s="74"/>
      <c r="D1721" s="74"/>
      <c r="E1721" s="74"/>
      <c r="F1721" s="74"/>
      <c r="G1721" s="74"/>
      <c r="H1721" s="74"/>
      <c r="I1721" s="74"/>
      <c r="J1721" s="74"/>
      <c r="K1721" s="74"/>
      <c r="L1721" s="74"/>
      <c r="M1721" s="74"/>
      <c r="N1721" s="74"/>
      <c r="O1721" s="74"/>
      <c r="P1721" s="74"/>
      <c r="R1721" s="74"/>
      <c r="S1721" s="74"/>
      <c r="T1721" s="74"/>
      <c r="U1721" s="74"/>
      <c r="V1721" s="21"/>
      <c r="W1721" s="74"/>
      <c r="X1721" s="74"/>
      <c r="Y1721" s="74"/>
      <c r="Z1721" s="74"/>
      <c r="AA1721" s="74"/>
      <c r="AB1721" s="74"/>
      <c r="AC1721" s="74"/>
      <c r="AD1721" s="74"/>
      <c r="AE1721" s="74"/>
      <c r="AF1721" s="74"/>
      <c r="AG1721" s="74"/>
      <c r="AH1721" s="74"/>
      <c r="AI1721" s="74"/>
      <c r="AJ1721" s="74"/>
      <c r="AK1721" s="74"/>
      <c r="AL1721" s="74"/>
      <c r="AM1721" s="74"/>
      <c r="AN1721" s="74"/>
    </row>
    <row r="1722" spans="1:40" ht="14.5">
      <c r="A1722" s="74"/>
      <c r="B1722" s="74"/>
      <c r="C1722" s="74"/>
      <c r="D1722" s="74"/>
      <c r="E1722" s="74"/>
      <c r="F1722" s="74"/>
      <c r="G1722" s="74"/>
      <c r="H1722" s="74"/>
      <c r="I1722" s="74"/>
      <c r="J1722" s="74"/>
      <c r="K1722" s="74"/>
      <c r="L1722" s="74"/>
      <c r="M1722" s="74"/>
      <c r="N1722" s="74"/>
      <c r="O1722" s="74"/>
      <c r="P1722" s="74"/>
      <c r="R1722" s="74"/>
      <c r="S1722" s="74"/>
      <c r="T1722" s="74"/>
      <c r="U1722" s="74"/>
      <c r="V1722" s="21"/>
      <c r="W1722" s="74"/>
      <c r="X1722" s="74"/>
      <c r="Y1722" s="74"/>
      <c r="Z1722" s="74"/>
      <c r="AA1722" s="74"/>
      <c r="AB1722" s="74"/>
      <c r="AC1722" s="74"/>
      <c r="AD1722" s="74"/>
      <c r="AE1722" s="74"/>
      <c r="AF1722" s="74"/>
      <c r="AG1722" s="74"/>
      <c r="AH1722" s="74"/>
      <c r="AI1722" s="74"/>
      <c r="AJ1722" s="74"/>
      <c r="AK1722" s="74"/>
      <c r="AL1722" s="74"/>
      <c r="AM1722" s="74"/>
      <c r="AN1722" s="74"/>
    </row>
    <row r="1723" spans="1:40" ht="14.5">
      <c r="A1723" s="74"/>
      <c r="B1723" s="74"/>
      <c r="C1723" s="74"/>
      <c r="D1723" s="74"/>
      <c r="E1723" s="74"/>
      <c r="F1723" s="74"/>
      <c r="G1723" s="74"/>
      <c r="H1723" s="74"/>
      <c r="I1723" s="74"/>
      <c r="J1723" s="74"/>
      <c r="K1723" s="74"/>
      <c r="L1723" s="74"/>
      <c r="M1723" s="74"/>
      <c r="N1723" s="74"/>
      <c r="O1723" s="74"/>
      <c r="P1723" s="74"/>
      <c r="R1723" s="74"/>
      <c r="S1723" s="74"/>
      <c r="T1723" s="74"/>
      <c r="U1723" s="74"/>
      <c r="V1723" s="21"/>
      <c r="W1723" s="74"/>
      <c r="X1723" s="74"/>
      <c r="Y1723" s="74"/>
      <c r="Z1723" s="74"/>
      <c r="AA1723" s="74"/>
      <c r="AB1723" s="74"/>
      <c r="AC1723" s="74"/>
      <c r="AD1723" s="74"/>
      <c r="AE1723" s="74"/>
      <c r="AF1723" s="74"/>
      <c r="AG1723" s="74"/>
      <c r="AH1723" s="74"/>
      <c r="AI1723" s="74"/>
      <c r="AJ1723" s="74"/>
      <c r="AK1723" s="74"/>
      <c r="AL1723" s="74"/>
      <c r="AM1723" s="74"/>
      <c r="AN1723" s="74"/>
    </row>
    <row r="1724" spans="1:40" ht="14.5">
      <c r="A1724" s="74"/>
      <c r="B1724" s="74"/>
      <c r="C1724" s="74"/>
      <c r="D1724" s="74"/>
      <c r="E1724" s="74"/>
      <c r="F1724" s="74"/>
      <c r="G1724" s="74"/>
      <c r="H1724" s="74"/>
      <c r="I1724" s="74"/>
      <c r="J1724" s="74"/>
      <c r="K1724" s="74"/>
      <c r="L1724" s="74"/>
      <c r="M1724" s="74"/>
      <c r="N1724" s="74"/>
      <c r="O1724" s="74"/>
      <c r="P1724" s="74"/>
      <c r="R1724" s="74"/>
      <c r="S1724" s="74"/>
      <c r="T1724" s="74"/>
      <c r="U1724" s="74"/>
      <c r="V1724" s="21"/>
      <c r="W1724" s="74"/>
      <c r="X1724" s="74"/>
      <c r="Y1724" s="74"/>
      <c r="Z1724" s="74"/>
      <c r="AA1724" s="74"/>
      <c r="AB1724" s="74"/>
      <c r="AC1724" s="74"/>
      <c r="AD1724" s="74"/>
      <c r="AE1724" s="74"/>
      <c r="AF1724" s="74"/>
      <c r="AG1724" s="74"/>
      <c r="AH1724" s="74"/>
      <c r="AI1724" s="74"/>
      <c r="AJ1724" s="74"/>
      <c r="AK1724" s="74"/>
      <c r="AL1724" s="74"/>
      <c r="AM1724" s="74"/>
      <c r="AN1724" s="74"/>
    </row>
    <row r="1725" spans="1:40" ht="14.5">
      <c r="A1725" s="74"/>
      <c r="B1725" s="74"/>
      <c r="C1725" s="74"/>
      <c r="D1725" s="74"/>
      <c r="E1725" s="74"/>
      <c r="F1725" s="74"/>
      <c r="G1725" s="74"/>
      <c r="H1725" s="74"/>
      <c r="I1725" s="74"/>
      <c r="J1725" s="74"/>
      <c r="K1725" s="74"/>
      <c r="L1725" s="74"/>
      <c r="M1725" s="74"/>
      <c r="N1725" s="74"/>
      <c r="O1725" s="74"/>
      <c r="P1725" s="74"/>
      <c r="R1725" s="74"/>
      <c r="S1725" s="74"/>
      <c r="T1725" s="74"/>
      <c r="U1725" s="74"/>
      <c r="V1725" s="21"/>
      <c r="W1725" s="74"/>
      <c r="X1725" s="74"/>
      <c r="Y1725" s="74"/>
      <c r="Z1725" s="74"/>
      <c r="AA1725" s="74"/>
      <c r="AB1725" s="74"/>
      <c r="AC1725" s="74"/>
      <c r="AD1725" s="74"/>
      <c r="AE1725" s="74"/>
      <c r="AF1725" s="74"/>
      <c r="AG1725" s="74"/>
      <c r="AH1725" s="74"/>
      <c r="AI1725" s="74"/>
      <c r="AJ1725" s="74"/>
      <c r="AK1725" s="74"/>
      <c r="AL1725" s="74"/>
      <c r="AM1725" s="74"/>
      <c r="AN1725" s="74"/>
    </row>
    <row r="1726" spans="1:40" ht="14.5">
      <c r="A1726" s="74"/>
      <c r="B1726" s="74"/>
      <c r="C1726" s="74"/>
      <c r="D1726" s="74"/>
      <c r="E1726" s="74"/>
      <c r="F1726" s="74"/>
      <c r="G1726" s="74"/>
      <c r="H1726" s="74"/>
      <c r="I1726" s="74"/>
      <c r="J1726" s="74"/>
      <c r="K1726" s="74"/>
      <c r="L1726" s="74"/>
      <c r="M1726" s="74"/>
      <c r="N1726" s="74"/>
      <c r="O1726" s="74"/>
      <c r="P1726" s="74"/>
      <c r="R1726" s="74"/>
      <c r="S1726" s="74"/>
      <c r="T1726" s="74"/>
      <c r="U1726" s="74"/>
      <c r="V1726" s="21"/>
      <c r="W1726" s="74"/>
      <c r="X1726" s="74"/>
      <c r="Y1726" s="74"/>
      <c r="Z1726" s="74"/>
      <c r="AA1726" s="74"/>
      <c r="AB1726" s="74"/>
      <c r="AC1726" s="74"/>
      <c r="AD1726" s="74"/>
      <c r="AE1726" s="74"/>
      <c r="AF1726" s="74"/>
      <c r="AG1726" s="74"/>
      <c r="AH1726" s="74"/>
      <c r="AI1726" s="74"/>
      <c r="AJ1726" s="74"/>
      <c r="AK1726" s="74"/>
      <c r="AL1726" s="74"/>
      <c r="AM1726" s="74"/>
      <c r="AN1726" s="74"/>
    </row>
    <row r="1727" spans="1:40" ht="14.5">
      <c r="A1727" s="74"/>
      <c r="B1727" s="74"/>
      <c r="C1727" s="74"/>
      <c r="D1727" s="74"/>
      <c r="E1727" s="74"/>
      <c r="F1727" s="74"/>
      <c r="G1727" s="74"/>
      <c r="H1727" s="74"/>
      <c r="I1727" s="74"/>
      <c r="J1727" s="74"/>
      <c r="K1727" s="74"/>
      <c r="L1727" s="74"/>
      <c r="M1727" s="74"/>
      <c r="N1727" s="74"/>
      <c r="O1727" s="74"/>
      <c r="P1727" s="74"/>
      <c r="R1727" s="74"/>
      <c r="S1727" s="74"/>
      <c r="T1727" s="74"/>
      <c r="U1727" s="74"/>
      <c r="V1727" s="21"/>
      <c r="W1727" s="74"/>
      <c r="X1727" s="74"/>
      <c r="Y1727" s="74"/>
      <c r="Z1727" s="74"/>
      <c r="AA1727" s="74"/>
      <c r="AB1727" s="74"/>
      <c r="AC1727" s="74"/>
      <c r="AD1727" s="74"/>
      <c r="AE1727" s="74"/>
      <c r="AF1727" s="74"/>
      <c r="AG1727" s="74"/>
      <c r="AH1727" s="74"/>
      <c r="AI1727" s="74"/>
      <c r="AJ1727" s="74"/>
      <c r="AK1727" s="74"/>
      <c r="AL1727" s="74"/>
      <c r="AM1727" s="74"/>
      <c r="AN1727" s="74"/>
    </row>
    <row r="1728" spans="1:40" ht="14.5">
      <c r="A1728" s="74"/>
      <c r="B1728" s="74"/>
      <c r="C1728" s="74"/>
      <c r="D1728" s="74"/>
      <c r="E1728" s="74"/>
      <c r="F1728" s="74"/>
      <c r="G1728" s="74"/>
      <c r="H1728" s="74"/>
      <c r="I1728" s="74"/>
      <c r="J1728" s="74"/>
      <c r="K1728" s="74"/>
      <c r="L1728" s="74"/>
      <c r="M1728" s="74"/>
      <c r="N1728" s="74"/>
      <c r="O1728" s="74"/>
      <c r="P1728" s="74"/>
      <c r="R1728" s="74"/>
      <c r="S1728" s="74"/>
      <c r="T1728" s="74"/>
      <c r="U1728" s="74"/>
      <c r="V1728" s="21"/>
      <c r="W1728" s="74"/>
      <c r="X1728" s="74"/>
      <c r="Y1728" s="74"/>
      <c r="Z1728" s="74"/>
      <c r="AA1728" s="74"/>
      <c r="AB1728" s="74"/>
      <c r="AC1728" s="74"/>
      <c r="AD1728" s="74"/>
      <c r="AE1728" s="74"/>
      <c r="AF1728" s="74"/>
      <c r="AG1728" s="74"/>
      <c r="AH1728" s="74"/>
      <c r="AI1728" s="74"/>
      <c r="AJ1728" s="74"/>
      <c r="AK1728" s="74"/>
      <c r="AL1728" s="74"/>
      <c r="AM1728" s="74"/>
      <c r="AN1728" s="74"/>
    </row>
    <row r="1729" spans="1:40" ht="14.5">
      <c r="A1729" s="74"/>
      <c r="B1729" s="74"/>
      <c r="C1729" s="74"/>
      <c r="D1729" s="74"/>
      <c r="E1729" s="74"/>
      <c r="F1729" s="74"/>
      <c r="G1729" s="74"/>
      <c r="H1729" s="74"/>
      <c r="I1729" s="74"/>
      <c r="J1729" s="74"/>
      <c r="K1729" s="74"/>
      <c r="L1729" s="74"/>
      <c r="M1729" s="74"/>
      <c r="N1729" s="74"/>
      <c r="O1729" s="74"/>
      <c r="P1729" s="74"/>
      <c r="R1729" s="74"/>
      <c r="S1729" s="74"/>
      <c r="T1729" s="74"/>
      <c r="U1729" s="74"/>
      <c r="V1729" s="21"/>
      <c r="W1729" s="74"/>
      <c r="X1729" s="74"/>
      <c r="Y1729" s="74"/>
      <c r="Z1729" s="74"/>
      <c r="AA1729" s="74"/>
      <c r="AB1729" s="74"/>
      <c r="AC1729" s="74"/>
      <c r="AD1729" s="74"/>
      <c r="AE1729" s="74"/>
      <c r="AF1729" s="74"/>
      <c r="AG1729" s="74"/>
      <c r="AH1729" s="74"/>
      <c r="AI1729" s="74"/>
      <c r="AJ1729" s="74"/>
      <c r="AK1729" s="74"/>
      <c r="AL1729" s="74"/>
      <c r="AM1729" s="74"/>
      <c r="AN1729" s="74"/>
    </row>
    <row r="1730" spans="1:40" ht="14.5">
      <c r="A1730" s="74"/>
      <c r="B1730" s="74"/>
      <c r="C1730" s="74"/>
      <c r="D1730" s="74"/>
      <c r="E1730" s="74"/>
      <c r="F1730" s="74"/>
      <c r="G1730" s="74"/>
      <c r="H1730" s="74"/>
      <c r="I1730" s="74"/>
      <c r="J1730" s="74"/>
      <c r="K1730" s="74"/>
      <c r="L1730" s="74"/>
      <c r="M1730" s="74"/>
      <c r="N1730" s="74"/>
      <c r="O1730" s="74"/>
      <c r="P1730" s="74"/>
      <c r="R1730" s="74"/>
      <c r="S1730" s="74"/>
      <c r="T1730" s="74"/>
      <c r="U1730" s="74"/>
      <c r="V1730" s="21"/>
      <c r="W1730" s="74"/>
      <c r="X1730" s="74"/>
      <c r="Y1730" s="74"/>
      <c r="Z1730" s="74"/>
      <c r="AA1730" s="74"/>
      <c r="AB1730" s="74"/>
      <c r="AC1730" s="74"/>
      <c r="AD1730" s="74"/>
      <c r="AE1730" s="74"/>
      <c r="AF1730" s="74"/>
      <c r="AG1730" s="74"/>
      <c r="AH1730" s="74"/>
      <c r="AI1730" s="74"/>
      <c r="AJ1730" s="74"/>
      <c r="AK1730" s="74"/>
      <c r="AL1730" s="74"/>
      <c r="AM1730" s="74"/>
      <c r="AN1730" s="74"/>
    </row>
    <row r="1731" spans="1:40" ht="14.5">
      <c r="A1731" s="74"/>
      <c r="B1731" s="74"/>
      <c r="C1731" s="74"/>
      <c r="D1731" s="74"/>
      <c r="E1731" s="74"/>
      <c r="F1731" s="74"/>
      <c r="G1731" s="74"/>
      <c r="H1731" s="74"/>
      <c r="I1731" s="74"/>
      <c r="J1731" s="74"/>
      <c r="K1731" s="74"/>
      <c r="L1731" s="74"/>
      <c r="M1731" s="74"/>
      <c r="N1731" s="74"/>
      <c r="O1731" s="74"/>
      <c r="P1731" s="74"/>
      <c r="R1731" s="74"/>
      <c r="S1731" s="74"/>
      <c r="T1731" s="74"/>
      <c r="U1731" s="74"/>
      <c r="V1731" s="21"/>
      <c r="W1731" s="74"/>
      <c r="X1731" s="74"/>
      <c r="Y1731" s="74"/>
      <c r="Z1731" s="74"/>
      <c r="AA1731" s="74"/>
      <c r="AB1731" s="74"/>
      <c r="AC1731" s="74"/>
      <c r="AD1731" s="74"/>
      <c r="AE1731" s="74"/>
      <c r="AF1731" s="74"/>
      <c r="AG1731" s="74"/>
      <c r="AH1731" s="74"/>
      <c r="AI1731" s="74"/>
      <c r="AJ1731" s="74"/>
      <c r="AK1731" s="74"/>
      <c r="AL1731" s="74"/>
      <c r="AM1731" s="74"/>
      <c r="AN1731" s="74"/>
    </row>
    <row r="1732" spans="1:40" ht="14.5">
      <c r="A1732" s="74"/>
      <c r="B1732" s="74"/>
      <c r="C1732" s="74"/>
      <c r="D1732" s="74"/>
      <c r="E1732" s="74"/>
      <c r="F1732" s="74"/>
      <c r="G1732" s="74"/>
      <c r="H1732" s="74"/>
      <c r="I1732" s="74"/>
      <c r="J1732" s="74"/>
      <c r="K1732" s="74"/>
      <c r="L1732" s="74"/>
      <c r="M1732" s="74"/>
      <c r="N1732" s="74"/>
      <c r="O1732" s="74"/>
      <c r="P1732" s="74"/>
      <c r="R1732" s="74"/>
      <c r="S1732" s="74"/>
      <c r="T1732" s="74"/>
      <c r="U1732" s="74"/>
      <c r="V1732" s="21"/>
      <c r="W1732" s="74"/>
      <c r="X1732" s="74"/>
      <c r="Y1732" s="74"/>
      <c r="Z1732" s="74"/>
      <c r="AA1732" s="74"/>
      <c r="AB1732" s="74"/>
      <c r="AC1732" s="74"/>
      <c r="AD1732" s="74"/>
      <c r="AE1732" s="74"/>
      <c r="AF1732" s="74"/>
      <c r="AG1732" s="74"/>
      <c r="AH1732" s="74"/>
      <c r="AI1732" s="74"/>
      <c r="AJ1732" s="74"/>
      <c r="AK1732" s="74"/>
      <c r="AL1732" s="74"/>
      <c r="AM1732" s="74"/>
      <c r="AN1732" s="74"/>
    </row>
    <row r="1733" spans="1:40" ht="14.5">
      <c r="A1733" s="74"/>
      <c r="B1733" s="74"/>
      <c r="C1733" s="74"/>
      <c r="D1733" s="74"/>
      <c r="E1733" s="74"/>
      <c r="F1733" s="74"/>
      <c r="G1733" s="74"/>
      <c r="H1733" s="74"/>
      <c r="I1733" s="74"/>
      <c r="J1733" s="74"/>
      <c r="K1733" s="74"/>
      <c r="L1733" s="74"/>
      <c r="M1733" s="74"/>
      <c r="N1733" s="74"/>
      <c r="O1733" s="74"/>
      <c r="P1733" s="74"/>
      <c r="R1733" s="74"/>
      <c r="S1733" s="74"/>
      <c r="T1733" s="74"/>
      <c r="U1733" s="74"/>
      <c r="V1733" s="21"/>
      <c r="W1733" s="74"/>
      <c r="X1733" s="74"/>
      <c r="Y1733" s="74"/>
      <c r="Z1733" s="74"/>
      <c r="AA1733" s="74"/>
      <c r="AB1733" s="74"/>
      <c r="AC1733" s="74"/>
      <c r="AD1733" s="74"/>
      <c r="AE1733" s="74"/>
      <c r="AF1733" s="74"/>
      <c r="AG1733" s="74"/>
      <c r="AH1733" s="74"/>
      <c r="AI1733" s="74"/>
      <c r="AJ1733" s="74"/>
      <c r="AK1733" s="74"/>
      <c r="AL1733" s="74"/>
      <c r="AM1733" s="74"/>
      <c r="AN1733" s="74"/>
    </row>
    <row r="1734" spans="1:40" ht="14.5">
      <c r="A1734" s="74"/>
      <c r="B1734" s="74"/>
      <c r="C1734" s="74"/>
      <c r="D1734" s="74"/>
      <c r="E1734" s="74"/>
      <c r="F1734" s="74"/>
      <c r="G1734" s="74"/>
      <c r="H1734" s="74"/>
      <c r="I1734" s="74"/>
      <c r="J1734" s="74"/>
      <c r="K1734" s="74"/>
      <c r="L1734" s="74"/>
      <c r="M1734" s="74"/>
      <c r="N1734" s="74"/>
      <c r="O1734" s="74"/>
      <c r="P1734" s="74"/>
      <c r="R1734" s="74"/>
      <c r="S1734" s="74"/>
      <c r="T1734" s="74"/>
      <c r="U1734" s="74"/>
      <c r="V1734" s="21"/>
      <c r="W1734" s="74"/>
      <c r="X1734" s="74"/>
      <c r="Y1734" s="74"/>
      <c r="Z1734" s="74"/>
      <c r="AA1734" s="74"/>
      <c r="AB1734" s="74"/>
      <c r="AC1734" s="74"/>
      <c r="AD1734" s="74"/>
      <c r="AE1734" s="74"/>
      <c r="AF1734" s="74"/>
      <c r="AG1734" s="74"/>
      <c r="AH1734" s="74"/>
      <c r="AI1734" s="74"/>
      <c r="AJ1734" s="74"/>
      <c r="AK1734" s="74"/>
      <c r="AL1734" s="74"/>
      <c r="AM1734" s="74"/>
      <c r="AN1734" s="74"/>
    </row>
    <row r="1735" spans="1:40" ht="14.5">
      <c r="A1735" s="74"/>
      <c r="B1735" s="74"/>
      <c r="C1735" s="74"/>
      <c r="D1735" s="74"/>
      <c r="E1735" s="74"/>
      <c r="F1735" s="74"/>
      <c r="G1735" s="74"/>
      <c r="H1735" s="74"/>
      <c r="I1735" s="74"/>
      <c r="J1735" s="74"/>
      <c r="K1735" s="74"/>
      <c r="L1735" s="74"/>
      <c r="M1735" s="74"/>
      <c r="N1735" s="74"/>
      <c r="O1735" s="74"/>
      <c r="P1735" s="74"/>
      <c r="R1735" s="74"/>
      <c r="S1735" s="74"/>
      <c r="T1735" s="74"/>
      <c r="U1735" s="74"/>
      <c r="V1735" s="21"/>
      <c r="W1735" s="74"/>
      <c r="X1735" s="74"/>
      <c r="Y1735" s="74"/>
      <c r="Z1735" s="74"/>
      <c r="AA1735" s="74"/>
      <c r="AB1735" s="74"/>
      <c r="AC1735" s="74"/>
      <c r="AD1735" s="74"/>
      <c r="AE1735" s="74"/>
      <c r="AF1735" s="74"/>
      <c r="AG1735" s="74"/>
      <c r="AH1735" s="74"/>
      <c r="AI1735" s="74"/>
      <c r="AJ1735" s="74"/>
      <c r="AK1735" s="74"/>
      <c r="AL1735" s="74"/>
      <c r="AM1735" s="74"/>
      <c r="AN1735" s="74"/>
    </row>
    <row r="1736" spans="1:40" ht="14.5">
      <c r="A1736" s="74"/>
      <c r="B1736" s="74"/>
      <c r="C1736" s="74"/>
      <c r="D1736" s="74"/>
      <c r="E1736" s="74"/>
      <c r="F1736" s="74"/>
      <c r="G1736" s="74"/>
      <c r="H1736" s="74"/>
      <c r="I1736" s="74"/>
      <c r="J1736" s="74"/>
      <c r="K1736" s="74"/>
      <c r="L1736" s="74"/>
      <c r="M1736" s="74"/>
      <c r="N1736" s="74"/>
      <c r="O1736" s="74"/>
      <c r="P1736" s="74"/>
      <c r="R1736" s="74"/>
      <c r="S1736" s="74"/>
      <c r="T1736" s="74"/>
      <c r="U1736" s="74"/>
      <c r="V1736" s="21"/>
      <c r="W1736" s="74"/>
      <c r="X1736" s="74"/>
      <c r="Y1736" s="74"/>
      <c r="Z1736" s="74"/>
      <c r="AA1736" s="74"/>
      <c r="AB1736" s="74"/>
      <c r="AC1736" s="74"/>
      <c r="AD1736" s="74"/>
      <c r="AE1736" s="74"/>
      <c r="AF1736" s="74"/>
      <c r="AG1736" s="74"/>
      <c r="AH1736" s="74"/>
      <c r="AI1736" s="74"/>
      <c r="AJ1736" s="74"/>
      <c r="AK1736" s="74"/>
      <c r="AL1736" s="74"/>
      <c r="AM1736" s="74"/>
      <c r="AN1736" s="74"/>
    </row>
    <row r="1737" spans="1:40" ht="14.5">
      <c r="A1737" s="74"/>
      <c r="B1737" s="74"/>
      <c r="C1737" s="74"/>
      <c r="D1737" s="74"/>
      <c r="E1737" s="74"/>
      <c r="F1737" s="74"/>
      <c r="G1737" s="74"/>
      <c r="H1737" s="74"/>
      <c r="I1737" s="74"/>
      <c r="J1737" s="74"/>
      <c r="K1737" s="74"/>
      <c r="L1737" s="74"/>
      <c r="M1737" s="74"/>
      <c r="N1737" s="74"/>
      <c r="O1737" s="74"/>
      <c r="P1737" s="74"/>
      <c r="R1737" s="74"/>
      <c r="S1737" s="74"/>
      <c r="T1737" s="74"/>
      <c r="U1737" s="74"/>
      <c r="V1737" s="21"/>
      <c r="W1737" s="74"/>
      <c r="X1737" s="74"/>
      <c r="Y1737" s="74"/>
      <c r="Z1737" s="74"/>
      <c r="AA1737" s="74"/>
      <c r="AB1737" s="74"/>
      <c r="AC1737" s="74"/>
      <c r="AD1737" s="74"/>
      <c r="AE1737" s="74"/>
      <c r="AF1737" s="74"/>
      <c r="AG1737" s="74"/>
      <c r="AH1737" s="74"/>
      <c r="AI1737" s="74"/>
      <c r="AJ1737" s="74"/>
      <c r="AK1737" s="74"/>
      <c r="AL1737" s="74"/>
      <c r="AM1737" s="74"/>
      <c r="AN1737" s="74"/>
    </row>
    <row r="1738" spans="1:40" ht="14.5">
      <c r="A1738" s="74"/>
      <c r="B1738" s="74"/>
      <c r="C1738" s="74"/>
      <c r="D1738" s="74"/>
      <c r="E1738" s="74"/>
      <c r="F1738" s="74"/>
      <c r="G1738" s="74"/>
      <c r="H1738" s="74"/>
      <c r="I1738" s="74"/>
      <c r="J1738" s="74"/>
      <c r="K1738" s="74"/>
      <c r="L1738" s="74"/>
      <c r="M1738" s="74"/>
      <c r="N1738" s="74"/>
      <c r="O1738" s="74"/>
      <c r="P1738" s="74"/>
      <c r="R1738" s="74"/>
      <c r="S1738" s="74"/>
      <c r="T1738" s="74"/>
      <c r="U1738" s="74"/>
      <c r="V1738" s="21"/>
      <c r="W1738" s="74"/>
      <c r="X1738" s="74"/>
      <c r="Y1738" s="74"/>
      <c r="Z1738" s="74"/>
      <c r="AA1738" s="74"/>
      <c r="AB1738" s="74"/>
      <c r="AC1738" s="74"/>
      <c r="AD1738" s="74"/>
      <c r="AE1738" s="74"/>
      <c r="AF1738" s="74"/>
      <c r="AG1738" s="74"/>
      <c r="AH1738" s="74"/>
      <c r="AI1738" s="74"/>
      <c r="AJ1738" s="74"/>
      <c r="AK1738" s="74"/>
      <c r="AL1738" s="74"/>
      <c r="AM1738" s="74"/>
      <c r="AN1738" s="74"/>
    </row>
    <row r="1739" spans="1:40" ht="14.5">
      <c r="A1739" s="74"/>
      <c r="B1739" s="74"/>
      <c r="C1739" s="74"/>
      <c r="D1739" s="74"/>
      <c r="E1739" s="74"/>
      <c r="F1739" s="74"/>
      <c r="G1739" s="74"/>
      <c r="H1739" s="74"/>
      <c r="I1739" s="74"/>
      <c r="J1739" s="74"/>
      <c r="K1739" s="74"/>
      <c r="L1739" s="74"/>
      <c r="M1739" s="74"/>
      <c r="N1739" s="74"/>
      <c r="O1739" s="74"/>
      <c r="P1739" s="74"/>
      <c r="R1739" s="74"/>
      <c r="S1739" s="74"/>
      <c r="T1739" s="74"/>
      <c r="U1739" s="74"/>
      <c r="V1739" s="21"/>
      <c r="W1739" s="74"/>
      <c r="X1739" s="74"/>
      <c r="Y1739" s="74"/>
      <c r="Z1739" s="74"/>
      <c r="AA1739" s="74"/>
      <c r="AB1739" s="74"/>
      <c r="AC1739" s="74"/>
      <c r="AD1739" s="74"/>
      <c r="AE1739" s="74"/>
      <c r="AF1739" s="74"/>
      <c r="AG1739" s="74"/>
      <c r="AH1739" s="74"/>
      <c r="AI1739" s="74"/>
      <c r="AJ1739" s="74"/>
      <c r="AK1739" s="74"/>
      <c r="AL1739" s="74"/>
      <c r="AM1739" s="74"/>
      <c r="AN1739" s="74"/>
    </row>
    <row r="1740" spans="1:40" ht="14.5">
      <c r="A1740" s="74"/>
      <c r="B1740" s="74"/>
      <c r="C1740" s="74"/>
      <c r="D1740" s="74"/>
      <c r="E1740" s="74"/>
      <c r="F1740" s="74"/>
      <c r="G1740" s="74"/>
      <c r="H1740" s="74"/>
      <c r="I1740" s="74"/>
      <c r="J1740" s="74"/>
      <c r="K1740" s="74"/>
      <c r="L1740" s="74"/>
      <c r="M1740" s="74"/>
      <c r="N1740" s="74"/>
      <c r="O1740" s="74"/>
      <c r="P1740" s="74"/>
      <c r="R1740" s="74"/>
      <c r="S1740" s="74"/>
      <c r="T1740" s="74"/>
      <c r="U1740" s="74"/>
      <c r="V1740" s="21"/>
      <c r="W1740" s="74"/>
      <c r="X1740" s="74"/>
      <c r="Y1740" s="74"/>
      <c r="Z1740" s="74"/>
      <c r="AA1740" s="74"/>
      <c r="AB1740" s="74"/>
      <c r="AC1740" s="74"/>
      <c r="AD1740" s="74"/>
      <c r="AE1740" s="74"/>
      <c r="AF1740" s="74"/>
      <c r="AG1740" s="74"/>
      <c r="AH1740" s="74"/>
      <c r="AI1740" s="74"/>
      <c r="AJ1740" s="74"/>
      <c r="AK1740" s="74"/>
      <c r="AL1740" s="74"/>
      <c r="AM1740" s="74"/>
      <c r="AN1740" s="74"/>
    </row>
    <row r="1741" spans="1:40" ht="14.5">
      <c r="A1741" s="74"/>
      <c r="B1741" s="74"/>
      <c r="C1741" s="74"/>
      <c r="D1741" s="74"/>
      <c r="E1741" s="74"/>
      <c r="F1741" s="74"/>
      <c r="G1741" s="74"/>
      <c r="H1741" s="74"/>
      <c r="I1741" s="74"/>
      <c r="J1741" s="74"/>
      <c r="K1741" s="74"/>
      <c r="L1741" s="74"/>
      <c r="M1741" s="74"/>
      <c r="N1741" s="74"/>
      <c r="O1741" s="74"/>
      <c r="P1741" s="74"/>
      <c r="R1741" s="74"/>
      <c r="S1741" s="74"/>
      <c r="T1741" s="74"/>
      <c r="U1741" s="74"/>
      <c r="V1741" s="21"/>
      <c r="W1741" s="74"/>
      <c r="X1741" s="74"/>
      <c r="Y1741" s="74"/>
      <c r="Z1741" s="74"/>
      <c r="AA1741" s="74"/>
      <c r="AB1741" s="74"/>
      <c r="AC1741" s="74"/>
      <c r="AD1741" s="74"/>
      <c r="AE1741" s="74"/>
      <c r="AF1741" s="74"/>
      <c r="AG1741" s="74"/>
      <c r="AH1741" s="74"/>
      <c r="AI1741" s="74"/>
      <c r="AJ1741" s="74"/>
      <c r="AK1741" s="74"/>
      <c r="AL1741" s="74"/>
      <c r="AM1741" s="74"/>
      <c r="AN1741" s="74"/>
    </row>
    <row r="1742" spans="1:40" ht="14.5">
      <c r="A1742" s="74"/>
      <c r="B1742" s="74"/>
      <c r="C1742" s="74"/>
      <c r="D1742" s="74"/>
      <c r="E1742" s="74"/>
      <c r="F1742" s="74"/>
      <c r="G1742" s="74"/>
      <c r="H1742" s="74"/>
      <c r="I1742" s="74"/>
      <c r="J1742" s="74"/>
      <c r="K1742" s="74"/>
      <c r="L1742" s="74"/>
      <c r="M1742" s="74"/>
      <c r="N1742" s="74"/>
      <c r="O1742" s="74"/>
      <c r="P1742" s="74"/>
      <c r="R1742" s="74"/>
      <c r="S1742" s="74"/>
      <c r="T1742" s="74"/>
      <c r="U1742" s="74"/>
      <c r="V1742" s="21"/>
      <c r="W1742" s="74"/>
      <c r="X1742" s="74"/>
      <c r="Y1742" s="74"/>
      <c r="Z1742" s="74"/>
      <c r="AA1742" s="74"/>
      <c r="AB1742" s="74"/>
      <c r="AC1742" s="74"/>
      <c r="AD1742" s="74"/>
      <c r="AE1742" s="74"/>
      <c r="AF1742" s="74"/>
      <c r="AG1742" s="74"/>
      <c r="AH1742" s="74"/>
      <c r="AI1742" s="74"/>
      <c r="AJ1742" s="74"/>
      <c r="AK1742" s="74"/>
      <c r="AL1742" s="74"/>
      <c r="AM1742" s="74"/>
      <c r="AN1742" s="74"/>
    </row>
    <row r="1743" spans="1:40" ht="14.5">
      <c r="A1743" s="74"/>
      <c r="B1743" s="74"/>
      <c r="C1743" s="74"/>
      <c r="D1743" s="74"/>
      <c r="E1743" s="74"/>
      <c r="F1743" s="74"/>
      <c r="G1743" s="74"/>
      <c r="H1743" s="74"/>
      <c r="I1743" s="74"/>
      <c r="J1743" s="74"/>
      <c r="K1743" s="74"/>
      <c r="L1743" s="74"/>
      <c r="M1743" s="74"/>
      <c r="N1743" s="74"/>
      <c r="O1743" s="74"/>
      <c r="P1743" s="74"/>
      <c r="R1743" s="74"/>
      <c r="S1743" s="74"/>
      <c r="T1743" s="74"/>
      <c r="U1743" s="74"/>
      <c r="V1743" s="21"/>
      <c r="W1743" s="74"/>
      <c r="X1743" s="74"/>
      <c r="Y1743" s="74"/>
      <c r="Z1743" s="74"/>
      <c r="AA1743" s="74"/>
      <c r="AB1743" s="74"/>
      <c r="AC1743" s="74"/>
      <c r="AD1743" s="74"/>
      <c r="AE1743" s="74"/>
      <c r="AF1743" s="74"/>
      <c r="AG1743" s="74"/>
      <c r="AH1743" s="74"/>
      <c r="AI1743" s="74"/>
      <c r="AJ1743" s="74"/>
      <c r="AK1743" s="74"/>
      <c r="AL1743" s="74"/>
      <c r="AM1743" s="74"/>
      <c r="AN1743" s="74"/>
    </row>
    <row r="1744" spans="1:40" ht="14.5">
      <c r="A1744" s="74"/>
      <c r="B1744" s="74"/>
      <c r="C1744" s="74"/>
      <c r="D1744" s="74"/>
      <c r="E1744" s="74"/>
      <c r="F1744" s="74"/>
      <c r="G1744" s="74"/>
      <c r="H1744" s="74"/>
      <c r="I1744" s="74"/>
      <c r="J1744" s="74"/>
      <c r="K1744" s="74"/>
      <c r="L1744" s="74"/>
      <c r="M1744" s="74"/>
      <c r="N1744" s="74"/>
      <c r="O1744" s="74"/>
      <c r="P1744" s="74"/>
      <c r="R1744" s="74"/>
      <c r="S1744" s="74"/>
      <c r="T1744" s="74"/>
      <c r="U1744" s="74"/>
      <c r="V1744" s="21"/>
      <c r="W1744" s="74"/>
      <c r="X1744" s="74"/>
      <c r="Y1744" s="74"/>
      <c r="Z1744" s="74"/>
      <c r="AA1744" s="74"/>
      <c r="AB1744" s="74"/>
      <c r="AC1744" s="74"/>
      <c r="AD1744" s="74"/>
      <c r="AE1744" s="74"/>
      <c r="AF1744" s="74"/>
      <c r="AG1744" s="74"/>
      <c r="AH1744" s="74"/>
      <c r="AI1744" s="74"/>
      <c r="AJ1744" s="74"/>
      <c r="AK1744" s="74"/>
      <c r="AL1744" s="74"/>
      <c r="AM1744" s="74"/>
      <c r="AN1744" s="74"/>
    </row>
    <row r="1745" spans="1:40" ht="14.5">
      <c r="A1745" s="74"/>
      <c r="B1745" s="74"/>
      <c r="C1745" s="74"/>
      <c r="D1745" s="74"/>
      <c r="E1745" s="74"/>
      <c r="F1745" s="74"/>
      <c r="G1745" s="74"/>
      <c r="H1745" s="74"/>
      <c r="I1745" s="74"/>
      <c r="J1745" s="74"/>
      <c r="K1745" s="74"/>
      <c r="L1745" s="74"/>
      <c r="M1745" s="74"/>
      <c r="N1745" s="74"/>
      <c r="O1745" s="74"/>
      <c r="P1745" s="74"/>
      <c r="R1745" s="74"/>
      <c r="S1745" s="74"/>
      <c r="T1745" s="74"/>
      <c r="U1745" s="74"/>
      <c r="V1745" s="21"/>
      <c r="W1745" s="74"/>
      <c r="X1745" s="74"/>
      <c r="Y1745" s="74"/>
      <c r="Z1745" s="74"/>
      <c r="AA1745" s="74"/>
      <c r="AB1745" s="74"/>
      <c r="AC1745" s="74"/>
      <c r="AD1745" s="74"/>
      <c r="AE1745" s="74"/>
      <c r="AF1745" s="74"/>
      <c r="AG1745" s="74"/>
      <c r="AH1745" s="74"/>
      <c r="AI1745" s="74"/>
      <c r="AJ1745" s="74"/>
      <c r="AK1745" s="74"/>
      <c r="AL1745" s="74"/>
      <c r="AM1745" s="74"/>
      <c r="AN1745" s="74"/>
    </row>
    <row r="1746" spans="1:40" ht="14.5">
      <c r="A1746" s="74"/>
      <c r="B1746" s="74"/>
      <c r="C1746" s="74"/>
      <c r="D1746" s="74"/>
      <c r="E1746" s="74"/>
      <c r="F1746" s="74"/>
      <c r="G1746" s="74"/>
      <c r="H1746" s="74"/>
      <c r="I1746" s="74"/>
      <c r="J1746" s="74"/>
      <c r="K1746" s="74"/>
      <c r="L1746" s="74"/>
      <c r="M1746" s="74"/>
      <c r="N1746" s="74"/>
      <c r="O1746" s="74"/>
      <c r="P1746" s="74"/>
      <c r="R1746" s="74"/>
      <c r="S1746" s="74"/>
      <c r="T1746" s="74"/>
      <c r="U1746" s="74"/>
      <c r="V1746" s="21"/>
      <c r="W1746" s="74"/>
      <c r="X1746" s="74"/>
      <c r="Y1746" s="74"/>
      <c r="Z1746" s="74"/>
      <c r="AA1746" s="74"/>
      <c r="AB1746" s="74"/>
      <c r="AC1746" s="74"/>
      <c r="AD1746" s="74"/>
      <c r="AE1746" s="74"/>
      <c r="AF1746" s="74"/>
      <c r="AG1746" s="74"/>
      <c r="AH1746" s="74"/>
      <c r="AI1746" s="74"/>
      <c r="AJ1746" s="74"/>
      <c r="AK1746" s="74"/>
      <c r="AL1746" s="74"/>
      <c r="AM1746" s="74"/>
      <c r="AN1746" s="74"/>
    </row>
    <row r="1747" spans="1:40" ht="14.5">
      <c r="A1747" s="74"/>
      <c r="B1747" s="74"/>
      <c r="C1747" s="74"/>
      <c r="D1747" s="74"/>
      <c r="E1747" s="74"/>
      <c r="F1747" s="74"/>
      <c r="G1747" s="74"/>
      <c r="H1747" s="74"/>
      <c r="I1747" s="74"/>
      <c r="J1747" s="74"/>
      <c r="K1747" s="74"/>
      <c r="L1747" s="74"/>
      <c r="M1747" s="74"/>
      <c r="N1747" s="74"/>
      <c r="O1747" s="74"/>
      <c r="P1747" s="74"/>
      <c r="R1747" s="74"/>
      <c r="S1747" s="74"/>
      <c r="T1747" s="74"/>
      <c r="U1747" s="74"/>
      <c r="V1747" s="21"/>
      <c r="W1747" s="74"/>
      <c r="X1747" s="74"/>
      <c r="Y1747" s="74"/>
      <c r="Z1747" s="74"/>
      <c r="AA1747" s="74"/>
      <c r="AB1747" s="74"/>
      <c r="AC1747" s="74"/>
      <c r="AD1747" s="74"/>
      <c r="AE1747" s="74"/>
      <c r="AF1747" s="74"/>
      <c r="AG1747" s="74"/>
      <c r="AH1747" s="74"/>
      <c r="AI1747" s="74"/>
      <c r="AJ1747" s="74"/>
      <c r="AK1747" s="74"/>
      <c r="AL1747" s="74"/>
      <c r="AM1747" s="74"/>
      <c r="AN1747" s="74"/>
    </row>
    <row r="1748" spans="1:40" ht="14.5">
      <c r="A1748" s="74"/>
      <c r="B1748" s="74"/>
      <c r="C1748" s="74"/>
      <c r="D1748" s="74"/>
      <c r="E1748" s="74"/>
      <c r="F1748" s="74"/>
      <c r="G1748" s="74"/>
      <c r="H1748" s="74"/>
      <c r="I1748" s="74"/>
      <c r="J1748" s="74"/>
      <c r="K1748" s="74"/>
      <c r="L1748" s="74"/>
      <c r="M1748" s="74"/>
      <c r="N1748" s="74"/>
      <c r="O1748" s="74"/>
      <c r="P1748" s="74"/>
      <c r="R1748" s="74"/>
      <c r="S1748" s="74"/>
      <c r="T1748" s="74"/>
      <c r="U1748" s="74"/>
      <c r="V1748" s="21"/>
      <c r="W1748" s="74"/>
      <c r="X1748" s="74"/>
      <c r="Y1748" s="74"/>
      <c r="Z1748" s="74"/>
      <c r="AA1748" s="74"/>
      <c r="AB1748" s="74"/>
      <c r="AC1748" s="74"/>
      <c r="AD1748" s="74"/>
      <c r="AE1748" s="74"/>
      <c r="AF1748" s="74"/>
      <c r="AG1748" s="74"/>
      <c r="AH1748" s="74"/>
      <c r="AI1748" s="74"/>
      <c r="AJ1748" s="74"/>
      <c r="AK1748" s="74"/>
      <c r="AL1748" s="74"/>
      <c r="AM1748" s="74"/>
      <c r="AN1748" s="74"/>
    </row>
    <row r="1749" spans="1:40" ht="14.5">
      <c r="A1749" s="74"/>
      <c r="B1749" s="74"/>
      <c r="C1749" s="74"/>
      <c r="D1749" s="74"/>
      <c r="E1749" s="74"/>
      <c r="F1749" s="74"/>
      <c r="G1749" s="74"/>
      <c r="H1749" s="74"/>
      <c r="I1749" s="74"/>
      <c r="J1749" s="74"/>
      <c r="K1749" s="74"/>
      <c r="L1749" s="74"/>
      <c r="M1749" s="74"/>
      <c r="N1749" s="74"/>
      <c r="O1749" s="74"/>
      <c r="P1749" s="74"/>
      <c r="R1749" s="74"/>
      <c r="S1749" s="74"/>
      <c r="T1749" s="74"/>
      <c r="U1749" s="74"/>
      <c r="V1749" s="21"/>
      <c r="W1749" s="74"/>
      <c r="X1749" s="74"/>
      <c r="Y1749" s="74"/>
      <c r="Z1749" s="74"/>
      <c r="AA1749" s="74"/>
      <c r="AB1749" s="74"/>
      <c r="AC1749" s="74"/>
      <c r="AD1749" s="74"/>
      <c r="AE1749" s="74"/>
      <c r="AF1749" s="74"/>
      <c r="AG1749" s="74"/>
      <c r="AH1749" s="74"/>
      <c r="AI1749" s="74"/>
      <c r="AJ1749" s="74"/>
      <c r="AK1749" s="74"/>
      <c r="AL1749" s="74"/>
      <c r="AM1749" s="74"/>
      <c r="AN1749" s="74"/>
    </row>
    <row r="1750" spans="1:40" ht="14.5">
      <c r="A1750" s="74"/>
      <c r="B1750" s="74"/>
      <c r="C1750" s="74"/>
      <c r="D1750" s="74"/>
      <c r="E1750" s="74"/>
      <c r="F1750" s="74"/>
      <c r="G1750" s="74"/>
      <c r="H1750" s="74"/>
      <c r="I1750" s="74"/>
      <c r="J1750" s="74"/>
      <c r="K1750" s="74"/>
      <c r="L1750" s="74"/>
      <c r="M1750" s="74"/>
      <c r="N1750" s="74"/>
      <c r="O1750" s="74"/>
      <c r="P1750" s="74"/>
      <c r="R1750" s="74"/>
      <c r="S1750" s="74"/>
      <c r="T1750" s="74"/>
      <c r="U1750" s="74"/>
      <c r="V1750" s="21"/>
      <c r="W1750" s="74"/>
      <c r="X1750" s="74"/>
      <c r="Y1750" s="74"/>
      <c r="Z1750" s="74"/>
      <c r="AA1750" s="74"/>
      <c r="AB1750" s="74"/>
      <c r="AC1750" s="74"/>
      <c r="AD1750" s="74"/>
      <c r="AE1750" s="74"/>
      <c r="AF1750" s="74"/>
      <c r="AG1750" s="74"/>
      <c r="AH1750" s="74"/>
      <c r="AI1750" s="74"/>
      <c r="AJ1750" s="74"/>
      <c r="AK1750" s="74"/>
      <c r="AL1750" s="74"/>
      <c r="AM1750" s="74"/>
      <c r="AN1750" s="74"/>
    </row>
    <row r="1751" spans="1:40" ht="14.5">
      <c r="A1751" s="74"/>
      <c r="B1751" s="74"/>
      <c r="C1751" s="74"/>
      <c r="D1751" s="74"/>
      <c r="E1751" s="74"/>
      <c r="F1751" s="74"/>
      <c r="G1751" s="74"/>
      <c r="H1751" s="74"/>
      <c r="I1751" s="74"/>
      <c r="J1751" s="74"/>
      <c r="K1751" s="74"/>
      <c r="L1751" s="74"/>
      <c r="M1751" s="74"/>
      <c r="N1751" s="74"/>
      <c r="O1751" s="74"/>
      <c r="P1751" s="74"/>
      <c r="R1751" s="74"/>
      <c r="S1751" s="74"/>
      <c r="T1751" s="74"/>
      <c r="U1751" s="74"/>
      <c r="V1751" s="21"/>
      <c r="W1751" s="74"/>
      <c r="X1751" s="74"/>
      <c r="Y1751" s="74"/>
      <c r="Z1751" s="74"/>
      <c r="AA1751" s="74"/>
      <c r="AB1751" s="74"/>
      <c r="AC1751" s="74"/>
      <c r="AD1751" s="74"/>
      <c r="AE1751" s="74"/>
      <c r="AF1751" s="74"/>
      <c r="AG1751" s="74"/>
      <c r="AH1751" s="74"/>
      <c r="AI1751" s="74"/>
      <c r="AJ1751" s="74"/>
      <c r="AK1751" s="74"/>
      <c r="AL1751" s="74"/>
      <c r="AM1751" s="74"/>
      <c r="AN1751" s="74"/>
    </row>
    <row r="1752" spans="1:40" ht="14.5">
      <c r="A1752" s="74"/>
      <c r="B1752" s="74"/>
      <c r="C1752" s="74"/>
      <c r="D1752" s="74"/>
      <c r="E1752" s="74"/>
      <c r="F1752" s="74"/>
      <c r="G1752" s="74"/>
      <c r="H1752" s="74"/>
      <c r="I1752" s="74"/>
      <c r="J1752" s="74"/>
      <c r="K1752" s="74"/>
      <c r="L1752" s="74"/>
      <c r="M1752" s="74"/>
      <c r="N1752" s="74"/>
      <c r="O1752" s="74"/>
      <c r="P1752" s="74"/>
      <c r="R1752" s="74"/>
      <c r="S1752" s="74"/>
      <c r="T1752" s="74"/>
      <c r="U1752" s="74"/>
      <c r="V1752" s="21"/>
      <c r="W1752" s="74"/>
      <c r="X1752" s="74"/>
      <c r="Y1752" s="74"/>
      <c r="Z1752" s="74"/>
      <c r="AA1752" s="74"/>
      <c r="AB1752" s="74"/>
      <c r="AC1752" s="74"/>
      <c r="AD1752" s="74"/>
      <c r="AE1752" s="74"/>
      <c r="AF1752" s="74"/>
      <c r="AG1752" s="74"/>
      <c r="AH1752" s="74"/>
      <c r="AI1752" s="74"/>
      <c r="AJ1752" s="74"/>
      <c r="AK1752" s="74"/>
      <c r="AL1752" s="74"/>
      <c r="AM1752" s="74"/>
      <c r="AN1752" s="74"/>
    </row>
    <row r="1753" spans="1:40" ht="14.5">
      <c r="A1753" s="74"/>
      <c r="B1753" s="74"/>
      <c r="C1753" s="74"/>
      <c r="D1753" s="74"/>
      <c r="E1753" s="74"/>
      <c r="F1753" s="74"/>
      <c r="G1753" s="74"/>
      <c r="H1753" s="74"/>
      <c r="I1753" s="74"/>
      <c r="J1753" s="74"/>
      <c r="K1753" s="74"/>
      <c r="L1753" s="74"/>
      <c r="M1753" s="74"/>
      <c r="N1753" s="74"/>
      <c r="O1753" s="74"/>
      <c r="P1753" s="74"/>
      <c r="R1753" s="74"/>
      <c r="S1753" s="74"/>
      <c r="T1753" s="74"/>
      <c r="U1753" s="74"/>
      <c r="V1753" s="21"/>
      <c r="W1753" s="74"/>
      <c r="X1753" s="74"/>
      <c r="Y1753" s="74"/>
      <c r="Z1753" s="74"/>
      <c r="AA1753" s="74"/>
      <c r="AB1753" s="74"/>
      <c r="AC1753" s="74"/>
      <c r="AD1753" s="74"/>
      <c r="AE1753" s="74"/>
      <c r="AF1753" s="74"/>
      <c r="AG1753" s="74"/>
      <c r="AH1753" s="74"/>
      <c r="AI1753" s="74"/>
      <c r="AJ1753" s="74"/>
      <c r="AK1753" s="74"/>
      <c r="AL1753" s="74"/>
      <c r="AM1753" s="74"/>
      <c r="AN1753" s="74"/>
    </row>
    <row r="1754" spans="1:40" ht="14.5">
      <c r="A1754" s="74"/>
      <c r="B1754" s="74"/>
      <c r="C1754" s="74"/>
      <c r="D1754" s="74"/>
      <c r="E1754" s="74"/>
      <c r="F1754" s="74"/>
      <c r="G1754" s="74"/>
      <c r="H1754" s="74"/>
      <c r="I1754" s="74"/>
      <c r="J1754" s="74"/>
      <c r="K1754" s="74"/>
      <c r="L1754" s="74"/>
      <c r="M1754" s="74"/>
      <c r="N1754" s="74"/>
      <c r="O1754" s="74"/>
      <c r="P1754" s="74"/>
      <c r="R1754" s="74"/>
      <c r="S1754" s="74"/>
      <c r="T1754" s="74"/>
      <c r="U1754" s="74"/>
      <c r="V1754" s="21"/>
      <c r="W1754" s="74"/>
      <c r="X1754" s="74"/>
      <c r="Y1754" s="74"/>
      <c r="Z1754" s="74"/>
      <c r="AA1754" s="74"/>
      <c r="AB1754" s="74"/>
      <c r="AC1754" s="74"/>
      <c r="AD1754" s="74"/>
      <c r="AE1754" s="74"/>
      <c r="AF1754" s="74"/>
      <c r="AG1754" s="74"/>
      <c r="AH1754" s="74"/>
      <c r="AI1754" s="74"/>
      <c r="AJ1754" s="74"/>
      <c r="AK1754" s="74"/>
      <c r="AL1754" s="74"/>
      <c r="AM1754" s="74"/>
      <c r="AN1754" s="74"/>
    </row>
    <row r="1755" spans="1:40" ht="14.5">
      <c r="A1755" s="74"/>
      <c r="B1755" s="74"/>
      <c r="C1755" s="74"/>
      <c r="D1755" s="74"/>
      <c r="E1755" s="74"/>
      <c r="F1755" s="74"/>
      <c r="G1755" s="74"/>
      <c r="H1755" s="74"/>
      <c r="I1755" s="74"/>
      <c r="J1755" s="74"/>
      <c r="K1755" s="74"/>
      <c r="L1755" s="74"/>
      <c r="M1755" s="74"/>
      <c r="N1755" s="74"/>
      <c r="O1755" s="74"/>
      <c r="P1755" s="74"/>
      <c r="R1755" s="74"/>
      <c r="S1755" s="74"/>
      <c r="T1755" s="74"/>
      <c r="U1755" s="74"/>
      <c r="V1755" s="21"/>
      <c r="W1755" s="74"/>
      <c r="X1755" s="74"/>
      <c r="Y1755" s="74"/>
      <c r="Z1755" s="74"/>
      <c r="AA1755" s="74"/>
      <c r="AB1755" s="74"/>
      <c r="AC1755" s="74"/>
      <c r="AD1755" s="74"/>
      <c r="AE1755" s="74"/>
      <c r="AF1755" s="74"/>
      <c r="AG1755" s="74"/>
      <c r="AH1755" s="74"/>
      <c r="AI1755" s="74"/>
      <c r="AJ1755" s="74"/>
      <c r="AK1755" s="74"/>
      <c r="AL1755" s="74"/>
      <c r="AM1755" s="74"/>
      <c r="AN1755" s="74"/>
    </row>
    <row r="1756" spans="1:40" ht="14.5">
      <c r="A1756" s="74"/>
      <c r="B1756" s="74"/>
      <c r="C1756" s="74"/>
      <c r="D1756" s="74"/>
      <c r="E1756" s="74"/>
      <c r="F1756" s="74"/>
      <c r="G1756" s="74"/>
      <c r="H1756" s="74"/>
      <c r="I1756" s="74"/>
      <c r="J1756" s="74"/>
      <c r="K1756" s="74"/>
      <c r="L1756" s="74"/>
      <c r="M1756" s="74"/>
      <c r="N1756" s="74"/>
      <c r="O1756" s="74"/>
      <c r="P1756" s="74"/>
      <c r="R1756" s="74"/>
      <c r="S1756" s="74"/>
      <c r="T1756" s="74"/>
      <c r="U1756" s="74"/>
      <c r="V1756" s="21"/>
      <c r="W1756" s="74"/>
      <c r="X1756" s="74"/>
      <c r="Y1756" s="74"/>
      <c r="Z1756" s="74"/>
      <c r="AA1756" s="74"/>
      <c r="AB1756" s="74"/>
      <c r="AC1756" s="74"/>
      <c r="AD1756" s="74"/>
      <c r="AE1756" s="74"/>
      <c r="AF1756" s="74"/>
      <c r="AG1756" s="74"/>
      <c r="AH1756" s="74"/>
      <c r="AI1756" s="74"/>
      <c r="AJ1756" s="74"/>
      <c r="AK1756" s="74"/>
      <c r="AL1756" s="74"/>
      <c r="AM1756" s="74"/>
      <c r="AN1756" s="74"/>
    </row>
    <row r="1757" spans="1:40" ht="14.5">
      <c r="A1757" s="74"/>
      <c r="B1757" s="74"/>
      <c r="C1757" s="74"/>
      <c r="D1757" s="74"/>
      <c r="E1757" s="74"/>
      <c r="F1757" s="74"/>
      <c r="G1757" s="74"/>
      <c r="H1757" s="74"/>
      <c r="I1757" s="74"/>
      <c r="J1757" s="74"/>
      <c r="K1757" s="74"/>
      <c r="L1757" s="74"/>
      <c r="M1757" s="74"/>
      <c r="N1757" s="74"/>
      <c r="O1757" s="74"/>
      <c r="P1757" s="74"/>
      <c r="R1757" s="74"/>
      <c r="S1757" s="74"/>
      <c r="T1757" s="74"/>
      <c r="U1757" s="74"/>
      <c r="V1757" s="21"/>
      <c r="W1757" s="74"/>
      <c r="X1757" s="74"/>
      <c r="Y1757" s="74"/>
      <c r="Z1757" s="74"/>
      <c r="AA1757" s="74"/>
      <c r="AB1757" s="74"/>
      <c r="AC1757" s="74"/>
      <c r="AD1757" s="74"/>
      <c r="AE1757" s="74"/>
      <c r="AF1757" s="74"/>
      <c r="AG1757" s="74"/>
      <c r="AH1757" s="74"/>
      <c r="AI1757" s="74"/>
      <c r="AJ1757" s="74"/>
      <c r="AK1757" s="74"/>
      <c r="AL1757" s="74"/>
      <c r="AM1757" s="74"/>
      <c r="AN1757" s="74"/>
    </row>
    <row r="1758" spans="1:40" ht="14.5">
      <c r="A1758" s="74"/>
      <c r="B1758" s="74"/>
      <c r="C1758" s="74"/>
      <c r="D1758" s="74"/>
      <c r="E1758" s="74"/>
      <c r="F1758" s="74"/>
      <c r="G1758" s="74"/>
      <c r="H1758" s="74"/>
      <c r="I1758" s="74"/>
      <c r="J1758" s="74"/>
      <c r="K1758" s="74"/>
      <c r="L1758" s="74"/>
      <c r="M1758" s="74"/>
      <c r="N1758" s="74"/>
      <c r="O1758" s="74"/>
      <c r="P1758" s="74"/>
      <c r="R1758" s="74"/>
      <c r="S1758" s="74"/>
      <c r="T1758" s="74"/>
      <c r="U1758" s="74"/>
      <c r="V1758" s="21"/>
      <c r="W1758" s="74"/>
      <c r="X1758" s="74"/>
      <c r="Y1758" s="74"/>
      <c r="Z1758" s="74"/>
      <c r="AA1758" s="74"/>
      <c r="AB1758" s="74"/>
      <c r="AC1758" s="74"/>
      <c r="AD1758" s="74"/>
      <c r="AE1758" s="74"/>
      <c r="AF1758" s="74"/>
      <c r="AG1758" s="74"/>
      <c r="AH1758" s="74"/>
      <c r="AI1758" s="74"/>
      <c r="AJ1758" s="74"/>
      <c r="AK1758" s="74"/>
      <c r="AL1758" s="74"/>
      <c r="AM1758" s="74"/>
      <c r="AN1758" s="74"/>
    </row>
    <row r="1759" spans="1:40" ht="14.5">
      <c r="A1759" s="74"/>
      <c r="B1759" s="74"/>
      <c r="C1759" s="74"/>
      <c r="D1759" s="74"/>
      <c r="E1759" s="74"/>
      <c r="F1759" s="74"/>
      <c r="G1759" s="74"/>
      <c r="H1759" s="74"/>
      <c r="I1759" s="74"/>
      <c r="J1759" s="74"/>
      <c r="K1759" s="74"/>
      <c r="L1759" s="74"/>
      <c r="M1759" s="74"/>
      <c r="N1759" s="74"/>
      <c r="O1759" s="74"/>
      <c r="P1759" s="74"/>
      <c r="R1759" s="74"/>
      <c r="S1759" s="74"/>
      <c r="T1759" s="74"/>
      <c r="U1759" s="74"/>
      <c r="V1759" s="21"/>
      <c r="W1759" s="74"/>
      <c r="X1759" s="74"/>
      <c r="Y1759" s="74"/>
      <c r="Z1759" s="74"/>
      <c r="AA1759" s="74"/>
      <c r="AB1759" s="74"/>
      <c r="AC1759" s="74"/>
      <c r="AD1759" s="74"/>
      <c r="AE1759" s="74"/>
      <c r="AF1759" s="74"/>
      <c r="AG1759" s="74"/>
      <c r="AH1759" s="74"/>
      <c r="AI1759" s="74"/>
      <c r="AJ1759" s="74"/>
      <c r="AK1759" s="74"/>
      <c r="AL1759" s="74"/>
      <c r="AM1759" s="74"/>
      <c r="AN1759" s="74"/>
    </row>
    <row r="1760" spans="1:40" ht="14.5">
      <c r="A1760" s="74"/>
      <c r="B1760" s="74"/>
      <c r="C1760" s="74"/>
      <c r="D1760" s="74"/>
      <c r="E1760" s="74"/>
      <c r="F1760" s="74"/>
      <c r="G1760" s="74"/>
      <c r="H1760" s="74"/>
      <c r="I1760" s="74"/>
      <c r="J1760" s="74"/>
      <c r="K1760" s="74"/>
      <c r="L1760" s="74"/>
      <c r="M1760" s="74"/>
      <c r="N1760" s="74"/>
      <c r="O1760" s="74"/>
      <c r="P1760" s="74"/>
      <c r="R1760" s="74"/>
      <c r="S1760" s="74"/>
      <c r="T1760" s="74"/>
      <c r="U1760" s="74"/>
      <c r="V1760" s="21"/>
      <c r="W1760" s="74"/>
      <c r="X1760" s="74"/>
      <c r="Y1760" s="74"/>
      <c r="Z1760" s="74"/>
      <c r="AA1760" s="74"/>
      <c r="AB1760" s="74"/>
      <c r="AC1760" s="74"/>
      <c r="AD1760" s="74"/>
      <c r="AE1760" s="74"/>
      <c r="AF1760" s="74"/>
      <c r="AG1760" s="74"/>
      <c r="AH1760" s="74"/>
      <c r="AI1760" s="74"/>
      <c r="AJ1760" s="74"/>
      <c r="AK1760" s="74"/>
      <c r="AL1760" s="74"/>
      <c r="AM1760" s="74"/>
      <c r="AN1760" s="74"/>
    </row>
    <row r="1761" spans="1:40" ht="14.5">
      <c r="A1761" s="74"/>
      <c r="B1761" s="74"/>
      <c r="C1761" s="74"/>
      <c r="D1761" s="74"/>
      <c r="E1761" s="74"/>
      <c r="F1761" s="74"/>
      <c r="G1761" s="74"/>
      <c r="H1761" s="74"/>
      <c r="I1761" s="74"/>
      <c r="J1761" s="74"/>
      <c r="K1761" s="74"/>
      <c r="L1761" s="74"/>
      <c r="M1761" s="74"/>
      <c r="N1761" s="74"/>
      <c r="O1761" s="74"/>
      <c r="P1761" s="74"/>
      <c r="R1761" s="74"/>
      <c r="S1761" s="74"/>
      <c r="T1761" s="74"/>
      <c r="U1761" s="74"/>
      <c r="V1761" s="21"/>
      <c r="W1761" s="74"/>
      <c r="X1761" s="74"/>
      <c r="Y1761" s="74"/>
      <c r="Z1761" s="74"/>
      <c r="AA1761" s="74"/>
      <c r="AB1761" s="74"/>
      <c r="AC1761" s="74"/>
      <c r="AD1761" s="74"/>
      <c r="AE1761" s="74"/>
      <c r="AF1761" s="74"/>
      <c r="AG1761" s="74"/>
      <c r="AH1761" s="74"/>
      <c r="AI1761" s="74"/>
      <c r="AJ1761" s="74"/>
      <c r="AK1761" s="74"/>
      <c r="AL1761" s="74"/>
      <c r="AM1761" s="74"/>
      <c r="AN1761" s="74"/>
    </row>
    <row r="1762" spans="1:40" ht="14.5">
      <c r="A1762" s="74"/>
      <c r="B1762" s="74"/>
      <c r="C1762" s="74"/>
      <c r="D1762" s="74"/>
      <c r="E1762" s="74"/>
      <c r="F1762" s="74"/>
      <c r="G1762" s="74"/>
      <c r="H1762" s="74"/>
      <c r="I1762" s="74"/>
      <c r="J1762" s="74"/>
      <c r="K1762" s="74"/>
      <c r="L1762" s="74"/>
      <c r="M1762" s="74"/>
      <c r="N1762" s="74"/>
      <c r="O1762" s="74"/>
      <c r="P1762" s="74"/>
      <c r="R1762" s="74"/>
      <c r="S1762" s="74"/>
      <c r="T1762" s="74"/>
      <c r="U1762" s="74"/>
      <c r="V1762" s="21"/>
      <c r="W1762" s="74"/>
      <c r="X1762" s="74"/>
      <c r="Y1762" s="74"/>
      <c r="Z1762" s="74"/>
      <c r="AA1762" s="74"/>
      <c r="AB1762" s="74"/>
      <c r="AC1762" s="74"/>
      <c r="AD1762" s="74"/>
      <c r="AE1762" s="74"/>
      <c r="AF1762" s="74"/>
      <c r="AG1762" s="74"/>
      <c r="AH1762" s="74"/>
      <c r="AI1762" s="74"/>
      <c r="AJ1762" s="74"/>
      <c r="AK1762" s="74"/>
      <c r="AL1762" s="74"/>
      <c r="AM1762" s="74"/>
      <c r="AN1762" s="74"/>
    </row>
    <row r="1763" spans="1:40" ht="14.5">
      <c r="A1763" s="74"/>
      <c r="B1763" s="74"/>
      <c r="C1763" s="74"/>
      <c r="D1763" s="74"/>
      <c r="E1763" s="74"/>
      <c r="F1763" s="74"/>
      <c r="G1763" s="74"/>
      <c r="H1763" s="74"/>
      <c r="I1763" s="74"/>
      <c r="J1763" s="74"/>
      <c r="K1763" s="74"/>
      <c r="L1763" s="74"/>
      <c r="M1763" s="74"/>
      <c r="N1763" s="74"/>
      <c r="O1763" s="74"/>
      <c r="P1763" s="74"/>
      <c r="R1763" s="74"/>
      <c r="S1763" s="74"/>
      <c r="T1763" s="74"/>
      <c r="U1763" s="74"/>
      <c r="V1763" s="21"/>
      <c r="W1763" s="74"/>
      <c r="X1763" s="74"/>
      <c r="Y1763" s="74"/>
      <c r="Z1763" s="74"/>
      <c r="AA1763" s="74"/>
      <c r="AB1763" s="74"/>
      <c r="AC1763" s="74"/>
      <c r="AD1763" s="74"/>
      <c r="AE1763" s="74"/>
      <c r="AF1763" s="74"/>
      <c r="AG1763" s="74"/>
      <c r="AH1763" s="74"/>
      <c r="AI1763" s="74"/>
      <c r="AJ1763" s="74"/>
      <c r="AK1763" s="74"/>
      <c r="AL1763" s="74"/>
      <c r="AM1763" s="74"/>
      <c r="AN1763" s="74"/>
    </row>
    <row r="1764" spans="1:40" ht="14.5">
      <c r="A1764" s="74"/>
      <c r="B1764" s="74"/>
      <c r="C1764" s="74"/>
      <c r="D1764" s="74"/>
      <c r="E1764" s="74"/>
      <c r="F1764" s="74"/>
      <c r="G1764" s="74"/>
      <c r="H1764" s="74"/>
      <c r="I1764" s="74"/>
      <c r="J1764" s="74"/>
      <c r="K1764" s="74"/>
      <c r="L1764" s="74"/>
      <c r="M1764" s="74"/>
      <c r="N1764" s="74"/>
      <c r="O1764" s="74"/>
      <c r="P1764" s="74"/>
      <c r="R1764" s="74"/>
      <c r="S1764" s="74"/>
      <c r="T1764" s="74"/>
      <c r="U1764" s="74"/>
      <c r="V1764" s="21"/>
      <c r="W1764" s="74"/>
      <c r="X1764" s="74"/>
      <c r="Y1764" s="74"/>
      <c r="Z1764" s="74"/>
      <c r="AA1764" s="74"/>
      <c r="AB1764" s="74"/>
      <c r="AC1764" s="74"/>
      <c r="AD1764" s="74"/>
      <c r="AE1764" s="74"/>
      <c r="AF1764" s="74"/>
      <c r="AG1764" s="74"/>
      <c r="AH1764" s="74"/>
      <c r="AI1764" s="74"/>
      <c r="AJ1764" s="74"/>
      <c r="AK1764" s="74"/>
      <c r="AL1764" s="74"/>
      <c r="AM1764" s="74"/>
      <c r="AN1764" s="74"/>
    </row>
    <row r="1765" spans="1:40" ht="14.5">
      <c r="A1765" s="74"/>
      <c r="B1765" s="74"/>
      <c r="C1765" s="74"/>
      <c r="D1765" s="74"/>
      <c r="E1765" s="74"/>
      <c r="F1765" s="74"/>
      <c r="G1765" s="74"/>
      <c r="H1765" s="74"/>
      <c r="I1765" s="74"/>
      <c r="J1765" s="74"/>
      <c r="K1765" s="74"/>
      <c r="L1765" s="74"/>
      <c r="M1765" s="74"/>
      <c r="N1765" s="74"/>
      <c r="O1765" s="74"/>
      <c r="P1765" s="74"/>
      <c r="R1765" s="74"/>
      <c r="S1765" s="74"/>
      <c r="T1765" s="74"/>
      <c r="U1765" s="74"/>
      <c r="V1765" s="21"/>
      <c r="W1765" s="74"/>
      <c r="X1765" s="74"/>
      <c r="Y1765" s="74"/>
      <c r="Z1765" s="74"/>
      <c r="AA1765" s="74"/>
      <c r="AB1765" s="74"/>
      <c r="AC1765" s="74"/>
      <c r="AD1765" s="74"/>
      <c r="AE1765" s="74"/>
      <c r="AF1765" s="74"/>
      <c r="AG1765" s="74"/>
      <c r="AH1765" s="74"/>
      <c r="AI1765" s="74"/>
      <c r="AJ1765" s="74"/>
      <c r="AK1765" s="74"/>
      <c r="AL1765" s="74"/>
      <c r="AM1765" s="74"/>
      <c r="AN1765" s="74"/>
    </row>
    <row r="1766" spans="1:40" ht="14.5">
      <c r="A1766" s="74"/>
      <c r="B1766" s="74"/>
      <c r="C1766" s="74"/>
      <c r="D1766" s="74"/>
      <c r="E1766" s="74"/>
      <c r="F1766" s="74"/>
      <c r="G1766" s="74"/>
      <c r="H1766" s="74"/>
      <c r="I1766" s="74"/>
      <c r="J1766" s="74"/>
      <c r="K1766" s="74"/>
      <c r="L1766" s="74"/>
      <c r="M1766" s="74"/>
      <c r="N1766" s="74"/>
      <c r="O1766" s="74"/>
      <c r="P1766" s="74"/>
      <c r="R1766" s="74"/>
      <c r="S1766" s="74"/>
      <c r="T1766" s="74"/>
      <c r="U1766" s="74"/>
      <c r="V1766" s="21"/>
      <c r="W1766" s="74"/>
      <c r="X1766" s="74"/>
      <c r="Y1766" s="74"/>
      <c r="Z1766" s="74"/>
      <c r="AA1766" s="74"/>
      <c r="AB1766" s="74"/>
      <c r="AC1766" s="74"/>
      <c r="AD1766" s="74"/>
      <c r="AE1766" s="74"/>
      <c r="AF1766" s="74"/>
      <c r="AG1766" s="74"/>
      <c r="AH1766" s="74"/>
      <c r="AI1766" s="74"/>
      <c r="AJ1766" s="74"/>
      <c r="AK1766" s="74"/>
      <c r="AL1766" s="74"/>
      <c r="AM1766" s="74"/>
      <c r="AN1766" s="74"/>
    </row>
    <row r="1767" spans="1:40" ht="14.5">
      <c r="A1767" s="74"/>
      <c r="B1767" s="74"/>
      <c r="C1767" s="74"/>
      <c r="D1767" s="74"/>
      <c r="E1767" s="74"/>
      <c r="F1767" s="74"/>
      <c r="G1767" s="74"/>
      <c r="H1767" s="74"/>
      <c r="I1767" s="74"/>
      <c r="J1767" s="74"/>
      <c r="K1767" s="74"/>
      <c r="L1767" s="74"/>
      <c r="M1767" s="74"/>
      <c r="N1767" s="74"/>
      <c r="O1767" s="74"/>
      <c r="P1767" s="74"/>
      <c r="R1767" s="74"/>
      <c r="S1767" s="74"/>
      <c r="T1767" s="74"/>
      <c r="U1767" s="74"/>
      <c r="V1767" s="21"/>
      <c r="W1767" s="74"/>
      <c r="X1767" s="74"/>
      <c r="Y1767" s="74"/>
      <c r="Z1767" s="74"/>
      <c r="AA1767" s="74"/>
      <c r="AB1767" s="74"/>
      <c r="AC1767" s="74"/>
      <c r="AD1767" s="74"/>
      <c r="AE1767" s="74"/>
      <c r="AF1767" s="74"/>
      <c r="AG1767" s="74"/>
      <c r="AH1767" s="74"/>
      <c r="AI1767" s="74"/>
      <c r="AJ1767" s="74"/>
      <c r="AK1767" s="74"/>
      <c r="AL1767" s="74"/>
      <c r="AM1767" s="74"/>
      <c r="AN1767" s="74"/>
    </row>
    <row r="1768" spans="1:40" ht="14.5">
      <c r="A1768" s="74"/>
      <c r="B1768" s="74"/>
      <c r="C1768" s="74"/>
      <c r="D1768" s="74"/>
      <c r="E1768" s="74"/>
      <c r="F1768" s="74"/>
      <c r="G1768" s="74"/>
      <c r="H1768" s="74"/>
      <c r="I1768" s="74"/>
      <c r="J1768" s="74"/>
      <c r="K1768" s="74"/>
      <c r="L1768" s="74"/>
      <c r="M1768" s="74"/>
      <c r="N1768" s="74"/>
      <c r="O1768" s="74"/>
      <c r="P1768" s="74"/>
      <c r="R1768" s="74"/>
      <c r="S1768" s="74"/>
      <c r="T1768" s="74"/>
      <c r="U1768" s="74"/>
      <c r="V1768" s="21"/>
      <c r="W1768" s="74"/>
      <c r="X1768" s="74"/>
      <c r="Y1768" s="74"/>
      <c r="Z1768" s="74"/>
      <c r="AA1768" s="74"/>
      <c r="AB1768" s="74"/>
      <c r="AC1768" s="74"/>
      <c r="AD1768" s="74"/>
      <c r="AE1768" s="74"/>
      <c r="AF1768" s="74"/>
      <c r="AG1768" s="74"/>
      <c r="AH1768" s="74"/>
      <c r="AI1768" s="74"/>
      <c r="AJ1768" s="74"/>
      <c r="AK1768" s="74"/>
      <c r="AL1768" s="74"/>
      <c r="AM1768" s="74"/>
      <c r="AN1768" s="74"/>
    </row>
    <row r="1769" spans="1:40" ht="14.5">
      <c r="A1769" s="74"/>
      <c r="B1769" s="74"/>
      <c r="C1769" s="74"/>
      <c r="D1769" s="74"/>
      <c r="E1769" s="74"/>
      <c r="F1769" s="74"/>
      <c r="G1769" s="74"/>
      <c r="H1769" s="74"/>
      <c r="I1769" s="74"/>
      <c r="J1769" s="74"/>
      <c r="K1769" s="74"/>
      <c r="L1769" s="74"/>
      <c r="M1769" s="74"/>
      <c r="N1769" s="74"/>
      <c r="O1769" s="74"/>
      <c r="P1769" s="74"/>
      <c r="R1769" s="74"/>
      <c r="S1769" s="74"/>
      <c r="T1769" s="74"/>
      <c r="U1769" s="74"/>
      <c r="V1769" s="21"/>
      <c r="W1769" s="74"/>
      <c r="X1769" s="74"/>
      <c r="Y1769" s="74"/>
      <c r="Z1769" s="74"/>
      <c r="AA1769" s="74"/>
      <c r="AB1769" s="74"/>
      <c r="AC1769" s="74"/>
      <c r="AD1769" s="74"/>
      <c r="AE1769" s="74"/>
      <c r="AF1769" s="74"/>
      <c r="AG1769" s="74"/>
      <c r="AH1769" s="74"/>
      <c r="AI1769" s="74"/>
      <c r="AJ1769" s="74"/>
      <c r="AK1769" s="74"/>
      <c r="AL1769" s="74"/>
      <c r="AM1769" s="74"/>
      <c r="AN1769" s="74"/>
    </row>
    <row r="1770" spans="1:40" ht="14.5">
      <c r="A1770" s="74"/>
      <c r="B1770" s="74"/>
      <c r="C1770" s="74"/>
      <c r="D1770" s="74"/>
      <c r="E1770" s="74"/>
      <c r="F1770" s="74"/>
      <c r="G1770" s="74"/>
      <c r="H1770" s="74"/>
      <c r="I1770" s="74"/>
      <c r="J1770" s="74"/>
      <c r="K1770" s="74"/>
      <c r="L1770" s="74"/>
      <c r="M1770" s="74"/>
      <c r="N1770" s="74"/>
      <c r="O1770" s="74"/>
      <c r="P1770" s="74"/>
      <c r="R1770" s="74"/>
      <c r="S1770" s="74"/>
      <c r="T1770" s="74"/>
      <c r="U1770" s="74"/>
      <c r="V1770" s="21"/>
      <c r="W1770" s="74"/>
      <c r="X1770" s="74"/>
      <c r="Y1770" s="74"/>
      <c r="Z1770" s="74"/>
      <c r="AA1770" s="74"/>
      <c r="AB1770" s="74"/>
      <c r="AC1770" s="74"/>
      <c r="AD1770" s="74"/>
      <c r="AE1770" s="74"/>
      <c r="AF1770" s="74"/>
      <c r="AG1770" s="74"/>
      <c r="AH1770" s="74"/>
      <c r="AI1770" s="74"/>
      <c r="AJ1770" s="74"/>
      <c r="AK1770" s="74"/>
      <c r="AL1770" s="74"/>
      <c r="AM1770" s="74"/>
      <c r="AN1770" s="74"/>
    </row>
    <row r="1771" spans="1:40" ht="14.5">
      <c r="A1771" s="74"/>
      <c r="B1771" s="74"/>
      <c r="C1771" s="74"/>
      <c r="D1771" s="74"/>
      <c r="E1771" s="74"/>
      <c r="F1771" s="74"/>
      <c r="G1771" s="74"/>
      <c r="H1771" s="74"/>
      <c r="I1771" s="74"/>
      <c r="J1771" s="74"/>
      <c r="K1771" s="74"/>
      <c r="L1771" s="74"/>
      <c r="M1771" s="74"/>
      <c r="N1771" s="74"/>
      <c r="O1771" s="74"/>
      <c r="P1771" s="74"/>
      <c r="R1771" s="74"/>
      <c r="S1771" s="74"/>
      <c r="T1771" s="74"/>
      <c r="U1771" s="74"/>
      <c r="V1771" s="21"/>
      <c r="W1771" s="74"/>
      <c r="X1771" s="74"/>
      <c r="Y1771" s="74"/>
      <c r="Z1771" s="74"/>
      <c r="AA1771" s="74"/>
      <c r="AB1771" s="74"/>
      <c r="AC1771" s="74"/>
      <c r="AD1771" s="74"/>
      <c r="AE1771" s="74"/>
      <c r="AF1771" s="74"/>
      <c r="AG1771" s="74"/>
      <c r="AH1771" s="74"/>
      <c r="AI1771" s="74"/>
      <c r="AJ1771" s="74"/>
      <c r="AK1771" s="74"/>
      <c r="AL1771" s="74"/>
      <c r="AM1771" s="74"/>
      <c r="AN1771" s="74"/>
    </row>
    <row r="1772" spans="1:40" ht="14.5">
      <c r="A1772" s="74"/>
      <c r="B1772" s="74"/>
      <c r="C1772" s="74"/>
      <c r="D1772" s="74"/>
      <c r="E1772" s="74"/>
      <c r="F1772" s="74"/>
      <c r="G1772" s="74"/>
      <c r="H1772" s="74"/>
      <c r="I1772" s="74"/>
      <c r="J1772" s="74"/>
      <c r="K1772" s="74"/>
      <c r="L1772" s="74"/>
      <c r="M1772" s="74"/>
      <c r="N1772" s="74"/>
      <c r="O1772" s="74"/>
      <c r="P1772" s="74"/>
      <c r="R1772" s="74"/>
      <c r="S1772" s="74"/>
      <c r="T1772" s="74"/>
      <c r="U1772" s="74"/>
      <c r="V1772" s="21"/>
      <c r="W1772" s="74"/>
      <c r="X1772" s="74"/>
      <c r="Y1772" s="74"/>
      <c r="Z1772" s="74"/>
      <c r="AA1772" s="74"/>
      <c r="AB1772" s="74"/>
      <c r="AC1772" s="74"/>
      <c r="AD1772" s="74"/>
      <c r="AE1772" s="74"/>
      <c r="AF1772" s="74"/>
      <c r="AG1772" s="74"/>
      <c r="AH1772" s="74"/>
      <c r="AI1772" s="74"/>
      <c r="AJ1772" s="74"/>
      <c r="AK1772" s="74"/>
      <c r="AL1772" s="74"/>
      <c r="AM1772" s="74"/>
      <c r="AN1772" s="74"/>
    </row>
    <row r="1773" spans="1:40" ht="14.5">
      <c r="A1773" s="74"/>
      <c r="B1773" s="74"/>
      <c r="C1773" s="74"/>
      <c r="D1773" s="74"/>
      <c r="E1773" s="74"/>
      <c r="F1773" s="74"/>
      <c r="G1773" s="74"/>
      <c r="H1773" s="74"/>
      <c r="I1773" s="74"/>
      <c r="J1773" s="74"/>
      <c r="K1773" s="74"/>
      <c r="L1773" s="74"/>
      <c r="M1773" s="74"/>
      <c r="N1773" s="74"/>
      <c r="O1773" s="74"/>
      <c r="P1773" s="74"/>
      <c r="R1773" s="74"/>
      <c r="S1773" s="74"/>
      <c r="T1773" s="74"/>
      <c r="U1773" s="74"/>
      <c r="V1773" s="21"/>
      <c r="W1773" s="74"/>
      <c r="X1773" s="74"/>
      <c r="Y1773" s="74"/>
      <c r="Z1773" s="74"/>
      <c r="AA1773" s="74"/>
      <c r="AB1773" s="74"/>
      <c r="AC1773" s="74"/>
      <c r="AD1773" s="74"/>
      <c r="AE1773" s="74"/>
      <c r="AF1773" s="74"/>
      <c r="AG1773" s="74"/>
      <c r="AH1773" s="74"/>
      <c r="AI1773" s="74"/>
      <c r="AJ1773" s="74"/>
      <c r="AK1773" s="74"/>
      <c r="AL1773" s="74"/>
      <c r="AM1773" s="74"/>
      <c r="AN1773" s="74"/>
    </row>
    <row r="1774" spans="1:40" ht="14.5">
      <c r="A1774" s="74"/>
      <c r="B1774" s="74"/>
      <c r="C1774" s="74"/>
      <c r="D1774" s="74"/>
      <c r="E1774" s="74"/>
      <c r="F1774" s="74"/>
      <c r="G1774" s="74"/>
      <c r="H1774" s="74"/>
      <c r="I1774" s="74"/>
      <c r="J1774" s="74"/>
      <c r="K1774" s="74"/>
      <c r="L1774" s="74"/>
      <c r="M1774" s="74"/>
      <c r="N1774" s="74"/>
      <c r="O1774" s="74"/>
      <c r="P1774" s="74"/>
      <c r="R1774" s="74"/>
      <c r="S1774" s="74"/>
      <c r="T1774" s="74"/>
      <c r="U1774" s="74"/>
      <c r="V1774" s="21"/>
      <c r="W1774" s="74"/>
      <c r="X1774" s="74"/>
      <c r="Y1774" s="74"/>
      <c r="Z1774" s="74"/>
      <c r="AA1774" s="74"/>
      <c r="AB1774" s="74"/>
      <c r="AC1774" s="74"/>
      <c r="AD1774" s="74"/>
      <c r="AE1774" s="74"/>
      <c r="AF1774" s="74"/>
      <c r="AG1774" s="74"/>
      <c r="AH1774" s="74"/>
      <c r="AI1774" s="74"/>
      <c r="AJ1774" s="74"/>
      <c r="AK1774" s="74"/>
      <c r="AL1774" s="74"/>
      <c r="AM1774" s="74"/>
      <c r="AN1774" s="74"/>
    </row>
    <row r="1775" spans="1:40" ht="14.5">
      <c r="A1775" s="74"/>
      <c r="B1775" s="74"/>
      <c r="C1775" s="74"/>
      <c r="D1775" s="74"/>
      <c r="E1775" s="74"/>
      <c r="F1775" s="74"/>
      <c r="G1775" s="74"/>
      <c r="H1775" s="74"/>
      <c r="I1775" s="74"/>
      <c r="J1775" s="74"/>
      <c r="K1775" s="74"/>
      <c r="L1775" s="74"/>
      <c r="M1775" s="74"/>
      <c r="N1775" s="74"/>
      <c r="O1775" s="74"/>
      <c r="P1775" s="74"/>
      <c r="R1775" s="74"/>
      <c r="S1775" s="74"/>
      <c r="T1775" s="74"/>
      <c r="U1775" s="74"/>
      <c r="V1775" s="21"/>
      <c r="W1775" s="74"/>
      <c r="X1775" s="74"/>
      <c r="Y1775" s="74"/>
      <c r="Z1775" s="74"/>
      <c r="AA1775" s="74"/>
      <c r="AB1775" s="74"/>
      <c r="AC1775" s="74"/>
      <c r="AD1775" s="74"/>
      <c r="AE1775" s="74"/>
      <c r="AF1775" s="74"/>
      <c r="AG1775" s="74"/>
      <c r="AH1775" s="74"/>
      <c r="AI1775" s="74"/>
      <c r="AJ1775" s="74"/>
      <c r="AK1775" s="74"/>
      <c r="AL1775" s="74"/>
      <c r="AM1775" s="74"/>
      <c r="AN1775" s="74"/>
    </row>
    <row r="1776" spans="1:40" ht="14.5">
      <c r="A1776" s="74"/>
      <c r="B1776" s="74"/>
      <c r="C1776" s="74"/>
      <c r="D1776" s="74"/>
      <c r="E1776" s="74"/>
      <c r="F1776" s="74"/>
      <c r="G1776" s="74"/>
      <c r="H1776" s="74"/>
      <c r="I1776" s="74"/>
      <c r="J1776" s="74"/>
      <c r="K1776" s="74"/>
      <c r="L1776" s="74"/>
      <c r="M1776" s="74"/>
      <c r="N1776" s="74"/>
      <c r="O1776" s="74"/>
      <c r="P1776" s="74"/>
      <c r="R1776" s="74"/>
      <c r="S1776" s="74"/>
      <c r="T1776" s="74"/>
      <c r="U1776" s="74"/>
      <c r="V1776" s="21"/>
      <c r="W1776" s="74"/>
      <c r="X1776" s="74"/>
      <c r="Y1776" s="74"/>
      <c r="Z1776" s="74"/>
      <c r="AA1776" s="74"/>
      <c r="AB1776" s="74"/>
      <c r="AC1776" s="74"/>
      <c r="AD1776" s="74"/>
      <c r="AE1776" s="74"/>
      <c r="AF1776" s="74"/>
      <c r="AG1776" s="74"/>
      <c r="AH1776" s="74"/>
      <c r="AI1776" s="74"/>
      <c r="AJ1776" s="74"/>
      <c r="AK1776" s="74"/>
      <c r="AL1776" s="74"/>
      <c r="AM1776" s="74"/>
      <c r="AN1776" s="74"/>
    </row>
    <row r="1777" spans="1:40" ht="14.5">
      <c r="A1777" s="74"/>
      <c r="B1777" s="74"/>
      <c r="C1777" s="74"/>
      <c r="D1777" s="74"/>
      <c r="E1777" s="74"/>
      <c r="F1777" s="74"/>
      <c r="G1777" s="74"/>
      <c r="H1777" s="74"/>
      <c r="I1777" s="74"/>
      <c r="J1777" s="74"/>
      <c r="K1777" s="74"/>
      <c r="L1777" s="74"/>
      <c r="M1777" s="74"/>
      <c r="N1777" s="74"/>
      <c r="O1777" s="74"/>
      <c r="P1777" s="74"/>
      <c r="R1777" s="74"/>
      <c r="S1777" s="74"/>
      <c r="T1777" s="74"/>
      <c r="U1777" s="74"/>
      <c r="V1777" s="21"/>
      <c r="W1777" s="74"/>
      <c r="X1777" s="74"/>
      <c r="Y1777" s="74"/>
      <c r="Z1777" s="74"/>
      <c r="AA1777" s="74"/>
      <c r="AB1777" s="74"/>
      <c r="AC1777" s="74"/>
      <c r="AD1777" s="74"/>
      <c r="AE1777" s="74"/>
      <c r="AF1777" s="74"/>
      <c r="AG1777" s="74"/>
      <c r="AH1777" s="74"/>
      <c r="AI1777" s="74"/>
      <c r="AJ1777" s="74"/>
      <c r="AK1777" s="74"/>
      <c r="AL1777" s="74"/>
      <c r="AM1777" s="74"/>
      <c r="AN1777" s="74"/>
    </row>
    <row r="1778" spans="1:40" ht="14.5">
      <c r="A1778" s="74"/>
      <c r="B1778" s="74"/>
      <c r="C1778" s="74"/>
      <c r="D1778" s="74"/>
      <c r="E1778" s="74"/>
      <c r="F1778" s="74"/>
      <c r="G1778" s="74"/>
      <c r="H1778" s="74"/>
      <c r="I1778" s="74"/>
      <c r="J1778" s="74"/>
      <c r="K1778" s="74"/>
      <c r="L1778" s="74"/>
      <c r="M1778" s="74"/>
      <c r="N1778" s="74"/>
      <c r="O1778" s="74"/>
      <c r="P1778" s="74"/>
      <c r="R1778" s="74"/>
      <c r="S1778" s="74"/>
      <c r="T1778" s="74"/>
      <c r="U1778" s="74"/>
      <c r="V1778" s="21"/>
      <c r="W1778" s="74"/>
      <c r="X1778" s="74"/>
      <c r="Y1778" s="74"/>
      <c r="Z1778" s="74"/>
      <c r="AA1778" s="74"/>
      <c r="AB1778" s="74"/>
      <c r="AC1778" s="74"/>
      <c r="AD1778" s="74"/>
      <c r="AE1778" s="74"/>
      <c r="AF1778" s="74"/>
      <c r="AG1778" s="74"/>
      <c r="AH1778" s="74"/>
      <c r="AI1778" s="74"/>
      <c r="AJ1778" s="74"/>
      <c r="AK1778" s="74"/>
      <c r="AL1778" s="74"/>
      <c r="AM1778" s="74"/>
      <c r="AN1778" s="74"/>
    </row>
    <row r="1779" spans="1:40" ht="14.5">
      <c r="A1779" s="74"/>
      <c r="B1779" s="74"/>
      <c r="C1779" s="74"/>
      <c r="D1779" s="74"/>
      <c r="E1779" s="74"/>
      <c r="F1779" s="74"/>
      <c r="G1779" s="74"/>
      <c r="H1779" s="74"/>
      <c r="I1779" s="74"/>
      <c r="J1779" s="74"/>
      <c r="K1779" s="74"/>
      <c r="L1779" s="74"/>
      <c r="M1779" s="74"/>
      <c r="N1779" s="74"/>
      <c r="O1779" s="74"/>
      <c r="P1779" s="74"/>
      <c r="R1779" s="74"/>
      <c r="S1779" s="74"/>
      <c r="T1779" s="74"/>
      <c r="U1779" s="74"/>
      <c r="V1779" s="21"/>
      <c r="W1779" s="74"/>
      <c r="X1779" s="74"/>
      <c r="Y1779" s="74"/>
      <c r="Z1779" s="74"/>
      <c r="AA1779" s="74"/>
      <c r="AB1779" s="74"/>
      <c r="AC1779" s="74"/>
      <c r="AD1779" s="74"/>
      <c r="AE1779" s="74"/>
      <c r="AF1779" s="74"/>
      <c r="AG1779" s="74"/>
      <c r="AH1779" s="74"/>
      <c r="AI1779" s="74"/>
      <c r="AJ1779" s="74"/>
      <c r="AK1779" s="74"/>
      <c r="AL1779" s="74"/>
      <c r="AM1779" s="74"/>
      <c r="AN1779" s="74"/>
    </row>
    <row r="1780" spans="1:40" ht="14.5">
      <c r="A1780" s="74"/>
      <c r="B1780" s="74"/>
      <c r="C1780" s="74"/>
      <c r="D1780" s="74"/>
      <c r="E1780" s="74"/>
      <c r="F1780" s="74"/>
      <c r="G1780" s="74"/>
      <c r="H1780" s="74"/>
      <c r="I1780" s="74"/>
      <c r="J1780" s="74"/>
      <c r="K1780" s="74"/>
      <c r="L1780" s="74"/>
      <c r="M1780" s="74"/>
      <c r="N1780" s="74"/>
      <c r="O1780" s="74"/>
      <c r="P1780" s="74"/>
      <c r="R1780" s="74"/>
      <c r="S1780" s="74"/>
      <c r="T1780" s="74"/>
      <c r="U1780" s="74"/>
      <c r="V1780" s="21"/>
      <c r="W1780" s="74"/>
      <c r="X1780" s="74"/>
      <c r="Y1780" s="74"/>
      <c r="Z1780" s="74"/>
      <c r="AA1780" s="74"/>
      <c r="AB1780" s="74"/>
      <c r="AC1780" s="74"/>
      <c r="AD1780" s="74"/>
      <c r="AE1780" s="74"/>
      <c r="AF1780" s="74"/>
      <c r="AG1780" s="74"/>
      <c r="AH1780" s="74"/>
      <c r="AI1780" s="74"/>
      <c r="AJ1780" s="74"/>
      <c r="AK1780" s="74"/>
      <c r="AL1780" s="74"/>
      <c r="AM1780" s="74"/>
      <c r="AN1780" s="74"/>
    </row>
    <row r="1781" spans="1:40" ht="14.5">
      <c r="A1781" s="74"/>
      <c r="B1781" s="74"/>
      <c r="C1781" s="74"/>
      <c r="D1781" s="74"/>
      <c r="E1781" s="74"/>
      <c r="F1781" s="74"/>
      <c r="G1781" s="74"/>
      <c r="H1781" s="74"/>
      <c r="I1781" s="74"/>
      <c r="J1781" s="74"/>
      <c r="K1781" s="74"/>
      <c r="L1781" s="74"/>
      <c r="M1781" s="74"/>
      <c r="N1781" s="74"/>
      <c r="O1781" s="74"/>
      <c r="P1781" s="74"/>
      <c r="R1781" s="74"/>
      <c r="S1781" s="74"/>
      <c r="T1781" s="74"/>
      <c r="U1781" s="74"/>
      <c r="V1781" s="21"/>
      <c r="W1781" s="74"/>
      <c r="X1781" s="74"/>
      <c r="Y1781" s="74"/>
      <c r="Z1781" s="74"/>
      <c r="AA1781" s="74"/>
      <c r="AB1781" s="74"/>
      <c r="AC1781" s="74"/>
      <c r="AD1781" s="74"/>
      <c r="AE1781" s="74"/>
      <c r="AF1781" s="74"/>
      <c r="AG1781" s="74"/>
      <c r="AH1781" s="74"/>
      <c r="AI1781" s="74"/>
      <c r="AJ1781" s="74"/>
      <c r="AK1781" s="74"/>
      <c r="AL1781" s="74"/>
      <c r="AM1781" s="74"/>
      <c r="AN1781" s="74"/>
    </row>
    <row r="1782" spans="1:40" ht="14.5">
      <c r="A1782" s="74"/>
      <c r="B1782" s="74"/>
      <c r="C1782" s="74"/>
      <c r="D1782" s="74"/>
      <c r="E1782" s="74"/>
      <c r="F1782" s="74"/>
      <c r="G1782" s="74"/>
      <c r="H1782" s="74"/>
      <c r="I1782" s="74"/>
      <c r="J1782" s="74"/>
      <c r="K1782" s="74"/>
      <c r="L1782" s="74"/>
      <c r="M1782" s="74"/>
      <c r="N1782" s="74"/>
      <c r="O1782" s="74"/>
      <c r="P1782" s="74"/>
      <c r="R1782" s="74"/>
      <c r="S1782" s="74"/>
      <c r="T1782" s="74"/>
      <c r="U1782" s="74"/>
      <c r="V1782" s="21"/>
      <c r="W1782" s="74"/>
      <c r="X1782" s="74"/>
      <c r="Y1782" s="74"/>
      <c r="Z1782" s="74"/>
      <c r="AA1782" s="74"/>
      <c r="AB1782" s="74"/>
      <c r="AC1782" s="74"/>
      <c r="AD1782" s="74"/>
      <c r="AE1782" s="74"/>
      <c r="AF1782" s="74"/>
      <c r="AG1782" s="74"/>
      <c r="AH1782" s="74"/>
      <c r="AI1782" s="74"/>
      <c r="AJ1782" s="74"/>
      <c r="AK1782" s="74"/>
      <c r="AL1782" s="74"/>
      <c r="AM1782" s="74"/>
      <c r="AN1782" s="74"/>
    </row>
    <row r="1783" spans="1:40" ht="14.5">
      <c r="A1783" s="74"/>
      <c r="B1783" s="74"/>
      <c r="C1783" s="74"/>
      <c r="D1783" s="74"/>
      <c r="E1783" s="74"/>
      <c r="F1783" s="74"/>
      <c r="G1783" s="74"/>
      <c r="H1783" s="74"/>
      <c r="I1783" s="74"/>
      <c r="J1783" s="74"/>
      <c r="K1783" s="74"/>
      <c r="L1783" s="74"/>
      <c r="M1783" s="74"/>
      <c r="N1783" s="74"/>
      <c r="O1783" s="74"/>
      <c r="P1783" s="74"/>
      <c r="R1783" s="74"/>
      <c r="S1783" s="74"/>
      <c r="T1783" s="74"/>
      <c r="U1783" s="74"/>
      <c r="V1783" s="21"/>
      <c r="W1783" s="74"/>
      <c r="X1783" s="74"/>
      <c r="Y1783" s="74"/>
      <c r="Z1783" s="74"/>
      <c r="AA1783" s="74"/>
      <c r="AB1783" s="74"/>
      <c r="AC1783" s="74"/>
      <c r="AD1783" s="74"/>
      <c r="AE1783" s="74"/>
      <c r="AF1783" s="74"/>
      <c r="AG1783" s="74"/>
      <c r="AH1783" s="74"/>
      <c r="AI1783" s="74"/>
      <c r="AJ1783" s="74"/>
      <c r="AK1783" s="74"/>
      <c r="AL1783" s="74"/>
      <c r="AM1783" s="74"/>
      <c r="AN1783" s="74"/>
    </row>
    <row r="1784" spans="1:40" ht="14.5">
      <c r="A1784" s="74"/>
      <c r="B1784" s="74"/>
      <c r="C1784" s="74"/>
      <c r="D1784" s="74"/>
      <c r="E1784" s="74"/>
      <c r="F1784" s="74"/>
      <c r="G1784" s="74"/>
      <c r="H1784" s="74"/>
      <c r="I1784" s="74"/>
      <c r="J1784" s="74"/>
      <c r="K1784" s="74"/>
      <c r="L1784" s="74"/>
      <c r="M1784" s="74"/>
      <c r="N1784" s="74"/>
      <c r="O1784" s="74"/>
      <c r="P1784" s="74"/>
      <c r="R1784" s="74"/>
      <c r="S1784" s="74"/>
      <c r="T1784" s="74"/>
      <c r="U1784" s="74"/>
      <c r="V1784" s="21"/>
      <c r="W1784" s="74"/>
      <c r="X1784" s="74"/>
      <c r="Y1784" s="74"/>
      <c r="Z1784" s="74"/>
      <c r="AA1784" s="74"/>
      <c r="AB1784" s="74"/>
      <c r="AC1784" s="74"/>
      <c r="AD1784" s="74"/>
      <c r="AE1784" s="74"/>
      <c r="AF1784" s="74"/>
      <c r="AG1784" s="74"/>
      <c r="AH1784" s="74"/>
      <c r="AI1784" s="74"/>
      <c r="AJ1784" s="74"/>
      <c r="AK1784" s="74"/>
      <c r="AL1784" s="74"/>
      <c r="AM1784" s="74"/>
      <c r="AN1784" s="74"/>
    </row>
    <row r="1785" spans="1:40" ht="14.5">
      <c r="A1785" s="74"/>
      <c r="B1785" s="74"/>
      <c r="C1785" s="74"/>
      <c r="D1785" s="74"/>
      <c r="E1785" s="74"/>
      <c r="F1785" s="74"/>
      <c r="G1785" s="74"/>
      <c r="H1785" s="74"/>
      <c r="I1785" s="74"/>
      <c r="J1785" s="74"/>
      <c r="K1785" s="74"/>
      <c r="L1785" s="74"/>
      <c r="M1785" s="74"/>
      <c r="N1785" s="74"/>
      <c r="O1785" s="74"/>
      <c r="P1785" s="74"/>
      <c r="R1785" s="74"/>
      <c r="S1785" s="74"/>
      <c r="T1785" s="74"/>
      <c r="U1785" s="74"/>
      <c r="V1785" s="21"/>
      <c r="W1785" s="74"/>
      <c r="X1785" s="74"/>
      <c r="Y1785" s="74"/>
      <c r="Z1785" s="74"/>
      <c r="AA1785" s="74"/>
      <c r="AB1785" s="74"/>
      <c r="AC1785" s="74"/>
      <c r="AD1785" s="74"/>
      <c r="AE1785" s="74"/>
      <c r="AF1785" s="74"/>
      <c r="AG1785" s="74"/>
      <c r="AH1785" s="74"/>
      <c r="AI1785" s="74"/>
      <c r="AJ1785" s="74"/>
      <c r="AK1785" s="74"/>
      <c r="AL1785" s="74"/>
      <c r="AM1785" s="74"/>
      <c r="AN1785" s="74"/>
    </row>
    <row r="1786" spans="1:40" ht="14.5">
      <c r="A1786" s="74"/>
      <c r="B1786" s="74"/>
      <c r="C1786" s="74"/>
      <c r="D1786" s="74"/>
      <c r="E1786" s="74"/>
      <c r="F1786" s="74"/>
      <c r="G1786" s="74"/>
      <c r="H1786" s="74"/>
      <c r="I1786" s="74"/>
      <c r="J1786" s="74"/>
      <c r="K1786" s="74"/>
      <c r="L1786" s="74"/>
      <c r="M1786" s="74"/>
      <c r="N1786" s="74"/>
      <c r="O1786" s="74"/>
      <c r="P1786" s="74"/>
      <c r="R1786" s="74"/>
      <c r="S1786" s="74"/>
      <c r="T1786" s="74"/>
      <c r="U1786" s="74"/>
      <c r="V1786" s="21"/>
      <c r="W1786" s="74"/>
      <c r="X1786" s="74"/>
      <c r="Y1786" s="74"/>
      <c r="Z1786" s="74"/>
      <c r="AA1786" s="74"/>
      <c r="AB1786" s="74"/>
      <c r="AC1786" s="74"/>
      <c r="AD1786" s="74"/>
      <c r="AE1786" s="74"/>
      <c r="AF1786" s="74"/>
      <c r="AG1786" s="74"/>
      <c r="AH1786" s="74"/>
      <c r="AI1786" s="74"/>
      <c r="AJ1786" s="74"/>
      <c r="AK1786" s="74"/>
      <c r="AL1786" s="74"/>
      <c r="AM1786" s="74"/>
      <c r="AN1786" s="74"/>
    </row>
    <row r="1787" spans="1:40" ht="14.5">
      <c r="A1787" s="74"/>
      <c r="B1787" s="74"/>
      <c r="C1787" s="74"/>
      <c r="D1787" s="74"/>
      <c r="E1787" s="74"/>
      <c r="F1787" s="74"/>
      <c r="G1787" s="74"/>
      <c r="H1787" s="74"/>
      <c r="I1787" s="74"/>
      <c r="J1787" s="74"/>
      <c r="K1787" s="74"/>
      <c r="L1787" s="74"/>
      <c r="M1787" s="74"/>
      <c r="N1787" s="74"/>
      <c r="O1787" s="74"/>
      <c r="P1787" s="74"/>
      <c r="R1787" s="74"/>
      <c r="S1787" s="74"/>
      <c r="T1787" s="74"/>
      <c r="U1787" s="74"/>
      <c r="V1787" s="21"/>
      <c r="W1787" s="74"/>
      <c r="X1787" s="74"/>
      <c r="Y1787" s="74"/>
      <c r="Z1787" s="74"/>
      <c r="AA1787" s="74"/>
      <c r="AB1787" s="74"/>
      <c r="AC1787" s="74"/>
      <c r="AD1787" s="74"/>
      <c r="AE1787" s="74"/>
      <c r="AF1787" s="74"/>
      <c r="AG1787" s="74"/>
      <c r="AH1787" s="74"/>
      <c r="AI1787" s="74"/>
      <c r="AJ1787" s="74"/>
      <c r="AK1787" s="74"/>
      <c r="AL1787" s="74"/>
      <c r="AM1787" s="74"/>
      <c r="AN1787" s="74"/>
    </row>
    <row r="1788" spans="1:40" ht="14.5">
      <c r="A1788" s="74"/>
      <c r="B1788" s="74"/>
      <c r="C1788" s="74"/>
      <c r="D1788" s="74"/>
      <c r="E1788" s="74"/>
      <c r="F1788" s="74"/>
      <c r="G1788" s="74"/>
      <c r="H1788" s="74"/>
      <c r="I1788" s="74"/>
      <c r="J1788" s="74"/>
      <c r="K1788" s="74"/>
      <c r="L1788" s="74"/>
      <c r="M1788" s="74"/>
      <c r="N1788" s="74"/>
      <c r="O1788" s="74"/>
      <c r="P1788" s="74"/>
      <c r="R1788" s="74"/>
      <c r="S1788" s="74"/>
      <c r="T1788" s="74"/>
      <c r="U1788" s="74"/>
      <c r="V1788" s="21"/>
      <c r="W1788" s="74"/>
      <c r="X1788" s="74"/>
      <c r="Y1788" s="74"/>
      <c r="Z1788" s="74"/>
      <c r="AA1788" s="74"/>
      <c r="AB1788" s="74"/>
      <c r="AC1788" s="74"/>
      <c r="AD1788" s="74"/>
      <c r="AE1788" s="74"/>
      <c r="AF1788" s="74"/>
      <c r="AG1788" s="74"/>
      <c r="AH1788" s="74"/>
      <c r="AI1788" s="74"/>
      <c r="AJ1788" s="74"/>
      <c r="AK1788" s="74"/>
      <c r="AL1788" s="74"/>
      <c r="AM1788" s="74"/>
      <c r="AN1788" s="74"/>
    </row>
    <row r="1789" spans="1:40" ht="14.5">
      <c r="A1789" s="74"/>
      <c r="B1789" s="74"/>
      <c r="C1789" s="74"/>
      <c r="D1789" s="74"/>
      <c r="E1789" s="74"/>
      <c r="F1789" s="74"/>
      <c r="G1789" s="74"/>
      <c r="H1789" s="74"/>
      <c r="I1789" s="74"/>
      <c r="J1789" s="74"/>
      <c r="K1789" s="74"/>
      <c r="L1789" s="74"/>
      <c r="M1789" s="74"/>
      <c r="N1789" s="74"/>
      <c r="O1789" s="74"/>
      <c r="P1789" s="74"/>
      <c r="R1789" s="74"/>
      <c r="S1789" s="74"/>
      <c r="T1789" s="74"/>
      <c r="U1789" s="74"/>
      <c r="V1789" s="21"/>
      <c r="W1789" s="74"/>
      <c r="X1789" s="74"/>
      <c r="Y1789" s="74"/>
      <c r="Z1789" s="74"/>
      <c r="AA1789" s="74"/>
      <c r="AB1789" s="74"/>
      <c r="AC1789" s="74"/>
      <c r="AD1789" s="74"/>
      <c r="AE1789" s="74"/>
      <c r="AF1789" s="74"/>
      <c r="AG1789" s="74"/>
      <c r="AH1789" s="74"/>
      <c r="AI1789" s="74"/>
      <c r="AJ1789" s="74"/>
      <c r="AK1789" s="74"/>
      <c r="AL1789" s="74"/>
      <c r="AM1789" s="74"/>
      <c r="AN1789" s="74"/>
    </row>
    <row r="1790" spans="1:40" ht="14.5">
      <c r="A1790" s="74"/>
      <c r="B1790" s="74"/>
      <c r="C1790" s="74"/>
      <c r="D1790" s="74"/>
      <c r="E1790" s="74"/>
      <c r="F1790" s="74"/>
      <c r="G1790" s="74"/>
      <c r="H1790" s="74"/>
      <c r="I1790" s="74"/>
      <c r="J1790" s="74"/>
      <c r="K1790" s="74"/>
      <c r="L1790" s="74"/>
      <c r="M1790" s="74"/>
      <c r="N1790" s="74"/>
      <c r="O1790" s="74"/>
      <c r="P1790" s="74"/>
      <c r="R1790" s="74"/>
      <c r="S1790" s="74"/>
      <c r="T1790" s="74"/>
      <c r="U1790" s="74"/>
      <c r="V1790" s="21"/>
      <c r="W1790" s="74"/>
      <c r="X1790" s="74"/>
      <c r="Y1790" s="74"/>
      <c r="Z1790" s="74"/>
      <c r="AA1790" s="74"/>
      <c r="AB1790" s="74"/>
      <c r="AC1790" s="74"/>
      <c r="AD1790" s="74"/>
      <c r="AE1790" s="74"/>
      <c r="AF1790" s="74"/>
      <c r="AG1790" s="74"/>
      <c r="AH1790" s="74"/>
      <c r="AI1790" s="74"/>
      <c r="AJ1790" s="74"/>
      <c r="AK1790" s="74"/>
      <c r="AL1790" s="74"/>
      <c r="AM1790" s="74"/>
      <c r="AN1790" s="74"/>
    </row>
    <row r="1791" spans="1:40" ht="14.5">
      <c r="A1791" s="74"/>
      <c r="B1791" s="74"/>
      <c r="C1791" s="74"/>
      <c r="D1791" s="74"/>
      <c r="E1791" s="74"/>
      <c r="F1791" s="74"/>
      <c r="G1791" s="74"/>
      <c r="H1791" s="74"/>
      <c r="I1791" s="74"/>
      <c r="J1791" s="74"/>
      <c r="K1791" s="74"/>
      <c r="L1791" s="74"/>
      <c r="M1791" s="74"/>
      <c r="N1791" s="74"/>
      <c r="O1791" s="74"/>
      <c r="P1791" s="74"/>
      <c r="R1791" s="74"/>
      <c r="S1791" s="74"/>
      <c r="T1791" s="74"/>
      <c r="U1791" s="74"/>
      <c r="V1791" s="21"/>
      <c r="W1791" s="74"/>
      <c r="X1791" s="74"/>
      <c r="Y1791" s="74"/>
      <c r="Z1791" s="74"/>
      <c r="AA1791" s="74"/>
      <c r="AB1791" s="74"/>
      <c r="AC1791" s="74"/>
      <c r="AD1791" s="74"/>
      <c r="AE1791" s="74"/>
      <c r="AF1791" s="74"/>
      <c r="AG1791" s="74"/>
      <c r="AH1791" s="74"/>
      <c r="AI1791" s="74"/>
      <c r="AJ1791" s="74"/>
      <c r="AK1791" s="74"/>
      <c r="AL1791" s="74"/>
      <c r="AM1791" s="74"/>
      <c r="AN1791" s="74"/>
    </row>
    <row r="1792" spans="1:40" ht="14.5">
      <c r="A1792" s="74"/>
      <c r="B1792" s="74"/>
      <c r="C1792" s="74"/>
      <c r="D1792" s="74"/>
      <c r="E1792" s="74"/>
      <c r="F1792" s="74"/>
      <c r="G1792" s="74"/>
      <c r="H1792" s="74"/>
      <c r="I1792" s="74"/>
      <c r="J1792" s="74"/>
      <c r="K1792" s="74"/>
      <c r="L1792" s="74"/>
      <c r="M1792" s="74"/>
      <c r="N1792" s="74"/>
      <c r="O1792" s="74"/>
      <c r="P1792" s="74"/>
      <c r="R1792" s="74"/>
      <c r="S1792" s="74"/>
      <c r="T1792" s="74"/>
      <c r="U1792" s="74"/>
      <c r="V1792" s="21"/>
      <c r="W1792" s="74"/>
      <c r="X1792" s="74"/>
      <c r="Y1792" s="74"/>
      <c r="Z1792" s="74"/>
      <c r="AA1792" s="74"/>
      <c r="AB1792" s="74"/>
      <c r="AC1792" s="74"/>
      <c r="AD1792" s="74"/>
      <c r="AE1792" s="74"/>
      <c r="AF1792" s="74"/>
      <c r="AG1792" s="74"/>
      <c r="AH1792" s="74"/>
      <c r="AI1792" s="74"/>
      <c r="AJ1792" s="74"/>
      <c r="AK1792" s="74"/>
      <c r="AL1792" s="74"/>
      <c r="AM1792" s="74"/>
      <c r="AN1792" s="74"/>
    </row>
    <row r="1793" spans="1:40" ht="14.5">
      <c r="A1793" s="74"/>
      <c r="B1793" s="74"/>
      <c r="C1793" s="74"/>
      <c r="D1793" s="74"/>
      <c r="E1793" s="74"/>
      <c r="F1793" s="74"/>
      <c r="G1793" s="74"/>
      <c r="H1793" s="74"/>
      <c r="I1793" s="74"/>
      <c r="J1793" s="74"/>
      <c r="K1793" s="74"/>
      <c r="L1793" s="74"/>
      <c r="M1793" s="74"/>
      <c r="N1793" s="74"/>
      <c r="O1793" s="74"/>
      <c r="P1793" s="74"/>
      <c r="R1793" s="74"/>
      <c r="S1793" s="74"/>
      <c r="T1793" s="74"/>
      <c r="U1793" s="74"/>
      <c r="V1793" s="21"/>
      <c r="W1793" s="74"/>
      <c r="X1793" s="74"/>
      <c r="Y1793" s="74"/>
      <c r="Z1793" s="74"/>
      <c r="AA1793" s="74"/>
      <c r="AB1793" s="74"/>
      <c r="AC1793" s="74"/>
      <c r="AD1793" s="74"/>
      <c r="AE1793" s="74"/>
      <c r="AF1793" s="74"/>
      <c r="AG1793" s="74"/>
      <c r="AH1793" s="74"/>
      <c r="AI1793" s="74"/>
      <c r="AJ1793" s="74"/>
      <c r="AK1793" s="74"/>
      <c r="AL1793" s="74"/>
      <c r="AM1793" s="74"/>
      <c r="AN1793" s="74"/>
    </row>
    <row r="1794" spans="1:40" ht="14.5">
      <c r="A1794" s="74"/>
      <c r="B1794" s="74"/>
      <c r="C1794" s="74"/>
      <c r="D1794" s="74"/>
      <c r="E1794" s="74"/>
      <c r="F1794" s="74"/>
      <c r="G1794" s="74"/>
      <c r="H1794" s="74"/>
      <c r="I1794" s="74"/>
      <c r="J1794" s="74"/>
      <c r="K1794" s="74"/>
      <c r="L1794" s="74"/>
      <c r="M1794" s="74"/>
      <c r="N1794" s="74"/>
      <c r="O1794" s="74"/>
      <c r="P1794" s="74"/>
      <c r="R1794" s="74"/>
      <c r="S1794" s="74"/>
      <c r="T1794" s="74"/>
      <c r="U1794" s="74"/>
      <c r="V1794" s="21"/>
      <c r="W1794" s="74"/>
      <c r="X1794" s="74"/>
      <c r="Y1794" s="74"/>
      <c r="Z1794" s="74"/>
      <c r="AA1794" s="74"/>
      <c r="AB1794" s="74"/>
      <c r="AC1794" s="74"/>
      <c r="AD1794" s="74"/>
      <c r="AE1794" s="74"/>
      <c r="AF1794" s="74"/>
      <c r="AG1794" s="74"/>
      <c r="AH1794" s="74"/>
      <c r="AI1794" s="74"/>
      <c r="AJ1794" s="74"/>
      <c r="AK1794" s="74"/>
      <c r="AL1794" s="74"/>
      <c r="AM1794" s="74"/>
      <c r="AN1794" s="74"/>
    </row>
    <row r="1795" spans="1:40" ht="14.5">
      <c r="A1795" s="74"/>
      <c r="B1795" s="74"/>
      <c r="C1795" s="74"/>
      <c r="D1795" s="74"/>
      <c r="E1795" s="74"/>
      <c r="F1795" s="74"/>
      <c r="G1795" s="74"/>
      <c r="H1795" s="74"/>
      <c r="I1795" s="74"/>
      <c r="J1795" s="74"/>
      <c r="K1795" s="74"/>
      <c r="L1795" s="74"/>
      <c r="M1795" s="74"/>
      <c r="N1795" s="74"/>
      <c r="O1795" s="74"/>
      <c r="P1795" s="74"/>
      <c r="R1795" s="74"/>
      <c r="S1795" s="74"/>
      <c r="T1795" s="74"/>
      <c r="U1795" s="74"/>
      <c r="V1795" s="21"/>
      <c r="W1795" s="74"/>
      <c r="X1795" s="74"/>
      <c r="Y1795" s="74"/>
      <c r="Z1795" s="74"/>
      <c r="AA1795" s="74"/>
      <c r="AB1795" s="74"/>
      <c r="AC1795" s="74"/>
      <c r="AD1795" s="74"/>
      <c r="AE1795" s="74"/>
      <c r="AF1795" s="74"/>
      <c r="AG1795" s="74"/>
      <c r="AH1795" s="74"/>
      <c r="AI1795" s="74"/>
      <c r="AJ1795" s="74"/>
      <c r="AK1795" s="74"/>
      <c r="AL1795" s="74"/>
      <c r="AM1795" s="74"/>
      <c r="AN1795" s="74"/>
    </row>
    <row r="1796" spans="1:40" ht="14.5">
      <c r="A1796" s="74"/>
      <c r="B1796" s="74"/>
      <c r="C1796" s="74"/>
      <c r="D1796" s="74"/>
      <c r="E1796" s="74"/>
      <c r="F1796" s="74"/>
      <c r="G1796" s="74"/>
      <c r="H1796" s="74"/>
      <c r="I1796" s="74"/>
      <c r="J1796" s="74"/>
      <c r="K1796" s="74"/>
      <c r="L1796" s="74"/>
      <c r="M1796" s="74"/>
      <c r="N1796" s="74"/>
      <c r="O1796" s="74"/>
      <c r="P1796" s="74"/>
      <c r="R1796" s="74"/>
      <c r="S1796" s="74"/>
      <c r="T1796" s="74"/>
      <c r="U1796" s="74"/>
      <c r="V1796" s="21"/>
      <c r="W1796" s="74"/>
      <c r="X1796" s="74"/>
      <c r="Y1796" s="74"/>
      <c r="Z1796" s="74"/>
      <c r="AA1796" s="74"/>
      <c r="AB1796" s="74"/>
      <c r="AC1796" s="74"/>
      <c r="AD1796" s="74"/>
      <c r="AE1796" s="74"/>
      <c r="AF1796" s="74"/>
      <c r="AG1796" s="74"/>
      <c r="AH1796" s="74"/>
      <c r="AI1796" s="74"/>
      <c r="AJ1796" s="74"/>
      <c r="AK1796" s="74"/>
      <c r="AL1796" s="74"/>
      <c r="AM1796" s="74"/>
      <c r="AN1796" s="74"/>
    </row>
    <row r="1797" spans="1:40" ht="14.5">
      <c r="A1797" s="74"/>
      <c r="B1797" s="74"/>
      <c r="C1797" s="74"/>
      <c r="D1797" s="74"/>
      <c r="E1797" s="74"/>
      <c r="F1797" s="74"/>
      <c r="G1797" s="74"/>
      <c r="H1797" s="74"/>
      <c r="I1797" s="74"/>
      <c r="J1797" s="74"/>
      <c r="K1797" s="74"/>
      <c r="L1797" s="74"/>
      <c r="M1797" s="74"/>
      <c r="N1797" s="74"/>
      <c r="O1797" s="74"/>
      <c r="P1797" s="74"/>
      <c r="R1797" s="74"/>
      <c r="S1797" s="74"/>
      <c r="T1797" s="74"/>
      <c r="U1797" s="74"/>
      <c r="V1797" s="21"/>
      <c r="W1797" s="74"/>
      <c r="X1797" s="74"/>
      <c r="Y1797" s="74"/>
      <c r="Z1797" s="74"/>
      <c r="AA1797" s="74"/>
      <c r="AB1797" s="74"/>
      <c r="AC1797" s="74"/>
      <c r="AD1797" s="74"/>
      <c r="AE1797" s="74"/>
      <c r="AF1797" s="74"/>
      <c r="AG1797" s="74"/>
      <c r="AH1797" s="74"/>
      <c r="AI1797" s="74"/>
      <c r="AJ1797" s="74"/>
      <c r="AK1797" s="74"/>
      <c r="AL1797" s="74"/>
      <c r="AM1797" s="74"/>
      <c r="AN1797" s="74"/>
    </row>
    <row r="1798" spans="1:40" ht="14.5">
      <c r="A1798" s="74"/>
      <c r="B1798" s="74"/>
      <c r="C1798" s="74"/>
      <c r="D1798" s="74"/>
      <c r="E1798" s="74"/>
      <c r="F1798" s="74"/>
      <c r="G1798" s="74"/>
      <c r="H1798" s="74"/>
      <c r="I1798" s="74"/>
      <c r="J1798" s="74"/>
      <c r="K1798" s="74"/>
      <c r="L1798" s="74"/>
      <c r="M1798" s="74"/>
      <c r="N1798" s="74"/>
      <c r="O1798" s="74"/>
      <c r="P1798" s="74"/>
      <c r="R1798" s="74"/>
      <c r="S1798" s="74"/>
      <c r="T1798" s="74"/>
      <c r="U1798" s="74"/>
      <c r="V1798" s="21"/>
      <c r="W1798" s="74"/>
      <c r="X1798" s="74"/>
      <c r="Y1798" s="74"/>
      <c r="Z1798" s="74"/>
      <c r="AA1798" s="74"/>
      <c r="AB1798" s="74"/>
      <c r="AC1798" s="74"/>
      <c r="AD1798" s="74"/>
      <c r="AE1798" s="74"/>
      <c r="AF1798" s="74"/>
      <c r="AG1798" s="74"/>
      <c r="AH1798" s="74"/>
      <c r="AI1798" s="74"/>
      <c r="AJ1798" s="74"/>
      <c r="AK1798" s="74"/>
      <c r="AL1798" s="74"/>
      <c r="AM1798" s="74"/>
      <c r="AN1798" s="74"/>
    </row>
    <row r="1799" spans="1:40" ht="14.5">
      <c r="A1799" s="74"/>
      <c r="B1799" s="74"/>
      <c r="C1799" s="74"/>
      <c r="D1799" s="74"/>
      <c r="E1799" s="74"/>
      <c r="F1799" s="74"/>
      <c r="G1799" s="74"/>
      <c r="H1799" s="74"/>
      <c r="I1799" s="74"/>
      <c r="J1799" s="74"/>
      <c r="K1799" s="74"/>
      <c r="L1799" s="74"/>
      <c r="M1799" s="74"/>
      <c r="N1799" s="74"/>
      <c r="O1799" s="74"/>
      <c r="P1799" s="74"/>
      <c r="R1799" s="74"/>
      <c r="S1799" s="74"/>
      <c r="T1799" s="74"/>
      <c r="U1799" s="74"/>
      <c r="V1799" s="21"/>
      <c r="W1799" s="74"/>
      <c r="X1799" s="74"/>
      <c r="Y1799" s="74"/>
      <c r="Z1799" s="74"/>
      <c r="AA1799" s="74"/>
      <c r="AB1799" s="74"/>
      <c r="AC1799" s="74"/>
      <c r="AD1799" s="74"/>
      <c r="AE1799" s="74"/>
      <c r="AF1799" s="74"/>
      <c r="AG1799" s="74"/>
      <c r="AH1799" s="74"/>
      <c r="AI1799" s="74"/>
      <c r="AJ1799" s="74"/>
      <c r="AK1799" s="74"/>
      <c r="AL1799" s="74"/>
      <c r="AM1799" s="74"/>
      <c r="AN1799" s="74"/>
    </row>
    <row r="1800" spans="1:40" ht="14.5">
      <c r="A1800" s="74"/>
      <c r="B1800" s="74"/>
      <c r="C1800" s="74"/>
      <c r="D1800" s="74"/>
      <c r="E1800" s="74"/>
      <c r="F1800" s="74"/>
      <c r="G1800" s="74"/>
      <c r="H1800" s="74"/>
      <c r="I1800" s="74"/>
      <c r="J1800" s="74"/>
      <c r="K1800" s="74"/>
      <c r="L1800" s="74"/>
      <c r="M1800" s="74"/>
      <c r="N1800" s="74"/>
      <c r="O1800" s="74"/>
      <c r="P1800" s="74"/>
      <c r="R1800" s="74"/>
      <c r="S1800" s="74"/>
      <c r="T1800" s="74"/>
      <c r="U1800" s="74"/>
      <c r="V1800" s="21"/>
      <c r="W1800" s="74"/>
      <c r="X1800" s="74"/>
      <c r="Y1800" s="74"/>
      <c r="Z1800" s="74"/>
      <c r="AA1800" s="74"/>
      <c r="AB1800" s="74"/>
      <c r="AC1800" s="74"/>
      <c r="AD1800" s="74"/>
      <c r="AE1800" s="74"/>
      <c r="AF1800" s="74"/>
      <c r="AG1800" s="74"/>
      <c r="AH1800" s="74"/>
      <c r="AI1800" s="74"/>
      <c r="AJ1800" s="74"/>
      <c r="AK1800" s="74"/>
      <c r="AL1800" s="74"/>
      <c r="AM1800" s="74"/>
      <c r="AN1800" s="74"/>
    </row>
    <row r="1801" spans="1:40" ht="14.5">
      <c r="A1801" s="74"/>
      <c r="B1801" s="74"/>
      <c r="C1801" s="74"/>
      <c r="D1801" s="74"/>
      <c r="E1801" s="74"/>
      <c r="F1801" s="74"/>
      <c r="G1801" s="74"/>
      <c r="H1801" s="74"/>
      <c r="I1801" s="74"/>
      <c r="J1801" s="74"/>
      <c r="K1801" s="74"/>
      <c r="L1801" s="74"/>
      <c r="M1801" s="74"/>
      <c r="N1801" s="74"/>
      <c r="O1801" s="74"/>
      <c r="P1801" s="74"/>
      <c r="R1801" s="74"/>
      <c r="S1801" s="74"/>
      <c r="T1801" s="74"/>
      <c r="U1801" s="74"/>
      <c r="V1801" s="21"/>
      <c r="W1801" s="74"/>
      <c r="X1801" s="74"/>
      <c r="Y1801" s="74"/>
      <c r="Z1801" s="74"/>
      <c r="AA1801" s="74"/>
      <c r="AB1801" s="74"/>
      <c r="AC1801" s="74"/>
      <c r="AD1801" s="74"/>
      <c r="AE1801" s="74"/>
      <c r="AF1801" s="74"/>
      <c r="AG1801" s="74"/>
      <c r="AH1801" s="74"/>
      <c r="AI1801" s="74"/>
      <c r="AJ1801" s="74"/>
      <c r="AK1801" s="74"/>
      <c r="AL1801" s="74"/>
      <c r="AM1801" s="74"/>
      <c r="AN1801" s="74"/>
    </row>
    <row r="1802" spans="1:40" ht="14.5">
      <c r="A1802" s="74"/>
      <c r="B1802" s="74"/>
      <c r="C1802" s="74"/>
      <c r="D1802" s="74"/>
      <c r="E1802" s="74"/>
      <c r="F1802" s="74"/>
      <c r="G1802" s="74"/>
      <c r="H1802" s="74"/>
      <c r="I1802" s="74"/>
      <c r="J1802" s="74"/>
      <c r="K1802" s="74"/>
      <c r="L1802" s="74"/>
      <c r="M1802" s="74"/>
      <c r="N1802" s="74"/>
      <c r="O1802" s="74"/>
      <c r="P1802" s="74"/>
      <c r="R1802" s="74"/>
      <c r="S1802" s="74"/>
      <c r="T1802" s="74"/>
      <c r="U1802" s="74"/>
      <c r="V1802" s="21"/>
      <c r="W1802" s="74"/>
      <c r="X1802" s="74"/>
      <c r="Y1802" s="74"/>
      <c r="Z1802" s="74"/>
      <c r="AA1802" s="74"/>
      <c r="AB1802" s="74"/>
      <c r="AC1802" s="74"/>
      <c r="AD1802" s="74"/>
      <c r="AE1802" s="74"/>
      <c r="AF1802" s="74"/>
      <c r="AG1802" s="74"/>
      <c r="AH1802" s="74"/>
      <c r="AI1802" s="74"/>
      <c r="AJ1802" s="74"/>
      <c r="AK1802" s="74"/>
      <c r="AL1802" s="74"/>
      <c r="AM1802" s="74"/>
      <c r="AN1802" s="74"/>
    </row>
    <row r="1803" spans="1:40" ht="14.5">
      <c r="A1803" s="74"/>
      <c r="B1803" s="74"/>
      <c r="C1803" s="74"/>
      <c r="D1803" s="74"/>
      <c r="E1803" s="74"/>
      <c r="F1803" s="74"/>
      <c r="G1803" s="74"/>
      <c r="H1803" s="74"/>
      <c r="I1803" s="74"/>
      <c r="J1803" s="74"/>
      <c r="K1803" s="74"/>
      <c r="L1803" s="74"/>
      <c r="M1803" s="74"/>
      <c r="N1803" s="74"/>
      <c r="O1803" s="74"/>
      <c r="P1803" s="74"/>
      <c r="R1803" s="74"/>
      <c r="S1803" s="74"/>
      <c r="T1803" s="74"/>
      <c r="U1803" s="74"/>
      <c r="V1803" s="21"/>
      <c r="W1803" s="74"/>
      <c r="X1803" s="74"/>
      <c r="Y1803" s="74"/>
      <c r="Z1803" s="74"/>
      <c r="AA1803" s="74"/>
      <c r="AB1803" s="74"/>
      <c r="AC1803" s="74"/>
      <c r="AD1803" s="74"/>
      <c r="AE1803" s="74"/>
      <c r="AF1803" s="74"/>
      <c r="AG1803" s="74"/>
      <c r="AH1803" s="74"/>
      <c r="AI1803" s="74"/>
      <c r="AJ1803" s="74"/>
      <c r="AK1803" s="74"/>
      <c r="AL1803" s="74"/>
      <c r="AM1803" s="74"/>
      <c r="AN1803" s="74"/>
    </row>
    <row r="1804" spans="1:40" ht="14.5">
      <c r="A1804" s="74"/>
      <c r="B1804" s="74"/>
      <c r="C1804" s="74"/>
      <c r="D1804" s="74"/>
      <c r="E1804" s="74"/>
      <c r="F1804" s="74"/>
      <c r="G1804" s="74"/>
      <c r="H1804" s="74"/>
      <c r="I1804" s="74"/>
      <c r="J1804" s="74"/>
      <c r="K1804" s="74"/>
      <c r="L1804" s="74"/>
      <c r="M1804" s="74"/>
      <c r="N1804" s="74"/>
      <c r="O1804" s="74"/>
      <c r="P1804" s="74"/>
      <c r="R1804" s="74"/>
      <c r="S1804" s="74"/>
      <c r="T1804" s="74"/>
      <c r="U1804" s="74"/>
      <c r="V1804" s="21"/>
      <c r="W1804" s="74"/>
      <c r="X1804" s="74"/>
      <c r="Y1804" s="74"/>
      <c r="Z1804" s="74"/>
      <c r="AA1804" s="74"/>
      <c r="AB1804" s="74"/>
      <c r="AC1804" s="74"/>
      <c r="AD1804" s="74"/>
      <c r="AE1804" s="74"/>
      <c r="AF1804" s="74"/>
      <c r="AG1804" s="74"/>
      <c r="AH1804" s="74"/>
      <c r="AI1804" s="74"/>
      <c r="AJ1804" s="74"/>
      <c r="AK1804" s="74"/>
      <c r="AL1804" s="74"/>
      <c r="AM1804" s="74"/>
      <c r="AN1804" s="74"/>
    </row>
    <row r="1805" spans="1:40" ht="14.5">
      <c r="A1805" s="74"/>
      <c r="B1805" s="74"/>
      <c r="C1805" s="74"/>
      <c r="D1805" s="74"/>
      <c r="E1805" s="74"/>
      <c r="F1805" s="74"/>
      <c r="G1805" s="74"/>
      <c r="H1805" s="74"/>
      <c r="I1805" s="74"/>
      <c r="J1805" s="74"/>
      <c r="K1805" s="74"/>
      <c r="L1805" s="74"/>
      <c r="M1805" s="74"/>
      <c r="N1805" s="74"/>
      <c r="O1805" s="74"/>
      <c r="P1805" s="74"/>
      <c r="R1805" s="74"/>
      <c r="S1805" s="74"/>
      <c r="T1805" s="74"/>
      <c r="U1805" s="74"/>
      <c r="V1805" s="21"/>
      <c r="W1805" s="74"/>
      <c r="X1805" s="74"/>
      <c r="Y1805" s="74"/>
      <c r="Z1805" s="74"/>
      <c r="AA1805" s="74"/>
      <c r="AB1805" s="74"/>
      <c r="AC1805" s="74"/>
      <c r="AD1805" s="74"/>
      <c r="AE1805" s="74"/>
      <c r="AF1805" s="74"/>
      <c r="AG1805" s="74"/>
      <c r="AH1805" s="74"/>
      <c r="AI1805" s="74"/>
      <c r="AJ1805" s="74"/>
      <c r="AK1805" s="74"/>
      <c r="AL1805" s="74"/>
      <c r="AM1805" s="74"/>
      <c r="AN1805" s="74"/>
    </row>
    <row r="1806" spans="1:40" ht="14.5">
      <c r="A1806" s="74"/>
      <c r="B1806" s="74"/>
      <c r="C1806" s="74"/>
      <c r="D1806" s="74"/>
      <c r="E1806" s="74"/>
      <c r="F1806" s="74"/>
      <c r="G1806" s="74"/>
      <c r="H1806" s="74"/>
      <c r="I1806" s="74"/>
      <c r="J1806" s="74"/>
      <c r="K1806" s="74"/>
      <c r="L1806" s="74"/>
      <c r="M1806" s="74"/>
      <c r="N1806" s="74"/>
      <c r="O1806" s="74"/>
      <c r="P1806" s="74"/>
      <c r="R1806" s="74"/>
      <c r="S1806" s="74"/>
      <c r="T1806" s="74"/>
      <c r="U1806" s="74"/>
      <c r="V1806" s="21"/>
      <c r="W1806" s="74"/>
      <c r="X1806" s="74"/>
      <c r="Y1806" s="74"/>
      <c r="Z1806" s="74"/>
      <c r="AA1806" s="74"/>
      <c r="AB1806" s="74"/>
      <c r="AC1806" s="74"/>
      <c r="AD1806" s="74"/>
      <c r="AE1806" s="74"/>
      <c r="AF1806" s="74"/>
      <c r="AG1806" s="74"/>
      <c r="AH1806" s="74"/>
      <c r="AI1806" s="74"/>
      <c r="AJ1806" s="74"/>
      <c r="AK1806" s="74"/>
      <c r="AL1806" s="74"/>
      <c r="AM1806" s="74"/>
      <c r="AN1806" s="74"/>
    </row>
    <row r="1807" spans="1:40" ht="14.5">
      <c r="A1807" s="74"/>
      <c r="B1807" s="74"/>
      <c r="C1807" s="74"/>
      <c r="D1807" s="74"/>
      <c r="E1807" s="74"/>
      <c r="F1807" s="74"/>
      <c r="G1807" s="74"/>
      <c r="H1807" s="74"/>
      <c r="I1807" s="74"/>
      <c r="J1807" s="74"/>
      <c r="K1807" s="74"/>
      <c r="L1807" s="74"/>
      <c r="M1807" s="74"/>
      <c r="N1807" s="74"/>
      <c r="O1807" s="74"/>
      <c r="P1807" s="74"/>
      <c r="R1807" s="74"/>
      <c r="S1807" s="74"/>
      <c r="T1807" s="74"/>
      <c r="U1807" s="74"/>
      <c r="V1807" s="21"/>
      <c r="W1807" s="74"/>
      <c r="X1807" s="74"/>
      <c r="Y1807" s="74"/>
      <c r="Z1807" s="74"/>
      <c r="AA1807" s="74"/>
      <c r="AB1807" s="74"/>
      <c r="AC1807" s="74"/>
      <c r="AD1807" s="74"/>
      <c r="AE1807" s="74"/>
      <c r="AF1807" s="74"/>
      <c r="AG1807" s="74"/>
      <c r="AH1807" s="74"/>
      <c r="AI1807" s="74"/>
      <c r="AJ1807" s="74"/>
      <c r="AK1807" s="74"/>
      <c r="AL1807" s="74"/>
      <c r="AM1807" s="74"/>
      <c r="AN1807" s="74"/>
    </row>
    <row r="1808" spans="1:40" ht="14.5">
      <c r="A1808" s="74"/>
      <c r="B1808" s="74"/>
      <c r="C1808" s="74"/>
      <c r="D1808" s="74"/>
      <c r="E1808" s="74"/>
      <c r="F1808" s="74"/>
      <c r="G1808" s="74"/>
      <c r="H1808" s="74"/>
      <c r="I1808" s="74"/>
      <c r="J1808" s="74"/>
      <c r="K1808" s="74"/>
      <c r="L1808" s="74"/>
      <c r="M1808" s="74"/>
      <c r="N1808" s="74"/>
      <c r="O1808" s="74"/>
      <c r="P1808" s="74"/>
      <c r="R1808" s="74"/>
      <c r="S1808" s="74"/>
      <c r="T1808" s="74"/>
      <c r="U1808" s="74"/>
      <c r="V1808" s="21"/>
      <c r="W1808" s="74"/>
      <c r="X1808" s="74"/>
      <c r="Y1808" s="74"/>
      <c r="Z1808" s="74"/>
      <c r="AA1808" s="74"/>
      <c r="AB1808" s="74"/>
      <c r="AC1808" s="74"/>
      <c r="AD1808" s="74"/>
      <c r="AE1808" s="74"/>
      <c r="AF1808" s="74"/>
      <c r="AG1808" s="74"/>
      <c r="AH1808" s="74"/>
      <c r="AI1808" s="74"/>
      <c r="AJ1808" s="74"/>
      <c r="AK1808" s="74"/>
      <c r="AL1808" s="74"/>
      <c r="AM1808" s="74"/>
      <c r="AN1808" s="74"/>
    </row>
    <row r="1809" spans="1:40" ht="14.5">
      <c r="A1809" s="74"/>
      <c r="B1809" s="74"/>
      <c r="C1809" s="74"/>
      <c r="D1809" s="74"/>
      <c r="E1809" s="74"/>
      <c r="F1809" s="74"/>
      <c r="G1809" s="74"/>
      <c r="H1809" s="74"/>
      <c r="I1809" s="74"/>
      <c r="J1809" s="74"/>
      <c r="K1809" s="74"/>
      <c r="L1809" s="74"/>
      <c r="M1809" s="74"/>
      <c r="N1809" s="74"/>
      <c r="O1809" s="74"/>
      <c r="P1809" s="74"/>
      <c r="R1809" s="74"/>
      <c r="S1809" s="74"/>
      <c r="T1809" s="74"/>
      <c r="U1809" s="74"/>
      <c r="V1809" s="21"/>
      <c r="W1809" s="74"/>
      <c r="X1809" s="74"/>
      <c r="Y1809" s="74"/>
      <c r="Z1809" s="74"/>
      <c r="AA1809" s="74"/>
      <c r="AB1809" s="74"/>
      <c r="AC1809" s="74"/>
      <c r="AD1809" s="74"/>
      <c r="AE1809" s="74"/>
      <c r="AF1809" s="74"/>
      <c r="AG1809" s="74"/>
      <c r="AH1809" s="74"/>
      <c r="AI1809" s="74"/>
      <c r="AJ1809" s="74"/>
      <c r="AK1809" s="74"/>
      <c r="AL1809" s="74"/>
      <c r="AM1809" s="74"/>
      <c r="AN1809" s="74"/>
    </row>
    <row r="1810" spans="1:40" ht="14.5">
      <c r="A1810" s="74"/>
      <c r="B1810" s="74"/>
      <c r="C1810" s="74"/>
      <c r="D1810" s="74"/>
      <c r="E1810" s="74"/>
      <c r="F1810" s="74"/>
      <c r="G1810" s="74"/>
      <c r="H1810" s="74"/>
      <c r="I1810" s="74"/>
      <c r="J1810" s="74"/>
      <c r="K1810" s="74"/>
      <c r="L1810" s="74"/>
      <c r="M1810" s="74"/>
      <c r="N1810" s="74"/>
      <c r="O1810" s="74"/>
      <c r="P1810" s="74"/>
      <c r="R1810" s="74"/>
      <c r="S1810" s="74"/>
      <c r="T1810" s="74"/>
      <c r="U1810" s="74"/>
      <c r="V1810" s="21"/>
      <c r="W1810" s="74"/>
      <c r="X1810" s="74"/>
      <c r="Y1810" s="74"/>
      <c r="Z1810" s="74"/>
      <c r="AA1810" s="74"/>
      <c r="AB1810" s="74"/>
      <c r="AC1810" s="74"/>
      <c r="AD1810" s="74"/>
      <c r="AE1810" s="74"/>
      <c r="AF1810" s="74"/>
      <c r="AG1810" s="74"/>
      <c r="AH1810" s="74"/>
      <c r="AI1810" s="74"/>
      <c r="AJ1810" s="74"/>
      <c r="AK1810" s="74"/>
      <c r="AL1810" s="74"/>
      <c r="AM1810" s="74"/>
      <c r="AN1810" s="74"/>
    </row>
    <row r="1811" spans="1:40" ht="14.5">
      <c r="A1811" s="74"/>
      <c r="B1811" s="74"/>
      <c r="C1811" s="74"/>
      <c r="D1811" s="74"/>
      <c r="E1811" s="74"/>
      <c r="F1811" s="74"/>
      <c r="G1811" s="74"/>
      <c r="H1811" s="74"/>
      <c r="I1811" s="74"/>
      <c r="J1811" s="74"/>
      <c r="K1811" s="74"/>
      <c r="L1811" s="74"/>
      <c r="M1811" s="74"/>
      <c r="N1811" s="74"/>
      <c r="O1811" s="74"/>
      <c r="P1811" s="74"/>
      <c r="R1811" s="74"/>
      <c r="S1811" s="74"/>
      <c r="T1811" s="74"/>
      <c r="U1811" s="74"/>
      <c r="V1811" s="21"/>
      <c r="W1811" s="74"/>
      <c r="X1811" s="74"/>
      <c r="Y1811" s="74"/>
      <c r="Z1811" s="74"/>
      <c r="AA1811" s="74"/>
      <c r="AB1811" s="74"/>
      <c r="AC1811" s="74"/>
      <c r="AD1811" s="74"/>
      <c r="AE1811" s="74"/>
      <c r="AF1811" s="74"/>
      <c r="AG1811" s="74"/>
      <c r="AH1811" s="74"/>
      <c r="AI1811" s="74"/>
      <c r="AJ1811" s="74"/>
      <c r="AK1811" s="74"/>
      <c r="AL1811" s="74"/>
      <c r="AM1811" s="74"/>
      <c r="AN1811" s="74"/>
    </row>
    <row r="1812" spans="1:40" ht="14.5">
      <c r="A1812" s="74"/>
      <c r="B1812" s="74"/>
      <c r="C1812" s="74"/>
      <c r="D1812" s="74"/>
      <c r="E1812" s="74"/>
      <c r="F1812" s="74"/>
      <c r="G1812" s="74"/>
      <c r="H1812" s="74"/>
      <c r="I1812" s="74"/>
      <c r="J1812" s="74"/>
      <c r="K1812" s="74"/>
      <c r="L1812" s="74"/>
      <c r="M1812" s="74"/>
      <c r="N1812" s="74"/>
      <c r="O1812" s="74"/>
      <c r="P1812" s="74"/>
      <c r="R1812" s="74"/>
      <c r="S1812" s="74"/>
      <c r="T1812" s="74"/>
      <c r="U1812" s="74"/>
      <c r="V1812" s="21"/>
      <c r="W1812" s="74"/>
      <c r="X1812" s="74"/>
      <c r="Y1812" s="74"/>
      <c r="Z1812" s="74"/>
      <c r="AA1812" s="74"/>
      <c r="AB1812" s="74"/>
      <c r="AC1812" s="74"/>
      <c r="AD1812" s="74"/>
      <c r="AE1812" s="74"/>
      <c r="AF1812" s="74"/>
      <c r="AG1812" s="74"/>
      <c r="AH1812" s="74"/>
      <c r="AI1812" s="74"/>
      <c r="AJ1812" s="74"/>
      <c r="AK1812" s="74"/>
      <c r="AL1812" s="74"/>
      <c r="AM1812" s="74"/>
      <c r="AN1812" s="74"/>
    </row>
    <row r="1813" spans="1:40" ht="14.5">
      <c r="A1813" s="74"/>
      <c r="B1813" s="74"/>
      <c r="C1813" s="74"/>
      <c r="D1813" s="74"/>
      <c r="E1813" s="74"/>
      <c r="F1813" s="74"/>
      <c r="G1813" s="74"/>
      <c r="H1813" s="74"/>
      <c r="I1813" s="74"/>
      <c r="J1813" s="74"/>
      <c r="K1813" s="74"/>
      <c r="L1813" s="74"/>
      <c r="M1813" s="74"/>
      <c r="N1813" s="74"/>
      <c r="O1813" s="74"/>
      <c r="P1813" s="74"/>
      <c r="R1813" s="74"/>
      <c r="S1813" s="74"/>
      <c r="T1813" s="74"/>
      <c r="U1813" s="74"/>
      <c r="V1813" s="21"/>
      <c r="W1813" s="74"/>
      <c r="X1813" s="74"/>
      <c r="Y1813" s="74"/>
      <c r="Z1813" s="74"/>
      <c r="AA1813" s="74"/>
      <c r="AB1813" s="74"/>
      <c r="AC1813" s="74"/>
      <c r="AD1813" s="74"/>
      <c r="AE1813" s="74"/>
      <c r="AF1813" s="74"/>
      <c r="AG1813" s="74"/>
      <c r="AH1813" s="74"/>
      <c r="AI1813" s="74"/>
      <c r="AJ1813" s="74"/>
      <c r="AK1813" s="74"/>
      <c r="AL1813" s="74"/>
      <c r="AM1813" s="74"/>
      <c r="AN1813" s="74"/>
    </row>
    <row r="1814" spans="1:40" ht="14.5">
      <c r="A1814" s="74"/>
      <c r="B1814" s="74"/>
      <c r="C1814" s="74"/>
      <c r="D1814" s="74"/>
      <c r="E1814" s="74"/>
      <c r="F1814" s="74"/>
      <c r="G1814" s="74"/>
      <c r="H1814" s="74"/>
      <c r="I1814" s="74"/>
      <c r="J1814" s="74"/>
      <c r="K1814" s="74"/>
      <c r="L1814" s="74"/>
      <c r="M1814" s="74"/>
      <c r="N1814" s="74"/>
      <c r="O1814" s="74"/>
      <c r="P1814" s="74"/>
      <c r="R1814" s="74"/>
      <c r="S1814" s="74"/>
      <c r="T1814" s="74"/>
      <c r="U1814" s="74"/>
      <c r="V1814" s="21"/>
      <c r="W1814" s="74"/>
      <c r="X1814" s="74"/>
      <c r="Y1814" s="74"/>
      <c r="Z1814" s="74"/>
      <c r="AA1814" s="74"/>
      <c r="AB1814" s="74"/>
      <c r="AC1814" s="74"/>
      <c r="AD1814" s="74"/>
      <c r="AE1814" s="74"/>
      <c r="AF1814" s="74"/>
      <c r="AG1814" s="74"/>
      <c r="AH1814" s="74"/>
      <c r="AI1814" s="74"/>
      <c r="AJ1814" s="74"/>
      <c r="AK1814" s="74"/>
      <c r="AL1814" s="74"/>
      <c r="AM1814" s="74"/>
      <c r="AN1814" s="74"/>
    </row>
    <row r="1815" spans="1:40" ht="14.5">
      <c r="A1815" s="74"/>
      <c r="B1815" s="74"/>
      <c r="C1815" s="74"/>
      <c r="D1815" s="74"/>
      <c r="E1815" s="74"/>
      <c r="F1815" s="74"/>
      <c r="G1815" s="74"/>
      <c r="H1815" s="74"/>
      <c r="I1815" s="74"/>
      <c r="J1815" s="74"/>
      <c r="K1815" s="74"/>
      <c r="L1815" s="74"/>
      <c r="M1815" s="74"/>
      <c r="N1815" s="74"/>
      <c r="O1815" s="74"/>
      <c r="P1815" s="74"/>
      <c r="R1815" s="74"/>
      <c r="S1815" s="74"/>
      <c r="T1815" s="74"/>
      <c r="U1815" s="74"/>
      <c r="V1815" s="21"/>
      <c r="W1815" s="74"/>
      <c r="X1815" s="74"/>
      <c r="Y1815" s="74"/>
      <c r="Z1815" s="74"/>
      <c r="AA1815" s="74"/>
      <c r="AB1815" s="74"/>
      <c r="AC1815" s="74"/>
      <c r="AD1815" s="74"/>
      <c r="AE1815" s="74"/>
      <c r="AF1815" s="74"/>
      <c r="AG1815" s="74"/>
      <c r="AH1815" s="74"/>
      <c r="AI1815" s="74"/>
      <c r="AJ1815" s="74"/>
      <c r="AK1815" s="74"/>
      <c r="AL1815" s="74"/>
      <c r="AM1815" s="74"/>
      <c r="AN1815" s="74"/>
    </row>
    <row r="1816" spans="1:40" ht="14.5">
      <c r="A1816" s="74"/>
      <c r="B1816" s="74"/>
      <c r="C1816" s="74"/>
      <c r="D1816" s="74"/>
      <c r="E1816" s="74"/>
      <c r="F1816" s="74"/>
      <c r="G1816" s="74"/>
      <c r="H1816" s="74"/>
      <c r="I1816" s="74"/>
      <c r="J1816" s="74"/>
      <c r="K1816" s="74"/>
      <c r="L1816" s="74"/>
      <c r="M1816" s="74"/>
      <c r="N1816" s="74"/>
      <c r="O1816" s="74"/>
      <c r="P1816" s="74"/>
      <c r="R1816" s="74"/>
      <c r="S1816" s="74"/>
      <c r="T1816" s="74"/>
      <c r="U1816" s="74"/>
      <c r="V1816" s="21"/>
      <c r="W1816" s="74"/>
      <c r="X1816" s="74"/>
      <c r="Y1816" s="74"/>
      <c r="Z1816" s="74"/>
      <c r="AA1816" s="74"/>
      <c r="AB1816" s="74"/>
      <c r="AC1816" s="74"/>
      <c r="AD1816" s="74"/>
      <c r="AE1816" s="74"/>
      <c r="AF1816" s="74"/>
      <c r="AG1816" s="74"/>
      <c r="AH1816" s="74"/>
      <c r="AI1816" s="74"/>
      <c r="AJ1816" s="74"/>
      <c r="AK1816" s="74"/>
      <c r="AL1816" s="74"/>
      <c r="AM1816" s="74"/>
      <c r="AN1816" s="74"/>
    </row>
    <row r="1817" spans="1:40" ht="14.5">
      <c r="A1817" s="74"/>
      <c r="B1817" s="74"/>
      <c r="C1817" s="74"/>
      <c r="D1817" s="74"/>
      <c r="E1817" s="74"/>
      <c r="F1817" s="74"/>
      <c r="G1817" s="74"/>
      <c r="H1817" s="74"/>
      <c r="I1817" s="74"/>
      <c r="J1817" s="74"/>
      <c r="K1817" s="74"/>
      <c r="L1817" s="74"/>
      <c r="M1817" s="74"/>
      <c r="N1817" s="74"/>
      <c r="O1817" s="74"/>
      <c r="P1817" s="74"/>
      <c r="R1817" s="74"/>
      <c r="S1817" s="74"/>
      <c r="T1817" s="74"/>
      <c r="U1817" s="74"/>
      <c r="V1817" s="21"/>
      <c r="W1817" s="74"/>
      <c r="X1817" s="74"/>
      <c r="Y1817" s="74"/>
      <c r="Z1817" s="74"/>
      <c r="AA1817" s="74"/>
      <c r="AB1817" s="74"/>
      <c r="AC1817" s="74"/>
      <c r="AD1817" s="74"/>
      <c r="AE1817" s="74"/>
      <c r="AF1817" s="74"/>
      <c r="AG1817" s="74"/>
      <c r="AH1817" s="74"/>
      <c r="AI1817" s="74"/>
      <c r="AJ1817" s="74"/>
      <c r="AK1817" s="74"/>
      <c r="AL1817" s="74"/>
      <c r="AM1817" s="74"/>
      <c r="AN1817" s="74"/>
    </row>
    <row r="1818" spans="1:40" ht="14.5">
      <c r="A1818" s="74"/>
      <c r="B1818" s="74"/>
      <c r="C1818" s="74"/>
      <c r="D1818" s="74"/>
      <c r="E1818" s="74"/>
      <c r="F1818" s="74"/>
      <c r="G1818" s="74"/>
      <c r="H1818" s="74"/>
      <c r="I1818" s="74"/>
      <c r="J1818" s="74"/>
      <c r="K1818" s="74"/>
      <c r="L1818" s="74"/>
      <c r="M1818" s="74"/>
      <c r="N1818" s="74"/>
      <c r="O1818" s="74"/>
      <c r="P1818" s="74"/>
      <c r="R1818" s="74"/>
      <c r="S1818" s="74"/>
      <c r="T1818" s="74"/>
      <c r="U1818" s="74"/>
      <c r="V1818" s="21"/>
      <c r="W1818" s="74"/>
      <c r="X1818" s="74"/>
      <c r="Y1818" s="74"/>
      <c r="Z1818" s="74"/>
      <c r="AA1818" s="74"/>
      <c r="AB1818" s="74"/>
      <c r="AC1818" s="74"/>
      <c r="AD1818" s="74"/>
      <c r="AE1818" s="74"/>
      <c r="AF1818" s="74"/>
      <c r="AG1818" s="74"/>
      <c r="AH1818" s="74"/>
      <c r="AI1818" s="74"/>
      <c r="AJ1818" s="74"/>
      <c r="AK1818" s="74"/>
      <c r="AL1818" s="74"/>
      <c r="AM1818" s="74"/>
      <c r="AN1818" s="74"/>
    </row>
    <row r="1819" spans="1:40" ht="14.5">
      <c r="A1819" s="74"/>
      <c r="B1819" s="74"/>
      <c r="C1819" s="74"/>
      <c r="D1819" s="74"/>
      <c r="E1819" s="74"/>
      <c r="F1819" s="74"/>
      <c r="G1819" s="74"/>
      <c r="H1819" s="74"/>
      <c r="I1819" s="74"/>
      <c r="J1819" s="74"/>
      <c r="K1819" s="74"/>
      <c r="L1819" s="74"/>
      <c r="M1819" s="74"/>
      <c r="N1819" s="74"/>
      <c r="O1819" s="74"/>
      <c r="P1819" s="74"/>
      <c r="R1819" s="74"/>
      <c r="S1819" s="74"/>
      <c r="T1819" s="74"/>
      <c r="U1819" s="74"/>
      <c r="V1819" s="21"/>
      <c r="W1819" s="74"/>
      <c r="X1819" s="74"/>
      <c r="Y1819" s="74"/>
      <c r="Z1819" s="74"/>
      <c r="AA1819" s="74"/>
      <c r="AB1819" s="74"/>
      <c r="AC1819" s="74"/>
      <c r="AD1819" s="74"/>
      <c r="AE1819" s="74"/>
      <c r="AF1819" s="74"/>
      <c r="AG1819" s="74"/>
      <c r="AH1819" s="74"/>
      <c r="AI1819" s="74"/>
      <c r="AJ1819" s="74"/>
      <c r="AK1819" s="74"/>
      <c r="AL1819" s="74"/>
      <c r="AM1819" s="74"/>
      <c r="AN1819" s="74"/>
    </row>
    <row r="1820" spans="1:40" ht="14.5">
      <c r="A1820" s="74"/>
      <c r="B1820" s="74"/>
      <c r="C1820" s="74"/>
      <c r="D1820" s="74"/>
      <c r="E1820" s="74"/>
      <c r="F1820" s="74"/>
      <c r="G1820" s="74"/>
      <c r="H1820" s="74"/>
      <c r="I1820" s="74"/>
      <c r="J1820" s="74"/>
      <c r="K1820" s="74"/>
      <c r="L1820" s="74"/>
      <c r="M1820" s="74"/>
      <c r="N1820" s="74"/>
      <c r="O1820" s="74"/>
      <c r="P1820" s="74"/>
      <c r="R1820" s="74"/>
      <c r="S1820" s="74"/>
      <c r="T1820" s="74"/>
      <c r="U1820" s="74"/>
      <c r="V1820" s="21"/>
      <c r="W1820" s="74"/>
      <c r="X1820" s="74"/>
      <c r="Y1820" s="74"/>
      <c r="Z1820" s="74"/>
      <c r="AA1820" s="74"/>
      <c r="AB1820" s="74"/>
      <c r="AC1820" s="74"/>
      <c r="AD1820" s="74"/>
      <c r="AE1820" s="74"/>
      <c r="AF1820" s="74"/>
      <c r="AG1820" s="74"/>
      <c r="AH1820" s="74"/>
      <c r="AI1820" s="74"/>
      <c r="AJ1820" s="74"/>
      <c r="AK1820" s="74"/>
      <c r="AL1820" s="74"/>
      <c r="AM1820" s="74"/>
      <c r="AN1820" s="74"/>
    </row>
    <row r="1821" spans="1:40" ht="14.5">
      <c r="A1821" s="74"/>
      <c r="B1821" s="74"/>
      <c r="C1821" s="74"/>
      <c r="D1821" s="74"/>
      <c r="E1821" s="74"/>
      <c r="F1821" s="74"/>
      <c r="G1821" s="74"/>
      <c r="H1821" s="74"/>
      <c r="I1821" s="74"/>
      <c r="J1821" s="74"/>
      <c r="K1821" s="74"/>
      <c r="L1821" s="74"/>
      <c r="M1821" s="74"/>
      <c r="N1821" s="74"/>
      <c r="O1821" s="74"/>
      <c r="P1821" s="74"/>
      <c r="R1821" s="74"/>
      <c r="S1821" s="74"/>
      <c r="T1821" s="74"/>
      <c r="U1821" s="74"/>
      <c r="V1821" s="21"/>
      <c r="W1821" s="74"/>
      <c r="X1821" s="74"/>
      <c r="Y1821" s="74"/>
      <c r="Z1821" s="74"/>
      <c r="AA1821" s="74"/>
      <c r="AB1821" s="74"/>
      <c r="AC1821" s="74"/>
      <c r="AD1821" s="74"/>
      <c r="AE1821" s="74"/>
      <c r="AF1821" s="74"/>
      <c r="AG1821" s="74"/>
      <c r="AH1821" s="74"/>
      <c r="AI1821" s="74"/>
      <c r="AJ1821" s="74"/>
      <c r="AK1821" s="74"/>
      <c r="AL1821" s="74"/>
      <c r="AM1821" s="74"/>
      <c r="AN1821" s="74"/>
    </row>
    <row r="1822" spans="1:40" ht="14.5">
      <c r="A1822" s="74"/>
      <c r="B1822" s="74"/>
      <c r="C1822" s="74"/>
      <c r="D1822" s="74"/>
      <c r="E1822" s="74"/>
      <c r="F1822" s="74"/>
      <c r="G1822" s="74"/>
      <c r="H1822" s="74"/>
      <c r="I1822" s="74"/>
      <c r="J1822" s="74"/>
      <c r="K1822" s="74"/>
      <c r="L1822" s="74"/>
      <c r="M1822" s="74"/>
      <c r="N1822" s="74"/>
      <c r="O1822" s="74"/>
      <c r="P1822" s="74"/>
      <c r="R1822" s="74"/>
      <c r="S1822" s="74"/>
      <c r="T1822" s="74"/>
      <c r="U1822" s="74"/>
      <c r="V1822" s="21"/>
      <c r="W1822" s="74"/>
      <c r="X1822" s="74"/>
      <c r="Y1822" s="74"/>
      <c r="Z1822" s="74"/>
      <c r="AA1822" s="74"/>
      <c r="AB1822" s="74"/>
      <c r="AC1822" s="74"/>
      <c r="AD1822" s="74"/>
      <c r="AE1822" s="74"/>
      <c r="AF1822" s="74"/>
      <c r="AG1822" s="74"/>
      <c r="AH1822" s="74"/>
      <c r="AI1822" s="74"/>
      <c r="AJ1822" s="74"/>
      <c r="AK1822" s="74"/>
      <c r="AL1822" s="74"/>
      <c r="AM1822" s="74"/>
      <c r="AN1822" s="74"/>
    </row>
    <row r="1823" spans="1:40" ht="14.5">
      <c r="A1823" s="74"/>
      <c r="B1823" s="74"/>
      <c r="C1823" s="74"/>
      <c r="D1823" s="74"/>
      <c r="E1823" s="74"/>
      <c r="F1823" s="74"/>
      <c r="G1823" s="74"/>
      <c r="H1823" s="74"/>
      <c r="I1823" s="74"/>
      <c r="J1823" s="74"/>
      <c r="K1823" s="74"/>
      <c r="L1823" s="74"/>
      <c r="M1823" s="74"/>
      <c r="N1823" s="74"/>
      <c r="O1823" s="74"/>
      <c r="P1823" s="74"/>
      <c r="R1823" s="74"/>
      <c r="S1823" s="74"/>
      <c r="T1823" s="74"/>
      <c r="U1823" s="74"/>
      <c r="V1823" s="21"/>
      <c r="W1823" s="74"/>
      <c r="X1823" s="74"/>
      <c r="Y1823" s="74"/>
      <c r="Z1823" s="74"/>
      <c r="AA1823" s="74"/>
      <c r="AB1823" s="74"/>
      <c r="AC1823" s="74"/>
      <c r="AD1823" s="74"/>
      <c r="AE1823" s="74"/>
      <c r="AF1823" s="74"/>
      <c r="AG1823" s="74"/>
      <c r="AH1823" s="74"/>
      <c r="AI1823" s="74"/>
      <c r="AJ1823" s="74"/>
      <c r="AK1823" s="74"/>
      <c r="AL1823" s="74"/>
      <c r="AM1823" s="74"/>
      <c r="AN1823" s="74"/>
    </row>
    <row r="1824" spans="1:40" ht="14.5">
      <c r="A1824" s="74"/>
      <c r="B1824" s="74"/>
      <c r="C1824" s="74"/>
      <c r="D1824" s="74"/>
      <c r="E1824" s="74"/>
      <c r="F1824" s="74"/>
      <c r="G1824" s="74"/>
      <c r="H1824" s="74"/>
      <c r="I1824" s="74"/>
      <c r="J1824" s="74"/>
      <c r="K1824" s="74"/>
      <c r="L1824" s="74"/>
      <c r="M1824" s="74"/>
      <c r="N1824" s="74"/>
      <c r="O1824" s="74"/>
      <c r="P1824" s="74"/>
      <c r="R1824" s="74"/>
      <c r="S1824" s="74"/>
      <c r="T1824" s="74"/>
      <c r="U1824" s="74"/>
      <c r="V1824" s="21"/>
      <c r="W1824" s="74"/>
      <c r="X1824" s="74"/>
      <c r="Y1824" s="74"/>
      <c r="Z1824" s="74"/>
      <c r="AA1824" s="74"/>
      <c r="AB1824" s="74"/>
      <c r="AC1824" s="74"/>
      <c r="AD1824" s="74"/>
      <c r="AE1824" s="74"/>
      <c r="AF1824" s="74"/>
      <c r="AG1824" s="74"/>
      <c r="AH1824" s="74"/>
      <c r="AI1824" s="74"/>
      <c r="AJ1824" s="74"/>
      <c r="AK1824" s="74"/>
      <c r="AL1824" s="74"/>
      <c r="AM1824" s="74"/>
      <c r="AN1824" s="74"/>
    </row>
    <row r="1825" spans="1:40" ht="14.5">
      <c r="A1825" s="74"/>
      <c r="B1825" s="74"/>
      <c r="C1825" s="74"/>
      <c r="D1825" s="74"/>
      <c r="E1825" s="74"/>
      <c r="F1825" s="74"/>
      <c r="G1825" s="74"/>
      <c r="H1825" s="74"/>
      <c r="I1825" s="74"/>
      <c r="J1825" s="74"/>
      <c r="K1825" s="74"/>
      <c r="L1825" s="74"/>
      <c r="M1825" s="74"/>
      <c r="N1825" s="74"/>
      <c r="O1825" s="74"/>
      <c r="P1825" s="74"/>
      <c r="R1825" s="74"/>
      <c r="S1825" s="74"/>
      <c r="T1825" s="74"/>
      <c r="U1825" s="74"/>
      <c r="V1825" s="21"/>
      <c r="W1825" s="74"/>
      <c r="X1825" s="74"/>
      <c r="Y1825" s="74"/>
      <c r="Z1825" s="74"/>
      <c r="AA1825" s="74"/>
      <c r="AB1825" s="74"/>
      <c r="AC1825" s="74"/>
      <c r="AD1825" s="74"/>
      <c r="AE1825" s="74"/>
      <c r="AF1825" s="74"/>
      <c r="AG1825" s="74"/>
      <c r="AH1825" s="74"/>
      <c r="AI1825" s="74"/>
      <c r="AJ1825" s="74"/>
      <c r="AK1825" s="74"/>
      <c r="AL1825" s="74"/>
      <c r="AM1825" s="74"/>
      <c r="AN1825" s="74"/>
    </row>
    <row r="1826" spans="1:40" ht="14.5">
      <c r="A1826" s="74"/>
      <c r="B1826" s="74"/>
      <c r="C1826" s="74"/>
      <c r="D1826" s="74"/>
      <c r="E1826" s="74"/>
      <c r="F1826" s="74"/>
      <c r="G1826" s="74"/>
      <c r="H1826" s="74"/>
      <c r="I1826" s="74"/>
      <c r="J1826" s="74"/>
      <c r="K1826" s="74"/>
      <c r="L1826" s="74"/>
      <c r="M1826" s="74"/>
      <c r="N1826" s="74"/>
      <c r="O1826" s="74"/>
      <c r="P1826" s="74"/>
      <c r="R1826" s="74"/>
      <c r="S1826" s="74"/>
      <c r="T1826" s="74"/>
      <c r="U1826" s="74"/>
      <c r="V1826" s="21"/>
      <c r="W1826" s="74"/>
      <c r="X1826" s="74"/>
      <c r="Y1826" s="74"/>
      <c r="Z1826" s="74"/>
      <c r="AA1826" s="74"/>
      <c r="AB1826" s="74"/>
      <c r="AC1826" s="74"/>
      <c r="AD1826" s="74"/>
      <c r="AE1826" s="74"/>
      <c r="AF1826" s="74"/>
      <c r="AG1826" s="74"/>
      <c r="AH1826" s="74"/>
      <c r="AI1826" s="74"/>
      <c r="AJ1826" s="74"/>
      <c r="AK1826" s="74"/>
      <c r="AL1826" s="74"/>
      <c r="AM1826" s="74"/>
      <c r="AN1826" s="74"/>
    </row>
    <row r="1827" spans="1:40" ht="14.5">
      <c r="A1827" s="74"/>
      <c r="B1827" s="74"/>
      <c r="C1827" s="74"/>
      <c r="D1827" s="74"/>
      <c r="E1827" s="74"/>
      <c r="F1827" s="74"/>
      <c r="G1827" s="74"/>
      <c r="H1827" s="74"/>
      <c r="I1827" s="74"/>
      <c r="J1827" s="74"/>
      <c r="K1827" s="74"/>
      <c r="L1827" s="74"/>
      <c r="M1827" s="74"/>
      <c r="N1827" s="74"/>
      <c r="O1827" s="74"/>
      <c r="P1827" s="74"/>
      <c r="R1827" s="74"/>
      <c r="S1827" s="74"/>
      <c r="T1827" s="74"/>
      <c r="U1827" s="74"/>
      <c r="V1827" s="21"/>
      <c r="W1827" s="74"/>
      <c r="X1827" s="74"/>
      <c r="Y1827" s="74"/>
      <c r="Z1827" s="74"/>
      <c r="AA1827" s="74"/>
      <c r="AB1827" s="74"/>
      <c r="AC1827" s="74"/>
      <c r="AD1827" s="74"/>
      <c r="AE1827" s="74"/>
      <c r="AF1827" s="74"/>
      <c r="AG1827" s="74"/>
      <c r="AH1827" s="74"/>
      <c r="AI1827" s="74"/>
      <c r="AJ1827" s="74"/>
      <c r="AK1827" s="74"/>
      <c r="AL1827" s="74"/>
      <c r="AM1827" s="74"/>
      <c r="AN1827" s="74"/>
    </row>
    <row r="1828" spans="1:40" ht="14.5">
      <c r="A1828" s="74"/>
      <c r="B1828" s="74"/>
      <c r="C1828" s="74"/>
      <c r="D1828" s="74"/>
      <c r="E1828" s="74"/>
      <c r="F1828" s="74"/>
      <c r="G1828" s="74"/>
      <c r="H1828" s="74"/>
      <c r="I1828" s="74"/>
      <c r="J1828" s="74"/>
      <c r="K1828" s="74"/>
      <c r="L1828" s="74"/>
      <c r="M1828" s="74"/>
      <c r="N1828" s="74"/>
      <c r="O1828" s="74"/>
      <c r="P1828" s="74"/>
      <c r="R1828" s="74"/>
      <c r="S1828" s="74"/>
      <c r="T1828" s="74"/>
      <c r="U1828" s="74"/>
      <c r="V1828" s="21"/>
      <c r="W1828" s="74"/>
      <c r="X1828" s="74"/>
      <c r="Y1828" s="74"/>
      <c r="Z1828" s="74"/>
      <c r="AA1828" s="74"/>
      <c r="AB1828" s="74"/>
      <c r="AC1828" s="74"/>
      <c r="AD1828" s="74"/>
      <c r="AE1828" s="74"/>
      <c r="AF1828" s="74"/>
      <c r="AG1828" s="74"/>
      <c r="AH1828" s="74"/>
      <c r="AI1828" s="74"/>
      <c r="AJ1828" s="74"/>
      <c r="AK1828" s="74"/>
      <c r="AL1828" s="74"/>
      <c r="AM1828" s="74"/>
      <c r="AN1828" s="74"/>
    </row>
    <row r="1829" spans="1:40" ht="14.5">
      <c r="A1829" s="74"/>
      <c r="B1829" s="74"/>
      <c r="C1829" s="74"/>
      <c r="D1829" s="74"/>
      <c r="E1829" s="74"/>
      <c r="F1829" s="74"/>
      <c r="G1829" s="74"/>
      <c r="H1829" s="74"/>
      <c r="I1829" s="74"/>
      <c r="J1829" s="74"/>
      <c r="K1829" s="74"/>
      <c r="L1829" s="74"/>
      <c r="M1829" s="74"/>
      <c r="N1829" s="74"/>
      <c r="O1829" s="74"/>
      <c r="P1829" s="74"/>
      <c r="R1829" s="74"/>
      <c r="S1829" s="74"/>
      <c r="T1829" s="74"/>
      <c r="U1829" s="74"/>
      <c r="V1829" s="21"/>
      <c r="W1829" s="74"/>
      <c r="X1829" s="74"/>
      <c r="Y1829" s="74"/>
      <c r="Z1829" s="74"/>
      <c r="AA1829" s="74"/>
      <c r="AB1829" s="74"/>
      <c r="AC1829" s="74"/>
      <c r="AD1829" s="74"/>
      <c r="AE1829" s="74"/>
      <c r="AF1829" s="74"/>
      <c r="AG1829" s="74"/>
      <c r="AH1829" s="74"/>
      <c r="AI1829" s="74"/>
      <c r="AJ1829" s="74"/>
      <c r="AK1829" s="74"/>
      <c r="AL1829" s="74"/>
      <c r="AM1829" s="74"/>
      <c r="AN1829" s="74"/>
    </row>
    <row r="1830" spans="1:40" ht="14.5">
      <c r="A1830" s="74"/>
      <c r="B1830" s="74"/>
      <c r="C1830" s="74"/>
      <c r="D1830" s="74"/>
      <c r="E1830" s="74"/>
      <c r="F1830" s="74"/>
      <c r="G1830" s="74"/>
      <c r="H1830" s="74"/>
      <c r="I1830" s="74"/>
      <c r="J1830" s="74"/>
      <c r="K1830" s="74"/>
      <c r="L1830" s="74"/>
      <c r="M1830" s="74"/>
      <c r="N1830" s="74"/>
      <c r="O1830" s="74"/>
      <c r="P1830" s="74"/>
      <c r="R1830" s="74"/>
      <c r="S1830" s="74"/>
      <c r="T1830" s="74"/>
      <c r="U1830" s="74"/>
      <c r="V1830" s="21"/>
      <c r="W1830" s="74"/>
      <c r="X1830" s="74"/>
      <c r="Y1830" s="74"/>
      <c r="Z1830" s="74"/>
      <c r="AA1830" s="74"/>
      <c r="AB1830" s="74"/>
      <c r="AC1830" s="74"/>
      <c r="AD1830" s="74"/>
      <c r="AE1830" s="74"/>
      <c r="AF1830" s="74"/>
      <c r="AG1830" s="74"/>
      <c r="AH1830" s="74"/>
      <c r="AI1830" s="74"/>
      <c r="AJ1830" s="74"/>
      <c r="AK1830" s="74"/>
      <c r="AL1830" s="74"/>
      <c r="AM1830" s="74"/>
      <c r="AN1830" s="74"/>
    </row>
    <row r="1831" spans="1:40" ht="14.5">
      <c r="A1831" s="74"/>
      <c r="B1831" s="74"/>
      <c r="C1831" s="74"/>
      <c r="D1831" s="74"/>
      <c r="E1831" s="74"/>
      <c r="F1831" s="74"/>
      <c r="G1831" s="74"/>
      <c r="H1831" s="74"/>
      <c r="I1831" s="74"/>
      <c r="J1831" s="74"/>
      <c r="K1831" s="74"/>
      <c r="L1831" s="74"/>
      <c r="M1831" s="74"/>
      <c r="N1831" s="74"/>
      <c r="O1831" s="74"/>
      <c r="P1831" s="74"/>
      <c r="R1831" s="74"/>
      <c r="S1831" s="74"/>
      <c r="T1831" s="74"/>
      <c r="U1831" s="74"/>
      <c r="V1831" s="21"/>
      <c r="W1831" s="74"/>
      <c r="X1831" s="74"/>
      <c r="Y1831" s="74"/>
      <c r="Z1831" s="74"/>
      <c r="AA1831" s="74"/>
      <c r="AB1831" s="74"/>
      <c r="AC1831" s="74"/>
      <c r="AD1831" s="74"/>
      <c r="AE1831" s="74"/>
      <c r="AF1831" s="74"/>
      <c r="AG1831" s="74"/>
      <c r="AH1831" s="74"/>
      <c r="AI1831" s="74"/>
      <c r="AJ1831" s="74"/>
      <c r="AK1831" s="74"/>
      <c r="AL1831" s="74"/>
      <c r="AM1831" s="74"/>
      <c r="AN1831" s="74"/>
    </row>
    <row r="1832" spans="1:40" ht="14.5">
      <c r="A1832" s="74"/>
      <c r="B1832" s="74"/>
      <c r="C1832" s="74"/>
      <c r="D1832" s="74"/>
      <c r="E1832" s="74"/>
      <c r="F1832" s="74"/>
      <c r="G1832" s="74"/>
      <c r="H1832" s="74"/>
      <c r="I1832" s="74"/>
      <c r="J1832" s="74"/>
      <c r="K1832" s="74"/>
      <c r="L1832" s="74"/>
      <c r="M1832" s="74"/>
      <c r="N1832" s="74"/>
      <c r="O1832" s="74"/>
      <c r="P1832" s="74"/>
      <c r="R1832" s="74"/>
      <c r="S1832" s="74"/>
      <c r="T1832" s="74"/>
      <c r="U1832" s="74"/>
      <c r="V1832" s="21"/>
      <c r="W1832" s="74"/>
      <c r="X1832" s="74"/>
      <c r="Y1832" s="74"/>
      <c r="Z1832" s="74"/>
      <c r="AA1832" s="74"/>
      <c r="AB1832" s="74"/>
      <c r="AC1832" s="74"/>
      <c r="AD1832" s="74"/>
      <c r="AE1832" s="74"/>
      <c r="AF1832" s="74"/>
      <c r="AG1832" s="74"/>
      <c r="AH1832" s="74"/>
      <c r="AI1832" s="74"/>
      <c r="AJ1832" s="74"/>
      <c r="AK1832" s="74"/>
      <c r="AL1832" s="74"/>
      <c r="AM1832" s="74"/>
      <c r="AN1832" s="74"/>
    </row>
    <row r="1833" spans="1:40" ht="14.5">
      <c r="A1833" s="74"/>
      <c r="B1833" s="74"/>
      <c r="C1833" s="74"/>
      <c r="D1833" s="74"/>
      <c r="E1833" s="74"/>
      <c r="F1833" s="74"/>
      <c r="G1833" s="74"/>
      <c r="H1833" s="74"/>
      <c r="I1833" s="74"/>
      <c r="J1833" s="74"/>
      <c r="K1833" s="74"/>
      <c r="L1833" s="74"/>
      <c r="M1833" s="74"/>
      <c r="N1833" s="74"/>
      <c r="O1833" s="74"/>
      <c r="P1833" s="74"/>
      <c r="R1833" s="74"/>
      <c r="S1833" s="74"/>
      <c r="T1833" s="74"/>
      <c r="U1833" s="74"/>
      <c r="V1833" s="21"/>
      <c r="W1833" s="74"/>
      <c r="X1833" s="74"/>
      <c r="Y1833" s="74"/>
      <c r="Z1833" s="74"/>
      <c r="AA1833" s="74"/>
      <c r="AB1833" s="74"/>
      <c r="AC1833" s="74"/>
      <c r="AD1833" s="74"/>
      <c r="AE1833" s="74"/>
      <c r="AF1833" s="74"/>
      <c r="AG1833" s="74"/>
      <c r="AH1833" s="74"/>
      <c r="AI1833" s="74"/>
      <c r="AJ1833" s="74"/>
      <c r="AK1833" s="74"/>
      <c r="AL1833" s="74"/>
      <c r="AM1833" s="74"/>
      <c r="AN1833" s="74"/>
    </row>
    <row r="1834" spans="1:40" ht="14.5">
      <c r="A1834" s="74"/>
      <c r="B1834" s="74"/>
      <c r="C1834" s="74"/>
      <c r="D1834" s="74"/>
      <c r="E1834" s="74"/>
      <c r="F1834" s="74"/>
      <c r="G1834" s="74"/>
      <c r="H1834" s="74"/>
      <c r="I1834" s="74"/>
      <c r="J1834" s="74"/>
      <c r="K1834" s="74"/>
      <c r="L1834" s="74"/>
      <c r="M1834" s="74"/>
      <c r="N1834" s="74"/>
      <c r="O1834" s="74"/>
      <c r="P1834" s="74"/>
      <c r="R1834" s="74"/>
      <c r="S1834" s="74"/>
      <c r="T1834" s="74"/>
      <c r="U1834" s="74"/>
      <c r="V1834" s="21"/>
      <c r="W1834" s="74"/>
      <c r="X1834" s="74"/>
      <c r="Y1834" s="74"/>
      <c r="Z1834" s="74"/>
      <c r="AA1834" s="74"/>
      <c r="AB1834" s="74"/>
      <c r="AC1834" s="74"/>
      <c r="AD1834" s="74"/>
      <c r="AE1834" s="74"/>
      <c r="AF1834" s="74"/>
      <c r="AG1834" s="74"/>
      <c r="AH1834" s="74"/>
      <c r="AI1834" s="74"/>
      <c r="AJ1834" s="74"/>
      <c r="AK1834" s="74"/>
      <c r="AL1834" s="74"/>
      <c r="AM1834" s="74"/>
      <c r="AN1834" s="74"/>
    </row>
    <row r="1835" spans="1:40" ht="14.5">
      <c r="A1835" s="74"/>
      <c r="B1835" s="74"/>
      <c r="C1835" s="74"/>
      <c r="D1835" s="74"/>
      <c r="E1835" s="74"/>
      <c r="F1835" s="74"/>
      <c r="G1835" s="74"/>
      <c r="H1835" s="74"/>
      <c r="I1835" s="74"/>
      <c r="J1835" s="74"/>
      <c r="K1835" s="74"/>
      <c r="L1835" s="74"/>
      <c r="M1835" s="74"/>
      <c r="N1835" s="74"/>
      <c r="O1835" s="74"/>
      <c r="P1835" s="74"/>
      <c r="R1835" s="74"/>
      <c r="S1835" s="74"/>
      <c r="T1835" s="74"/>
      <c r="U1835" s="74"/>
      <c r="V1835" s="21"/>
      <c r="W1835" s="74"/>
      <c r="X1835" s="74"/>
      <c r="Y1835" s="74"/>
      <c r="Z1835" s="74"/>
      <c r="AA1835" s="74"/>
      <c r="AB1835" s="74"/>
      <c r="AC1835" s="74"/>
      <c r="AD1835" s="74"/>
      <c r="AE1835" s="74"/>
      <c r="AF1835" s="74"/>
      <c r="AG1835" s="74"/>
      <c r="AH1835" s="74"/>
      <c r="AI1835" s="74"/>
      <c r="AJ1835" s="74"/>
      <c r="AK1835" s="74"/>
      <c r="AL1835" s="74"/>
      <c r="AM1835" s="74"/>
      <c r="AN1835" s="74"/>
    </row>
    <row r="1836" spans="1:40" ht="14.5">
      <c r="A1836" s="74"/>
      <c r="B1836" s="74"/>
      <c r="C1836" s="74"/>
      <c r="D1836" s="74"/>
      <c r="E1836" s="74"/>
      <c r="F1836" s="74"/>
      <c r="G1836" s="74"/>
      <c r="H1836" s="74"/>
      <c r="I1836" s="74"/>
      <c r="J1836" s="74"/>
      <c r="K1836" s="74"/>
      <c r="L1836" s="74"/>
      <c r="M1836" s="74"/>
      <c r="N1836" s="74"/>
      <c r="O1836" s="74"/>
      <c r="P1836" s="74"/>
      <c r="R1836" s="74"/>
      <c r="S1836" s="74"/>
      <c r="T1836" s="74"/>
      <c r="U1836" s="74"/>
      <c r="V1836" s="21"/>
      <c r="W1836" s="74"/>
      <c r="X1836" s="74"/>
      <c r="Y1836" s="74"/>
      <c r="Z1836" s="74"/>
      <c r="AA1836" s="74"/>
      <c r="AB1836" s="74"/>
      <c r="AC1836" s="74"/>
      <c r="AD1836" s="74"/>
      <c r="AE1836" s="74"/>
      <c r="AF1836" s="74"/>
      <c r="AG1836" s="74"/>
      <c r="AH1836" s="74"/>
      <c r="AI1836" s="74"/>
      <c r="AJ1836" s="74"/>
      <c r="AK1836" s="74"/>
      <c r="AL1836" s="74"/>
      <c r="AM1836" s="74"/>
      <c r="AN1836" s="74"/>
    </row>
    <row r="1837" spans="1:40" ht="14.5">
      <c r="A1837" s="74"/>
      <c r="B1837" s="74"/>
      <c r="C1837" s="74"/>
      <c r="D1837" s="74"/>
      <c r="E1837" s="74"/>
      <c r="F1837" s="74"/>
      <c r="G1837" s="74"/>
      <c r="H1837" s="74"/>
      <c r="I1837" s="74"/>
      <c r="J1837" s="74"/>
      <c r="K1837" s="74"/>
      <c r="L1837" s="74"/>
      <c r="M1837" s="74"/>
      <c r="N1837" s="74"/>
      <c r="O1837" s="74"/>
      <c r="P1837" s="74"/>
      <c r="R1837" s="74"/>
      <c r="S1837" s="74"/>
      <c r="T1837" s="74"/>
      <c r="U1837" s="74"/>
      <c r="V1837" s="21"/>
      <c r="W1837" s="74"/>
      <c r="X1837" s="74"/>
      <c r="Y1837" s="74"/>
      <c r="Z1837" s="74"/>
      <c r="AA1837" s="74"/>
      <c r="AB1837" s="74"/>
      <c r="AC1837" s="74"/>
      <c r="AD1837" s="74"/>
      <c r="AE1837" s="74"/>
      <c r="AF1837" s="74"/>
      <c r="AG1837" s="74"/>
      <c r="AH1837" s="74"/>
      <c r="AI1837" s="74"/>
      <c r="AJ1837" s="74"/>
      <c r="AK1837" s="74"/>
      <c r="AL1837" s="74"/>
      <c r="AM1837" s="74"/>
      <c r="AN1837" s="74"/>
    </row>
    <row r="1838" spans="1:40" ht="14.5">
      <c r="A1838" s="74"/>
      <c r="B1838" s="74"/>
      <c r="C1838" s="74"/>
      <c r="D1838" s="74"/>
      <c r="E1838" s="74"/>
      <c r="F1838" s="74"/>
      <c r="G1838" s="74"/>
      <c r="H1838" s="74"/>
      <c r="I1838" s="74"/>
      <c r="J1838" s="74"/>
      <c r="K1838" s="74"/>
      <c r="L1838" s="74"/>
      <c r="M1838" s="74"/>
      <c r="N1838" s="74"/>
      <c r="O1838" s="74"/>
      <c r="P1838" s="74"/>
      <c r="R1838" s="74"/>
      <c r="S1838" s="74"/>
      <c r="T1838" s="74"/>
      <c r="U1838" s="74"/>
      <c r="V1838" s="21"/>
      <c r="W1838" s="74"/>
      <c r="X1838" s="74"/>
      <c r="Y1838" s="74"/>
      <c r="Z1838" s="74"/>
      <c r="AA1838" s="74"/>
      <c r="AB1838" s="74"/>
      <c r="AC1838" s="74"/>
      <c r="AD1838" s="74"/>
      <c r="AE1838" s="74"/>
      <c r="AF1838" s="74"/>
      <c r="AG1838" s="74"/>
      <c r="AH1838" s="74"/>
      <c r="AI1838" s="74"/>
      <c r="AJ1838" s="74"/>
      <c r="AK1838" s="74"/>
      <c r="AL1838" s="74"/>
      <c r="AM1838" s="74"/>
      <c r="AN1838" s="74"/>
    </row>
    <row r="1839" spans="1:40" ht="14.5">
      <c r="A1839" s="74"/>
      <c r="B1839" s="74"/>
      <c r="C1839" s="74"/>
      <c r="D1839" s="74"/>
      <c r="E1839" s="74"/>
      <c r="F1839" s="74"/>
      <c r="G1839" s="74"/>
      <c r="H1839" s="74"/>
      <c r="I1839" s="74"/>
      <c r="J1839" s="74"/>
      <c r="K1839" s="74"/>
      <c r="L1839" s="74"/>
      <c r="M1839" s="74"/>
      <c r="N1839" s="74"/>
      <c r="O1839" s="74"/>
      <c r="P1839" s="74"/>
      <c r="R1839" s="74"/>
      <c r="S1839" s="74"/>
      <c r="T1839" s="74"/>
      <c r="U1839" s="74"/>
      <c r="V1839" s="21"/>
      <c r="W1839" s="74"/>
      <c r="X1839" s="74"/>
      <c r="Y1839" s="74"/>
      <c r="Z1839" s="74"/>
      <c r="AA1839" s="74"/>
      <c r="AB1839" s="74"/>
      <c r="AC1839" s="74"/>
      <c r="AD1839" s="74"/>
      <c r="AE1839" s="74"/>
      <c r="AF1839" s="74"/>
      <c r="AG1839" s="74"/>
      <c r="AH1839" s="74"/>
      <c r="AI1839" s="74"/>
      <c r="AJ1839" s="74"/>
      <c r="AK1839" s="74"/>
      <c r="AL1839" s="74"/>
      <c r="AM1839" s="74"/>
      <c r="AN1839" s="74"/>
    </row>
    <row r="1840" spans="1:40" ht="14.5">
      <c r="A1840" s="74"/>
      <c r="B1840" s="74"/>
      <c r="C1840" s="74"/>
      <c r="D1840" s="74"/>
      <c r="E1840" s="74"/>
      <c r="F1840" s="74"/>
      <c r="G1840" s="74"/>
      <c r="H1840" s="74"/>
      <c r="I1840" s="74"/>
      <c r="J1840" s="74"/>
      <c r="K1840" s="74"/>
      <c r="L1840" s="74"/>
      <c r="M1840" s="74"/>
      <c r="N1840" s="74"/>
      <c r="O1840" s="74"/>
      <c r="P1840" s="74"/>
      <c r="R1840" s="74"/>
      <c r="S1840" s="74"/>
      <c r="T1840" s="74"/>
      <c r="U1840" s="74"/>
      <c r="V1840" s="21"/>
      <c r="W1840" s="74"/>
      <c r="X1840" s="74"/>
      <c r="Y1840" s="74"/>
      <c r="Z1840" s="74"/>
      <c r="AA1840" s="74"/>
      <c r="AB1840" s="74"/>
      <c r="AC1840" s="74"/>
      <c r="AD1840" s="74"/>
      <c r="AE1840" s="74"/>
      <c r="AF1840" s="74"/>
      <c r="AG1840" s="74"/>
      <c r="AH1840" s="74"/>
      <c r="AI1840" s="74"/>
      <c r="AJ1840" s="74"/>
      <c r="AK1840" s="74"/>
      <c r="AL1840" s="74"/>
      <c r="AM1840" s="74"/>
      <c r="AN1840" s="74"/>
    </row>
    <row r="1841" spans="1:40" ht="14.5">
      <c r="A1841" s="74"/>
      <c r="B1841" s="74"/>
      <c r="C1841" s="74"/>
      <c r="D1841" s="74"/>
      <c r="E1841" s="74"/>
      <c r="F1841" s="74"/>
      <c r="G1841" s="74"/>
      <c r="H1841" s="74"/>
      <c r="I1841" s="74"/>
      <c r="J1841" s="74"/>
      <c r="K1841" s="74"/>
      <c r="L1841" s="74"/>
      <c r="M1841" s="74"/>
      <c r="N1841" s="74"/>
      <c r="O1841" s="74"/>
      <c r="P1841" s="74"/>
      <c r="R1841" s="74"/>
      <c r="S1841" s="74"/>
      <c r="T1841" s="74"/>
      <c r="U1841" s="74"/>
      <c r="V1841" s="21"/>
      <c r="W1841" s="74"/>
      <c r="X1841" s="74"/>
      <c r="Y1841" s="74"/>
      <c r="Z1841" s="74"/>
      <c r="AA1841" s="74"/>
      <c r="AB1841" s="74"/>
      <c r="AC1841" s="74"/>
      <c r="AD1841" s="74"/>
      <c r="AE1841" s="74"/>
      <c r="AF1841" s="74"/>
      <c r="AG1841" s="74"/>
      <c r="AH1841" s="74"/>
      <c r="AI1841" s="74"/>
      <c r="AJ1841" s="74"/>
      <c r="AK1841" s="74"/>
      <c r="AL1841" s="74"/>
      <c r="AM1841" s="74"/>
      <c r="AN1841" s="74"/>
    </row>
    <row r="1842" spans="1:40" ht="14.5">
      <c r="A1842" s="74"/>
      <c r="B1842" s="74"/>
      <c r="C1842" s="74"/>
      <c r="D1842" s="74"/>
      <c r="E1842" s="74"/>
      <c r="F1842" s="74"/>
      <c r="G1842" s="74"/>
      <c r="H1842" s="74"/>
      <c r="I1842" s="74"/>
      <c r="J1842" s="74"/>
      <c r="K1842" s="74"/>
      <c r="L1842" s="74"/>
      <c r="M1842" s="74"/>
      <c r="N1842" s="74"/>
      <c r="O1842" s="74"/>
      <c r="P1842" s="74"/>
      <c r="R1842" s="74"/>
      <c r="S1842" s="74"/>
      <c r="T1842" s="74"/>
      <c r="U1842" s="74"/>
      <c r="V1842" s="21"/>
      <c r="W1842" s="74"/>
      <c r="X1842" s="74"/>
      <c r="Y1842" s="74"/>
      <c r="Z1842" s="74"/>
      <c r="AA1842" s="74"/>
      <c r="AB1842" s="74"/>
      <c r="AC1842" s="74"/>
      <c r="AD1842" s="74"/>
      <c r="AE1842" s="74"/>
      <c r="AF1842" s="74"/>
      <c r="AG1842" s="74"/>
      <c r="AH1842" s="74"/>
      <c r="AI1842" s="74"/>
      <c r="AJ1842" s="74"/>
      <c r="AK1842" s="74"/>
      <c r="AL1842" s="74"/>
      <c r="AM1842" s="74"/>
      <c r="AN1842" s="74"/>
    </row>
    <row r="1843" spans="1:40" ht="14.5">
      <c r="A1843" s="74"/>
      <c r="B1843" s="74"/>
      <c r="C1843" s="74"/>
      <c r="D1843" s="74"/>
      <c r="E1843" s="74"/>
      <c r="F1843" s="74"/>
      <c r="G1843" s="74"/>
      <c r="H1843" s="74"/>
      <c r="I1843" s="74"/>
      <c r="J1843" s="74"/>
      <c r="K1843" s="74"/>
      <c r="L1843" s="74"/>
      <c r="M1843" s="74"/>
      <c r="N1843" s="74"/>
      <c r="O1843" s="74"/>
      <c r="P1843" s="74"/>
      <c r="R1843" s="74"/>
      <c r="S1843" s="74"/>
      <c r="T1843" s="74"/>
      <c r="U1843" s="74"/>
      <c r="V1843" s="21"/>
      <c r="W1843" s="74"/>
      <c r="X1843" s="74"/>
      <c r="Y1843" s="74"/>
      <c r="Z1843" s="74"/>
      <c r="AA1843" s="74"/>
      <c r="AB1843" s="74"/>
      <c r="AC1843" s="74"/>
      <c r="AD1843" s="74"/>
      <c r="AE1843" s="74"/>
      <c r="AF1843" s="74"/>
      <c r="AG1843" s="74"/>
      <c r="AH1843" s="74"/>
      <c r="AI1843" s="74"/>
      <c r="AJ1843" s="74"/>
      <c r="AK1843" s="74"/>
      <c r="AL1843" s="74"/>
      <c r="AM1843" s="74"/>
      <c r="AN1843" s="74"/>
    </row>
    <row r="1844" spans="1:40" ht="14.5">
      <c r="A1844" s="74"/>
      <c r="B1844" s="74"/>
      <c r="C1844" s="74"/>
      <c r="D1844" s="74"/>
      <c r="E1844" s="74"/>
      <c r="F1844" s="74"/>
      <c r="G1844" s="74"/>
      <c r="H1844" s="74"/>
      <c r="I1844" s="74"/>
      <c r="J1844" s="74"/>
      <c r="K1844" s="74"/>
      <c r="L1844" s="74"/>
      <c r="M1844" s="74"/>
      <c r="N1844" s="74"/>
      <c r="O1844" s="74"/>
      <c r="P1844" s="74"/>
      <c r="R1844" s="74"/>
      <c r="S1844" s="74"/>
      <c r="T1844" s="74"/>
      <c r="U1844" s="74"/>
      <c r="V1844" s="21"/>
      <c r="W1844" s="74"/>
      <c r="X1844" s="74"/>
      <c r="Y1844" s="74"/>
      <c r="Z1844" s="74"/>
      <c r="AA1844" s="74"/>
      <c r="AB1844" s="74"/>
      <c r="AC1844" s="74"/>
      <c r="AD1844" s="74"/>
      <c r="AE1844" s="74"/>
      <c r="AF1844" s="74"/>
      <c r="AG1844" s="74"/>
      <c r="AH1844" s="74"/>
      <c r="AI1844" s="74"/>
      <c r="AJ1844" s="74"/>
      <c r="AK1844" s="74"/>
      <c r="AL1844" s="74"/>
      <c r="AM1844" s="74"/>
      <c r="AN1844" s="74"/>
    </row>
    <row r="1845" spans="1:40" ht="14.5">
      <c r="A1845" s="74"/>
      <c r="B1845" s="74"/>
      <c r="C1845" s="74"/>
      <c r="D1845" s="74"/>
      <c r="E1845" s="74"/>
      <c r="F1845" s="74"/>
      <c r="G1845" s="74"/>
      <c r="H1845" s="74"/>
      <c r="I1845" s="74"/>
      <c r="J1845" s="74"/>
      <c r="K1845" s="74"/>
      <c r="L1845" s="74"/>
      <c r="M1845" s="74"/>
      <c r="N1845" s="74"/>
      <c r="O1845" s="74"/>
      <c r="P1845" s="74"/>
      <c r="R1845" s="74"/>
      <c r="S1845" s="74"/>
      <c r="T1845" s="74"/>
      <c r="U1845" s="74"/>
      <c r="V1845" s="21"/>
      <c r="W1845" s="74"/>
      <c r="X1845" s="74"/>
      <c r="Y1845" s="74"/>
      <c r="Z1845" s="74"/>
      <c r="AA1845" s="74"/>
      <c r="AB1845" s="74"/>
      <c r="AC1845" s="74"/>
      <c r="AD1845" s="74"/>
      <c r="AE1845" s="74"/>
      <c r="AF1845" s="74"/>
      <c r="AG1845" s="74"/>
      <c r="AH1845" s="74"/>
      <c r="AI1845" s="74"/>
      <c r="AJ1845" s="74"/>
      <c r="AK1845" s="74"/>
      <c r="AL1845" s="74"/>
      <c r="AM1845" s="74"/>
      <c r="AN1845" s="74"/>
    </row>
    <row r="1846" spans="1:40" ht="14.5">
      <c r="A1846" s="74"/>
      <c r="B1846" s="74"/>
      <c r="C1846" s="74"/>
      <c r="D1846" s="74"/>
      <c r="E1846" s="74"/>
      <c r="F1846" s="74"/>
      <c r="G1846" s="74"/>
      <c r="H1846" s="74"/>
      <c r="I1846" s="74"/>
      <c r="J1846" s="74"/>
      <c r="K1846" s="74"/>
      <c r="L1846" s="74"/>
      <c r="M1846" s="74"/>
      <c r="N1846" s="74"/>
      <c r="O1846" s="74"/>
      <c r="P1846" s="74"/>
      <c r="R1846" s="74"/>
      <c r="S1846" s="74"/>
      <c r="T1846" s="74"/>
      <c r="U1846" s="74"/>
      <c r="V1846" s="21"/>
      <c r="W1846" s="74"/>
      <c r="X1846" s="74"/>
      <c r="Y1846" s="74"/>
      <c r="Z1846" s="74"/>
      <c r="AA1846" s="74"/>
      <c r="AB1846" s="74"/>
      <c r="AC1846" s="74"/>
      <c r="AD1846" s="74"/>
      <c r="AE1846" s="74"/>
      <c r="AF1846" s="74"/>
      <c r="AG1846" s="74"/>
      <c r="AH1846" s="74"/>
      <c r="AI1846" s="74"/>
      <c r="AJ1846" s="74"/>
      <c r="AK1846" s="74"/>
      <c r="AL1846" s="74"/>
      <c r="AM1846" s="74"/>
      <c r="AN1846" s="74"/>
    </row>
    <row r="1847" spans="1:40" ht="14.5">
      <c r="A1847" s="74"/>
      <c r="B1847" s="74"/>
      <c r="C1847" s="74"/>
      <c r="D1847" s="74"/>
      <c r="E1847" s="74"/>
      <c r="F1847" s="74"/>
      <c r="G1847" s="74"/>
      <c r="H1847" s="74"/>
      <c r="I1847" s="74"/>
      <c r="J1847" s="74"/>
      <c r="K1847" s="74"/>
      <c r="L1847" s="74"/>
      <c r="M1847" s="74"/>
      <c r="N1847" s="74"/>
      <c r="O1847" s="74"/>
      <c r="P1847" s="74"/>
      <c r="R1847" s="74"/>
      <c r="S1847" s="74"/>
      <c r="T1847" s="74"/>
      <c r="U1847" s="74"/>
      <c r="V1847" s="21"/>
      <c r="W1847" s="74"/>
      <c r="X1847" s="74"/>
      <c r="Y1847" s="74"/>
      <c r="Z1847" s="74"/>
      <c r="AA1847" s="74"/>
      <c r="AB1847" s="74"/>
      <c r="AC1847" s="74"/>
      <c r="AD1847" s="74"/>
      <c r="AE1847" s="74"/>
      <c r="AF1847" s="74"/>
      <c r="AG1847" s="74"/>
      <c r="AH1847" s="74"/>
      <c r="AI1847" s="74"/>
      <c r="AJ1847" s="74"/>
      <c r="AK1847" s="74"/>
      <c r="AL1847" s="74"/>
      <c r="AM1847" s="74"/>
      <c r="AN1847" s="74"/>
    </row>
    <row r="1848" spans="1:40" ht="14.5">
      <c r="A1848" s="74"/>
      <c r="B1848" s="74"/>
      <c r="C1848" s="74"/>
      <c r="D1848" s="74"/>
      <c r="E1848" s="74"/>
      <c r="F1848" s="74"/>
      <c r="G1848" s="74"/>
      <c r="H1848" s="74"/>
      <c r="I1848" s="74"/>
      <c r="J1848" s="74"/>
      <c r="K1848" s="74"/>
      <c r="L1848" s="74"/>
      <c r="M1848" s="74"/>
      <c r="N1848" s="74"/>
      <c r="O1848" s="74"/>
      <c r="P1848" s="74"/>
      <c r="R1848" s="74"/>
      <c r="S1848" s="74"/>
      <c r="T1848" s="74"/>
      <c r="U1848" s="74"/>
      <c r="V1848" s="21"/>
      <c r="W1848" s="74"/>
      <c r="X1848" s="74"/>
      <c r="Y1848" s="74"/>
      <c r="Z1848" s="74"/>
      <c r="AA1848" s="74"/>
      <c r="AB1848" s="74"/>
      <c r="AC1848" s="74"/>
      <c r="AD1848" s="74"/>
      <c r="AE1848" s="74"/>
      <c r="AF1848" s="74"/>
      <c r="AG1848" s="74"/>
      <c r="AH1848" s="74"/>
      <c r="AI1848" s="74"/>
      <c r="AJ1848" s="74"/>
      <c r="AK1848" s="74"/>
      <c r="AL1848" s="74"/>
      <c r="AM1848" s="74"/>
      <c r="AN1848" s="74"/>
    </row>
    <row r="1849" spans="1:40" ht="14.5">
      <c r="A1849" s="74"/>
      <c r="B1849" s="74"/>
      <c r="C1849" s="74"/>
      <c r="D1849" s="74"/>
      <c r="E1849" s="74"/>
      <c r="F1849" s="74"/>
      <c r="G1849" s="74"/>
      <c r="H1849" s="74"/>
      <c r="I1849" s="74"/>
      <c r="J1849" s="74"/>
      <c r="K1849" s="74"/>
      <c r="L1849" s="74"/>
      <c r="M1849" s="74"/>
      <c r="N1849" s="74"/>
      <c r="O1849" s="74"/>
      <c r="P1849" s="74"/>
      <c r="R1849" s="74"/>
      <c r="S1849" s="74"/>
      <c r="T1849" s="74"/>
      <c r="U1849" s="74"/>
      <c r="V1849" s="21"/>
      <c r="W1849" s="74"/>
      <c r="X1849" s="74"/>
      <c r="Y1849" s="74"/>
      <c r="Z1849" s="74"/>
      <c r="AA1849" s="74"/>
      <c r="AB1849" s="74"/>
      <c r="AC1849" s="74"/>
      <c r="AD1849" s="74"/>
      <c r="AE1849" s="74"/>
      <c r="AF1849" s="74"/>
      <c r="AG1849" s="74"/>
      <c r="AH1849" s="74"/>
      <c r="AI1849" s="74"/>
      <c r="AJ1849" s="74"/>
      <c r="AK1849" s="74"/>
      <c r="AL1849" s="74"/>
      <c r="AM1849" s="74"/>
      <c r="AN1849" s="74"/>
    </row>
    <row r="1850" spans="1:40" ht="14.5">
      <c r="A1850" s="74"/>
      <c r="B1850" s="74"/>
      <c r="C1850" s="74"/>
      <c r="D1850" s="74"/>
      <c r="E1850" s="74"/>
      <c r="F1850" s="74"/>
      <c r="G1850" s="74"/>
      <c r="H1850" s="74"/>
      <c r="I1850" s="74"/>
      <c r="J1850" s="74"/>
      <c r="K1850" s="74"/>
      <c r="L1850" s="74"/>
      <c r="M1850" s="74"/>
      <c r="N1850" s="74"/>
      <c r="O1850" s="74"/>
      <c r="P1850" s="74"/>
      <c r="R1850" s="74"/>
      <c r="S1850" s="74"/>
      <c r="T1850" s="74"/>
      <c r="U1850" s="74"/>
      <c r="V1850" s="21"/>
      <c r="W1850" s="74"/>
      <c r="X1850" s="74"/>
      <c r="Y1850" s="74"/>
      <c r="Z1850" s="74"/>
      <c r="AA1850" s="74"/>
      <c r="AB1850" s="74"/>
      <c r="AC1850" s="74"/>
      <c r="AD1850" s="74"/>
      <c r="AE1850" s="74"/>
      <c r="AF1850" s="74"/>
      <c r="AG1850" s="74"/>
      <c r="AH1850" s="74"/>
      <c r="AI1850" s="74"/>
      <c r="AJ1850" s="74"/>
      <c r="AK1850" s="74"/>
      <c r="AL1850" s="74"/>
      <c r="AM1850" s="74"/>
      <c r="AN1850" s="74"/>
    </row>
    <row r="1851" spans="1:40" ht="14.5">
      <c r="A1851" s="74"/>
      <c r="B1851" s="74"/>
      <c r="C1851" s="74"/>
      <c r="D1851" s="74"/>
      <c r="E1851" s="74"/>
      <c r="F1851" s="74"/>
      <c r="G1851" s="74"/>
      <c r="H1851" s="74"/>
      <c r="I1851" s="74"/>
      <c r="J1851" s="74"/>
      <c r="K1851" s="74"/>
      <c r="L1851" s="74"/>
      <c r="M1851" s="74"/>
      <c r="N1851" s="74"/>
      <c r="O1851" s="74"/>
      <c r="P1851" s="74"/>
      <c r="R1851" s="74"/>
      <c r="S1851" s="74"/>
      <c r="T1851" s="74"/>
      <c r="U1851" s="74"/>
      <c r="V1851" s="21"/>
      <c r="W1851" s="74"/>
      <c r="X1851" s="74"/>
      <c r="Y1851" s="74"/>
      <c r="Z1851" s="74"/>
      <c r="AA1851" s="74"/>
      <c r="AB1851" s="74"/>
      <c r="AC1851" s="74"/>
      <c r="AD1851" s="74"/>
      <c r="AE1851" s="74"/>
      <c r="AF1851" s="74"/>
      <c r="AG1851" s="74"/>
      <c r="AH1851" s="74"/>
      <c r="AI1851" s="74"/>
      <c r="AJ1851" s="74"/>
      <c r="AK1851" s="74"/>
      <c r="AL1851" s="74"/>
      <c r="AM1851" s="74"/>
      <c r="AN1851" s="74"/>
    </row>
    <row r="1852" spans="1:40" ht="14.5">
      <c r="A1852" s="74"/>
      <c r="B1852" s="74"/>
      <c r="C1852" s="74"/>
      <c r="D1852" s="74"/>
      <c r="E1852" s="74"/>
      <c r="F1852" s="74"/>
      <c r="G1852" s="74"/>
      <c r="H1852" s="74"/>
      <c r="I1852" s="74"/>
      <c r="J1852" s="74"/>
      <c r="K1852" s="74"/>
      <c r="L1852" s="74"/>
      <c r="M1852" s="74"/>
      <c r="N1852" s="74"/>
      <c r="O1852" s="74"/>
      <c r="P1852" s="74"/>
      <c r="R1852" s="74"/>
      <c r="S1852" s="74"/>
      <c r="T1852" s="74"/>
      <c r="U1852" s="74"/>
      <c r="V1852" s="21"/>
      <c r="W1852" s="74"/>
      <c r="X1852" s="74"/>
      <c r="Y1852" s="74"/>
      <c r="Z1852" s="74"/>
      <c r="AA1852" s="74"/>
      <c r="AB1852" s="74"/>
      <c r="AC1852" s="74"/>
      <c r="AD1852" s="74"/>
      <c r="AE1852" s="74"/>
      <c r="AF1852" s="74"/>
      <c r="AG1852" s="74"/>
      <c r="AH1852" s="74"/>
      <c r="AI1852" s="74"/>
      <c r="AJ1852" s="74"/>
      <c r="AK1852" s="74"/>
      <c r="AL1852" s="74"/>
      <c r="AM1852" s="74"/>
      <c r="AN1852" s="74"/>
    </row>
    <row r="1853" spans="1:40" ht="14.5">
      <c r="A1853" s="74"/>
      <c r="B1853" s="74"/>
      <c r="C1853" s="74"/>
      <c r="D1853" s="74"/>
      <c r="E1853" s="74"/>
      <c r="F1853" s="74"/>
      <c r="G1853" s="74"/>
      <c r="H1853" s="74"/>
      <c r="I1853" s="74"/>
      <c r="J1853" s="74"/>
      <c r="K1853" s="74"/>
      <c r="L1853" s="74"/>
      <c r="M1853" s="74"/>
      <c r="N1853" s="74"/>
      <c r="O1853" s="74"/>
      <c r="P1853" s="74"/>
      <c r="R1853" s="74"/>
      <c r="S1853" s="74"/>
      <c r="T1853" s="74"/>
      <c r="U1853" s="74"/>
      <c r="V1853" s="21"/>
      <c r="W1853" s="74"/>
      <c r="X1853" s="74"/>
      <c r="Y1853" s="74"/>
      <c r="Z1853" s="74"/>
      <c r="AA1853" s="74"/>
      <c r="AB1853" s="74"/>
      <c r="AC1853" s="74"/>
      <c r="AD1853" s="74"/>
      <c r="AE1853" s="74"/>
      <c r="AF1853" s="74"/>
      <c r="AG1853" s="74"/>
      <c r="AH1853" s="74"/>
      <c r="AI1853" s="74"/>
      <c r="AJ1853" s="74"/>
      <c r="AK1853" s="74"/>
      <c r="AL1853" s="74"/>
      <c r="AM1853" s="74"/>
      <c r="AN1853" s="74"/>
    </row>
    <row r="1854" spans="1:40" ht="14.5">
      <c r="A1854" s="74"/>
      <c r="B1854" s="74"/>
      <c r="C1854" s="74"/>
      <c r="D1854" s="74"/>
      <c r="E1854" s="74"/>
      <c r="F1854" s="74"/>
      <c r="G1854" s="74"/>
      <c r="H1854" s="74"/>
      <c r="I1854" s="74"/>
      <c r="J1854" s="74"/>
      <c r="K1854" s="74"/>
      <c r="L1854" s="74"/>
      <c r="M1854" s="74"/>
      <c r="N1854" s="74"/>
      <c r="O1854" s="74"/>
      <c r="P1854" s="74"/>
      <c r="R1854" s="74"/>
      <c r="S1854" s="74"/>
      <c r="T1854" s="74"/>
      <c r="U1854" s="74"/>
      <c r="V1854" s="21"/>
      <c r="W1854" s="74"/>
      <c r="X1854" s="74"/>
      <c r="Y1854" s="74"/>
      <c r="Z1854" s="74"/>
      <c r="AA1854" s="74"/>
      <c r="AB1854" s="74"/>
      <c r="AC1854" s="74"/>
      <c r="AD1854" s="74"/>
      <c r="AE1854" s="74"/>
      <c r="AF1854" s="74"/>
      <c r="AG1854" s="74"/>
      <c r="AH1854" s="74"/>
      <c r="AI1854" s="74"/>
      <c r="AJ1854" s="74"/>
      <c r="AK1854" s="74"/>
      <c r="AL1854" s="74"/>
      <c r="AM1854" s="74"/>
      <c r="AN1854" s="74"/>
    </row>
    <row r="1855" spans="1:40" ht="14.5">
      <c r="A1855" s="74"/>
      <c r="B1855" s="74"/>
      <c r="C1855" s="74"/>
      <c r="D1855" s="74"/>
      <c r="E1855" s="74"/>
      <c r="F1855" s="74"/>
      <c r="G1855" s="74"/>
      <c r="H1855" s="74"/>
      <c r="I1855" s="74"/>
      <c r="J1855" s="74"/>
      <c r="K1855" s="74"/>
      <c r="L1855" s="74"/>
      <c r="M1855" s="74"/>
      <c r="N1855" s="74"/>
      <c r="O1855" s="74"/>
      <c r="P1855" s="74"/>
      <c r="R1855" s="74"/>
      <c r="S1855" s="74"/>
      <c r="T1855" s="74"/>
      <c r="U1855" s="74"/>
      <c r="V1855" s="21"/>
      <c r="W1855" s="74"/>
      <c r="X1855" s="74"/>
      <c r="Y1855" s="74"/>
      <c r="Z1855" s="74"/>
      <c r="AA1855" s="74"/>
      <c r="AB1855" s="74"/>
      <c r="AC1855" s="74"/>
      <c r="AD1855" s="74"/>
      <c r="AE1855" s="74"/>
      <c r="AF1855" s="74"/>
      <c r="AG1855" s="74"/>
      <c r="AH1855" s="74"/>
      <c r="AI1855" s="74"/>
      <c r="AJ1855" s="74"/>
      <c r="AK1855" s="74"/>
      <c r="AL1855" s="74"/>
      <c r="AM1855" s="74"/>
      <c r="AN1855" s="74"/>
    </row>
    <row r="1856" spans="1:40" ht="14.5">
      <c r="A1856" s="74"/>
      <c r="B1856" s="74"/>
      <c r="C1856" s="74"/>
      <c r="D1856" s="74"/>
      <c r="E1856" s="74"/>
      <c r="F1856" s="74"/>
      <c r="G1856" s="74"/>
      <c r="H1856" s="74"/>
      <c r="I1856" s="74"/>
      <c r="J1856" s="74"/>
      <c r="K1856" s="74"/>
      <c r="L1856" s="74"/>
      <c r="M1856" s="74"/>
      <c r="N1856" s="74"/>
      <c r="O1856" s="74"/>
      <c r="P1856" s="74"/>
      <c r="R1856" s="74"/>
      <c r="S1856" s="74"/>
      <c r="T1856" s="74"/>
      <c r="U1856" s="74"/>
      <c r="V1856" s="21"/>
      <c r="W1856" s="74"/>
      <c r="X1856" s="74"/>
      <c r="Y1856" s="74"/>
      <c r="Z1856" s="74"/>
      <c r="AA1856" s="74"/>
      <c r="AB1856" s="74"/>
      <c r="AC1856" s="74"/>
      <c r="AD1856" s="74"/>
      <c r="AE1856" s="74"/>
      <c r="AF1856" s="74"/>
      <c r="AG1856" s="74"/>
      <c r="AH1856" s="74"/>
      <c r="AI1856" s="74"/>
      <c r="AJ1856" s="74"/>
      <c r="AK1856" s="74"/>
      <c r="AL1856" s="74"/>
      <c r="AM1856" s="74"/>
      <c r="AN1856" s="74"/>
    </row>
    <row r="1857" spans="1:40" ht="14.5">
      <c r="A1857" s="74"/>
      <c r="B1857" s="74"/>
      <c r="C1857" s="74"/>
      <c r="D1857" s="74"/>
      <c r="E1857" s="74"/>
      <c r="F1857" s="74"/>
      <c r="G1857" s="74"/>
      <c r="H1857" s="74"/>
      <c r="I1857" s="74"/>
      <c r="J1857" s="74"/>
      <c r="K1857" s="74"/>
      <c r="L1857" s="74"/>
      <c r="M1857" s="74"/>
      <c r="N1857" s="74"/>
      <c r="O1857" s="74"/>
      <c r="P1857" s="74"/>
      <c r="R1857" s="74"/>
      <c r="S1857" s="74"/>
      <c r="T1857" s="74"/>
      <c r="U1857" s="74"/>
      <c r="V1857" s="21"/>
      <c r="W1857" s="74"/>
      <c r="X1857" s="74"/>
      <c r="Y1857" s="74"/>
      <c r="Z1857" s="74"/>
      <c r="AA1857" s="74"/>
      <c r="AB1857" s="74"/>
      <c r="AC1857" s="74"/>
      <c r="AD1857" s="74"/>
      <c r="AE1857" s="74"/>
      <c r="AF1857" s="74"/>
      <c r="AG1857" s="74"/>
      <c r="AH1857" s="74"/>
      <c r="AI1857" s="74"/>
      <c r="AJ1857" s="74"/>
      <c r="AK1857" s="74"/>
      <c r="AL1857" s="74"/>
      <c r="AM1857" s="74"/>
      <c r="AN1857" s="74"/>
    </row>
    <row r="1858" spans="1:40" ht="14.5">
      <c r="A1858" s="74"/>
      <c r="B1858" s="74"/>
      <c r="C1858" s="74"/>
      <c r="D1858" s="74"/>
      <c r="E1858" s="74"/>
      <c r="F1858" s="74"/>
      <c r="G1858" s="74"/>
      <c r="H1858" s="74"/>
      <c r="I1858" s="74"/>
      <c r="J1858" s="74"/>
      <c r="K1858" s="74"/>
      <c r="L1858" s="74"/>
      <c r="M1858" s="74"/>
      <c r="N1858" s="74"/>
      <c r="O1858" s="74"/>
      <c r="P1858" s="74"/>
      <c r="R1858" s="74"/>
      <c r="S1858" s="74"/>
      <c r="T1858" s="74"/>
      <c r="U1858" s="74"/>
      <c r="V1858" s="21"/>
      <c r="W1858" s="74"/>
      <c r="X1858" s="74"/>
      <c r="Y1858" s="74"/>
      <c r="Z1858" s="74"/>
      <c r="AA1858" s="74"/>
      <c r="AB1858" s="74"/>
      <c r="AC1858" s="74"/>
      <c r="AD1858" s="74"/>
      <c r="AE1858" s="74"/>
      <c r="AF1858" s="74"/>
      <c r="AG1858" s="74"/>
      <c r="AH1858" s="74"/>
      <c r="AI1858" s="74"/>
      <c r="AJ1858" s="74"/>
      <c r="AK1858" s="74"/>
      <c r="AL1858" s="74"/>
      <c r="AM1858" s="74"/>
      <c r="AN1858" s="74"/>
    </row>
    <row r="1859" spans="1:40" ht="14.5">
      <c r="A1859" s="74"/>
      <c r="B1859" s="74"/>
      <c r="C1859" s="74"/>
      <c r="D1859" s="74"/>
      <c r="E1859" s="74"/>
      <c r="F1859" s="74"/>
      <c r="G1859" s="74"/>
      <c r="H1859" s="74"/>
      <c r="I1859" s="74"/>
      <c r="J1859" s="74"/>
      <c r="K1859" s="74"/>
      <c r="L1859" s="74"/>
      <c r="M1859" s="74"/>
      <c r="N1859" s="74"/>
      <c r="O1859" s="74"/>
      <c r="P1859" s="74"/>
      <c r="R1859" s="74"/>
      <c r="S1859" s="74"/>
      <c r="T1859" s="74"/>
      <c r="U1859" s="74"/>
      <c r="V1859" s="21"/>
      <c r="W1859" s="74"/>
      <c r="X1859" s="74"/>
      <c r="Y1859" s="74"/>
      <c r="Z1859" s="74"/>
      <c r="AA1859" s="74"/>
      <c r="AB1859" s="74"/>
      <c r="AC1859" s="74"/>
      <c r="AD1859" s="74"/>
      <c r="AE1859" s="74"/>
      <c r="AF1859" s="74"/>
      <c r="AG1859" s="74"/>
      <c r="AH1859" s="74"/>
      <c r="AI1859" s="74"/>
      <c r="AJ1859" s="74"/>
      <c r="AK1859" s="74"/>
      <c r="AL1859" s="74"/>
      <c r="AM1859" s="74"/>
      <c r="AN1859" s="74"/>
    </row>
    <row r="1860" spans="1:40" ht="14.5">
      <c r="A1860" s="74"/>
      <c r="B1860" s="74"/>
      <c r="C1860" s="74"/>
      <c r="D1860" s="74"/>
      <c r="E1860" s="74"/>
      <c r="F1860" s="74"/>
      <c r="G1860" s="74"/>
      <c r="H1860" s="74"/>
      <c r="I1860" s="74"/>
      <c r="J1860" s="74"/>
      <c r="K1860" s="74"/>
      <c r="L1860" s="74"/>
      <c r="M1860" s="74"/>
      <c r="N1860" s="74"/>
      <c r="O1860" s="74"/>
      <c r="P1860" s="74"/>
      <c r="R1860" s="74"/>
      <c r="S1860" s="74"/>
      <c r="T1860" s="74"/>
      <c r="U1860" s="74"/>
      <c r="V1860" s="21"/>
      <c r="W1860" s="74"/>
      <c r="X1860" s="74"/>
      <c r="Y1860" s="74"/>
      <c r="Z1860" s="74"/>
      <c r="AA1860" s="74"/>
      <c r="AB1860" s="74"/>
      <c r="AC1860" s="74"/>
      <c r="AD1860" s="74"/>
      <c r="AE1860" s="74"/>
      <c r="AF1860" s="74"/>
      <c r="AG1860" s="74"/>
      <c r="AH1860" s="74"/>
      <c r="AI1860" s="74"/>
      <c r="AJ1860" s="74"/>
      <c r="AK1860" s="74"/>
      <c r="AL1860" s="74"/>
      <c r="AM1860" s="74"/>
      <c r="AN1860" s="74"/>
    </row>
    <row r="1861" spans="1:40" ht="14.5">
      <c r="A1861" s="74"/>
      <c r="B1861" s="74"/>
      <c r="C1861" s="74"/>
      <c r="D1861" s="74"/>
      <c r="E1861" s="74"/>
      <c r="F1861" s="74"/>
      <c r="G1861" s="74"/>
      <c r="H1861" s="74"/>
      <c r="I1861" s="74"/>
      <c r="J1861" s="74"/>
      <c r="K1861" s="74"/>
      <c r="L1861" s="74"/>
      <c r="M1861" s="74"/>
      <c r="N1861" s="74"/>
      <c r="O1861" s="74"/>
      <c r="P1861" s="74"/>
      <c r="R1861" s="74"/>
      <c r="S1861" s="74"/>
      <c r="T1861" s="74"/>
      <c r="U1861" s="74"/>
      <c r="V1861" s="21"/>
      <c r="W1861" s="74"/>
      <c r="X1861" s="74"/>
      <c r="Y1861" s="74"/>
      <c r="Z1861" s="74"/>
      <c r="AA1861" s="74"/>
      <c r="AB1861" s="74"/>
      <c r="AC1861" s="74"/>
      <c r="AD1861" s="74"/>
      <c r="AE1861" s="74"/>
      <c r="AF1861" s="74"/>
      <c r="AG1861" s="74"/>
      <c r="AH1861" s="74"/>
      <c r="AI1861" s="74"/>
      <c r="AJ1861" s="74"/>
      <c r="AK1861" s="74"/>
      <c r="AL1861" s="74"/>
      <c r="AM1861" s="74"/>
      <c r="AN1861" s="74"/>
    </row>
    <row r="1862" spans="1:40" ht="14.5">
      <c r="A1862" s="74"/>
      <c r="B1862" s="74"/>
      <c r="C1862" s="74"/>
      <c r="D1862" s="74"/>
      <c r="E1862" s="74"/>
      <c r="F1862" s="74"/>
      <c r="G1862" s="74"/>
      <c r="H1862" s="74"/>
      <c r="I1862" s="74"/>
      <c r="J1862" s="74"/>
      <c r="K1862" s="74"/>
      <c r="L1862" s="74"/>
      <c r="M1862" s="74"/>
      <c r="N1862" s="74"/>
      <c r="O1862" s="74"/>
      <c r="P1862" s="74"/>
      <c r="R1862" s="74"/>
      <c r="S1862" s="74"/>
      <c r="T1862" s="74"/>
      <c r="U1862" s="74"/>
      <c r="V1862" s="21"/>
      <c r="W1862" s="74"/>
      <c r="X1862" s="74"/>
      <c r="Y1862" s="74"/>
      <c r="Z1862" s="74"/>
      <c r="AA1862" s="74"/>
      <c r="AB1862" s="74"/>
      <c r="AC1862" s="74"/>
      <c r="AD1862" s="74"/>
      <c r="AE1862" s="74"/>
      <c r="AF1862" s="74"/>
      <c r="AG1862" s="74"/>
      <c r="AH1862" s="74"/>
      <c r="AI1862" s="74"/>
      <c r="AJ1862" s="74"/>
      <c r="AK1862" s="74"/>
      <c r="AL1862" s="74"/>
      <c r="AM1862" s="74"/>
      <c r="AN1862" s="74"/>
    </row>
    <row r="1863" spans="1:40" ht="14.5">
      <c r="A1863" s="74"/>
      <c r="B1863" s="74"/>
      <c r="C1863" s="74"/>
      <c r="D1863" s="74"/>
      <c r="E1863" s="74"/>
      <c r="F1863" s="74"/>
      <c r="G1863" s="74"/>
      <c r="H1863" s="74"/>
      <c r="I1863" s="74"/>
      <c r="J1863" s="74"/>
      <c r="K1863" s="74"/>
      <c r="L1863" s="74"/>
      <c r="M1863" s="74"/>
      <c r="N1863" s="74"/>
      <c r="O1863" s="74"/>
      <c r="P1863" s="74"/>
      <c r="R1863" s="74"/>
      <c r="S1863" s="74"/>
      <c r="T1863" s="74"/>
      <c r="U1863" s="74"/>
      <c r="V1863" s="21"/>
      <c r="W1863" s="74"/>
      <c r="X1863" s="74"/>
      <c r="Y1863" s="74"/>
      <c r="Z1863" s="74"/>
      <c r="AA1863" s="74"/>
      <c r="AB1863" s="74"/>
      <c r="AC1863" s="74"/>
      <c r="AD1863" s="74"/>
      <c r="AE1863" s="74"/>
      <c r="AF1863" s="74"/>
      <c r="AG1863" s="74"/>
      <c r="AH1863" s="74"/>
      <c r="AI1863" s="74"/>
      <c r="AJ1863" s="74"/>
      <c r="AK1863" s="74"/>
      <c r="AL1863" s="74"/>
      <c r="AM1863" s="74"/>
      <c r="AN1863" s="74"/>
    </row>
    <row r="1864" spans="1:40" ht="14.5">
      <c r="A1864" s="74"/>
      <c r="B1864" s="74"/>
      <c r="C1864" s="74"/>
      <c r="D1864" s="74"/>
      <c r="E1864" s="74"/>
      <c r="F1864" s="74"/>
      <c r="G1864" s="74"/>
      <c r="H1864" s="74"/>
      <c r="I1864" s="74"/>
      <c r="J1864" s="74"/>
      <c r="K1864" s="74"/>
      <c r="L1864" s="74"/>
      <c r="M1864" s="74"/>
      <c r="N1864" s="74"/>
      <c r="O1864" s="74"/>
      <c r="P1864" s="74"/>
      <c r="R1864" s="74"/>
      <c r="S1864" s="74"/>
      <c r="T1864" s="74"/>
      <c r="U1864" s="74"/>
      <c r="V1864" s="21"/>
      <c r="W1864" s="74"/>
      <c r="X1864" s="74"/>
      <c r="Y1864" s="74"/>
      <c r="Z1864" s="74"/>
      <c r="AA1864" s="74"/>
      <c r="AB1864" s="74"/>
      <c r="AC1864" s="74"/>
      <c r="AD1864" s="74"/>
      <c r="AE1864" s="74"/>
      <c r="AF1864" s="74"/>
      <c r="AG1864" s="74"/>
      <c r="AH1864" s="74"/>
      <c r="AI1864" s="74"/>
      <c r="AJ1864" s="74"/>
      <c r="AK1864" s="74"/>
      <c r="AL1864" s="74"/>
      <c r="AM1864" s="74"/>
      <c r="AN1864" s="74"/>
    </row>
    <row r="1865" spans="1:40" ht="14.5">
      <c r="A1865" s="74"/>
      <c r="B1865" s="74"/>
      <c r="C1865" s="74"/>
      <c r="D1865" s="74"/>
      <c r="E1865" s="74"/>
      <c r="F1865" s="74"/>
      <c r="G1865" s="74"/>
      <c r="H1865" s="74"/>
      <c r="I1865" s="74"/>
      <c r="J1865" s="74"/>
      <c r="K1865" s="74"/>
      <c r="L1865" s="74"/>
      <c r="M1865" s="74"/>
      <c r="N1865" s="74"/>
      <c r="O1865" s="74"/>
      <c r="P1865" s="74"/>
      <c r="R1865" s="74"/>
      <c r="S1865" s="74"/>
      <c r="T1865" s="74"/>
      <c r="U1865" s="74"/>
      <c r="V1865" s="21"/>
      <c r="W1865" s="74"/>
      <c r="X1865" s="74"/>
      <c r="Y1865" s="74"/>
      <c r="Z1865" s="74"/>
      <c r="AA1865" s="74"/>
      <c r="AB1865" s="74"/>
      <c r="AC1865" s="74"/>
      <c r="AD1865" s="74"/>
      <c r="AE1865" s="74"/>
      <c r="AF1865" s="74"/>
      <c r="AG1865" s="74"/>
      <c r="AH1865" s="74"/>
      <c r="AI1865" s="74"/>
      <c r="AJ1865" s="74"/>
      <c r="AK1865" s="74"/>
      <c r="AL1865" s="74"/>
      <c r="AM1865" s="74"/>
      <c r="AN1865" s="74"/>
    </row>
    <row r="1866" spans="1:40" ht="14.5">
      <c r="A1866" s="74"/>
      <c r="B1866" s="74"/>
      <c r="C1866" s="74"/>
      <c r="D1866" s="74"/>
      <c r="E1866" s="74"/>
      <c r="F1866" s="74"/>
      <c r="G1866" s="74"/>
      <c r="H1866" s="74"/>
      <c r="I1866" s="74"/>
      <c r="J1866" s="74"/>
      <c r="K1866" s="74"/>
      <c r="L1866" s="74"/>
      <c r="M1866" s="74"/>
      <c r="N1866" s="74"/>
      <c r="O1866" s="74"/>
      <c r="P1866" s="74"/>
      <c r="R1866" s="74"/>
      <c r="S1866" s="74"/>
      <c r="T1866" s="74"/>
      <c r="U1866" s="74"/>
      <c r="V1866" s="21"/>
      <c r="W1866" s="74"/>
      <c r="X1866" s="74"/>
      <c r="Y1866" s="74"/>
      <c r="Z1866" s="74"/>
      <c r="AA1866" s="74"/>
      <c r="AB1866" s="74"/>
      <c r="AC1866" s="74"/>
      <c r="AD1866" s="74"/>
      <c r="AE1866" s="74"/>
      <c r="AF1866" s="74"/>
      <c r="AG1866" s="74"/>
      <c r="AH1866" s="74"/>
      <c r="AI1866" s="74"/>
      <c r="AJ1866" s="74"/>
      <c r="AK1866" s="74"/>
      <c r="AL1866" s="74"/>
      <c r="AM1866" s="74"/>
      <c r="AN1866" s="74"/>
    </row>
    <row r="1867" spans="1:40" ht="14.5">
      <c r="A1867" s="74"/>
      <c r="B1867" s="74"/>
      <c r="C1867" s="74"/>
      <c r="D1867" s="74"/>
      <c r="E1867" s="74"/>
      <c r="F1867" s="74"/>
      <c r="G1867" s="74"/>
      <c r="H1867" s="74"/>
      <c r="I1867" s="74"/>
      <c r="J1867" s="74"/>
      <c r="K1867" s="74"/>
      <c r="L1867" s="74"/>
      <c r="M1867" s="74"/>
      <c r="N1867" s="74"/>
      <c r="O1867" s="74"/>
      <c r="P1867" s="74"/>
      <c r="R1867" s="74"/>
      <c r="S1867" s="74"/>
      <c r="T1867" s="74"/>
      <c r="U1867" s="74"/>
      <c r="V1867" s="21"/>
      <c r="W1867" s="74"/>
      <c r="X1867" s="74"/>
      <c r="Y1867" s="74"/>
      <c r="Z1867" s="74"/>
      <c r="AA1867" s="74"/>
      <c r="AB1867" s="74"/>
      <c r="AC1867" s="74"/>
      <c r="AD1867" s="74"/>
      <c r="AE1867" s="74"/>
      <c r="AF1867" s="74"/>
      <c r="AG1867" s="74"/>
      <c r="AH1867" s="74"/>
      <c r="AI1867" s="74"/>
      <c r="AJ1867" s="74"/>
      <c r="AK1867" s="74"/>
      <c r="AL1867" s="74"/>
      <c r="AM1867" s="74"/>
      <c r="AN1867" s="74"/>
    </row>
    <row r="1868" spans="1:40" ht="14.5">
      <c r="A1868" s="74"/>
      <c r="B1868" s="74"/>
      <c r="C1868" s="74"/>
      <c r="D1868" s="74"/>
      <c r="E1868" s="74"/>
      <c r="F1868" s="74"/>
      <c r="G1868" s="74"/>
      <c r="H1868" s="74"/>
      <c r="I1868" s="74"/>
      <c r="J1868" s="74"/>
      <c r="K1868" s="74"/>
      <c r="L1868" s="74"/>
      <c r="M1868" s="74"/>
      <c r="N1868" s="74"/>
      <c r="O1868" s="74"/>
      <c r="P1868" s="74"/>
      <c r="R1868" s="74"/>
      <c r="S1868" s="74"/>
      <c r="T1868" s="74"/>
      <c r="U1868" s="74"/>
      <c r="V1868" s="21"/>
      <c r="W1868" s="74"/>
      <c r="X1868" s="74"/>
      <c r="Y1868" s="74"/>
      <c r="Z1868" s="74"/>
      <c r="AA1868" s="74"/>
      <c r="AB1868" s="74"/>
      <c r="AC1868" s="74"/>
      <c r="AD1868" s="74"/>
      <c r="AE1868" s="74"/>
      <c r="AF1868" s="74"/>
      <c r="AG1868" s="74"/>
      <c r="AH1868" s="74"/>
      <c r="AI1868" s="74"/>
      <c r="AJ1868" s="74"/>
      <c r="AK1868" s="74"/>
      <c r="AL1868" s="74"/>
      <c r="AM1868" s="74"/>
      <c r="AN1868" s="74"/>
    </row>
    <row r="1869" spans="1:40" ht="14.5">
      <c r="A1869" s="74"/>
      <c r="B1869" s="74"/>
      <c r="C1869" s="74"/>
      <c r="D1869" s="74"/>
      <c r="E1869" s="74"/>
      <c r="F1869" s="74"/>
      <c r="G1869" s="74"/>
      <c r="H1869" s="74"/>
      <c r="I1869" s="74"/>
      <c r="J1869" s="74"/>
      <c r="K1869" s="74"/>
      <c r="L1869" s="74"/>
      <c r="M1869" s="74"/>
      <c r="N1869" s="74"/>
      <c r="O1869" s="74"/>
      <c r="P1869" s="74"/>
      <c r="R1869" s="74"/>
      <c r="S1869" s="74"/>
      <c r="T1869" s="74"/>
      <c r="U1869" s="74"/>
      <c r="V1869" s="21"/>
      <c r="W1869" s="74"/>
      <c r="X1869" s="74"/>
      <c r="Y1869" s="74"/>
      <c r="Z1869" s="74"/>
      <c r="AA1869" s="74"/>
      <c r="AB1869" s="74"/>
      <c r="AC1869" s="74"/>
      <c r="AD1869" s="74"/>
      <c r="AE1869" s="74"/>
      <c r="AF1869" s="74"/>
      <c r="AG1869" s="74"/>
      <c r="AH1869" s="74"/>
      <c r="AI1869" s="74"/>
      <c r="AJ1869" s="74"/>
      <c r="AK1869" s="74"/>
      <c r="AL1869" s="74"/>
      <c r="AM1869" s="74"/>
      <c r="AN1869" s="74"/>
    </row>
    <row r="1870" spans="1:40" ht="14.5">
      <c r="A1870" s="74"/>
      <c r="B1870" s="74"/>
      <c r="C1870" s="74"/>
      <c r="D1870" s="74"/>
      <c r="E1870" s="74"/>
      <c r="F1870" s="74"/>
      <c r="G1870" s="74"/>
      <c r="H1870" s="74"/>
      <c r="I1870" s="74"/>
      <c r="J1870" s="74"/>
      <c r="K1870" s="74"/>
      <c r="L1870" s="74"/>
      <c r="M1870" s="74"/>
      <c r="N1870" s="74"/>
      <c r="O1870" s="74"/>
      <c r="P1870" s="74"/>
      <c r="R1870" s="74"/>
      <c r="S1870" s="74"/>
      <c r="T1870" s="74"/>
      <c r="U1870" s="74"/>
      <c r="V1870" s="21"/>
      <c r="W1870" s="74"/>
      <c r="X1870" s="74"/>
      <c r="Y1870" s="74"/>
      <c r="Z1870" s="74"/>
      <c r="AA1870" s="74"/>
      <c r="AB1870" s="74"/>
      <c r="AC1870" s="74"/>
      <c r="AD1870" s="74"/>
      <c r="AE1870" s="74"/>
      <c r="AF1870" s="74"/>
      <c r="AG1870" s="74"/>
      <c r="AH1870" s="74"/>
      <c r="AI1870" s="74"/>
      <c r="AJ1870" s="74"/>
      <c r="AK1870" s="74"/>
      <c r="AL1870" s="74"/>
      <c r="AM1870" s="74"/>
      <c r="AN1870" s="74"/>
    </row>
    <row r="1871" spans="1:40" ht="14.5">
      <c r="A1871" s="74"/>
      <c r="B1871" s="74"/>
      <c r="C1871" s="74"/>
      <c r="D1871" s="74"/>
      <c r="E1871" s="74"/>
      <c r="F1871" s="74"/>
      <c r="G1871" s="74"/>
      <c r="H1871" s="74"/>
      <c r="I1871" s="74"/>
      <c r="J1871" s="74"/>
      <c r="K1871" s="74"/>
      <c r="L1871" s="74"/>
      <c r="M1871" s="74"/>
      <c r="N1871" s="74"/>
      <c r="O1871" s="74"/>
      <c r="P1871" s="74"/>
      <c r="R1871" s="74"/>
      <c r="S1871" s="74"/>
      <c r="T1871" s="74"/>
      <c r="U1871" s="74"/>
      <c r="V1871" s="21"/>
      <c r="W1871" s="74"/>
      <c r="X1871" s="74"/>
      <c r="Y1871" s="74"/>
      <c r="Z1871" s="74"/>
      <c r="AA1871" s="74"/>
      <c r="AB1871" s="74"/>
      <c r="AC1871" s="74"/>
      <c r="AD1871" s="74"/>
      <c r="AE1871" s="74"/>
      <c r="AF1871" s="74"/>
      <c r="AG1871" s="74"/>
      <c r="AH1871" s="74"/>
      <c r="AI1871" s="74"/>
      <c r="AJ1871" s="74"/>
      <c r="AK1871" s="74"/>
      <c r="AL1871" s="74"/>
      <c r="AM1871" s="74"/>
      <c r="AN1871" s="74"/>
    </row>
    <row r="1872" spans="1:40" ht="14.5">
      <c r="A1872" s="74"/>
      <c r="B1872" s="74"/>
      <c r="C1872" s="74"/>
      <c r="D1872" s="74"/>
      <c r="E1872" s="74"/>
      <c r="F1872" s="74"/>
      <c r="G1872" s="74"/>
      <c r="H1872" s="74"/>
      <c r="I1872" s="74"/>
      <c r="J1872" s="74"/>
      <c r="K1872" s="74"/>
      <c r="L1872" s="74"/>
      <c r="M1872" s="74"/>
      <c r="N1872" s="74"/>
      <c r="O1872" s="74"/>
      <c r="P1872" s="74"/>
      <c r="R1872" s="74"/>
      <c r="S1872" s="74"/>
      <c r="T1872" s="74"/>
      <c r="U1872" s="74"/>
      <c r="V1872" s="21"/>
      <c r="W1872" s="74"/>
      <c r="X1872" s="74"/>
      <c r="Y1872" s="74"/>
      <c r="Z1872" s="74"/>
      <c r="AA1872" s="74"/>
      <c r="AB1872" s="74"/>
      <c r="AC1872" s="74"/>
      <c r="AD1872" s="74"/>
      <c r="AE1872" s="74"/>
      <c r="AF1872" s="74"/>
      <c r="AG1872" s="74"/>
      <c r="AH1872" s="74"/>
      <c r="AI1872" s="74"/>
      <c r="AJ1872" s="74"/>
      <c r="AK1872" s="74"/>
      <c r="AL1872" s="74"/>
      <c r="AM1872" s="74"/>
      <c r="AN1872" s="74"/>
    </row>
    <row r="1873" spans="1:40" ht="14.5">
      <c r="A1873" s="74"/>
      <c r="B1873" s="74"/>
      <c r="C1873" s="74"/>
      <c r="D1873" s="74"/>
      <c r="E1873" s="74"/>
      <c r="F1873" s="74"/>
      <c r="G1873" s="74"/>
      <c r="H1873" s="74"/>
      <c r="I1873" s="74"/>
      <c r="J1873" s="74"/>
      <c r="K1873" s="74"/>
      <c r="L1873" s="74"/>
      <c r="M1873" s="74"/>
      <c r="N1873" s="74"/>
      <c r="O1873" s="74"/>
      <c r="P1873" s="74"/>
      <c r="R1873" s="74"/>
      <c r="S1873" s="74"/>
      <c r="T1873" s="74"/>
      <c r="U1873" s="74"/>
      <c r="V1873" s="21"/>
      <c r="W1873" s="74"/>
      <c r="X1873" s="74"/>
      <c r="Y1873" s="74"/>
      <c r="Z1873" s="74"/>
      <c r="AA1873" s="74"/>
      <c r="AB1873" s="74"/>
      <c r="AC1873" s="74"/>
      <c r="AD1873" s="74"/>
      <c r="AE1873" s="74"/>
      <c r="AF1873" s="74"/>
      <c r="AG1873" s="74"/>
      <c r="AH1873" s="74"/>
      <c r="AI1873" s="74"/>
      <c r="AJ1873" s="74"/>
      <c r="AK1873" s="74"/>
      <c r="AL1873" s="74"/>
      <c r="AM1873" s="74"/>
      <c r="AN1873" s="74"/>
    </row>
    <row r="1874" spans="1:40" ht="14.5">
      <c r="A1874" s="74"/>
      <c r="B1874" s="74"/>
      <c r="C1874" s="74"/>
      <c r="D1874" s="74"/>
      <c r="E1874" s="74"/>
      <c r="F1874" s="74"/>
      <c r="G1874" s="74"/>
      <c r="H1874" s="74"/>
      <c r="I1874" s="74"/>
      <c r="J1874" s="74"/>
      <c r="K1874" s="74"/>
      <c r="L1874" s="74"/>
      <c r="M1874" s="74"/>
      <c r="N1874" s="74"/>
      <c r="O1874" s="74"/>
      <c r="P1874" s="74"/>
      <c r="R1874" s="74"/>
      <c r="S1874" s="74"/>
      <c r="T1874" s="74"/>
      <c r="U1874" s="74"/>
      <c r="V1874" s="21"/>
      <c r="W1874" s="74"/>
      <c r="X1874" s="74"/>
      <c r="Y1874" s="74"/>
      <c r="Z1874" s="74"/>
      <c r="AA1874" s="74"/>
      <c r="AB1874" s="74"/>
      <c r="AC1874" s="74"/>
      <c r="AD1874" s="74"/>
      <c r="AE1874" s="74"/>
      <c r="AF1874" s="74"/>
      <c r="AG1874" s="74"/>
      <c r="AH1874" s="74"/>
      <c r="AI1874" s="74"/>
      <c r="AJ1874" s="74"/>
      <c r="AK1874" s="74"/>
      <c r="AL1874" s="74"/>
      <c r="AM1874" s="74"/>
      <c r="AN1874" s="74"/>
    </row>
    <row r="1875" spans="1:40" ht="14.5">
      <c r="A1875" s="74"/>
      <c r="B1875" s="74"/>
      <c r="C1875" s="74"/>
      <c r="D1875" s="74"/>
      <c r="E1875" s="74"/>
      <c r="F1875" s="74"/>
      <c r="G1875" s="74"/>
      <c r="H1875" s="74"/>
      <c r="I1875" s="74"/>
      <c r="J1875" s="74"/>
      <c r="K1875" s="74"/>
      <c r="L1875" s="74"/>
      <c r="M1875" s="74"/>
      <c r="N1875" s="74"/>
      <c r="O1875" s="74"/>
      <c r="P1875" s="74"/>
      <c r="R1875" s="74"/>
      <c r="S1875" s="74"/>
      <c r="T1875" s="74"/>
      <c r="U1875" s="74"/>
      <c r="V1875" s="21"/>
      <c r="W1875" s="74"/>
      <c r="X1875" s="74"/>
      <c r="Y1875" s="74"/>
      <c r="Z1875" s="74"/>
      <c r="AA1875" s="74"/>
      <c r="AB1875" s="74"/>
      <c r="AC1875" s="74"/>
      <c r="AD1875" s="74"/>
      <c r="AE1875" s="74"/>
      <c r="AF1875" s="74"/>
      <c r="AG1875" s="74"/>
      <c r="AH1875" s="74"/>
      <c r="AI1875" s="74"/>
      <c r="AJ1875" s="74"/>
      <c r="AK1875" s="74"/>
      <c r="AL1875" s="74"/>
      <c r="AM1875" s="74"/>
      <c r="AN1875" s="74"/>
    </row>
    <row r="1876" spans="1:40" ht="14.5">
      <c r="A1876" s="74"/>
      <c r="B1876" s="74"/>
      <c r="C1876" s="74"/>
      <c r="D1876" s="74"/>
      <c r="E1876" s="74"/>
      <c r="F1876" s="74"/>
      <c r="G1876" s="74"/>
      <c r="H1876" s="74"/>
      <c r="I1876" s="74"/>
      <c r="J1876" s="74"/>
      <c r="K1876" s="74"/>
      <c r="L1876" s="74"/>
      <c r="M1876" s="74"/>
      <c r="N1876" s="74"/>
      <c r="O1876" s="74"/>
      <c r="P1876" s="74"/>
      <c r="R1876" s="74"/>
      <c r="S1876" s="74"/>
      <c r="T1876" s="74"/>
      <c r="U1876" s="74"/>
      <c r="V1876" s="21"/>
      <c r="W1876" s="74"/>
      <c r="X1876" s="74"/>
      <c r="Y1876" s="74"/>
      <c r="Z1876" s="74"/>
      <c r="AA1876" s="74"/>
      <c r="AB1876" s="74"/>
      <c r="AC1876" s="74"/>
      <c r="AD1876" s="74"/>
      <c r="AE1876" s="74"/>
      <c r="AF1876" s="74"/>
      <c r="AG1876" s="74"/>
      <c r="AH1876" s="74"/>
      <c r="AI1876" s="74"/>
      <c r="AJ1876" s="74"/>
      <c r="AK1876" s="74"/>
      <c r="AL1876" s="74"/>
      <c r="AM1876" s="74"/>
      <c r="AN1876" s="74"/>
    </row>
    <row r="1877" spans="1:40" ht="14.5">
      <c r="A1877" s="74"/>
      <c r="B1877" s="74"/>
      <c r="C1877" s="74"/>
      <c r="D1877" s="74"/>
      <c r="E1877" s="74"/>
      <c r="F1877" s="74"/>
      <c r="G1877" s="74"/>
      <c r="H1877" s="74"/>
      <c r="I1877" s="74"/>
      <c r="J1877" s="74"/>
      <c r="K1877" s="74"/>
      <c r="L1877" s="74"/>
      <c r="M1877" s="74"/>
      <c r="N1877" s="74"/>
      <c r="O1877" s="74"/>
      <c r="P1877" s="74"/>
      <c r="R1877" s="74"/>
      <c r="S1877" s="74"/>
      <c r="T1877" s="74"/>
      <c r="U1877" s="74"/>
      <c r="V1877" s="21"/>
      <c r="W1877" s="74"/>
      <c r="X1877" s="74"/>
      <c r="Y1877" s="74"/>
      <c r="Z1877" s="74"/>
      <c r="AA1877" s="74"/>
      <c r="AB1877" s="74"/>
      <c r="AC1877" s="74"/>
      <c r="AD1877" s="74"/>
      <c r="AE1877" s="74"/>
      <c r="AF1877" s="74"/>
      <c r="AG1877" s="74"/>
      <c r="AH1877" s="74"/>
      <c r="AI1877" s="74"/>
      <c r="AJ1877" s="74"/>
      <c r="AK1877" s="74"/>
      <c r="AL1877" s="74"/>
      <c r="AM1877" s="74"/>
      <c r="AN1877" s="74"/>
    </row>
    <row r="1878" spans="1:40" ht="14.5">
      <c r="A1878" s="74"/>
      <c r="B1878" s="74"/>
      <c r="C1878" s="74"/>
      <c r="D1878" s="74"/>
      <c r="E1878" s="74"/>
      <c r="F1878" s="74"/>
      <c r="G1878" s="74"/>
      <c r="H1878" s="74"/>
      <c r="I1878" s="74"/>
      <c r="J1878" s="74"/>
      <c r="K1878" s="74"/>
      <c r="L1878" s="74"/>
      <c r="M1878" s="74"/>
      <c r="N1878" s="74"/>
      <c r="O1878" s="74"/>
      <c r="P1878" s="74"/>
      <c r="R1878" s="74"/>
      <c r="S1878" s="74"/>
      <c r="T1878" s="74"/>
      <c r="U1878" s="74"/>
      <c r="V1878" s="21"/>
      <c r="W1878" s="74"/>
      <c r="X1878" s="74"/>
      <c r="Y1878" s="74"/>
      <c r="Z1878" s="74"/>
      <c r="AA1878" s="74"/>
      <c r="AB1878" s="74"/>
      <c r="AC1878" s="74"/>
      <c r="AD1878" s="74"/>
      <c r="AE1878" s="74"/>
      <c r="AF1878" s="74"/>
      <c r="AG1878" s="74"/>
      <c r="AH1878" s="74"/>
      <c r="AI1878" s="74"/>
      <c r="AJ1878" s="74"/>
      <c r="AK1878" s="74"/>
      <c r="AL1878" s="74"/>
      <c r="AM1878" s="74"/>
      <c r="AN1878" s="74"/>
    </row>
    <row r="1879" spans="1:40" ht="14.5">
      <c r="A1879" s="74"/>
      <c r="B1879" s="74"/>
      <c r="C1879" s="74"/>
      <c r="D1879" s="74"/>
      <c r="E1879" s="74"/>
      <c r="F1879" s="74"/>
      <c r="G1879" s="74"/>
      <c r="H1879" s="74"/>
      <c r="I1879" s="74"/>
      <c r="J1879" s="74"/>
      <c r="K1879" s="74"/>
      <c r="L1879" s="74"/>
      <c r="M1879" s="74"/>
      <c r="N1879" s="74"/>
      <c r="O1879" s="74"/>
      <c r="P1879" s="74"/>
      <c r="R1879" s="74"/>
      <c r="S1879" s="74"/>
      <c r="T1879" s="74"/>
      <c r="U1879" s="74"/>
      <c r="V1879" s="21"/>
      <c r="W1879" s="74"/>
      <c r="X1879" s="74"/>
      <c r="Y1879" s="74"/>
      <c r="Z1879" s="74"/>
      <c r="AA1879" s="74"/>
      <c r="AB1879" s="74"/>
      <c r="AC1879" s="74"/>
      <c r="AD1879" s="74"/>
      <c r="AE1879" s="74"/>
      <c r="AF1879" s="74"/>
      <c r="AG1879" s="74"/>
      <c r="AH1879" s="74"/>
      <c r="AI1879" s="74"/>
      <c r="AJ1879" s="74"/>
      <c r="AK1879" s="74"/>
      <c r="AL1879" s="74"/>
      <c r="AM1879" s="74"/>
      <c r="AN1879" s="74"/>
    </row>
    <row r="1880" spans="1:40" ht="14.5">
      <c r="A1880" s="74"/>
      <c r="B1880" s="74"/>
      <c r="C1880" s="74"/>
      <c r="D1880" s="74"/>
      <c r="E1880" s="74"/>
      <c r="F1880" s="74"/>
      <c r="G1880" s="74"/>
      <c r="H1880" s="74"/>
      <c r="I1880" s="74"/>
      <c r="J1880" s="74"/>
      <c r="K1880" s="74"/>
      <c r="L1880" s="74"/>
      <c r="M1880" s="74"/>
      <c r="N1880" s="74"/>
      <c r="O1880" s="74"/>
      <c r="P1880" s="74"/>
      <c r="R1880" s="74"/>
      <c r="S1880" s="74"/>
      <c r="T1880" s="74"/>
      <c r="U1880" s="74"/>
      <c r="V1880" s="21"/>
      <c r="W1880" s="74"/>
      <c r="X1880" s="74"/>
      <c r="Y1880" s="74"/>
      <c r="Z1880" s="74"/>
      <c r="AA1880" s="74"/>
      <c r="AB1880" s="74"/>
      <c r="AC1880" s="74"/>
      <c r="AD1880" s="74"/>
      <c r="AE1880" s="74"/>
      <c r="AF1880" s="74"/>
      <c r="AG1880" s="74"/>
      <c r="AH1880" s="74"/>
      <c r="AI1880" s="74"/>
      <c r="AJ1880" s="74"/>
      <c r="AK1880" s="74"/>
      <c r="AL1880" s="74"/>
      <c r="AM1880" s="74"/>
      <c r="AN1880" s="74"/>
    </row>
    <row r="1881" spans="1:40" ht="14.5">
      <c r="A1881" s="74"/>
      <c r="B1881" s="74"/>
      <c r="C1881" s="74"/>
      <c r="D1881" s="74"/>
      <c r="E1881" s="74"/>
      <c r="F1881" s="74"/>
      <c r="G1881" s="74"/>
      <c r="H1881" s="74"/>
      <c r="I1881" s="74"/>
      <c r="J1881" s="74"/>
      <c r="K1881" s="74"/>
      <c r="L1881" s="74"/>
      <c r="M1881" s="74"/>
      <c r="N1881" s="74"/>
      <c r="O1881" s="74"/>
      <c r="P1881" s="74"/>
      <c r="R1881" s="74"/>
      <c r="S1881" s="74"/>
      <c r="T1881" s="74"/>
      <c r="U1881" s="74"/>
      <c r="V1881" s="21"/>
      <c r="W1881" s="74"/>
      <c r="X1881" s="74"/>
      <c r="Y1881" s="74"/>
      <c r="Z1881" s="74"/>
      <c r="AA1881" s="74"/>
      <c r="AB1881" s="74"/>
      <c r="AC1881" s="74"/>
      <c r="AD1881" s="74"/>
      <c r="AE1881" s="74"/>
      <c r="AF1881" s="74"/>
      <c r="AG1881" s="74"/>
      <c r="AH1881" s="74"/>
      <c r="AI1881" s="74"/>
      <c r="AJ1881" s="74"/>
      <c r="AK1881" s="74"/>
      <c r="AL1881" s="74"/>
      <c r="AM1881" s="74"/>
      <c r="AN1881" s="74"/>
    </row>
    <row r="1882" spans="1:40" ht="14.5">
      <c r="A1882" s="74"/>
      <c r="B1882" s="74"/>
      <c r="C1882" s="74"/>
      <c r="D1882" s="74"/>
      <c r="E1882" s="74"/>
      <c r="F1882" s="74"/>
      <c r="G1882" s="74"/>
      <c r="H1882" s="74"/>
      <c r="I1882" s="74"/>
      <c r="J1882" s="74"/>
      <c r="K1882" s="74"/>
      <c r="L1882" s="74"/>
      <c r="M1882" s="74"/>
      <c r="N1882" s="74"/>
      <c r="O1882" s="74"/>
      <c r="P1882" s="74"/>
      <c r="R1882" s="74"/>
      <c r="S1882" s="74"/>
      <c r="T1882" s="74"/>
      <c r="U1882" s="74"/>
      <c r="V1882" s="21"/>
      <c r="W1882" s="74"/>
      <c r="X1882" s="74"/>
      <c r="Y1882" s="74"/>
      <c r="Z1882" s="74"/>
      <c r="AA1882" s="74"/>
      <c r="AB1882" s="74"/>
      <c r="AC1882" s="74"/>
      <c r="AD1882" s="74"/>
      <c r="AE1882" s="74"/>
      <c r="AF1882" s="74"/>
      <c r="AG1882" s="74"/>
      <c r="AH1882" s="74"/>
      <c r="AI1882" s="74"/>
      <c r="AJ1882" s="74"/>
      <c r="AK1882" s="74"/>
      <c r="AL1882" s="74"/>
      <c r="AM1882" s="74"/>
      <c r="AN1882" s="74"/>
    </row>
    <row r="1883" spans="1:40" ht="14.5">
      <c r="A1883" s="74"/>
      <c r="B1883" s="74"/>
      <c r="C1883" s="74"/>
      <c r="D1883" s="74"/>
      <c r="E1883" s="74"/>
      <c r="F1883" s="74"/>
      <c r="G1883" s="74"/>
      <c r="H1883" s="74"/>
      <c r="I1883" s="74"/>
      <c r="J1883" s="74"/>
      <c r="K1883" s="74"/>
      <c r="L1883" s="74"/>
      <c r="M1883" s="74"/>
      <c r="N1883" s="74"/>
      <c r="O1883" s="74"/>
      <c r="P1883" s="74"/>
      <c r="R1883" s="74"/>
      <c r="S1883" s="74"/>
      <c r="T1883" s="74"/>
      <c r="U1883" s="74"/>
      <c r="V1883" s="21"/>
      <c r="W1883" s="74"/>
      <c r="X1883" s="74"/>
      <c r="Y1883" s="74"/>
      <c r="Z1883" s="74"/>
      <c r="AA1883" s="74"/>
      <c r="AB1883" s="74"/>
      <c r="AC1883" s="74"/>
      <c r="AD1883" s="74"/>
      <c r="AE1883" s="74"/>
      <c r="AF1883" s="74"/>
      <c r="AG1883" s="74"/>
      <c r="AH1883" s="74"/>
      <c r="AI1883" s="74"/>
      <c r="AJ1883" s="74"/>
      <c r="AK1883" s="74"/>
      <c r="AL1883" s="74"/>
      <c r="AM1883" s="74"/>
      <c r="AN1883" s="74"/>
    </row>
    <row r="1884" spans="1:40" ht="14.5">
      <c r="A1884" s="74"/>
      <c r="B1884" s="74"/>
      <c r="C1884" s="74"/>
      <c r="D1884" s="74"/>
      <c r="E1884" s="74"/>
      <c r="F1884" s="74"/>
      <c r="G1884" s="74"/>
      <c r="H1884" s="74"/>
      <c r="I1884" s="74"/>
      <c r="J1884" s="74"/>
      <c r="K1884" s="74"/>
      <c r="L1884" s="74"/>
      <c r="M1884" s="74"/>
      <c r="N1884" s="74"/>
      <c r="O1884" s="74"/>
      <c r="P1884" s="74"/>
      <c r="R1884" s="74"/>
      <c r="S1884" s="74"/>
      <c r="T1884" s="74"/>
      <c r="U1884" s="74"/>
      <c r="V1884" s="21"/>
      <c r="W1884" s="74"/>
      <c r="X1884" s="74"/>
      <c r="Y1884" s="74"/>
      <c r="Z1884" s="74"/>
      <c r="AA1884" s="74"/>
      <c r="AB1884" s="74"/>
      <c r="AC1884" s="74"/>
      <c r="AD1884" s="74"/>
      <c r="AE1884" s="74"/>
      <c r="AF1884" s="74"/>
      <c r="AG1884" s="74"/>
      <c r="AH1884" s="74"/>
      <c r="AI1884" s="74"/>
      <c r="AJ1884" s="74"/>
      <c r="AK1884" s="74"/>
      <c r="AL1884" s="74"/>
      <c r="AM1884" s="74"/>
      <c r="AN1884" s="74"/>
    </row>
    <row r="1885" spans="1:40" ht="14.5">
      <c r="A1885" s="74"/>
      <c r="B1885" s="74"/>
      <c r="C1885" s="74"/>
      <c r="D1885" s="74"/>
      <c r="E1885" s="74"/>
      <c r="F1885" s="74"/>
      <c r="G1885" s="74"/>
      <c r="H1885" s="74"/>
      <c r="I1885" s="74"/>
      <c r="J1885" s="74"/>
      <c r="K1885" s="74"/>
      <c r="L1885" s="74"/>
      <c r="M1885" s="74"/>
      <c r="N1885" s="74"/>
      <c r="O1885" s="74"/>
      <c r="P1885" s="74"/>
      <c r="R1885" s="74"/>
      <c r="S1885" s="74"/>
      <c r="T1885" s="74"/>
      <c r="U1885" s="74"/>
      <c r="V1885" s="21"/>
      <c r="W1885" s="74"/>
      <c r="X1885" s="74"/>
      <c r="Y1885" s="74"/>
      <c r="Z1885" s="74"/>
      <c r="AA1885" s="74"/>
      <c r="AB1885" s="74"/>
      <c r="AC1885" s="74"/>
      <c r="AD1885" s="74"/>
      <c r="AE1885" s="74"/>
      <c r="AF1885" s="74"/>
      <c r="AG1885" s="74"/>
      <c r="AH1885" s="74"/>
      <c r="AI1885" s="74"/>
      <c r="AJ1885" s="74"/>
      <c r="AK1885" s="74"/>
      <c r="AL1885" s="74"/>
      <c r="AM1885" s="74"/>
      <c r="AN1885" s="74"/>
    </row>
    <row r="1886" spans="1:40" ht="14.5">
      <c r="A1886" s="74"/>
      <c r="B1886" s="74"/>
      <c r="C1886" s="74"/>
      <c r="D1886" s="74"/>
      <c r="E1886" s="74"/>
      <c r="F1886" s="74"/>
      <c r="G1886" s="74"/>
      <c r="H1886" s="74"/>
      <c r="I1886" s="74"/>
      <c r="J1886" s="74"/>
      <c r="K1886" s="74"/>
      <c r="L1886" s="74"/>
      <c r="M1886" s="74"/>
      <c r="N1886" s="74"/>
      <c r="O1886" s="74"/>
      <c r="P1886" s="74"/>
      <c r="R1886" s="74"/>
      <c r="S1886" s="74"/>
      <c r="T1886" s="74"/>
      <c r="U1886" s="74"/>
      <c r="V1886" s="21"/>
      <c r="W1886" s="74"/>
      <c r="X1886" s="74"/>
      <c r="Y1886" s="74"/>
      <c r="Z1886" s="74"/>
      <c r="AA1886" s="74"/>
      <c r="AB1886" s="74"/>
      <c r="AC1886" s="74"/>
      <c r="AD1886" s="74"/>
      <c r="AE1886" s="74"/>
      <c r="AF1886" s="74"/>
      <c r="AG1886" s="74"/>
      <c r="AH1886" s="74"/>
      <c r="AI1886" s="74"/>
      <c r="AJ1886" s="74"/>
      <c r="AK1886" s="74"/>
      <c r="AL1886" s="74"/>
      <c r="AM1886" s="74"/>
      <c r="AN1886" s="74"/>
    </row>
    <row r="1887" spans="1:40" ht="14.5">
      <c r="A1887" s="74"/>
      <c r="B1887" s="74"/>
      <c r="C1887" s="74"/>
      <c r="D1887" s="74"/>
      <c r="E1887" s="74"/>
      <c r="F1887" s="74"/>
      <c r="G1887" s="74"/>
      <c r="H1887" s="74"/>
      <c r="I1887" s="74"/>
      <c r="J1887" s="74"/>
      <c r="K1887" s="74"/>
      <c r="L1887" s="74"/>
      <c r="M1887" s="74"/>
      <c r="N1887" s="74"/>
      <c r="O1887" s="74"/>
      <c r="P1887" s="74"/>
      <c r="R1887" s="74"/>
      <c r="S1887" s="74"/>
      <c r="T1887" s="74"/>
      <c r="U1887" s="74"/>
      <c r="V1887" s="21"/>
      <c r="W1887" s="74"/>
      <c r="X1887" s="74"/>
      <c r="Y1887" s="74"/>
      <c r="Z1887" s="74"/>
      <c r="AA1887" s="74"/>
      <c r="AB1887" s="74"/>
      <c r="AC1887" s="74"/>
      <c r="AD1887" s="74"/>
      <c r="AE1887" s="74"/>
      <c r="AF1887" s="74"/>
      <c r="AG1887" s="74"/>
      <c r="AH1887" s="74"/>
      <c r="AI1887" s="74"/>
      <c r="AJ1887" s="74"/>
      <c r="AK1887" s="74"/>
      <c r="AL1887" s="74"/>
      <c r="AM1887" s="74"/>
      <c r="AN1887" s="74"/>
    </row>
    <row r="1888" spans="1:40" ht="14.5">
      <c r="A1888" s="74"/>
      <c r="B1888" s="74"/>
      <c r="C1888" s="74"/>
      <c r="D1888" s="74"/>
      <c r="E1888" s="74"/>
      <c r="F1888" s="74"/>
      <c r="G1888" s="74"/>
      <c r="H1888" s="74"/>
      <c r="I1888" s="74"/>
      <c r="J1888" s="74"/>
      <c r="K1888" s="74"/>
      <c r="L1888" s="74"/>
      <c r="M1888" s="74"/>
      <c r="N1888" s="74"/>
      <c r="O1888" s="74"/>
      <c r="P1888" s="74"/>
      <c r="R1888" s="74"/>
      <c r="S1888" s="74"/>
      <c r="T1888" s="74"/>
      <c r="U1888" s="74"/>
      <c r="V1888" s="21"/>
      <c r="W1888" s="74"/>
      <c r="X1888" s="74"/>
      <c r="Y1888" s="74"/>
      <c r="Z1888" s="74"/>
      <c r="AA1888" s="74"/>
      <c r="AB1888" s="74"/>
      <c r="AC1888" s="74"/>
      <c r="AD1888" s="74"/>
      <c r="AE1888" s="74"/>
      <c r="AF1888" s="74"/>
      <c r="AG1888" s="74"/>
      <c r="AH1888" s="74"/>
      <c r="AI1888" s="74"/>
      <c r="AJ1888" s="74"/>
      <c r="AK1888" s="74"/>
      <c r="AL1888" s="74"/>
      <c r="AM1888" s="74"/>
      <c r="AN1888" s="74"/>
    </row>
    <row r="1889" spans="1:40" ht="14.5">
      <c r="A1889" s="74"/>
      <c r="B1889" s="74"/>
      <c r="C1889" s="74"/>
      <c r="D1889" s="74"/>
      <c r="E1889" s="74"/>
      <c r="F1889" s="74"/>
      <c r="G1889" s="74"/>
      <c r="H1889" s="74"/>
      <c r="I1889" s="74"/>
      <c r="J1889" s="74"/>
      <c r="K1889" s="74"/>
      <c r="L1889" s="74"/>
      <c r="M1889" s="74"/>
      <c r="N1889" s="74"/>
      <c r="O1889" s="74"/>
      <c r="P1889" s="74"/>
      <c r="R1889" s="74"/>
      <c r="S1889" s="74"/>
      <c r="T1889" s="74"/>
      <c r="U1889" s="74"/>
      <c r="V1889" s="21"/>
      <c r="W1889" s="74"/>
      <c r="X1889" s="74"/>
      <c r="Y1889" s="74"/>
      <c r="Z1889" s="74"/>
      <c r="AA1889" s="74"/>
      <c r="AB1889" s="74"/>
      <c r="AC1889" s="74"/>
      <c r="AD1889" s="74"/>
      <c r="AE1889" s="74"/>
      <c r="AF1889" s="74"/>
      <c r="AG1889" s="74"/>
      <c r="AH1889" s="74"/>
      <c r="AI1889" s="74"/>
      <c r="AJ1889" s="74"/>
      <c r="AK1889" s="74"/>
      <c r="AL1889" s="74"/>
      <c r="AM1889" s="74"/>
      <c r="AN1889" s="74"/>
    </row>
    <row r="1890" spans="1:40" ht="14.5">
      <c r="A1890" s="74"/>
      <c r="B1890" s="74"/>
      <c r="C1890" s="74"/>
      <c r="D1890" s="74"/>
      <c r="E1890" s="74"/>
      <c r="F1890" s="74"/>
      <c r="G1890" s="74"/>
      <c r="H1890" s="74"/>
      <c r="I1890" s="74"/>
      <c r="J1890" s="74"/>
      <c r="K1890" s="74"/>
      <c r="L1890" s="74"/>
      <c r="M1890" s="74"/>
      <c r="N1890" s="74"/>
      <c r="O1890" s="74"/>
      <c r="P1890" s="74"/>
      <c r="R1890" s="74"/>
      <c r="S1890" s="74"/>
      <c r="T1890" s="74"/>
      <c r="U1890" s="74"/>
      <c r="V1890" s="21"/>
      <c r="W1890" s="74"/>
      <c r="X1890" s="74"/>
      <c r="Y1890" s="74"/>
      <c r="Z1890" s="74"/>
      <c r="AA1890" s="74"/>
      <c r="AB1890" s="74"/>
      <c r="AC1890" s="74"/>
      <c r="AD1890" s="74"/>
      <c r="AE1890" s="74"/>
      <c r="AF1890" s="74"/>
      <c r="AG1890" s="74"/>
      <c r="AH1890" s="74"/>
      <c r="AI1890" s="74"/>
      <c r="AJ1890" s="74"/>
      <c r="AK1890" s="74"/>
      <c r="AL1890" s="74"/>
      <c r="AM1890" s="74"/>
      <c r="AN1890" s="74"/>
    </row>
    <row r="1891" spans="1:40" ht="14.5">
      <c r="A1891" s="74"/>
      <c r="B1891" s="74"/>
      <c r="C1891" s="74"/>
      <c r="D1891" s="74"/>
      <c r="E1891" s="74"/>
      <c r="F1891" s="74"/>
      <c r="G1891" s="74"/>
      <c r="H1891" s="74"/>
      <c r="I1891" s="74"/>
      <c r="J1891" s="74"/>
      <c r="K1891" s="74"/>
      <c r="L1891" s="74"/>
      <c r="M1891" s="74"/>
      <c r="N1891" s="74"/>
      <c r="O1891" s="74"/>
      <c r="P1891" s="74"/>
      <c r="R1891" s="74"/>
      <c r="S1891" s="74"/>
      <c r="T1891" s="74"/>
      <c r="U1891" s="74"/>
      <c r="V1891" s="21"/>
      <c r="W1891" s="74"/>
      <c r="X1891" s="74"/>
      <c r="Y1891" s="74"/>
      <c r="Z1891" s="74"/>
      <c r="AA1891" s="74"/>
      <c r="AB1891" s="74"/>
      <c r="AC1891" s="74"/>
      <c r="AD1891" s="74"/>
      <c r="AE1891" s="74"/>
      <c r="AF1891" s="74"/>
      <c r="AG1891" s="74"/>
      <c r="AH1891" s="74"/>
      <c r="AI1891" s="74"/>
      <c r="AJ1891" s="74"/>
      <c r="AK1891" s="74"/>
      <c r="AL1891" s="74"/>
      <c r="AM1891" s="74"/>
      <c r="AN1891" s="74"/>
    </row>
    <row r="1892" spans="1:40" ht="14.5">
      <c r="A1892" s="74"/>
      <c r="B1892" s="74"/>
      <c r="C1892" s="74"/>
      <c r="D1892" s="74"/>
      <c r="E1892" s="74"/>
      <c r="F1892" s="74"/>
      <c r="G1892" s="74"/>
      <c r="H1892" s="74"/>
      <c r="I1892" s="74"/>
      <c r="J1892" s="74"/>
      <c r="K1892" s="74"/>
      <c r="L1892" s="74"/>
      <c r="M1892" s="74"/>
      <c r="N1892" s="74"/>
      <c r="O1892" s="74"/>
      <c r="P1892" s="74"/>
      <c r="R1892" s="74"/>
      <c r="S1892" s="74"/>
      <c r="T1892" s="74"/>
      <c r="U1892" s="74"/>
      <c r="V1892" s="21"/>
      <c r="W1892" s="74"/>
      <c r="X1892" s="74"/>
      <c r="Y1892" s="74"/>
      <c r="Z1892" s="74"/>
      <c r="AA1892" s="74"/>
      <c r="AB1892" s="74"/>
      <c r="AC1892" s="74"/>
      <c r="AD1892" s="74"/>
      <c r="AE1892" s="74"/>
      <c r="AF1892" s="74"/>
      <c r="AG1892" s="74"/>
      <c r="AH1892" s="74"/>
      <c r="AI1892" s="74"/>
      <c r="AJ1892" s="74"/>
      <c r="AK1892" s="74"/>
      <c r="AL1892" s="74"/>
      <c r="AM1892" s="74"/>
      <c r="AN1892" s="74"/>
    </row>
    <row r="1893" spans="1:40" ht="14.5">
      <c r="A1893" s="74"/>
      <c r="B1893" s="74"/>
      <c r="C1893" s="74"/>
      <c r="D1893" s="74"/>
      <c r="E1893" s="74"/>
      <c r="F1893" s="74"/>
      <c r="G1893" s="74"/>
      <c r="H1893" s="74"/>
      <c r="I1893" s="74"/>
      <c r="J1893" s="74"/>
      <c r="K1893" s="74"/>
      <c r="L1893" s="74"/>
      <c r="M1893" s="74"/>
      <c r="N1893" s="74"/>
      <c r="O1893" s="74"/>
      <c r="P1893" s="74"/>
      <c r="R1893" s="74"/>
      <c r="S1893" s="74"/>
      <c r="T1893" s="74"/>
      <c r="U1893" s="74"/>
      <c r="V1893" s="21"/>
      <c r="W1893" s="74"/>
      <c r="X1893" s="74"/>
      <c r="Y1893" s="74"/>
      <c r="Z1893" s="74"/>
      <c r="AA1893" s="74"/>
      <c r="AB1893" s="74"/>
      <c r="AC1893" s="74"/>
      <c r="AD1893" s="74"/>
      <c r="AE1893" s="74"/>
      <c r="AF1893" s="74"/>
      <c r="AG1893" s="74"/>
      <c r="AH1893" s="74"/>
      <c r="AI1893" s="74"/>
      <c r="AJ1893" s="74"/>
      <c r="AK1893" s="74"/>
      <c r="AL1893" s="74"/>
      <c r="AM1893" s="74"/>
      <c r="AN1893" s="74"/>
    </row>
    <row r="1894" spans="1:40" ht="14.5">
      <c r="A1894" s="74"/>
      <c r="B1894" s="74"/>
      <c r="C1894" s="74"/>
      <c r="D1894" s="74"/>
      <c r="E1894" s="74"/>
      <c r="F1894" s="74"/>
      <c r="G1894" s="74"/>
      <c r="H1894" s="74"/>
      <c r="I1894" s="74"/>
      <c r="J1894" s="74"/>
      <c r="K1894" s="74"/>
      <c r="L1894" s="74"/>
      <c r="M1894" s="74"/>
      <c r="N1894" s="74"/>
      <c r="O1894" s="74"/>
      <c r="P1894" s="74"/>
      <c r="R1894" s="74"/>
      <c r="S1894" s="74"/>
      <c r="T1894" s="74"/>
      <c r="U1894" s="74"/>
      <c r="V1894" s="21"/>
      <c r="W1894" s="74"/>
      <c r="X1894" s="74"/>
      <c r="Y1894" s="74"/>
      <c r="Z1894" s="74"/>
      <c r="AA1894" s="74"/>
      <c r="AB1894" s="74"/>
      <c r="AC1894" s="74"/>
      <c r="AD1894" s="74"/>
      <c r="AE1894" s="74"/>
      <c r="AF1894" s="74"/>
      <c r="AG1894" s="74"/>
      <c r="AH1894" s="74"/>
      <c r="AI1894" s="74"/>
      <c r="AJ1894" s="74"/>
      <c r="AK1894" s="74"/>
      <c r="AL1894" s="74"/>
      <c r="AM1894" s="74"/>
      <c r="AN1894" s="74"/>
    </row>
    <row r="1895" spans="1:40" ht="14.5">
      <c r="A1895" s="74"/>
      <c r="B1895" s="74"/>
      <c r="C1895" s="74"/>
      <c r="D1895" s="74"/>
      <c r="E1895" s="74"/>
      <c r="F1895" s="74"/>
      <c r="G1895" s="74"/>
      <c r="H1895" s="74"/>
      <c r="I1895" s="74"/>
      <c r="J1895" s="74"/>
      <c r="K1895" s="74"/>
      <c r="L1895" s="74"/>
      <c r="M1895" s="74"/>
      <c r="N1895" s="74"/>
      <c r="O1895" s="74"/>
      <c r="P1895" s="74"/>
      <c r="R1895" s="74"/>
      <c r="S1895" s="74"/>
      <c r="T1895" s="74"/>
      <c r="U1895" s="74"/>
      <c r="V1895" s="21"/>
      <c r="W1895" s="74"/>
      <c r="X1895" s="74"/>
      <c r="Y1895" s="74"/>
      <c r="Z1895" s="74"/>
      <c r="AA1895" s="74"/>
      <c r="AB1895" s="74"/>
      <c r="AC1895" s="74"/>
      <c r="AD1895" s="74"/>
      <c r="AE1895" s="74"/>
      <c r="AF1895" s="74"/>
      <c r="AG1895" s="74"/>
      <c r="AH1895" s="74"/>
      <c r="AI1895" s="74"/>
      <c r="AJ1895" s="74"/>
      <c r="AK1895" s="74"/>
      <c r="AL1895" s="74"/>
      <c r="AM1895" s="74"/>
      <c r="AN1895" s="74"/>
    </row>
    <row r="1896" spans="1:40" ht="14.5">
      <c r="A1896" s="74"/>
      <c r="B1896" s="74"/>
      <c r="C1896" s="74"/>
      <c r="D1896" s="74"/>
      <c r="E1896" s="74"/>
      <c r="F1896" s="74"/>
      <c r="G1896" s="74"/>
      <c r="H1896" s="74"/>
      <c r="I1896" s="74"/>
      <c r="J1896" s="74"/>
      <c r="K1896" s="74"/>
      <c r="L1896" s="74"/>
      <c r="M1896" s="74"/>
      <c r="N1896" s="74"/>
      <c r="O1896" s="74"/>
      <c r="P1896" s="74"/>
      <c r="R1896" s="74"/>
      <c r="S1896" s="74"/>
      <c r="T1896" s="74"/>
      <c r="U1896" s="74"/>
      <c r="V1896" s="21"/>
      <c r="W1896" s="74"/>
      <c r="X1896" s="74"/>
      <c r="Y1896" s="74"/>
      <c r="Z1896" s="74"/>
      <c r="AA1896" s="74"/>
      <c r="AB1896" s="74"/>
      <c r="AC1896" s="74"/>
      <c r="AD1896" s="74"/>
      <c r="AE1896" s="74"/>
      <c r="AF1896" s="74"/>
      <c r="AG1896" s="74"/>
      <c r="AH1896" s="74"/>
      <c r="AI1896" s="74"/>
      <c r="AJ1896" s="74"/>
      <c r="AK1896" s="74"/>
      <c r="AL1896" s="74"/>
      <c r="AM1896" s="74"/>
      <c r="AN1896" s="74"/>
    </row>
    <row r="1897" spans="1:40" ht="14.5">
      <c r="A1897" s="74"/>
      <c r="B1897" s="74"/>
      <c r="C1897" s="74"/>
      <c r="D1897" s="74"/>
      <c r="E1897" s="74"/>
      <c r="F1897" s="74"/>
      <c r="G1897" s="74"/>
      <c r="H1897" s="74"/>
      <c r="I1897" s="74"/>
      <c r="J1897" s="74"/>
      <c r="K1897" s="74"/>
      <c r="L1897" s="74"/>
      <c r="M1897" s="74"/>
      <c r="N1897" s="74"/>
      <c r="O1897" s="74"/>
      <c r="P1897" s="74"/>
      <c r="R1897" s="74"/>
      <c r="S1897" s="74"/>
      <c r="T1897" s="74"/>
      <c r="U1897" s="74"/>
      <c r="V1897" s="21"/>
      <c r="W1897" s="74"/>
      <c r="X1897" s="74"/>
      <c r="Y1897" s="74"/>
      <c r="Z1897" s="74"/>
      <c r="AA1897" s="74"/>
      <c r="AB1897" s="74"/>
      <c r="AC1897" s="74"/>
      <c r="AD1897" s="74"/>
      <c r="AE1897" s="74"/>
      <c r="AF1897" s="74"/>
      <c r="AG1897" s="74"/>
      <c r="AH1897" s="74"/>
      <c r="AI1897" s="74"/>
      <c r="AJ1897" s="74"/>
      <c r="AK1897" s="74"/>
      <c r="AL1897" s="74"/>
      <c r="AM1897" s="74"/>
      <c r="AN1897" s="74"/>
    </row>
    <row r="1898" spans="1:40" ht="14.5">
      <c r="A1898" s="74"/>
      <c r="B1898" s="74"/>
      <c r="C1898" s="74"/>
      <c r="D1898" s="74"/>
      <c r="E1898" s="74"/>
      <c r="F1898" s="74"/>
      <c r="G1898" s="74"/>
      <c r="H1898" s="74"/>
      <c r="I1898" s="74"/>
      <c r="J1898" s="74"/>
      <c r="K1898" s="74"/>
      <c r="L1898" s="74"/>
      <c r="M1898" s="74"/>
      <c r="N1898" s="74"/>
      <c r="O1898" s="74"/>
      <c r="P1898" s="74"/>
      <c r="R1898" s="74"/>
      <c r="S1898" s="74"/>
      <c r="T1898" s="74"/>
      <c r="U1898" s="74"/>
      <c r="V1898" s="21"/>
      <c r="W1898" s="74"/>
      <c r="X1898" s="74"/>
      <c r="Y1898" s="74"/>
      <c r="Z1898" s="74"/>
      <c r="AA1898" s="74"/>
      <c r="AB1898" s="74"/>
      <c r="AC1898" s="74"/>
      <c r="AD1898" s="74"/>
      <c r="AE1898" s="74"/>
      <c r="AF1898" s="74"/>
      <c r="AG1898" s="74"/>
      <c r="AH1898" s="74"/>
      <c r="AI1898" s="74"/>
      <c r="AJ1898" s="74"/>
      <c r="AK1898" s="74"/>
      <c r="AL1898" s="74"/>
      <c r="AM1898" s="74"/>
      <c r="AN1898" s="74"/>
    </row>
    <row r="1899" spans="1:40" ht="14.5">
      <c r="A1899" s="74"/>
      <c r="B1899" s="74"/>
      <c r="C1899" s="74"/>
      <c r="D1899" s="74"/>
      <c r="E1899" s="74"/>
      <c r="F1899" s="74"/>
      <c r="G1899" s="74"/>
      <c r="H1899" s="74"/>
      <c r="I1899" s="74"/>
      <c r="J1899" s="74"/>
      <c r="K1899" s="74"/>
      <c r="L1899" s="74"/>
      <c r="M1899" s="74"/>
      <c r="N1899" s="74"/>
      <c r="O1899" s="74"/>
      <c r="P1899" s="74"/>
      <c r="R1899" s="74"/>
      <c r="S1899" s="74"/>
      <c r="T1899" s="74"/>
      <c r="U1899" s="74"/>
      <c r="V1899" s="21"/>
      <c r="W1899" s="74"/>
      <c r="X1899" s="74"/>
      <c r="Y1899" s="74"/>
      <c r="Z1899" s="74"/>
      <c r="AA1899" s="74"/>
      <c r="AB1899" s="74"/>
      <c r="AC1899" s="74"/>
      <c r="AD1899" s="74"/>
      <c r="AE1899" s="74"/>
      <c r="AF1899" s="74"/>
      <c r="AG1899" s="74"/>
      <c r="AH1899" s="74"/>
      <c r="AI1899" s="74"/>
      <c r="AJ1899" s="74"/>
      <c r="AK1899" s="74"/>
      <c r="AL1899" s="74"/>
      <c r="AM1899" s="74"/>
      <c r="AN1899" s="74"/>
    </row>
    <row r="1900" spans="1:40" ht="14.5">
      <c r="A1900" s="74"/>
      <c r="B1900" s="74"/>
      <c r="C1900" s="74"/>
      <c r="D1900" s="74"/>
      <c r="E1900" s="74"/>
      <c r="F1900" s="74"/>
      <c r="G1900" s="74"/>
      <c r="H1900" s="74"/>
      <c r="I1900" s="74"/>
      <c r="J1900" s="74"/>
      <c r="K1900" s="74"/>
      <c r="L1900" s="74"/>
      <c r="M1900" s="74"/>
      <c r="N1900" s="74"/>
      <c r="O1900" s="74"/>
      <c r="P1900" s="74"/>
      <c r="R1900" s="74"/>
      <c r="S1900" s="74"/>
      <c r="T1900" s="74"/>
      <c r="U1900" s="74"/>
      <c r="V1900" s="21"/>
      <c r="W1900" s="74"/>
      <c r="X1900" s="74"/>
      <c r="Y1900" s="74"/>
      <c r="Z1900" s="74"/>
      <c r="AA1900" s="74"/>
      <c r="AB1900" s="74"/>
      <c r="AC1900" s="74"/>
      <c r="AD1900" s="74"/>
      <c r="AE1900" s="74"/>
      <c r="AF1900" s="74"/>
      <c r="AG1900" s="74"/>
      <c r="AH1900" s="74"/>
      <c r="AI1900" s="74"/>
      <c r="AJ1900" s="74"/>
      <c r="AK1900" s="74"/>
      <c r="AL1900" s="74"/>
      <c r="AM1900" s="74"/>
      <c r="AN1900" s="74"/>
    </row>
    <row r="1901" spans="1:40" ht="14.5">
      <c r="A1901" s="74"/>
      <c r="B1901" s="74"/>
      <c r="C1901" s="74"/>
      <c r="D1901" s="74"/>
      <c r="E1901" s="74"/>
      <c r="F1901" s="74"/>
      <c r="G1901" s="74"/>
      <c r="H1901" s="74"/>
      <c r="I1901" s="74"/>
      <c r="J1901" s="74"/>
      <c r="K1901" s="74"/>
      <c r="L1901" s="74"/>
      <c r="M1901" s="74"/>
      <c r="N1901" s="74"/>
      <c r="O1901" s="74"/>
      <c r="P1901" s="74"/>
      <c r="R1901" s="74"/>
      <c r="S1901" s="74"/>
      <c r="T1901" s="74"/>
      <c r="U1901" s="74"/>
      <c r="V1901" s="21"/>
      <c r="W1901" s="74"/>
      <c r="X1901" s="74"/>
      <c r="Y1901" s="74"/>
      <c r="Z1901" s="74"/>
      <c r="AA1901" s="74"/>
      <c r="AB1901" s="74"/>
      <c r="AC1901" s="74"/>
      <c r="AD1901" s="74"/>
      <c r="AE1901" s="74"/>
      <c r="AF1901" s="74"/>
      <c r="AG1901" s="74"/>
      <c r="AH1901" s="74"/>
      <c r="AI1901" s="74"/>
      <c r="AJ1901" s="74"/>
      <c r="AK1901" s="74"/>
      <c r="AL1901" s="74"/>
      <c r="AM1901" s="74"/>
      <c r="AN1901" s="74"/>
    </row>
    <row r="1902" spans="1:40" ht="14.5">
      <c r="A1902" s="74"/>
      <c r="B1902" s="74"/>
      <c r="C1902" s="74"/>
      <c r="D1902" s="74"/>
      <c r="E1902" s="74"/>
      <c r="F1902" s="74"/>
      <c r="G1902" s="74"/>
      <c r="H1902" s="74"/>
      <c r="I1902" s="74"/>
      <c r="J1902" s="74"/>
      <c r="K1902" s="74"/>
      <c r="L1902" s="74"/>
      <c r="M1902" s="74"/>
      <c r="N1902" s="74"/>
      <c r="O1902" s="74"/>
      <c r="P1902" s="74"/>
      <c r="R1902" s="74"/>
      <c r="S1902" s="74"/>
      <c r="T1902" s="74"/>
      <c r="U1902" s="74"/>
      <c r="V1902" s="21"/>
      <c r="W1902" s="74"/>
      <c r="X1902" s="74"/>
      <c r="Y1902" s="74"/>
      <c r="Z1902" s="74"/>
      <c r="AA1902" s="74"/>
      <c r="AB1902" s="74"/>
      <c r="AC1902" s="74"/>
      <c r="AD1902" s="74"/>
      <c r="AE1902" s="74"/>
      <c r="AF1902" s="74"/>
      <c r="AG1902" s="74"/>
      <c r="AH1902" s="74"/>
      <c r="AI1902" s="74"/>
      <c r="AJ1902" s="74"/>
      <c r="AK1902" s="74"/>
      <c r="AL1902" s="74"/>
      <c r="AM1902" s="74"/>
      <c r="AN1902" s="74"/>
    </row>
    <row r="1903" spans="1:40" ht="14.5">
      <c r="A1903" s="74"/>
      <c r="B1903" s="74"/>
      <c r="C1903" s="74"/>
      <c r="D1903" s="74"/>
      <c r="E1903" s="74"/>
      <c r="F1903" s="74"/>
      <c r="G1903" s="74"/>
      <c r="H1903" s="74"/>
      <c r="I1903" s="74"/>
      <c r="J1903" s="74"/>
      <c r="K1903" s="74"/>
      <c r="L1903" s="74"/>
      <c r="M1903" s="74"/>
      <c r="N1903" s="74"/>
      <c r="O1903" s="74"/>
      <c r="P1903" s="74"/>
      <c r="R1903" s="74"/>
      <c r="S1903" s="74"/>
      <c r="T1903" s="74"/>
      <c r="U1903" s="74"/>
      <c r="V1903" s="21"/>
      <c r="W1903" s="74"/>
      <c r="X1903" s="74"/>
      <c r="Y1903" s="74"/>
      <c r="Z1903" s="74"/>
      <c r="AA1903" s="74"/>
      <c r="AB1903" s="74"/>
      <c r="AC1903" s="74"/>
      <c r="AD1903" s="74"/>
      <c r="AE1903" s="74"/>
      <c r="AF1903" s="74"/>
      <c r="AG1903" s="74"/>
      <c r="AH1903" s="74"/>
      <c r="AI1903" s="74"/>
      <c r="AJ1903" s="74"/>
      <c r="AK1903" s="74"/>
      <c r="AL1903" s="74"/>
      <c r="AM1903" s="74"/>
      <c r="AN1903" s="74"/>
    </row>
    <row r="1904" spans="1:40" ht="14.5">
      <c r="A1904" s="74"/>
      <c r="B1904" s="74"/>
      <c r="C1904" s="74"/>
      <c r="D1904" s="74"/>
      <c r="E1904" s="74"/>
      <c r="F1904" s="74"/>
      <c r="G1904" s="74"/>
      <c r="H1904" s="74"/>
      <c r="I1904" s="74"/>
      <c r="J1904" s="74"/>
      <c r="K1904" s="74"/>
      <c r="L1904" s="74"/>
      <c r="M1904" s="74"/>
      <c r="N1904" s="74"/>
      <c r="O1904" s="74"/>
      <c r="P1904" s="74"/>
      <c r="R1904" s="74"/>
      <c r="S1904" s="74"/>
      <c r="T1904" s="74"/>
      <c r="U1904" s="74"/>
      <c r="V1904" s="21"/>
      <c r="W1904" s="74"/>
      <c r="X1904" s="74"/>
      <c r="Y1904" s="74"/>
      <c r="Z1904" s="74"/>
      <c r="AA1904" s="74"/>
      <c r="AB1904" s="74"/>
      <c r="AC1904" s="74"/>
      <c r="AD1904" s="74"/>
      <c r="AE1904" s="74"/>
      <c r="AF1904" s="74"/>
      <c r="AG1904" s="74"/>
      <c r="AH1904" s="74"/>
      <c r="AI1904" s="74"/>
      <c r="AJ1904" s="74"/>
      <c r="AK1904" s="74"/>
      <c r="AL1904" s="74"/>
      <c r="AM1904" s="74"/>
      <c r="AN1904" s="74"/>
    </row>
    <row r="1905" spans="1:40" ht="14.5">
      <c r="A1905" s="74"/>
      <c r="B1905" s="74"/>
      <c r="C1905" s="74"/>
      <c r="D1905" s="74"/>
      <c r="E1905" s="74"/>
      <c r="F1905" s="74"/>
      <c r="G1905" s="74"/>
      <c r="H1905" s="74"/>
      <c r="I1905" s="74"/>
      <c r="J1905" s="74"/>
      <c r="K1905" s="74"/>
      <c r="L1905" s="74"/>
      <c r="M1905" s="74"/>
      <c r="N1905" s="74"/>
      <c r="O1905" s="74"/>
      <c r="P1905" s="74"/>
      <c r="R1905" s="74"/>
      <c r="S1905" s="74"/>
      <c r="T1905" s="74"/>
      <c r="U1905" s="74"/>
      <c r="V1905" s="21"/>
      <c r="W1905" s="74"/>
      <c r="X1905" s="74"/>
      <c r="Y1905" s="74"/>
      <c r="Z1905" s="74"/>
      <c r="AA1905" s="74"/>
      <c r="AB1905" s="74"/>
      <c r="AC1905" s="74"/>
      <c r="AD1905" s="74"/>
      <c r="AE1905" s="74"/>
      <c r="AF1905" s="74"/>
      <c r="AG1905" s="74"/>
      <c r="AH1905" s="74"/>
      <c r="AI1905" s="74"/>
      <c r="AJ1905" s="74"/>
      <c r="AK1905" s="74"/>
      <c r="AL1905" s="74"/>
      <c r="AM1905" s="74"/>
      <c r="AN1905" s="74"/>
    </row>
    <row r="1906" spans="1:40" ht="14.5">
      <c r="A1906" s="74"/>
      <c r="B1906" s="74"/>
      <c r="C1906" s="74"/>
      <c r="D1906" s="74"/>
      <c r="E1906" s="74"/>
      <c r="F1906" s="74"/>
      <c r="G1906" s="74"/>
      <c r="H1906" s="74"/>
      <c r="I1906" s="74"/>
      <c r="J1906" s="74"/>
      <c r="K1906" s="74"/>
      <c r="L1906" s="74"/>
      <c r="M1906" s="74"/>
      <c r="N1906" s="74"/>
      <c r="O1906" s="74"/>
      <c r="P1906" s="74"/>
      <c r="R1906" s="74"/>
      <c r="S1906" s="74"/>
      <c r="T1906" s="74"/>
      <c r="U1906" s="74"/>
      <c r="V1906" s="21"/>
      <c r="W1906" s="74"/>
      <c r="X1906" s="74"/>
      <c r="Y1906" s="74"/>
      <c r="Z1906" s="74"/>
      <c r="AA1906" s="74"/>
      <c r="AB1906" s="74"/>
      <c r="AC1906" s="74"/>
      <c r="AD1906" s="74"/>
      <c r="AE1906" s="74"/>
      <c r="AF1906" s="74"/>
      <c r="AG1906" s="74"/>
      <c r="AH1906" s="74"/>
      <c r="AI1906" s="74"/>
      <c r="AJ1906" s="74"/>
      <c r="AK1906" s="74"/>
      <c r="AL1906" s="74"/>
      <c r="AM1906" s="74"/>
      <c r="AN1906" s="74"/>
    </row>
    <row r="1907" spans="1:40" ht="14.5">
      <c r="A1907" s="74"/>
      <c r="B1907" s="74"/>
      <c r="C1907" s="74"/>
      <c r="D1907" s="74"/>
      <c r="E1907" s="74"/>
      <c r="F1907" s="74"/>
      <c r="G1907" s="74"/>
      <c r="H1907" s="74"/>
      <c r="I1907" s="74"/>
      <c r="J1907" s="74"/>
      <c r="K1907" s="74"/>
      <c r="L1907" s="74"/>
      <c r="M1907" s="74"/>
      <c r="N1907" s="74"/>
      <c r="O1907" s="74"/>
      <c r="P1907" s="74"/>
      <c r="R1907" s="74"/>
      <c r="S1907" s="74"/>
      <c r="T1907" s="74"/>
      <c r="U1907" s="74"/>
      <c r="V1907" s="21"/>
      <c r="W1907" s="74"/>
      <c r="X1907" s="74"/>
      <c r="Y1907" s="74"/>
      <c r="Z1907" s="74"/>
      <c r="AA1907" s="74"/>
      <c r="AB1907" s="74"/>
      <c r="AC1907" s="74"/>
      <c r="AD1907" s="74"/>
      <c r="AE1907" s="74"/>
      <c r="AF1907" s="74"/>
      <c r="AG1907" s="74"/>
      <c r="AH1907" s="74"/>
      <c r="AI1907" s="74"/>
      <c r="AJ1907" s="74"/>
      <c r="AK1907" s="74"/>
      <c r="AL1907" s="74"/>
      <c r="AM1907" s="74"/>
      <c r="AN1907" s="74"/>
    </row>
    <row r="1908" spans="1:40" ht="14.5">
      <c r="A1908" s="74"/>
      <c r="B1908" s="74"/>
      <c r="C1908" s="74"/>
      <c r="D1908" s="74"/>
      <c r="E1908" s="74"/>
      <c r="F1908" s="74"/>
      <c r="G1908" s="74"/>
      <c r="H1908" s="74"/>
      <c r="I1908" s="74"/>
      <c r="J1908" s="74"/>
      <c r="K1908" s="74"/>
      <c r="L1908" s="74"/>
      <c r="M1908" s="74"/>
      <c r="N1908" s="74"/>
      <c r="O1908" s="74"/>
      <c r="P1908" s="74"/>
      <c r="R1908" s="74"/>
      <c r="S1908" s="74"/>
      <c r="T1908" s="74"/>
      <c r="U1908" s="74"/>
      <c r="V1908" s="21"/>
      <c r="W1908" s="74"/>
      <c r="X1908" s="74"/>
      <c r="Y1908" s="74"/>
      <c r="Z1908" s="74"/>
      <c r="AA1908" s="74"/>
      <c r="AB1908" s="74"/>
      <c r="AC1908" s="74"/>
      <c r="AD1908" s="74"/>
      <c r="AE1908" s="74"/>
      <c r="AF1908" s="74"/>
      <c r="AG1908" s="74"/>
      <c r="AH1908" s="74"/>
      <c r="AI1908" s="74"/>
      <c r="AJ1908" s="74"/>
      <c r="AK1908" s="74"/>
      <c r="AL1908" s="74"/>
      <c r="AM1908" s="74"/>
      <c r="AN1908" s="74"/>
    </row>
    <row r="1909" spans="1:40" ht="14.5">
      <c r="A1909" s="74"/>
      <c r="B1909" s="74"/>
      <c r="C1909" s="74"/>
      <c r="D1909" s="74"/>
      <c r="E1909" s="74"/>
      <c r="F1909" s="74"/>
      <c r="G1909" s="74"/>
      <c r="H1909" s="74"/>
      <c r="I1909" s="74"/>
      <c r="J1909" s="74"/>
      <c r="K1909" s="74"/>
      <c r="L1909" s="74"/>
      <c r="M1909" s="74"/>
      <c r="N1909" s="74"/>
      <c r="O1909" s="74"/>
      <c r="P1909" s="74"/>
      <c r="R1909" s="74"/>
      <c r="S1909" s="74"/>
      <c r="T1909" s="74"/>
      <c r="U1909" s="74"/>
      <c r="V1909" s="21"/>
      <c r="W1909" s="74"/>
      <c r="X1909" s="74"/>
      <c r="Y1909" s="74"/>
      <c r="Z1909" s="74"/>
      <c r="AA1909" s="74"/>
      <c r="AB1909" s="74"/>
      <c r="AC1909" s="74"/>
      <c r="AD1909" s="74"/>
      <c r="AE1909" s="74"/>
      <c r="AF1909" s="74"/>
      <c r="AG1909" s="74"/>
      <c r="AH1909" s="74"/>
      <c r="AI1909" s="74"/>
      <c r="AJ1909" s="74"/>
      <c r="AK1909" s="74"/>
      <c r="AL1909" s="74"/>
      <c r="AM1909" s="74"/>
      <c r="AN1909" s="74"/>
    </row>
    <row r="1910" spans="1:40" ht="14.5">
      <c r="A1910" s="74"/>
      <c r="B1910" s="74"/>
      <c r="C1910" s="74"/>
      <c r="D1910" s="74"/>
      <c r="E1910" s="74"/>
      <c r="F1910" s="74"/>
      <c r="G1910" s="74"/>
      <c r="H1910" s="74"/>
      <c r="I1910" s="74"/>
      <c r="J1910" s="74"/>
      <c r="K1910" s="74"/>
      <c r="L1910" s="74"/>
      <c r="M1910" s="74"/>
      <c r="N1910" s="74"/>
      <c r="O1910" s="74"/>
      <c r="P1910" s="74"/>
      <c r="R1910" s="74"/>
      <c r="S1910" s="74"/>
      <c r="T1910" s="74"/>
      <c r="U1910" s="74"/>
      <c r="V1910" s="21"/>
      <c r="W1910" s="74"/>
      <c r="X1910" s="74"/>
      <c r="Y1910" s="74"/>
      <c r="Z1910" s="74"/>
      <c r="AA1910" s="74"/>
      <c r="AB1910" s="74"/>
      <c r="AC1910" s="74"/>
      <c r="AD1910" s="74"/>
      <c r="AE1910" s="74"/>
      <c r="AF1910" s="74"/>
      <c r="AG1910" s="74"/>
      <c r="AH1910" s="74"/>
      <c r="AI1910" s="74"/>
      <c r="AJ1910" s="74"/>
      <c r="AK1910" s="74"/>
      <c r="AL1910" s="74"/>
      <c r="AM1910" s="74"/>
      <c r="AN1910" s="74"/>
    </row>
    <row r="1911" spans="1:40" ht="14.5">
      <c r="A1911" s="74"/>
      <c r="B1911" s="74"/>
      <c r="C1911" s="74"/>
      <c r="D1911" s="74"/>
      <c r="E1911" s="74"/>
      <c r="F1911" s="74"/>
      <c r="G1911" s="74"/>
      <c r="H1911" s="74"/>
      <c r="I1911" s="74"/>
      <c r="J1911" s="74"/>
      <c r="K1911" s="74"/>
      <c r="L1911" s="74"/>
      <c r="M1911" s="74"/>
      <c r="N1911" s="74"/>
      <c r="O1911" s="74"/>
      <c r="P1911" s="74"/>
      <c r="R1911" s="74"/>
      <c r="S1911" s="74"/>
      <c r="T1911" s="74"/>
      <c r="U1911" s="74"/>
      <c r="V1911" s="21"/>
      <c r="W1911" s="74"/>
      <c r="X1911" s="74"/>
      <c r="Y1911" s="74"/>
      <c r="Z1911" s="74"/>
      <c r="AA1911" s="74"/>
      <c r="AB1911" s="74"/>
      <c r="AC1911" s="74"/>
      <c r="AD1911" s="74"/>
      <c r="AE1911" s="74"/>
      <c r="AF1911" s="74"/>
      <c r="AG1911" s="74"/>
      <c r="AH1911" s="74"/>
      <c r="AI1911" s="74"/>
      <c r="AJ1911" s="74"/>
      <c r="AK1911" s="74"/>
      <c r="AL1911" s="74"/>
      <c r="AM1911" s="74"/>
      <c r="AN1911" s="74"/>
    </row>
    <row r="1912" spans="1:40" ht="14.5">
      <c r="A1912" s="74"/>
      <c r="B1912" s="74"/>
      <c r="C1912" s="74"/>
      <c r="D1912" s="74"/>
      <c r="E1912" s="74"/>
      <c r="F1912" s="74"/>
      <c r="G1912" s="74"/>
      <c r="H1912" s="74"/>
      <c r="I1912" s="74"/>
      <c r="J1912" s="74"/>
      <c r="K1912" s="74"/>
      <c r="L1912" s="74"/>
      <c r="M1912" s="74"/>
      <c r="N1912" s="74"/>
      <c r="O1912" s="74"/>
      <c r="P1912" s="74"/>
      <c r="R1912" s="74"/>
      <c r="S1912" s="74"/>
      <c r="T1912" s="74"/>
      <c r="U1912" s="74"/>
      <c r="V1912" s="21"/>
      <c r="W1912" s="74"/>
      <c r="X1912" s="74"/>
      <c r="Y1912" s="74"/>
      <c r="Z1912" s="74"/>
      <c r="AA1912" s="74"/>
      <c r="AB1912" s="74"/>
      <c r="AC1912" s="74"/>
      <c r="AD1912" s="74"/>
      <c r="AE1912" s="74"/>
      <c r="AF1912" s="74"/>
      <c r="AG1912" s="74"/>
      <c r="AH1912" s="74"/>
      <c r="AI1912" s="74"/>
      <c r="AJ1912" s="74"/>
      <c r="AK1912" s="74"/>
      <c r="AL1912" s="74"/>
      <c r="AM1912" s="74"/>
      <c r="AN1912" s="74"/>
    </row>
    <row r="1913" spans="1:40" ht="14.5">
      <c r="A1913" s="74"/>
      <c r="B1913" s="74"/>
      <c r="C1913" s="74"/>
      <c r="D1913" s="74"/>
      <c r="E1913" s="74"/>
      <c r="F1913" s="74"/>
      <c r="G1913" s="74"/>
      <c r="H1913" s="74"/>
      <c r="I1913" s="74"/>
      <c r="J1913" s="74"/>
      <c r="K1913" s="74"/>
      <c r="L1913" s="74"/>
      <c r="M1913" s="74"/>
      <c r="N1913" s="74"/>
      <c r="O1913" s="74"/>
      <c r="P1913" s="74"/>
      <c r="R1913" s="74"/>
      <c r="S1913" s="74"/>
      <c r="T1913" s="74"/>
      <c r="U1913" s="74"/>
      <c r="V1913" s="21"/>
      <c r="W1913" s="74"/>
      <c r="X1913" s="74"/>
      <c r="Y1913" s="74"/>
      <c r="Z1913" s="74"/>
      <c r="AA1913" s="74"/>
      <c r="AB1913" s="74"/>
      <c r="AC1913" s="74"/>
      <c r="AD1913" s="74"/>
      <c r="AE1913" s="74"/>
      <c r="AF1913" s="74"/>
      <c r="AG1913" s="74"/>
      <c r="AH1913" s="74"/>
      <c r="AI1913" s="74"/>
      <c r="AJ1913" s="74"/>
      <c r="AK1913" s="74"/>
      <c r="AL1913" s="74"/>
      <c r="AM1913" s="74"/>
      <c r="AN1913" s="74"/>
    </row>
    <row r="1914" spans="1:40" ht="14.5">
      <c r="A1914" s="74"/>
      <c r="B1914" s="74"/>
      <c r="C1914" s="74"/>
      <c r="D1914" s="74"/>
      <c r="E1914" s="74"/>
      <c r="F1914" s="74"/>
      <c r="G1914" s="74"/>
      <c r="H1914" s="74"/>
      <c r="I1914" s="74"/>
      <c r="J1914" s="74"/>
      <c r="K1914" s="74"/>
      <c r="L1914" s="74"/>
      <c r="M1914" s="74"/>
      <c r="N1914" s="74"/>
      <c r="O1914" s="74"/>
      <c r="P1914" s="74"/>
      <c r="R1914" s="74"/>
      <c r="S1914" s="74"/>
      <c r="T1914" s="74"/>
      <c r="U1914" s="74"/>
      <c r="V1914" s="21"/>
      <c r="W1914" s="74"/>
      <c r="X1914" s="74"/>
      <c r="Y1914" s="74"/>
      <c r="Z1914" s="74"/>
      <c r="AA1914" s="74"/>
      <c r="AB1914" s="74"/>
      <c r="AC1914" s="74"/>
      <c r="AD1914" s="74"/>
      <c r="AE1914" s="74"/>
      <c r="AF1914" s="74"/>
      <c r="AG1914" s="74"/>
      <c r="AH1914" s="74"/>
      <c r="AI1914" s="74"/>
      <c r="AJ1914" s="74"/>
      <c r="AK1914" s="74"/>
      <c r="AL1914" s="74"/>
      <c r="AM1914" s="74"/>
      <c r="AN1914" s="74"/>
    </row>
    <row r="1915" spans="1:40" ht="14.5">
      <c r="A1915" s="74"/>
      <c r="B1915" s="74"/>
      <c r="C1915" s="74"/>
      <c r="D1915" s="74"/>
      <c r="E1915" s="74"/>
      <c r="F1915" s="74"/>
      <c r="G1915" s="74"/>
      <c r="H1915" s="74"/>
      <c r="I1915" s="74"/>
      <c r="J1915" s="74"/>
      <c r="K1915" s="74"/>
      <c r="L1915" s="74"/>
      <c r="M1915" s="74"/>
      <c r="N1915" s="74"/>
      <c r="O1915" s="74"/>
      <c r="P1915" s="74"/>
      <c r="R1915" s="74"/>
      <c r="S1915" s="74"/>
      <c r="T1915" s="74"/>
      <c r="U1915" s="74"/>
      <c r="V1915" s="21"/>
      <c r="W1915" s="74"/>
      <c r="X1915" s="74"/>
      <c r="Y1915" s="74"/>
      <c r="Z1915" s="74"/>
      <c r="AA1915" s="74"/>
      <c r="AB1915" s="74"/>
      <c r="AC1915" s="74"/>
      <c r="AD1915" s="74"/>
      <c r="AE1915" s="74"/>
      <c r="AF1915" s="74"/>
      <c r="AG1915" s="74"/>
      <c r="AH1915" s="74"/>
      <c r="AI1915" s="74"/>
      <c r="AJ1915" s="74"/>
      <c r="AK1915" s="74"/>
      <c r="AL1915" s="74"/>
      <c r="AM1915" s="74"/>
      <c r="AN1915" s="74"/>
    </row>
    <row r="1916" spans="1:40" ht="14.5">
      <c r="A1916" s="74"/>
      <c r="B1916" s="74"/>
      <c r="C1916" s="74"/>
      <c r="D1916" s="74"/>
      <c r="E1916" s="74"/>
      <c r="F1916" s="74"/>
      <c r="G1916" s="74"/>
      <c r="H1916" s="74"/>
      <c r="I1916" s="74"/>
      <c r="J1916" s="74"/>
      <c r="K1916" s="74"/>
      <c r="L1916" s="74"/>
      <c r="M1916" s="74"/>
      <c r="N1916" s="74"/>
      <c r="O1916" s="74"/>
      <c r="P1916" s="74"/>
      <c r="R1916" s="74"/>
      <c r="S1916" s="74"/>
      <c r="T1916" s="74"/>
      <c r="U1916" s="74"/>
      <c r="V1916" s="21"/>
      <c r="W1916" s="74"/>
      <c r="X1916" s="74"/>
      <c r="Y1916" s="74"/>
      <c r="Z1916" s="74"/>
      <c r="AA1916" s="74"/>
      <c r="AB1916" s="74"/>
      <c r="AC1916" s="74"/>
      <c r="AD1916" s="74"/>
      <c r="AE1916" s="74"/>
      <c r="AF1916" s="74"/>
      <c r="AG1916" s="74"/>
      <c r="AH1916" s="74"/>
      <c r="AI1916" s="74"/>
      <c r="AJ1916" s="74"/>
      <c r="AK1916" s="74"/>
      <c r="AL1916" s="74"/>
      <c r="AM1916" s="74"/>
      <c r="AN1916" s="74"/>
    </row>
    <row r="1917" spans="1:40" ht="14.5">
      <c r="A1917" s="74"/>
      <c r="B1917" s="74"/>
      <c r="C1917" s="74"/>
      <c r="D1917" s="74"/>
      <c r="E1917" s="74"/>
      <c r="F1917" s="74"/>
      <c r="G1917" s="74"/>
      <c r="H1917" s="74"/>
      <c r="I1917" s="74"/>
      <c r="J1917" s="74"/>
      <c r="K1917" s="74"/>
      <c r="L1917" s="74"/>
      <c r="M1917" s="74"/>
      <c r="N1917" s="74"/>
      <c r="O1917" s="74"/>
      <c r="P1917" s="74"/>
      <c r="R1917" s="74"/>
      <c r="S1917" s="74"/>
      <c r="T1917" s="74"/>
      <c r="U1917" s="74"/>
      <c r="V1917" s="21"/>
      <c r="W1917" s="74"/>
      <c r="X1917" s="74"/>
      <c r="Y1917" s="74"/>
      <c r="Z1917" s="74"/>
      <c r="AA1917" s="74"/>
      <c r="AB1917" s="74"/>
      <c r="AC1917" s="74"/>
      <c r="AD1917" s="74"/>
      <c r="AE1917" s="74"/>
      <c r="AF1917" s="74"/>
      <c r="AG1917" s="74"/>
      <c r="AH1917" s="74"/>
      <c r="AI1917" s="74"/>
      <c r="AJ1917" s="74"/>
      <c r="AK1917" s="74"/>
      <c r="AL1917" s="74"/>
      <c r="AM1917" s="74"/>
      <c r="AN1917" s="74"/>
    </row>
    <row r="1918" spans="1:40" ht="14.5">
      <c r="A1918" s="74"/>
      <c r="B1918" s="74"/>
      <c r="C1918" s="74"/>
      <c r="D1918" s="74"/>
      <c r="E1918" s="74"/>
      <c r="F1918" s="74"/>
      <c r="G1918" s="74"/>
      <c r="H1918" s="74"/>
      <c r="I1918" s="74"/>
      <c r="J1918" s="74"/>
      <c r="K1918" s="74"/>
      <c r="L1918" s="74"/>
      <c r="M1918" s="74"/>
      <c r="N1918" s="74"/>
      <c r="O1918" s="74"/>
      <c r="P1918" s="74"/>
      <c r="R1918" s="74"/>
      <c r="S1918" s="74"/>
      <c r="T1918" s="74"/>
      <c r="U1918" s="74"/>
      <c r="V1918" s="21"/>
      <c r="W1918" s="74"/>
      <c r="X1918" s="74"/>
      <c r="Y1918" s="74"/>
      <c r="Z1918" s="74"/>
      <c r="AA1918" s="74"/>
      <c r="AB1918" s="74"/>
      <c r="AC1918" s="74"/>
      <c r="AD1918" s="74"/>
      <c r="AE1918" s="74"/>
      <c r="AF1918" s="74"/>
      <c r="AG1918" s="74"/>
      <c r="AH1918" s="74"/>
      <c r="AI1918" s="74"/>
      <c r="AJ1918" s="74"/>
      <c r="AK1918" s="74"/>
      <c r="AL1918" s="74"/>
      <c r="AM1918" s="74"/>
      <c r="AN1918" s="74"/>
    </row>
    <row r="1919" spans="1:40" ht="14.5">
      <c r="A1919" s="74"/>
      <c r="B1919" s="74"/>
      <c r="C1919" s="74"/>
      <c r="D1919" s="74"/>
      <c r="E1919" s="74"/>
      <c r="F1919" s="74"/>
      <c r="G1919" s="74"/>
      <c r="H1919" s="74"/>
      <c r="I1919" s="74"/>
      <c r="J1919" s="74"/>
      <c r="K1919" s="74"/>
      <c r="L1919" s="74"/>
      <c r="M1919" s="74"/>
      <c r="N1919" s="74"/>
      <c r="O1919" s="74"/>
      <c r="P1919" s="74"/>
      <c r="R1919" s="74"/>
      <c r="S1919" s="74"/>
      <c r="T1919" s="74"/>
      <c r="U1919" s="74"/>
      <c r="V1919" s="21"/>
      <c r="W1919" s="74"/>
      <c r="X1919" s="74"/>
      <c r="Y1919" s="74"/>
      <c r="Z1919" s="74"/>
      <c r="AA1919" s="74"/>
      <c r="AB1919" s="74"/>
      <c r="AC1919" s="74"/>
      <c r="AD1919" s="74"/>
      <c r="AE1919" s="74"/>
      <c r="AF1919" s="74"/>
      <c r="AG1919" s="74"/>
      <c r="AH1919" s="74"/>
      <c r="AI1919" s="74"/>
      <c r="AJ1919" s="74"/>
      <c r="AK1919" s="74"/>
      <c r="AL1919" s="74"/>
      <c r="AM1919" s="74"/>
      <c r="AN1919" s="74"/>
    </row>
    <row r="1920" spans="1:40" ht="14.5">
      <c r="A1920" s="74"/>
      <c r="B1920" s="74"/>
      <c r="C1920" s="74"/>
      <c r="D1920" s="74"/>
      <c r="E1920" s="74"/>
      <c r="F1920" s="74"/>
      <c r="G1920" s="74"/>
      <c r="H1920" s="74"/>
      <c r="I1920" s="74"/>
      <c r="J1920" s="74"/>
      <c r="K1920" s="74"/>
      <c r="L1920" s="74"/>
      <c r="M1920" s="74"/>
      <c r="N1920" s="74"/>
      <c r="O1920" s="74"/>
      <c r="P1920" s="74"/>
      <c r="R1920" s="74"/>
      <c r="S1920" s="74"/>
      <c r="T1920" s="74"/>
      <c r="U1920" s="74"/>
      <c r="V1920" s="21"/>
      <c r="W1920" s="74"/>
      <c r="X1920" s="74"/>
      <c r="Y1920" s="74"/>
      <c r="Z1920" s="74"/>
      <c r="AA1920" s="74"/>
      <c r="AB1920" s="74"/>
      <c r="AC1920" s="74"/>
      <c r="AD1920" s="74"/>
      <c r="AE1920" s="74"/>
      <c r="AF1920" s="74"/>
      <c r="AG1920" s="74"/>
      <c r="AH1920" s="74"/>
      <c r="AI1920" s="74"/>
      <c r="AJ1920" s="74"/>
      <c r="AK1920" s="74"/>
      <c r="AL1920" s="74"/>
      <c r="AM1920" s="74"/>
      <c r="AN1920" s="74"/>
    </row>
    <row r="1921" spans="1:40" ht="14.5">
      <c r="A1921" s="74"/>
      <c r="B1921" s="74"/>
      <c r="C1921" s="74"/>
      <c r="D1921" s="74"/>
      <c r="E1921" s="74"/>
      <c r="F1921" s="74"/>
      <c r="G1921" s="74"/>
      <c r="H1921" s="74"/>
      <c r="I1921" s="74"/>
      <c r="J1921" s="74"/>
      <c r="K1921" s="74"/>
      <c r="L1921" s="74"/>
      <c r="M1921" s="74"/>
      <c r="N1921" s="74"/>
      <c r="O1921" s="74"/>
      <c r="P1921" s="74"/>
      <c r="R1921" s="74"/>
      <c r="S1921" s="74"/>
      <c r="T1921" s="74"/>
      <c r="U1921" s="74"/>
      <c r="V1921" s="21"/>
      <c r="W1921" s="74"/>
      <c r="X1921" s="74"/>
      <c r="Y1921" s="74"/>
      <c r="Z1921" s="74"/>
      <c r="AA1921" s="74"/>
      <c r="AB1921" s="74"/>
      <c r="AC1921" s="74"/>
      <c r="AD1921" s="74"/>
      <c r="AE1921" s="74"/>
      <c r="AF1921" s="74"/>
      <c r="AG1921" s="74"/>
      <c r="AH1921" s="74"/>
      <c r="AI1921" s="74"/>
      <c r="AJ1921" s="74"/>
      <c r="AK1921" s="74"/>
      <c r="AL1921" s="74"/>
      <c r="AM1921" s="74"/>
      <c r="AN1921" s="74"/>
    </row>
    <row r="1922" spans="1:40" ht="14.5">
      <c r="A1922" s="74"/>
      <c r="B1922" s="74"/>
      <c r="C1922" s="74"/>
      <c r="D1922" s="74"/>
      <c r="E1922" s="74"/>
      <c r="F1922" s="74"/>
      <c r="G1922" s="74"/>
      <c r="H1922" s="74"/>
      <c r="I1922" s="74"/>
      <c r="J1922" s="74"/>
      <c r="K1922" s="74"/>
      <c r="L1922" s="74"/>
      <c r="M1922" s="74"/>
      <c r="N1922" s="74"/>
      <c r="O1922" s="74"/>
      <c r="P1922" s="74"/>
      <c r="R1922" s="74"/>
      <c r="S1922" s="74"/>
      <c r="T1922" s="74"/>
      <c r="U1922" s="74"/>
      <c r="V1922" s="21"/>
      <c r="W1922" s="74"/>
      <c r="X1922" s="74"/>
      <c r="Y1922" s="74"/>
      <c r="Z1922" s="74"/>
      <c r="AA1922" s="74"/>
      <c r="AB1922" s="74"/>
      <c r="AC1922" s="74"/>
      <c r="AD1922" s="74"/>
      <c r="AE1922" s="74"/>
      <c r="AF1922" s="74"/>
      <c r="AG1922" s="74"/>
      <c r="AH1922" s="74"/>
      <c r="AI1922" s="74"/>
      <c r="AJ1922" s="74"/>
      <c r="AK1922" s="74"/>
      <c r="AL1922" s="74"/>
      <c r="AM1922" s="74"/>
      <c r="AN1922" s="74"/>
    </row>
    <row r="1923" spans="1:40" ht="14.5">
      <c r="A1923" s="74"/>
      <c r="B1923" s="74"/>
      <c r="C1923" s="74"/>
      <c r="D1923" s="74"/>
      <c r="E1923" s="74"/>
      <c r="F1923" s="74"/>
      <c r="G1923" s="74"/>
      <c r="H1923" s="74"/>
      <c r="I1923" s="74"/>
      <c r="J1923" s="74"/>
      <c r="K1923" s="74"/>
      <c r="L1923" s="74"/>
      <c r="M1923" s="74"/>
      <c r="N1923" s="74"/>
      <c r="O1923" s="74"/>
      <c r="P1923" s="74"/>
      <c r="R1923" s="74"/>
      <c r="S1923" s="74"/>
      <c r="T1923" s="74"/>
      <c r="U1923" s="74"/>
      <c r="V1923" s="21"/>
      <c r="W1923" s="74"/>
      <c r="X1923" s="74"/>
      <c r="Y1923" s="74"/>
      <c r="Z1923" s="74"/>
      <c r="AA1923" s="74"/>
      <c r="AB1923" s="74"/>
      <c r="AC1923" s="74"/>
      <c r="AD1923" s="74"/>
      <c r="AE1923" s="74"/>
      <c r="AF1923" s="74"/>
      <c r="AG1923" s="74"/>
      <c r="AH1923" s="74"/>
      <c r="AI1923" s="74"/>
      <c r="AJ1923" s="74"/>
      <c r="AK1923" s="74"/>
      <c r="AL1923" s="74"/>
      <c r="AM1923" s="74"/>
      <c r="AN1923" s="74"/>
    </row>
    <row r="1924" spans="1:40" ht="14.5">
      <c r="A1924" s="74"/>
      <c r="B1924" s="74"/>
      <c r="C1924" s="74"/>
      <c r="D1924" s="74"/>
      <c r="E1924" s="74"/>
      <c r="F1924" s="74"/>
      <c r="G1924" s="74"/>
      <c r="H1924" s="74"/>
      <c r="I1924" s="74"/>
      <c r="J1924" s="74"/>
      <c r="K1924" s="74"/>
      <c r="L1924" s="74"/>
      <c r="M1924" s="74"/>
      <c r="N1924" s="74"/>
      <c r="O1924" s="74"/>
      <c r="P1924" s="74"/>
      <c r="R1924" s="74"/>
      <c r="S1924" s="74"/>
      <c r="T1924" s="74"/>
      <c r="U1924" s="74"/>
      <c r="V1924" s="21"/>
      <c r="W1924" s="74"/>
      <c r="X1924" s="74"/>
      <c r="Y1924" s="74"/>
      <c r="Z1924" s="74"/>
      <c r="AA1924" s="74"/>
      <c r="AB1924" s="74"/>
      <c r="AC1924" s="74"/>
      <c r="AD1924" s="74"/>
      <c r="AE1924" s="74"/>
      <c r="AF1924" s="74"/>
      <c r="AG1924" s="74"/>
      <c r="AH1924" s="74"/>
      <c r="AI1924" s="74"/>
      <c r="AJ1924" s="74"/>
      <c r="AK1924" s="74"/>
      <c r="AL1924" s="74"/>
      <c r="AM1924" s="74"/>
      <c r="AN1924" s="74"/>
    </row>
    <row r="1925" spans="1:40" ht="14.5">
      <c r="A1925" s="74"/>
      <c r="B1925" s="74"/>
      <c r="C1925" s="74"/>
      <c r="D1925" s="74"/>
      <c r="E1925" s="74"/>
      <c r="F1925" s="74"/>
      <c r="G1925" s="74"/>
      <c r="H1925" s="74"/>
      <c r="I1925" s="74"/>
      <c r="J1925" s="74"/>
      <c r="K1925" s="74"/>
      <c r="L1925" s="74"/>
      <c r="M1925" s="74"/>
      <c r="N1925" s="74"/>
      <c r="O1925" s="74"/>
      <c r="P1925" s="74"/>
      <c r="R1925" s="74"/>
      <c r="S1925" s="74"/>
      <c r="T1925" s="74"/>
      <c r="U1925" s="74"/>
      <c r="V1925" s="21"/>
      <c r="W1925" s="74"/>
      <c r="X1925" s="74"/>
      <c r="Y1925" s="74"/>
      <c r="Z1925" s="74"/>
      <c r="AA1925" s="74"/>
      <c r="AB1925" s="74"/>
      <c r="AC1925" s="74"/>
      <c r="AD1925" s="74"/>
      <c r="AE1925" s="74"/>
      <c r="AF1925" s="74"/>
      <c r="AG1925" s="74"/>
      <c r="AH1925" s="74"/>
      <c r="AI1925" s="74"/>
      <c r="AJ1925" s="74"/>
      <c r="AK1925" s="74"/>
      <c r="AL1925" s="74"/>
      <c r="AM1925" s="74"/>
      <c r="AN1925" s="74"/>
    </row>
    <row r="1926" spans="1:40" ht="14.5">
      <c r="A1926" s="74"/>
      <c r="B1926" s="74"/>
      <c r="C1926" s="74"/>
      <c r="D1926" s="74"/>
      <c r="E1926" s="74"/>
      <c r="F1926" s="74"/>
      <c r="G1926" s="74"/>
      <c r="H1926" s="74"/>
      <c r="I1926" s="74"/>
      <c r="J1926" s="74"/>
      <c r="K1926" s="74"/>
      <c r="L1926" s="74"/>
      <c r="M1926" s="74"/>
      <c r="N1926" s="74"/>
      <c r="O1926" s="74"/>
      <c r="P1926" s="74"/>
      <c r="R1926" s="74"/>
      <c r="S1926" s="74"/>
      <c r="T1926" s="74"/>
      <c r="U1926" s="74"/>
      <c r="V1926" s="21"/>
      <c r="W1926" s="74"/>
      <c r="X1926" s="74"/>
      <c r="Y1926" s="74"/>
      <c r="Z1926" s="74"/>
      <c r="AA1926" s="74"/>
      <c r="AB1926" s="74"/>
      <c r="AC1926" s="74"/>
      <c r="AD1926" s="74"/>
      <c r="AE1926" s="74"/>
      <c r="AF1926" s="74"/>
      <c r="AG1926" s="74"/>
      <c r="AH1926" s="74"/>
      <c r="AI1926" s="74"/>
      <c r="AJ1926" s="74"/>
      <c r="AK1926" s="74"/>
      <c r="AL1926" s="74"/>
      <c r="AM1926" s="74"/>
      <c r="AN1926" s="74"/>
    </row>
    <row r="1927" spans="1:40" ht="14.5">
      <c r="A1927" s="74"/>
      <c r="B1927" s="74"/>
      <c r="C1927" s="74"/>
      <c r="D1927" s="74"/>
      <c r="E1927" s="74"/>
      <c r="F1927" s="74"/>
      <c r="G1927" s="74"/>
      <c r="H1927" s="74"/>
      <c r="I1927" s="74"/>
      <c r="J1927" s="74"/>
      <c r="K1927" s="74"/>
      <c r="L1927" s="74"/>
      <c r="M1927" s="74"/>
      <c r="N1927" s="74"/>
      <c r="O1927" s="74"/>
      <c r="P1927" s="74"/>
      <c r="R1927" s="74"/>
      <c r="S1927" s="74"/>
      <c r="T1927" s="74"/>
      <c r="U1927" s="74"/>
      <c r="V1927" s="21"/>
      <c r="W1927" s="74"/>
      <c r="X1927" s="74"/>
      <c r="Y1927" s="74"/>
      <c r="Z1927" s="74"/>
      <c r="AA1927" s="74"/>
      <c r="AB1927" s="74"/>
      <c r="AC1927" s="74"/>
      <c r="AD1927" s="74"/>
      <c r="AE1927" s="74"/>
      <c r="AF1927" s="74"/>
      <c r="AG1927" s="74"/>
      <c r="AH1927" s="74"/>
      <c r="AI1927" s="74"/>
      <c r="AJ1927" s="74"/>
      <c r="AK1927" s="74"/>
      <c r="AL1927" s="74"/>
      <c r="AM1927" s="74"/>
      <c r="AN1927" s="74"/>
    </row>
    <row r="1928" spans="1:40" ht="14.5">
      <c r="A1928" s="74"/>
      <c r="B1928" s="74"/>
      <c r="C1928" s="74"/>
      <c r="D1928" s="74"/>
      <c r="E1928" s="74"/>
      <c r="F1928" s="74"/>
      <c r="G1928" s="74"/>
      <c r="H1928" s="74"/>
      <c r="I1928" s="74"/>
      <c r="J1928" s="74"/>
      <c r="K1928" s="74"/>
      <c r="L1928" s="74"/>
      <c r="M1928" s="74"/>
      <c r="N1928" s="74"/>
      <c r="O1928" s="74"/>
      <c r="P1928" s="74"/>
      <c r="R1928" s="74"/>
      <c r="S1928" s="74"/>
      <c r="T1928" s="74"/>
      <c r="U1928" s="74"/>
      <c r="V1928" s="21"/>
      <c r="W1928" s="74"/>
      <c r="X1928" s="74"/>
      <c r="Y1928" s="74"/>
      <c r="Z1928" s="74"/>
      <c r="AA1928" s="74"/>
      <c r="AB1928" s="74"/>
      <c r="AC1928" s="74"/>
      <c r="AD1928" s="74"/>
      <c r="AE1928" s="74"/>
      <c r="AF1928" s="74"/>
      <c r="AG1928" s="74"/>
      <c r="AH1928" s="74"/>
      <c r="AI1928" s="74"/>
      <c r="AJ1928" s="74"/>
      <c r="AK1928" s="74"/>
      <c r="AL1928" s="74"/>
      <c r="AM1928" s="74"/>
      <c r="AN1928" s="74"/>
    </row>
    <row r="1929" spans="1:40" ht="14.5">
      <c r="A1929" s="74"/>
      <c r="B1929" s="74"/>
      <c r="C1929" s="74"/>
      <c r="D1929" s="74"/>
      <c r="E1929" s="74"/>
      <c r="F1929" s="74"/>
      <c r="G1929" s="74"/>
      <c r="H1929" s="74"/>
      <c r="I1929" s="74"/>
      <c r="J1929" s="74"/>
      <c r="K1929" s="74"/>
      <c r="L1929" s="74"/>
      <c r="M1929" s="74"/>
      <c r="N1929" s="74"/>
      <c r="O1929" s="74"/>
      <c r="P1929" s="74"/>
      <c r="R1929" s="74"/>
      <c r="S1929" s="74"/>
      <c r="T1929" s="74"/>
      <c r="U1929" s="74"/>
      <c r="V1929" s="21"/>
      <c r="W1929" s="74"/>
      <c r="X1929" s="74"/>
      <c r="Y1929" s="74"/>
      <c r="Z1929" s="74"/>
      <c r="AA1929" s="74"/>
      <c r="AB1929" s="74"/>
      <c r="AC1929" s="74"/>
      <c r="AD1929" s="74"/>
      <c r="AE1929" s="74"/>
      <c r="AF1929" s="74"/>
      <c r="AG1929" s="74"/>
      <c r="AH1929" s="74"/>
      <c r="AI1929" s="74"/>
      <c r="AJ1929" s="74"/>
      <c r="AK1929" s="74"/>
      <c r="AL1929" s="74"/>
      <c r="AM1929" s="74"/>
      <c r="AN1929" s="74"/>
    </row>
    <row r="1930" spans="1:40" ht="14.5">
      <c r="A1930" s="74"/>
      <c r="B1930" s="74"/>
      <c r="C1930" s="74"/>
      <c r="D1930" s="74"/>
      <c r="E1930" s="74"/>
      <c r="F1930" s="74"/>
      <c r="G1930" s="74"/>
      <c r="H1930" s="74"/>
      <c r="I1930" s="74"/>
      <c r="J1930" s="74"/>
      <c r="K1930" s="74"/>
      <c r="L1930" s="74"/>
      <c r="M1930" s="74"/>
      <c r="N1930" s="74"/>
      <c r="O1930" s="74"/>
      <c r="P1930" s="74"/>
      <c r="R1930" s="74"/>
      <c r="S1930" s="74"/>
      <c r="T1930" s="74"/>
      <c r="U1930" s="74"/>
      <c r="V1930" s="21"/>
      <c r="W1930" s="74"/>
      <c r="X1930" s="74"/>
      <c r="Y1930" s="74"/>
      <c r="Z1930" s="74"/>
      <c r="AA1930" s="74"/>
      <c r="AB1930" s="74"/>
      <c r="AC1930" s="74"/>
      <c r="AD1930" s="74"/>
      <c r="AE1930" s="74"/>
      <c r="AF1930" s="74"/>
      <c r="AG1930" s="74"/>
      <c r="AH1930" s="74"/>
      <c r="AI1930" s="74"/>
      <c r="AJ1930" s="74"/>
      <c r="AK1930" s="74"/>
      <c r="AL1930" s="74"/>
      <c r="AM1930" s="74"/>
      <c r="AN1930" s="74"/>
    </row>
    <row r="1931" spans="1:40" ht="14.5">
      <c r="A1931" s="74"/>
      <c r="B1931" s="74"/>
      <c r="C1931" s="74"/>
      <c r="D1931" s="74"/>
      <c r="E1931" s="74"/>
      <c r="F1931" s="74"/>
      <c r="G1931" s="74"/>
      <c r="H1931" s="74"/>
      <c r="I1931" s="74"/>
      <c r="J1931" s="74"/>
      <c r="K1931" s="74"/>
      <c r="L1931" s="74"/>
      <c r="M1931" s="74"/>
      <c r="N1931" s="74"/>
      <c r="O1931" s="74"/>
      <c r="P1931" s="74"/>
      <c r="R1931" s="74"/>
      <c r="S1931" s="74"/>
      <c r="T1931" s="74"/>
      <c r="U1931" s="74"/>
      <c r="V1931" s="21"/>
      <c r="W1931" s="74"/>
      <c r="X1931" s="74"/>
      <c r="Y1931" s="74"/>
      <c r="Z1931" s="74"/>
      <c r="AA1931" s="74"/>
      <c r="AB1931" s="74"/>
      <c r="AC1931" s="74"/>
      <c r="AD1931" s="74"/>
      <c r="AE1931" s="74"/>
      <c r="AF1931" s="74"/>
      <c r="AG1931" s="74"/>
      <c r="AH1931" s="74"/>
      <c r="AI1931" s="74"/>
      <c r="AJ1931" s="74"/>
      <c r="AK1931" s="74"/>
      <c r="AL1931" s="74"/>
      <c r="AM1931" s="74"/>
      <c r="AN1931" s="74"/>
    </row>
    <row r="1932" spans="1:40" ht="14.5">
      <c r="A1932" s="74"/>
      <c r="B1932" s="74"/>
      <c r="C1932" s="74"/>
      <c r="D1932" s="74"/>
      <c r="E1932" s="74"/>
      <c r="F1932" s="74"/>
      <c r="G1932" s="74"/>
      <c r="H1932" s="74"/>
      <c r="I1932" s="74"/>
      <c r="J1932" s="74"/>
      <c r="K1932" s="74"/>
      <c r="L1932" s="74"/>
      <c r="M1932" s="74"/>
      <c r="N1932" s="74"/>
      <c r="O1932" s="74"/>
      <c r="P1932" s="74"/>
      <c r="R1932" s="74"/>
      <c r="S1932" s="74"/>
      <c r="T1932" s="74"/>
      <c r="U1932" s="74"/>
      <c r="V1932" s="21"/>
      <c r="W1932" s="74"/>
      <c r="X1932" s="74"/>
      <c r="Y1932" s="74"/>
      <c r="Z1932" s="74"/>
      <c r="AA1932" s="74"/>
      <c r="AB1932" s="74"/>
      <c r="AC1932" s="74"/>
      <c r="AD1932" s="74"/>
      <c r="AE1932" s="74"/>
      <c r="AF1932" s="74"/>
      <c r="AG1932" s="74"/>
      <c r="AH1932" s="74"/>
      <c r="AI1932" s="74"/>
      <c r="AJ1932" s="74"/>
      <c r="AK1932" s="74"/>
      <c r="AL1932" s="74"/>
      <c r="AM1932" s="74"/>
      <c r="AN1932" s="74"/>
    </row>
    <row r="1933" spans="1:40" ht="14.5">
      <c r="A1933" s="74"/>
      <c r="B1933" s="74"/>
      <c r="C1933" s="74"/>
      <c r="D1933" s="74"/>
      <c r="E1933" s="74"/>
      <c r="F1933" s="74"/>
      <c r="G1933" s="74"/>
      <c r="H1933" s="74"/>
      <c r="I1933" s="74"/>
      <c r="J1933" s="74"/>
      <c r="K1933" s="74"/>
      <c r="L1933" s="74"/>
      <c r="M1933" s="74"/>
      <c r="N1933" s="74"/>
      <c r="O1933" s="74"/>
      <c r="P1933" s="74"/>
      <c r="R1933" s="74"/>
      <c r="S1933" s="74"/>
      <c r="T1933" s="74"/>
      <c r="U1933" s="74"/>
      <c r="V1933" s="21"/>
      <c r="W1933" s="74"/>
      <c r="X1933" s="74"/>
      <c r="Y1933" s="74"/>
      <c r="Z1933" s="74"/>
      <c r="AA1933" s="74"/>
      <c r="AB1933" s="74"/>
      <c r="AC1933" s="74"/>
      <c r="AD1933" s="74"/>
      <c r="AE1933" s="74"/>
      <c r="AF1933" s="74"/>
      <c r="AG1933" s="74"/>
      <c r="AH1933" s="74"/>
      <c r="AI1933" s="74"/>
      <c r="AJ1933" s="74"/>
      <c r="AK1933" s="74"/>
      <c r="AL1933" s="74"/>
      <c r="AM1933" s="74"/>
      <c r="AN1933" s="74"/>
    </row>
    <row r="1934" spans="1:40" ht="14.5">
      <c r="A1934" s="74"/>
      <c r="B1934" s="74"/>
      <c r="C1934" s="74"/>
      <c r="D1934" s="74"/>
      <c r="E1934" s="74"/>
      <c r="F1934" s="74"/>
      <c r="G1934" s="74"/>
      <c r="H1934" s="74"/>
      <c r="I1934" s="74"/>
      <c r="J1934" s="74"/>
      <c r="K1934" s="74"/>
      <c r="L1934" s="74"/>
      <c r="M1934" s="74"/>
      <c r="N1934" s="74"/>
      <c r="O1934" s="74"/>
      <c r="P1934" s="74"/>
      <c r="R1934" s="74"/>
      <c r="S1934" s="74"/>
      <c r="T1934" s="74"/>
      <c r="U1934" s="74"/>
      <c r="V1934" s="21"/>
      <c r="W1934" s="74"/>
      <c r="X1934" s="74"/>
      <c r="Y1934" s="74"/>
      <c r="Z1934" s="74"/>
      <c r="AA1934" s="74"/>
      <c r="AB1934" s="74"/>
      <c r="AC1934" s="74"/>
      <c r="AD1934" s="74"/>
      <c r="AE1934" s="74"/>
      <c r="AF1934" s="74"/>
      <c r="AG1934" s="74"/>
      <c r="AH1934" s="74"/>
      <c r="AI1934" s="74"/>
      <c r="AJ1934" s="74"/>
      <c r="AK1934" s="74"/>
      <c r="AL1934" s="74"/>
      <c r="AM1934" s="74"/>
      <c r="AN1934" s="74"/>
    </row>
    <row r="1935" spans="1:40" ht="14.5">
      <c r="A1935" s="74"/>
      <c r="B1935" s="74"/>
      <c r="C1935" s="74"/>
      <c r="D1935" s="74"/>
      <c r="E1935" s="74"/>
      <c r="F1935" s="74"/>
      <c r="G1935" s="74"/>
      <c r="H1935" s="74"/>
      <c r="I1935" s="74"/>
      <c r="J1935" s="74"/>
      <c r="K1935" s="74"/>
      <c r="L1935" s="74"/>
      <c r="M1935" s="74"/>
      <c r="N1935" s="74"/>
      <c r="O1935" s="74"/>
      <c r="P1935" s="74"/>
      <c r="R1935" s="74"/>
      <c r="S1935" s="74"/>
      <c r="T1935" s="74"/>
      <c r="U1935" s="74"/>
      <c r="V1935" s="21"/>
      <c r="W1935" s="74"/>
      <c r="X1935" s="74"/>
      <c r="Y1935" s="74"/>
      <c r="Z1935" s="74"/>
      <c r="AA1935" s="74"/>
      <c r="AB1935" s="74"/>
      <c r="AC1935" s="74"/>
      <c r="AD1935" s="74"/>
      <c r="AE1935" s="74"/>
      <c r="AF1935" s="74"/>
      <c r="AG1935" s="74"/>
      <c r="AH1935" s="74"/>
      <c r="AI1935" s="74"/>
      <c r="AJ1935" s="74"/>
      <c r="AK1935" s="74"/>
      <c r="AL1935" s="74"/>
      <c r="AM1935" s="74"/>
      <c r="AN1935" s="74"/>
    </row>
    <row r="1936" spans="1:40" ht="14.5">
      <c r="A1936" s="74"/>
      <c r="B1936" s="74"/>
      <c r="C1936" s="74"/>
      <c r="D1936" s="74"/>
      <c r="E1936" s="74"/>
      <c r="F1936" s="74"/>
      <c r="G1936" s="74"/>
      <c r="H1936" s="74"/>
      <c r="I1936" s="74"/>
      <c r="J1936" s="74"/>
      <c r="K1936" s="74"/>
      <c r="L1936" s="74"/>
      <c r="M1936" s="74"/>
      <c r="N1936" s="74"/>
      <c r="O1936" s="74"/>
      <c r="P1936" s="74"/>
      <c r="R1936" s="74"/>
      <c r="S1936" s="74"/>
      <c r="T1936" s="74"/>
      <c r="U1936" s="74"/>
      <c r="V1936" s="21"/>
      <c r="W1936" s="74"/>
      <c r="X1936" s="74"/>
      <c r="Y1936" s="74"/>
      <c r="Z1936" s="74"/>
      <c r="AA1936" s="74"/>
      <c r="AB1936" s="74"/>
      <c r="AC1936" s="74"/>
      <c r="AD1936" s="74"/>
      <c r="AE1936" s="74"/>
      <c r="AF1936" s="74"/>
      <c r="AG1936" s="74"/>
      <c r="AH1936" s="74"/>
      <c r="AI1936" s="74"/>
      <c r="AJ1936" s="74"/>
      <c r="AK1936" s="74"/>
      <c r="AL1936" s="74"/>
      <c r="AM1936" s="74"/>
      <c r="AN1936" s="74"/>
    </row>
    <row r="1937" spans="1:40" ht="14.5">
      <c r="A1937" s="74"/>
      <c r="B1937" s="74"/>
      <c r="C1937" s="74"/>
      <c r="D1937" s="74"/>
      <c r="E1937" s="74"/>
      <c r="F1937" s="74"/>
      <c r="G1937" s="74"/>
      <c r="H1937" s="74"/>
      <c r="I1937" s="74"/>
      <c r="J1937" s="74"/>
      <c r="K1937" s="74"/>
      <c r="L1937" s="74"/>
      <c r="M1937" s="74"/>
      <c r="N1937" s="74"/>
      <c r="O1937" s="74"/>
      <c r="P1937" s="74"/>
      <c r="R1937" s="74"/>
      <c r="S1937" s="74"/>
      <c r="T1937" s="74"/>
      <c r="U1937" s="74"/>
      <c r="V1937" s="21"/>
      <c r="W1937" s="74"/>
      <c r="X1937" s="74"/>
      <c r="Y1937" s="74"/>
      <c r="Z1937" s="74"/>
      <c r="AA1937" s="74"/>
      <c r="AB1937" s="74"/>
      <c r="AC1937" s="74"/>
      <c r="AD1937" s="74"/>
      <c r="AE1937" s="74"/>
      <c r="AF1937" s="74"/>
      <c r="AG1937" s="74"/>
      <c r="AH1937" s="74"/>
      <c r="AI1937" s="74"/>
      <c r="AJ1937" s="74"/>
      <c r="AK1937" s="74"/>
      <c r="AL1937" s="74"/>
      <c r="AM1937" s="74"/>
      <c r="AN1937" s="74"/>
    </row>
    <row r="1938" spans="1:40" ht="14.5">
      <c r="A1938" s="74"/>
      <c r="B1938" s="74"/>
      <c r="C1938" s="74"/>
      <c r="D1938" s="74"/>
      <c r="E1938" s="74"/>
      <c r="F1938" s="74"/>
      <c r="G1938" s="74"/>
      <c r="H1938" s="74"/>
      <c r="I1938" s="74"/>
      <c r="J1938" s="74"/>
      <c r="K1938" s="74"/>
      <c r="L1938" s="74"/>
      <c r="M1938" s="74"/>
      <c r="N1938" s="74"/>
      <c r="O1938" s="74"/>
      <c r="P1938" s="74"/>
      <c r="R1938" s="74"/>
      <c r="S1938" s="74"/>
      <c r="T1938" s="74"/>
      <c r="U1938" s="74"/>
      <c r="V1938" s="21"/>
      <c r="W1938" s="74"/>
      <c r="X1938" s="74"/>
      <c r="Y1938" s="74"/>
      <c r="Z1938" s="74"/>
      <c r="AA1938" s="74"/>
      <c r="AB1938" s="74"/>
      <c r="AC1938" s="74"/>
      <c r="AD1938" s="74"/>
      <c r="AE1938" s="74"/>
      <c r="AF1938" s="74"/>
      <c r="AG1938" s="74"/>
      <c r="AH1938" s="74"/>
      <c r="AI1938" s="74"/>
      <c r="AJ1938" s="74"/>
      <c r="AK1938" s="74"/>
      <c r="AL1938" s="74"/>
      <c r="AM1938" s="74"/>
      <c r="AN1938" s="74"/>
    </row>
    <row r="1939" spans="1:40" ht="14.5">
      <c r="A1939" s="74"/>
      <c r="B1939" s="74"/>
      <c r="C1939" s="74"/>
      <c r="D1939" s="74"/>
      <c r="E1939" s="74"/>
      <c r="F1939" s="74"/>
      <c r="G1939" s="74"/>
      <c r="H1939" s="74"/>
      <c r="I1939" s="74"/>
      <c r="J1939" s="74"/>
      <c r="K1939" s="74"/>
      <c r="L1939" s="74"/>
      <c r="M1939" s="74"/>
      <c r="N1939" s="74"/>
      <c r="O1939" s="74"/>
      <c r="P1939" s="74"/>
      <c r="R1939" s="74"/>
      <c r="S1939" s="74"/>
      <c r="T1939" s="74"/>
      <c r="U1939" s="74"/>
      <c r="V1939" s="21"/>
      <c r="W1939" s="74"/>
      <c r="X1939" s="74"/>
      <c r="Y1939" s="74"/>
      <c r="Z1939" s="74"/>
      <c r="AA1939" s="74"/>
      <c r="AB1939" s="74"/>
      <c r="AC1939" s="74"/>
      <c r="AD1939" s="74"/>
      <c r="AE1939" s="74"/>
      <c r="AF1939" s="74"/>
      <c r="AG1939" s="74"/>
      <c r="AH1939" s="74"/>
      <c r="AI1939" s="74"/>
      <c r="AJ1939" s="74"/>
      <c r="AK1939" s="74"/>
      <c r="AL1939" s="74"/>
      <c r="AM1939" s="74"/>
      <c r="AN1939" s="74"/>
    </row>
    <row r="1940" spans="1:40" ht="14.5">
      <c r="A1940" s="74"/>
      <c r="B1940" s="74"/>
      <c r="C1940" s="74"/>
      <c r="D1940" s="74"/>
      <c r="E1940" s="74"/>
      <c r="F1940" s="74"/>
      <c r="G1940" s="74"/>
      <c r="H1940" s="74"/>
      <c r="I1940" s="74"/>
      <c r="J1940" s="74"/>
      <c r="K1940" s="74"/>
      <c r="L1940" s="74"/>
      <c r="M1940" s="74"/>
      <c r="N1940" s="74"/>
      <c r="O1940" s="74"/>
      <c r="P1940" s="74"/>
      <c r="R1940" s="74"/>
      <c r="S1940" s="74"/>
      <c r="T1940" s="74"/>
      <c r="U1940" s="74"/>
      <c r="V1940" s="21"/>
      <c r="W1940" s="74"/>
      <c r="X1940" s="74"/>
      <c r="Y1940" s="74"/>
      <c r="Z1940" s="74"/>
      <c r="AA1940" s="74"/>
      <c r="AB1940" s="74"/>
      <c r="AC1940" s="74"/>
      <c r="AD1940" s="74"/>
      <c r="AE1940" s="74"/>
      <c r="AF1940" s="74"/>
      <c r="AG1940" s="74"/>
      <c r="AH1940" s="74"/>
      <c r="AI1940" s="74"/>
      <c r="AJ1940" s="74"/>
      <c r="AK1940" s="74"/>
      <c r="AL1940" s="74"/>
      <c r="AM1940" s="74"/>
      <c r="AN1940" s="74"/>
    </row>
    <row r="1941" spans="1:40" ht="14.5">
      <c r="A1941" s="74"/>
      <c r="B1941" s="74"/>
      <c r="C1941" s="74"/>
      <c r="D1941" s="74"/>
      <c r="E1941" s="74"/>
      <c r="F1941" s="74"/>
      <c r="G1941" s="74"/>
      <c r="H1941" s="74"/>
      <c r="I1941" s="74"/>
      <c r="J1941" s="74"/>
      <c r="K1941" s="74"/>
      <c r="L1941" s="74"/>
      <c r="M1941" s="74"/>
      <c r="N1941" s="74"/>
      <c r="O1941" s="74"/>
      <c r="P1941" s="74"/>
      <c r="R1941" s="74"/>
      <c r="S1941" s="74"/>
      <c r="T1941" s="74"/>
      <c r="U1941" s="74"/>
      <c r="V1941" s="21"/>
      <c r="W1941" s="74"/>
      <c r="X1941" s="74"/>
      <c r="Y1941" s="74"/>
      <c r="Z1941" s="74"/>
      <c r="AA1941" s="74"/>
      <c r="AB1941" s="74"/>
      <c r="AC1941" s="74"/>
      <c r="AD1941" s="74"/>
      <c r="AE1941" s="74"/>
      <c r="AF1941" s="74"/>
      <c r="AG1941" s="74"/>
      <c r="AH1941" s="74"/>
      <c r="AI1941" s="74"/>
      <c r="AJ1941" s="74"/>
      <c r="AK1941" s="74"/>
      <c r="AL1941" s="74"/>
      <c r="AM1941" s="74"/>
      <c r="AN1941" s="74"/>
    </row>
    <row r="1942" spans="1:40" ht="14.5">
      <c r="A1942" s="74"/>
      <c r="B1942" s="74"/>
      <c r="C1942" s="74"/>
      <c r="D1942" s="74"/>
      <c r="E1942" s="74"/>
      <c r="F1942" s="74"/>
      <c r="G1942" s="74"/>
      <c r="H1942" s="74"/>
      <c r="I1942" s="74"/>
      <c r="J1942" s="74"/>
      <c r="K1942" s="74"/>
      <c r="L1942" s="74"/>
      <c r="M1942" s="74"/>
      <c r="N1942" s="74"/>
      <c r="O1942" s="74"/>
      <c r="P1942" s="74"/>
      <c r="R1942" s="74"/>
      <c r="S1942" s="74"/>
      <c r="T1942" s="74"/>
      <c r="U1942" s="74"/>
      <c r="V1942" s="21"/>
      <c r="W1942" s="74"/>
      <c r="X1942" s="74"/>
      <c r="Y1942" s="74"/>
      <c r="Z1942" s="74"/>
      <c r="AA1942" s="74"/>
      <c r="AB1942" s="74"/>
      <c r="AC1942" s="74"/>
      <c r="AD1942" s="74"/>
      <c r="AE1942" s="74"/>
      <c r="AF1942" s="74"/>
      <c r="AG1942" s="74"/>
      <c r="AH1942" s="74"/>
      <c r="AI1942" s="74"/>
      <c r="AJ1942" s="74"/>
      <c r="AK1942" s="74"/>
      <c r="AL1942" s="74"/>
      <c r="AM1942" s="74"/>
      <c r="AN1942" s="74"/>
    </row>
    <row r="1943" spans="1:40" ht="14.5">
      <c r="A1943" s="74"/>
      <c r="B1943" s="74"/>
      <c r="C1943" s="74"/>
      <c r="D1943" s="74"/>
      <c r="E1943" s="74"/>
      <c r="F1943" s="74"/>
      <c r="G1943" s="74"/>
      <c r="H1943" s="74"/>
      <c r="I1943" s="74"/>
      <c r="J1943" s="74"/>
      <c r="K1943" s="74"/>
      <c r="L1943" s="74"/>
      <c r="M1943" s="74"/>
      <c r="N1943" s="74"/>
      <c r="O1943" s="74"/>
      <c r="P1943" s="74"/>
      <c r="R1943" s="74"/>
      <c r="S1943" s="74"/>
      <c r="T1943" s="74"/>
      <c r="U1943" s="74"/>
      <c r="V1943" s="21"/>
      <c r="W1943" s="74"/>
      <c r="X1943" s="74"/>
      <c r="Y1943" s="74"/>
      <c r="Z1943" s="74"/>
      <c r="AA1943" s="74"/>
      <c r="AB1943" s="74"/>
      <c r="AC1943" s="74"/>
      <c r="AD1943" s="74"/>
      <c r="AE1943" s="74"/>
      <c r="AF1943" s="74"/>
      <c r="AG1943" s="74"/>
      <c r="AH1943" s="74"/>
      <c r="AI1943" s="74"/>
      <c r="AJ1943" s="74"/>
      <c r="AK1943" s="74"/>
      <c r="AL1943" s="74"/>
      <c r="AM1943" s="74"/>
      <c r="AN1943" s="74"/>
    </row>
    <row r="1944" spans="1:40" ht="14.5">
      <c r="A1944" s="74"/>
      <c r="B1944" s="74"/>
      <c r="C1944" s="74"/>
      <c r="D1944" s="74"/>
      <c r="E1944" s="74"/>
      <c r="F1944" s="74"/>
      <c r="G1944" s="74"/>
      <c r="H1944" s="74"/>
      <c r="I1944" s="74"/>
      <c r="J1944" s="74"/>
      <c r="K1944" s="74"/>
      <c r="L1944" s="74"/>
      <c r="M1944" s="74"/>
      <c r="N1944" s="74"/>
      <c r="O1944" s="74"/>
      <c r="P1944" s="74"/>
      <c r="R1944" s="74"/>
      <c r="S1944" s="74"/>
      <c r="T1944" s="74"/>
      <c r="U1944" s="74"/>
      <c r="V1944" s="21"/>
      <c r="W1944" s="74"/>
      <c r="X1944" s="74"/>
      <c r="Y1944" s="74"/>
      <c r="Z1944" s="74"/>
      <c r="AA1944" s="74"/>
      <c r="AB1944" s="74"/>
      <c r="AC1944" s="74"/>
      <c r="AD1944" s="74"/>
      <c r="AE1944" s="74"/>
      <c r="AF1944" s="74"/>
      <c r="AG1944" s="74"/>
      <c r="AH1944" s="74"/>
      <c r="AI1944" s="74"/>
      <c r="AJ1944" s="74"/>
      <c r="AK1944" s="74"/>
      <c r="AL1944" s="74"/>
      <c r="AM1944" s="74"/>
      <c r="AN1944" s="74"/>
    </row>
    <row r="1945" spans="1:40" ht="14.5">
      <c r="A1945" s="74"/>
      <c r="B1945" s="74"/>
      <c r="C1945" s="74"/>
      <c r="D1945" s="74"/>
      <c r="E1945" s="74"/>
      <c r="F1945" s="74"/>
      <c r="G1945" s="74"/>
      <c r="H1945" s="74"/>
      <c r="I1945" s="74"/>
      <c r="J1945" s="74"/>
      <c r="K1945" s="74"/>
      <c r="L1945" s="74"/>
      <c r="M1945" s="74"/>
      <c r="N1945" s="74"/>
      <c r="O1945" s="74"/>
      <c r="P1945" s="74"/>
      <c r="R1945" s="74"/>
      <c r="S1945" s="74"/>
      <c r="T1945" s="74"/>
      <c r="U1945" s="74"/>
      <c r="V1945" s="21"/>
      <c r="W1945" s="74"/>
      <c r="X1945" s="74"/>
      <c r="Y1945" s="74"/>
      <c r="Z1945" s="74"/>
      <c r="AA1945" s="74"/>
      <c r="AB1945" s="74"/>
      <c r="AC1945" s="74"/>
      <c r="AD1945" s="74"/>
      <c r="AE1945" s="74"/>
      <c r="AF1945" s="74"/>
      <c r="AG1945" s="74"/>
      <c r="AH1945" s="74"/>
      <c r="AI1945" s="74"/>
      <c r="AJ1945" s="74"/>
      <c r="AK1945" s="74"/>
      <c r="AL1945" s="74"/>
      <c r="AM1945" s="74"/>
      <c r="AN1945" s="74"/>
    </row>
    <row r="1946" spans="1:40" ht="14.5">
      <c r="A1946" s="74"/>
      <c r="B1946" s="74"/>
      <c r="C1946" s="74"/>
      <c r="D1946" s="74"/>
      <c r="E1946" s="74"/>
      <c r="F1946" s="74"/>
      <c r="G1946" s="74"/>
      <c r="H1946" s="74"/>
      <c r="I1946" s="74"/>
      <c r="J1946" s="74"/>
      <c r="K1946" s="74"/>
      <c r="L1946" s="74"/>
      <c r="M1946" s="74"/>
      <c r="N1946" s="74"/>
      <c r="O1946" s="74"/>
      <c r="P1946" s="74"/>
      <c r="R1946" s="74"/>
      <c r="S1946" s="74"/>
      <c r="T1946" s="74"/>
      <c r="U1946" s="74"/>
      <c r="V1946" s="21"/>
      <c r="W1946" s="74"/>
      <c r="X1946" s="74"/>
      <c r="Y1946" s="74"/>
      <c r="Z1946" s="74"/>
      <c r="AA1946" s="74"/>
      <c r="AB1946" s="74"/>
      <c r="AC1946" s="74"/>
      <c r="AD1946" s="74"/>
      <c r="AE1946" s="74"/>
      <c r="AF1946" s="74"/>
      <c r="AG1946" s="74"/>
      <c r="AH1946" s="74"/>
      <c r="AI1946" s="74"/>
      <c r="AJ1946" s="74"/>
      <c r="AK1946" s="74"/>
      <c r="AL1946" s="74"/>
      <c r="AM1946" s="74"/>
      <c r="AN1946" s="74"/>
    </row>
    <row r="1947" spans="1:40" ht="14.5">
      <c r="A1947" s="74"/>
      <c r="B1947" s="74"/>
      <c r="C1947" s="74"/>
      <c r="D1947" s="74"/>
      <c r="E1947" s="74"/>
      <c r="F1947" s="74"/>
      <c r="G1947" s="74"/>
      <c r="H1947" s="74"/>
      <c r="I1947" s="74"/>
      <c r="J1947" s="74"/>
      <c r="K1947" s="74"/>
      <c r="L1947" s="74"/>
      <c r="M1947" s="74"/>
      <c r="N1947" s="74"/>
      <c r="O1947" s="74"/>
      <c r="P1947" s="74"/>
      <c r="R1947" s="74"/>
      <c r="S1947" s="74"/>
      <c r="T1947" s="74"/>
      <c r="U1947" s="74"/>
      <c r="V1947" s="21"/>
      <c r="W1947" s="74"/>
      <c r="X1947" s="74"/>
      <c r="Y1947" s="74"/>
      <c r="Z1947" s="74"/>
      <c r="AA1947" s="74"/>
      <c r="AB1947" s="74"/>
      <c r="AC1947" s="74"/>
      <c r="AD1947" s="74"/>
      <c r="AE1947" s="74"/>
      <c r="AF1947" s="74"/>
      <c r="AG1947" s="74"/>
      <c r="AH1947" s="74"/>
      <c r="AI1947" s="74"/>
      <c r="AJ1947" s="74"/>
      <c r="AK1947" s="74"/>
      <c r="AL1947" s="74"/>
      <c r="AM1947" s="74"/>
      <c r="AN1947" s="74"/>
    </row>
    <row r="1948" spans="1:40" ht="14.5">
      <c r="A1948" s="74"/>
      <c r="B1948" s="74"/>
      <c r="C1948" s="74"/>
      <c r="D1948" s="74"/>
      <c r="E1948" s="74"/>
      <c r="F1948" s="74"/>
      <c r="G1948" s="74"/>
      <c r="H1948" s="74"/>
      <c r="I1948" s="74"/>
      <c r="J1948" s="74"/>
      <c r="K1948" s="74"/>
      <c r="L1948" s="74"/>
      <c r="M1948" s="74"/>
      <c r="N1948" s="74"/>
      <c r="O1948" s="74"/>
      <c r="P1948" s="74"/>
      <c r="R1948" s="74"/>
      <c r="S1948" s="74"/>
      <c r="T1948" s="74"/>
      <c r="U1948" s="74"/>
      <c r="V1948" s="21"/>
      <c r="W1948" s="74"/>
      <c r="X1948" s="74"/>
      <c r="Y1948" s="74"/>
      <c r="Z1948" s="74"/>
      <c r="AA1948" s="74"/>
      <c r="AB1948" s="74"/>
      <c r="AC1948" s="74"/>
      <c r="AD1948" s="74"/>
      <c r="AE1948" s="74"/>
      <c r="AF1948" s="74"/>
      <c r="AG1948" s="74"/>
      <c r="AH1948" s="74"/>
      <c r="AI1948" s="74"/>
      <c r="AJ1948" s="74"/>
      <c r="AK1948" s="74"/>
      <c r="AL1948" s="74"/>
      <c r="AM1948" s="74"/>
      <c r="AN1948" s="74"/>
    </row>
    <row r="1949" spans="1:40" ht="14.5">
      <c r="A1949" s="74"/>
      <c r="B1949" s="74"/>
      <c r="C1949" s="74"/>
      <c r="D1949" s="74"/>
      <c r="E1949" s="74"/>
      <c r="F1949" s="74"/>
      <c r="G1949" s="74"/>
      <c r="H1949" s="74"/>
      <c r="I1949" s="74"/>
      <c r="J1949" s="74"/>
      <c r="K1949" s="74"/>
      <c r="L1949" s="74"/>
      <c r="M1949" s="74"/>
      <c r="N1949" s="74"/>
      <c r="O1949" s="74"/>
      <c r="P1949" s="74"/>
      <c r="R1949" s="74"/>
      <c r="S1949" s="74"/>
      <c r="T1949" s="74"/>
      <c r="U1949" s="74"/>
      <c r="V1949" s="21"/>
      <c r="W1949" s="74"/>
      <c r="X1949" s="74"/>
      <c r="Y1949" s="74"/>
      <c r="Z1949" s="74"/>
      <c r="AA1949" s="74"/>
      <c r="AB1949" s="74"/>
      <c r="AC1949" s="74"/>
      <c r="AD1949" s="74"/>
      <c r="AE1949" s="74"/>
      <c r="AF1949" s="74"/>
      <c r="AG1949" s="74"/>
      <c r="AH1949" s="74"/>
      <c r="AI1949" s="74"/>
      <c r="AJ1949" s="74"/>
      <c r="AK1949" s="74"/>
      <c r="AL1949" s="74"/>
      <c r="AM1949" s="74"/>
      <c r="AN1949" s="74"/>
    </row>
    <row r="1950" spans="1:40" ht="14.5">
      <c r="A1950" s="74"/>
      <c r="B1950" s="74"/>
      <c r="C1950" s="74"/>
      <c r="D1950" s="74"/>
      <c r="E1950" s="74"/>
      <c r="F1950" s="74"/>
      <c r="G1950" s="74"/>
      <c r="H1950" s="74"/>
      <c r="I1950" s="74"/>
      <c r="J1950" s="74"/>
      <c r="K1950" s="74"/>
      <c r="L1950" s="74"/>
      <c r="M1950" s="74"/>
      <c r="N1950" s="74"/>
      <c r="O1950" s="74"/>
      <c r="P1950" s="74"/>
      <c r="R1950" s="74"/>
      <c r="S1950" s="74"/>
      <c r="T1950" s="74"/>
      <c r="U1950" s="74"/>
      <c r="V1950" s="21"/>
      <c r="W1950" s="74"/>
      <c r="X1950" s="74"/>
      <c r="Y1950" s="74"/>
      <c r="Z1950" s="74"/>
      <c r="AA1950" s="74"/>
      <c r="AB1950" s="74"/>
      <c r="AC1950" s="74"/>
      <c r="AD1950" s="74"/>
      <c r="AE1950" s="74"/>
      <c r="AF1950" s="74"/>
      <c r="AG1950" s="74"/>
      <c r="AH1950" s="74"/>
      <c r="AI1950" s="74"/>
      <c r="AJ1950" s="74"/>
      <c r="AK1950" s="74"/>
      <c r="AL1950" s="74"/>
      <c r="AM1950" s="74"/>
      <c r="AN1950" s="74"/>
    </row>
    <row r="1951" spans="1:40" ht="14.5">
      <c r="A1951" s="74"/>
      <c r="B1951" s="74"/>
      <c r="C1951" s="74"/>
      <c r="D1951" s="74"/>
      <c r="E1951" s="74"/>
      <c r="F1951" s="74"/>
      <c r="G1951" s="74"/>
      <c r="H1951" s="74"/>
      <c r="I1951" s="74"/>
      <c r="J1951" s="74"/>
      <c r="K1951" s="74"/>
      <c r="L1951" s="74"/>
      <c r="M1951" s="74"/>
      <c r="N1951" s="74"/>
      <c r="O1951" s="74"/>
      <c r="P1951" s="74"/>
      <c r="R1951" s="74"/>
      <c r="S1951" s="74"/>
      <c r="T1951" s="74"/>
      <c r="U1951" s="74"/>
      <c r="V1951" s="21"/>
      <c r="W1951" s="74"/>
      <c r="X1951" s="74"/>
      <c r="Y1951" s="74"/>
      <c r="Z1951" s="74"/>
      <c r="AA1951" s="74"/>
      <c r="AB1951" s="74"/>
      <c r="AC1951" s="74"/>
      <c r="AD1951" s="74"/>
      <c r="AE1951" s="74"/>
      <c r="AF1951" s="74"/>
      <c r="AG1951" s="74"/>
      <c r="AH1951" s="74"/>
      <c r="AI1951" s="74"/>
      <c r="AJ1951" s="74"/>
      <c r="AK1951" s="74"/>
      <c r="AL1951" s="74"/>
      <c r="AM1951" s="74"/>
      <c r="AN1951" s="74"/>
    </row>
    <row r="1952" spans="1:40" ht="14.5">
      <c r="A1952" s="74"/>
      <c r="B1952" s="74"/>
      <c r="C1952" s="74"/>
      <c r="D1952" s="74"/>
      <c r="E1952" s="74"/>
      <c r="F1952" s="74"/>
      <c r="G1952" s="74"/>
      <c r="H1952" s="74"/>
      <c r="I1952" s="74"/>
      <c r="J1952" s="74"/>
      <c r="K1952" s="74"/>
      <c r="L1952" s="74"/>
      <c r="M1952" s="74"/>
      <c r="N1952" s="74"/>
      <c r="O1952" s="74"/>
      <c r="P1952" s="74"/>
      <c r="R1952" s="74"/>
      <c r="S1952" s="74"/>
      <c r="T1952" s="74"/>
      <c r="U1952" s="74"/>
      <c r="V1952" s="21"/>
      <c r="W1952" s="74"/>
      <c r="X1952" s="74"/>
      <c r="Y1952" s="74"/>
      <c r="Z1952" s="74"/>
      <c r="AA1952" s="74"/>
      <c r="AB1952" s="74"/>
      <c r="AC1952" s="74"/>
      <c r="AD1952" s="74"/>
      <c r="AE1952" s="74"/>
      <c r="AF1952" s="74"/>
      <c r="AG1952" s="74"/>
      <c r="AH1952" s="74"/>
      <c r="AI1952" s="74"/>
      <c r="AJ1952" s="74"/>
      <c r="AK1952" s="74"/>
      <c r="AL1952" s="74"/>
      <c r="AM1952" s="74"/>
      <c r="AN1952" s="74"/>
    </row>
    <row r="1953" spans="1:40" ht="14.5">
      <c r="A1953" s="74"/>
      <c r="B1953" s="74"/>
      <c r="C1953" s="74"/>
      <c r="D1953" s="74"/>
      <c r="E1953" s="74"/>
      <c r="F1953" s="74"/>
      <c r="G1953" s="74"/>
      <c r="H1953" s="74"/>
      <c r="I1953" s="74"/>
      <c r="J1953" s="74"/>
      <c r="K1953" s="74"/>
      <c r="L1953" s="74"/>
      <c r="M1953" s="74"/>
      <c r="N1953" s="74"/>
      <c r="O1953" s="74"/>
      <c r="P1953" s="74"/>
      <c r="R1953" s="74"/>
      <c r="S1953" s="74"/>
      <c r="T1953" s="74"/>
      <c r="U1953" s="74"/>
      <c r="V1953" s="21"/>
      <c r="W1953" s="74"/>
      <c r="X1953" s="74"/>
      <c r="Y1953" s="74"/>
      <c r="Z1953" s="74"/>
      <c r="AA1953" s="74"/>
      <c r="AB1953" s="74"/>
      <c r="AC1953" s="74"/>
      <c r="AD1953" s="74"/>
      <c r="AE1953" s="74"/>
      <c r="AF1953" s="74"/>
      <c r="AG1953" s="74"/>
      <c r="AH1953" s="74"/>
      <c r="AI1953" s="74"/>
      <c r="AJ1953" s="74"/>
      <c r="AK1953" s="74"/>
      <c r="AL1953" s="74"/>
      <c r="AM1953" s="74"/>
      <c r="AN1953" s="74"/>
    </row>
    <row r="1954" spans="1:40" ht="14.5">
      <c r="A1954" s="74"/>
      <c r="B1954" s="74"/>
      <c r="C1954" s="74"/>
      <c r="D1954" s="74"/>
      <c r="E1954" s="74"/>
      <c r="F1954" s="74"/>
      <c r="G1954" s="74"/>
      <c r="H1954" s="74"/>
      <c r="I1954" s="74"/>
      <c r="J1954" s="74"/>
      <c r="K1954" s="74"/>
      <c r="L1954" s="74"/>
      <c r="M1954" s="74"/>
      <c r="N1954" s="74"/>
      <c r="O1954" s="74"/>
      <c r="P1954" s="74"/>
      <c r="R1954" s="74"/>
      <c r="S1954" s="74"/>
      <c r="T1954" s="74"/>
      <c r="U1954" s="74"/>
      <c r="V1954" s="21"/>
      <c r="W1954" s="74"/>
      <c r="X1954" s="74"/>
      <c r="Y1954" s="74"/>
      <c r="Z1954" s="74"/>
      <c r="AA1954" s="74"/>
      <c r="AB1954" s="74"/>
      <c r="AC1954" s="74"/>
      <c r="AD1954" s="74"/>
      <c r="AE1954" s="74"/>
      <c r="AF1954" s="74"/>
      <c r="AG1954" s="74"/>
      <c r="AH1954" s="74"/>
      <c r="AI1954" s="74"/>
      <c r="AJ1954" s="74"/>
      <c r="AK1954" s="74"/>
      <c r="AL1954" s="74"/>
      <c r="AM1954" s="74"/>
      <c r="AN1954" s="74"/>
    </row>
    <row r="1955" spans="1:40" ht="14.5">
      <c r="A1955" s="74"/>
      <c r="B1955" s="74"/>
      <c r="C1955" s="74"/>
      <c r="D1955" s="74"/>
      <c r="E1955" s="74"/>
      <c r="F1955" s="74"/>
      <c r="G1955" s="74"/>
      <c r="H1955" s="74"/>
      <c r="I1955" s="74"/>
      <c r="J1955" s="74"/>
      <c r="K1955" s="74"/>
      <c r="L1955" s="74"/>
      <c r="M1955" s="74"/>
      <c r="N1955" s="74"/>
      <c r="O1955" s="74"/>
      <c r="P1955" s="74"/>
      <c r="R1955" s="74"/>
      <c r="S1955" s="74"/>
      <c r="T1955" s="74"/>
      <c r="U1955" s="74"/>
      <c r="V1955" s="21"/>
      <c r="W1955" s="74"/>
      <c r="X1955" s="74"/>
      <c r="Y1955" s="74"/>
      <c r="Z1955" s="74"/>
      <c r="AA1955" s="74"/>
      <c r="AB1955" s="74"/>
      <c r="AC1955" s="74"/>
      <c r="AD1955" s="74"/>
      <c r="AE1955" s="74"/>
      <c r="AF1955" s="74"/>
      <c r="AG1955" s="74"/>
      <c r="AH1955" s="74"/>
      <c r="AI1955" s="74"/>
      <c r="AJ1955" s="74"/>
      <c r="AK1955" s="74"/>
      <c r="AL1955" s="74"/>
      <c r="AM1955" s="74"/>
      <c r="AN1955" s="74"/>
    </row>
    <row r="1956" spans="1:40" ht="14.5">
      <c r="A1956" s="74"/>
      <c r="B1956" s="74"/>
      <c r="C1956" s="74"/>
      <c r="D1956" s="74"/>
      <c r="E1956" s="74"/>
      <c r="F1956" s="74"/>
      <c r="G1956" s="74"/>
      <c r="H1956" s="74"/>
      <c r="I1956" s="74"/>
      <c r="J1956" s="74"/>
      <c r="K1956" s="74"/>
      <c r="L1956" s="74"/>
      <c r="M1956" s="74"/>
      <c r="N1956" s="74"/>
      <c r="O1956" s="74"/>
      <c r="P1956" s="74"/>
      <c r="R1956" s="74"/>
      <c r="S1956" s="74"/>
      <c r="T1956" s="74"/>
      <c r="U1956" s="74"/>
      <c r="V1956" s="21"/>
      <c r="W1956" s="74"/>
      <c r="X1956" s="74"/>
      <c r="Y1956" s="74"/>
      <c r="Z1956" s="74"/>
      <c r="AA1956" s="74"/>
      <c r="AB1956" s="74"/>
      <c r="AC1956" s="74"/>
      <c r="AD1956" s="74"/>
      <c r="AE1956" s="74"/>
      <c r="AF1956" s="74"/>
      <c r="AG1956" s="74"/>
      <c r="AH1956" s="74"/>
      <c r="AI1956" s="74"/>
      <c r="AJ1956" s="74"/>
      <c r="AK1956" s="74"/>
      <c r="AL1956" s="74"/>
      <c r="AM1956" s="74"/>
      <c r="AN1956" s="74"/>
    </row>
    <row r="1957" spans="1:40" ht="14.5">
      <c r="A1957" s="74"/>
      <c r="B1957" s="74"/>
      <c r="C1957" s="74"/>
      <c r="D1957" s="74"/>
      <c r="E1957" s="74"/>
      <c r="F1957" s="74"/>
      <c r="G1957" s="74"/>
      <c r="H1957" s="74"/>
      <c r="I1957" s="74"/>
      <c r="J1957" s="74"/>
      <c r="K1957" s="74"/>
      <c r="L1957" s="74"/>
      <c r="M1957" s="74"/>
      <c r="N1957" s="74"/>
      <c r="O1957" s="74"/>
      <c r="P1957" s="74"/>
      <c r="R1957" s="74"/>
      <c r="S1957" s="74"/>
      <c r="T1957" s="74"/>
      <c r="U1957" s="74"/>
      <c r="V1957" s="21"/>
      <c r="W1957" s="74"/>
      <c r="X1957" s="74"/>
      <c r="Y1957" s="74"/>
      <c r="Z1957" s="74"/>
      <c r="AA1957" s="74"/>
      <c r="AB1957" s="74"/>
      <c r="AC1957" s="74"/>
      <c r="AD1957" s="74"/>
      <c r="AE1957" s="74"/>
      <c r="AF1957" s="74"/>
      <c r="AG1957" s="74"/>
      <c r="AH1957" s="74"/>
      <c r="AI1957" s="74"/>
      <c r="AJ1957" s="74"/>
      <c r="AK1957" s="74"/>
      <c r="AL1957" s="74"/>
      <c r="AM1957" s="74"/>
      <c r="AN1957" s="74"/>
    </row>
    <row r="1958" spans="1:40" ht="14.5">
      <c r="A1958" s="74"/>
      <c r="B1958" s="74"/>
      <c r="C1958" s="74"/>
      <c r="D1958" s="74"/>
      <c r="E1958" s="74"/>
      <c r="F1958" s="74"/>
      <c r="G1958" s="74"/>
      <c r="H1958" s="74"/>
      <c r="I1958" s="74"/>
      <c r="J1958" s="74"/>
      <c r="K1958" s="74"/>
      <c r="L1958" s="74"/>
      <c r="M1958" s="74"/>
      <c r="N1958" s="74"/>
      <c r="O1958" s="74"/>
      <c r="P1958" s="74"/>
      <c r="R1958" s="74"/>
      <c r="S1958" s="74"/>
      <c r="T1958" s="74"/>
      <c r="U1958" s="74"/>
      <c r="V1958" s="21"/>
      <c r="W1958" s="74"/>
      <c r="X1958" s="74"/>
      <c r="Y1958" s="74"/>
      <c r="Z1958" s="74"/>
      <c r="AA1958" s="74"/>
      <c r="AB1958" s="74"/>
      <c r="AC1958" s="74"/>
      <c r="AD1958" s="74"/>
      <c r="AE1958" s="74"/>
      <c r="AF1958" s="74"/>
      <c r="AG1958" s="74"/>
      <c r="AH1958" s="74"/>
      <c r="AI1958" s="74"/>
      <c r="AJ1958" s="74"/>
      <c r="AK1958" s="74"/>
      <c r="AL1958" s="74"/>
      <c r="AM1958" s="74"/>
      <c r="AN1958" s="74"/>
    </row>
    <row r="1959" spans="1:40" ht="14.5">
      <c r="A1959" s="74"/>
      <c r="B1959" s="74"/>
      <c r="C1959" s="74"/>
      <c r="D1959" s="74"/>
      <c r="E1959" s="74"/>
      <c r="F1959" s="74"/>
      <c r="G1959" s="74"/>
      <c r="H1959" s="74"/>
      <c r="I1959" s="74"/>
      <c r="J1959" s="74"/>
      <c r="K1959" s="74"/>
      <c r="L1959" s="74"/>
      <c r="M1959" s="74"/>
      <c r="N1959" s="74"/>
      <c r="O1959" s="74"/>
      <c r="P1959" s="74"/>
      <c r="R1959" s="74"/>
      <c r="S1959" s="74"/>
      <c r="T1959" s="74"/>
      <c r="U1959" s="74"/>
      <c r="V1959" s="21"/>
      <c r="W1959" s="74"/>
      <c r="X1959" s="74"/>
      <c r="Y1959" s="74"/>
      <c r="Z1959" s="74"/>
      <c r="AA1959" s="74"/>
      <c r="AB1959" s="74"/>
      <c r="AC1959" s="74"/>
      <c r="AD1959" s="74"/>
      <c r="AE1959" s="74"/>
      <c r="AF1959" s="74"/>
      <c r="AG1959" s="74"/>
      <c r="AH1959" s="74"/>
      <c r="AI1959" s="74"/>
      <c r="AJ1959" s="74"/>
      <c r="AK1959" s="74"/>
      <c r="AL1959" s="74"/>
      <c r="AM1959" s="74"/>
      <c r="AN1959" s="74"/>
    </row>
    <row r="1960" spans="1:40" ht="14.5">
      <c r="A1960" s="74"/>
      <c r="B1960" s="74"/>
      <c r="C1960" s="74"/>
      <c r="D1960" s="74"/>
      <c r="E1960" s="74"/>
      <c r="F1960" s="74"/>
      <c r="G1960" s="74"/>
      <c r="H1960" s="74"/>
      <c r="I1960" s="74"/>
      <c r="J1960" s="74"/>
      <c r="K1960" s="74"/>
      <c r="L1960" s="74"/>
      <c r="M1960" s="74"/>
      <c r="N1960" s="74"/>
      <c r="O1960" s="74"/>
      <c r="P1960" s="74"/>
      <c r="R1960" s="74"/>
      <c r="S1960" s="74"/>
      <c r="T1960" s="74"/>
      <c r="U1960" s="74"/>
      <c r="V1960" s="21"/>
      <c r="W1960" s="74"/>
      <c r="X1960" s="74"/>
      <c r="Y1960" s="74"/>
      <c r="Z1960" s="74"/>
      <c r="AA1960" s="74"/>
      <c r="AB1960" s="74"/>
      <c r="AC1960" s="74"/>
      <c r="AD1960" s="74"/>
      <c r="AE1960" s="74"/>
      <c r="AF1960" s="74"/>
      <c r="AG1960" s="74"/>
      <c r="AH1960" s="74"/>
      <c r="AI1960" s="74"/>
      <c r="AJ1960" s="74"/>
      <c r="AK1960" s="74"/>
      <c r="AL1960" s="74"/>
      <c r="AM1960" s="74"/>
      <c r="AN1960" s="74"/>
    </row>
    <row r="1961" spans="1:40" ht="14.5">
      <c r="A1961" s="74"/>
      <c r="B1961" s="74"/>
      <c r="C1961" s="74"/>
      <c r="D1961" s="74"/>
      <c r="E1961" s="74"/>
      <c r="F1961" s="74"/>
      <c r="G1961" s="74"/>
      <c r="H1961" s="74"/>
      <c r="I1961" s="74"/>
      <c r="J1961" s="74"/>
      <c r="K1961" s="74"/>
      <c r="L1961" s="74"/>
      <c r="M1961" s="74"/>
      <c r="N1961" s="74"/>
      <c r="O1961" s="74"/>
      <c r="P1961" s="74"/>
      <c r="R1961" s="74"/>
      <c r="S1961" s="74"/>
      <c r="T1961" s="74"/>
      <c r="U1961" s="74"/>
      <c r="V1961" s="21"/>
      <c r="W1961" s="74"/>
      <c r="X1961" s="74"/>
      <c r="Y1961" s="74"/>
      <c r="Z1961" s="74"/>
      <c r="AA1961" s="74"/>
      <c r="AB1961" s="74"/>
      <c r="AC1961" s="74"/>
      <c r="AD1961" s="74"/>
      <c r="AE1961" s="74"/>
      <c r="AF1961" s="74"/>
      <c r="AG1961" s="74"/>
      <c r="AH1961" s="74"/>
      <c r="AI1961" s="74"/>
      <c r="AJ1961" s="74"/>
      <c r="AK1961" s="74"/>
      <c r="AL1961" s="74"/>
      <c r="AM1961" s="74"/>
      <c r="AN1961" s="74"/>
    </row>
    <row r="1962" spans="1:40" ht="14.5">
      <c r="A1962" s="74"/>
      <c r="B1962" s="74"/>
      <c r="C1962" s="74"/>
      <c r="D1962" s="74"/>
      <c r="E1962" s="74"/>
      <c r="F1962" s="74"/>
      <c r="G1962" s="74"/>
      <c r="H1962" s="74"/>
      <c r="I1962" s="74"/>
      <c r="J1962" s="74"/>
      <c r="K1962" s="74"/>
      <c r="L1962" s="74"/>
      <c r="M1962" s="74"/>
      <c r="N1962" s="74"/>
      <c r="O1962" s="74"/>
      <c r="P1962" s="74"/>
      <c r="R1962" s="74"/>
      <c r="S1962" s="74"/>
      <c r="T1962" s="74"/>
      <c r="U1962" s="74"/>
      <c r="V1962" s="21"/>
      <c r="W1962" s="74"/>
      <c r="X1962" s="74"/>
      <c r="Y1962" s="74"/>
      <c r="Z1962" s="74"/>
      <c r="AA1962" s="74"/>
      <c r="AB1962" s="74"/>
      <c r="AC1962" s="74"/>
      <c r="AD1962" s="74"/>
      <c r="AE1962" s="74"/>
      <c r="AF1962" s="74"/>
      <c r="AG1962" s="74"/>
      <c r="AH1962" s="74"/>
      <c r="AI1962" s="74"/>
      <c r="AJ1962" s="74"/>
      <c r="AK1962" s="74"/>
      <c r="AL1962" s="74"/>
      <c r="AM1962" s="74"/>
      <c r="AN1962" s="74"/>
    </row>
    <row r="1963" spans="1:40" ht="14.5">
      <c r="A1963" s="74"/>
      <c r="B1963" s="74"/>
      <c r="C1963" s="74"/>
      <c r="D1963" s="74"/>
      <c r="E1963" s="74"/>
      <c r="F1963" s="74"/>
      <c r="G1963" s="74"/>
      <c r="H1963" s="74"/>
      <c r="I1963" s="74"/>
      <c r="J1963" s="74"/>
      <c r="K1963" s="74"/>
      <c r="L1963" s="74"/>
      <c r="M1963" s="74"/>
      <c r="N1963" s="74"/>
      <c r="O1963" s="74"/>
      <c r="P1963" s="74"/>
      <c r="R1963" s="74"/>
      <c r="S1963" s="74"/>
      <c r="T1963" s="74"/>
      <c r="U1963" s="74"/>
      <c r="V1963" s="21"/>
      <c r="W1963" s="74"/>
      <c r="X1963" s="74"/>
      <c r="Y1963" s="74"/>
      <c r="Z1963" s="74"/>
      <c r="AA1963" s="74"/>
      <c r="AB1963" s="74"/>
      <c r="AC1963" s="74"/>
      <c r="AD1963" s="74"/>
      <c r="AE1963" s="74"/>
      <c r="AF1963" s="74"/>
      <c r="AG1963" s="74"/>
      <c r="AH1963" s="74"/>
      <c r="AI1963" s="74"/>
      <c r="AJ1963" s="74"/>
      <c r="AK1963" s="74"/>
      <c r="AL1963" s="74"/>
      <c r="AM1963" s="74"/>
      <c r="AN1963" s="74"/>
    </row>
    <row r="1964" spans="1:40" ht="14.5">
      <c r="A1964" s="74"/>
      <c r="B1964" s="74"/>
      <c r="C1964" s="74"/>
      <c r="D1964" s="74"/>
      <c r="E1964" s="74"/>
      <c r="F1964" s="74"/>
      <c r="G1964" s="74"/>
      <c r="H1964" s="74"/>
      <c r="I1964" s="74"/>
      <c r="J1964" s="74"/>
      <c r="K1964" s="74"/>
      <c r="L1964" s="74"/>
      <c r="M1964" s="74"/>
      <c r="N1964" s="74"/>
      <c r="O1964" s="74"/>
      <c r="P1964" s="74"/>
      <c r="R1964" s="74"/>
      <c r="S1964" s="74"/>
      <c r="T1964" s="74"/>
      <c r="U1964" s="74"/>
      <c r="V1964" s="21"/>
      <c r="W1964" s="74"/>
      <c r="X1964" s="74"/>
      <c r="Y1964" s="74"/>
      <c r="Z1964" s="74"/>
      <c r="AA1964" s="74"/>
      <c r="AB1964" s="74"/>
      <c r="AC1964" s="74"/>
      <c r="AD1964" s="74"/>
      <c r="AE1964" s="74"/>
      <c r="AF1964" s="74"/>
      <c r="AG1964" s="74"/>
      <c r="AH1964" s="74"/>
      <c r="AI1964" s="74"/>
      <c r="AJ1964" s="74"/>
      <c r="AK1964" s="74"/>
      <c r="AL1964" s="74"/>
      <c r="AM1964" s="74"/>
      <c r="AN1964" s="74"/>
    </row>
    <row r="1965" spans="1:40" ht="14.5">
      <c r="A1965" s="74"/>
      <c r="B1965" s="74"/>
      <c r="C1965" s="74"/>
      <c r="D1965" s="74"/>
      <c r="E1965" s="74"/>
      <c r="F1965" s="74"/>
      <c r="G1965" s="74"/>
      <c r="H1965" s="74"/>
      <c r="I1965" s="74"/>
      <c r="J1965" s="74"/>
      <c r="K1965" s="74"/>
      <c r="L1965" s="74"/>
      <c r="M1965" s="74"/>
      <c r="N1965" s="74"/>
      <c r="O1965" s="74"/>
      <c r="P1965" s="74"/>
      <c r="R1965" s="74"/>
      <c r="S1965" s="74"/>
      <c r="T1965" s="74"/>
      <c r="U1965" s="74"/>
      <c r="V1965" s="21"/>
      <c r="W1965" s="74"/>
      <c r="X1965" s="74"/>
      <c r="Y1965" s="74"/>
      <c r="Z1965" s="74"/>
      <c r="AA1965" s="74"/>
      <c r="AB1965" s="74"/>
      <c r="AC1965" s="74"/>
      <c r="AD1965" s="74"/>
      <c r="AE1965" s="74"/>
      <c r="AF1965" s="74"/>
      <c r="AG1965" s="74"/>
      <c r="AH1965" s="74"/>
      <c r="AI1965" s="74"/>
      <c r="AJ1965" s="74"/>
      <c r="AK1965" s="74"/>
      <c r="AL1965" s="74"/>
      <c r="AM1965" s="74"/>
      <c r="AN1965" s="74"/>
    </row>
    <row r="1966" spans="1:40" ht="14.5">
      <c r="A1966" s="74"/>
      <c r="B1966" s="74"/>
      <c r="C1966" s="74"/>
      <c r="D1966" s="74"/>
      <c r="E1966" s="74"/>
      <c r="F1966" s="74"/>
      <c r="G1966" s="74"/>
      <c r="H1966" s="74"/>
      <c r="I1966" s="74"/>
      <c r="J1966" s="74"/>
      <c r="K1966" s="74"/>
      <c r="L1966" s="74"/>
      <c r="M1966" s="74"/>
      <c r="N1966" s="74"/>
      <c r="O1966" s="74"/>
      <c r="P1966" s="74"/>
      <c r="R1966" s="74"/>
      <c r="S1966" s="74"/>
      <c r="T1966" s="74"/>
      <c r="U1966" s="74"/>
      <c r="V1966" s="21"/>
      <c r="W1966" s="74"/>
      <c r="X1966" s="74"/>
      <c r="Y1966" s="74"/>
      <c r="Z1966" s="74"/>
      <c r="AA1966" s="74"/>
      <c r="AB1966" s="74"/>
      <c r="AC1966" s="74"/>
      <c r="AD1966" s="74"/>
      <c r="AE1966" s="74"/>
      <c r="AF1966" s="74"/>
      <c r="AG1966" s="74"/>
      <c r="AH1966" s="74"/>
      <c r="AI1966" s="74"/>
      <c r="AJ1966" s="74"/>
      <c r="AK1966" s="74"/>
      <c r="AL1966" s="74"/>
      <c r="AM1966" s="74"/>
      <c r="AN1966" s="74"/>
    </row>
    <row r="1967" spans="1:40" ht="14.5">
      <c r="A1967" s="74"/>
      <c r="B1967" s="74"/>
      <c r="C1967" s="74"/>
      <c r="D1967" s="74"/>
      <c r="E1967" s="74"/>
      <c r="F1967" s="74"/>
      <c r="G1967" s="74"/>
      <c r="H1967" s="74"/>
      <c r="I1967" s="74"/>
      <c r="J1967" s="74"/>
      <c r="K1967" s="74"/>
      <c r="L1967" s="74"/>
      <c r="M1967" s="74"/>
      <c r="N1967" s="74"/>
      <c r="O1967" s="74"/>
      <c r="P1967" s="74"/>
      <c r="R1967" s="74"/>
      <c r="S1967" s="74"/>
      <c r="T1967" s="74"/>
      <c r="U1967" s="74"/>
      <c r="V1967" s="21"/>
      <c r="W1967" s="74"/>
      <c r="X1967" s="74"/>
      <c r="Y1967" s="74"/>
      <c r="Z1967" s="74"/>
      <c r="AA1967" s="74"/>
      <c r="AB1967" s="74"/>
      <c r="AC1967" s="74"/>
      <c r="AD1967" s="74"/>
      <c r="AE1967" s="74"/>
      <c r="AF1967" s="74"/>
      <c r="AG1967" s="74"/>
      <c r="AH1967" s="74"/>
      <c r="AI1967" s="74"/>
      <c r="AJ1967" s="74"/>
      <c r="AK1967" s="74"/>
      <c r="AL1967" s="74"/>
      <c r="AM1967" s="74"/>
      <c r="AN1967" s="74"/>
    </row>
    <row r="1968" spans="1:40" ht="14.5">
      <c r="A1968" s="74"/>
      <c r="B1968" s="74"/>
      <c r="C1968" s="74"/>
      <c r="D1968" s="74"/>
      <c r="E1968" s="74"/>
      <c r="F1968" s="74"/>
      <c r="G1968" s="74"/>
      <c r="H1968" s="74"/>
      <c r="I1968" s="74"/>
      <c r="J1968" s="74"/>
      <c r="K1968" s="74"/>
      <c r="L1968" s="74"/>
      <c r="M1968" s="74"/>
      <c r="N1968" s="74"/>
      <c r="O1968" s="74"/>
      <c r="P1968" s="74"/>
      <c r="R1968" s="74"/>
      <c r="S1968" s="74"/>
      <c r="T1968" s="74"/>
      <c r="U1968" s="74"/>
      <c r="V1968" s="21"/>
      <c r="W1968" s="74"/>
      <c r="X1968" s="74"/>
      <c r="Y1968" s="74"/>
      <c r="Z1968" s="74"/>
      <c r="AA1968" s="74"/>
      <c r="AB1968" s="74"/>
      <c r="AC1968" s="74"/>
      <c r="AD1968" s="74"/>
      <c r="AE1968" s="74"/>
      <c r="AF1968" s="74"/>
      <c r="AG1968" s="74"/>
      <c r="AH1968" s="74"/>
      <c r="AI1968" s="74"/>
      <c r="AJ1968" s="74"/>
      <c r="AK1968" s="74"/>
      <c r="AL1968" s="74"/>
      <c r="AM1968" s="74"/>
      <c r="AN1968" s="74"/>
    </row>
    <row r="1969" spans="1:40" ht="14.5">
      <c r="A1969" s="74"/>
      <c r="B1969" s="74"/>
      <c r="C1969" s="74"/>
      <c r="D1969" s="74"/>
      <c r="E1969" s="74"/>
      <c r="F1969" s="74"/>
      <c r="G1969" s="74"/>
      <c r="H1969" s="74"/>
      <c r="I1969" s="74"/>
      <c r="J1969" s="74"/>
      <c r="K1969" s="74"/>
      <c r="L1969" s="74"/>
      <c r="M1969" s="74"/>
      <c r="N1969" s="74"/>
      <c r="O1969" s="74"/>
      <c r="P1969" s="74"/>
      <c r="R1969" s="74"/>
      <c r="S1969" s="74"/>
      <c r="T1969" s="74"/>
      <c r="U1969" s="74"/>
      <c r="V1969" s="21"/>
      <c r="W1969" s="74"/>
      <c r="X1969" s="74"/>
      <c r="Y1969" s="74"/>
      <c r="Z1969" s="74"/>
      <c r="AA1969" s="74"/>
      <c r="AB1969" s="74"/>
      <c r="AC1969" s="74"/>
      <c r="AD1969" s="74"/>
      <c r="AE1969" s="74"/>
      <c r="AF1969" s="74"/>
      <c r="AG1969" s="74"/>
      <c r="AH1969" s="74"/>
      <c r="AI1969" s="74"/>
      <c r="AJ1969" s="74"/>
      <c r="AK1969" s="74"/>
      <c r="AL1969" s="74"/>
      <c r="AM1969" s="74"/>
      <c r="AN1969" s="74"/>
    </row>
    <row r="1970" spans="1:40" ht="14.5">
      <c r="A1970" s="74"/>
      <c r="B1970" s="74"/>
      <c r="C1970" s="74"/>
      <c r="D1970" s="74"/>
      <c r="E1970" s="74"/>
      <c r="F1970" s="74"/>
      <c r="G1970" s="74"/>
      <c r="H1970" s="74"/>
      <c r="I1970" s="74"/>
      <c r="J1970" s="74"/>
      <c r="K1970" s="74"/>
      <c r="L1970" s="74"/>
      <c r="M1970" s="74"/>
      <c r="N1970" s="74"/>
      <c r="O1970" s="74"/>
      <c r="P1970" s="74"/>
      <c r="R1970" s="74"/>
      <c r="S1970" s="74"/>
      <c r="T1970" s="74"/>
      <c r="U1970" s="74"/>
      <c r="V1970" s="21"/>
      <c r="W1970" s="74"/>
      <c r="X1970" s="74"/>
      <c r="Y1970" s="74"/>
      <c r="Z1970" s="74"/>
      <c r="AA1970" s="74"/>
      <c r="AB1970" s="74"/>
      <c r="AC1970" s="74"/>
      <c r="AD1970" s="74"/>
      <c r="AE1970" s="74"/>
      <c r="AF1970" s="74"/>
      <c r="AG1970" s="74"/>
      <c r="AH1970" s="74"/>
      <c r="AI1970" s="74"/>
      <c r="AJ1970" s="74"/>
      <c r="AK1970" s="74"/>
      <c r="AL1970" s="74"/>
      <c r="AM1970" s="74"/>
      <c r="AN1970" s="74"/>
    </row>
    <row r="1971" spans="1:40" ht="14.5">
      <c r="A1971" s="74"/>
      <c r="B1971" s="74"/>
      <c r="C1971" s="74"/>
      <c r="D1971" s="74"/>
      <c r="E1971" s="74"/>
      <c r="F1971" s="74"/>
      <c r="G1971" s="74"/>
      <c r="H1971" s="74"/>
      <c r="I1971" s="74"/>
      <c r="J1971" s="74"/>
      <c r="K1971" s="74"/>
      <c r="L1971" s="74"/>
      <c r="M1971" s="74"/>
      <c r="N1971" s="74"/>
      <c r="O1971" s="74"/>
      <c r="P1971" s="74"/>
      <c r="R1971" s="74"/>
      <c r="S1971" s="74"/>
      <c r="T1971" s="74"/>
      <c r="U1971" s="74"/>
      <c r="V1971" s="21"/>
      <c r="W1971" s="74"/>
      <c r="X1971" s="74"/>
      <c r="Y1971" s="74"/>
      <c r="Z1971" s="74"/>
      <c r="AA1971" s="74"/>
      <c r="AB1971" s="74"/>
      <c r="AC1971" s="74"/>
      <c r="AD1971" s="74"/>
      <c r="AE1971" s="74"/>
      <c r="AF1971" s="74"/>
      <c r="AG1971" s="74"/>
      <c r="AH1971" s="74"/>
      <c r="AI1971" s="74"/>
      <c r="AJ1971" s="74"/>
      <c r="AK1971" s="74"/>
      <c r="AL1971" s="74"/>
      <c r="AM1971" s="74"/>
      <c r="AN1971" s="74"/>
    </row>
    <row r="1972" spans="1:40" ht="14.5">
      <c r="A1972" s="74"/>
      <c r="B1972" s="74"/>
      <c r="C1972" s="74"/>
      <c r="D1972" s="74"/>
      <c r="E1972" s="74"/>
      <c r="F1972" s="74"/>
      <c r="G1972" s="74"/>
      <c r="H1972" s="74"/>
      <c r="I1972" s="74"/>
      <c r="J1972" s="74"/>
      <c r="K1972" s="74"/>
      <c r="L1972" s="74"/>
      <c r="M1972" s="74"/>
      <c r="N1972" s="74"/>
      <c r="O1972" s="74"/>
      <c r="P1972" s="74"/>
      <c r="R1972" s="74"/>
      <c r="S1972" s="74"/>
      <c r="T1972" s="74"/>
      <c r="U1972" s="74"/>
      <c r="V1972" s="21"/>
      <c r="W1972" s="74"/>
      <c r="X1972" s="74"/>
      <c r="Y1972" s="74"/>
      <c r="Z1972" s="74"/>
      <c r="AA1972" s="74"/>
      <c r="AB1972" s="74"/>
      <c r="AC1972" s="74"/>
      <c r="AD1972" s="74"/>
      <c r="AE1972" s="74"/>
      <c r="AF1972" s="74"/>
      <c r="AG1972" s="74"/>
      <c r="AH1972" s="74"/>
      <c r="AI1972" s="74"/>
      <c r="AJ1972" s="74"/>
      <c r="AK1972" s="74"/>
      <c r="AL1972" s="74"/>
      <c r="AM1972" s="74"/>
      <c r="AN1972" s="74"/>
    </row>
    <row r="1973" spans="1:40" ht="14.5">
      <c r="A1973" s="74"/>
      <c r="B1973" s="74"/>
      <c r="C1973" s="74"/>
      <c r="D1973" s="74"/>
      <c r="E1973" s="74"/>
      <c r="F1973" s="74"/>
      <c r="G1973" s="74"/>
      <c r="H1973" s="74"/>
      <c r="I1973" s="74"/>
      <c r="J1973" s="74"/>
      <c r="K1973" s="74"/>
      <c r="L1973" s="74"/>
      <c r="M1973" s="74"/>
      <c r="N1973" s="74"/>
      <c r="O1973" s="74"/>
      <c r="P1973" s="74"/>
      <c r="R1973" s="74"/>
      <c r="S1973" s="74"/>
      <c r="T1973" s="74"/>
      <c r="U1973" s="74"/>
      <c r="V1973" s="21"/>
      <c r="W1973" s="74"/>
      <c r="X1973" s="74"/>
      <c r="Y1973" s="74"/>
      <c r="Z1973" s="74"/>
      <c r="AA1973" s="74"/>
      <c r="AB1973" s="74"/>
      <c r="AC1973" s="74"/>
      <c r="AD1973" s="74"/>
      <c r="AE1973" s="74"/>
      <c r="AF1973" s="74"/>
      <c r="AG1973" s="74"/>
      <c r="AH1973" s="74"/>
      <c r="AI1973" s="74"/>
      <c r="AJ1973" s="74"/>
      <c r="AK1973" s="74"/>
      <c r="AL1973" s="74"/>
      <c r="AM1973" s="74"/>
      <c r="AN1973" s="74"/>
    </row>
    <row r="1974" spans="1:40" ht="14.5">
      <c r="A1974" s="74"/>
      <c r="B1974" s="74"/>
      <c r="C1974" s="74"/>
      <c r="D1974" s="74"/>
      <c r="E1974" s="74"/>
      <c r="F1974" s="74"/>
      <c r="G1974" s="74"/>
      <c r="H1974" s="74"/>
      <c r="I1974" s="74"/>
      <c r="J1974" s="74"/>
      <c r="K1974" s="74"/>
      <c r="L1974" s="74"/>
      <c r="M1974" s="74"/>
      <c r="N1974" s="74"/>
      <c r="O1974" s="74"/>
      <c r="P1974" s="74"/>
      <c r="R1974" s="74"/>
      <c r="S1974" s="74"/>
      <c r="T1974" s="74"/>
      <c r="U1974" s="74"/>
      <c r="V1974" s="21"/>
      <c r="W1974" s="74"/>
      <c r="X1974" s="74"/>
      <c r="Y1974" s="74"/>
      <c r="Z1974" s="74"/>
      <c r="AA1974" s="74"/>
      <c r="AB1974" s="74"/>
      <c r="AC1974" s="74"/>
      <c r="AD1974" s="74"/>
      <c r="AE1974" s="74"/>
      <c r="AF1974" s="74"/>
      <c r="AG1974" s="74"/>
      <c r="AH1974" s="74"/>
      <c r="AI1974" s="74"/>
      <c r="AJ1974" s="74"/>
      <c r="AK1974" s="74"/>
      <c r="AL1974" s="74"/>
      <c r="AM1974" s="74"/>
      <c r="AN1974" s="74"/>
    </row>
    <row r="1975" spans="1:40" ht="14.5">
      <c r="A1975" s="74"/>
      <c r="B1975" s="74"/>
      <c r="C1975" s="74"/>
      <c r="D1975" s="74"/>
      <c r="E1975" s="74"/>
      <c r="F1975" s="74"/>
      <c r="G1975" s="74"/>
      <c r="H1975" s="74"/>
      <c r="I1975" s="74"/>
      <c r="J1975" s="74"/>
      <c r="K1975" s="74"/>
      <c r="L1975" s="74"/>
      <c r="M1975" s="74"/>
      <c r="N1975" s="74"/>
      <c r="O1975" s="74"/>
      <c r="P1975" s="74"/>
      <c r="R1975" s="74"/>
      <c r="S1975" s="74"/>
      <c r="T1975" s="74"/>
      <c r="U1975" s="74"/>
      <c r="V1975" s="21"/>
      <c r="W1975" s="74"/>
      <c r="X1975" s="74"/>
      <c r="Y1975" s="74"/>
      <c r="Z1975" s="74"/>
      <c r="AA1975" s="74"/>
      <c r="AB1975" s="74"/>
      <c r="AC1975" s="74"/>
      <c r="AD1975" s="74"/>
      <c r="AE1975" s="74"/>
      <c r="AF1975" s="74"/>
      <c r="AG1975" s="74"/>
      <c r="AH1975" s="74"/>
      <c r="AI1975" s="74"/>
      <c r="AJ1975" s="74"/>
      <c r="AK1975" s="74"/>
      <c r="AL1975" s="74"/>
      <c r="AM1975" s="74"/>
      <c r="AN1975" s="74"/>
    </row>
    <row r="1976" spans="1:40" ht="14.5">
      <c r="A1976" s="74"/>
      <c r="B1976" s="74"/>
      <c r="C1976" s="74"/>
      <c r="D1976" s="74"/>
      <c r="E1976" s="74"/>
      <c r="F1976" s="74"/>
      <c r="G1976" s="74"/>
      <c r="H1976" s="74"/>
      <c r="I1976" s="74"/>
      <c r="J1976" s="74"/>
      <c r="K1976" s="74"/>
      <c r="L1976" s="74"/>
      <c r="M1976" s="74"/>
      <c r="N1976" s="74"/>
      <c r="O1976" s="74"/>
      <c r="P1976" s="74"/>
      <c r="R1976" s="74"/>
      <c r="S1976" s="74"/>
      <c r="T1976" s="74"/>
      <c r="U1976" s="74"/>
      <c r="V1976" s="21"/>
      <c r="W1976" s="74"/>
      <c r="X1976" s="74"/>
      <c r="Y1976" s="74"/>
      <c r="Z1976" s="74"/>
      <c r="AA1976" s="74"/>
      <c r="AB1976" s="74"/>
      <c r="AC1976" s="74"/>
      <c r="AD1976" s="74"/>
      <c r="AE1976" s="74"/>
      <c r="AF1976" s="74"/>
      <c r="AG1976" s="74"/>
      <c r="AH1976" s="74"/>
      <c r="AI1976" s="74"/>
      <c r="AJ1976" s="74"/>
      <c r="AK1976" s="74"/>
      <c r="AL1976" s="74"/>
      <c r="AM1976" s="74"/>
      <c r="AN1976" s="74"/>
    </row>
    <row r="1977" spans="1:40" ht="14.5">
      <c r="A1977" s="74"/>
      <c r="B1977" s="74"/>
      <c r="C1977" s="74"/>
      <c r="D1977" s="74"/>
      <c r="E1977" s="74"/>
      <c r="F1977" s="74"/>
      <c r="G1977" s="74"/>
      <c r="H1977" s="74"/>
      <c r="I1977" s="74"/>
      <c r="J1977" s="74"/>
      <c r="K1977" s="74"/>
      <c r="L1977" s="74"/>
      <c r="M1977" s="74"/>
      <c r="N1977" s="74"/>
      <c r="O1977" s="74"/>
      <c r="P1977" s="74"/>
      <c r="R1977" s="74"/>
      <c r="S1977" s="74"/>
      <c r="T1977" s="74"/>
      <c r="U1977" s="74"/>
      <c r="V1977" s="21"/>
      <c r="W1977" s="74"/>
      <c r="X1977" s="74"/>
      <c r="Y1977" s="74"/>
      <c r="Z1977" s="74"/>
      <c r="AA1977" s="74"/>
      <c r="AB1977" s="74"/>
      <c r="AC1977" s="74"/>
      <c r="AD1977" s="74"/>
      <c r="AE1977" s="74"/>
      <c r="AF1977" s="74"/>
      <c r="AG1977" s="74"/>
      <c r="AH1977" s="74"/>
      <c r="AI1977" s="74"/>
      <c r="AJ1977" s="74"/>
      <c r="AK1977" s="74"/>
      <c r="AL1977" s="74"/>
      <c r="AM1977" s="74"/>
      <c r="AN1977" s="74"/>
    </row>
    <row r="1978" spans="1:40" ht="14.5">
      <c r="A1978" s="74"/>
      <c r="B1978" s="74"/>
      <c r="C1978" s="74"/>
      <c r="D1978" s="74"/>
      <c r="E1978" s="74"/>
      <c r="F1978" s="74"/>
      <c r="G1978" s="74"/>
      <c r="H1978" s="74"/>
      <c r="I1978" s="74"/>
      <c r="J1978" s="74"/>
      <c r="K1978" s="74"/>
      <c r="L1978" s="74"/>
      <c r="M1978" s="74"/>
      <c r="N1978" s="74"/>
      <c r="O1978" s="74"/>
      <c r="P1978" s="74"/>
      <c r="R1978" s="74"/>
      <c r="S1978" s="74"/>
      <c r="T1978" s="74"/>
      <c r="U1978" s="74"/>
      <c r="V1978" s="21"/>
      <c r="W1978" s="74"/>
      <c r="X1978" s="74"/>
      <c r="Y1978" s="74"/>
      <c r="Z1978" s="74"/>
      <c r="AA1978" s="74"/>
      <c r="AB1978" s="74"/>
      <c r="AC1978" s="74"/>
      <c r="AD1978" s="74"/>
      <c r="AE1978" s="74"/>
      <c r="AF1978" s="74"/>
      <c r="AG1978" s="74"/>
      <c r="AH1978" s="74"/>
      <c r="AI1978" s="74"/>
      <c r="AJ1978" s="74"/>
      <c r="AK1978" s="74"/>
      <c r="AL1978" s="74"/>
      <c r="AM1978" s="74"/>
      <c r="AN1978" s="74"/>
    </row>
    <row r="1979" spans="1:40" ht="14.5">
      <c r="A1979" s="74"/>
      <c r="B1979" s="74"/>
      <c r="C1979" s="74"/>
      <c r="D1979" s="74"/>
      <c r="E1979" s="74"/>
      <c r="F1979" s="74"/>
      <c r="G1979" s="74"/>
      <c r="H1979" s="74"/>
      <c r="I1979" s="74"/>
      <c r="J1979" s="74"/>
      <c r="K1979" s="74"/>
      <c r="L1979" s="74"/>
      <c r="M1979" s="74"/>
      <c r="N1979" s="74"/>
      <c r="O1979" s="74"/>
      <c r="P1979" s="74"/>
      <c r="R1979" s="74"/>
      <c r="S1979" s="74"/>
      <c r="T1979" s="74"/>
      <c r="U1979" s="74"/>
      <c r="V1979" s="21"/>
      <c r="W1979" s="74"/>
      <c r="X1979" s="74"/>
      <c r="Y1979" s="74"/>
      <c r="Z1979" s="74"/>
      <c r="AA1979" s="74"/>
      <c r="AB1979" s="74"/>
      <c r="AC1979" s="74"/>
      <c r="AD1979" s="74"/>
      <c r="AE1979" s="74"/>
      <c r="AF1979" s="74"/>
      <c r="AG1979" s="74"/>
      <c r="AH1979" s="74"/>
      <c r="AI1979" s="74"/>
      <c r="AJ1979" s="74"/>
      <c r="AK1979" s="74"/>
      <c r="AL1979" s="74"/>
      <c r="AM1979" s="74"/>
      <c r="AN1979" s="74"/>
    </row>
    <row r="1980" spans="1:40" ht="14.5">
      <c r="A1980" s="74"/>
      <c r="B1980" s="74"/>
      <c r="C1980" s="74"/>
      <c r="D1980" s="74"/>
      <c r="E1980" s="74"/>
      <c r="F1980" s="74"/>
      <c r="G1980" s="74"/>
      <c r="H1980" s="74"/>
      <c r="I1980" s="74"/>
      <c r="J1980" s="74"/>
      <c r="K1980" s="74"/>
      <c r="L1980" s="74"/>
      <c r="M1980" s="74"/>
      <c r="N1980" s="74"/>
      <c r="O1980" s="74"/>
      <c r="P1980" s="74"/>
      <c r="R1980" s="74"/>
      <c r="S1980" s="74"/>
      <c r="T1980" s="74"/>
      <c r="U1980" s="74"/>
      <c r="V1980" s="21"/>
      <c r="W1980" s="74"/>
      <c r="X1980" s="74"/>
      <c r="Y1980" s="74"/>
      <c r="Z1980" s="74"/>
      <c r="AA1980" s="74"/>
      <c r="AB1980" s="74"/>
      <c r="AC1980" s="74"/>
      <c r="AD1980" s="74"/>
      <c r="AE1980" s="74"/>
      <c r="AF1980" s="74"/>
      <c r="AG1980" s="74"/>
      <c r="AH1980" s="74"/>
      <c r="AI1980" s="74"/>
      <c r="AJ1980" s="74"/>
      <c r="AK1980" s="74"/>
      <c r="AL1980" s="74"/>
      <c r="AM1980" s="74"/>
      <c r="AN1980" s="74"/>
    </row>
    <row r="1981" spans="1:40" ht="14.5">
      <c r="A1981" s="74"/>
      <c r="B1981" s="74"/>
      <c r="C1981" s="74"/>
      <c r="D1981" s="74"/>
      <c r="E1981" s="74"/>
      <c r="F1981" s="74"/>
      <c r="G1981" s="74"/>
      <c r="H1981" s="74"/>
      <c r="I1981" s="74"/>
      <c r="J1981" s="74"/>
      <c r="K1981" s="74"/>
      <c r="L1981" s="74"/>
      <c r="M1981" s="74"/>
      <c r="N1981" s="74"/>
      <c r="O1981" s="74"/>
      <c r="P1981" s="74"/>
      <c r="R1981" s="74"/>
      <c r="S1981" s="74"/>
      <c r="T1981" s="74"/>
      <c r="U1981" s="74"/>
      <c r="V1981" s="21"/>
      <c r="W1981" s="74"/>
      <c r="X1981" s="74"/>
      <c r="Y1981" s="74"/>
      <c r="Z1981" s="74"/>
      <c r="AA1981" s="74"/>
      <c r="AB1981" s="74"/>
      <c r="AC1981" s="74"/>
      <c r="AD1981" s="74"/>
      <c r="AE1981" s="74"/>
      <c r="AF1981" s="74"/>
      <c r="AG1981" s="74"/>
      <c r="AH1981" s="74"/>
      <c r="AI1981" s="74"/>
      <c r="AJ1981" s="74"/>
      <c r="AK1981" s="74"/>
      <c r="AL1981" s="74"/>
      <c r="AM1981" s="74"/>
      <c r="AN1981" s="74"/>
    </row>
    <row r="1982" spans="1:40" ht="14.5">
      <c r="A1982" s="74"/>
      <c r="B1982" s="74"/>
      <c r="C1982" s="74"/>
      <c r="D1982" s="74"/>
      <c r="E1982" s="74"/>
      <c r="F1982" s="74"/>
      <c r="G1982" s="74"/>
      <c r="H1982" s="74"/>
      <c r="I1982" s="74"/>
      <c r="J1982" s="74"/>
      <c r="K1982" s="74"/>
      <c r="L1982" s="74"/>
      <c r="M1982" s="74"/>
      <c r="N1982" s="74"/>
      <c r="O1982" s="74"/>
      <c r="P1982" s="74"/>
      <c r="R1982" s="74"/>
      <c r="S1982" s="74"/>
      <c r="T1982" s="74"/>
      <c r="U1982" s="74"/>
      <c r="V1982" s="21"/>
      <c r="W1982" s="74"/>
      <c r="X1982" s="74"/>
      <c r="Y1982" s="74"/>
      <c r="Z1982" s="74"/>
      <c r="AA1982" s="74"/>
      <c r="AB1982" s="74"/>
      <c r="AC1982" s="74"/>
      <c r="AD1982" s="74"/>
      <c r="AE1982" s="74"/>
      <c r="AF1982" s="74"/>
      <c r="AG1982" s="74"/>
      <c r="AH1982" s="74"/>
      <c r="AI1982" s="74"/>
      <c r="AJ1982" s="74"/>
      <c r="AK1982" s="74"/>
      <c r="AL1982" s="74"/>
      <c r="AM1982" s="74"/>
      <c r="AN1982" s="74"/>
    </row>
    <row r="1983" spans="1:40" ht="14.5">
      <c r="A1983" s="74"/>
      <c r="B1983" s="74"/>
      <c r="C1983" s="74"/>
      <c r="D1983" s="74"/>
      <c r="E1983" s="74"/>
      <c r="F1983" s="74"/>
      <c r="G1983" s="74"/>
      <c r="H1983" s="74"/>
      <c r="I1983" s="74"/>
      <c r="J1983" s="74"/>
      <c r="K1983" s="74"/>
      <c r="L1983" s="74"/>
      <c r="M1983" s="74"/>
      <c r="N1983" s="74"/>
      <c r="O1983" s="74"/>
      <c r="P1983" s="74"/>
      <c r="R1983" s="74"/>
      <c r="S1983" s="74"/>
      <c r="T1983" s="74"/>
      <c r="U1983" s="74"/>
      <c r="V1983" s="21"/>
      <c r="W1983" s="74"/>
      <c r="X1983" s="74"/>
      <c r="Y1983" s="74"/>
      <c r="Z1983" s="74"/>
      <c r="AA1983" s="74"/>
      <c r="AB1983" s="74"/>
      <c r="AC1983" s="74"/>
      <c r="AD1983" s="74"/>
      <c r="AE1983" s="74"/>
      <c r="AF1983" s="74"/>
      <c r="AG1983" s="74"/>
      <c r="AH1983" s="74"/>
      <c r="AI1983" s="74"/>
      <c r="AJ1983" s="74"/>
      <c r="AK1983" s="74"/>
      <c r="AL1983" s="74"/>
      <c r="AM1983" s="74"/>
      <c r="AN1983" s="74"/>
    </row>
    <row r="1984" spans="1:40" ht="14.5">
      <c r="A1984" s="74"/>
      <c r="B1984" s="74"/>
      <c r="C1984" s="74"/>
      <c r="D1984" s="74"/>
      <c r="E1984" s="74"/>
      <c r="F1984" s="74"/>
      <c r="G1984" s="74"/>
      <c r="H1984" s="74"/>
      <c r="I1984" s="74"/>
      <c r="J1984" s="74"/>
      <c r="K1984" s="74"/>
      <c r="L1984" s="74"/>
      <c r="M1984" s="74"/>
      <c r="N1984" s="74"/>
      <c r="O1984" s="74"/>
      <c r="P1984" s="74"/>
      <c r="R1984" s="74"/>
      <c r="S1984" s="74"/>
      <c r="T1984" s="74"/>
      <c r="U1984" s="74"/>
      <c r="V1984" s="21"/>
      <c r="W1984" s="74"/>
      <c r="X1984" s="74"/>
      <c r="Y1984" s="74"/>
      <c r="Z1984" s="74"/>
      <c r="AA1984" s="74"/>
      <c r="AB1984" s="74"/>
      <c r="AC1984" s="74"/>
      <c r="AD1984" s="74"/>
      <c r="AE1984" s="74"/>
      <c r="AF1984" s="74"/>
      <c r="AG1984" s="74"/>
      <c r="AH1984" s="74"/>
      <c r="AI1984" s="74"/>
      <c r="AJ1984" s="74"/>
      <c r="AK1984" s="74"/>
      <c r="AL1984" s="74"/>
      <c r="AM1984" s="74"/>
      <c r="AN1984" s="74"/>
    </row>
    <row r="1985" spans="1:40" ht="14.5">
      <c r="A1985" s="74"/>
      <c r="B1985" s="74"/>
      <c r="C1985" s="74"/>
      <c r="D1985" s="74"/>
      <c r="E1985" s="74"/>
      <c r="F1985" s="74"/>
      <c r="G1985" s="74"/>
      <c r="H1985" s="74"/>
      <c r="I1985" s="74"/>
      <c r="J1985" s="74"/>
      <c r="K1985" s="74"/>
      <c r="L1985" s="74"/>
      <c r="M1985" s="74"/>
      <c r="N1985" s="74"/>
      <c r="O1985" s="74"/>
      <c r="P1985" s="74"/>
      <c r="R1985" s="74"/>
      <c r="S1985" s="74"/>
      <c r="T1985" s="74"/>
      <c r="U1985" s="74"/>
      <c r="V1985" s="21"/>
      <c r="W1985" s="74"/>
      <c r="X1985" s="74"/>
      <c r="Y1985" s="74"/>
      <c r="Z1985" s="74"/>
      <c r="AA1985" s="74"/>
      <c r="AB1985" s="74"/>
      <c r="AC1985" s="74"/>
      <c r="AD1985" s="74"/>
      <c r="AE1985" s="74"/>
      <c r="AF1985" s="74"/>
      <c r="AG1985" s="74"/>
      <c r="AH1985" s="74"/>
      <c r="AI1985" s="74"/>
      <c r="AJ1985" s="74"/>
      <c r="AK1985" s="74"/>
      <c r="AL1985" s="74"/>
      <c r="AM1985" s="74"/>
      <c r="AN1985" s="74"/>
    </row>
    <row r="1986" spans="1:40" ht="14.5">
      <c r="A1986" s="74"/>
      <c r="B1986" s="74"/>
      <c r="C1986" s="74"/>
      <c r="D1986" s="74"/>
      <c r="E1986" s="74"/>
      <c r="F1986" s="74"/>
      <c r="G1986" s="74"/>
      <c r="H1986" s="74"/>
      <c r="I1986" s="74"/>
      <c r="J1986" s="74"/>
      <c r="K1986" s="74"/>
      <c r="L1986" s="74"/>
      <c r="M1986" s="74"/>
      <c r="N1986" s="74"/>
      <c r="O1986" s="74"/>
      <c r="P1986" s="74"/>
      <c r="R1986" s="74"/>
      <c r="S1986" s="74"/>
      <c r="T1986" s="74"/>
      <c r="U1986" s="74"/>
      <c r="V1986" s="21"/>
      <c r="W1986" s="74"/>
      <c r="X1986" s="74"/>
      <c r="Y1986" s="74"/>
      <c r="Z1986" s="74"/>
      <c r="AA1986" s="74"/>
      <c r="AB1986" s="74"/>
      <c r="AC1986" s="74"/>
      <c r="AD1986" s="74"/>
      <c r="AE1986" s="74"/>
      <c r="AF1986" s="74"/>
      <c r="AG1986" s="74"/>
      <c r="AH1986" s="74"/>
      <c r="AI1986" s="74"/>
      <c r="AJ1986" s="74"/>
      <c r="AK1986" s="74"/>
      <c r="AL1986" s="74"/>
      <c r="AM1986" s="74"/>
      <c r="AN1986" s="74"/>
    </row>
    <row r="1987" spans="1:40" ht="14.5">
      <c r="A1987" s="74"/>
      <c r="B1987" s="74"/>
      <c r="C1987" s="74"/>
      <c r="D1987" s="74"/>
      <c r="E1987" s="74"/>
      <c r="F1987" s="74"/>
      <c r="G1987" s="74"/>
      <c r="H1987" s="74"/>
      <c r="I1987" s="74"/>
      <c r="J1987" s="74"/>
      <c r="K1987" s="74"/>
      <c r="L1987" s="74"/>
      <c r="M1987" s="74"/>
      <c r="N1987" s="74"/>
      <c r="O1987" s="74"/>
      <c r="P1987" s="74"/>
      <c r="R1987" s="74"/>
      <c r="S1987" s="74"/>
      <c r="T1987" s="74"/>
      <c r="U1987" s="74"/>
      <c r="V1987" s="21"/>
      <c r="W1987" s="74"/>
      <c r="X1987" s="74"/>
      <c r="Y1987" s="74"/>
      <c r="Z1987" s="74"/>
      <c r="AA1987" s="74"/>
      <c r="AB1987" s="74"/>
      <c r="AC1987" s="74"/>
      <c r="AD1987" s="74"/>
      <c r="AE1987" s="74"/>
      <c r="AF1987" s="74"/>
      <c r="AG1987" s="74"/>
      <c r="AH1987" s="74"/>
      <c r="AI1987" s="74"/>
      <c r="AJ1987" s="74"/>
      <c r="AK1987" s="74"/>
      <c r="AL1987" s="74"/>
      <c r="AM1987" s="74"/>
      <c r="AN1987" s="74"/>
    </row>
    <row r="1988" spans="1:40" ht="14.5">
      <c r="A1988" s="74"/>
      <c r="B1988" s="74"/>
      <c r="C1988" s="74"/>
      <c r="D1988" s="74"/>
      <c r="E1988" s="74"/>
      <c r="F1988" s="74"/>
      <c r="G1988" s="74"/>
      <c r="H1988" s="74"/>
      <c r="I1988" s="74"/>
      <c r="J1988" s="74"/>
      <c r="K1988" s="74"/>
      <c r="L1988" s="74"/>
      <c r="M1988" s="74"/>
      <c r="N1988" s="74"/>
      <c r="O1988" s="74"/>
      <c r="P1988" s="74"/>
      <c r="R1988" s="74"/>
      <c r="S1988" s="74"/>
      <c r="T1988" s="74"/>
      <c r="U1988" s="74"/>
      <c r="V1988" s="21"/>
      <c r="W1988" s="74"/>
      <c r="X1988" s="74"/>
      <c r="Y1988" s="74"/>
      <c r="Z1988" s="74"/>
      <c r="AA1988" s="74"/>
      <c r="AB1988" s="74"/>
      <c r="AC1988" s="74"/>
      <c r="AD1988" s="74"/>
      <c r="AE1988" s="74"/>
      <c r="AF1988" s="74"/>
      <c r="AG1988" s="74"/>
      <c r="AH1988" s="74"/>
      <c r="AI1988" s="74"/>
      <c r="AJ1988" s="74"/>
      <c r="AK1988" s="74"/>
      <c r="AL1988" s="74"/>
      <c r="AM1988" s="74"/>
      <c r="AN1988" s="74"/>
    </row>
    <row r="1989" spans="1:40" ht="14.5">
      <c r="A1989" s="74"/>
      <c r="B1989" s="74"/>
      <c r="C1989" s="74"/>
      <c r="D1989" s="74"/>
      <c r="E1989" s="74"/>
      <c r="F1989" s="74"/>
      <c r="G1989" s="74"/>
      <c r="H1989" s="74"/>
      <c r="I1989" s="74"/>
      <c r="J1989" s="74"/>
      <c r="K1989" s="74"/>
      <c r="L1989" s="74"/>
      <c r="M1989" s="74"/>
      <c r="N1989" s="74"/>
      <c r="O1989" s="74"/>
      <c r="P1989" s="74"/>
      <c r="R1989" s="74"/>
      <c r="S1989" s="74"/>
      <c r="T1989" s="74"/>
      <c r="U1989" s="74"/>
      <c r="V1989" s="21"/>
      <c r="W1989" s="74"/>
      <c r="X1989" s="74"/>
      <c r="Y1989" s="74"/>
      <c r="Z1989" s="74"/>
      <c r="AA1989" s="74"/>
      <c r="AB1989" s="74"/>
      <c r="AC1989" s="74"/>
      <c r="AD1989" s="74"/>
      <c r="AE1989" s="74"/>
      <c r="AF1989" s="74"/>
      <c r="AG1989" s="74"/>
      <c r="AH1989" s="74"/>
      <c r="AI1989" s="74"/>
      <c r="AJ1989" s="74"/>
      <c r="AK1989" s="74"/>
      <c r="AL1989" s="74"/>
      <c r="AM1989" s="74"/>
      <c r="AN1989" s="74"/>
    </row>
    <row r="1990" spans="1:40" ht="14.5">
      <c r="A1990" s="74"/>
      <c r="B1990" s="74"/>
      <c r="C1990" s="74"/>
      <c r="D1990" s="74"/>
      <c r="E1990" s="74"/>
      <c r="F1990" s="74"/>
      <c r="G1990" s="74"/>
      <c r="H1990" s="74"/>
      <c r="I1990" s="74"/>
      <c r="J1990" s="74"/>
      <c r="K1990" s="74"/>
      <c r="L1990" s="74"/>
      <c r="M1990" s="74"/>
      <c r="N1990" s="74"/>
      <c r="O1990" s="74"/>
      <c r="P1990" s="74"/>
      <c r="R1990" s="74"/>
      <c r="S1990" s="74"/>
      <c r="T1990" s="74"/>
      <c r="U1990" s="74"/>
      <c r="V1990" s="21"/>
      <c r="W1990" s="74"/>
      <c r="X1990" s="74"/>
      <c r="Y1990" s="74"/>
      <c r="Z1990" s="74"/>
      <c r="AA1990" s="74"/>
      <c r="AB1990" s="74"/>
      <c r="AC1990" s="74"/>
      <c r="AD1990" s="74"/>
      <c r="AE1990" s="74"/>
      <c r="AF1990" s="74"/>
      <c r="AG1990" s="74"/>
      <c r="AH1990" s="74"/>
      <c r="AI1990" s="74"/>
      <c r="AJ1990" s="74"/>
      <c r="AK1990" s="74"/>
      <c r="AL1990" s="74"/>
      <c r="AM1990" s="74"/>
      <c r="AN1990" s="74"/>
    </row>
    <row r="1991" spans="1:40" ht="14.5">
      <c r="A1991" s="74"/>
      <c r="B1991" s="74"/>
      <c r="C1991" s="74"/>
      <c r="D1991" s="74"/>
      <c r="E1991" s="74"/>
      <c r="F1991" s="74"/>
      <c r="G1991" s="74"/>
      <c r="H1991" s="74"/>
      <c r="I1991" s="74"/>
      <c r="J1991" s="74"/>
      <c r="K1991" s="74"/>
      <c r="L1991" s="74"/>
      <c r="M1991" s="74"/>
      <c r="N1991" s="74"/>
      <c r="O1991" s="74"/>
      <c r="P1991" s="74"/>
      <c r="R1991" s="74"/>
      <c r="S1991" s="74"/>
      <c r="T1991" s="74"/>
      <c r="U1991" s="74"/>
      <c r="V1991" s="21"/>
      <c r="W1991" s="74"/>
      <c r="X1991" s="74"/>
      <c r="Y1991" s="74"/>
      <c r="Z1991" s="74"/>
      <c r="AA1991" s="74"/>
      <c r="AB1991" s="74"/>
      <c r="AC1991" s="74"/>
      <c r="AD1991" s="74"/>
      <c r="AE1991" s="74"/>
      <c r="AF1991" s="74"/>
      <c r="AG1991" s="74"/>
      <c r="AH1991" s="74"/>
      <c r="AI1991" s="74"/>
      <c r="AJ1991" s="74"/>
      <c r="AK1991" s="74"/>
      <c r="AL1991" s="74"/>
      <c r="AM1991" s="74"/>
      <c r="AN1991" s="74"/>
    </row>
    <row r="1992" spans="1:40" ht="14.5">
      <c r="A1992" s="74"/>
      <c r="B1992" s="74"/>
      <c r="C1992" s="74"/>
      <c r="D1992" s="74"/>
      <c r="E1992" s="74"/>
      <c r="F1992" s="74"/>
      <c r="G1992" s="74"/>
      <c r="H1992" s="74"/>
      <c r="I1992" s="74"/>
      <c r="J1992" s="74"/>
      <c r="K1992" s="74"/>
      <c r="L1992" s="74"/>
      <c r="M1992" s="74"/>
      <c r="N1992" s="74"/>
      <c r="O1992" s="74"/>
      <c r="P1992" s="74"/>
      <c r="R1992" s="74"/>
      <c r="S1992" s="74"/>
      <c r="T1992" s="74"/>
      <c r="U1992" s="74"/>
      <c r="V1992" s="21"/>
      <c r="W1992" s="74"/>
      <c r="X1992" s="74"/>
      <c r="Y1992" s="74"/>
      <c r="Z1992" s="74"/>
      <c r="AA1992" s="74"/>
      <c r="AB1992" s="74"/>
      <c r="AC1992" s="74"/>
      <c r="AD1992" s="74"/>
      <c r="AE1992" s="74"/>
      <c r="AF1992" s="74"/>
      <c r="AG1992" s="74"/>
      <c r="AH1992" s="74"/>
      <c r="AI1992" s="74"/>
      <c r="AJ1992" s="74"/>
      <c r="AK1992" s="74"/>
      <c r="AL1992" s="74"/>
      <c r="AM1992" s="74"/>
      <c r="AN1992" s="74"/>
    </row>
    <row r="1993" spans="1:40" ht="14.5">
      <c r="A1993" s="74"/>
      <c r="B1993" s="74"/>
      <c r="C1993" s="74"/>
      <c r="D1993" s="74"/>
      <c r="E1993" s="74"/>
      <c r="F1993" s="74"/>
      <c r="G1993" s="74"/>
      <c r="H1993" s="74"/>
      <c r="I1993" s="74"/>
      <c r="J1993" s="74"/>
      <c r="K1993" s="74"/>
      <c r="L1993" s="74"/>
      <c r="M1993" s="74"/>
      <c r="N1993" s="74"/>
      <c r="O1993" s="74"/>
      <c r="P1993" s="74"/>
      <c r="R1993" s="74"/>
      <c r="S1993" s="74"/>
      <c r="T1993" s="74"/>
      <c r="U1993" s="74"/>
      <c r="V1993" s="21"/>
      <c r="W1993" s="74"/>
      <c r="X1993" s="74"/>
      <c r="Y1993" s="74"/>
      <c r="Z1993" s="74"/>
      <c r="AA1993" s="74"/>
      <c r="AB1993" s="74"/>
      <c r="AC1993" s="74"/>
      <c r="AD1993" s="74"/>
      <c r="AE1993" s="74"/>
      <c r="AF1993" s="74"/>
      <c r="AG1993" s="74"/>
      <c r="AH1993" s="74"/>
      <c r="AI1993" s="74"/>
      <c r="AJ1993" s="74"/>
      <c r="AK1993" s="74"/>
      <c r="AL1993" s="74"/>
      <c r="AM1993" s="74"/>
      <c r="AN1993" s="74"/>
    </row>
    <row r="1994" spans="1:40" ht="14.5">
      <c r="A1994" s="74"/>
      <c r="B1994" s="74"/>
      <c r="C1994" s="74"/>
      <c r="D1994" s="74"/>
      <c r="E1994" s="74"/>
      <c r="F1994" s="74"/>
      <c r="G1994" s="74"/>
      <c r="H1994" s="74"/>
      <c r="I1994" s="74"/>
      <c r="J1994" s="74"/>
      <c r="K1994" s="74"/>
      <c r="L1994" s="74"/>
      <c r="M1994" s="74"/>
      <c r="N1994" s="74"/>
      <c r="O1994" s="74"/>
      <c r="P1994" s="74"/>
      <c r="R1994" s="74"/>
      <c r="S1994" s="74"/>
      <c r="T1994" s="74"/>
      <c r="U1994" s="74"/>
      <c r="V1994" s="21"/>
      <c r="W1994" s="74"/>
      <c r="X1994" s="74"/>
      <c r="Y1994" s="74"/>
      <c r="Z1994" s="74"/>
      <c r="AA1994" s="74"/>
      <c r="AB1994" s="74"/>
      <c r="AC1994" s="74"/>
      <c r="AD1994" s="74"/>
      <c r="AE1994" s="74"/>
      <c r="AF1994" s="74"/>
      <c r="AG1994" s="74"/>
      <c r="AH1994" s="74"/>
      <c r="AI1994" s="74"/>
      <c r="AJ1994" s="74"/>
      <c r="AK1994" s="74"/>
      <c r="AL1994" s="74"/>
      <c r="AM1994" s="74"/>
      <c r="AN1994" s="74"/>
    </row>
    <row r="1995" spans="1:40" ht="14.5">
      <c r="A1995" s="74"/>
      <c r="B1995" s="74"/>
      <c r="C1995" s="74"/>
      <c r="D1995" s="74"/>
      <c r="E1995" s="74"/>
      <c r="F1995" s="74"/>
      <c r="G1995" s="74"/>
      <c r="H1995" s="74"/>
      <c r="I1995" s="74"/>
      <c r="J1995" s="74"/>
      <c r="K1995" s="74"/>
      <c r="L1995" s="74"/>
      <c r="M1995" s="74"/>
      <c r="N1995" s="74"/>
      <c r="O1995" s="74"/>
      <c r="P1995" s="74"/>
      <c r="R1995" s="74"/>
      <c r="S1995" s="74"/>
      <c r="T1995" s="74"/>
      <c r="U1995" s="74"/>
      <c r="V1995" s="21"/>
      <c r="W1995" s="74"/>
      <c r="X1995" s="74"/>
      <c r="Y1995" s="74"/>
      <c r="Z1995" s="74"/>
      <c r="AA1995" s="74"/>
      <c r="AB1995" s="74"/>
      <c r="AC1995" s="74"/>
      <c r="AD1995" s="74"/>
      <c r="AE1995" s="74"/>
      <c r="AF1995" s="74"/>
      <c r="AG1995" s="74"/>
      <c r="AH1995" s="74"/>
      <c r="AI1995" s="74"/>
      <c r="AJ1995" s="74"/>
      <c r="AK1995" s="74"/>
      <c r="AL1995" s="74"/>
      <c r="AM1995" s="74"/>
      <c r="AN1995" s="74"/>
    </row>
    <row r="1996" spans="1:40" ht="14.5">
      <c r="A1996" s="74"/>
      <c r="B1996" s="74"/>
      <c r="C1996" s="74"/>
      <c r="D1996" s="74"/>
      <c r="E1996" s="74"/>
      <c r="F1996" s="74"/>
      <c r="G1996" s="74"/>
      <c r="H1996" s="74"/>
      <c r="I1996" s="74"/>
      <c r="J1996" s="74"/>
      <c r="K1996" s="74"/>
      <c r="L1996" s="74"/>
      <c r="M1996" s="74"/>
      <c r="N1996" s="74"/>
      <c r="O1996" s="74"/>
      <c r="P1996" s="74"/>
      <c r="R1996" s="74"/>
      <c r="S1996" s="74"/>
      <c r="T1996" s="74"/>
      <c r="U1996" s="74"/>
      <c r="V1996" s="21"/>
      <c r="W1996" s="74"/>
      <c r="X1996" s="74"/>
      <c r="Y1996" s="74"/>
      <c r="Z1996" s="74"/>
      <c r="AA1996" s="74"/>
      <c r="AB1996" s="74"/>
      <c r="AC1996" s="74"/>
      <c r="AD1996" s="74"/>
      <c r="AE1996" s="74"/>
      <c r="AF1996" s="74"/>
      <c r="AG1996" s="74"/>
      <c r="AH1996" s="74"/>
      <c r="AI1996" s="74"/>
      <c r="AJ1996" s="74"/>
      <c r="AK1996" s="74"/>
      <c r="AL1996" s="74"/>
      <c r="AM1996" s="74"/>
      <c r="AN1996" s="74"/>
    </row>
    <row r="1997" spans="1:40" ht="14.5">
      <c r="A1997" s="74"/>
      <c r="B1997" s="74"/>
      <c r="C1997" s="74"/>
      <c r="D1997" s="74"/>
      <c r="E1997" s="74"/>
      <c r="F1997" s="74"/>
      <c r="G1997" s="74"/>
      <c r="H1997" s="74"/>
      <c r="I1997" s="74"/>
      <c r="J1997" s="74"/>
      <c r="K1997" s="74"/>
      <c r="L1997" s="74"/>
      <c r="M1997" s="74"/>
      <c r="N1997" s="74"/>
      <c r="O1997" s="74"/>
      <c r="P1997" s="74"/>
      <c r="R1997" s="74"/>
      <c r="S1997" s="74"/>
      <c r="T1997" s="74"/>
      <c r="U1997" s="74"/>
      <c r="V1997" s="21"/>
      <c r="W1997" s="74"/>
      <c r="X1997" s="74"/>
      <c r="Y1997" s="74"/>
      <c r="Z1997" s="74"/>
      <c r="AA1997" s="74"/>
      <c r="AB1997" s="74"/>
      <c r="AC1997" s="74"/>
      <c r="AD1997" s="74"/>
      <c r="AE1997" s="74"/>
      <c r="AF1997" s="74"/>
      <c r="AG1997" s="74"/>
      <c r="AH1997" s="74"/>
      <c r="AI1997" s="74"/>
      <c r="AJ1997" s="74"/>
      <c r="AK1997" s="74"/>
      <c r="AL1997" s="74"/>
      <c r="AM1997" s="74"/>
      <c r="AN1997" s="74"/>
    </row>
    <row r="1998" spans="1:40" ht="14.5">
      <c r="A1998" s="74"/>
      <c r="B1998" s="74"/>
      <c r="C1998" s="74"/>
      <c r="D1998" s="74"/>
      <c r="E1998" s="74"/>
      <c r="F1998" s="74"/>
      <c r="G1998" s="74"/>
      <c r="H1998" s="74"/>
      <c r="I1998" s="74"/>
      <c r="J1998" s="74"/>
      <c r="K1998" s="74"/>
      <c r="L1998" s="74"/>
      <c r="M1998" s="74"/>
      <c r="N1998" s="74"/>
      <c r="O1998" s="74"/>
      <c r="P1998" s="74"/>
      <c r="R1998" s="74"/>
      <c r="S1998" s="74"/>
      <c r="T1998" s="74"/>
      <c r="U1998" s="74"/>
      <c r="V1998" s="21"/>
      <c r="W1998" s="74"/>
      <c r="X1998" s="74"/>
      <c r="Y1998" s="74"/>
      <c r="Z1998" s="74"/>
      <c r="AA1998" s="74"/>
      <c r="AB1998" s="74"/>
      <c r="AC1998" s="74"/>
      <c r="AD1998" s="74"/>
      <c r="AE1998" s="74"/>
      <c r="AF1998" s="74"/>
      <c r="AG1998" s="74"/>
      <c r="AH1998" s="74"/>
      <c r="AI1998" s="74"/>
      <c r="AJ1998" s="74"/>
      <c r="AK1998" s="74"/>
      <c r="AL1998" s="74"/>
      <c r="AM1998" s="74"/>
      <c r="AN1998" s="74"/>
    </row>
    <row r="1999" spans="1:40" ht="14.5">
      <c r="A1999" s="74"/>
      <c r="B1999" s="74"/>
      <c r="C1999" s="74"/>
      <c r="D1999" s="74"/>
      <c r="E1999" s="74"/>
      <c r="F1999" s="74"/>
      <c r="G1999" s="74"/>
      <c r="H1999" s="74"/>
      <c r="I1999" s="74"/>
      <c r="J1999" s="74"/>
      <c r="K1999" s="74"/>
      <c r="L1999" s="74"/>
      <c r="M1999" s="74"/>
      <c r="N1999" s="74"/>
      <c r="O1999" s="74"/>
      <c r="P1999" s="74"/>
      <c r="R1999" s="74"/>
      <c r="S1999" s="74"/>
      <c r="T1999" s="74"/>
      <c r="U1999" s="74"/>
      <c r="V1999" s="21"/>
      <c r="W1999" s="74"/>
      <c r="X1999" s="74"/>
      <c r="Y1999" s="74"/>
      <c r="Z1999" s="74"/>
      <c r="AA1999" s="74"/>
      <c r="AB1999" s="74"/>
      <c r="AC1999" s="74"/>
      <c r="AD1999" s="74"/>
      <c r="AE1999" s="74"/>
      <c r="AF1999" s="74"/>
      <c r="AG1999" s="74"/>
      <c r="AH1999" s="74"/>
      <c r="AI1999" s="74"/>
      <c r="AJ1999" s="74"/>
      <c r="AK1999" s="74"/>
      <c r="AL1999" s="74"/>
      <c r="AM1999" s="74"/>
      <c r="AN1999" s="74"/>
    </row>
    <row r="2000" spans="1:40" ht="14.5">
      <c r="A2000" s="74"/>
      <c r="B2000" s="74"/>
      <c r="C2000" s="74"/>
      <c r="D2000" s="74"/>
      <c r="E2000" s="74"/>
      <c r="F2000" s="74"/>
      <c r="G2000" s="74"/>
      <c r="H2000" s="74"/>
      <c r="I2000" s="74"/>
      <c r="J2000" s="74"/>
      <c r="K2000" s="74"/>
      <c r="L2000" s="74"/>
      <c r="M2000" s="74"/>
      <c r="N2000" s="74"/>
      <c r="O2000" s="74"/>
      <c r="P2000" s="74"/>
      <c r="R2000" s="74"/>
      <c r="S2000" s="74"/>
      <c r="T2000" s="74"/>
      <c r="U2000" s="74"/>
      <c r="V2000" s="21"/>
      <c r="W2000" s="74"/>
      <c r="X2000" s="74"/>
      <c r="Y2000" s="74"/>
      <c r="Z2000" s="74"/>
      <c r="AA2000" s="74"/>
      <c r="AB2000" s="74"/>
      <c r="AC2000" s="74"/>
      <c r="AD2000" s="74"/>
      <c r="AE2000" s="74"/>
      <c r="AF2000" s="74"/>
      <c r="AG2000" s="74"/>
      <c r="AH2000" s="74"/>
      <c r="AI2000" s="74"/>
      <c r="AJ2000" s="74"/>
      <c r="AK2000" s="74"/>
      <c r="AL2000" s="74"/>
      <c r="AM2000" s="74"/>
      <c r="AN2000" s="74"/>
    </row>
    <row r="2001" spans="1:40" ht="14.5">
      <c r="A2001" s="74"/>
      <c r="B2001" s="74"/>
      <c r="C2001" s="74"/>
      <c r="D2001" s="74"/>
      <c r="E2001" s="74"/>
      <c r="F2001" s="74"/>
      <c r="G2001" s="74"/>
      <c r="H2001" s="74"/>
      <c r="I2001" s="74"/>
      <c r="J2001" s="74"/>
      <c r="K2001" s="74"/>
      <c r="L2001" s="74"/>
      <c r="M2001" s="74"/>
      <c r="N2001" s="74"/>
      <c r="O2001" s="74"/>
      <c r="P2001" s="74"/>
      <c r="R2001" s="74"/>
      <c r="S2001" s="74"/>
      <c r="T2001" s="74"/>
      <c r="U2001" s="74"/>
      <c r="V2001" s="21"/>
      <c r="W2001" s="74"/>
      <c r="X2001" s="74"/>
      <c r="Y2001" s="74"/>
      <c r="Z2001" s="74"/>
      <c r="AA2001" s="74"/>
      <c r="AB2001" s="74"/>
      <c r="AC2001" s="74"/>
      <c r="AD2001" s="74"/>
      <c r="AE2001" s="74"/>
      <c r="AF2001" s="74"/>
      <c r="AG2001" s="74"/>
      <c r="AH2001" s="74"/>
      <c r="AI2001" s="74"/>
      <c r="AJ2001" s="74"/>
      <c r="AK2001" s="74"/>
      <c r="AL2001" s="74"/>
      <c r="AM2001" s="74"/>
      <c r="AN2001" s="74"/>
    </row>
    <row r="2002" spans="1:40" ht="14.5">
      <c r="A2002" s="74"/>
      <c r="B2002" s="74"/>
      <c r="C2002" s="74"/>
      <c r="D2002" s="74"/>
      <c r="E2002" s="74"/>
      <c r="F2002" s="74"/>
      <c r="G2002" s="74"/>
      <c r="H2002" s="74"/>
      <c r="I2002" s="74"/>
      <c r="J2002" s="74"/>
      <c r="K2002" s="74"/>
      <c r="L2002" s="74"/>
      <c r="M2002" s="74"/>
      <c r="N2002" s="74"/>
      <c r="O2002" s="74"/>
      <c r="P2002" s="74"/>
      <c r="R2002" s="74"/>
      <c r="S2002" s="74"/>
      <c r="T2002" s="74"/>
      <c r="U2002" s="74"/>
      <c r="V2002" s="21"/>
      <c r="W2002" s="74"/>
      <c r="X2002" s="74"/>
      <c r="Y2002" s="74"/>
      <c r="Z2002" s="74"/>
      <c r="AA2002" s="74"/>
      <c r="AB2002" s="74"/>
      <c r="AC2002" s="74"/>
      <c r="AD2002" s="74"/>
      <c r="AE2002" s="74"/>
      <c r="AF2002" s="74"/>
      <c r="AG2002" s="74"/>
      <c r="AH2002" s="74"/>
      <c r="AI2002" s="74"/>
      <c r="AJ2002" s="74"/>
      <c r="AK2002" s="74"/>
      <c r="AL2002" s="74"/>
      <c r="AM2002" s="74"/>
      <c r="AN2002" s="74"/>
    </row>
    <row r="2003" spans="1:40" ht="14.5">
      <c r="A2003" s="74"/>
      <c r="B2003" s="74"/>
      <c r="C2003" s="74"/>
      <c r="D2003" s="74"/>
      <c r="E2003" s="74"/>
      <c r="F2003" s="74"/>
      <c r="G2003" s="74"/>
      <c r="H2003" s="74"/>
      <c r="I2003" s="74"/>
      <c r="J2003" s="74"/>
      <c r="K2003" s="74"/>
      <c r="L2003" s="74"/>
      <c r="M2003" s="74"/>
      <c r="N2003" s="74"/>
      <c r="O2003" s="74"/>
      <c r="P2003" s="74"/>
      <c r="R2003" s="74"/>
      <c r="S2003" s="74"/>
      <c r="T2003" s="74"/>
      <c r="U2003" s="74"/>
      <c r="V2003" s="21"/>
      <c r="W2003" s="74"/>
      <c r="X2003" s="74"/>
      <c r="Y2003" s="74"/>
      <c r="Z2003" s="74"/>
      <c r="AA2003" s="74"/>
      <c r="AB2003" s="74"/>
      <c r="AC2003" s="74"/>
      <c r="AD2003" s="74"/>
      <c r="AE2003" s="74"/>
      <c r="AF2003" s="74"/>
      <c r="AG2003" s="74"/>
      <c r="AH2003" s="74"/>
      <c r="AI2003" s="74"/>
      <c r="AJ2003" s="74"/>
      <c r="AK2003" s="74"/>
      <c r="AL2003" s="74"/>
      <c r="AM2003" s="74"/>
      <c r="AN2003" s="74"/>
    </row>
    <row r="2004" spans="1:40" ht="14.5">
      <c r="A2004" s="74"/>
      <c r="B2004" s="74"/>
      <c r="C2004" s="74"/>
      <c r="D2004" s="74"/>
      <c r="E2004" s="74"/>
      <c r="F2004" s="74"/>
      <c r="G2004" s="74"/>
      <c r="H2004" s="74"/>
      <c r="I2004" s="74"/>
      <c r="J2004" s="74"/>
      <c r="K2004" s="74"/>
      <c r="L2004" s="74"/>
      <c r="M2004" s="74"/>
      <c r="N2004" s="74"/>
      <c r="O2004" s="74"/>
      <c r="P2004" s="74"/>
      <c r="R2004" s="74"/>
      <c r="S2004" s="74"/>
      <c r="T2004" s="74"/>
      <c r="U2004" s="74"/>
      <c r="V2004" s="21"/>
      <c r="W2004" s="74"/>
      <c r="X2004" s="74"/>
      <c r="Y2004" s="74"/>
      <c r="Z2004" s="74"/>
      <c r="AA2004" s="74"/>
      <c r="AB2004" s="74"/>
      <c r="AC2004" s="74"/>
      <c r="AD2004" s="74"/>
      <c r="AE2004" s="74"/>
      <c r="AF2004" s="74"/>
      <c r="AG2004" s="74"/>
      <c r="AH2004" s="74"/>
      <c r="AI2004" s="74"/>
      <c r="AJ2004" s="74"/>
      <c r="AK2004" s="74"/>
      <c r="AL2004" s="74"/>
      <c r="AM2004" s="74"/>
      <c r="AN2004" s="74"/>
    </row>
    <row r="2005" spans="1:40" ht="14.5">
      <c r="A2005" s="74"/>
      <c r="B2005" s="74"/>
      <c r="C2005" s="74"/>
      <c r="D2005" s="74"/>
      <c r="E2005" s="74"/>
      <c r="F2005" s="74"/>
      <c r="G2005" s="74"/>
      <c r="H2005" s="74"/>
      <c r="I2005" s="74"/>
      <c r="J2005" s="74"/>
      <c r="K2005" s="74"/>
      <c r="L2005" s="74"/>
      <c r="M2005" s="74"/>
      <c r="N2005" s="74"/>
      <c r="O2005" s="74"/>
      <c r="P2005" s="74"/>
      <c r="R2005" s="74"/>
      <c r="S2005" s="74"/>
      <c r="T2005" s="74"/>
      <c r="U2005" s="74"/>
      <c r="V2005" s="21"/>
      <c r="W2005" s="74"/>
      <c r="X2005" s="74"/>
      <c r="Y2005" s="74"/>
      <c r="Z2005" s="74"/>
      <c r="AA2005" s="74"/>
      <c r="AB2005" s="74"/>
      <c r="AC2005" s="74"/>
      <c r="AD2005" s="74"/>
      <c r="AE2005" s="74"/>
      <c r="AF2005" s="74"/>
      <c r="AG2005" s="74"/>
      <c r="AH2005" s="74"/>
      <c r="AI2005" s="74"/>
      <c r="AJ2005" s="74"/>
      <c r="AK2005" s="74"/>
      <c r="AL2005" s="74"/>
      <c r="AM2005" s="74"/>
      <c r="AN2005" s="74"/>
    </row>
    <row r="2006" spans="1:40" ht="14.5">
      <c r="A2006" s="74"/>
      <c r="B2006" s="74"/>
      <c r="C2006" s="74"/>
      <c r="D2006" s="74"/>
      <c r="E2006" s="74"/>
      <c r="F2006" s="74"/>
      <c r="G2006" s="74"/>
      <c r="H2006" s="74"/>
      <c r="I2006" s="74"/>
      <c r="J2006" s="74"/>
      <c r="K2006" s="74"/>
      <c r="L2006" s="74"/>
      <c r="M2006" s="74"/>
      <c r="N2006" s="74"/>
      <c r="O2006" s="74"/>
      <c r="P2006" s="74"/>
      <c r="R2006" s="74"/>
      <c r="S2006" s="74"/>
      <c r="T2006" s="74"/>
      <c r="U2006" s="74"/>
      <c r="V2006" s="21"/>
      <c r="W2006" s="74"/>
      <c r="X2006" s="74"/>
      <c r="Y2006" s="74"/>
      <c r="Z2006" s="74"/>
      <c r="AA2006" s="74"/>
      <c r="AB2006" s="74"/>
      <c r="AC2006" s="74"/>
      <c r="AD2006" s="74"/>
      <c r="AE2006" s="74"/>
      <c r="AF2006" s="74"/>
      <c r="AG2006" s="74"/>
      <c r="AH2006" s="74"/>
      <c r="AI2006" s="74"/>
      <c r="AJ2006" s="74"/>
      <c r="AK2006" s="74"/>
      <c r="AL2006" s="74"/>
      <c r="AM2006" s="74"/>
      <c r="AN2006" s="74"/>
    </row>
    <row r="2007" spans="1:40" ht="14.5">
      <c r="A2007" s="74"/>
      <c r="B2007" s="74"/>
      <c r="C2007" s="74"/>
      <c r="D2007" s="74"/>
      <c r="E2007" s="74"/>
      <c r="F2007" s="74"/>
      <c r="G2007" s="74"/>
      <c r="H2007" s="74"/>
      <c r="I2007" s="74"/>
      <c r="J2007" s="74"/>
      <c r="K2007" s="74"/>
      <c r="L2007" s="74"/>
      <c r="M2007" s="74"/>
      <c r="N2007" s="74"/>
      <c r="O2007" s="74"/>
      <c r="P2007" s="74"/>
      <c r="R2007" s="74"/>
      <c r="S2007" s="74"/>
      <c r="T2007" s="74"/>
      <c r="U2007" s="74"/>
      <c r="V2007" s="21"/>
      <c r="W2007" s="74"/>
      <c r="X2007" s="74"/>
      <c r="Y2007" s="74"/>
      <c r="Z2007" s="74"/>
      <c r="AA2007" s="74"/>
      <c r="AB2007" s="74"/>
      <c r="AC2007" s="74"/>
      <c r="AD2007" s="74"/>
      <c r="AE2007" s="74"/>
      <c r="AF2007" s="74"/>
      <c r="AG2007" s="74"/>
      <c r="AH2007" s="74"/>
      <c r="AI2007" s="74"/>
      <c r="AJ2007" s="74"/>
      <c r="AK2007" s="74"/>
      <c r="AL2007" s="74"/>
      <c r="AM2007" s="74"/>
      <c r="AN2007" s="74"/>
    </row>
    <row r="2008" spans="1:40" ht="14.5">
      <c r="A2008" s="74"/>
      <c r="B2008" s="74"/>
      <c r="C2008" s="74"/>
      <c r="D2008" s="74"/>
      <c r="E2008" s="74"/>
      <c r="F2008" s="74"/>
      <c r="G2008" s="74"/>
      <c r="H2008" s="74"/>
      <c r="I2008" s="74"/>
      <c r="J2008" s="74"/>
      <c r="K2008" s="74"/>
      <c r="L2008" s="74"/>
      <c r="M2008" s="74"/>
      <c r="N2008" s="74"/>
      <c r="O2008" s="74"/>
      <c r="P2008" s="74"/>
      <c r="R2008" s="74"/>
      <c r="S2008" s="74"/>
      <c r="T2008" s="74"/>
      <c r="U2008" s="74"/>
      <c r="V2008" s="21"/>
      <c r="W2008" s="74"/>
      <c r="X2008" s="74"/>
      <c r="Y2008" s="74"/>
      <c r="Z2008" s="74"/>
      <c r="AA2008" s="74"/>
      <c r="AB2008" s="74"/>
      <c r="AC2008" s="74"/>
      <c r="AD2008" s="74"/>
      <c r="AE2008" s="74"/>
      <c r="AF2008" s="74"/>
      <c r="AG2008" s="74"/>
      <c r="AH2008" s="74"/>
      <c r="AI2008" s="74"/>
      <c r="AJ2008" s="74"/>
      <c r="AK2008" s="74"/>
      <c r="AL2008" s="74"/>
      <c r="AM2008" s="74"/>
      <c r="AN2008" s="74"/>
    </row>
    <row r="2009" spans="1:40" ht="14.5">
      <c r="A2009" s="74"/>
      <c r="B2009" s="74"/>
      <c r="C2009" s="74"/>
      <c r="D2009" s="74"/>
      <c r="E2009" s="74"/>
      <c r="F2009" s="74"/>
      <c r="G2009" s="74"/>
      <c r="H2009" s="74"/>
      <c r="I2009" s="74"/>
      <c r="J2009" s="74"/>
      <c r="K2009" s="74"/>
      <c r="L2009" s="74"/>
      <c r="M2009" s="74"/>
      <c r="N2009" s="74"/>
      <c r="O2009" s="74"/>
      <c r="P2009" s="74"/>
      <c r="R2009" s="74"/>
      <c r="S2009" s="74"/>
      <c r="T2009" s="74"/>
      <c r="U2009" s="74"/>
      <c r="V2009" s="21"/>
      <c r="W2009" s="74"/>
      <c r="X2009" s="74"/>
      <c r="Y2009" s="74"/>
      <c r="Z2009" s="74"/>
      <c r="AA2009" s="74"/>
      <c r="AB2009" s="74"/>
      <c r="AC2009" s="74"/>
      <c r="AD2009" s="74"/>
      <c r="AE2009" s="74"/>
      <c r="AF2009" s="74"/>
      <c r="AG2009" s="74"/>
      <c r="AH2009" s="74"/>
      <c r="AI2009" s="74"/>
      <c r="AJ2009" s="74"/>
      <c r="AK2009" s="74"/>
      <c r="AL2009" s="74"/>
      <c r="AM2009" s="74"/>
      <c r="AN2009" s="74"/>
    </row>
    <row r="2010" spans="1:40" ht="14.5">
      <c r="A2010" s="74"/>
      <c r="B2010" s="74"/>
      <c r="C2010" s="74"/>
      <c r="D2010" s="74"/>
      <c r="E2010" s="74"/>
      <c r="F2010" s="74"/>
      <c r="G2010" s="74"/>
      <c r="H2010" s="74"/>
      <c r="I2010" s="74"/>
      <c r="J2010" s="74"/>
      <c r="K2010" s="74"/>
      <c r="L2010" s="74"/>
      <c r="M2010" s="74"/>
      <c r="N2010" s="74"/>
      <c r="O2010" s="74"/>
      <c r="P2010" s="74"/>
      <c r="R2010" s="74"/>
      <c r="S2010" s="74"/>
      <c r="T2010" s="74"/>
      <c r="U2010" s="74"/>
      <c r="V2010" s="21"/>
      <c r="W2010" s="74"/>
      <c r="X2010" s="74"/>
      <c r="Y2010" s="74"/>
      <c r="Z2010" s="74"/>
      <c r="AA2010" s="74"/>
      <c r="AB2010" s="74"/>
      <c r="AC2010" s="74"/>
      <c r="AD2010" s="74"/>
      <c r="AE2010" s="74"/>
      <c r="AF2010" s="74"/>
      <c r="AG2010" s="74"/>
      <c r="AH2010" s="74"/>
      <c r="AI2010" s="74"/>
      <c r="AJ2010" s="74"/>
      <c r="AK2010" s="74"/>
      <c r="AL2010" s="74"/>
      <c r="AM2010" s="74"/>
      <c r="AN2010" s="74"/>
    </row>
    <row r="2011" spans="1:40" ht="14.5">
      <c r="A2011" s="74"/>
      <c r="B2011" s="74"/>
      <c r="C2011" s="74"/>
      <c r="D2011" s="74"/>
      <c r="E2011" s="74"/>
      <c r="F2011" s="74"/>
      <c r="G2011" s="74"/>
      <c r="H2011" s="74"/>
      <c r="I2011" s="74"/>
      <c r="J2011" s="74"/>
      <c r="K2011" s="74"/>
      <c r="L2011" s="74"/>
      <c r="M2011" s="74"/>
      <c r="N2011" s="74"/>
      <c r="O2011" s="74"/>
      <c r="P2011" s="74"/>
      <c r="R2011" s="74"/>
      <c r="S2011" s="74"/>
      <c r="T2011" s="74"/>
      <c r="U2011" s="74"/>
      <c r="V2011" s="21"/>
      <c r="W2011" s="74"/>
      <c r="X2011" s="74"/>
      <c r="Y2011" s="74"/>
      <c r="Z2011" s="74"/>
      <c r="AA2011" s="74"/>
      <c r="AB2011" s="74"/>
      <c r="AC2011" s="74"/>
      <c r="AD2011" s="74"/>
      <c r="AE2011" s="74"/>
      <c r="AF2011" s="74"/>
      <c r="AG2011" s="74"/>
      <c r="AH2011" s="74"/>
      <c r="AI2011" s="74"/>
      <c r="AJ2011" s="74"/>
      <c r="AK2011" s="74"/>
      <c r="AL2011" s="74"/>
      <c r="AM2011" s="74"/>
      <c r="AN2011" s="74"/>
    </row>
    <row r="2012" spans="1:40" ht="14.5">
      <c r="A2012" s="74"/>
      <c r="B2012" s="74"/>
      <c r="C2012" s="74"/>
      <c r="D2012" s="74"/>
      <c r="E2012" s="74"/>
      <c r="F2012" s="74"/>
      <c r="G2012" s="74"/>
      <c r="H2012" s="74"/>
      <c r="I2012" s="74"/>
      <c r="J2012" s="74"/>
      <c r="K2012" s="74"/>
      <c r="L2012" s="74"/>
      <c r="M2012" s="74"/>
      <c r="N2012" s="74"/>
      <c r="O2012" s="74"/>
      <c r="P2012" s="74"/>
      <c r="R2012" s="74"/>
      <c r="S2012" s="74"/>
      <c r="T2012" s="74"/>
      <c r="U2012" s="74"/>
      <c r="V2012" s="21"/>
      <c r="W2012" s="74"/>
      <c r="X2012" s="74"/>
      <c r="Y2012" s="74"/>
      <c r="Z2012" s="74"/>
      <c r="AA2012" s="74"/>
      <c r="AB2012" s="74"/>
      <c r="AC2012" s="74"/>
      <c r="AD2012" s="74"/>
      <c r="AE2012" s="74"/>
      <c r="AF2012" s="74"/>
      <c r="AG2012" s="74"/>
      <c r="AH2012" s="74"/>
      <c r="AI2012" s="74"/>
      <c r="AJ2012" s="74"/>
      <c r="AK2012" s="74"/>
      <c r="AL2012" s="74"/>
      <c r="AM2012" s="74"/>
      <c r="AN2012" s="74"/>
    </row>
    <row r="2013" spans="1:40" ht="14.5">
      <c r="A2013" s="74"/>
      <c r="B2013" s="74"/>
      <c r="C2013" s="74"/>
      <c r="D2013" s="74"/>
      <c r="E2013" s="74"/>
      <c r="F2013" s="74"/>
      <c r="G2013" s="74"/>
      <c r="H2013" s="74"/>
      <c r="I2013" s="74"/>
      <c r="J2013" s="74"/>
      <c r="K2013" s="74"/>
      <c r="L2013" s="74"/>
      <c r="M2013" s="74"/>
      <c r="N2013" s="74"/>
      <c r="O2013" s="74"/>
      <c r="P2013" s="74"/>
      <c r="R2013" s="74"/>
      <c r="S2013" s="74"/>
      <c r="T2013" s="74"/>
      <c r="U2013" s="74"/>
      <c r="V2013" s="21"/>
      <c r="W2013" s="74"/>
      <c r="X2013" s="74"/>
      <c r="Y2013" s="74"/>
      <c r="Z2013" s="74"/>
      <c r="AA2013" s="74"/>
      <c r="AB2013" s="74"/>
      <c r="AC2013" s="74"/>
      <c r="AD2013" s="74"/>
      <c r="AE2013" s="74"/>
      <c r="AF2013" s="74"/>
      <c r="AG2013" s="74"/>
      <c r="AH2013" s="74"/>
      <c r="AI2013" s="74"/>
      <c r="AJ2013" s="74"/>
      <c r="AK2013" s="74"/>
      <c r="AL2013" s="74"/>
      <c r="AM2013" s="74"/>
      <c r="AN2013" s="74"/>
    </row>
    <row r="2014" spans="1:40" ht="14.5">
      <c r="A2014" s="74"/>
      <c r="B2014" s="74"/>
      <c r="C2014" s="74"/>
      <c r="D2014" s="74"/>
      <c r="E2014" s="74"/>
      <c r="F2014" s="74"/>
      <c r="G2014" s="74"/>
      <c r="H2014" s="74"/>
      <c r="I2014" s="74"/>
      <c r="J2014" s="74"/>
      <c r="K2014" s="74"/>
      <c r="L2014" s="74"/>
      <c r="M2014" s="74"/>
      <c r="N2014" s="74"/>
      <c r="O2014" s="74"/>
      <c r="P2014" s="74"/>
      <c r="R2014" s="74"/>
      <c r="S2014" s="74"/>
      <c r="T2014" s="74"/>
      <c r="U2014" s="74"/>
      <c r="V2014" s="21"/>
      <c r="W2014" s="74"/>
      <c r="X2014" s="74"/>
      <c r="Y2014" s="74"/>
      <c r="Z2014" s="74"/>
      <c r="AA2014" s="74"/>
      <c r="AB2014" s="74"/>
      <c r="AC2014" s="74"/>
      <c r="AD2014" s="74"/>
      <c r="AE2014" s="74"/>
      <c r="AF2014" s="74"/>
      <c r="AG2014" s="74"/>
      <c r="AH2014" s="74"/>
      <c r="AI2014" s="74"/>
      <c r="AJ2014" s="74"/>
      <c r="AK2014" s="74"/>
      <c r="AL2014" s="74"/>
      <c r="AM2014" s="74"/>
      <c r="AN2014" s="74"/>
    </row>
    <row r="2015" spans="1:40" ht="14.5">
      <c r="A2015" s="74"/>
      <c r="B2015" s="74"/>
      <c r="C2015" s="74"/>
      <c r="D2015" s="74"/>
      <c r="E2015" s="74"/>
      <c r="F2015" s="74"/>
      <c r="G2015" s="74"/>
      <c r="H2015" s="74"/>
      <c r="I2015" s="74"/>
      <c r="J2015" s="74"/>
      <c r="K2015" s="74"/>
      <c r="L2015" s="74"/>
      <c r="M2015" s="74"/>
      <c r="N2015" s="74"/>
      <c r="O2015" s="74"/>
      <c r="P2015" s="74"/>
      <c r="R2015" s="74"/>
      <c r="S2015" s="74"/>
      <c r="T2015" s="74"/>
      <c r="U2015" s="74"/>
      <c r="V2015" s="21"/>
      <c r="W2015" s="74"/>
      <c r="X2015" s="74"/>
      <c r="Y2015" s="74"/>
      <c r="Z2015" s="74"/>
      <c r="AA2015" s="74"/>
      <c r="AB2015" s="74"/>
      <c r="AC2015" s="74"/>
      <c r="AD2015" s="74"/>
      <c r="AE2015" s="74"/>
      <c r="AF2015" s="74"/>
      <c r="AG2015" s="74"/>
      <c r="AH2015" s="74"/>
      <c r="AI2015" s="74"/>
      <c r="AJ2015" s="74"/>
      <c r="AK2015" s="74"/>
      <c r="AL2015" s="74"/>
      <c r="AM2015" s="74"/>
      <c r="AN2015" s="74"/>
    </row>
    <row r="2016" spans="1:40" ht="14.5">
      <c r="A2016" s="74"/>
      <c r="B2016" s="74"/>
      <c r="C2016" s="74"/>
      <c r="D2016" s="74"/>
      <c r="E2016" s="74"/>
      <c r="F2016" s="74"/>
      <c r="G2016" s="74"/>
      <c r="H2016" s="74"/>
      <c r="I2016" s="74"/>
      <c r="J2016" s="74"/>
      <c r="K2016" s="74"/>
      <c r="L2016" s="74"/>
      <c r="M2016" s="74"/>
      <c r="N2016" s="74"/>
      <c r="O2016" s="74"/>
      <c r="P2016" s="74"/>
      <c r="R2016" s="74"/>
      <c r="S2016" s="74"/>
      <c r="T2016" s="74"/>
      <c r="U2016" s="74"/>
      <c r="V2016" s="21"/>
      <c r="W2016" s="74"/>
      <c r="X2016" s="74"/>
      <c r="Y2016" s="74"/>
      <c r="Z2016" s="74"/>
      <c r="AA2016" s="74"/>
      <c r="AB2016" s="74"/>
      <c r="AC2016" s="74"/>
      <c r="AD2016" s="74"/>
      <c r="AE2016" s="74"/>
      <c r="AF2016" s="74"/>
      <c r="AG2016" s="74"/>
      <c r="AH2016" s="74"/>
      <c r="AI2016" s="74"/>
      <c r="AJ2016" s="74"/>
      <c r="AK2016" s="74"/>
      <c r="AL2016" s="74"/>
      <c r="AM2016" s="74"/>
      <c r="AN2016" s="74"/>
    </row>
    <row r="2017" spans="1:40" ht="14.5">
      <c r="A2017" s="74"/>
      <c r="B2017" s="74"/>
      <c r="C2017" s="74"/>
      <c r="D2017" s="74"/>
      <c r="E2017" s="74"/>
      <c r="F2017" s="74"/>
      <c r="G2017" s="74"/>
      <c r="H2017" s="74"/>
      <c r="I2017" s="74"/>
      <c r="J2017" s="74"/>
      <c r="K2017" s="74"/>
      <c r="L2017" s="74"/>
      <c r="M2017" s="74"/>
      <c r="N2017" s="74"/>
      <c r="O2017" s="74"/>
      <c r="P2017" s="74"/>
      <c r="R2017" s="74"/>
      <c r="S2017" s="74"/>
      <c r="T2017" s="74"/>
      <c r="U2017" s="74"/>
      <c r="V2017" s="21"/>
      <c r="W2017" s="74"/>
      <c r="X2017" s="74"/>
      <c r="Y2017" s="74"/>
      <c r="Z2017" s="74"/>
      <c r="AA2017" s="74"/>
      <c r="AB2017" s="74"/>
      <c r="AC2017" s="74"/>
      <c r="AD2017" s="74"/>
      <c r="AE2017" s="74"/>
      <c r="AF2017" s="74"/>
      <c r="AG2017" s="74"/>
      <c r="AH2017" s="74"/>
      <c r="AI2017" s="74"/>
      <c r="AJ2017" s="74"/>
      <c r="AK2017" s="74"/>
      <c r="AL2017" s="74"/>
      <c r="AM2017" s="74"/>
      <c r="AN2017" s="74"/>
    </row>
    <row r="2018" spans="1:40" ht="14.5">
      <c r="A2018" s="74"/>
      <c r="B2018" s="74"/>
      <c r="C2018" s="74"/>
      <c r="D2018" s="74"/>
      <c r="E2018" s="74"/>
      <c r="F2018" s="74"/>
      <c r="G2018" s="74"/>
      <c r="H2018" s="74"/>
      <c r="I2018" s="74"/>
      <c r="J2018" s="74"/>
      <c r="K2018" s="74"/>
      <c r="L2018" s="74"/>
      <c r="M2018" s="74"/>
      <c r="N2018" s="74"/>
      <c r="O2018" s="74"/>
      <c r="P2018" s="74"/>
      <c r="R2018" s="74"/>
      <c r="S2018" s="74"/>
      <c r="T2018" s="74"/>
      <c r="U2018" s="74"/>
      <c r="V2018" s="21"/>
      <c r="W2018" s="74"/>
      <c r="X2018" s="74"/>
      <c r="Y2018" s="74"/>
      <c r="Z2018" s="74"/>
      <c r="AA2018" s="74"/>
      <c r="AB2018" s="74"/>
      <c r="AC2018" s="74"/>
      <c r="AD2018" s="74"/>
      <c r="AE2018" s="74"/>
      <c r="AF2018" s="74"/>
      <c r="AG2018" s="74"/>
      <c r="AH2018" s="74"/>
      <c r="AI2018" s="74"/>
      <c r="AJ2018" s="74"/>
      <c r="AK2018" s="74"/>
      <c r="AL2018" s="74"/>
      <c r="AM2018" s="74"/>
      <c r="AN2018" s="74"/>
    </row>
    <row r="2019" spans="1:40" ht="14.5">
      <c r="A2019" s="74"/>
      <c r="B2019" s="74"/>
      <c r="C2019" s="74"/>
      <c r="D2019" s="74"/>
      <c r="E2019" s="74"/>
      <c r="F2019" s="74"/>
      <c r="G2019" s="74"/>
      <c r="H2019" s="74"/>
      <c r="I2019" s="74"/>
      <c r="J2019" s="74"/>
      <c r="K2019" s="74"/>
      <c r="L2019" s="74"/>
      <c r="M2019" s="74"/>
      <c r="N2019" s="74"/>
      <c r="O2019" s="74"/>
      <c r="P2019" s="74"/>
      <c r="R2019" s="74"/>
      <c r="S2019" s="74"/>
      <c r="T2019" s="74"/>
      <c r="U2019" s="74"/>
      <c r="V2019" s="21"/>
      <c r="W2019" s="74"/>
      <c r="X2019" s="74"/>
      <c r="Y2019" s="74"/>
      <c r="Z2019" s="74"/>
      <c r="AA2019" s="74"/>
      <c r="AB2019" s="74"/>
      <c r="AC2019" s="74"/>
      <c r="AD2019" s="74"/>
      <c r="AE2019" s="74"/>
      <c r="AF2019" s="74"/>
      <c r="AG2019" s="74"/>
      <c r="AH2019" s="74"/>
      <c r="AI2019" s="74"/>
      <c r="AJ2019" s="74"/>
      <c r="AK2019" s="74"/>
      <c r="AL2019" s="74"/>
      <c r="AM2019" s="74"/>
      <c r="AN2019" s="74"/>
    </row>
    <row r="2020" spans="1:40" ht="14.5">
      <c r="A2020" s="74"/>
      <c r="B2020" s="74"/>
      <c r="C2020" s="74"/>
      <c r="D2020" s="74"/>
      <c r="E2020" s="74"/>
      <c r="F2020" s="74"/>
      <c r="G2020" s="74"/>
      <c r="H2020" s="74"/>
      <c r="I2020" s="74"/>
      <c r="J2020" s="74"/>
      <c r="K2020" s="74"/>
      <c r="L2020" s="74"/>
      <c r="M2020" s="74"/>
      <c r="N2020" s="74"/>
      <c r="O2020" s="74"/>
      <c r="P2020" s="74"/>
      <c r="R2020" s="74"/>
      <c r="S2020" s="74"/>
      <c r="T2020" s="74"/>
      <c r="U2020" s="74"/>
      <c r="V2020" s="21"/>
      <c r="W2020" s="74"/>
      <c r="X2020" s="74"/>
      <c r="Y2020" s="74"/>
      <c r="Z2020" s="74"/>
      <c r="AA2020" s="74"/>
      <c r="AB2020" s="74"/>
      <c r="AC2020" s="74"/>
      <c r="AD2020" s="74"/>
      <c r="AE2020" s="74"/>
      <c r="AF2020" s="74"/>
      <c r="AG2020" s="74"/>
      <c r="AH2020" s="74"/>
      <c r="AI2020" s="74"/>
      <c r="AJ2020" s="74"/>
      <c r="AK2020" s="74"/>
      <c r="AL2020" s="74"/>
      <c r="AM2020" s="74"/>
      <c r="AN2020" s="74"/>
    </row>
    <row r="2021" spans="1:40" ht="14.5">
      <c r="A2021" s="74"/>
      <c r="B2021" s="74"/>
      <c r="C2021" s="74"/>
      <c r="D2021" s="74"/>
      <c r="E2021" s="74"/>
      <c r="F2021" s="74"/>
      <c r="G2021" s="74"/>
      <c r="H2021" s="74"/>
      <c r="I2021" s="74"/>
      <c r="J2021" s="74"/>
      <c r="K2021" s="74"/>
      <c r="L2021" s="74"/>
      <c r="M2021" s="74"/>
      <c r="N2021" s="74"/>
      <c r="O2021" s="74"/>
      <c r="P2021" s="74"/>
      <c r="R2021" s="74"/>
      <c r="S2021" s="74"/>
      <c r="T2021" s="74"/>
      <c r="U2021" s="74"/>
      <c r="V2021" s="21"/>
      <c r="W2021" s="74"/>
      <c r="X2021" s="74"/>
      <c r="Y2021" s="74"/>
      <c r="Z2021" s="74"/>
      <c r="AA2021" s="74"/>
      <c r="AB2021" s="74"/>
      <c r="AC2021" s="74"/>
      <c r="AD2021" s="74"/>
      <c r="AE2021" s="74"/>
      <c r="AF2021" s="74"/>
      <c r="AG2021" s="74"/>
      <c r="AH2021" s="74"/>
      <c r="AI2021" s="74"/>
      <c r="AJ2021" s="74"/>
      <c r="AK2021" s="74"/>
      <c r="AL2021" s="74"/>
      <c r="AM2021" s="74"/>
      <c r="AN2021" s="74"/>
    </row>
    <row r="2022" spans="1:40" ht="14.5">
      <c r="A2022" s="74"/>
      <c r="B2022" s="74"/>
      <c r="C2022" s="74"/>
      <c r="D2022" s="74"/>
      <c r="E2022" s="74"/>
      <c r="F2022" s="74"/>
      <c r="G2022" s="74"/>
      <c r="H2022" s="74"/>
      <c r="I2022" s="74"/>
      <c r="J2022" s="74"/>
      <c r="K2022" s="74"/>
      <c r="L2022" s="74"/>
      <c r="M2022" s="74"/>
      <c r="N2022" s="74"/>
      <c r="O2022" s="74"/>
      <c r="P2022" s="74"/>
      <c r="R2022" s="74"/>
      <c r="S2022" s="74"/>
      <c r="T2022" s="74"/>
      <c r="U2022" s="74"/>
      <c r="V2022" s="21"/>
      <c r="W2022" s="74"/>
      <c r="X2022" s="74"/>
      <c r="Y2022" s="74"/>
      <c r="Z2022" s="74"/>
      <c r="AA2022" s="74"/>
      <c r="AB2022" s="74"/>
      <c r="AC2022" s="74"/>
      <c r="AD2022" s="74"/>
      <c r="AE2022" s="74"/>
      <c r="AF2022" s="74"/>
      <c r="AG2022" s="74"/>
      <c r="AH2022" s="74"/>
      <c r="AI2022" s="74"/>
      <c r="AJ2022" s="74"/>
      <c r="AK2022" s="74"/>
      <c r="AL2022" s="74"/>
      <c r="AM2022" s="74"/>
      <c r="AN2022" s="74"/>
    </row>
    <row r="2023" spans="1:40" ht="14.5">
      <c r="A2023" s="74"/>
      <c r="B2023" s="74"/>
      <c r="C2023" s="74"/>
      <c r="D2023" s="74"/>
      <c r="E2023" s="74"/>
      <c r="F2023" s="74"/>
      <c r="G2023" s="74"/>
      <c r="H2023" s="74"/>
      <c r="I2023" s="74"/>
      <c r="J2023" s="74"/>
      <c r="K2023" s="74"/>
      <c r="L2023" s="74"/>
      <c r="M2023" s="74"/>
      <c r="N2023" s="74"/>
      <c r="O2023" s="74"/>
      <c r="P2023" s="74"/>
      <c r="R2023" s="74"/>
      <c r="S2023" s="74"/>
      <c r="T2023" s="74"/>
      <c r="U2023" s="74"/>
      <c r="V2023" s="21"/>
      <c r="W2023" s="74"/>
      <c r="X2023" s="74"/>
      <c r="Y2023" s="74"/>
      <c r="Z2023" s="74"/>
      <c r="AA2023" s="74"/>
      <c r="AB2023" s="74"/>
      <c r="AC2023" s="74"/>
      <c r="AD2023" s="74"/>
      <c r="AE2023" s="74"/>
      <c r="AF2023" s="74"/>
      <c r="AG2023" s="74"/>
      <c r="AH2023" s="74"/>
      <c r="AI2023" s="74"/>
      <c r="AJ2023" s="74"/>
      <c r="AK2023" s="74"/>
      <c r="AL2023" s="74"/>
      <c r="AM2023" s="74"/>
      <c r="AN2023" s="74"/>
    </row>
    <row r="2024" spans="1:40" ht="14.5">
      <c r="A2024" s="74"/>
      <c r="B2024" s="74"/>
      <c r="C2024" s="74"/>
      <c r="D2024" s="74"/>
      <c r="E2024" s="74"/>
      <c r="F2024" s="74"/>
      <c r="G2024" s="74"/>
      <c r="H2024" s="74"/>
      <c r="I2024" s="74"/>
      <c r="J2024" s="74"/>
      <c r="K2024" s="74"/>
      <c r="L2024" s="74"/>
      <c r="M2024" s="74"/>
      <c r="N2024" s="74"/>
      <c r="O2024" s="74"/>
      <c r="P2024" s="74"/>
      <c r="R2024" s="74"/>
      <c r="S2024" s="74"/>
      <c r="T2024" s="74"/>
      <c r="U2024" s="74"/>
      <c r="V2024" s="21"/>
      <c r="W2024" s="74"/>
      <c r="X2024" s="74"/>
      <c r="Y2024" s="74"/>
      <c r="Z2024" s="74"/>
      <c r="AA2024" s="74"/>
      <c r="AB2024" s="74"/>
      <c r="AC2024" s="74"/>
      <c r="AD2024" s="74"/>
      <c r="AE2024" s="74"/>
      <c r="AF2024" s="74"/>
      <c r="AG2024" s="74"/>
      <c r="AH2024" s="74"/>
      <c r="AI2024" s="74"/>
      <c r="AJ2024" s="74"/>
      <c r="AK2024" s="74"/>
      <c r="AL2024" s="74"/>
      <c r="AM2024" s="74"/>
      <c r="AN2024" s="74"/>
    </row>
    <row r="2025" spans="1:40" ht="14.5">
      <c r="A2025" s="74"/>
      <c r="B2025" s="74"/>
      <c r="C2025" s="74"/>
      <c r="D2025" s="74"/>
      <c r="E2025" s="74"/>
      <c r="F2025" s="74"/>
      <c r="G2025" s="74"/>
      <c r="H2025" s="74"/>
      <c r="I2025" s="74"/>
      <c r="J2025" s="74"/>
      <c r="K2025" s="74"/>
      <c r="L2025" s="74"/>
      <c r="M2025" s="74"/>
      <c r="N2025" s="74"/>
      <c r="O2025" s="74"/>
      <c r="P2025" s="74"/>
      <c r="R2025" s="74"/>
      <c r="S2025" s="74"/>
      <c r="T2025" s="74"/>
      <c r="U2025" s="74"/>
      <c r="V2025" s="21"/>
      <c r="W2025" s="74"/>
      <c r="X2025" s="74"/>
      <c r="Y2025" s="74"/>
      <c r="Z2025" s="74"/>
      <c r="AA2025" s="74"/>
      <c r="AB2025" s="74"/>
      <c r="AC2025" s="74"/>
      <c r="AD2025" s="74"/>
      <c r="AE2025" s="74"/>
      <c r="AF2025" s="74"/>
      <c r="AG2025" s="74"/>
      <c r="AH2025" s="74"/>
      <c r="AI2025" s="74"/>
      <c r="AJ2025" s="74"/>
      <c r="AK2025" s="74"/>
      <c r="AL2025" s="74"/>
      <c r="AM2025" s="74"/>
      <c r="AN2025" s="74"/>
    </row>
    <row r="2026" spans="1:40" ht="14.5">
      <c r="A2026" s="74"/>
      <c r="B2026" s="74"/>
      <c r="C2026" s="74"/>
      <c r="D2026" s="74"/>
      <c r="E2026" s="74"/>
      <c r="F2026" s="74"/>
      <c r="G2026" s="74"/>
      <c r="H2026" s="74"/>
      <c r="I2026" s="74"/>
      <c r="J2026" s="74"/>
      <c r="K2026" s="74"/>
      <c r="L2026" s="74"/>
      <c r="M2026" s="74"/>
      <c r="N2026" s="74"/>
      <c r="O2026" s="74"/>
      <c r="P2026" s="74"/>
      <c r="R2026" s="74"/>
      <c r="S2026" s="74"/>
      <c r="T2026" s="74"/>
      <c r="U2026" s="74"/>
      <c r="V2026" s="21"/>
      <c r="W2026" s="74"/>
      <c r="X2026" s="74"/>
      <c r="Y2026" s="74"/>
      <c r="Z2026" s="74"/>
      <c r="AA2026" s="74"/>
      <c r="AB2026" s="74"/>
      <c r="AC2026" s="74"/>
      <c r="AD2026" s="74"/>
      <c r="AE2026" s="74"/>
      <c r="AF2026" s="74"/>
      <c r="AG2026" s="74"/>
      <c r="AH2026" s="74"/>
      <c r="AI2026" s="74"/>
      <c r="AJ2026" s="74"/>
      <c r="AK2026" s="74"/>
      <c r="AL2026" s="74"/>
      <c r="AM2026" s="74"/>
      <c r="AN2026" s="74"/>
    </row>
    <row r="2027" spans="1:40" ht="14.5">
      <c r="A2027" s="74"/>
      <c r="B2027" s="74"/>
      <c r="C2027" s="74"/>
      <c r="D2027" s="74"/>
      <c r="E2027" s="74"/>
      <c r="F2027" s="74"/>
      <c r="G2027" s="74"/>
      <c r="H2027" s="74"/>
      <c r="I2027" s="74"/>
      <c r="J2027" s="74"/>
      <c r="K2027" s="74"/>
      <c r="L2027" s="74"/>
      <c r="M2027" s="74"/>
      <c r="N2027" s="74"/>
      <c r="O2027" s="74"/>
      <c r="P2027" s="74"/>
      <c r="R2027" s="74"/>
      <c r="S2027" s="74"/>
      <c r="T2027" s="74"/>
      <c r="U2027" s="74"/>
      <c r="V2027" s="21"/>
      <c r="W2027" s="74"/>
      <c r="X2027" s="74"/>
      <c r="Y2027" s="74"/>
      <c r="Z2027" s="74"/>
      <c r="AA2027" s="74"/>
      <c r="AB2027" s="74"/>
      <c r="AC2027" s="74"/>
      <c r="AD2027" s="74"/>
      <c r="AE2027" s="74"/>
      <c r="AF2027" s="74"/>
      <c r="AG2027" s="74"/>
      <c r="AH2027" s="74"/>
      <c r="AI2027" s="74"/>
      <c r="AJ2027" s="74"/>
      <c r="AK2027" s="74"/>
      <c r="AL2027" s="74"/>
      <c r="AM2027" s="74"/>
      <c r="AN2027" s="74"/>
    </row>
    <row r="2028" spans="1:40" ht="14.5">
      <c r="A2028" s="74"/>
      <c r="B2028" s="74"/>
      <c r="C2028" s="74"/>
      <c r="D2028" s="74"/>
      <c r="E2028" s="74"/>
      <c r="F2028" s="74"/>
      <c r="G2028" s="74"/>
      <c r="H2028" s="74"/>
      <c r="I2028" s="74"/>
      <c r="J2028" s="74"/>
      <c r="K2028" s="74"/>
      <c r="L2028" s="74"/>
      <c r="M2028" s="74"/>
      <c r="N2028" s="74"/>
      <c r="O2028" s="74"/>
      <c r="P2028" s="74"/>
      <c r="R2028" s="74"/>
      <c r="S2028" s="74"/>
      <c r="T2028" s="74"/>
      <c r="U2028" s="74"/>
      <c r="V2028" s="21"/>
      <c r="W2028" s="74"/>
      <c r="X2028" s="74"/>
      <c r="Y2028" s="74"/>
      <c r="Z2028" s="74"/>
      <c r="AA2028" s="74"/>
      <c r="AB2028" s="74"/>
      <c r="AC2028" s="74"/>
      <c r="AD2028" s="74"/>
      <c r="AE2028" s="74"/>
      <c r="AF2028" s="74"/>
      <c r="AG2028" s="74"/>
      <c r="AH2028" s="74"/>
      <c r="AI2028" s="74"/>
      <c r="AJ2028" s="74"/>
      <c r="AK2028" s="74"/>
      <c r="AL2028" s="74"/>
      <c r="AM2028" s="74"/>
      <c r="AN2028" s="74"/>
    </row>
    <row r="2029" spans="1:40" ht="14.5">
      <c r="A2029" s="74"/>
      <c r="B2029" s="74"/>
      <c r="C2029" s="74"/>
      <c r="D2029" s="74"/>
      <c r="E2029" s="74"/>
      <c r="F2029" s="74"/>
      <c r="G2029" s="74"/>
      <c r="H2029" s="74"/>
      <c r="I2029" s="74"/>
      <c r="J2029" s="74"/>
      <c r="K2029" s="74"/>
      <c r="L2029" s="74"/>
      <c r="M2029" s="74"/>
      <c r="N2029" s="74"/>
      <c r="O2029" s="74"/>
      <c r="P2029" s="74"/>
      <c r="R2029" s="74"/>
      <c r="S2029" s="74"/>
      <c r="T2029" s="74"/>
      <c r="U2029" s="74"/>
      <c r="V2029" s="21"/>
      <c r="W2029" s="74"/>
      <c r="X2029" s="74"/>
      <c r="Y2029" s="74"/>
      <c r="Z2029" s="74"/>
      <c r="AA2029" s="74"/>
      <c r="AB2029" s="74"/>
      <c r="AC2029" s="74"/>
      <c r="AD2029" s="74"/>
      <c r="AE2029" s="74"/>
      <c r="AF2029" s="74"/>
      <c r="AG2029" s="74"/>
      <c r="AH2029" s="74"/>
      <c r="AI2029" s="74"/>
      <c r="AJ2029" s="74"/>
      <c r="AK2029" s="74"/>
      <c r="AL2029" s="74"/>
      <c r="AM2029" s="74"/>
      <c r="AN2029" s="74"/>
    </row>
    <row r="2030" spans="1:40" ht="14.5">
      <c r="A2030" s="74"/>
      <c r="B2030" s="74"/>
      <c r="C2030" s="74"/>
      <c r="D2030" s="74"/>
      <c r="E2030" s="74"/>
      <c r="F2030" s="74"/>
      <c r="G2030" s="74"/>
      <c r="H2030" s="74"/>
      <c r="I2030" s="74"/>
      <c r="J2030" s="74"/>
      <c r="K2030" s="74"/>
      <c r="L2030" s="74"/>
      <c r="M2030" s="74"/>
      <c r="N2030" s="74"/>
      <c r="O2030" s="74"/>
      <c r="P2030" s="74"/>
      <c r="R2030" s="74"/>
      <c r="S2030" s="74"/>
      <c r="T2030" s="74"/>
      <c r="U2030" s="74"/>
      <c r="V2030" s="21"/>
      <c r="W2030" s="74"/>
      <c r="X2030" s="74"/>
      <c r="Y2030" s="74"/>
      <c r="Z2030" s="74"/>
      <c r="AA2030" s="74"/>
      <c r="AB2030" s="74"/>
      <c r="AC2030" s="74"/>
      <c r="AD2030" s="74"/>
      <c r="AE2030" s="74"/>
      <c r="AF2030" s="74"/>
      <c r="AG2030" s="74"/>
      <c r="AH2030" s="74"/>
      <c r="AI2030" s="74"/>
      <c r="AJ2030" s="74"/>
      <c r="AK2030" s="74"/>
      <c r="AL2030" s="74"/>
      <c r="AM2030" s="74"/>
      <c r="AN2030" s="74"/>
    </row>
    <row r="2031" spans="1:40" ht="14.5">
      <c r="A2031" s="74"/>
      <c r="B2031" s="74"/>
      <c r="C2031" s="74"/>
      <c r="D2031" s="74"/>
      <c r="E2031" s="74"/>
      <c r="F2031" s="74"/>
      <c r="G2031" s="74"/>
      <c r="H2031" s="74"/>
      <c r="I2031" s="74"/>
      <c r="J2031" s="74"/>
      <c r="K2031" s="74"/>
      <c r="L2031" s="74"/>
      <c r="M2031" s="74"/>
      <c r="N2031" s="74"/>
      <c r="O2031" s="74"/>
      <c r="P2031" s="74"/>
      <c r="R2031" s="74"/>
      <c r="S2031" s="74"/>
      <c r="T2031" s="74"/>
      <c r="U2031" s="74"/>
      <c r="V2031" s="21"/>
      <c r="W2031" s="74"/>
      <c r="X2031" s="74"/>
      <c r="Y2031" s="74"/>
      <c r="Z2031" s="74"/>
      <c r="AA2031" s="74"/>
      <c r="AB2031" s="74"/>
      <c r="AC2031" s="74"/>
      <c r="AD2031" s="74"/>
      <c r="AE2031" s="74"/>
      <c r="AF2031" s="74"/>
      <c r="AG2031" s="74"/>
      <c r="AH2031" s="74"/>
      <c r="AI2031" s="74"/>
      <c r="AJ2031" s="74"/>
      <c r="AK2031" s="74"/>
      <c r="AL2031" s="74"/>
      <c r="AM2031" s="74"/>
      <c r="AN2031" s="74"/>
    </row>
    <row r="2032" spans="1:40" ht="14.5">
      <c r="A2032" s="74"/>
      <c r="B2032" s="74"/>
      <c r="C2032" s="74"/>
      <c r="D2032" s="74"/>
      <c r="E2032" s="74"/>
      <c r="F2032" s="74"/>
      <c r="G2032" s="74"/>
      <c r="H2032" s="74"/>
      <c r="I2032" s="74"/>
      <c r="J2032" s="74"/>
      <c r="K2032" s="74"/>
      <c r="L2032" s="74"/>
      <c r="M2032" s="74"/>
      <c r="N2032" s="74"/>
      <c r="O2032" s="74"/>
      <c r="P2032" s="74"/>
      <c r="R2032" s="74"/>
      <c r="S2032" s="74"/>
      <c r="T2032" s="74"/>
      <c r="U2032" s="74"/>
      <c r="V2032" s="21"/>
      <c r="W2032" s="74"/>
      <c r="X2032" s="74"/>
      <c r="Y2032" s="74"/>
      <c r="Z2032" s="74"/>
      <c r="AA2032" s="74"/>
      <c r="AB2032" s="74"/>
      <c r="AC2032" s="74"/>
      <c r="AD2032" s="74"/>
      <c r="AE2032" s="74"/>
      <c r="AF2032" s="74"/>
      <c r="AG2032" s="74"/>
      <c r="AH2032" s="74"/>
      <c r="AI2032" s="74"/>
      <c r="AJ2032" s="74"/>
      <c r="AK2032" s="74"/>
      <c r="AL2032" s="74"/>
      <c r="AM2032" s="74"/>
      <c r="AN2032" s="74"/>
    </row>
    <row r="2033" spans="1:40" ht="14.5">
      <c r="A2033" s="74"/>
      <c r="B2033" s="74"/>
      <c r="C2033" s="74"/>
      <c r="D2033" s="74"/>
      <c r="E2033" s="74"/>
      <c r="F2033" s="74"/>
      <c r="G2033" s="74"/>
      <c r="H2033" s="74"/>
      <c r="I2033" s="74"/>
      <c r="J2033" s="74"/>
      <c r="K2033" s="74"/>
      <c r="L2033" s="74"/>
      <c r="M2033" s="74"/>
      <c r="N2033" s="74"/>
      <c r="O2033" s="74"/>
      <c r="P2033" s="74"/>
      <c r="R2033" s="74"/>
      <c r="S2033" s="74"/>
      <c r="T2033" s="74"/>
      <c r="U2033" s="74"/>
      <c r="V2033" s="21"/>
      <c r="W2033" s="74"/>
      <c r="X2033" s="74"/>
      <c r="Y2033" s="74"/>
      <c r="Z2033" s="74"/>
      <c r="AA2033" s="74"/>
      <c r="AB2033" s="74"/>
      <c r="AC2033" s="74"/>
      <c r="AD2033" s="74"/>
      <c r="AE2033" s="74"/>
      <c r="AF2033" s="74"/>
      <c r="AG2033" s="74"/>
      <c r="AH2033" s="74"/>
      <c r="AI2033" s="74"/>
      <c r="AJ2033" s="74"/>
      <c r="AK2033" s="74"/>
      <c r="AL2033" s="74"/>
      <c r="AM2033" s="74"/>
      <c r="AN2033" s="74"/>
    </row>
    <row r="2034" spans="1:40" ht="14.5">
      <c r="A2034" s="74"/>
      <c r="B2034" s="74"/>
      <c r="C2034" s="74"/>
      <c r="D2034" s="74"/>
      <c r="E2034" s="74"/>
      <c r="F2034" s="74"/>
      <c r="G2034" s="74"/>
      <c r="H2034" s="74"/>
      <c r="I2034" s="74"/>
      <c r="J2034" s="74"/>
      <c r="K2034" s="74"/>
      <c r="L2034" s="74"/>
      <c r="M2034" s="74"/>
      <c r="N2034" s="74"/>
      <c r="O2034" s="74"/>
      <c r="P2034" s="74"/>
      <c r="R2034" s="74"/>
      <c r="S2034" s="74"/>
      <c r="T2034" s="74"/>
      <c r="U2034" s="74"/>
      <c r="V2034" s="21"/>
      <c r="W2034" s="74"/>
      <c r="X2034" s="74"/>
      <c r="Y2034" s="74"/>
      <c r="Z2034" s="74"/>
      <c r="AA2034" s="74"/>
      <c r="AB2034" s="74"/>
      <c r="AC2034" s="74"/>
      <c r="AD2034" s="74"/>
      <c r="AE2034" s="74"/>
      <c r="AF2034" s="74"/>
      <c r="AG2034" s="74"/>
      <c r="AH2034" s="74"/>
      <c r="AI2034" s="74"/>
      <c r="AJ2034" s="74"/>
      <c r="AK2034" s="74"/>
      <c r="AL2034" s="74"/>
      <c r="AM2034" s="74"/>
      <c r="AN2034" s="74"/>
    </row>
    <row r="2035" spans="1:40" ht="14.5">
      <c r="A2035" s="74"/>
      <c r="B2035" s="74"/>
      <c r="C2035" s="74"/>
      <c r="D2035" s="74"/>
      <c r="E2035" s="74"/>
      <c r="F2035" s="74"/>
      <c r="G2035" s="74"/>
      <c r="H2035" s="74"/>
      <c r="I2035" s="74"/>
      <c r="J2035" s="74"/>
      <c r="K2035" s="74"/>
      <c r="L2035" s="74"/>
      <c r="M2035" s="74"/>
      <c r="N2035" s="74"/>
      <c r="O2035" s="74"/>
      <c r="P2035" s="74"/>
      <c r="R2035" s="74"/>
      <c r="S2035" s="74"/>
      <c r="T2035" s="74"/>
      <c r="U2035" s="74"/>
      <c r="V2035" s="21"/>
      <c r="W2035" s="74"/>
      <c r="X2035" s="74"/>
      <c r="Y2035" s="74"/>
      <c r="Z2035" s="74"/>
      <c r="AA2035" s="74"/>
      <c r="AB2035" s="74"/>
      <c r="AC2035" s="74"/>
      <c r="AD2035" s="74"/>
      <c r="AE2035" s="74"/>
      <c r="AF2035" s="74"/>
      <c r="AG2035" s="74"/>
      <c r="AH2035" s="74"/>
      <c r="AI2035" s="74"/>
      <c r="AJ2035" s="74"/>
      <c r="AK2035" s="74"/>
      <c r="AL2035" s="74"/>
      <c r="AM2035" s="74"/>
      <c r="AN2035" s="74"/>
    </row>
    <row r="2036" spans="1:40" ht="14.5">
      <c r="A2036" s="74"/>
      <c r="B2036" s="74"/>
      <c r="C2036" s="74"/>
      <c r="D2036" s="74"/>
      <c r="E2036" s="74"/>
      <c r="F2036" s="74"/>
      <c r="G2036" s="74"/>
      <c r="H2036" s="74"/>
      <c r="I2036" s="74"/>
      <c r="J2036" s="74"/>
      <c r="K2036" s="74"/>
      <c r="L2036" s="74"/>
      <c r="M2036" s="74"/>
      <c r="N2036" s="74"/>
      <c r="O2036" s="74"/>
      <c r="P2036" s="74"/>
      <c r="R2036" s="74"/>
      <c r="S2036" s="74"/>
      <c r="T2036" s="74"/>
      <c r="U2036" s="74"/>
      <c r="V2036" s="21"/>
      <c r="W2036" s="74"/>
      <c r="X2036" s="74"/>
      <c r="Y2036" s="74"/>
      <c r="Z2036" s="74"/>
      <c r="AA2036" s="74"/>
      <c r="AB2036" s="74"/>
      <c r="AC2036" s="74"/>
      <c r="AD2036" s="74"/>
      <c r="AE2036" s="74"/>
      <c r="AF2036" s="74"/>
      <c r="AG2036" s="74"/>
      <c r="AH2036" s="74"/>
      <c r="AI2036" s="74"/>
      <c r="AJ2036" s="74"/>
      <c r="AK2036" s="74"/>
      <c r="AL2036" s="74"/>
      <c r="AM2036" s="74"/>
      <c r="AN2036" s="74"/>
    </row>
    <row r="2037" spans="1:40" ht="14.5">
      <c r="A2037" s="74"/>
      <c r="B2037" s="74"/>
      <c r="C2037" s="74"/>
      <c r="D2037" s="74"/>
      <c r="E2037" s="74"/>
      <c r="F2037" s="74"/>
      <c r="G2037" s="74"/>
      <c r="H2037" s="74"/>
      <c r="I2037" s="74"/>
      <c r="J2037" s="74"/>
      <c r="K2037" s="74"/>
      <c r="L2037" s="74"/>
      <c r="M2037" s="74"/>
      <c r="N2037" s="74"/>
      <c r="O2037" s="74"/>
      <c r="P2037" s="74"/>
      <c r="R2037" s="74"/>
      <c r="S2037" s="74"/>
      <c r="T2037" s="74"/>
      <c r="U2037" s="74"/>
      <c r="V2037" s="21"/>
      <c r="W2037" s="74"/>
      <c r="X2037" s="74"/>
      <c r="Y2037" s="74"/>
      <c r="Z2037" s="74"/>
      <c r="AA2037" s="74"/>
      <c r="AB2037" s="74"/>
      <c r="AC2037" s="74"/>
      <c r="AD2037" s="74"/>
      <c r="AE2037" s="74"/>
      <c r="AF2037" s="74"/>
      <c r="AG2037" s="74"/>
      <c r="AH2037" s="74"/>
      <c r="AI2037" s="74"/>
      <c r="AJ2037" s="74"/>
      <c r="AK2037" s="74"/>
      <c r="AL2037" s="74"/>
      <c r="AM2037" s="74"/>
      <c r="AN2037" s="74"/>
    </row>
    <row r="2038" spans="1:40" ht="14.5">
      <c r="A2038" s="74"/>
      <c r="B2038" s="74"/>
      <c r="C2038" s="74"/>
      <c r="D2038" s="74"/>
      <c r="E2038" s="74"/>
      <c r="F2038" s="74"/>
      <c r="G2038" s="74"/>
      <c r="H2038" s="74"/>
      <c r="I2038" s="74"/>
      <c r="J2038" s="74"/>
      <c r="K2038" s="74"/>
      <c r="L2038" s="74"/>
      <c r="M2038" s="74"/>
      <c r="N2038" s="74"/>
      <c r="O2038" s="74"/>
      <c r="P2038" s="74"/>
      <c r="R2038" s="74"/>
      <c r="S2038" s="74"/>
      <c r="T2038" s="74"/>
      <c r="U2038" s="74"/>
      <c r="V2038" s="21"/>
      <c r="W2038" s="74"/>
      <c r="X2038" s="74"/>
      <c r="Y2038" s="74"/>
      <c r="Z2038" s="74"/>
      <c r="AA2038" s="74"/>
      <c r="AB2038" s="74"/>
      <c r="AC2038" s="74"/>
      <c r="AD2038" s="74"/>
      <c r="AE2038" s="74"/>
      <c r="AF2038" s="74"/>
      <c r="AG2038" s="74"/>
      <c r="AH2038" s="74"/>
      <c r="AI2038" s="74"/>
      <c r="AJ2038" s="74"/>
      <c r="AK2038" s="74"/>
      <c r="AL2038" s="74"/>
      <c r="AM2038" s="74"/>
      <c r="AN2038" s="74"/>
    </row>
    <row r="2039" spans="1:40" ht="14.5">
      <c r="A2039" s="74"/>
      <c r="B2039" s="74"/>
      <c r="C2039" s="74"/>
      <c r="D2039" s="74"/>
      <c r="E2039" s="74"/>
      <c r="F2039" s="74"/>
      <c r="G2039" s="74"/>
      <c r="H2039" s="74"/>
      <c r="I2039" s="74"/>
      <c r="J2039" s="74"/>
      <c r="K2039" s="74"/>
      <c r="L2039" s="74"/>
      <c r="M2039" s="74"/>
      <c r="N2039" s="74"/>
      <c r="O2039" s="74"/>
      <c r="P2039" s="74"/>
      <c r="R2039" s="74"/>
      <c r="S2039" s="74"/>
      <c r="T2039" s="74"/>
      <c r="U2039" s="74"/>
      <c r="V2039" s="21"/>
      <c r="W2039" s="74"/>
      <c r="X2039" s="74"/>
      <c r="Y2039" s="74"/>
      <c r="Z2039" s="74"/>
      <c r="AA2039" s="74"/>
      <c r="AB2039" s="74"/>
      <c r="AC2039" s="74"/>
      <c r="AD2039" s="74"/>
      <c r="AE2039" s="74"/>
      <c r="AF2039" s="74"/>
      <c r="AG2039" s="74"/>
      <c r="AH2039" s="74"/>
      <c r="AI2039" s="74"/>
      <c r="AJ2039" s="74"/>
      <c r="AK2039" s="74"/>
      <c r="AL2039" s="74"/>
      <c r="AM2039" s="74"/>
      <c r="AN2039" s="74"/>
    </row>
    <row r="2040" spans="1:40" ht="14.5">
      <c r="A2040" s="74"/>
      <c r="B2040" s="74"/>
      <c r="C2040" s="74"/>
      <c r="D2040" s="74"/>
      <c r="E2040" s="74"/>
      <c r="F2040" s="74"/>
      <c r="G2040" s="74"/>
      <c r="H2040" s="74"/>
      <c r="I2040" s="74"/>
      <c r="J2040" s="74"/>
      <c r="K2040" s="74"/>
      <c r="L2040" s="74"/>
      <c r="M2040" s="74"/>
      <c r="N2040" s="74"/>
      <c r="O2040" s="74"/>
      <c r="P2040" s="74"/>
      <c r="R2040" s="74"/>
      <c r="S2040" s="74"/>
      <c r="T2040" s="74"/>
      <c r="U2040" s="74"/>
      <c r="V2040" s="21"/>
      <c r="W2040" s="74"/>
      <c r="X2040" s="74"/>
      <c r="Y2040" s="74"/>
      <c r="Z2040" s="74"/>
      <c r="AA2040" s="74"/>
      <c r="AB2040" s="74"/>
      <c r="AC2040" s="74"/>
      <c r="AD2040" s="74"/>
      <c r="AE2040" s="74"/>
      <c r="AF2040" s="74"/>
      <c r="AG2040" s="74"/>
      <c r="AH2040" s="74"/>
      <c r="AI2040" s="74"/>
      <c r="AJ2040" s="74"/>
      <c r="AK2040" s="74"/>
      <c r="AL2040" s="74"/>
      <c r="AM2040" s="74"/>
      <c r="AN2040" s="74"/>
    </row>
    <row r="2041" spans="1:40" ht="14.5">
      <c r="A2041" s="74"/>
      <c r="B2041" s="74"/>
      <c r="C2041" s="74"/>
      <c r="D2041" s="74"/>
      <c r="E2041" s="74"/>
      <c r="F2041" s="74"/>
      <c r="G2041" s="74"/>
      <c r="H2041" s="74"/>
      <c r="I2041" s="74"/>
      <c r="J2041" s="74"/>
      <c r="K2041" s="74"/>
      <c r="L2041" s="74"/>
      <c r="M2041" s="74"/>
      <c r="N2041" s="74"/>
      <c r="O2041" s="74"/>
      <c r="P2041" s="74"/>
      <c r="R2041" s="74"/>
      <c r="S2041" s="74"/>
      <c r="T2041" s="74"/>
      <c r="U2041" s="74"/>
      <c r="V2041" s="21"/>
      <c r="W2041" s="74"/>
      <c r="X2041" s="74"/>
      <c r="Y2041" s="74"/>
      <c r="Z2041" s="74"/>
      <c r="AA2041" s="74"/>
      <c r="AB2041" s="74"/>
      <c r="AC2041" s="74"/>
      <c r="AD2041" s="74"/>
      <c r="AE2041" s="74"/>
      <c r="AF2041" s="74"/>
      <c r="AG2041" s="74"/>
      <c r="AH2041" s="74"/>
      <c r="AI2041" s="74"/>
      <c r="AJ2041" s="74"/>
      <c r="AK2041" s="74"/>
      <c r="AL2041" s="74"/>
      <c r="AM2041" s="74"/>
      <c r="AN2041" s="74"/>
    </row>
    <row r="2042" spans="1:40" ht="14.5">
      <c r="A2042" s="74"/>
      <c r="B2042" s="74"/>
      <c r="C2042" s="74"/>
      <c r="D2042" s="74"/>
      <c r="E2042" s="74"/>
      <c r="F2042" s="74"/>
      <c r="G2042" s="74"/>
      <c r="H2042" s="74"/>
      <c r="I2042" s="74"/>
      <c r="J2042" s="74"/>
      <c r="K2042" s="74"/>
      <c r="L2042" s="74"/>
      <c r="M2042" s="74"/>
      <c r="N2042" s="74"/>
      <c r="O2042" s="74"/>
      <c r="P2042" s="74"/>
      <c r="R2042" s="74"/>
      <c r="S2042" s="74"/>
      <c r="T2042" s="74"/>
      <c r="U2042" s="74"/>
      <c r="V2042" s="21"/>
      <c r="W2042" s="74"/>
      <c r="X2042" s="74"/>
      <c r="Y2042" s="74"/>
      <c r="Z2042" s="74"/>
      <c r="AA2042" s="74"/>
      <c r="AB2042" s="74"/>
      <c r="AC2042" s="74"/>
      <c r="AD2042" s="74"/>
      <c r="AE2042" s="74"/>
      <c r="AF2042" s="74"/>
      <c r="AG2042" s="74"/>
      <c r="AH2042" s="74"/>
      <c r="AI2042" s="74"/>
      <c r="AJ2042" s="74"/>
      <c r="AK2042" s="74"/>
      <c r="AL2042" s="74"/>
      <c r="AM2042" s="74"/>
      <c r="AN2042" s="74"/>
    </row>
    <row r="2043" spans="1:40" ht="14.5">
      <c r="A2043" s="74"/>
      <c r="B2043" s="74"/>
      <c r="C2043" s="74"/>
      <c r="D2043" s="74"/>
      <c r="E2043" s="74"/>
      <c r="F2043" s="74"/>
      <c r="G2043" s="74"/>
      <c r="H2043" s="74"/>
      <c r="I2043" s="74"/>
      <c r="J2043" s="74"/>
      <c r="K2043" s="74"/>
      <c r="L2043" s="74"/>
      <c r="M2043" s="74"/>
      <c r="N2043" s="74"/>
      <c r="O2043" s="74"/>
      <c r="P2043" s="74"/>
      <c r="R2043" s="74"/>
      <c r="S2043" s="74"/>
      <c r="T2043" s="74"/>
      <c r="U2043" s="74"/>
      <c r="V2043" s="21"/>
      <c r="W2043" s="74"/>
      <c r="X2043" s="74"/>
      <c r="Y2043" s="74"/>
      <c r="Z2043" s="74"/>
      <c r="AA2043" s="74"/>
      <c r="AB2043" s="74"/>
      <c r="AC2043" s="74"/>
      <c r="AD2043" s="74"/>
      <c r="AE2043" s="74"/>
      <c r="AF2043" s="74"/>
      <c r="AG2043" s="74"/>
      <c r="AH2043" s="74"/>
      <c r="AI2043" s="74"/>
      <c r="AJ2043" s="74"/>
      <c r="AK2043" s="74"/>
      <c r="AL2043" s="74"/>
      <c r="AM2043" s="74"/>
      <c r="AN2043" s="74"/>
    </row>
    <row r="2044" spans="1:40" ht="14.5">
      <c r="A2044" s="74"/>
      <c r="B2044" s="74"/>
      <c r="C2044" s="74"/>
      <c r="D2044" s="74"/>
      <c r="E2044" s="74"/>
      <c r="F2044" s="74"/>
      <c r="G2044" s="74"/>
      <c r="H2044" s="74"/>
      <c r="I2044" s="74"/>
      <c r="J2044" s="74"/>
      <c r="K2044" s="74"/>
      <c r="L2044" s="74"/>
      <c r="M2044" s="74"/>
      <c r="N2044" s="74"/>
      <c r="O2044" s="74"/>
      <c r="P2044" s="74"/>
      <c r="R2044" s="74"/>
      <c r="S2044" s="74"/>
      <c r="T2044" s="74"/>
      <c r="U2044" s="74"/>
      <c r="V2044" s="21"/>
      <c r="W2044" s="74"/>
      <c r="X2044" s="74"/>
      <c r="Y2044" s="74"/>
      <c r="Z2044" s="74"/>
      <c r="AA2044" s="74"/>
      <c r="AB2044" s="74"/>
      <c r="AC2044" s="74"/>
      <c r="AD2044" s="74"/>
      <c r="AE2044" s="74"/>
      <c r="AF2044" s="74"/>
      <c r="AG2044" s="74"/>
      <c r="AH2044" s="74"/>
      <c r="AI2044" s="74"/>
      <c r="AJ2044" s="74"/>
      <c r="AK2044" s="74"/>
      <c r="AL2044" s="74"/>
      <c r="AM2044" s="74"/>
      <c r="AN2044" s="74"/>
    </row>
    <row r="2045" spans="1:40" ht="14.5">
      <c r="A2045" s="74"/>
      <c r="B2045" s="74"/>
      <c r="C2045" s="74"/>
      <c r="D2045" s="74"/>
      <c r="E2045" s="74"/>
      <c r="F2045" s="74"/>
      <c r="G2045" s="74"/>
      <c r="H2045" s="74"/>
      <c r="I2045" s="74"/>
      <c r="J2045" s="74"/>
      <c r="K2045" s="74"/>
      <c r="L2045" s="74"/>
      <c r="M2045" s="74"/>
      <c r="N2045" s="74"/>
      <c r="O2045" s="74"/>
      <c r="P2045" s="74"/>
      <c r="R2045" s="74"/>
      <c r="S2045" s="74"/>
      <c r="T2045" s="74"/>
      <c r="U2045" s="74"/>
      <c r="V2045" s="21"/>
      <c r="W2045" s="74"/>
      <c r="X2045" s="74"/>
      <c r="Y2045" s="74"/>
      <c r="Z2045" s="74"/>
      <c r="AA2045" s="74"/>
      <c r="AB2045" s="74"/>
      <c r="AC2045" s="74"/>
      <c r="AD2045" s="74"/>
      <c r="AE2045" s="74"/>
      <c r="AF2045" s="74"/>
      <c r="AG2045" s="74"/>
      <c r="AH2045" s="74"/>
      <c r="AI2045" s="74"/>
      <c r="AJ2045" s="74"/>
      <c r="AK2045" s="74"/>
      <c r="AL2045" s="74"/>
      <c r="AM2045" s="74"/>
      <c r="AN2045" s="74"/>
    </row>
    <row r="2046" spans="1:40" ht="14.5">
      <c r="A2046" s="74"/>
      <c r="B2046" s="74"/>
      <c r="C2046" s="74"/>
      <c r="D2046" s="74"/>
      <c r="E2046" s="74"/>
      <c r="F2046" s="74"/>
      <c r="G2046" s="74"/>
      <c r="H2046" s="74"/>
      <c r="I2046" s="74"/>
      <c r="J2046" s="74"/>
      <c r="K2046" s="74"/>
      <c r="L2046" s="74"/>
      <c r="M2046" s="74"/>
      <c r="N2046" s="74"/>
      <c r="O2046" s="74"/>
      <c r="P2046" s="74"/>
      <c r="R2046" s="74"/>
      <c r="S2046" s="74"/>
      <c r="T2046" s="74"/>
      <c r="U2046" s="74"/>
      <c r="V2046" s="21"/>
      <c r="W2046" s="74"/>
      <c r="X2046" s="74"/>
      <c r="Y2046" s="74"/>
      <c r="Z2046" s="74"/>
      <c r="AA2046" s="74"/>
      <c r="AB2046" s="74"/>
      <c r="AC2046" s="74"/>
      <c r="AD2046" s="74"/>
      <c r="AE2046" s="74"/>
      <c r="AF2046" s="74"/>
      <c r="AG2046" s="74"/>
      <c r="AH2046" s="74"/>
      <c r="AI2046" s="74"/>
      <c r="AJ2046" s="74"/>
      <c r="AK2046" s="74"/>
      <c r="AL2046" s="74"/>
      <c r="AM2046" s="74"/>
      <c r="AN2046" s="74"/>
    </row>
    <row r="2047" spans="1:40" ht="14.5">
      <c r="A2047" s="74"/>
      <c r="B2047" s="74"/>
      <c r="C2047" s="74"/>
      <c r="D2047" s="74"/>
      <c r="E2047" s="74"/>
      <c r="F2047" s="74"/>
      <c r="G2047" s="74"/>
      <c r="H2047" s="74"/>
      <c r="I2047" s="74"/>
      <c r="J2047" s="74"/>
      <c r="K2047" s="74"/>
      <c r="L2047" s="74"/>
      <c r="M2047" s="74"/>
      <c r="N2047" s="74"/>
      <c r="O2047" s="74"/>
      <c r="P2047" s="74"/>
      <c r="R2047" s="74"/>
      <c r="S2047" s="74"/>
      <c r="T2047" s="74"/>
      <c r="U2047" s="74"/>
      <c r="V2047" s="21"/>
      <c r="W2047" s="74"/>
      <c r="X2047" s="74"/>
      <c r="Y2047" s="74"/>
      <c r="Z2047" s="74"/>
      <c r="AA2047" s="74"/>
      <c r="AB2047" s="74"/>
      <c r="AC2047" s="74"/>
      <c r="AD2047" s="74"/>
      <c r="AE2047" s="74"/>
      <c r="AF2047" s="74"/>
      <c r="AG2047" s="74"/>
      <c r="AH2047" s="74"/>
      <c r="AI2047" s="74"/>
      <c r="AJ2047" s="74"/>
      <c r="AK2047" s="74"/>
      <c r="AL2047" s="74"/>
      <c r="AM2047" s="74"/>
      <c r="AN2047" s="74"/>
    </row>
    <row r="2048" spans="1:40" ht="14.5">
      <c r="A2048" s="74"/>
      <c r="B2048" s="74"/>
      <c r="C2048" s="74"/>
      <c r="D2048" s="74"/>
      <c r="E2048" s="74"/>
      <c r="F2048" s="74"/>
      <c r="G2048" s="74"/>
      <c r="H2048" s="74"/>
      <c r="I2048" s="74"/>
      <c r="J2048" s="74"/>
      <c r="K2048" s="74"/>
      <c r="L2048" s="74"/>
      <c r="M2048" s="74"/>
      <c r="N2048" s="74"/>
      <c r="O2048" s="74"/>
      <c r="P2048" s="74"/>
      <c r="R2048" s="74"/>
      <c r="S2048" s="74"/>
      <c r="T2048" s="74"/>
      <c r="U2048" s="74"/>
      <c r="V2048" s="21"/>
      <c r="W2048" s="74"/>
      <c r="X2048" s="74"/>
      <c r="Y2048" s="74"/>
      <c r="Z2048" s="74"/>
      <c r="AA2048" s="74"/>
      <c r="AB2048" s="74"/>
      <c r="AC2048" s="74"/>
      <c r="AD2048" s="74"/>
      <c r="AE2048" s="74"/>
      <c r="AF2048" s="74"/>
      <c r="AG2048" s="74"/>
      <c r="AH2048" s="74"/>
      <c r="AI2048" s="74"/>
      <c r="AJ2048" s="74"/>
      <c r="AK2048" s="74"/>
      <c r="AL2048" s="74"/>
      <c r="AM2048" s="74"/>
      <c r="AN2048" s="74"/>
    </row>
    <row r="2049" spans="1:40" ht="14.5">
      <c r="A2049" s="74"/>
      <c r="B2049" s="74"/>
      <c r="C2049" s="74"/>
      <c r="D2049" s="74"/>
      <c r="E2049" s="74"/>
      <c r="F2049" s="74"/>
      <c r="G2049" s="74"/>
      <c r="H2049" s="74"/>
      <c r="I2049" s="74"/>
      <c r="J2049" s="74"/>
      <c r="K2049" s="74"/>
      <c r="L2049" s="74"/>
      <c r="M2049" s="74"/>
      <c r="N2049" s="74"/>
      <c r="O2049" s="74"/>
      <c r="P2049" s="74"/>
      <c r="R2049" s="74"/>
      <c r="S2049" s="74"/>
      <c r="T2049" s="74"/>
      <c r="U2049" s="74"/>
      <c r="V2049" s="21"/>
      <c r="W2049" s="74"/>
      <c r="X2049" s="74"/>
      <c r="Y2049" s="74"/>
      <c r="Z2049" s="74"/>
      <c r="AA2049" s="74"/>
      <c r="AB2049" s="74"/>
      <c r="AC2049" s="74"/>
      <c r="AD2049" s="74"/>
      <c r="AE2049" s="74"/>
      <c r="AF2049" s="74"/>
      <c r="AG2049" s="74"/>
      <c r="AH2049" s="74"/>
      <c r="AI2049" s="74"/>
      <c r="AJ2049" s="74"/>
      <c r="AK2049" s="74"/>
      <c r="AL2049" s="74"/>
      <c r="AM2049" s="74"/>
      <c r="AN2049" s="74"/>
    </row>
    <row r="2050" spans="1:40" ht="14.5">
      <c r="A2050" s="74"/>
      <c r="B2050" s="74"/>
      <c r="C2050" s="74"/>
      <c r="D2050" s="74"/>
      <c r="E2050" s="74"/>
      <c r="F2050" s="74"/>
      <c r="G2050" s="74"/>
      <c r="H2050" s="74"/>
      <c r="I2050" s="74"/>
      <c r="J2050" s="74"/>
      <c r="K2050" s="74"/>
      <c r="L2050" s="74"/>
      <c r="M2050" s="74"/>
      <c r="N2050" s="74"/>
      <c r="O2050" s="74"/>
      <c r="P2050" s="74"/>
      <c r="R2050" s="74"/>
      <c r="S2050" s="74"/>
      <c r="T2050" s="74"/>
      <c r="U2050" s="74"/>
      <c r="V2050" s="21"/>
      <c r="W2050" s="74"/>
      <c r="X2050" s="74"/>
      <c r="Y2050" s="74"/>
      <c r="Z2050" s="74"/>
      <c r="AA2050" s="74"/>
      <c r="AB2050" s="74"/>
      <c r="AC2050" s="74"/>
      <c r="AD2050" s="74"/>
      <c r="AE2050" s="74"/>
      <c r="AF2050" s="74"/>
      <c r="AG2050" s="74"/>
      <c r="AH2050" s="74"/>
      <c r="AI2050" s="74"/>
      <c r="AJ2050" s="74"/>
      <c r="AK2050" s="74"/>
      <c r="AL2050" s="74"/>
      <c r="AM2050" s="74"/>
      <c r="AN2050" s="74"/>
    </row>
    <row r="2051" spans="1:40" ht="14.5">
      <c r="A2051" s="74"/>
      <c r="B2051" s="74"/>
      <c r="C2051" s="74"/>
      <c r="D2051" s="74"/>
      <c r="E2051" s="74"/>
      <c r="F2051" s="74"/>
      <c r="G2051" s="74"/>
      <c r="H2051" s="74"/>
      <c r="I2051" s="74"/>
      <c r="J2051" s="74"/>
      <c r="K2051" s="74"/>
      <c r="L2051" s="74"/>
      <c r="M2051" s="74"/>
      <c r="N2051" s="74"/>
      <c r="O2051" s="74"/>
      <c r="P2051" s="74"/>
      <c r="R2051" s="74"/>
      <c r="S2051" s="74"/>
      <c r="T2051" s="74"/>
      <c r="U2051" s="74"/>
      <c r="V2051" s="21"/>
      <c r="W2051" s="74"/>
      <c r="X2051" s="74"/>
      <c r="Y2051" s="74"/>
      <c r="Z2051" s="74"/>
      <c r="AA2051" s="74"/>
      <c r="AB2051" s="74"/>
      <c r="AC2051" s="74"/>
      <c r="AD2051" s="74"/>
      <c r="AE2051" s="74"/>
      <c r="AF2051" s="74"/>
      <c r="AG2051" s="74"/>
      <c r="AH2051" s="74"/>
      <c r="AI2051" s="74"/>
      <c r="AJ2051" s="74"/>
      <c r="AK2051" s="74"/>
      <c r="AL2051" s="74"/>
      <c r="AM2051" s="74"/>
      <c r="AN2051" s="74"/>
    </row>
    <row r="2052" spans="1:40" ht="14.5">
      <c r="A2052" s="74"/>
      <c r="B2052" s="74"/>
      <c r="C2052" s="74"/>
      <c r="D2052" s="74"/>
      <c r="E2052" s="74"/>
      <c r="F2052" s="74"/>
      <c r="G2052" s="74"/>
      <c r="H2052" s="74"/>
      <c r="I2052" s="74"/>
      <c r="J2052" s="74"/>
      <c r="K2052" s="74"/>
      <c r="L2052" s="74"/>
      <c r="M2052" s="74"/>
      <c r="N2052" s="74"/>
      <c r="O2052" s="74"/>
      <c r="P2052" s="74"/>
      <c r="R2052" s="74"/>
      <c r="S2052" s="74"/>
      <c r="T2052" s="74"/>
      <c r="U2052" s="74"/>
      <c r="V2052" s="21"/>
      <c r="W2052" s="74"/>
      <c r="X2052" s="74"/>
      <c r="Y2052" s="74"/>
      <c r="Z2052" s="74"/>
      <c r="AA2052" s="74"/>
      <c r="AB2052" s="74"/>
      <c r="AC2052" s="74"/>
      <c r="AD2052" s="74"/>
      <c r="AE2052" s="74"/>
      <c r="AF2052" s="74"/>
      <c r="AG2052" s="74"/>
      <c r="AH2052" s="74"/>
      <c r="AI2052" s="74"/>
      <c r="AJ2052" s="74"/>
      <c r="AK2052" s="74"/>
      <c r="AL2052" s="74"/>
      <c r="AM2052" s="74"/>
      <c r="AN2052" s="74"/>
    </row>
    <row r="2053" spans="1:40" ht="14.5">
      <c r="A2053" s="74"/>
      <c r="B2053" s="74"/>
      <c r="C2053" s="74"/>
      <c r="D2053" s="74"/>
      <c r="E2053" s="74"/>
      <c r="F2053" s="74"/>
      <c r="G2053" s="74"/>
      <c r="H2053" s="74"/>
      <c r="I2053" s="74"/>
      <c r="J2053" s="74"/>
      <c r="K2053" s="74"/>
      <c r="L2053" s="74"/>
      <c r="M2053" s="74"/>
      <c r="N2053" s="74"/>
      <c r="O2053" s="74"/>
      <c r="P2053" s="74"/>
      <c r="R2053" s="74"/>
      <c r="S2053" s="74"/>
      <c r="T2053" s="74"/>
      <c r="U2053" s="74"/>
      <c r="V2053" s="21"/>
      <c r="W2053" s="74"/>
      <c r="X2053" s="74"/>
      <c r="Y2053" s="74"/>
      <c r="Z2053" s="74"/>
      <c r="AA2053" s="74"/>
      <c r="AB2053" s="74"/>
      <c r="AC2053" s="74"/>
      <c r="AD2053" s="74"/>
      <c r="AE2053" s="74"/>
      <c r="AF2053" s="74"/>
      <c r="AG2053" s="74"/>
      <c r="AH2053" s="74"/>
      <c r="AI2053" s="74"/>
      <c r="AJ2053" s="74"/>
      <c r="AK2053" s="74"/>
      <c r="AL2053" s="74"/>
      <c r="AM2053" s="74"/>
      <c r="AN2053" s="74"/>
    </row>
    <row r="2054" spans="1:40" ht="14.5">
      <c r="A2054" s="74"/>
      <c r="B2054" s="74"/>
      <c r="C2054" s="74"/>
      <c r="D2054" s="74"/>
      <c r="E2054" s="74"/>
      <c r="F2054" s="74"/>
      <c r="G2054" s="74"/>
      <c r="H2054" s="74"/>
      <c r="I2054" s="74"/>
      <c r="J2054" s="74"/>
      <c r="K2054" s="74"/>
      <c r="L2054" s="74"/>
      <c r="M2054" s="74"/>
      <c r="N2054" s="74"/>
      <c r="O2054" s="74"/>
      <c r="P2054" s="74"/>
      <c r="R2054" s="74"/>
      <c r="S2054" s="74"/>
      <c r="T2054" s="74"/>
      <c r="U2054" s="74"/>
      <c r="V2054" s="21"/>
      <c r="W2054" s="74"/>
      <c r="X2054" s="74"/>
      <c r="Y2054" s="74"/>
      <c r="Z2054" s="74"/>
      <c r="AA2054" s="74"/>
      <c r="AB2054" s="74"/>
      <c r="AC2054" s="74"/>
      <c r="AD2054" s="74"/>
      <c r="AE2054" s="74"/>
      <c r="AF2054" s="74"/>
      <c r="AG2054" s="74"/>
      <c r="AH2054" s="74"/>
      <c r="AI2054" s="74"/>
      <c r="AJ2054" s="74"/>
      <c r="AK2054" s="74"/>
      <c r="AL2054" s="74"/>
      <c r="AM2054" s="74"/>
      <c r="AN2054" s="74"/>
    </row>
    <row r="2055" spans="1:40" ht="14.5">
      <c r="A2055" s="74"/>
      <c r="B2055" s="74"/>
      <c r="C2055" s="74"/>
      <c r="D2055" s="74"/>
      <c r="E2055" s="74"/>
      <c r="F2055" s="74"/>
      <c r="G2055" s="74"/>
      <c r="H2055" s="74"/>
      <c r="I2055" s="74"/>
      <c r="J2055" s="74"/>
      <c r="K2055" s="74"/>
      <c r="L2055" s="74"/>
      <c r="M2055" s="74"/>
      <c r="N2055" s="74"/>
      <c r="O2055" s="74"/>
      <c r="P2055" s="74"/>
      <c r="R2055" s="74"/>
      <c r="S2055" s="74"/>
      <c r="T2055" s="74"/>
      <c r="U2055" s="74"/>
      <c r="V2055" s="21"/>
      <c r="W2055" s="74"/>
      <c r="X2055" s="74"/>
      <c r="Y2055" s="74"/>
      <c r="Z2055" s="74"/>
      <c r="AA2055" s="74"/>
      <c r="AB2055" s="74"/>
      <c r="AC2055" s="74"/>
      <c r="AD2055" s="74"/>
      <c r="AE2055" s="74"/>
      <c r="AF2055" s="74"/>
      <c r="AG2055" s="74"/>
      <c r="AH2055" s="74"/>
      <c r="AI2055" s="74"/>
      <c r="AJ2055" s="74"/>
      <c r="AK2055" s="74"/>
      <c r="AL2055" s="74"/>
      <c r="AM2055" s="74"/>
      <c r="AN2055" s="74"/>
    </row>
    <row r="2056" spans="1:40" ht="14.5">
      <c r="A2056" s="74"/>
      <c r="B2056" s="74"/>
      <c r="C2056" s="74"/>
      <c r="D2056" s="74"/>
      <c r="E2056" s="74"/>
      <c r="F2056" s="74"/>
      <c r="G2056" s="74"/>
      <c r="H2056" s="74"/>
      <c r="I2056" s="74"/>
      <c r="J2056" s="74"/>
      <c r="K2056" s="74"/>
      <c r="L2056" s="74"/>
      <c r="M2056" s="74"/>
      <c r="N2056" s="74"/>
      <c r="O2056" s="74"/>
      <c r="P2056" s="74"/>
      <c r="R2056" s="74"/>
      <c r="S2056" s="74"/>
      <c r="T2056" s="74"/>
      <c r="U2056" s="74"/>
      <c r="V2056" s="21"/>
      <c r="W2056" s="74"/>
      <c r="X2056" s="74"/>
      <c r="Y2056" s="74"/>
      <c r="Z2056" s="74"/>
      <c r="AA2056" s="74"/>
      <c r="AB2056" s="74"/>
      <c r="AC2056" s="74"/>
      <c r="AD2056" s="74"/>
      <c r="AE2056" s="74"/>
      <c r="AF2056" s="74"/>
      <c r="AG2056" s="74"/>
      <c r="AH2056" s="74"/>
      <c r="AI2056" s="74"/>
      <c r="AJ2056" s="74"/>
      <c r="AK2056" s="74"/>
      <c r="AL2056" s="74"/>
      <c r="AM2056" s="74"/>
      <c r="AN2056" s="74"/>
    </row>
    <row r="2057" spans="1:40" ht="14.5">
      <c r="A2057" s="74"/>
      <c r="B2057" s="74"/>
      <c r="C2057" s="74"/>
      <c r="D2057" s="74"/>
      <c r="E2057" s="74"/>
      <c r="F2057" s="74"/>
      <c r="G2057" s="74"/>
      <c r="H2057" s="74"/>
      <c r="I2057" s="74"/>
      <c r="J2057" s="74"/>
      <c r="K2057" s="74"/>
      <c r="L2057" s="74"/>
      <c r="M2057" s="74"/>
      <c r="N2057" s="74"/>
      <c r="O2057" s="74"/>
      <c r="P2057" s="74"/>
      <c r="R2057" s="74"/>
      <c r="S2057" s="74"/>
      <c r="T2057" s="74"/>
      <c r="U2057" s="74"/>
      <c r="V2057" s="21"/>
      <c r="W2057" s="74"/>
      <c r="X2057" s="74"/>
      <c r="Y2057" s="74"/>
      <c r="Z2057" s="74"/>
      <c r="AA2057" s="74"/>
      <c r="AB2057" s="74"/>
      <c r="AC2057" s="74"/>
      <c r="AD2057" s="74"/>
      <c r="AE2057" s="74"/>
      <c r="AF2057" s="74"/>
      <c r="AG2057" s="74"/>
      <c r="AH2057" s="74"/>
      <c r="AI2057" s="74"/>
      <c r="AJ2057" s="74"/>
      <c r="AK2057" s="74"/>
      <c r="AL2057" s="74"/>
      <c r="AM2057" s="74"/>
      <c r="AN2057" s="74"/>
    </row>
    <row r="2058" spans="1:40" ht="14.5">
      <c r="A2058" s="74"/>
      <c r="B2058" s="74"/>
      <c r="C2058" s="74"/>
      <c r="D2058" s="74"/>
      <c r="E2058" s="74"/>
      <c r="F2058" s="74"/>
      <c r="G2058" s="74"/>
      <c r="H2058" s="74"/>
      <c r="I2058" s="74"/>
      <c r="J2058" s="74"/>
      <c r="K2058" s="74"/>
      <c r="L2058" s="74"/>
      <c r="M2058" s="74"/>
      <c r="N2058" s="74"/>
      <c r="O2058" s="74"/>
      <c r="P2058" s="74"/>
      <c r="R2058" s="74"/>
      <c r="S2058" s="74"/>
      <c r="T2058" s="74"/>
      <c r="U2058" s="74"/>
      <c r="V2058" s="21"/>
      <c r="W2058" s="74"/>
      <c r="X2058" s="74"/>
      <c r="Y2058" s="74"/>
      <c r="Z2058" s="74"/>
      <c r="AA2058" s="74"/>
      <c r="AB2058" s="74"/>
      <c r="AC2058" s="74"/>
      <c r="AD2058" s="74"/>
      <c r="AE2058" s="74"/>
      <c r="AF2058" s="74"/>
      <c r="AG2058" s="74"/>
      <c r="AH2058" s="74"/>
      <c r="AI2058" s="74"/>
      <c r="AJ2058" s="74"/>
      <c r="AK2058" s="74"/>
      <c r="AL2058" s="74"/>
      <c r="AM2058" s="74"/>
      <c r="AN2058" s="74"/>
    </row>
    <row r="2059" spans="1:40" ht="14.5">
      <c r="A2059" s="74"/>
      <c r="B2059" s="74"/>
      <c r="C2059" s="74"/>
      <c r="D2059" s="74"/>
      <c r="E2059" s="74"/>
      <c r="F2059" s="74"/>
      <c r="G2059" s="74"/>
      <c r="H2059" s="74"/>
      <c r="I2059" s="74"/>
      <c r="J2059" s="74"/>
      <c r="K2059" s="74"/>
      <c r="L2059" s="74"/>
      <c r="M2059" s="74"/>
      <c r="N2059" s="74"/>
      <c r="O2059" s="74"/>
      <c r="P2059" s="74"/>
      <c r="R2059" s="74"/>
      <c r="S2059" s="74"/>
      <c r="T2059" s="74"/>
      <c r="U2059" s="74"/>
      <c r="V2059" s="21"/>
      <c r="W2059" s="74"/>
      <c r="X2059" s="74"/>
      <c r="Y2059" s="74"/>
      <c r="Z2059" s="74"/>
      <c r="AA2059" s="74"/>
      <c r="AB2059" s="74"/>
      <c r="AC2059" s="74"/>
      <c r="AD2059" s="74"/>
      <c r="AE2059" s="74"/>
      <c r="AF2059" s="74"/>
      <c r="AG2059" s="74"/>
      <c r="AH2059" s="74"/>
      <c r="AI2059" s="74"/>
      <c r="AJ2059" s="74"/>
      <c r="AK2059" s="74"/>
      <c r="AL2059" s="74"/>
      <c r="AM2059" s="74"/>
      <c r="AN2059" s="74"/>
    </row>
    <row r="2060" spans="1:40" ht="14.5">
      <c r="A2060" s="74"/>
      <c r="B2060" s="74"/>
      <c r="C2060" s="74"/>
      <c r="D2060" s="74"/>
      <c r="E2060" s="74"/>
      <c r="F2060" s="74"/>
      <c r="G2060" s="74"/>
      <c r="H2060" s="74"/>
      <c r="I2060" s="74"/>
      <c r="J2060" s="74"/>
      <c r="K2060" s="74"/>
      <c r="L2060" s="74"/>
      <c r="M2060" s="74"/>
      <c r="N2060" s="74"/>
      <c r="O2060" s="74"/>
      <c r="P2060" s="74"/>
      <c r="R2060" s="74"/>
      <c r="S2060" s="74"/>
      <c r="T2060" s="74"/>
      <c r="U2060" s="74"/>
      <c r="V2060" s="21"/>
      <c r="W2060" s="74"/>
      <c r="X2060" s="74"/>
      <c r="Y2060" s="74"/>
      <c r="Z2060" s="74"/>
      <c r="AA2060" s="74"/>
      <c r="AB2060" s="74"/>
      <c r="AC2060" s="74"/>
      <c r="AD2060" s="74"/>
      <c r="AE2060" s="74"/>
      <c r="AF2060" s="74"/>
      <c r="AG2060" s="74"/>
      <c r="AH2060" s="74"/>
      <c r="AI2060" s="74"/>
      <c r="AJ2060" s="74"/>
      <c r="AK2060" s="74"/>
      <c r="AL2060" s="74"/>
      <c r="AM2060" s="74"/>
      <c r="AN2060" s="74"/>
    </row>
    <row r="2061" spans="1:40" ht="14.5">
      <c r="A2061" s="74"/>
      <c r="B2061" s="74"/>
      <c r="C2061" s="74"/>
      <c r="D2061" s="74"/>
      <c r="E2061" s="74"/>
      <c r="F2061" s="74"/>
      <c r="G2061" s="74"/>
      <c r="H2061" s="74"/>
      <c r="I2061" s="74"/>
      <c r="J2061" s="74"/>
      <c r="K2061" s="74"/>
      <c r="L2061" s="74"/>
      <c r="M2061" s="74"/>
      <c r="N2061" s="74"/>
      <c r="O2061" s="74"/>
      <c r="P2061" s="74"/>
      <c r="R2061" s="74"/>
      <c r="S2061" s="74"/>
      <c r="T2061" s="74"/>
      <c r="U2061" s="74"/>
      <c r="V2061" s="21"/>
      <c r="W2061" s="74"/>
      <c r="X2061" s="74"/>
      <c r="Y2061" s="74"/>
      <c r="Z2061" s="74"/>
      <c r="AA2061" s="74"/>
      <c r="AB2061" s="74"/>
      <c r="AC2061" s="74"/>
      <c r="AD2061" s="74"/>
      <c r="AE2061" s="74"/>
      <c r="AF2061" s="74"/>
      <c r="AG2061" s="74"/>
      <c r="AH2061" s="74"/>
      <c r="AI2061" s="74"/>
      <c r="AJ2061" s="74"/>
      <c r="AK2061" s="74"/>
      <c r="AL2061" s="74"/>
      <c r="AM2061" s="74"/>
      <c r="AN2061" s="74"/>
    </row>
    <row r="2062" spans="1:40" ht="14.5">
      <c r="A2062" s="74"/>
      <c r="B2062" s="74"/>
      <c r="C2062" s="74"/>
      <c r="D2062" s="74"/>
      <c r="E2062" s="74"/>
      <c r="F2062" s="74"/>
      <c r="G2062" s="74"/>
      <c r="H2062" s="74"/>
      <c r="I2062" s="74"/>
      <c r="J2062" s="74"/>
      <c r="K2062" s="74"/>
      <c r="L2062" s="74"/>
      <c r="M2062" s="74"/>
      <c r="N2062" s="74"/>
      <c r="O2062" s="74"/>
      <c r="P2062" s="74"/>
      <c r="R2062" s="74"/>
      <c r="S2062" s="74"/>
      <c r="T2062" s="74"/>
      <c r="U2062" s="74"/>
      <c r="V2062" s="21"/>
      <c r="W2062" s="74"/>
      <c r="X2062" s="74"/>
      <c r="Y2062" s="74"/>
      <c r="Z2062" s="74"/>
      <c r="AA2062" s="74"/>
      <c r="AB2062" s="74"/>
      <c r="AC2062" s="74"/>
      <c r="AD2062" s="74"/>
      <c r="AE2062" s="74"/>
      <c r="AF2062" s="74"/>
      <c r="AG2062" s="74"/>
      <c r="AH2062" s="74"/>
      <c r="AI2062" s="74"/>
      <c r="AJ2062" s="74"/>
      <c r="AK2062" s="74"/>
      <c r="AL2062" s="74"/>
      <c r="AM2062" s="74"/>
      <c r="AN2062" s="74"/>
    </row>
    <row r="2063" spans="1:40" ht="14.5">
      <c r="A2063" s="74"/>
      <c r="B2063" s="74"/>
      <c r="C2063" s="74"/>
      <c r="D2063" s="74"/>
      <c r="E2063" s="74"/>
      <c r="F2063" s="74"/>
      <c r="G2063" s="74"/>
      <c r="H2063" s="74"/>
      <c r="I2063" s="74"/>
      <c r="J2063" s="74"/>
      <c r="K2063" s="74"/>
      <c r="L2063" s="74"/>
      <c r="M2063" s="74"/>
      <c r="N2063" s="74"/>
      <c r="O2063" s="74"/>
      <c r="P2063" s="74"/>
      <c r="R2063" s="74"/>
      <c r="S2063" s="74"/>
      <c r="T2063" s="74"/>
      <c r="U2063" s="74"/>
      <c r="V2063" s="21"/>
      <c r="W2063" s="74"/>
      <c r="X2063" s="74"/>
      <c r="Y2063" s="74"/>
      <c r="Z2063" s="74"/>
      <c r="AA2063" s="74"/>
      <c r="AB2063" s="74"/>
      <c r="AC2063" s="74"/>
      <c r="AD2063" s="74"/>
      <c r="AE2063" s="74"/>
      <c r="AF2063" s="74"/>
      <c r="AG2063" s="74"/>
      <c r="AH2063" s="74"/>
      <c r="AI2063" s="74"/>
      <c r="AJ2063" s="74"/>
      <c r="AK2063" s="74"/>
      <c r="AL2063" s="74"/>
      <c r="AM2063" s="74"/>
      <c r="AN2063" s="74"/>
    </row>
    <row r="2064" spans="1:40" ht="14.5">
      <c r="A2064" s="74"/>
      <c r="B2064" s="74"/>
      <c r="C2064" s="74"/>
      <c r="D2064" s="74"/>
      <c r="E2064" s="74"/>
      <c r="F2064" s="74"/>
      <c r="G2064" s="74"/>
      <c r="H2064" s="74"/>
      <c r="I2064" s="74"/>
      <c r="J2064" s="74"/>
      <c r="K2064" s="74"/>
      <c r="L2064" s="74"/>
      <c r="M2064" s="74"/>
      <c r="N2064" s="74"/>
      <c r="O2064" s="74"/>
      <c r="P2064" s="74"/>
      <c r="R2064" s="74"/>
      <c r="S2064" s="74"/>
      <c r="T2064" s="74"/>
      <c r="U2064" s="74"/>
      <c r="V2064" s="21"/>
      <c r="W2064" s="74"/>
      <c r="X2064" s="74"/>
      <c r="Y2064" s="74"/>
      <c r="Z2064" s="74"/>
      <c r="AA2064" s="74"/>
      <c r="AB2064" s="74"/>
      <c r="AC2064" s="74"/>
      <c r="AD2064" s="74"/>
      <c r="AE2064" s="74"/>
      <c r="AF2064" s="74"/>
      <c r="AG2064" s="74"/>
      <c r="AH2064" s="74"/>
      <c r="AI2064" s="74"/>
      <c r="AJ2064" s="74"/>
      <c r="AK2064" s="74"/>
      <c r="AL2064" s="74"/>
      <c r="AM2064" s="74"/>
      <c r="AN2064" s="74"/>
    </row>
    <row r="2065" spans="1:40" ht="14.5">
      <c r="A2065" s="74"/>
      <c r="B2065" s="74"/>
      <c r="C2065" s="74"/>
      <c r="D2065" s="74"/>
      <c r="E2065" s="74"/>
      <c r="F2065" s="74"/>
      <c r="G2065" s="74"/>
      <c r="H2065" s="74"/>
      <c r="I2065" s="74"/>
      <c r="J2065" s="74"/>
      <c r="K2065" s="74"/>
      <c r="L2065" s="74"/>
      <c r="M2065" s="74"/>
      <c r="N2065" s="74"/>
      <c r="O2065" s="74"/>
      <c r="P2065" s="74"/>
      <c r="R2065" s="74"/>
      <c r="S2065" s="74"/>
      <c r="T2065" s="74"/>
      <c r="U2065" s="74"/>
      <c r="V2065" s="21"/>
      <c r="W2065" s="74"/>
      <c r="X2065" s="74"/>
      <c r="Y2065" s="74"/>
      <c r="Z2065" s="74"/>
      <c r="AA2065" s="74"/>
      <c r="AB2065" s="74"/>
      <c r="AC2065" s="74"/>
      <c r="AD2065" s="74"/>
      <c r="AE2065" s="74"/>
      <c r="AF2065" s="74"/>
      <c r="AG2065" s="74"/>
      <c r="AH2065" s="74"/>
      <c r="AI2065" s="74"/>
      <c r="AJ2065" s="74"/>
      <c r="AK2065" s="74"/>
      <c r="AL2065" s="74"/>
      <c r="AM2065" s="74"/>
      <c r="AN2065" s="74"/>
    </row>
    <row r="2066" spans="1:40" ht="14.5">
      <c r="A2066" s="74"/>
      <c r="B2066" s="74"/>
      <c r="C2066" s="74"/>
      <c r="D2066" s="74"/>
      <c r="E2066" s="74"/>
      <c r="F2066" s="74"/>
      <c r="G2066" s="74"/>
      <c r="H2066" s="74"/>
      <c r="I2066" s="74"/>
      <c r="J2066" s="74"/>
      <c r="K2066" s="74"/>
      <c r="L2066" s="74"/>
      <c r="M2066" s="74"/>
      <c r="N2066" s="74"/>
      <c r="O2066" s="74"/>
      <c r="P2066" s="74"/>
      <c r="R2066" s="74"/>
      <c r="S2066" s="74"/>
      <c r="T2066" s="74"/>
      <c r="U2066" s="74"/>
      <c r="V2066" s="21"/>
      <c r="W2066" s="74"/>
      <c r="X2066" s="74"/>
      <c r="Y2066" s="74"/>
      <c r="Z2066" s="74"/>
      <c r="AA2066" s="74"/>
      <c r="AB2066" s="74"/>
      <c r="AC2066" s="74"/>
      <c r="AD2066" s="74"/>
      <c r="AE2066" s="74"/>
      <c r="AF2066" s="74"/>
      <c r="AG2066" s="74"/>
      <c r="AH2066" s="74"/>
      <c r="AI2066" s="74"/>
      <c r="AJ2066" s="74"/>
      <c r="AK2066" s="74"/>
      <c r="AL2066" s="74"/>
      <c r="AM2066" s="74"/>
      <c r="AN2066" s="74"/>
    </row>
    <row r="2067" spans="1:40" ht="14.5">
      <c r="A2067" s="74"/>
      <c r="B2067" s="74"/>
      <c r="C2067" s="74"/>
      <c r="D2067" s="74"/>
      <c r="E2067" s="74"/>
      <c r="F2067" s="74"/>
      <c r="G2067" s="74"/>
      <c r="H2067" s="74"/>
      <c r="I2067" s="74"/>
      <c r="J2067" s="74"/>
      <c r="K2067" s="74"/>
      <c r="L2067" s="74"/>
      <c r="M2067" s="74"/>
      <c r="N2067" s="74"/>
      <c r="O2067" s="74"/>
      <c r="P2067" s="74"/>
      <c r="R2067" s="74"/>
      <c r="S2067" s="74"/>
      <c r="T2067" s="74"/>
      <c r="U2067" s="74"/>
      <c r="V2067" s="21"/>
      <c r="W2067" s="74"/>
      <c r="X2067" s="74"/>
      <c r="Y2067" s="74"/>
      <c r="Z2067" s="74"/>
      <c r="AA2067" s="74"/>
      <c r="AB2067" s="74"/>
      <c r="AC2067" s="74"/>
      <c r="AD2067" s="74"/>
      <c r="AE2067" s="74"/>
      <c r="AF2067" s="74"/>
      <c r="AG2067" s="74"/>
      <c r="AH2067" s="74"/>
      <c r="AI2067" s="74"/>
      <c r="AJ2067" s="74"/>
      <c r="AK2067" s="74"/>
      <c r="AL2067" s="74"/>
      <c r="AM2067" s="74"/>
      <c r="AN2067" s="74"/>
    </row>
    <row r="2068" spans="1:40" ht="14.5">
      <c r="A2068" s="74"/>
      <c r="B2068" s="74"/>
      <c r="C2068" s="74"/>
      <c r="D2068" s="74"/>
      <c r="E2068" s="74"/>
      <c r="F2068" s="74"/>
      <c r="G2068" s="74"/>
      <c r="H2068" s="74"/>
      <c r="I2068" s="74"/>
      <c r="J2068" s="74"/>
      <c r="K2068" s="74"/>
      <c r="L2068" s="74"/>
      <c r="M2068" s="74"/>
      <c r="N2068" s="74"/>
      <c r="O2068" s="74"/>
      <c r="P2068" s="74"/>
      <c r="R2068" s="74"/>
      <c r="S2068" s="74"/>
      <c r="T2068" s="74"/>
      <c r="U2068" s="74"/>
      <c r="V2068" s="21"/>
      <c r="W2068" s="74"/>
      <c r="X2068" s="74"/>
      <c r="Y2068" s="74"/>
      <c r="Z2068" s="74"/>
      <c r="AA2068" s="74"/>
      <c r="AB2068" s="74"/>
      <c r="AC2068" s="74"/>
      <c r="AD2068" s="74"/>
      <c r="AE2068" s="74"/>
      <c r="AF2068" s="74"/>
      <c r="AG2068" s="74"/>
      <c r="AH2068" s="74"/>
      <c r="AI2068" s="74"/>
      <c r="AJ2068" s="74"/>
      <c r="AK2068" s="74"/>
      <c r="AL2068" s="74"/>
      <c r="AM2068" s="74"/>
      <c r="AN2068" s="74"/>
    </row>
    <row r="2069" spans="1:40" ht="14.5">
      <c r="A2069" s="74"/>
      <c r="B2069" s="74"/>
      <c r="C2069" s="74"/>
      <c r="D2069" s="74"/>
      <c r="E2069" s="74"/>
      <c r="F2069" s="74"/>
      <c r="G2069" s="74"/>
      <c r="H2069" s="74"/>
      <c r="I2069" s="74"/>
      <c r="J2069" s="74"/>
      <c r="K2069" s="74"/>
      <c r="L2069" s="74"/>
      <c r="M2069" s="74"/>
      <c r="N2069" s="74"/>
      <c r="O2069" s="74"/>
      <c r="P2069" s="74"/>
      <c r="R2069" s="74"/>
      <c r="S2069" s="74"/>
      <c r="T2069" s="74"/>
      <c r="U2069" s="74"/>
      <c r="V2069" s="21"/>
      <c r="W2069" s="74"/>
      <c r="X2069" s="74"/>
      <c r="Y2069" s="74"/>
      <c r="Z2069" s="74"/>
      <c r="AA2069" s="74"/>
      <c r="AB2069" s="74"/>
      <c r="AC2069" s="74"/>
      <c r="AD2069" s="74"/>
      <c r="AE2069" s="74"/>
      <c r="AF2069" s="74"/>
      <c r="AG2069" s="74"/>
      <c r="AH2069" s="74"/>
      <c r="AI2069" s="74"/>
      <c r="AJ2069" s="74"/>
      <c r="AK2069" s="74"/>
      <c r="AL2069" s="74"/>
      <c r="AM2069" s="74"/>
      <c r="AN2069" s="74"/>
    </row>
    <row r="2070" spans="1:40" ht="14.5">
      <c r="A2070" s="74"/>
      <c r="B2070" s="74"/>
      <c r="C2070" s="74"/>
      <c r="D2070" s="74"/>
      <c r="E2070" s="74"/>
      <c r="F2070" s="74"/>
      <c r="G2070" s="74"/>
      <c r="H2070" s="74"/>
      <c r="I2070" s="74"/>
      <c r="J2070" s="74"/>
      <c r="K2070" s="74"/>
      <c r="L2070" s="74"/>
      <c r="M2070" s="74"/>
      <c r="N2070" s="74"/>
      <c r="O2070" s="74"/>
      <c r="P2070" s="74"/>
      <c r="R2070" s="74"/>
      <c r="S2070" s="74"/>
      <c r="T2070" s="74"/>
      <c r="U2070" s="74"/>
      <c r="V2070" s="21"/>
      <c r="W2070" s="74"/>
      <c r="X2070" s="74"/>
      <c r="Y2070" s="74"/>
      <c r="Z2070" s="74"/>
      <c r="AA2070" s="74"/>
      <c r="AB2070" s="74"/>
      <c r="AC2070" s="74"/>
      <c r="AD2070" s="74"/>
      <c r="AE2070" s="74"/>
      <c r="AF2070" s="74"/>
      <c r="AG2070" s="74"/>
      <c r="AH2070" s="74"/>
      <c r="AI2070" s="74"/>
      <c r="AJ2070" s="74"/>
      <c r="AK2070" s="74"/>
      <c r="AL2070" s="74"/>
      <c r="AM2070" s="74"/>
      <c r="AN2070" s="74"/>
    </row>
    <row r="2071" spans="1:40" ht="14.5">
      <c r="A2071" s="74"/>
      <c r="B2071" s="74"/>
      <c r="C2071" s="74"/>
      <c r="D2071" s="74"/>
      <c r="E2071" s="74"/>
      <c r="F2071" s="74"/>
      <c r="G2071" s="74"/>
      <c r="H2071" s="74"/>
      <c r="I2071" s="74"/>
      <c r="J2071" s="74"/>
      <c r="K2071" s="74"/>
      <c r="L2071" s="74"/>
      <c r="M2071" s="74"/>
      <c r="N2071" s="74"/>
      <c r="O2071" s="74"/>
      <c r="P2071" s="74"/>
      <c r="R2071" s="74"/>
      <c r="S2071" s="74"/>
      <c r="T2071" s="74"/>
      <c r="U2071" s="74"/>
      <c r="V2071" s="21"/>
      <c r="W2071" s="74"/>
      <c r="X2071" s="74"/>
      <c r="Y2071" s="74"/>
      <c r="Z2071" s="74"/>
      <c r="AA2071" s="74"/>
      <c r="AB2071" s="74"/>
      <c r="AC2071" s="74"/>
      <c r="AD2071" s="74"/>
      <c r="AE2071" s="74"/>
      <c r="AF2071" s="74"/>
      <c r="AG2071" s="74"/>
      <c r="AH2071" s="74"/>
      <c r="AI2071" s="74"/>
      <c r="AJ2071" s="74"/>
      <c r="AK2071" s="74"/>
      <c r="AL2071" s="74"/>
      <c r="AM2071" s="74"/>
      <c r="AN2071" s="74"/>
    </row>
    <row r="2072" spans="1:40" ht="14.5">
      <c r="A2072" s="74"/>
      <c r="B2072" s="74"/>
      <c r="C2072" s="74"/>
      <c r="D2072" s="74"/>
      <c r="E2072" s="74"/>
      <c r="F2072" s="74"/>
      <c r="G2072" s="74"/>
      <c r="H2072" s="74"/>
      <c r="I2072" s="74"/>
      <c r="J2072" s="74"/>
      <c r="K2072" s="74"/>
      <c r="L2072" s="74"/>
      <c r="M2072" s="74"/>
      <c r="N2072" s="74"/>
      <c r="O2072" s="74"/>
      <c r="P2072" s="74"/>
      <c r="R2072" s="74"/>
      <c r="S2072" s="74"/>
      <c r="T2072" s="74"/>
      <c r="U2072" s="74"/>
      <c r="V2072" s="21"/>
      <c r="W2072" s="74"/>
      <c r="X2072" s="74"/>
      <c r="Y2072" s="74"/>
      <c r="Z2072" s="74"/>
      <c r="AA2072" s="74"/>
      <c r="AB2072" s="74"/>
      <c r="AC2072" s="74"/>
      <c r="AD2072" s="74"/>
      <c r="AE2072" s="74"/>
      <c r="AF2072" s="74"/>
      <c r="AG2072" s="74"/>
      <c r="AH2072" s="74"/>
      <c r="AI2072" s="74"/>
      <c r="AJ2072" s="74"/>
      <c r="AK2072" s="74"/>
      <c r="AL2072" s="74"/>
      <c r="AM2072" s="74"/>
      <c r="AN2072" s="74"/>
    </row>
    <row r="2073" spans="1:40" ht="14.5">
      <c r="A2073" s="74"/>
      <c r="B2073" s="74"/>
      <c r="C2073" s="74"/>
      <c r="D2073" s="74"/>
      <c r="E2073" s="74"/>
      <c r="F2073" s="74"/>
      <c r="G2073" s="74"/>
      <c r="H2073" s="74"/>
      <c r="I2073" s="74"/>
      <c r="J2073" s="74"/>
      <c r="K2073" s="74"/>
      <c r="L2073" s="74"/>
      <c r="M2073" s="74"/>
      <c r="N2073" s="74"/>
      <c r="O2073" s="74"/>
      <c r="P2073" s="74"/>
      <c r="R2073" s="74"/>
      <c r="S2073" s="74"/>
      <c r="T2073" s="74"/>
      <c r="U2073" s="74"/>
      <c r="V2073" s="21"/>
      <c r="W2073" s="74"/>
      <c r="X2073" s="74"/>
      <c r="Y2073" s="74"/>
      <c r="Z2073" s="74"/>
      <c r="AA2073" s="74"/>
      <c r="AB2073" s="74"/>
      <c r="AC2073" s="74"/>
      <c r="AD2073" s="74"/>
      <c r="AE2073" s="74"/>
      <c r="AF2073" s="74"/>
      <c r="AG2073" s="74"/>
      <c r="AH2073" s="74"/>
      <c r="AI2073" s="74"/>
      <c r="AJ2073" s="74"/>
      <c r="AK2073" s="74"/>
      <c r="AL2073" s="74"/>
      <c r="AM2073" s="74"/>
      <c r="AN2073" s="74"/>
    </row>
    <row r="2074" spans="1:40" ht="14.5">
      <c r="A2074" s="74"/>
      <c r="B2074" s="74"/>
      <c r="C2074" s="74"/>
      <c r="D2074" s="74"/>
      <c r="E2074" s="74"/>
      <c r="F2074" s="74"/>
      <c r="G2074" s="74"/>
      <c r="H2074" s="74"/>
      <c r="I2074" s="74"/>
      <c r="J2074" s="74"/>
      <c r="K2074" s="74"/>
      <c r="L2074" s="74"/>
      <c r="M2074" s="74"/>
      <c r="N2074" s="74"/>
      <c r="O2074" s="74"/>
      <c r="P2074" s="74"/>
      <c r="R2074" s="74"/>
      <c r="S2074" s="74"/>
      <c r="T2074" s="74"/>
      <c r="U2074" s="74"/>
      <c r="V2074" s="21"/>
      <c r="W2074" s="74"/>
      <c r="X2074" s="74"/>
      <c r="Y2074" s="74"/>
      <c r="Z2074" s="74"/>
      <c r="AA2074" s="74"/>
      <c r="AB2074" s="74"/>
      <c r="AC2074" s="74"/>
      <c r="AD2074" s="74"/>
      <c r="AE2074" s="74"/>
      <c r="AF2074" s="74"/>
      <c r="AG2074" s="74"/>
      <c r="AH2074" s="74"/>
      <c r="AI2074" s="74"/>
      <c r="AJ2074" s="74"/>
      <c r="AK2074" s="74"/>
      <c r="AL2074" s="74"/>
      <c r="AM2074" s="74"/>
      <c r="AN2074" s="74"/>
    </row>
    <row r="2075" spans="1:40" ht="14.5">
      <c r="A2075" s="74"/>
      <c r="B2075" s="74"/>
      <c r="C2075" s="74"/>
      <c r="D2075" s="74"/>
      <c r="E2075" s="74"/>
      <c r="F2075" s="74"/>
      <c r="G2075" s="74"/>
      <c r="H2075" s="74"/>
      <c r="I2075" s="74"/>
      <c r="J2075" s="74"/>
      <c r="K2075" s="74"/>
      <c r="L2075" s="74"/>
      <c r="M2075" s="74"/>
      <c r="N2075" s="74"/>
      <c r="O2075" s="74"/>
      <c r="P2075" s="74"/>
      <c r="R2075" s="74"/>
      <c r="S2075" s="74"/>
      <c r="T2075" s="74"/>
      <c r="U2075" s="74"/>
      <c r="V2075" s="21"/>
      <c r="W2075" s="74"/>
      <c r="X2075" s="74"/>
      <c r="Y2075" s="74"/>
      <c r="Z2075" s="74"/>
      <c r="AA2075" s="74"/>
      <c r="AB2075" s="74"/>
      <c r="AC2075" s="74"/>
      <c r="AD2075" s="74"/>
      <c r="AE2075" s="74"/>
      <c r="AF2075" s="74"/>
      <c r="AG2075" s="74"/>
      <c r="AH2075" s="74"/>
      <c r="AI2075" s="74"/>
      <c r="AJ2075" s="74"/>
      <c r="AK2075" s="74"/>
      <c r="AL2075" s="74"/>
      <c r="AM2075" s="74"/>
      <c r="AN2075" s="74"/>
    </row>
    <row r="2076" spans="1:40" ht="14.5">
      <c r="A2076" s="74"/>
      <c r="B2076" s="74"/>
      <c r="C2076" s="74"/>
      <c r="D2076" s="74"/>
      <c r="E2076" s="74"/>
      <c r="F2076" s="74"/>
      <c r="G2076" s="74"/>
      <c r="H2076" s="74"/>
      <c r="I2076" s="74"/>
      <c r="J2076" s="74"/>
      <c r="K2076" s="74"/>
      <c r="L2076" s="74"/>
      <c r="M2076" s="74"/>
      <c r="N2076" s="74"/>
      <c r="O2076" s="74"/>
      <c r="P2076" s="74"/>
      <c r="R2076" s="74"/>
      <c r="S2076" s="74"/>
      <c r="T2076" s="74"/>
      <c r="U2076" s="74"/>
      <c r="V2076" s="21"/>
      <c r="W2076" s="74"/>
      <c r="X2076" s="74"/>
      <c r="Y2076" s="74"/>
      <c r="Z2076" s="74"/>
      <c r="AA2076" s="74"/>
      <c r="AB2076" s="74"/>
      <c r="AC2076" s="74"/>
      <c r="AD2076" s="74"/>
      <c r="AE2076" s="74"/>
      <c r="AF2076" s="74"/>
      <c r="AG2076" s="74"/>
      <c r="AH2076" s="74"/>
      <c r="AI2076" s="74"/>
      <c r="AJ2076" s="74"/>
      <c r="AK2076" s="74"/>
      <c r="AL2076" s="74"/>
      <c r="AM2076" s="74"/>
      <c r="AN2076" s="74"/>
    </row>
    <row r="2077" spans="1:40" ht="14.5">
      <c r="A2077" s="74"/>
      <c r="B2077" s="74"/>
      <c r="C2077" s="74"/>
      <c r="D2077" s="74"/>
      <c r="E2077" s="74"/>
      <c r="F2077" s="74"/>
      <c r="G2077" s="74"/>
      <c r="H2077" s="74"/>
      <c r="I2077" s="74"/>
      <c r="J2077" s="74"/>
      <c r="K2077" s="74"/>
      <c r="L2077" s="74"/>
      <c r="M2077" s="74"/>
      <c r="N2077" s="74"/>
      <c r="O2077" s="74"/>
      <c r="P2077" s="74"/>
      <c r="R2077" s="74"/>
      <c r="S2077" s="74"/>
      <c r="T2077" s="74"/>
      <c r="U2077" s="74"/>
      <c r="V2077" s="21"/>
      <c r="W2077" s="74"/>
      <c r="X2077" s="74"/>
      <c r="Y2077" s="74"/>
      <c r="Z2077" s="74"/>
      <c r="AA2077" s="74"/>
      <c r="AB2077" s="74"/>
      <c r="AC2077" s="74"/>
      <c r="AD2077" s="74"/>
      <c r="AE2077" s="74"/>
      <c r="AF2077" s="74"/>
      <c r="AG2077" s="74"/>
      <c r="AH2077" s="74"/>
      <c r="AI2077" s="74"/>
      <c r="AJ2077" s="74"/>
      <c r="AK2077" s="74"/>
      <c r="AL2077" s="74"/>
      <c r="AM2077" s="74"/>
      <c r="AN2077" s="74"/>
    </row>
    <row r="2078" spans="1:40" ht="14.5">
      <c r="A2078" s="74"/>
      <c r="B2078" s="74"/>
      <c r="C2078" s="74"/>
      <c r="D2078" s="74"/>
      <c r="E2078" s="74"/>
      <c r="F2078" s="74"/>
      <c r="G2078" s="74"/>
      <c r="H2078" s="74"/>
      <c r="I2078" s="74"/>
      <c r="J2078" s="74"/>
      <c r="K2078" s="74"/>
      <c r="L2078" s="74"/>
      <c r="M2078" s="74"/>
      <c r="N2078" s="74"/>
      <c r="O2078" s="74"/>
      <c r="P2078" s="74"/>
      <c r="R2078" s="74"/>
      <c r="S2078" s="74"/>
      <c r="T2078" s="74"/>
      <c r="U2078" s="74"/>
      <c r="V2078" s="21"/>
      <c r="W2078" s="74"/>
      <c r="X2078" s="74"/>
      <c r="Y2078" s="74"/>
      <c r="Z2078" s="74"/>
      <c r="AA2078" s="74"/>
      <c r="AB2078" s="74"/>
      <c r="AC2078" s="74"/>
      <c r="AD2078" s="74"/>
      <c r="AE2078" s="74"/>
      <c r="AF2078" s="74"/>
      <c r="AG2078" s="74"/>
      <c r="AH2078" s="74"/>
      <c r="AI2078" s="74"/>
      <c r="AJ2078" s="74"/>
      <c r="AK2078" s="74"/>
      <c r="AL2078" s="74"/>
      <c r="AM2078" s="74"/>
      <c r="AN2078" s="74"/>
    </row>
    <row r="2079" spans="1:40" ht="14.5">
      <c r="A2079" s="74"/>
      <c r="B2079" s="74"/>
      <c r="C2079" s="74"/>
      <c r="D2079" s="74"/>
      <c r="E2079" s="74"/>
      <c r="F2079" s="74"/>
      <c r="G2079" s="74"/>
      <c r="H2079" s="74"/>
      <c r="I2079" s="74"/>
      <c r="J2079" s="74"/>
      <c r="K2079" s="74"/>
      <c r="L2079" s="74"/>
      <c r="M2079" s="74"/>
      <c r="N2079" s="74"/>
      <c r="O2079" s="74"/>
      <c r="P2079" s="74"/>
      <c r="R2079" s="74"/>
      <c r="S2079" s="74"/>
      <c r="T2079" s="74"/>
      <c r="U2079" s="74"/>
      <c r="V2079" s="21"/>
      <c r="W2079" s="74"/>
      <c r="X2079" s="74"/>
      <c r="Y2079" s="74"/>
      <c r="Z2079" s="74"/>
      <c r="AA2079" s="74"/>
      <c r="AB2079" s="74"/>
      <c r="AC2079" s="74"/>
      <c r="AD2079" s="74"/>
      <c r="AE2079" s="74"/>
      <c r="AF2079" s="74"/>
      <c r="AG2079" s="74"/>
      <c r="AH2079" s="74"/>
      <c r="AI2079" s="74"/>
      <c r="AJ2079" s="74"/>
      <c r="AK2079" s="74"/>
      <c r="AL2079" s="74"/>
      <c r="AM2079" s="74"/>
      <c r="AN2079" s="74"/>
    </row>
    <row r="2080" spans="1:40" ht="14.5">
      <c r="A2080" s="74"/>
      <c r="B2080" s="74"/>
      <c r="C2080" s="74"/>
      <c r="D2080" s="74"/>
      <c r="E2080" s="74"/>
      <c r="F2080" s="74"/>
      <c r="G2080" s="74"/>
      <c r="H2080" s="74"/>
      <c r="I2080" s="74"/>
      <c r="J2080" s="74"/>
      <c r="K2080" s="74"/>
      <c r="L2080" s="74"/>
      <c r="M2080" s="74"/>
      <c r="N2080" s="74"/>
      <c r="O2080" s="74"/>
      <c r="P2080" s="74"/>
      <c r="R2080" s="74"/>
      <c r="S2080" s="74"/>
      <c r="T2080" s="74"/>
      <c r="U2080" s="74"/>
      <c r="V2080" s="21"/>
      <c r="W2080" s="74"/>
      <c r="X2080" s="74"/>
      <c r="Y2080" s="74"/>
      <c r="Z2080" s="74"/>
      <c r="AA2080" s="74"/>
      <c r="AB2080" s="74"/>
      <c r="AC2080" s="74"/>
      <c r="AD2080" s="74"/>
      <c r="AE2080" s="74"/>
      <c r="AF2080" s="74"/>
      <c r="AG2080" s="74"/>
      <c r="AH2080" s="74"/>
      <c r="AI2080" s="74"/>
      <c r="AJ2080" s="74"/>
      <c r="AK2080" s="74"/>
      <c r="AL2080" s="74"/>
      <c r="AM2080" s="74"/>
      <c r="AN2080" s="74"/>
    </row>
    <row r="2081" spans="1:40" ht="14.5">
      <c r="A2081" s="74"/>
      <c r="B2081" s="74"/>
      <c r="C2081" s="74"/>
      <c r="D2081" s="74"/>
      <c r="E2081" s="74"/>
      <c r="F2081" s="74"/>
      <c r="G2081" s="74"/>
      <c r="H2081" s="74"/>
      <c r="I2081" s="74"/>
      <c r="J2081" s="74"/>
      <c r="K2081" s="74"/>
      <c r="L2081" s="74"/>
      <c r="M2081" s="74"/>
      <c r="N2081" s="74"/>
      <c r="O2081" s="74"/>
      <c r="P2081" s="74"/>
      <c r="R2081" s="74"/>
      <c r="S2081" s="74"/>
      <c r="T2081" s="74"/>
      <c r="U2081" s="74"/>
      <c r="V2081" s="21"/>
      <c r="W2081" s="74"/>
      <c r="X2081" s="74"/>
      <c r="Y2081" s="74"/>
      <c r="Z2081" s="74"/>
      <c r="AA2081" s="74"/>
      <c r="AB2081" s="74"/>
      <c r="AC2081" s="74"/>
      <c r="AD2081" s="74"/>
      <c r="AE2081" s="74"/>
      <c r="AF2081" s="74"/>
      <c r="AG2081" s="74"/>
      <c r="AH2081" s="74"/>
      <c r="AI2081" s="74"/>
      <c r="AJ2081" s="74"/>
      <c r="AK2081" s="74"/>
      <c r="AL2081" s="74"/>
      <c r="AM2081" s="74"/>
      <c r="AN2081" s="74"/>
    </row>
    <row r="2082" spans="1:40" ht="14.5">
      <c r="A2082" s="74"/>
      <c r="B2082" s="74"/>
      <c r="C2082" s="74"/>
      <c r="D2082" s="74"/>
      <c r="E2082" s="74"/>
      <c r="F2082" s="74"/>
      <c r="G2082" s="74"/>
      <c r="H2082" s="74"/>
      <c r="I2082" s="74"/>
      <c r="J2082" s="74"/>
      <c r="K2082" s="74"/>
      <c r="L2082" s="74"/>
      <c r="M2082" s="74"/>
      <c r="N2082" s="74"/>
      <c r="O2082" s="74"/>
      <c r="P2082" s="74"/>
      <c r="R2082" s="74"/>
      <c r="S2082" s="74"/>
      <c r="T2082" s="74"/>
      <c r="U2082" s="74"/>
      <c r="V2082" s="21"/>
      <c r="W2082" s="74"/>
      <c r="X2082" s="74"/>
      <c r="Y2082" s="74"/>
      <c r="Z2082" s="74"/>
      <c r="AA2082" s="74"/>
      <c r="AB2082" s="74"/>
      <c r="AC2082" s="74"/>
      <c r="AD2082" s="74"/>
      <c r="AE2082" s="74"/>
      <c r="AF2082" s="74"/>
      <c r="AG2082" s="74"/>
      <c r="AH2082" s="74"/>
      <c r="AI2082" s="74"/>
      <c r="AJ2082" s="74"/>
      <c r="AK2082" s="74"/>
      <c r="AL2082" s="74"/>
      <c r="AM2082" s="74"/>
      <c r="AN2082" s="74"/>
    </row>
    <row r="2083" spans="1:40" ht="14.5">
      <c r="A2083" s="74"/>
      <c r="B2083" s="74"/>
      <c r="C2083" s="74"/>
      <c r="D2083" s="74"/>
      <c r="E2083" s="74"/>
      <c r="F2083" s="74"/>
      <c r="G2083" s="74"/>
      <c r="H2083" s="74"/>
      <c r="I2083" s="74"/>
      <c r="J2083" s="74"/>
      <c r="K2083" s="74"/>
      <c r="L2083" s="74"/>
      <c r="M2083" s="74"/>
      <c r="N2083" s="74"/>
      <c r="O2083" s="74"/>
      <c r="P2083" s="74"/>
      <c r="R2083" s="74"/>
      <c r="S2083" s="74"/>
      <c r="T2083" s="74"/>
      <c r="U2083" s="74"/>
      <c r="V2083" s="21"/>
      <c r="W2083" s="74"/>
      <c r="X2083" s="74"/>
      <c r="Y2083" s="74"/>
      <c r="Z2083" s="74"/>
      <c r="AA2083" s="74"/>
      <c r="AB2083" s="74"/>
      <c r="AC2083" s="74"/>
      <c r="AD2083" s="74"/>
      <c r="AE2083" s="74"/>
      <c r="AF2083" s="74"/>
      <c r="AG2083" s="74"/>
      <c r="AH2083" s="74"/>
      <c r="AI2083" s="74"/>
      <c r="AJ2083" s="74"/>
      <c r="AK2083" s="74"/>
      <c r="AL2083" s="74"/>
      <c r="AM2083" s="74"/>
      <c r="AN2083" s="74"/>
    </row>
    <row r="2084" spans="1:40" ht="14.5">
      <c r="A2084" s="74"/>
      <c r="B2084" s="74"/>
      <c r="C2084" s="74"/>
      <c r="D2084" s="74"/>
      <c r="E2084" s="74"/>
      <c r="F2084" s="74"/>
      <c r="G2084" s="74"/>
      <c r="H2084" s="74"/>
      <c r="I2084" s="74"/>
      <c r="J2084" s="74"/>
      <c r="K2084" s="74"/>
      <c r="L2084" s="74"/>
      <c r="M2084" s="74"/>
      <c r="N2084" s="74"/>
      <c r="O2084" s="74"/>
      <c r="P2084" s="74"/>
      <c r="R2084" s="74"/>
      <c r="S2084" s="74"/>
      <c r="T2084" s="74"/>
      <c r="U2084" s="74"/>
      <c r="V2084" s="21"/>
      <c r="W2084" s="74"/>
      <c r="X2084" s="74"/>
      <c r="Y2084" s="74"/>
      <c r="Z2084" s="74"/>
      <c r="AA2084" s="74"/>
      <c r="AB2084" s="74"/>
      <c r="AC2084" s="74"/>
      <c r="AD2084" s="74"/>
      <c r="AE2084" s="74"/>
      <c r="AF2084" s="74"/>
      <c r="AG2084" s="74"/>
      <c r="AH2084" s="74"/>
      <c r="AI2084" s="74"/>
      <c r="AJ2084" s="74"/>
      <c r="AK2084" s="74"/>
      <c r="AL2084" s="74"/>
      <c r="AM2084" s="74"/>
      <c r="AN2084" s="74"/>
    </row>
    <row r="2085" spans="1:40" ht="14.5">
      <c r="A2085" s="74"/>
      <c r="B2085" s="74"/>
      <c r="C2085" s="74"/>
      <c r="D2085" s="74"/>
      <c r="E2085" s="74"/>
      <c r="F2085" s="74"/>
      <c r="G2085" s="74"/>
      <c r="H2085" s="74"/>
      <c r="I2085" s="74"/>
      <c r="J2085" s="74"/>
      <c r="K2085" s="74"/>
      <c r="L2085" s="74"/>
      <c r="M2085" s="74"/>
      <c r="N2085" s="74"/>
      <c r="O2085" s="74"/>
      <c r="P2085" s="74"/>
      <c r="R2085" s="74"/>
      <c r="S2085" s="74"/>
      <c r="T2085" s="74"/>
      <c r="U2085" s="74"/>
      <c r="V2085" s="21"/>
      <c r="W2085" s="74"/>
      <c r="X2085" s="74"/>
      <c r="Y2085" s="74"/>
      <c r="Z2085" s="74"/>
      <c r="AA2085" s="74"/>
      <c r="AB2085" s="74"/>
      <c r="AC2085" s="74"/>
      <c r="AD2085" s="74"/>
      <c r="AE2085" s="74"/>
      <c r="AF2085" s="74"/>
      <c r="AG2085" s="74"/>
      <c r="AH2085" s="74"/>
      <c r="AI2085" s="74"/>
      <c r="AJ2085" s="74"/>
      <c r="AK2085" s="74"/>
      <c r="AL2085" s="74"/>
      <c r="AM2085" s="74"/>
      <c r="AN2085" s="74"/>
    </row>
    <row r="2086" spans="1:40" ht="14.5">
      <c r="A2086" s="74"/>
      <c r="B2086" s="74"/>
      <c r="C2086" s="74"/>
      <c r="D2086" s="74"/>
      <c r="E2086" s="74"/>
      <c r="F2086" s="74"/>
      <c r="G2086" s="74"/>
      <c r="H2086" s="74"/>
      <c r="I2086" s="74"/>
      <c r="J2086" s="74"/>
      <c r="K2086" s="74"/>
      <c r="L2086" s="74"/>
      <c r="M2086" s="74"/>
      <c r="N2086" s="74"/>
      <c r="O2086" s="74"/>
      <c r="P2086" s="74"/>
      <c r="R2086" s="74"/>
      <c r="S2086" s="74"/>
      <c r="T2086" s="74"/>
      <c r="U2086" s="74"/>
      <c r="V2086" s="21"/>
      <c r="W2086" s="74"/>
      <c r="X2086" s="74"/>
      <c r="Y2086" s="74"/>
      <c r="Z2086" s="74"/>
      <c r="AA2086" s="74"/>
      <c r="AB2086" s="74"/>
      <c r="AC2086" s="74"/>
      <c r="AD2086" s="74"/>
      <c r="AE2086" s="74"/>
      <c r="AF2086" s="74"/>
      <c r="AG2086" s="74"/>
      <c r="AH2086" s="74"/>
      <c r="AI2086" s="74"/>
      <c r="AJ2086" s="74"/>
      <c r="AK2086" s="74"/>
      <c r="AL2086" s="74"/>
      <c r="AM2086" s="74"/>
      <c r="AN2086" s="74"/>
    </row>
    <row r="2087" spans="1:40" ht="14.5">
      <c r="A2087" s="74"/>
      <c r="B2087" s="74"/>
      <c r="C2087" s="74"/>
      <c r="D2087" s="74"/>
      <c r="E2087" s="74"/>
      <c r="F2087" s="74"/>
      <c r="G2087" s="74"/>
      <c r="H2087" s="74"/>
      <c r="I2087" s="74"/>
      <c r="J2087" s="74"/>
      <c r="K2087" s="74"/>
      <c r="L2087" s="74"/>
      <c r="M2087" s="74"/>
      <c r="N2087" s="74"/>
      <c r="O2087" s="74"/>
      <c r="P2087" s="74"/>
      <c r="R2087" s="74"/>
      <c r="S2087" s="74"/>
      <c r="T2087" s="74"/>
      <c r="U2087" s="74"/>
      <c r="V2087" s="21"/>
      <c r="W2087" s="74"/>
      <c r="X2087" s="74"/>
      <c r="Y2087" s="74"/>
      <c r="Z2087" s="74"/>
      <c r="AA2087" s="74"/>
      <c r="AB2087" s="74"/>
      <c r="AC2087" s="74"/>
      <c r="AD2087" s="74"/>
      <c r="AE2087" s="74"/>
      <c r="AF2087" s="74"/>
      <c r="AG2087" s="74"/>
      <c r="AH2087" s="74"/>
      <c r="AI2087" s="74"/>
      <c r="AJ2087" s="74"/>
      <c r="AK2087" s="74"/>
      <c r="AL2087" s="74"/>
      <c r="AM2087" s="74"/>
      <c r="AN2087" s="74"/>
    </row>
    <row r="2088" spans="1:40" ht="14.5">
      <c r="A2088" s="74"/>
      <c r="B2088" s="74"/>
      <c r="C2088" s="74"/>
      <c r="D2088" s="74"/>
      <c r="E2088" s="74"/>
      <c r="F2088" s="74"/>
      <c r="G2088" s="74"/>
      <c r="H2088" s="74"/>
      <c r="I2088" s="74"/>
      <c r="J2088" s="74"/>
      <c r="K2088" s="74"/>
      <c r="L2088" s="74"/>
      <c r="M2088" s="74"/>
      <c r="N2088" s="74"/>
      <c r="O2088" s="74"/>
      <c r="P2088" s="74"/>
      <c r="R2088" s="74"/>
      <c r="S2088" s="74"/>
      <c r="T2088" s="74"/>
      <c r="U2088" s="74"/>
      <c r="V2088" s="21"/>
      <c r="W2088" s="74"/>
      <c r="X2088" s="74"/>
      <c r="Y2088" s="74"/>
      <c r="Z2088" s="74"/>
      <c r="AA2088" s="74"/>
      <c r="AB2088" s="74"/>
      <c r="AC2088" s="74"/>
      <c r="AD2088" s="74"/>
      <c r="AE2088" s="74"/>
      <c r="AF2088" s="74"/>
      <c r="AG2088" s="74"/>
      <c r="AH2088" s="74"/>
      <c r="AI2088" s="74"/>
      <c r="AJ2088" s="74"/>
      <c r="AK2088" s="74"/>
      <c r="AL2088" s="74"/>
      <c r="AM2088" s="74"/>
      <c r="AN2088" s="74"/>
    </row>
    <row r="2089" spans="1:40" ht="14.5">
      <c r="A2089" s="74"/>
      <c r="B2089" s="74"/>
      <c r="C2089" s="74"/>
      <c r="D2089" s="74"/>
      <c r="E2089" s="74"/>
      <c r="F2089" s="74"/>
      <c r="G2089" s="74"/>
      <c r="H2089" s="74"/>
      <c r="I2089" s="74"/>
      <c r="J2089" s="74"/>
      <c r="K2089" s="74"/>
      <c r="L2089" s="74"/>
      <c r="M2089" s="74"/>
      <c r="N2089" s="74"/>
      <c r="O2089" s="74"/>
      <c r="P2089" s="74"/>
      <c r="R2089" s="74"/>
      <c r="S2089" s="74"/>
      <c r="T2089" s="74"/>
      <c r="U2089" s="74"/>
      <c r="V2089" s="21"/>
      <c r="W2089" s="74"/>
      <c r="X2089" s="74"/>
      <c r="Y2089" s="74"/>
      <c r="Z2089" s="74"/>
      <c r="AA2089" s="74"/>
      <c r="AB2089" s="74"/>
      <c r="AC2089" s="74"/>
      <c r="AD2089" s="74"/>
      <c r="AE2089" s="74"/>
      <c r="AF2089" s="74"/>
      <c r="AG2089" s="74"/>
      <c r="AH2089" s="74"/>
      <c r="AI2089" s="74"/>
      <c r="AJ2089" s="74"/>
      <c r="AK2089" s="74"/>
      <c r="AL2089" s="74"/>
      <c r="AM2089" s="74"/>
      <c r="AN2089" s="74"/>
    </row>
    <row r="2090" spans="1:40" ht="14.5">
      <c r="A2090" s="74"/>
      <c r="B2090" s="74"/>
      <c r="C2090" s="74"/>
      <c r="D2090" s="74"/>
      <c r="E2090" s="74"/>
      <c r="F2090" s="74"/>
      <c r="G2090" s="74"/>
      <c r="H2090" s="74"/>
      <c r="I2090" s="74"/>
      <c r="J2090" s="74"/>
      <c r="K2090" s="74"/>
      <c r="L2090" s="74"/>
      <c r="M2090" s="74"/>
      <c r="N2090" s="74"/>
      <c r="O2090" s="74"/>
      <c r="P2090" s="74"/>
      <c r="R2090" s="74"/>
      <c r="S2090" s="74"/>
      <c r="T2090" s="74"/>
      <c r="U2090" s="74"/>
      <c r="V2090" s="21"/>
      <c r="W2090" s="74"/>
      <c r="X2090" s="74"/>
      <c r="Y2090" s="74"/>
      <c r="Z2090" s="74"/>
      <c r="AA2090" s="74"/>
      <c r="AB2090" s="74"/>
      <c r="AC2090" s="74"/>
      <c r="AD2090" s="74"/>
      <c r="AE2090" s="74"/>
      <c r="AF2090" s="74"/>
      <c r="AG2090" s="74"/>
      <c r="AH2090" s="74"/>
      <c r="AI2090" s="74"/>
      <c r="AJ2090" s="74"/>
      <c r="AK2090" s="74"/>
      <c r="AL2090" s="74"/>
      <c r="AM2090" s="74"/>
      <c r="AN2090" s="74"/>
    </row>
    <row r="2091" spans="1:40" ht="14.5">
      <c r="A2091" s="74"/>
      <c r="B2091" s="74"/>
      <c r="C2091" s="74"/>
      <c r="D2091" s="74"/>
      <c r="E2091" s="74"/>
      <c r="F2091" s="74"/>
      <c r="G2091" s="74"/>
      <c r="H2091" s="74"/>
      <c r="I2091" s="74"/>
      <c r="J2091" s="74"/>
      <c r="K2091" s="74"/>
      <c r="L2091" s="74"/>
      <c r="M2091" s="74"/>
      <c r="N2091" s="74"/>
      <c r="O2091" s="74"/>
      <c r="P2091" s="74"/>
      <c r="R2091" s="74"/>
      <c r="S2091" s="74"/>
      <c r="T2091" s="74"/>
      <c r="U2091" s="74"/>
      <c r="V2091" s="21"/>
      <c r="W2091" s="74"/>
      <c r="X2091" s="74"/>
      <c r="Y2091" s="74"/>
      <c r="Z2091" s="74"/>
      <c r="AA2091" s="74"/>
      <c r="AB2091" s="74"/>
      <c r="AC2091" s="74"/>
      <c r="AD2091" s="74"/>
      <c r="AE2091" s="74"/>
      <c r="AF2091" s="74"/>
      <c r="AG2091" s="74"/>
      <c r="AH2091" s="74"/>
      <c r="AI2091" s="74"/>
      <c r="AJ2091" s="74"/>
      <c r="AK2091" s="74"/>
      <c r="AL2091" s="74"/>
      <c r="AM2091" s="74"/>
      <c r="AN2091" s="74"/>
    </row>
    <row r="2092" spans="1:40" ht="14.5">
      <c r="A2092" s="74"/>
      <c r="B2092" s="74"/>
      <c r="C2092" s="74"/>
      <c r="D2092" s="74"/>
      <c r="E2092" s="74"/>
      <c r="F2092" s="74"/>
      <c r="G2092" s="74"/>
      <c r="H2092" s="74"/>
      <c r="I2092" s="74"/>
      <c r="J2092" s="74"/>
      <c r="K2092" s="74"/>
      <c r="L2092" s="74"/>
      <c r="M2092" s="74"/>
      <c r="N2092" s="74"/>
      <c r="O2092" s="74"/>
      <c r="P2092" s="74"/>
      <c r="R2092" s="74"/>
      <c r="S2092" s="74"/>
      <c r="T2092" s="74"/>
      <c r="U2092" s="74"/>
      <c r="V2092" s="21"/>
      <c r="W2092" s="74"/>
      <c r="X2092" s="74"/>
      <c r="Y2092" s="74"/>
      <c r="Z2092" s="74"/>
      <c r="AA2092" s="74"/>
      <c r="AB2092" s="74"/>
      <c r="AC2092" s="74"/>
      <c r="AD2092" s="74"/>
      <c r="AE2092" s="74"/>
      <c r="AF2092" s="74"/>
      <c r="AG2092" s="74"/>
      <c r="AH2092" s="74"/>
      <c r="AI2092" s="74"/>
      <c r="AJ2092" s="74"/>
      <c r="AK2092" s="74"/>
      <c r="AL2092" s="74"/>
      <c r="AM2092" s="74"/>
      <c r="AN2092" s="74"/>
    </row>
    <row r="2093" spans="1:40" ht="14.5">
      <c r="A2093" s="74"/>
      <c r="B2093" s="74"/>
      <c r="C2093" s="74"/>
      <c r="D2093" s="74"/>
      <c r="E2093" s="74"/>
      <c r="F2093" s="74"/>
      <c r="G2093" s="74"/>
      <c r="H2093" s="74"/>
      <c r="I2093" s="74"/>
      <c r="J2093" s="74"/>
      <c r="K2093" s="74"/>
      <c r="L2093" s="74"/>
      <c r="M2093" s="74"/>
      <c r="N2093" s="74"/>
      <c r="O2093" s="74"/>
      <c r="P2093" s="74"/>
      <c r="R2093" s="74"/>
      <c r="S2093" s="74"/>
      <c r="T2093" s="74"/>
      <c r="U2093" s="74"/>
      <c r="V2093" s="21"/>
      <c r="W2093" s="74"/>
      <c r="X2093" s="74"/>
      <c r="Y2093" s="74"/>
      <c r="Z2093" s="74"/>
      <c r="AA2093" s="74"/>
      <c r="AB2093" s="74"/>
      <c r="AC2093" s="74"/>
      <c r="AD2093" s="74"/>
      <c r="AE2093" s="74"/>
      <c r="AF2093" s="74"/>
      <c r="AG2093" s="74"/>
      <c r="AH2093" s="74"/>
      <c r="AI2093" s="74"/>
      <c r="AJ2093" s="74"/>
      <c r="AK2093" s="74"/>
      <c r="AL2093" s="74"/>
      <c r="AM2093" s="74"/>
      <c r="AN2093" s="74"/>
    </row>
    <row r="2094" spans="1:40" ht="14.5">
      <c r="A2094" s="74"/>
      <c r="B2094" s="74"/>
      <c r="C2094" s="74"/>
      <c r="D2094" s="74"/>
      <c r="E2094" s="74"/>
      <c r="F2094" s="74"/>
      <c r="G2094" s="74"/>
      <c r="H2094" s="74"/>
      <c r="I2094" s="74"/>
      <c r="J2094" s="74"/>
      <c r="K2094" s="74"/>
      <c r="L2094" s="74"/>
      <c r="M2094" s="74"/>
      <c r="N2094" s="74"/>
      <c r="O2094" s="74"/>
      <c r="P2094" s="74"/>
      <c r="R2094" s="74"/>
      <c r="S2094" s="74"/>
      <c r="T2094" s="74"/>
      <c r="U2094" s="74"/>
      <c r="V2094" s="21"/>
      <c r="W2094" s="74"/>
      <c r="X2094" s="74"/>
      <c r="Y2094" s="74"/>
      <c r="Z2094" s="74"/>
      <c r="AA2094" s="74"/>
      <c r="AB2094" s="74"/>
      <c r="AC2094" s="74"/>
      <c r="AD2094" s="74"/>
      <c r="AE2094" s="74"/>
      <c r="AF2094" s="74"/>
      <c r="AG2094" s="74"/>
      <c r="AH2094" s="74"/>
      <c r="AI2094" s="74"/>
      <c r="AJ2094" s="74"/>
      <c r="AK2094" s="74"/>
      <c r="AL2094" s="74"/>
      <c r="AM2094" s="74"/>
      <c r="AN2094" s="74"/>
    </row>
    <row r="2095" spans="1:40" ht="14.5">
      <c r="A2095" s="74"/>
      <c r="B2095" s="74"/>
      <c r="C2095" s="74"/>
      <c r="D2095" s="74"/>
      <c r="E2095" s="74"/>
      <c r="F2095" s="74"/>
      <c r="G2095" s="74"/>
      <c r="H2095" s="74"/>
      <c r="I2095" s="74"/>
      <c r="J2095" s="74"/>
      <c r="K2095" s="74"/>
      <c r="L2095" s="74"/>
      <c r="M2095" s="74"/>
      <c r="N2095" s="74"/>
      <c r="O2095" s="74"/>
      <c r="P2095" s="74"/>
      <c r="R2095" s="74"/>
      <c r="S2095" s="74"/>
      <c r="T2095" s="74"/>
      <c r="U2095" s="74"/>
      <c r="V2095" s="21"/>
      <c r="W2095" s="74"/>
      <c r="X2095" s="74"/>
      <c r="Y2095" s="74"/>
      <c r="Z2095" s="74"/>
      <c r="AA2095" s="74"/>
      <c r="AB2095" s="74"/>
      <c r="AC2095" s="74"/>
      <c r="AD2095" s="74"/>
      <c r="AE2095" s="74"/>
      <c r="AF2095" s="74"/>
      <c r="AG2095" s="74"/>
      <c r="AH2095" s="74"/>
      <c r="AI2095" s="74"/>
      <c r="AJ2095" s="74"/>
      <c r="AK2095" s="74"/>
      <c r="AL2095" s="74"/>
      <c r="AM2095" s="74"/>
      <c r="AN2095" s="74"/>
    </row>
    <row r="2096" spans="1:40" ht="14.5">
      <c r="A2096" s="74"/>
      <c r="B2096" s="74"/>
      <c r="C2096" s="74"/>
      <c r="D2096" s="74"/>
      <c r="E2096" s="74"/>
      <c r="F2096" s="74"/>
      <c r="G2096" s="74"/>
      <c r="H2096" s="74"/>
      <c r="I2096" s="74"/>
      <c r="J2096" s="74"/>
      <c r="K2096" s="74"/>
      <c r="L2096" s="74"/>
      <c r="M2096" s="74"/>
      <c r="N2096" s="74"/>
      <c r="O2096" s="74"/>
      <c r="P2096" s="74"/>
      <c r="R2096" s="74"/>
      <c r="S2096" s="74"/>
      <c r="T2096" s="74"/>
      <c r="U2096" s="74"/>
      <c r="V2096" s="21"/>
      <c r="W2096" s="74"/>
      <c r="X2096" s="74"/>
      <c r="Y2096" s="74"/>
      <c r="Z2096" s="74"/>
      <c r="AA2096" s="74"/>
      <c r="AB2096" s="74"/>
      <c r="AC2096" s="74"/>
      <c r="AD2096" s="74"/>
      <c r="AE2096" s="74"/>
      <c r="AF2096" s="74"/>
      <c r="AG2096" s="74"/>
      <c r="AH2096" s="74"/>
      <c r="AI2096" s="74"/>
      <c r="AJ2096" s="74"/>
      <c r="AK2096" s="74"/>
      <c r="AL2096" s="74"/>
      <c r="AM2096" s="74"/>
      <c r="AN2096" s="74"/>
    </row>
    <row r="2097" spans="1:40" ht="14.5">
      <c r="A2097" s="74"/>
      <c r="B2097" s="74"/>
      <c r="C2097" s="74"/>
      <c r="D2097" s="74"/>
      <c r="E2097" s="74"/>
      <c r="F2097" s="74"/>
      <c r="G2097" s="74"/>
      <c r="H2097" s="74"/>
      <c r="I2097" s="74"/>
      <c r="J2097" s="74"/>
      <c r="K2097" s="74"/>
      <c r="L2097" s="74"/>
      <c r="M2097" s="74"/>
      <c r="N2097" s="74"/>
      <c r="O2097" s="74"/>
      <c r="P2097" s="74"/>
      <c r="R2097" s="74"/>
      <c r="S2097" s="74"/>
      <c r="T2097" s="74"/>
      <c r="U2097" s="74"/>
      <c r="V2097" s="21"/>
      <c r="W2097" s="74"/>
      <c r="X2097" s="74"/>
      <c r="Y2097" s="74"/>
      <c r="Z2097" s="74"/>
      <c r="AA2097" s="74"/>
      <c r="AB2097" s="74"/>
      <c r="AC2097" s="74"/>
      <c r="AD2097" s="74"/>
      <c r="AE2097" s="74"/>
      <c r="AF2097" s="74"/>
      <c r="AG2097" s="74"/>
      <c r="AH2097" s="74"/>
      <c r="AI2097" s="74"/>
      <c r="AJ2097" s="74"/>
      <c r="AK2097" s="74"/>
      <c r="AL2097" s="74"/>
      <c r="AM2097" s="74"/>
      <c r="AN2097" s="74"/>
    </row>
    <row r="2098" spans="1:40" ht="14.5">
      <c r="A2098" s="74"/>
      <c r="B2098" s="74"/>
      <c r="C2098" s="74"/>
      <c r="D2098" s="74"/>
      <c r="E2098" s="74"/>
      <c r="F2098" s="74"/>
      <c r="G2098" s="74"/>
      <c r="H2098" s="74"/>
      <c r="I2098" s="74"/>
      <c r="J2098" s="74"/>
      <c r="K2098" s="74"/>
      <c r="L2098" s="74"/>
      <c r="M2098" s="74"/>
      <c r="N2098" s="74"/>
      <c r="O2098" s="74"/>
      <c r="P2098" s="74"/>
      <c r="R2098" s="74"/>
      <c r="S2098" s="74"/>
      <c r="T2098" s="74"/>
      <c r="U2098" s="74"/>
      <c r="V2098" s="21"/>
      <c r="W2098" s="74"/>
      <c r="X2098" s="74"/>
      <c r="Y2098" s="74"/>
      <c r="Z2098" s="74"/>
      <c r="AA2098" s="74"/>
      <c r="AB2098" s="74"/>
      <c r="AC2098" s="74"/>
      <c r="AD2098" s="74"/>
      <c r="AE2098" s="74"/>
      <c r="AF2098" s="74"/>
      <c r="AG2098" s="74"/>
      <c r="AH2098" s="74"/>
      <c r="AI2098" s="74"/>
      <c r="AJ2098" s="74"/>
      <c r="AK2098" s="74"/>
      <c r="AL2098" s="74"/>
      <c r="AM2098" s="74"/>
      <c r="AN2098" s="74"/>
    </row>
    <row r="2099" spans="1:40" ht="14.5">
      <c r="A2099" s="74"/>
      <c r="B2099" s="74"/>
      <c r="C2099" s="74"/>
      <c r="D2099" s="74"/>
      <c r="E2099" s="74"/>
      <c r="F2099" s="74"/>
      <c r="G2099" s="74"/>
      <c r="H2099" s="74"/>
      <c r="I2099" s="74"/>
      <c r="J2099" s="74"/>
      <c r="K2099" s="74"/>
      <c r="L2099" s="74"/>
      <c r="M2099" s="74"/>
      <c r="N2099" s="74"/>
      <c r="O2099" s="74"/>
      <c r="P2099" s="74"/>
      <c r="R2099" s="74"/>
      <c r="S2099" s="74"/>
      <c r="T2099" s="74"/>
      <c r="U2099" s="74"/>
      <c r="V2099" s="21"/>
      <c r="W2099" s="74"/>
      <c r="X2099" s="74"/>
      <c r="Y2099" s="74"/>
      <c r="Z2099" s="74"/>
      <c r="AA2099" s="74"/>
      <c r="AB2099" s="74"/>
      <c r="AC2099" s="74"/>
      <c r="AD2099" s="74"/>
      <c r="AE2099" s="74"/>
      <c r="AF2099" s="74"/>
      <c r="AG2099" s="74"/>
      <c r="AH2099" s="74"/>
      <c r="AI2099" s="74"/>
      <c r="AJ2099" s="74"/>
      <c r="AK2099" s="74"/>
      <c r="AL2099" s="74"/>
      <c r="AM2099" s="74"/>
      <c r="AN2099" s="74"/>
    </row>
    <row r="2100" spans="1:40" ht="14.5">
      <c r="A2100" s="74"/>
      <c r="B2100" s="74"/>
      <c r="C2100" s="74"/>
      <c r="D2100" s="74"/>
      <c r="E2100" s="74"/>
      <c r="F2100" s="74"/>
      <c r="G2100" s="74"/>
      <c r="H2100" s="74"/>
      <c r="I2100" s="74"/>
      <c r="J2100" s="74"/>
      <c r="K2100" s="74"/>
      <c r="L2100" s="74"/>
      <c r="M2100" s="74"/>
      <c r="N2100" s="74"/>
      <c r="O2100" s="74"/>
      <c r="P2100" s="74"/>
      <c r="R2100" s="74"/>
      <c r="S2100" s="74"/>
      <c r="T2100" s="74"/>
      <c r="U2100" s="74"/>
      <c r="V2100" s="21"/>
      <c r="W2100" s="74"/>
      <c r="X2100" s="74"/>
      <c r="Y2100" s="74"/>
      <c r="Z2100" s="74"/>
      <c r="AA2100" s="74"/>
      <c r="AB2100" s="74"/>
      <c r="AC2100" s="74"/>
      <c r="AD2100" s="74"/>
      <c r="AE2100" s="74"/>
      <c r="AF2100" s="74"/>
      <c r="AG2100" s="74"/>
      <c r="AH2100" s="74"/>
      <c r="AI2100" s="74"/>
      <c r="AJ2100" s="74"/>
      <c r="AK2100" s="74"/>
      <c r="AL2100" s="74"/>
      <c r="AM2100" s="74"/>
      <c r="AN2100" s="74"/>
    </row>
    <row r="2101" spans="1:40" ht="14.5">
      <c r="A2101" s="74"/>
      <c r="B2101" s="74"/>
      <c r="C2101" s="74"/>
      <c r="D2101" s="74"/>
      <c r="E2101" s="74"/>
      <c r="F2101" s="74"/>
      <c r="G2101" s="74"/>
      <c r="H2101" s="74"/>
      <c r="I2101" s="74"/>
      <c r="J2101" s="74"/>
      <c r="K2101" s="74"/>
      <c r="L2101" s="74"/>
      <c r="M2101" s="74"/>
      <c r="N2101" s="74"/>
      <c r="O2101" s="74"/>
      <c r="P2101" s="74"/>
      <c r="R2101" s="74"/>
      <c r="S2101" s="74"/>
      <c r="T2101" s="74"/>
      <c r="U2101" s="74"/>
      <c r="V2101" s="21"/>
      <c r="W2101" s="74"/>
      <c r="X2101" s="74"/>
      <c r="Y2101" s="74"/>
      <c r="Z2101" s="74"/>
      <c r="AA2101" s="74"/>
      <c r="AB2101" s="74"/>
      <c r="AC2101" s="74"/>
      <c r="AD2101" s="74"/>
      <c r="AE2101" s="74"/>
      <c r="AF2101" s="74"/>
      <c r="AG2101" s="74"/>
      <c r="AH2101" s="74"/>
      <c r="AI2101" s="74"/>
      <c r="AJ2101" s="74"/>
      <c r="AK2101" s="74"/>
      <c r="AL2101" s="74"/>
      <c r="AM2101" s="74"/>
      <c r="AN2101" s="74"/>
    </row>
    <row r="2102" spans="1:40" ht="14.5">
      <c r="A2102" s="74"/>
      <c r="B2102" s="74"/>
      <c r="C2102" s="74"/>
      <c r="D2102" s="74"/>
      <c r="E2102" s="74"/>
      <c r="F2102" s="74"/>
      <c r="G2102" s="74"/>
      <c r="H2102" s="74"/>
      <c r="I2102" s="74"/>
      <c r="J2102" s="74"/>
      <c r="K2102" s="74"/>
      <c r="L2102" s="74"/>
      <c r="M2102" s="74"/>
      <c r="N2102" s="74"/>
      <c r="O2102" s="74"/>
      <c r="P2102" s="74"/>
      <c r="R2102" s="74"/>
      <c r="S2102" s="74"/>
      <c r="T2102" s="74"/>
      <c r="U2102" s="74"/>
      <c r="V2102" s="21"/>
      <c r="W2102" s="74"/>
      <c r="X2102" s="74"/>
      <c r="Y2102" s="74"/>
      <c r="Z2102" s="74"/>
      <c r="AA2102" s="74"/>
      <c r="AB2102" s="74"/>
      <c r="AC2102" s="74"/>
      <c r="AD2102" s="74"/>
      <c r="AE2102" s="74"/>
      <c r="AF2102" s="74"/>
      <c r="AG2102" s="74"/>
      <c r="AH2102" s="74"/>
      <c r="AI2102" s="74"/>
      <c r="AJ2102" s="74"/>
      <c r="AK2102" s="74"/>
      <c r="AL2102" s="74"/>
      <c r="AM2102" s="74"/>
      <c r="AN2102" s="74"/>
    </row>
    <row r="2103" spans="1:40" ht="14.5">
      <c r="A2103" s="74"/>
      <c r="B2103" s="74"/>
      <c r="C2103" s="74"/>
      <c r="D2103" s="74"/>
      <c r="E2103" s="74"/>
      <c r="F2103" s="74"/>
      <c r="G2103" s="74"/>
      <c r="H2103" s="74"/>
      <c r="I2103" s="74"/>
      <c r="J2103" s="74"/>
      <c r="K2103" s="74"/>
      <c r="L2103" s="74"/>
      <c r="M2103" s="74"/>
      <c r="N2103" s="74"/>
      <c r="O2103" s="74"/>
      <c r="P2103" s="74"/>
      <c r="R2103" s="74"/>
      <c r="S2103" s="74"/>
      <c r="T2103" s="74"/>
      <c r="U2103" s="74"/>
      <c r="V2103" s="21"/>
      <c r="W2103" s="74"/>
      <c r="X2103" s="74"/>
      <c r="Y2103" s="74"/>
      <c r="Z2103" s="74"/>
      <c r="AA2103" s="74"/>
      <c r="AB2103" s="74"/>
      <c r="AC2103" s="74"/>
      <c r="AD2103" s="74"/>
      <c r="AE2103" s="74"/>
      <c r="AF2103" s="74"/>
      <c r="AG2103" s="74"/>
      <c r="AH2103" s="74"/>
      <c r="AI2103" s="74"/>
      <c r="AJ2103" s="74"/>
      <c r="AK2103" s="74"/>
      <c r="AL2103" s="74"/>
      <c r="AM2103" s="74"/>
      <c r="AN2103" s="74"/>
    </row>
    <row r="2104" spans="1:40" ht="14.5">
      <c r="A2104" s="74"/>
      <c r="B2104" s="74"/>
      <c r="C2104" s="74"/>
      <c r="D2104" s="74"/>
      <c r="E2104" s="74"/>
      <c r="F2104" s="74"/>
      <c r="G2104" s="74"/>
      <c r="H2104" s="74"/>
      <c r="I2104" s="74"/>
      <c r="J2104" s="74"/>
      <c r="K2104" s="74"/>
      <c r="L2104" s="74"/>
      <c r="M2104" s="74"/>
      <c r="N2104" s="74"/>
      <c r="O2104" s="74"/>
      <c r="P2104" s="74"/>
      <c r="R2104" s="74"/>
      <c r="S2104" s="74"/>
      <c r="T2104" s="74"/>
      <c r="U2104" s="74"/>
      <c r="V2104" s="21"/>
      <c r="W2104" s="74"/>
      <c r="X2104" s="74"/>
      <c r="Y2104" s="74"/>
      <c r="Z2104" s="74"/>
      <c r="AA2104" s="74"/>
      <c r="AB2104" s="74"/>
      <c r="AC2104" s="74"/>
      <c r="AD2104" s="74"/>
      <c r="AE2104" s="74"/>
      <c r="AF2104" s="74"/>
      <c r="AG2104" s="74"/>
      <c r="AH2104" s="74"/>
      <c r="AI2104" s="74"/>
      <c r="AJ2104" s="74"/>
      <c r="AK2104" s="74"/>
      <c r="AL2104" s="74"/>
      <c r="AM2104" s="74"/>
      <c r="AN2104" s="74"/>
    </row>
    <row r="2105" spans="1:40" ht="14.5">
      <c r="A2105" s="74"/>
      <c r="B2105" s="74"/>
      <c r="C2105" s="74"/>
      <c r="D2105" s="74"/>
      <c r="E2105" s="74"/>
      <c r="F2105" s="74"/>
      <c r="G2105" s="74"/>
      <c r="H2105" s="74"/>
      <c r="I2105" s="74"/>
      <c r="J2105" s="74"/>
      <c r="K2105" s="74"/>
      <c r="L2105" s="74"/>
      <c r="M2105" s="74"/>
      <c r="N2105" s="74"/>
      <c r="O2105" s="74"/>
      <c r="P2105" s="74"/>
      <c r="R2105" s="74"/>
      <c r="S2105" s="74"/>
      <c r="T2105" s="74"/>
      <c r="U2105" s="74"/>
      <c r="V2105" s="21"/>
      <c r="W2105" s="74"/>
      <c r="X2105" s="74"/>
      <c r="Y2105" s="74"/>
      <c r="Z2105" s="74"/>
      <c r="AA2105" s="74"/>
      <c r="AB2105" s="74"/>
      <c r="AC2105" s="74"/>
      <c r="AD2105" s="74"/>
      <c r="AE2105" s="74"/>
      <c r="AF2105" s="74"/>
      <c r="AG2105" s="74"/>
      <c r="AH2105" s="74"/>
      <c r="AI2105" s="74"/>
      <c r="AJ2105" s="74"/>
      <c r="AK2105" s="74"/>
      <c r="AL2105" s="74"/>
      <c r="AM2105" s="74"/>
      <c r="AN2105" s="74"/>
    </row>
    <row r="2106" spans="1:40" ht="14.5">
      <c r="A2106" s="74"/>
      <c r="B2106" s="74"/>
      <c r="C2106" s="74"/>
      <c r="D2106" s="74"/>
      <c r="E2106" s="74"/>
      <c r="F2106" s="74"/>
      <c r="G2106" s="74"/>
      <c r="H2106" s="74"/>
      <c r="I2106" s="74"/>
      <c r="J2106" s="74"/>
      <c r="K2106" s="74"/>
      <c r="L2106" s="74"/>
      <c r="M2106" s="74"/>
      <c r="N2106" s="74"/>
      <c r="O2106" s="74"/>
      <c r="P2106" s="74"/>
      <c r="R2106" s="74"/>
      <c r="S2106" s="74"/>
      <c r="T2106" s="74"/>
      <c r="U2106" s="74"/>
      <c r="V2106" s="21"/>
      <c r="W2106" s="74"/>
      <c r="X2106" s="74"/>
      <c r="Y2106" s="74"/>
      <c r="Z2106" s="74"/>
      <c r="AA2106" s="74"/>
      <c r="AB2106" s="74"/>
      <c r="AC2106" s="74"/>
      <c r="AD2106" s="74"/>
      <c r="AE2106" s="74"/>
      <c r="AF2106" s="74"/>
      <c r="AG2106" s="74"/>
      <c r="AH2106" s="74"/>
      <c r="AI2106" s="74"/>
      <c r="AJ2106" s="74"/>
      <c r="AK2106" s="74"/>
      <c r="AL2106" s="74"/>
      <c r="AM2106" s="74"/>
      <c r="AN2106" s="74"/>
    </row>
    <row r="2107" spans="1:40" ht="14.5">
      <c r="A2107" s="74"/>
      <c r="B2107" s="74"/>
      <c r="C2107" s="74"/>
      <c r="D2107" s="74"/>
      <c r="E2107" s="74"/>
      <c r="F2107" s="74"/>
      <c r="G2107" s="74"/>
      <c r="H2107" s="74"/>
      <c r="I2107" s="74"/>
      <c r="J2107" s="74"/>
      <c r="K2107" s="74"/>
      <c r="L2107" s="74"/>
      <c r="M2107" s="74"/>
      <c r="N2107" s="74"/>
      <c r="O2107" s="74"/>
      <c r="P2107" s="74"/>
      <c r="R2107" s="74"/>
      <c r="S2107" s="74"/>
      <c r="T2107" s="74"/>
      <c r="U2107" s="74"/>
      <c r="V2107" s="21"/>
      <c r="W2107" s="74"/>
      <c r="X2107" s="74"/>
      <c r="Y2107" s="74"/>
      <c r="Z2107" s="74"/>
      <c r="AA2107" s="74"/>
      <c r="AB2107" s="74"/>
      <c r="AC2107" s="74"/>
      <c r="AD2107" s="74"/>
      <c r="AE2107" s="74"/>
      <c r="AF2107" s="74"/>
      <c r="AG2107" s="74"/>
      <c r="AH2107" s="74"/>
      <c r="AI2107" s="74"/>
      <c r="AJ2107" s="74"/>
      <c r="AK2107" s="74"/>
      <c r="AL2107" s="74"/>
      <c r="AM2107" s="74"/>
      <c r="AN2107" s="74"/>
    </row>
    <row r="2108" spans="1:40" ht="14.5">
      <c r="A2108" s="74"/>
      <c r="B2108" s="74"/>
      <c r="C2108" s="74"/>
      <c r="D2108" s="74"/>
      <c r="E2108" s="74"/>
      <c r="F2108" s="74"/>
      <c r="G2108" s="74"/>
      <c r="H2108" s="74"/>
      <c r="I2108" s="74"/>
      <c r="J2108" s="74"/>
      <c r="K2108" s="74"/>
      <c r="L2108" s="74"/>
      <c r="M2108" s="74"/>
      <c r="N2108" s="74"/>
      <c r="O2108" s="74"/>
      <c r="P2108" s="74"/>
      <c r="R2108" s="74"/>
      <c r="S2108" s="74"/>
      <c r="T2108" s="74"/>
      <c r="U2108" s="74"/>
      <c r="V2108" s="21"/>
      <c r="W2108" s="74"/>
      <c r="X2108" s="74"/>
      <c r="Y2108" s="74"/>
      <c r="Z2108" s="74"/>
      <c r="AA2108" s="74"/>
      <c r="AB2108" s="74"/>
      <c r="AC2108" s="74"/>
      <c r="AD2108" s="74"/>
      <c r="AE2108" s="74"/>
      <c r="AF2108" s="74"/>
      <c r="AG2108" s="74"/>
      <c r="AH2108" s="74"/>
      <c r="AI2108" s="74"/>
      <c r="AJ2108" s="74"/>
      <c r="AK2108" s="74"/>
      <c r="AL2108" s="74"/>
      <c r="AM2108" s="74"/>
      <c r="AN2108" s="74"/>
    </row>
    <row r="2109" spans="1:40" ht="14.5">
      <c r="A2109" s="74"/>
      <c r="B2109" s="74"/>
      <c r="C2109" s="74"/>
      <c r="D2109" s="74"/>
      <c r="E2109" s="74"/>
      <c r="F2109" s="74"/>
      <c r="G2109" s="74"/>
      <c r="H2109" s="74"/>
      <c r="I2109" s="74"/>
      <c r="J2109" s="74"/>
      <c r="K2109" s="74"/>
      <c r="L2109" s="74"/>
      <c r="M2109" s="74"/>
      <c r="N2109" s="74"/>
      <c r="O2109" s="74"/>
      <c r="P2109" s="74"/>
      <c r="R2109" s="74"/>
      <c r="S2109" s="74"/>
      <c r="T2109" s="74"/>
      <c r="U2109" s="74"/>
      <c r="V2109" s="21"/>
      <c r="W2109" s="74"/>
      <c r="X2109" s="74"/>
      <c r="Y2109" s="74"/>
      <c r="Z2109" s="74"/>
      <c r="AA2109" s="74"/>
      <c r="AB2109" s="74"/>
      <c r="AC2109" s="74"/>
      <c r="AD2109" s="74"/>
      <c r="AE2109" s="74"/>
      <c r="AF2109" s="74"/>
      <c r="AG2109" s="74"/>
      <c r="AH2109" s="74"/>
      <c r="AI2109" s="74"/>
      <c r="AJ2109" s="74"/>
      <c r="AK2109" s="74"/>
      <c r="AL2109" s="74"/>
      <c r="AM2109" s="74"/>
      <c r="AN2109" s="74"/>
    </row>
    <row r="2110" spans="1:40" ht="14.5">
      <c r="A2110" s="74"/>
      <c r="B2110" s="74"/>
      <c r="C2110" s="74"/>
      <c r="D2110" s="74"/>
      <c r="E2110" s="74"/>
      <c r="F2110" s="74"/>
      <c r="G2110" s="74"/>
      <c r="H2110" s="74"/>
      <c r="I2110" s="74"/>
      <c r="J2110" s="74"/>
      <c r="K2110" s="74"/>
      <c r="L2110" s="74"/>
      <c r="M2110" s="74"/>
      <c r="N2110" s="74"/>
      <c r="O2110" s="74"/>
      <c r="P2110" s="74"/>
      <c r="R2110" s="74"/>
      <c r="S2110" s="74"/>
      <c r="T2110" s="74"/>
      <c r="U2110" s="74"/>
      <c r="V2110" s="21"/>
      <c r="W2110" s="74"/>
      <c r="X2110" s="74"/>
      <c r="Y2110" s="74"/>
      <c r="Z2110" s="74"/>
      <c r="AA2110" s="74"/>
      <c r="AB2110" s="74"/>
      <c r="AC2110" s="74"/>
      <c r="AD2110" s="74"/>
      <c r="AE2110" s="74"/>
      <c r="AF2110" s="74"/>
      <c r="AG2110" s="74"/>
      <c r="AH2110" s="74"/>
      <c r="AI2110" s="74"/>
      <c r="AJ2110" s="74"/>
      <c r="AK2110" s="74"/>
      <c r="AL2110" s="74"/>
      <c r="AM2110" s="74"/>
      <c r="AN2110" s="74"/>
    </row>
    <row r="2111" spans="1:40" ht="14.5">
      <c r="A2111" s="74"/>
      <c r="B2111" s="74"/>
      <c r="C2111" s="74"/>
      <c r="D2111" s="74"/>
      <c r="E2111" s="74"/>
      <c r="F2111" s="74"/>
      <c r="G2111" s="74"/>
      <c r="H2111" s="74"/>
      <c r="I2111" s="74"/>
      <c r="J2111" s="74"/>
      <c r="K2111" s="74"/>
      <c r="L2111" s="74"/>
      <c r="M2111" s="74"/>
      <c r="N2111" s="74"/>
      <c r="O2111" s="74"/>
      <c r="P2111" s="74"/>
      <c r="R2111" s="74"/>
      <c r="S2111" s="74"/>
      <c r="T2111" s="74"/>
      <c r="U2111" s="74"/>
      <c r="V2111" s="21"/>
      <c r="W2111" s="74"/>
      <c r="X2111" s="74"/>
      <c r="Y2111" s="74"/>
      <c r="Z2111" s="74"/>
      <c r="AA2111" s="74"/>
      <c r="AB2111" s="74"/>
      <c r="AC2111" s="74"/>
      <c r="AD2111" s="74"/>
      <c r="AE2111" s="74"/>
      <c r="AF2111" s="74"/>
      <c r="AG2111" s="74"/>
      <c r="AH2111" s="74"/>
      <c r="AI2111" s="74"/>
      <c r="AJ2111" s="74"/>
      <c r="AK2111" s="74"/>
      <c r="AL2111" s="74"/>
      <c r="AM2111" s="74"/>
      <c r="AN2111" s="74"/>
    </row>
    <row r="2112" spans="1:40" ht="14.5">
      <c r="A2112" s="74"/>
      <c r="B2112" s="74"/>
      <c r="C2112" s="74"/>
      <c r="D2112" s="74"/>
      <c r="E2112" s="74"/>
      <c r="F2112" s="74"/>
      <c r="G2112" s="74"/>
      <c r="H2112" s="74"/>
      <c r="I2112" s="74"/>
      <c r="J2112" s="74"/>
      <c r="K2112" s="74"/>
      <c r="L2112" s="74"/>
      <c r="M2112" s="74"/>
      <c r="N2112" s="74"/>
      <c r="O2112" s="74"/>
      <c r="P2112" s="74"/>
      <c r="R2112" s="74"/>
      <c r="S2112" s="74"/>
      <c r="T2112" s="74"/>
      <c r="U2112" s="74"/>
      <c r="V2112" s="21"/>
      <c r="W2112" s="74"/>
      <c r="X2112" s="74"/>
      <c r="Y2112" s="74"/>
      <c r="Z2112" s="74"/>
      <c r="AA2112" s="74"/>
      <c r="AB2112" s="74"/>
      <c r="AC2112" s="74"/>
      <c r="AD2112" s="74"/>
      <c r="AE2112" s="74"/>
      <c r="AF2112" s="74"/>
      <c r="AG2112" s="74"/>
      <c r="AH2112" s="74"/>
      <c r="AI2112" s="74"/>
      <c r="AJ2112" s="74"/>
      <c r="AK2112" s="74"/>
      <c r="AL2112" s="74"/>
      <c r="AM2112" s="74"/>
      <c r="AN2112" s="74"/>
    </row>
    <row r="2113" spans="1:40" ht="14.5">
      <c r="A2113" s="74"/>
      <c r="B2113" s="74"/>
      <c r="C2113" s="74"/>
      <c r="D2113" s="74"/>
      <c r="E2113" s="74"/>
      <c r="F2113" s="74"/>
      <c r="G2113" s="74"/>
      <c r="H2113" s="74"/>
      <c r="I2113" s="74"/>
      <c r="J2113" s="74"/>
      <c r="K2113" s="74"/>
      <c r="L2113" s="74"/>
      <c r="M2113" s="74"/>
      <c r="N2113" s="74"/>
      <c r="O2113" s="74"/>
      <c r="P2113" s="74"/>
      <c r="R2113" s="74"/>
      <c r="S2113" s="74"/>
      <c r="T2113" s="74"/>
      <c r="U2113" s="74"/>
      <c r="V2113" s="21"/>
      <c r="W2113" s="74"/>
      <c r="X2113" s="74"/>
      <c r="Y2113" s="74"/>
      <c r="Z2113" s="74"/>
      <c r="AA2113" s="74"/>
      <c r="AB2113" s="74"/>
      <c r="AC2113" s="74"/>
      <c r="AD2113" s="74"/>
      <c r="AE2113" s="74"/>
      <c r="AF2113" s="74"/>
      <c r="AG2113" s="74"/>
      <c r="AH2113" s="74"/>
      <c r="AI2113" s="74"/>
      <c r="AJ2113" s="74"/>
      <c r="AK2113" s="74"/>
      <c r="AL2113" s="74"/>
      <c r="AM2113" s="74"/>
      <c r="AN2113" s="74"/>
    </row>
    <row r="2114" spans="1:40" ht="14.5">
      <c r="A2114" s="74"/>
      <c r="B2114" s="74"/>
      <c r="C2114" s="74"/>
      <c r="D2114" s="74"/>
      <c r="E2114" s="74"/>
      <c r="F2114" s="74"/>
      <c r="G2114" s="74"/>
      <c r="H2114" s="74"/>
      <c r="I2114" s="74"/>
      <c r="J2114" s="74"/>
      <c r="K2114" s="74"/>
      <c r="L2114" s="74"/>
      <c r="M2114" s="74"/>
      <c r="N2114" s="74"/>
      <c r="O2114" s="74"/>
      <c r="P2114" s="74"/>
      <c r="R2114" s="74"/>
      <c r="S2114" s="74"/>
      <c r="T2114" s="74"/>
      <c r="U2114" s="74"/>
      <c r="V2114" s="21"/>
      <c r="W2114" s="74"/>
      <c r="X2114" s="74"/>
      <c r="Y2114" s="74"/>
      <c r="Z2114" s="74"/>
      <c r="AA2114" s="74"/>
      <c r="AB2114" s="74"/>
      <c r="AC2114" s="74"/>
      <c r="AD2114" s="74"/>
      <c r="AE2114" s="74"/>
      <c r="AF2114" s="74"/>
      <c r="AG2114" s="74"/>
      <c r="AH2114" s="74"/>
      <c r="AI2114" s="74"/>
      <c r="AJ2114" s="74"/>
      <c r="AK2114" s="74"/>
      <c r="AL2114" s="74"/>
      <c r="AM2114" s="74"/>
      <c r="AN2114" s="74"/>
    </row>
    <row r="2115" spans="1:40" ht="14.5">
      <c r="A2115" s="74"/>
      <c r="B2115" s="74"/>
      <c r="C2115" s="74"/>
      <c r="D2115" s="74"/>
      <c r="E2115" s="74"/>
      <c r="F2115" s="74"/>
      <c r="G2115" s="74"/>
      <c r="H2115" s="74"/>
      <c r="I2115" s="74"/>
      <c r="J2115" s="74"/>
      <c r="K2115" s="74"/>
      <c r="L2115" s="74"/>
      <c r="M2115" s="74"/>
      <c r="N2115" s="74"/>
      <c r="O2115" s="74"/>
      <c r="P2115" s="74"/>
      <c r="R2115" s="74"/>
      <c r="S2115" s="74"/>
      <c r="T2115" s="74"/>
      <c r="U2115" s="74"/>
      <c r="V2115" s="21"/>
      <c r="W2115" s="74"/>
      <c r="X2115" s="74"/>
      <c r="Y2115" s="74"/>
      <c r="Z2115" s="74"/>
      <c r="AA2115" s="74"/>
      <c r="AB2115" s="74"/>
      <c r="AC2115" s="74"/>
      <c r="AD2115" s="74"/>
      <c r="AE2115" s="74"/>
      <c r="AF2115" s="74"/>
      <c r="AG2115" s="74"/>
      <c r="AH2115" s="74"/>
      <c r="AI2115" s="74"/>
      <c r="AJ2115" s="74"/>
      <c r="AK2115" s="74"/>
      <c r="AL2115" s="74"/>
      <c r="AM2115" s="74"/>
      <c r="AN2115" s="74"/>
    </row>
    <row r="2116" spans="1:40" ht="14.5">
      <c r="A2116" s="74"/>
      <c r="B2116" s="74"/>
      <c r="C2116" s="74"/>
      <c r="D2116" s="74"/>
      <c r="E2116" s="74"/>
      <c r="F2116" s="74"/>
      <c r="G2116" s="74"/>
      <c r="H2116" s="74"/>
      <c r="I2116" s="74"/>
      <c r="J2116" s="74"/>
      <c r="K2116" s="74"/>
      <c r="L2116" s="74"/>
      <c r="M2116" s="74"/>
      <c r="N2116" s="74"/>
      <c r="O2116" s="74"/>
      <c r="P2116" s="74"/>
      <c r="R2116" s="74"/>
      <c r="S2116" s="74"/>
      <c r="T2116" s="74"/>
      <c r="U2116" s="74"/>
      <c r="V2116" s="21"/>
      <c r="W2116" s="74"/>
      <c r="X2116" s="74"/>
      <c r="Y2116" s="74"/>
      <c r="Z2116" s="74"/>
      <c r="AA2116" s="74"/>
      <c r="AB2116" s="74"/>
      <c r="AC2116" s="74"/>
      <c r="AD2116" s="74"/>
      <c r="AE2116" s="74"/>
      <c r="AF2116" s="74"/>
      <c r="AG2116" s="74"/>
      <c r="AH2116" s="74"/>
      <c r="AI2116" s="74"/>
      <c r="AJ2116" s="74"/>
      <c r="AK2116" s="74"/>
      <c r="AL2116" s="74"/>
      <c r="AM2116" s="74"/>
      <c r="AN2116" s="74"/>
    </row>
    <row r="2117" spans="1:40" ht="14.5">
      <c r="A2117" s="74"/>
      <c r="B2117" s="74"/>
      <c r="C2117" s="74"/>
      <c r="D2117" s="74"/>
      <c r="E2117" s="74"/>
      <c r="F2117" s="74"/>
      <c r="G2117" s="74"/>
      <c r="H2117" s="74"/>
      <c r="I2117" s="74"/>
      <c r="J2117" s="74"/>
      <c r="K2117" s="74"/>
      <c r="L2117" s="74"/>
      <c r="M2117" s="74"/>
      <c r="N2117" s="74"/>
      <c r="O2117" s="74"/>
      <c r="P2117" s="74"/>
      <c r="R2117" s="74"/>
      <c r="S2117" s="74"/>
      <c r="T2117" s="74"/>
      <c r="U2117" s="74"/>
      <c r="V2117" s="21"/>
      <c r="W2117" s="74"/>
      <c r="X2117" s="74"/>
      <c r="Y2117" s="74"/>
      <c r="Z2117" s="74"/>
      <c r="AA2117" s="74"/>
      <c r="AB2117" s="74"/>
      <c r="AC2117" s="74"/>
      <c r="AD2117" s="74"/>
      <c r="AE2117" s="74"/>
      <c r="AF2117" s="74"/>
      <c r="AG2117" s="74"/>
      <c r="AH2117" s="74"/>
      <c r="AI2117" s="74"/>
      <c r="AJ2117" s="74"/>
      <c r="AK2117" s="74"/>
      <c r="AL2117" s="74"/>
      <c r="AM2117" s="74"/>
      <c r="AN2117" s="74"/>
    </row>
    <row r="2118" spans="1:40" ht="14.5">
      <c r="A2118" s="74"/>
      <c r="B2118" s="74"/>
      <c r="C2118" s="74"/>
      <c r="D2118" s="74"/>
      <c r="E2118" s="74"/>
      <c r="F2118" s="74"/>
      <c r="G2118" s="74"/>
      <c r="H2118" s="74"/>
      <c r="I2118" s="74"/>
      <c r="J2118" s="74"/>
      <c r="K2118" s="74"/>
      <c r="L2118" s="74"/>
      <c r="M2118" s="74"/>
      <c r="N2118" s="74"/>
      <c r="O2118" s="74"/>
      <c r="P2118" s="74"/>
      <c r="R2118" s="74"/>
      <c r="S2118" s="74"/>
      <c r="T2118" s="74"/>
      <c r="U2118" s="74"/>
      <c r="V2118" s="21"/>
      <c r="W2118" s="74"/>
      <c r="X2118" s="74"/>
      <c r="Y2118" s="74"/>
      <c r="Z2118" s="74"/>
      <c r="AA2118" s="74"/>
      <c r="AB2118" s="74"/>
      <c r="AC2118" s="74"/>
      <c r="AD2118" s="74"/>
      <c r="AE2118" s="74"/>
      <c r="AF2118" s="74"/>
      <c r="AG2118" s="74"/>
      <c r="AH2118" s="74"/>
      <c r="AI2118" s="74"/>
      <c r="AJ2118" s="74"/>
      <c r="AK2118" s="74"/>
      <c r="AL2118" s="74"/>
      <c r="AM2118" s="74"/>
      <c r="AN2118" s="74"/>
    </row>
    <row r="2119" spans="1:40" ht="14.5">
      <c r="A2119" s="74"/>
      <c r="B2119" s="74"/>
      <c r="C2119" s="74"/>
      <c r="D2119" s="74"/>
      <c r="E2119" s="74"/>
      <c r="F2119" s="74"/>
      <c r="G2119" s="74"/>
      <c r="H2119" s="74"/>
      <c r="I2119" s="74"/>
      <c r="J2119" s="74"/>
      <c r="K2119" s="74"/>
      <c r="L2119" s="74"/>
      <c r="M2119" s="74"/>
      <c r="N2119" s="74"/>
      <c r="O2119" s="74"/>
      <c r="P2119" s="74"/>
      <c r="R2119" s="74"/>
      <c r="S2119" s="74"/>
      <c r="T2119" s="74"/>
      <c r="U2119" s="74"/>
      <c r="V2119" s="21"/>
      <c r="W2119" s="74"/>
      <c r="X2119" s="74"/>
      <c r="Y2119" s="74"/>
      <c r="Z2119" s="74"/>
      <c r="AA2119" s="74"/>
      <c r="AB2119" s="74"/>
      <c r="AC2119" s="74"/>
      <c r="AD2119" s="74"/>
      <c r="AE2119" s="74"/>
      <c r="AF2119" s="74"/>
      <c r="AG2119" s="74"/>
      <c r="AH2119" s="74"/>
      <c r="AI2119" s="74"/>
      <c r="AJ2119" s="74"/>
      <c r="AK2119" s="74"/>
      <c r="AL2119" s="74"/>
      <c r="AM2119" s="74"/>
      <c r="AN2119" s="74"/>
    </row>
    <row r="2120" spans="1:40" ht="14.5">
      <c r="A2120" s="74"/>
      <c r="B2120" s="74"/>
      <c r="C2120" s="74"/>
      <c r="D2120" s="74"/>
      <c r="E2120" s="74"/>
      <c r="F2120" s="74"/>
      <c r="G2120" s="74"/>
      <c r="H2120" s="74"/>
      <c r="I2120" s="74"/>
      <c r="J2120" s="74"/>
      <c r="K2120" s="74"/>
      <c r="L2120" s="74"/>
      <c r="M2120" s="74"/>
      <c r="N2120" s="74"/>
      <c r="O2120" s="74"/>
      <c r="P2120" s="74"/>
      <c r="R2120" s="74"/>
      <c r="S2120" s="74"/>
      <c r="T2120" s="74"/>
      <c r="U2120" s="74"/>
      <c r="V2120" s="21"/>
      <c r="W2120" s="74"/>
      <c r="X2120" s="74"/>
      <c r="Y2120" s="74"/>
      <c r="Z2120" s="74"/>
      <c r="AA2120" s="74"/>
      <c r="AB2120" s="74"/>
      <c r="AC2120" s="74"/>
      <c r="AD2120" s="74"/>
      <c r="AE2120" s="74"/>
      <c r="AF2120" s="74"/>
      <c r="AG2120" s="74"/>
      <c r="AH2120" s="74"/>
      <c r="AI2120" s="74"/>
      <c r="AJ2120" s="74"/>
      <c r="AK2120" s="74"/>
      <c r="AL2120" s="74"/>
      <c r="AM2120" s="74"/>
      <c r="AN2120" s="74"/>
    </row>
    <row r="2121" spans="1:40" ht="14.5">
      <c r="A2121" s="74"/>
      <c r="B2121" s="74"/>
      <c r="C2121" s="74"/>
      <c r="D2121" s="74"/>
      <c r="E2121" s="74"/>
      <c r="F2121" s="74"/>
      <c r="G2121" s="74"/>
      <c r="H2121" s="74"/>
      <c r="I2121" s="74"/>
      <c r="J2121" s="74"/>
      <c r="K2121" s="74"/>
      <c r="L2121" s="74"/>
      <c r="M2121" s="74"/>
      <c r="N2121" s="74"/>
      <c r="O2121" s="74"/>
      <c r="P2121" s="74"/>
      <c r="R2121" s="74"/>
      <c r="S2121" s="74"/>
      <c r="T2121" s="74"/>
      <c r="U2121" s="74"/>
      <c r="V2121" s="21"/>
      <c r="W2121" s="74"/>
      <c r="X2121" s="74"/>
      <c r="Y2121" s="74"/>
      <c r="Z2121" s="74"/>
      <c r="AA2121" s="74"/>
      <c r="AB2121" s="74"/>
      <c r="AC2121" s="74"/>
      <c r="AD2121" s="74"/>
      <c r="AE2121" s="74"/>
      <c r="AF2121" s="74"/>
      <c r="AG2121" s="74"/>
      <c r="AH2121" s="74"/>
      <c r="AI2121" s="74"/>
      <c r="AJ2121" s="74"/>
      <c r="AK2121" s="74"/>
      <c r="AL2121" s="74"/>
      <c r="AM2121" s="74"/>
      <c r="AN2121" s="74"/>
    </row>
    <row r="2122" spans="1:40" ht="14.5">
      <c r="A2122" s="74"/>
      <c r="B2122" s="74"/>
      <c r="C2122" s="74"/>
      <c r="D2122" s="74"/>
      <c r="E2122" s="74"/>
      <c r="F2122" s="74"/>
      <c r="G2122" s="74"/>
      <c r="H2122" s="74"/>
      <c r="I2122" s="74"/>
      <c r="J2122" s="74"/>
      <c r="K2122" s="74"/>
      <c r="L2122" s="74"/>
      <c r="M2122" s="74"/>
      <c r="N2122" s="74"/>
      <c r="O2122" s="74"/>
      <c r="P2122" s="74"/>
      <c r="R2122" s="74"/>
      <c r="S2122" s="74"/>
      <c r="T2122" s="74"/>
      <c r="U2122" s="74"/>
      <c r="V2122" s="21"/>
      <c r="W2122" s="74"/>
      <c r="X2122" s="74"/>
      <c r="Y2122" s="74"/>
      <c r="Z2122" s="74"/>
      <c r="AA2122" s="74"/>
      <c r="AB2122" s="74"/>
      <c r="AC2122" s="74"/>
      <c r="AD2122" s="74"/>
      <c r="AE2122" s="74"/>
      <c r="AF2122" s="74"/>
      <c r="AG2122" s="74"/>
      <c r="AH2122" s="74"/>
      <c r="AI2122" s="74"/>
      <c r="AJ2122" s="74"/>
      <c r="AK2122" s="74"/>
      <c r="AL2122" s="74"/>
      <c r="AM2122" s="74"/>
      <c r="AN2122" s="74"/>
    </row>
    <row r="2123" spans="1:40" ht="14.5">
      <c r="A2123" s="74"/>
      <c r="B2123" s="74"/>
      <c r="C2123" s="74"/>
      <c r="D2123" s="74"/>
      <c r="E2123" s="74"/>
      <c r="F2123" s="74"/>
      <c r="G2123" s="74"/>
      <c r="H2123" s="74"/>
      <c r="I2123" s="74"/>
      <c r="J2123" s="74"/>
      <c r="K2123" s="74"/>
      <c r="L2123" s="74"/>
      <c r="M2123" s="74"/>
      <c r="N2123" s="74"/>
      <c r="O2123" s="74"/>
      <c r="P2123" s="74"/>
      <c r="R2123" s="74"/>
      <c r="S2123" s="74"/>
      <c r="T2123" s="74"/>
      <c r="U2123" s="74"/>
      <c r="V2123" s="21"/>
      <c r="W2123" s="74"/>
      <c r="X2123" s="74"/>
      <c r="Y2123" s="74"/>
      <c r="Z2123" s="74"/>
      <c r="AA2123" s="74"/>
      <c r="AB2123" s="74"/>
      <c r="AC2123" s="74"/>
      <c r="AD2123" s="74"/>
      <c r="AE2123" s="74"/>
      <c r="AF2123" s="74"/>
      <c r="AG2123" s="74"/>
      <c r="AH2123" s="74"/>
      <c r="AI2123" s="74"/>
      <c r="AJ2123" s="74"/>
      <c r="AK2123" s="74"/>
      <c r="AL2123" s="74"/>
      <c r="AM2123" s="74"/>
      <c r="AN2123" s="74"/>
    </row>
    <row r="2124" spans="1:40" ht="14.5">
      <c r="A2124" s="74"/>
      <c r="B2124" s="74"/>
      <c r="C2124" s="74"/>
      <c r="D2124" s="74"/>
      <c r="E2124" s="74"/>
      <c r="F2124" s="74"/>
      <c r="G2124" s="74"/>
      <c r="H2124" s="74"/>
      <c r="I2124" s="74"/>
      <c r="J2124" s="74"/>
      <c r="K2124" s="74"/>
      <c r="L2124" s="74"/>
      <c r="M2124" s="74"/>
      <c r="N2124" s="74"/>
      <c r="O2124" s="74"/>
      <c r="P2124" s="74"/>
      <c r="R2124" s="74"/>
      <c r="S2124" s="74"/>
      <c r="T2124" s="74"/>
      <c r="U2124" s="74"/>
      <c r="V2124" s="21"/>
      <c r="W2124" s="74"/>
      <c r="X2124" s="74"/>
      <c r="Y2124" s="74"/>
      <c r="Z2124" s="74"/>
      <c r="AA2124" s="74"/>
      <c r="AB2124" s="74"/>
      <c r="AC2124" s="74"/>
      <c r="AD2124" s="74"/>
      <c r="AE2124" s="74"/>
      <c r="AF2124" s="74"/>
      <c r="AG2124" s="74"/>
      <c r="AH2124" s="74"/>
      <c r="AI2124" s="74"/>
      <c r="AJ2124" s="74"/>
      <c r="AK2124" s="74"/>
      <c r="AL2124" s="74"/>
      <c r="AM2124" s="74"/>
      <c r="AN2124" s="74"/>
    </row>
    <row r="2125" spans="1:40" ht="14.5">
      <c r="A2125" s="74"/>
      <c r="B2125" s="74"/>
      <c r="C2125" s="74"/>
      <c r="D2125" s="74"/>
      <c r="E2125" s="74"/>
      <c r="F2125" s="74"/>
      <c r="G2125" s="74"/>
      <c r="H2125" s="74"/>
      <c r="I2125" s="74"/>
      <c r="J2125" s="74"/>
      <c r="K2125" s="74"/>
      <c r="L2125" s="74"/>
      <c r="M2125" s="74"/>
      <c r="N2125" s="74"/>
      <c r="O2125" s="74"/>
      <c r="P2125" s="74"/>
      <c r="R2125" s="74"/>
      <c r="S2125" s="74"/>
      <c r="T2125" s="74"/>
      <c r="U2125" s="74"/>
      <c r="V2125" s="21"/>
      <c r="W2125" s="74"/>
      <c r="X2125" s="74"/>
      <c r="Y2125" s="74"/>
      <c r="Z2125" s="74"/>
      <c r="AA2125" s="74"/>
      <c r="AB2125" s="74"/>
      <c r="AC2125" s="74"/>
      <c r="AD2125" s="74"/>
      <c r="AE2125" s="74"/>
      <c r="AF2125" s="74"/>
      <c r="AG2125" s="74"/>
      <c r="AH2125" s="74"/>
      <c r="AI2125" s="74"/>
      <c r="AJ2125" s="74"/>
      <c r="AK2125" s="74"/>
      <c r="AL2125" s="74"/>
      <c r="AM2125" s="74"/>
      <c r="AN2125" s="74"/>
    </row>
    <row r="2126" spans="1:40" ht="14.5">
      <c r="A2126" s="74"/>
      <c r="B2126" s="74"/>
      <c r="C2126" s="74"/>
      <c r="D2126" s="74"/>
      <c r="E2126" s="74"/>
      <c r="F2126" s="74"/>
      <c r="G2126" s="74"/>
      <c r="H2126" s="74"/>
      <c r="I2126" s="74"/>
      <c r="J2126" s="74"/>
      <c r="K2126" s="74"/>
      <c r="L2126" s="74"/>
      <c r="M2126" s="74"/>
      <c r="N2126" s="74"/>
      <c r="O2126" s="74"/>
      <c r="P2126" s="74"/>
      <c r="R2126" s="74"/>
      <c r="S2126" s="74"/>
      <c r="T2126" s="74"/>
      <c r="U2126" s="74"/>
      <c r="V2126" s="21"/>
      <c r="W2126" s="74"/>
      <c r="X2126" s="74"/>
      <c r="Y2126" s="74"/>
      <c r="Z2126" s="74"/>
      <c r="AA2126" s="74"/>
      <c r="AB2126" s="74"/>
      <c r="AC2126" s="74"/>
      <c r="AD2126" s="74"/>
      <c r="AE2126" s="74"/>
      <c r="AF2126" s="74"/>
      <c r="AG2126" s="74"/>
      <c r="AH2126" s="74"/>
      <c r="AI2126" s="74"/>
      <c r="AJ2126" s="74"/>
      <c r="AK2126" s="74"/>
      <c r="AL2126" s="74"/>
      <c r="AM2126" s="74"/>
      <c r="AN2126" s="74"/>
    </row>
    <row r="2127" spans="1:40" ht="14.5">
      <c r="A2127" s="74"/>
      <c r="B2127" s="74"/>
      <c r="C2127" s="74"/>
      <c r="D2127" s="74"/>
      <c r="E2127" s="74"/>
      <c r="F2127" s="74"/>
      <c r="G2127" s="74"/>
      <c r="H2127" s="74"/>
      <c r="I2127" s="74"/>
      <c r="J2127" s="74"/>
      <c r="K2127" s="74"/>
      <c r="L2127" s="74"/>
      <c r="M2127" s="74"/>
      <c r="N2127" s="74"/>
      <c r="O2127" s="74"/>
      <c r="P2127" s="74"/>
      <c r="R2127" s="74"/>
      <c r="S2127" s="74"/>
      <c r="T2127" s="74"/>
      <c r="U2127" s="74"/>
      <c r="V2127" s="21"/>
      <c r="W2127" s="74"/>
      <c r="X2127" s="74"/>
      <c r="Y2127" s="74"/>
      <c r="Z2127" s="74"/>
      <c r="AA2127" s="74"/>
      <c r="AB2127" s="74"/>
      <c r="AC2127" s="74"/>
      <c r="AD2127" s="74"/>
      <c r="AE2127" s="74"/>
      <c r="AF2127" s="74"/>
      <c r="AG2127" s="74"/>
      <c r="AH2127" s="74"/>
      <c r="AI2127" s="74"/>
      <c r="AJ2127" s="74"/>
      <c r="AK2127" s="74"/>
      <c r="AL2127" s="74"/>
      <c r="AM2127" s="74"/>
      <c r="AN2127" s="74"/>
    </row>
    <row r="2128" spans="1:40" ht="14.5">
      <c r="A2128" s="74"/>
      <c r="B2128" s="74"/>
      <c r="C2128" s="74"/>
      <c r="D2128" s="74"/>
      <c r="E2128" s="74"/>
      <c r="F2128" s="74"/>
      <c r="G2128" s="74"/>
      <c r="H2128" s="74"/>
      <c r="I2128" s="74"/>
      <c r="J2128" s="74"/>
      <c r="K2128" s="74"/>
      <c r="L2128" s="74"/>
      <c r="M2128" s="74"/>
      <c r="N2128" s="74"/>
      <c r="O2128" s="74"/>
      <c r="P2128" s="74"/>
      <c r="R2128" s="74"/>
      <c r="S2128" s="74"/>
      <c r="T2128" s="74"/>
      <c r="U2128" s="74"/>
      <c r="V2128" s="21"/>
      <c r="W2128" s="74"/>
      <c r="X2128" s="74"/>
      <c r="Y2128" s="74"/>
      <c r="Z2128" s="74"/>
      <c r="AA2128" s="74"/>
      <c r="AB2128" s="74"/>
      <c r="AC2128" s="74"/>
      <c r="AD2128" s="74"/>
      <c r="AE2128" s="74"/>
      <c r="AF2128" s="74"/>
      <c r="AG2128" s="74"/>
      <c r="AH2128" s="74"/>
      <c r="AI2128" s="74"/>
      <c r="AJ2128" s="74"/>
      <c r="AK2128" s="74"/>
      <c r="AL2128" s="74"/>
      <c r="AM2128" s="74"/>
      <c r="AN2128" s="74"/>
    </row>
    <row r="2129" spans="1:40" ht="14.5">
      <c r="A2129" s="74"/>
      <c r="B2129" s="74"/>
      <c r="C2129" s="74"/>
      <c r="D2129" s="74"/>
      <c r="E2129" s="74"/>
      <c r="F2129" s="74"/>
      <c r="G2129" s="74"/>
      <c r="H2129" s="74"/>
      <c r="I2129" s="74"/>
      <c r="J2129" s="74"/>
      <c r="K2129" s="74"/>
      <c r="L2129" s="74"/>
      <c r="M2129" s="74"/>
      <c r="N2129" s="74"/>
      <c r="O2129" s="74"/>
      <c r="P2129" s="74"/>
      <c r="R2129" s="74"/>
      <c r="S2129" s="74"/>
      <c r="T2129" s="74"/>
      <c r="U2129" s="74"/>
      <c r="V2129" s="21"/>
      <c r="W2129" s="74"/>
      <c r="X2129" s="74"/>
      <c r="Y2129" s="74"/>
      <c r="Z2129" s="74"/>
      <c r="AA2129" s="74"/>
      <c r="AB2129" s="74"/>
      <c r="AC2129" s="74"/>
      <c r="AD2129" s="74"/>
      <c r="AE2129" s="74"/>
      <c r="AF2129" s="74"/>
      <c r="AG2129" s="74"/>
      <c r="AH2129" s="74"/>
      <c r="AI2129" s="74"/>
      <c r="AJ2129" s="74"/>
      <c r="AK2129" s="74"/>
      <c r="AL2129" s="74"/>
      <c r="AM2129" s="74"/>
      <c r="AN2129" s="74"/>
    </row>
    <row r="2130" spans="1:40" ht="14.5">
      <c r="A2130" s="74"/>
      <c r="B2130" s="74"/>
      <c r="C2130" s="74"/>
      <c r="D2130" s="74"/>
      <c r="E2130" s="74"/>
      <c r="F2130" s="74"/>
      <c r="G2130" s="74"/>
      <c r="H2130" s="74"/>
      <c r="I2130" s="74"/>
      <c r="J2130" s="74"/>
      <c r="K2130" s="74"/>
      <c r="L2130" s="74"/>
      <c r="M2130" s="74"/>
      <c r="N2130" s="74"/>
      <c r="O2130" s="74"/>
      <c r="P2130" s="74"/>
      <c r="R2130" s="74"/>
      <c r="S2130" s="74"/>
      <c r="T2130" s="74"/>
      <c r="U2130" s="74"/>
      <c r="V2130" s="21"/>
      <c r="W2130" s="74"/>
      <c r="X2130" s="74"/>
      <c r="Y2130" s="74"/>
      <c r="Z2130" s="74"/>
      <c r="AA2130" s="74"/>
      <c r="AB2130" s="74"/>
      <c r="AC2130" s="74"/>
      <c r="AD2130" s="74"/>
      <c r="AE2130" s="74"/>
      <c r="AF2130" s="74"/>
      <c r="AG2130" s="74"/>
      <c r="AH2130" s="74"/>
      <c r="AI2130" s="74"/>
      <c r="AJ2130" s="74"/>
      <c r="AK2130" s="74"/>
      <c r="AL2130" s="74"/>
      <c r="AM2130" s="74"/>
      <c r="AN2130" s="74"/>
    </row>
    <row r="2131" spans="1:40" ht="14.5">
      <c r="A2131" s="74"/>
      <c r="B2131" s="74"/>
      <c r="C2131" s="74"/>
      <c r="D2131" s="74"/>
      <c r="E2131" s="74"/>
      <c r="F2131" s="74"/>
      <c r="G2131" s="74"/>
      <c r="H2131" s="74"/>
      <c r="I2131" s="74"/>
      <c r="J2131" s="74"/>
      <c r="K2131" s="74"/>
      <c r="L2131" s="74"/>
      <c r="M2131" s="74"/>
      <c r="N2131" s="74"/>
      <c r="O2131" s="74"/>
      <c r="P2131" s="74"/>
      <c r="R2131" s="74"/>
      <c r="S2131" s="74"/>
      <c r="T2131" s="74"/>
      <c r="U2131" s="74"/>
      <c r="V2131" s="21"/>
      <c r="W2131" s="74"/>
      <c r="X2131" s="74"/>
      <c r="Y2131" s="74"/>
      <c r="Z2131" s="74"/>
      <c r="AA2131" s="74"/>
      <c r="AB2131" s="74"/>
      <c r="AC2131" s="74"/>
      <c r="AD2131" s="74"/>
      <c r="AE2131" s="74"/>
      <c r="AF2131" s="74"/>
      <c r="AG2131" s="74"/>
      <c r="AH2131" s="74"/>
      <c r="AI2131" s="74"/>
      <c r="AJ2131" s="74"/>
      <c r="AK2131" s="74"/>
      <c r="AL2131" s="74"/>
      <c r="AM2131" s="74"/>
      <c r="AN2131" s="74"/>
    </row>
    <row r="2132" spans="1:40" ht="14.5">
      <c r="A2132" s="74"/>
      <c r="B2132" s="74"/>
      <c r="C2132" s="74"/>
      <c r="D2132" s="74"/>
      <c r="E2132" s="74"/>
      <c r="F2132" s="74"/>
      <c r="G2132" s="74"/>
      <c r="H2132" s="74"/>
      <c r="I2132" s="74"/>
      <c r="J2132" s="74"/>
      <c r="K2132" s="74"/>
      <c r="L2132" s="74"/>
      <c r="M2132" s="74"/>
      <c r="N2132" s="74"/>
      <c r="O2132" s="74"/>
      <c r="P2132" s="74"/>
      <c r="R2132" s="74"/>
      <c r="S2132" s="74"/>
      <c r="T2132" s="74"/>
      <c r="U2132" s="74"/>
      <c r="V2132" s="21"/>
      <c r="W2132" s="74"/>
      <c r="X2132" s="74"/>
      <c r="Y2132" s="74"/>
      <c r="Z2132" s="74"/>
      <c r="AA2132" s="74"/>
      <c r="AB2132" s="74"/>
      <c r="AC2132" s="74"/>
      <c r="AD2132" s="74"/>
      <c r="AE2132" s="74"/>
      <c r="AF2132" s="74"/>
      <c r="AG2132" s="74"/>
      <c r="AH2132" s="74"/>
      <c r="AI2132" s="74"/>
      <c r="AJ2132" s="74"/>
      <c r="AK2132" s="74"/>
      <c r="AL2132" s="74"/>
      <c r="AM2132" s="74"/>
      <c r="AN2132" s="74"/>
    </row>
    <row r="2133" spans="1:40" ht="14.5">
      <c r="A2133" s="74"/>
      <c r="B2133" s="74"/>
      <c r="C2133" s="74"/>
      <c r="D2133" s="74"/>
      <c r="E2133" s="74"/>
      <c r="F2133" s="74"/>
      <c r="G2133" s="74"/>
      <c r="H2133" s="74"/>
      <c r="I2133" s="74"/>
      <c r="J2133" s="74"/>
      <c r="K2133" s="74"/>
      <c r="L2133" s="74"/>
      <c r="M2133" s="74"/>
      <c r="N2133" s="74"/>
      <c r="O2133" s="74"/>
      <c r="P2133" s="74"/>
      <c r="R2133" s="74"/>
      <c r="S2133" s="74"/>
      <c r="T2133" s="74"/>
      <c r="U2133" s="74"/>
      <c r="V2133" s="21"/>
      <c r="W2133" s="74"/>
      <c r="X2133" s="74"/>
      <c r="Y2133" s="74"/>
      <c r="Z2133" s="74"/>
      <c r="AA2133" s="74"/>
      <c r="AB2133" s="74"/>
      <c r="AC2133" s="74"/>
      <c r="AD2133" s="74"/>
      <c r="AE2133" s="74"/>
      <c r="AF2133" s="74"/>
      <c r="AG2133" s="74"/>
      <c r="AH2133" s="74"/>
      <c r="AI2133" s="74"/>
      <c r="AJ2133" s="74"/>
      <c r="AK2133" s="74"/>
      <c r="AL2133" s="74"/>
      <c r="AM2133" s="74"/>
      <c r="AN2133" s="74"/>
    </row>
    <row r="2134" spans="1:40" ht="14.5">
      <c r="A2134" s="74"/>
      <c r="B2134" s="74"/>
      <c r="C2134" s="74"/>
      <c r="D2134" s="74"/>
      <c r="E2134" s="74"/>
      <c r="F2134" s="74"/>
      <c r="G2134" s="74"/>
      <c r="H2134" s="74"/>
      <c r="I2134" s="74"/>
      <c r="J2134" s="74"/>
      <c r="K2134" s="74"/>
      <c r="L2134" s="74"/>
      <c r="M2134" s="74"/>
      <c r="N2134" s="74"/>
      <c r="O2134" s="74"/>
      <c r="P2134" s="74"/>
      <c r="R2134" s="74"/>
      <c r="S2134" s="74"/>
      <c r="T2134" s="74"/>
      <c r="U2134" s="74"/>
      <c r="V2134" s="21"/>
      <c r="W2134" s="74"/>
      <c r="X2134" s="74"/>
      <c r="Y2134" s="74"/>
      <c r="Z2134" s="74"/>
      <c r="AA2134" s="74"/>
      <c r="AB2134" s="74"/>
      <c r="AC2134" s="74"/>
      <c r="AD2134" s="74"/>
      <c r="AE2134" s="74"/>
      <c r="AF2134" s="74"/>
      <c r="AG2134" s="74"/>
      <c r="AH2134" s="74"/>
      <c r="AI2134" s="74"/>
      <c r="AJ2134" s="74"/>
      <c r="AK2134" s="74"/>
      <c r="AL2134" s="74"/>
      <c r="AM2134" s="74"/>
      <c r="AN2134" s="74"/>
    </row>
    <row r="2135" spans="1:40" ht="14.5">
      <c r="A2135" s="74"/>
      <c r="B2135" s="74"/>
      <c r="C2135" s="74"/>
      <c r="D2135" s="74"/>
      <c r="E2135" s="74"/>
      <c r="F2135" s="74"/>
      <c r="G2135" s="74"/>
      <c r="H2135" s="74"/>
      <c r="I2135" s="74"/>
      <c r="J2135" s="74"/>
      <c r="K2135" s="74"/>
      <c r="L2135" s="74"/>
      <c r="M2135" s="74"/>
      <c r="N2135" s="74"/>
      <c r="O2135" s="74"/>
      <c r="P2135" s="74"/>
      <c r="R2135" s="74"/>
      <c r="S2135" s="74"/>
      <c r="T2135" s="74"/>
      <c r="U2135" s="74"/>
      <c r="V2135" s="21"/>
      <c r="W2135" s="74"/>
      <c r="X2135" s="74"/>
      <c r="Y2135" s="74"/>
      <c r="Z2135" s="74"/>
      <c r="AA2135" s="74"/>
      <c r="AB2135" s="74"/>
      <c r="AC2135" s="74"/>
      <c r="AD2135" s="74"/>
      <c r="AE2135" s="74"/>
      <c r="AF2135" s="74"/>
      <c r="AG2135" s="74"/>
      <c r="AH2135" s="74"/>
      <c r="AI2135" s="74"/>
      <c r="AJ2135" s="74"/>
      <c r="AK2135" s="74"/>
      <c r="AL2135" s="74"/>
      <c r="AM2135" s="74"/>
      <c r="AN2135" s="74"/>
    </row>
    <row r="2136" spans="1:40" ht="14.5">
      <c r="A2136" s="74"/>
      <c r="B2136" s="74"/>
      <c r="C2136" s="74"/>
      <c r="D2136" s="74"/>
      <c r="E2136" s="74"/>
      <c r="F2136" s="74"/>
      <c r="G2136" s="74"/>
      <c r="H2136" s="74"/>
      <c r="I2136" s="74"/>
      <c r="J2136" s="74"/>
      <c r="K2136" s="74"/>
      <c r="L2136" s="74"/>
      <c r="M2136" s="74"/>
      <c r="N2136" s="74"/>
      <c r="O2136" s="74"/>
      <c r="P2136" s="74"/>
      <c r="R2136" s="74"/>
      <c r="S2136" s="74"/>
      <c r="T2136" s="74"/>
      <c r="U2136" s="74"/>
      <c r="V2136" s="21"/>
      <c r="W2136" s="74"/>
      <c r="X2136" s="74"/>
      <c r="Y2136" s="74"/>
      <c r="Z2136" s="74"/>
      <c r="AA2136" s="74"/>
      <c r="AB2136" s="74"/>
      <c r="AC2136" s="74"/>
      <c r="AD2136" s="74"/>
      <c r="AE2136" s="74"/>
      <c r="AF2136" s="74"/>
      <c r="AG2136" s="74"/>
      <c r="AH2136" s="74"/>
      <c r="AI2136" s="74"/>
      <c r="AJ2136" s="74"/>
      <c r="AK2136" s="74"/>
      <c r="AL2136" s="74"/>
      <c r="AM2136" s="74"/>
      <c r="AN2136" s="74"/>
    </row>
    <row r="2137" spans="1:40" ht="14.5">
      <c r="A2137" s="74"/>
      <c r="B2137" s="74"/>
      <c r="C2137" s="74"/>
      <c r="D2137" s="74"/>
      <c r="E2137" s="74"/>
      <c r="F2137" s="74"/>
      <c r="G2137" s="74"/>
      <c r="H2137" s="74"/>
      <c r="I2137" s="74"/>
      <c r="J2137" s="74"/>
      <c r="K2137" s="74"/>
      <c r="L2137" s="74"/>
      <c r="M2137" s="74"/>
      <c r="N2137" s="74"/>
      <c r="O2137" s="74"/>
      <c r="P2137" s="74"/>
      <c r="R2137" s="74"/>
      <c r="S2137" s="74"/>
      <c r="T2137" s="74"/>
      <c r="U2137" s="74"/>
      <c r="V2137" s="21"/>
      <c r="W2137" s="74"/>
      <c r="X2137" s="74"/>
      <c r="Y2137" s="74"/>
      <c r="Z2137" s="74"/>
      <c r="AA2137" s="74"/>
      <c r="AB2137" s="74"/>
      <c r="AC2137" s="74"/>
      <c r="AD2137" s="74"/>
      <c r="AE2137" s="74"/>
      <c r="AF2137" s="74"/>
      <c r="AG2137" s="74"/>
      <c r="AH2137" s="74"/>
      <c r="AI2137" s="74"/>
      <c r="AJ2137" s="74"/>
      <c r="AK2137" s="74"/>
      <c r="AL2137" s="74"/>
      <c r="AM2137" s="74"/>
      <c r="AN2137" s="74"/>
    </row>
    <row r="2138" spans="1:40" ht="14.5">
      <c r="A2138" s="74"/>
      <c r="B2138" s="74"/>
      <c r="C2138" s="74"/>
      <c r="D2138" s="74"/>
      <c r="E2138" s="74"/>
      <c r="F2138" s="74"/>
      <c r="G2138" s="74"/>
      <c r="H2138" s="74"/>
      <c r="I2138" s="74"/>
      <c r="J2138" s="74"/>
      <c r="K2138" s="74"/>
      <c r="L2138" s="74"/>
      <c r="M2138" s="74"/>
      <c r="N2138" s="74"/>
      <c r="O2138" s="74"/>
      <c r="P2138" s="74"/>
      <c r="R2138" s="74"/>
      <c r="S2138" s="74"/>
      <c r="T2138" s="74"/>
      <c r="U2138" s="74"/>
      <c r="V2138" s="21"/>
      <c r="W2138" s="74"/>
      <c r="X2138" s="74"/>
      <c r="Y2138" s="74"/>
      <c r="Z2138" s="74"/>
      <c r="AA2138" s="74"/>
      <c r="AB2138" s="74"/>
      <c r="AC2138" s="74"/>
      <c r="AD2138" s="74"/>
      <c r="AE2138" s="74"/>
      <c r="AF2138" s="74"/>
      <c r="AG2138" s="74"/>
      <c r="AH2138" s="74"/>
      <c r="AI2138" s="74"/>
      <c r="AJ2138" s="74"/>
      <c r="AK2138" s="74"/>
      <c r="AL2138" s="74"/>
      <c r="AM2138" s="74"/>
      <c r="AN2138" s="74"/>
    </row>
    <row r="2139" spans="1:40" ht="14.5">
      <c r="A2139" s="74"/>
      <c r="B2139" s="74"/>
      <c r="C2139" s="74"/>
      <c r="D2139" s="74"/>
      <c r="E2139" s="74"/>
      <c r="F2139" s="74"/>
      <c r="G2139" s="74"/>
      <c r="H2139" s="74"/>
      <c r="I2139" s="74"/>
      <c r="J2139" s="74"/>
      <c r="K2139" s="74"/>
      <c r="L2139" s="74"/>
      <c r="M2139" s="74"/>
      <c r="N2139" s="74"/>
      <c r="O2139" s="74"/>
      <c r="P2139" s="74"/>
      <c r="R2139" s="74"/>
      <c r="S2139" s="74"/>
      <c r="T2139" s="74"/>
      <c r="U2139" s="74"/>
      <c r="V2139" s="21"/>
      <c r="W2139" s="74"/>
      <c r="X2139" s="74"/>
      <c r="Y2139" s="74"/>
      <c r="Z2139" s="74"/>
      <c r="AA2139" s="74"/>
      <c r="AB2139" s="74"/>
      <c r="AC2139" s="74"/>
      <c r="AD2139" s="74"/>
      <c r="AE2139" s="74"/>
      <c r="AF2139" s="74"/>
      <c r="AG2139" s="74"/>
      <c r="AH2139" s="74"/>
      <c r="AI2139" s="74"/>
      <c r="AJ2139" s="74"/>
      <c r="AK2139" s="74"/>
      <c r="AL2139" s="74"/>
      <c r="AM2139" s="74"/>
      <c r="AN2139" s="74"/>
    </row>
    <row r="2140" spans="1:40" ht="14.5">
      <c r="A2140" s="74"/>
      <c r="B2140" s="74"/>
      <c r="C2140" s="74"/>
      <c r="D2140" s="74"/>
      <c r="E2140" s="74"/>
      <c r="F2140" s="74"/>
      <c r="G2140" s="74"/>
      <c r="H2140" s="74"/>
      <c r="I2140" s="74"/>
      <c r="J2140" s="74"/>
      <c r="K2140" s="74"/>
      <c r="L2140" s="74"/>
      <c r="M2140" s="74"/>
      <c r="N2140" s="74"/>
      <c r="O2140" s="74"/>
      <c r="P2140" s="74"/>
      <c r="R2140" s="74"/>
      <c r="S2140" s="74"/>
      <c r="T2140" s="74"/>
      <c r="U2140" s="74"/>
      <c r="V2140" s="21"/>
      <c r="W2140" s="74"/>
      <c r="X2140" s="74"/>
      <c r="Y2140" s="74"/>
      <c r="Z2140" s="74"/>
      <c r="AA2140" s="74"/>
      <c r="AB2140" s="74"/>
      <c r="AC2140" s="74"/>
      <c r="AD2140" s="74"/>
      <c r="AE2140" s="74"/>
      <c r="AF2140" s="74"/>
      <c r="AG2140" s="74"/>
      <c r="AH2140" s="74"/>
      <c r="AI2140" s="74"/>
      <c r="AJ2140" s="74"/>
      <c r="AK2140" s="74"/>
      <c r="AL2140" s="74"/>
      <c r="AM2140" s="74"/>
      <c r="AN2140" s="74"/>
    </row>
    <row r="2141" spans="1:40" ht="14.5">
      <c r="A2141" s="74"/>
      <c r="B2141" s="74"/>
      <c r="C2141" s="74"/>
      <c r="D2141" s="74"/>
      <c r="E2141" s="74"/>
      <c r="F2141" s="74"/>
      <c r="G2141" s="74"/>
      <c r="H2141" s="74"/>
      <c r="I2141" s="74"/>
      <c r="J2141" s="74"/>
      <c r="K2141" s="74"/>
      <c r="L2141" s="74"/>
      <c r="M2141" s="74"/>
      <c r="N2141" s="74"/>
      <c r="O2141" s="74"/>
      <c r="P2141" s="74"/>
      <c r="R2141" s="74"/>
      <c r="S2141" s="74"/>
      <c r="T2141" s="74"/>
      <c r="U2141" s="74"/>
      <c r="V2141" s="21"/>
      <c r="W2141" s="74"/>
      <c r="X2141" s="74"/>
      <c r="Y2141" s="74"/>
      <c r="Z2141" s="74"/>
      <c r="AA2141" s="74"/>
      <c r="AB2141" s="74"/>
      <c r="AC2141" s="74"/>
      <c r="AD2141" s="74"/>
      <c r="AE2141" s="74"/>
      <c r="AF2141" s="74"/>
      <c r="AG2141" s="74"/>
      <c r="AH2141" s="74"/>
      <c r="AI2141" s="74"/>
      <c r="AJ2141" s="74"/>
      <c r="AK2141" s="74"/>
      <c r="AL2141" s="74"/>
      <c r="AM2141" s="74"/>
      <c r="AN2141" s="74"/>
    </row>
    <row r="2142" spans="1:40" ht="14.5">
      <c r="A2142" s="74"/>
      <c r="B2142" s="74"/>
      <c r="C2142" s="74"/>
      <c r="D2142" s="74"/>
      <c r="E2142" s="74"/>
      <c r="F2142" s="74"/>
      <c r="G2142" s="74"/>
      <c r="H2142" s="74"/>
      <c r="I2142" s="74"/>
      <c r="J2142" s="74"/>
      <c r="K2142" s="74"/>
      <c r="L2142" s="74"/>
      <c r="M2142" s="74"/>
      <c r="N2142" s="74"/>
      <c r="O2142" s="74"/>
      <c r="P2142" s="74"/>
      <c r="R2142" s="74"/>
      <c r="S2142" s="74"/>
      <c r="T2142" s="74"/>
      <c r="U2142" s="74"/>
      <c r="V2142" s="21"/>
      <c r="W2142" s="74"/>
      <c r="X2142" s="74"/>
      <c r="Y2142" s="74"/>
      <c r="Z2142" s="74"/>
      <c r="AA2142" s="74"/>
      <c r="AB2142" s="74"/>
      <c r="AC2142" s="74"/>
      <c r="AD2142" s="74"/>
      <c r="AE2142" s="74"/>
      <c r="AF2142" s="74"/>
      <c r="AG2142" s="74"/>
      <c r="AH2142" s="74"/>
      <c r="AI2142" s="74"/>
      <c r="AJ2142" s="74"/>
      <c r="AK2142" s="74"/>
      <c r="AL2142" s="74"/>
      <c r="AM2142" s="74"/>
      <c r="AN2142" s="74"/>
    </row>
    <row r="2143" spans="1:40" ht="14.5">
      <c r="A2143" s="74"/>
      <c r="B2143" s="74"/>
      <c r="C2143" s="74"/>
      <c r="D2143" s="74"/>
      <c r="E2143" s="74"/>
      <c r="F2143" s="74"/>
      <c r="G2143" s="74"/>
      <c r="H2143" s="74"/>
      <c r="I2143" s="74"/>
      <c r="J2143" s="74"/>
      <c r="K2143" s="74"/>
      <c r="L2143" s="74"/>
      <c r="M2143" s="74"/>
      <c r="N2143" s="74"/>
      <c r="O2143" s="74"/>
      <c r="P2143" s="74"/>
      <c r="R2143" s="74"/>
      <c r="S2143" s="74"/>
      <c r="T2143" s="74"/>
      <c r="U2143" s="74"/>
      <c r="V2143" s="21"/>
      <c r="W2143" s="74"/>
      <c r="X2143" s="74"/>
      <c r="Y2143" s="74"/>
      <c r="Z2143" s="74"/>
      <c r="AA2143" s="74"/>
      <c r="AB2143" s="74"/>
      <c r="AC2143" s="74"/>
      <c r="AD2143" s="74"/>
      <c r="AE2143" s="74"/>
      <c r="AF2143" s="74"/>
      <c r="AG2143" s="74"/>
      <c r="AH2143" s="74"/>
      <c r="AI2143" s="74"/>
      <c r="AJ2143" s="74"/>
      <c r="AK2143" s="74"/>
      <c r="AL2143" s="74"/>
      <c r="AM2143" s="74"/>
      <c r="AN2143" s="74"/>
    </row>
    <row r="2144" spans="1:40" ht="14.5">
      <c r="A2144" s="74"/>
      <c r="B2144" s="74"/>
      <c r="C2144" s="74"/>
      <c r="D2144" s="74"/>
      <c r="E2144" s="74"/>
      <c r="F2144" s="74"/>
      <c r="G2144" s="74"/>
      <c r="H2144" s="74"/>
      <c r="I2144" s="74"/>
      <c r="J2144" s="74"/>
      <c r="K2144" s="74"/>
      <c r="L2144" s="74"/>
      <c r="M2144" s="74"/>
      <c r="N2144" s="74"/>
      <c r="O2144" s="74"/>
      <c r="P2144" s="74"/>
      <c r="R2144" s="74"/>
      <c r="S2144" s="74"/>
      <c r="T2144" s="74"/>
      <c r="U2144" s="74"/>
      <c r="V2144" s="21"/>
      <c r="W2144" s="74"/>
      <c r="X2144" s="74"/>
      <c r="Y2144" s="74"/>
      <c r="Z2144" s="74"/>
      <c r="AA2144" s="74"/>
      <c r="AB2144" s="74"/>
      <c r="AC2144" s="74"/>
      <c r="AD2144" s="74"/>
      <c r="AE2144" s="74"/>
      <c r="AF2144" s="74"/>
      <c r="AG2144" s="74"/>
      <c r="AH2144" s="74"/>
      <c r="AI2144" s="74"/>
      <c r="AJ2144" s="74"/>
      <c r="AK2144" s="74"/>
      <c r="AL2144" s="74"/>
      <c r="AM2144" s="74"/>
      <c r="AN2144" s="74"/>
    </row>
    <row r="2145" spans="1:40" ht="14.5">
      <c r="A2145" s="74"/>
      <c r="B2145" s="74"/>
      <c r="C2145" s="74"/>
      <c r="D2145" s="74"/>
      <c r="E2145" s="74"/>
      <c r="F2145" s="74"/>
      <c r="G2145" s="74"/>
      <c r="H2145" s="74"/>
      <c r="I2145" s="74"/>
      <c r="J2145" s="74"/>
      <c r="K2145" s="74"/>
      <c r="L2145" s="74"/>
      <c r="M2145" s="74"/>
      <c r="N2145" s="74"/>
      <c r="O2145" s="74"/>
      <c r="P2145" s="74"/>
      <c r="R2145" s="74"/>
      <c r="S2145" s="74"/>
      <c r="T2145" s="74"/>
      <c r="U2145" s="74"/>
      <c r="V2145" s="21"/>
      <c r="W2145" s="74"/>
      <c r="X2145" s="74"/>
      <c r="Y2145" s="74"/>
      <c r="Z2145" s="74"/>
      <c r="AA2145" s="74"/>
      <c r="AB2145" s="74"/>
      <c r="AC2145" s="74"/>
      <c r="AD2145" s="74"/>
      <c r="AE2145" s="74"/>
      <c r="AF2145" s="74"/>
      <c r="AG2145" s="74"/>
      <c r="AH2145" s="74"/>
      <c r="AI2145" s="74"/>
      <c r="AJ2145" s="74"/>
      <c r="AK2145" s="74"/>
      <c r="AL2145" s="74"/>
      <c r="AM2145" s="74"/>
      <c r="AN2145" s="74"/>
    </row>
    <row r="2146" spans="1:40" ht="14.5">
      <c r="A2146" s="74"/>
      <c r="B2146" s="74"/>
      <c r="C2146" s="74"/>
      <c r="D2146" s="74"/>
      <c r="E2146" s="74"/>
      <c r="F2146" s="74"/>
      <c r="G2146" s="74"/>
      <c r="H2146" s="74"/>
      <c r="I2146" s="74"/>
      <c r="J2146" s="74"/>
      <c r="K2146" s="74"/>
      <c r="L2146" s="74"/>
      <c r="M2146" s="74"/>
      <c r="N2146" s="74"/>
      <c r="O2146" s="74"/>
      <c r="P2146" s="74"/>
      <c r="R2146" s="74"/>
      <c r="S2146" s="74"/>
      <c r="T2146" s="74"/>
      <c r="U2146" s="74"/>
      <c r="V2146" s="21"/>
      <c r="W2146" s="74"/>
      <c r="X2146" s="74"/>
      <c r="Y2146" s="74"/>
      <c r="Z2146" s="74"/>
      <c r="AA2146" s="74"/>
      <c r="AB2146" s="74"/>
      <c r="AC2146" s="74"/>
      <c r="AD2146" s="74"/>
      <c r="AE2146" s="74"/>
      <c r="AF2146" s="74"/>
      <c r="AG2146" s="74"/>
      <c r="AH2146" s="74"/>
      <c r="AI2146" s="74"/>
      <c r="AJ2146" s="74"/>
      <c r="AK2146" s="74"/>
      <c r="AL2146" s="74"/>
      <c r="AM2146" s="74"/>
      <c r="AN2146" s="74"/>
    </row>
    <row r="2147" spans="1:40" ht="14.5">
      <c r="A2147" s="74"/>
      <c r="B2147" s="74"/>
      <c r="C2147" s="74"/>
      <c r="D2147" s="74"/>
      <c r="E2147" s="74"/>
      <c r="F2147" s="74"/>
      <c r="G2147" s="74"/>
      <c r="H2147" s="74"/>
      <c r="I2147" s="74"/>
      <c r="J2147" s="74"/>
      <c r="K2147" s="74"/>
      <c r="L2147" s="74"/>
      <c r="M2147" s="74"/>
      <c r="N2147" s="74"/>
      <c r="O2147" s="74"/>
      <c r="P2147" s="74"/>
      <c r="R2147" s="74"/>
      <c r="S2147" s="74"/>
      <c r="T2147" s="74"/>
      <c r="U2147" s="74"/>
      <c r="V2147" s="21"/>
      <c r="W2147" s="74"/>
      <c r="X2147" s="74"/>
      <c r="Y2147" s="74"/>
      <c r="Z2147" s="74"/>
      <c r="AA2147" s="74"/>
      <c r="AB2147" s="74"/>
      <c r="AC2147" s="74"/>
      <c r="AD2147" s="74"/>
      <c r="AE2147" s="74"/>
      <c r="AF2147" s="74"/>
      <c r="AG2147" s="74"/>
      <c r="AH2147" s="74"/>
      <c r="AI2147" s="74"/>
      <c r="AJ2147" s="74"/>
      <c r="AK2147" s="74"/>
      <c r="AL2147" s="74"/>
      <c r="AM2147" s="74"/>
      <c r="AN2147" s="74"/>
    </row>
    <row r="2148" spans="1:40" ht="14.5">
      <c r="A2148" s="74"/>
      <c r="B2148" s="74"/>
      <c r="C2148" s="74"/>
      <c r="D2148" s="74"/>
      <c r="E2148" s="74"/>
      <c r="F2148" s="74"/>
      <c r="G2148" s="74"/>
      <c r="H2148" s="74"/>
      <c r="I2148" s="74"/>
      <c r="J2148" s="74"/>
      <c r="K2148" s="74"/>
      <c r="L2148" s="74"/>
      <c r="M2148" s="74"/>
      <c r="N2148" s="74"/>
      <c r="O2148" s="74"/>
      <c r="P2148" s="74"/>
      <c r="R2148" s="74"/>
      <c r="S2148" s="74"/>
      <c r="T2148" s="74"/>
      <c r="U2148" s="74"/>
      <c r="V2148" s="21"/>
      <c r="W2148" s="74"/>
      <c r="X2148" s="74"/>
      <c r="Y2148" s="74"/>
      <c r="Z2148" s="74"/>
      <c r="AA2148" s="74"/>
      <c r="AB2148" s="74"/>
      <c r="AC2148" s="74"/>
      <c r="AD2148" s="74"/>
      <c r="AE2148" s="74"/>
      <c r="AF2148" s="74"/>
      <c r="AG2148" s="74"/>
      <c r="AH2148" s="74"/>
      <c r="AI2148" s="74"/>
      <c r="AJ2148" s="74"/>
      <c r="AK2148" s="74"/>
      <c r="AL2148" s="74"/>
      <c r="AM2148" s="74"/>
      <c r="AN2148" s="74"/>
    </row>
    <row r="2149" spans="1:40" ht="14.5">
      <c r="A2149" s="74"/>
      <c r="B2149" s="74"/>
      <c r="C2149" s="74"/>
      <c r="D2149" s="74"/>
      <c r="E2149" s="74"/>
      <c r="F2149" s="74"/>
      <c r="G2149" s="74"/>
      <c r="H2149" s="74"/>
      <c r="I2149" s="74"/>
      <c r="J2149" s="74"/>
      <c r="K2149" s="74"/>
      <c r="L2149" s="74"/>
      <c r="M2149" s="74"/>
      <c r="N2149" s="74"/>
      <c r="O2149" s="74"/>
      <c r="P2149" s="74"/>
      <c r="R2149" s="74"/>
      <c r="S2149" s="74"/>
      <c r="T2149" s="74"/>
      <c r="U2149" s="74"/>
      <c r="V2149" s="21"/>
      <c r="W2149" s="74"/>
      <c r="X2149" s="74"/>
      <c r="Y2149" s="74"/>
      <c r="Z2149" s="74"/>
      <c r="AA2149" s="74"/>
      <c r="AB2149" s="74"/>
      <c r="AC2149" s="74"/>
      <c r="AD2149" s="74"/>
      <c r="AE2149" s="74"/>
      <c r="AF2149" s="74"/>
      <c r="AG2149" s="74"/>
      <c r="AH2149" s="74"/>
      <c r="AI2149" s="74"/>
      <c r="AJ2149" s="74"/>
      <c r="AK2149" s="74"/>
      <c r="AL2149" s="74"/>
      <c r="AM2149" s="74"/>
      <c r="AN2149" s="74"/>
    </row>
    <row r="2150" spans="1:40" ht="14.5">
      <c r="A2150" s="74"/>
      <c r="B2150" s="74"/>
      <c r="C2150" s="74"/>
      <c r="D2150" s="74"/>
      <c r="E2150" s="74"/>
      <c r="F2150" s="74"/>
      <c r="G2150" s="74"/>
      <c r="H2150" s="74"/>
      <c r="I2150" s="74"/>
      <c r="J2150" s="74"/>
      <c r="K2150" s="74"/>
      <c r="L2150" s="74"/>
      <c r="M2150" s="74"/>
      <c r="N2150" s="74"/>
      <c r="O2150" s="74"/>
      <c r="P2150" s="74"/>
      <c r="R2150" s="74"/>
      <c r="S2150" s="74"/>
      <c r="T2150" s="74"/>
      <c r="U2150" s="74"/>
      <c r="V2150" s="21"/>
      <c r="W2150" s="74"/>
      <c r="X2150" s="74"/>
      <c r="Y2150" s="74"/>
      <c r="Z2150" s="74"/>
      <c r="AA2150" s="74"/>
      <c r="AB2150" s="74"/>
      <c r="AC2150" s="74"/>
      <c r="AD2150" s="74"/>
      <c r="AE2150" s="74"/>
      <c r="AF2150" s="74"/>
      <c r="AG2150" s="74"/>
      <c r="AH2150" s="74"/>
      <c r="AI2150" s="74"/>
      <c r="AJ2150" s="74"/>
      <c r="AK2150" s="74"/>
      <c r="AL2150" s="74"/>
      <c r="AM2150" s="74"/>
      <c r="AN2150" s="74"/>
    </row>
    <row r="2151" spans="1:40" ht="14.5">
      <c r="A2151" s="74"/>
      <c r="B2151" s="74"/>
      <c r="C2151" s="74"/>
      <c r="D2151" s="74"/>
      <c r="E2151" s="74"/>
      <c r="F2151" s="74"/>
      <c r="G2151" s="74"/>
      <c r="H2151" s="74"/>
      <c r="I2151" s="74"/>
      <c r="J2151" s="74"/>
      <c r="K2151" s="74"/>
      <c r="L2151" s="74"/>
      <c r="M2151" s="74"/>
      <c r="N2151" s="74"/>
      <c r="O2151" s="74"/>
      <c r="P2151" s="74"/>
      <c r="R2151" s="74"/>
      <c r="S2151" s="74"/>
      <c r="T2151" s="74"/>
      <c r="U2151" s="74"/>
      <c r="V2151" s="21"/>
      <c r="W2151" s="74"/>
      <c r="X2151" s="74"/>
      <c r="Y2151" s="74"/>
      <c r="Z2151" s="74"/>
      <c r="AA2151" s="74"/>
      <c r="AB2151" s="74"/>
      <c r="AC2151" s="74"/>
      <c r="AD2151" s="74"/>
      <c r="AE2151" s="74"/>
      <c r="AF2151" s="74"/>
      <c r="AG2151" s="74"/>
      <c r="AH2151" s="74"/>
      <c r="AI2151" s="74"/>
      <c r="AJ2151" s="74"/>
      <c r="AK2151" s="74"/>
      <c r="AL2151" s="74"/>
      <c r="AM2151" s="74"/>
      <c r="AN2151" s="74"/>
    </row>
    <row r="2152" spans="1:40" ht="14.5">
      <c r="A2152" s="74"/>
      <c r="B2152" s="74"/>
      <c r="C2152" s="74"/>
      <c r="D2152" s="74"/>
      <c r="E2152" s="74"/>
      <c r="F2152" s="74"/>
      <c r="G2152" s="74"/>
      <c r="H2152" s="74"/>
      <c r="I2152" s="74"/>
      <c r="J2152" s="74"/>
      <c r="K2152" s="74"/>
      <c r="L2152" s="74"/>
      <c r="M2152" s="74"/>
      <c r="N2152" s="74"/>
      <c r="O2152" s="74"/>
      <c r="P2152" s="74"/>
      <c r="R2152" s="74"/>
      <c r="S2152" s="74"/>
      <c r="T2152" s="74"/>
      <c r="U2152" s="74"/>
      <c r="V2152" s="21"/>
      <c r="W2152" s="74"/>
      <c r="X2152" s="74"/>
      <c r="Y2152" s="74"/>
      <c r="Z2152" s="74"/>
      <c r="AA2152" s="74"/>
      <c r="AB2152" s="74"/>
      <c r="AC2152" s="74"/>
      <c r="AD2152" s="74"/>
      <c r="AE2152" s="74"/>
      <c r="AF2152" s="74"/>
      <c r="AG2152" s="74"/>
      <c r="AH2152" s="74"/>
      <c r="AI2152" s="74"/>
      <c r="AJ2152" s="74"/>
      <c r="AK2152" s="74"/>
      <c r="AL2152" s="74"/>
      <c r="AM2152" s="74"/>
      <c r="AN2152" s="74"/>
    </row>
    <row r="2153" spans="1:40" ht="14.5">
      <c r="A2153" s="74"/>
      <c r="B2153" s="74"/>
      <c r="C2153" s="74"/>
      <c r="D2153" s="74"/>
      <c r="E2153" s="74"/>
      <c r="F2153" s="74"/>
      <c r="G2153" s="74"/>
      <c r="H2153" s="74"/>
      <c r="I2153" s="74"/>
      <c r="J2153" s="74"/>
      <c r="K2153" s="74"/>
      <c r="L2153" s="74"/>
      <c r="M2153" s="74"/>
      <c r="N2153" s="74"/>
      <c r="O2153" s="74"/>
      <c r="P2153" s="74"/>
      <c r="R2153" s="74"/>
      <c r="S2153" s="74"/>
      <c r="T2153" s="74"/>
      <c r="U2153" s="74"/>
      <c r="V2153" s="21"/>
      <c r="W2153" s="74"/>
      <c r="X2153" s="74"/>
      <c r="Y2153" s="74"/>
      <c r="Z2153" s="74"/>
      <c r="AA2153" s="74"/>
      <c r="AB2153" s="74"/>
      <c r="AC2153" s="74"/>
      <c r="AD2153" s="74"/>
      <c r="AE2153" s="74"/>
      <c r="AF2153" s="74"/>
      <c r="AG2153" s="74"/>
      <c r="AH2153" s="74"/>
      <c r="AI2153" s="74"/>
      <c r="AJ2153" s="74"/>
      <c r="AK2153" s="74"/>
      <c r="AL2153" s="74"/>
      <c r="AM2153" s="74"/>
      <c r="AN2153" s="74"/>
    </row>
    <row r="2154" spans="1:40" ht="14.5">
      <c r="A2154" s="74"/>
      <c r="B2154" s="74"/>
      <c r="C2154" s="74"/>
      <c r="D2154" s="74"/>
      <c r="E2154" s="74"/>
      <c r="F2154" s="74"/>
      <c r="G2154" s="74"/>
      <c r="H2154" s="74"/>
      <c r="I2154" s="74"/>
      <c r="J2154" s="74"/>
      <c r="K2154" s="74"/>
      <c r="L2154" s="74"/>
      <c r="M2154" s="74"/>
      <c r="N2154" s="74"/>
      <c r="O2154" s="74"/>
      <c r="P2154" s="74"/>
      <c r="R2154" s="74"/>
      <c r="S2154" s="74"/>
      <c r="T2154" s="74"/>
      <c r="U2154" s="74"/>
      <c r="V2154" s="21"/>
      <c r="W2154" s="74"/>
      <c r="X2154" s="74"/>
      <c r="Y2154" s="74"/>
      <c r="Z2154" s="74"/>
      <c r="AA2154" s="74"/>
      <c r="AB2154" s="74"/>
      <c r="AC2154" s="74"/>
      <c r="AD2154" s="74"/>
      <c r="AE2154" s="74"/>
      <c r="AF2154" s="74"/>
      <c r="AG2154" s="74"/>
      <c r="AH2154" s="74"/>
      <c r="AI2154" s="74"/>
      <c r="AJ2154" s="74"/>
      <c r="AK2154" s="74"/>
      <c r="AL2154" s="74"/>
      <c r="AM2154" s="74"/>
      <c r="AN2154" s="74"/>
    </row>
    <row r="2155" spans="1:40" ht="14.5">
      <c r="A2155" s="74"/>
      <c r="B2155" s="74"/>
      <c r="C2155" s="74"/>
      <c r="D2155" s="74"/>
      <c r="E2155" s="74"/>
      <c r="F2155" s="74"/>
      <c r="G2155" s="74"/>
      <c r="H2155" s="74"/>
      <c r="I2155" s="74"/>
      <c r="J2155" s="74"/>
      <c r="K2155" s="74"/>
      <c r="L2155" s="74"/>
      <c r="M2155" s="74"/>
      <c r="N2155" s="74"/>
      <c r="O2155" s="74"/>
      <c r="P2155" s="74"/>
      <c r="R2155" s="74"/>
      <c r="S2155" s="74"/>
      <c r="T2155" s="74"/>
      <c r="U2155" s="74"/>
      <c r="V2155" s="21"/>
      <c r="W2155" s="74"/>
      <c r="X2155" s="74"/>
      <c r="Y2155" s="74"/>
      <c r="Z2155" s="74"/>
      <c r="AA2155" s="74"/>
      <c r="AB2155" s="74"/>
      <c r="AC2155" s="74"/>
      <c r="AD2155" s="74"/>
      <c r="AE2155" s="74"/>
      <c r="AF2155" s="74"/>
      <c r="AG2155" s="74"/>
      <c r="AH2155" s="74"/>
      <c r="AI2155" s="74"/>
      <c r="AJ2155" s="74"/>
      <c r="AK2155" s="74"/>
      <c r="AL2155" s="74"/>
      <c r="AM2155" s="74"/>
      <c r="AN2155" s="74"/>
    </row>
    <row r="2156" spans="1:40" ht="14.5">
      <c r="A2156" s="74"/>
      <c r="B2156" s="74"/>
      <c r="C2156" s="74"/>
      <c r="D2156" s="74"/>
      <c r="E2156" s="74"/>
      <c r="F2156" s="74"/>
      <c r="G2156" s="74"/>
      <c r="H2156" s="74"/>
      <c r="I2156" s="74"/>
      <c r="J2156" s="74"/>
      <c r="K2156" s="74"/>
      <c r="L2156" s="74"/>
      <c r="M2156" s="74"/>
      <c r="N2156" s="74"/>
      <c r="O2156" s="74"/>
      <c r="P2156" s="74"/>
      <c r="R2156" s="74"/>
      <c r="S2156" s="74"/>
      <c r="T2156" s="74"/>
      <c r="U2156" s="74"/>
      <c r="V2156" s="21"/>
      <c r="W2156" s="74"/>
      <c r="X2156" s="74"/>
      <c r="Y2156" s="74"/>
      <c r="Z2156" s="74"/>
      <c r="AA2156" s="74"/>
      <c r="AB2156" s="74"/>
      <c r="AC2156" s="74"/>
      <c r="AD2156" s="74"/>
      <c r="AE2156" s="74"/>
      <c r="AF2156" s="74"/>
      <c r="AG2156" s="74"/>
      <c r="AH2156" s="74"/>
      <c r="AI2156" s="74"/>
      <c r="AJ2156" s="74"/>
      <c r="AK2156" s="74"/>
      <c r="AL2156" s="74"/>
      <c r="AM2156" s="74"/>
      <c r="AN2156" s="74"/>
    </row>
    <row r="2157" spans="1:40" ht="14.5">
      <c r="A2157" s="74"/>
      <c r="B2157" s="74"/>
      <c r="C2157" s="74"/>
      <c r="D2157" s="74"/>
      <c r="E2157" s="74"/>
      <c r="F2157" s="74"/>
      <c r="G2157" s="74"/>
      <c r="H2157" s="74"/>
      <c r="I2157" s="74"/>
      <c r="J2157" s="74"/>
      <c r="K2157" s="74"/>
      <c r="L2157" s="74"/>
      <c r="M2157" s="74"/>
      <c r="N2157" s="74"/>
      <c r="O2157" s="74"/>
      <c r="P2157" s="74"/>
      <c r="R2157" s="74"/>
      <c r="S2157" s="74"/>
      <c r="T2157" s="74"/>
      <c r="U2157" s="74"/>
      <c r="V2157" s="21"/>
      <c r="W2157" s="74"/>
      <c r="X2157" s="74"/>
      <c r="Y2157" s="74"/>
      <c r="Z2157" s="74"/>
      <c r="AA2157" s="74"/>
      <c r="AB2157" s="74"/>
      <c r="AC2157" s="74"/>
      <c r="AD2157" s="74"/>
      <c r="AE2157" s="74"/>
      <c r="AF2157" s="74"/>
      <c r="AG2157" s="74"/>
      <c r="AH2157" s="74"/>
      <c r="AI2157" s="74"/>
      <c r="AJ2157" s="74"/>
      <c r="AK2157" s="74"/>
      <c r="AL2157" s="74"/>
      <c r="AM2157" s="74"/>
      <c r="AN2157" s="74"/>
    </row>
    <row r="2158" spans="1:40" ht="14.5">
      <c r="A2158" s="74"/>
      <c r="B2158" s="74"/>
      <c r="C2158" s="74"/>
      <c r="D2158" s="74"/>
      <c r="E2158" s="74"/>
      <c r="F2158" s="74"/>
      <c r="G2158" s="74"/>
      <c r="H2158" s="74"/>
      <c r="I2158" s="74"/>
      <c r="J2158" s="74"/>
      <c r="K2158" s="74"/>
      <c r="L2158" s="74"/>
      <c r="M2158" s="74"/>
      <c r="N2158" s="74"/>
      <c r="O2158" s="74"/>
      <c r="P2158" s="74"/>
      <c r="R2158" s="74"/>
      <c r="S2158" s="74"/>
      <c r="T2158" s="74"/>
      <c r="U2158" s="74"/>
      <c r="V2158" s="21"/>
      <c r="W2158" s="74"/>
      <c r="X2158" s="74"/>
      <c r="Y2158" s="74"/>
      <c r="Z2158" s="74"/>
      <c r="AA2158" s="74"/>
      <c r="AB2158" s="74"/>
      <c r="AC2158" s="74"/>
      <c r="AD2158" s="74"/>
      <c r="AE2158" s="74"/>
      <c r="AF2158" s="74"/>
      <c r="AG2158" s="74"/>
      <c r="AH2158" s="74"/>
      <c r="AI2158" s="74"/>
      <c r="AJ2158" s="74"/>
      <c r="AK2158" s="74"/>
      <c r="AL2158" s="74"/>
      <c r="AM2158" s="74"/>
      <c r="AN2158" s="74"/>
    </row>
    <row r="2159" spans="1:40" ht="14.5">
      <c r="A2159" s="74"/>
      <c r="B2159" s="74"/>
      <c r="C2159" s="74"/>
      <c r="D2159" s="74"/>
      <c r="E2159" s="74"/>
      <c r="F2159" s="74"/>
      <c r="G2159" s="74"/>
      <c r="H2159" s="74"/>
      <c r="I2159" s="74"/>
      <c r="J2159" s="74"/>
      <c r="K2159" s="74"/>
      <c r="L2159" s="74"/>
      <c r="M2159" s="74"/>
      <c r="N2159" s="74"/>
      <c r="O2159" s="74"/>
      <c r="P2159" s="74"/>
      <c r="R2159" s="74"/>
      <c r="S2159" s="74"/>
      <c r="T2159" s="74"/>
      <c r="U2159" s="74"/>
      <c r="V2159" s="21"/>
      <c r="W2159" s="74"/>
      <c r="X2159" s="74"/>
      <c r="Y2159" s="74"/>
      <c r="Z2159" s="74"/>
      <c r="AA2159" s="74"/>
      <c r="AB2159" s="74"/>
      <c r="AC2159" s="74"/>
      <c r="AD2159" s="74"/>
      <c r="AE2159" s="74"/>
      <c r="AF2159" s="74"/>
      <c r="AG2159" s="74"/>
      <c r="AH2159" s="74"/>
      <c r="AI2159" s="74"/>
      <c r="AJ2159" s="74"/>
      <c r="AK2159" s="74"/>
      <c r="AL2159" s="74"/>
      <c r="AM2159" s="74"/>
      <c r="AN2159" s="74"/>
    </row>
    <row r="2160" spans="1:40" ht="14.5">
      <c r="A2160" s="74"/>
      <c r="B2160" s="74"/>
      <c r="C2160" s="74"/>
      <c r="D2160" s="74"/>
      <c r="E2160" s="74"/>
      <c r="F2160" s="74"/>
      <c r="G2160" s="74"/>
      <c r="H2160" s="74"/>
      <c r="I2160" s="74"/>
      <c r="J2160" s="74"/>
      <c r="K2160" s="74"/>
      <c r="L2160" s="74"/>
      <c r="M2160" s="74"/>
      <c r="N2160" s="74"/>
      <c r="O2160" s="74"/>
      <c r="P2160" s="74"/>
      <c r="R2160" s="74"/>
      <c r="S2160" s="74"/>
      <c r="T2160" s="74"/>
      <c r="U2160" s="74"/>
      <c r="V2160" s="21"/>
      <c r="W2160" s="74"/>
      <c r="X2160" s="74"/>
      <c r="Y2160" s="74"/>
      <c r="Z2160" s="74"/>
      <c r="AA2160" s="74"/>
      <c r="AB2160" s="74"/>
      <c r="AC2160" s="74"/>
      <c r="AD2160" s="74"/>
      <c r="AE2160" s="74"/>
      <c r="AF2160" s="74"/>
      <c r="AG2160" s="74"/>
      <c r="AH2160" s="74"/>
      <c r="AI2160" s="74"/>
      <c r="AJ2160" s="74"/>
      <c r="AK2160" s="74"/>
      <c r="AL2160" s="74"/>
      <c r="AM2160" s="74"/>
      <c r="AN2160" s="74"/>
    </row>
    <row r="2161" spans="1:40" ht="14.5">
      <c r="A2161" s="74"/>
      <c r="B2161" s="74"/>
      <c r="C2161" s="74"/>
      <c r="D2161" s="74"/>
      <c r="E2161" s="74"/>
      <c r="F2161" s="74"/>
      <c r="G2161" s="74"/>
      <c r="H2161" s="74"/>
      <c r="I2161" s="74"/>
      <c r="J2161" s="74"/>
      <c r="K2161" s="74"/>
      <c r="L2161" s="74"/>
      <c r="M2161" s="74"/>
      <c r="N2161" s="74"/>
      <c r="O2161" s="74"/>
      <c r="P2161" s="74"/>
      <c r="R2161" s="74"/>
      <c r="S2161" s="74"/>
      <c r="T2161" s="74"/>
      <c r="U2161" s="74"/>
      <c r="V2161" s="21"/>
      <c r="W2161" s="74"/>
      <c r="X2161" s="74"/>
      <c r="Y2161" s="74"/>
      <c r="Z2161" s="74"/>
      <c r="AA2161" s="74"/>
      <c r="AB2161" s="74"/>
      <c r="AC2161" s="74"/>
      <c r="AD2161" s="74"/>
      <c r="AE2161" s="74"/>
      <c r="AF2161" s="74"/>
      <c r="AG2161" s="74"/>
      <c r="AH2161" s="74"/>
      <c r="AI2161" s="74"/>
      <c r="AJ2161" s="74"/>
      <c r="AK2161" s="74"/>
      <c r="AL2161" s="74"/>
      <c r="AM2161" s="74"/>
      <c r="AN2161" s="74"/>
    </row>
    <row r="2162" spans="1:40" ht="14.5">
      <c r="A2162" s="74"/>
      <c r="B2162" s="74"/>
      <c r="C2162" s="74"/>
      <c r="D2162" s="74"/>
      <c r="E2162" s="74"/>
      <c r="F2162" s="74"/>
      <c r="G2162" s="74"/>
      <c r="H2162" s="74"/>
      <c r="I2162" s="74"/>
      <c r="J2162" s="74"/>
      <c r="K2162" s="74"/>
      <c r="L2162" s="74"/>
      <c r="M2162" s="74"/>
      <c r="N2162" s="74"/>
      <c r="O2162" s="74"/>
      <c r="P2162" s="74"/>
      <c r="R2162" s="74"/>
      <c r="S2162" s="74"/>
      <c r="T2162" s="74"/>
      <c r="U2162" s="74"/>
      <c r="V2162" s="21"/>
      <c r="W2162" s="74"/>
      <c r="X2162" s="74"/>
      <c r="Y2162" s="74"/>
      <c r="Z2162" s="74"/>
      <c r="AA2162" s="74"/>
      <c r="AB2162" s="74"/>
      <c r="AC2162" s="74"/>
      <c r="AD2162" s="74"/>
      <c r="AE2162" s="74"/>
      <c r="AF2162" s="74"/>
      <c r="AG2162" s="74"/>
      <c r="AH2162" s="74"/>
      <c r="AI2162" s="74"/>
      <c r="AJ2162" s="74"/>
      <c r="AK2162" s="74"/>
      <c r="AL2162" s="74"/>
      <c r="AM2162" s="74"/>
      <c r="AN2162" s="74"/>
    </row>
    <row r="2163" spans="1:40" ht="14.5">
      <c r="A2163" s="74"/>
      <c r="B2163" s="74"/>
      <c r="C2163" s="74"/>
      <c r="D2163" s="74"/>
      <c r="E2163" s="74"/>
      <c r="F2163" s="74"/>
      <c r="G2163" s="74"/>
      <c r="H2163" s="74"/>
      <c r="I2163" s="74"/>
      <c r="J2163" s="74"/>
      <c r="K2163" s="74"/>
      <c r="L2163" s="74"/>
      <c r="M2163" s="74"/>
      <c r="N2163" s="74"/>
      <c r="O2163" s="74"/>
      <c r="P2163" s="74"/>
      <c r="R2163" s="74"/>
      <c r="S2163" s="74"/>
      <c r="T2163" s="74"/>
      <c r="U2163" s="74"/>
      <c r="V2163" s="21"/>
      <c r="W2163" s="74"/>
      <c r="X2163" s="74"/>
      <c r="Y2163" s="74"/>
      <c r="Z2163" s="74"/>
      <c r="AA2163" s="74"/>
      <c r="AB2163" s="74"/>
      <c r="AC2163" s="74"/>
      <c r="AD2163" s="74"/>
      <c r="AE2163" s="74"/>
      <c r="AF2163" s="74"/>
      <c r="AG2163" s="74"/>
      <c r="AH2163" s="74"/>
      <c r="AI2163" s="74"/>
      <c r="AJ2163" s="74"/>
      <c r="AK2163" s="74"/>
      <c r="AL2163" s="74"/>
      <c r="AM2163" s="74"/>
      <c r="AN2163" s="74"/>
    </row>
    <row r="2164" spans="1:40" ht="14.5">
      <c r="A2164" s="74"/>
      <c r="B2164" s="74"/>
      <c r="C2164" s="74"/>
      <c r="D2164" s="74"/>
      <c r="E2164" s="74"/>
      <c r="F2164" s="74"/>
      <c r="G2164" s="74"/>
      <c r="H2164" s="74"/>
      <c r="I2164" s="74"/>
      <c r="J2164" s="74"/>
      <c r="K2164" s="74"/>
      <c r="L2164" s="74"/>
      <c r="M2164" s="74"/>
      <c r="N2164" s="74"/>
      <c r="O2164" s="74"/>
      <c r="P2164" s="74"/>
      <c r="R2164" s="74"/>
      <c r="S2164" s="74"/>
      <c r="T2164" s="74"/>
      <c r="U2164" s="74"/>
      <c r="V2164" s="21"/>
      <c r="W2164" s="74"/>
      <c r="X2164" s="74"/>
      <c r="Y2164" s="74"/>
      <c r="Z2164" s="74"/>
      <c r="AA2164" s="74"/>
      <c r="AB2164" s="74"/>
      <c r="AC2164" s="74"/>
      <c r="AD2164" s="74"/>
      <c r="AE2164" s="74"/>
      <c r="AF2164" s="74"/>
      <c r="AG2164" s="74"/>
      <c r="AH2164" s="74"/>
      <c r="AI2164" s="74"/>
      <c r="AJ2164" s="74"/>
      <c r="AK2164" s="74"/>
      <c r="AL2164" s="74"/>
      <c r="AM2164" s="74"/>
      <c r="AN2164" s="74"/>
    </row>
    <row r="2165" spans="1:40" ht="14.5">
      <c r="A2165" s="74"/>
      <c r="B2165" s="74"/>
      <c r="C2165" s="74"/>
      <c r="D2165" s="74"/>
      <c r="E2165" s="74"/>
      <c r="F2165" s="74"/>
      <c r="G2165" s="74"/>
      <c r="H2165" s="74"/>
      <c r="I2165" s="74"/>
      <c r="J2165" s="74"/>
      <c r="K2165" s="74"/>
      <c r="L2165" s="74"/>
      <c r="M2165" s="74"/>
      <c r="N2165" s="74"/>
      <c r="O2165" s="74"/>
      <c r="P2165" s="74"/>
      <c r="R2165" s="74"/>
      <c r="S2165" s="74"/>
      <c r="T2165" s="74"/>
      <c r="U2165" s="74"/>
      <c r="V2165" s="21"/>
      <c r="W2165" s="74"/>
      <c r="X2165" s="74"/>
      <c r="Y2165" s="74"/>
      <c r="Z2165" s="74"/>
      <c r="AA2165" s="74"/>
      <c r="AB2165" s="74"/>
      <c r="AC2165" s="74"/>
      <c r="AD2165" s="74"/>
      <c r="AE2165" s="74"/>
      <c r="AF2165" s="74"/>
      <c r="AG2165" s="74"/>
      <c r="AH2165" s="74"/>
      <c r="AI2165" s="74"/>
      <c r="AJ2165" s="74"/>
      <c r="AK2165" s="74"/>
      <c r="AL2165" s="74"/>
      <c r="AM2165" s="74"/>
      <c r="AN2165" s="74"/>
    </row>
    <row r="2166" spans="1:40" ht="14.5">
      <c r="A2166" s="74"/>
      <c r="B2166" s="74"/>
      <c r="C2166" s="74"/>
      <c r="D2166" s="74"/>
      <c r="E2166" s="74"/>
      <c r="F2166" s="74"/>
      <c r="G2166" s="74"/>
      <c r="H2166" s="74"/>
      <c r="I2166" s="74"/>
      <c r="J2166" s="74"/>
      <c r="K2166" s="74"/>
      <c r="L2166" s="74"/>
      <c r="M2166" s="74"/>
      <c r="N2166" s="74"/>
      <c r="O2166" s="74"/>
      <c r="P2166" s="74"/>
      <c r="R2166" s="74"/>
      <c r="S2166" s="74"/>
      <c r="T2166" s="74"/>
      <c r="U2166" s="74"/>
      <c r="V2166" s="21"/>
      <c r="W2166" s="74"/>
      <c r="X2166" s="74"/>
      <c r="Y2166" s="74"/>
      <c r="Z2166" s="74"/>
      <c r="AA2166" s="74"/>
      <c r="AB2166" s="74"/>
      <c r="AC2166" s="74"/>
      <c r="AD2166" s="74"/>
      <c r="AE2166" s="74"/>
      <c r="AF2166" s="74"/>
      <c r="AG2166" s="74"/>
      <c r="AH2166" s="74"/>
      <c r="AI2166" s="74"/>
      <c r="AJ2166" s="74"/>
      <c r="AK2166" s="74"/>
      <c r="AL2166" s="74"/>
      <c r="AM2166" s="74"/>
      <c r="AN2166" s="74"/>
    </row>
    <row r="2167" spans="1:40" ht="14.5">
      <c r="A2167" s="74"/>
      <c r="B2167" s="74"/>
      <c r="C2167" s="74"/>
      <c r="D2167" s="74"/>
      <c r="E2167" s="74"/>
      <c r="F2167" s="74"/>
      <c r="G2167" s="74"/>
      <c r="H2167" s="74"/>
      <c r="I2167" s="74"/>
      <c r="J2167" s="74"/>
      <c r="K2167" s="74"/>
      <c r="L2167" s="74"/>
      <c r="M2167" s="74"/>
      <c r="N2167" s="74"/>
      <c r="O2167" s="74"/>
      <c r="P2167" s="74"/>
      <c r="R2167" s="74"/>
      <c r="S2167" s="74"/>
      <c r="T2167" s="74"/>
      <c r="U2167" s="74"/>
      <c r="V2167" s="21"/>
      <c r="W2167" s="74"/>
      <c r="X2167" s="74"/>
      <c r="Y2167" s="74"/>
      <c r="Z2167" s="74"/>
      <c r="AA2167" s="74"/>
      <c r="AB2167" s="74"/>
      <c r="AC2167" s="74"/>
      <c r="AD2167" s="74"/>
      <c r="AE2167" s="74"/>
      <c r="AF2167" s="74"/>
      <c r="AG2167" s="74"/>
      <c r="AH2167" s="74"/>
      <c r="AI2167" s="74"/>
      <c r="AJ2167" s="74"/>
      <c r="AK2167" s="74"/>
      <c r="AL2167" s="74"/>
      <c r="AM2167" s="74"/>
      <c r="AN2167" s="74"/>
    </row>
    <row r="2168" spans="1:40" ht="14.5">
      <c r="A2168" s="74"/>
      <c r="B2168" s="74"/>
      <c r="C2168" s="74"/>
      <c r="D2168" s="74"/>
      <c r="E2168" s="74"/>
      <c r="F2168" s="74"/>
      <c r="G2168" s="74"/>
      <c r="H2168" s="74"/>
      <c r="I2168" s="74"/>
      <c r="J2168" s="74"/>
      <c r="K2168" s="74"/>
      <c r="L2168" s="74"/>
      <c r="M2168" s="74"/>
      <c r="N2168" s="74"/>
      <c r="O2168" s="74"/>
      <c r="P2168" s="74"/>
      <c r="R2168" s="74"/>
      <c r="S2168" s="74"/>
      <c r="T2168" s="74"/>
      <c r="U2168" s="74"/>
      <c r="V2168" s="21"/>
      <c r="W2168" s="74"/>
      <c r="X2168" s="74"/>
      <c r="Y2168" s="74"/>
      <c r="Z2168" s="74"/>
      <c r="AA2168" s="74"/>
      <c r="AB2168" s="74"/>
      <c r="AC2168" s="74"/>
      <c r="AD2168" s="74"/>
      <c r="AE2168" s="74"/>
      <c r="AF2168" s="74"/>
      <c r="AG2168" s="74"/>
      <c r="AH2168" s="74"/>
      <c r="AI2168" s="74"/>
      <c r="AJ2168" s="74"/>
      <c r="AK2168" s="74"/>
      <c r="AL2168" s="74"/>
      <c r="AM2168" s="74"/>
      <c r="AN2168" s="74"/>
    </row>
    <row r="2169" spans="1:40" ht="14.5">
      <c r="A2169" s="74"/>
      <c r="B2169" s="74"/>
      <c r="C2169" s="74"/>
      <c r="D2169" s="74"/>
      <c r="E2169" s="74"/>
      <c r="F2169" s="74"/>
      <c r="G2169" s="74"/>
      <c r="H2169" s="74"/>
      <c r="I2169" s="74"/>
      <c r="J2169" s="74"/>
      <c r="K2169" s="74"/>
      <c r="L2169" s="74"/>
      <c r="M2169" s="74"/>
      <c r="N2169" s="74"/>
      <c r="O2169" s="74"/>
      <c r="P2169" s="74"/>
      <c r="R2169" s="74"/>
      <c r="S2169" s="74"/>
      <c r="T2169" s="74"/>
      <c r="U2169" s="74"/>
      <c r="V2169" s="21"/>
      <c r="W2169" s="74"/>
      <c r="X2169" s="74"/>
      <c r="Y2169" s="74"/>
      <c r="Z2169" s="74"/>
      <c r="AA2169" s="74"/>
      <c r="AB2169" s="74"/>
      <c r="AC2169" s="74"/>
      <c r="AD2169" s="74"/>
      <c r="AE2169" s="74"/>
      <c r="AF2169" s="74"/>
      <c r="AG2169" s="74"/>
      <c r="AH2169" s="74"/>
      <c r="AI2169" s="74"/>
      <c r="AJ2169" s="74"/>
      <c r="AK2169" s="74"/>
      <c r="AL2169" s="74"/>
      <c r="AM2169" s="74"/>
      <c r="AN2169" s="74"/>
    </row>
    <row r="2170" spans="1:40" ht="14.5">
      <c r="A2170" s="74"/>
      <c r="B2170" s="74"/>
      <c r="C2170" s="74"/>
      <c r="D2170" s="74"/>
      <c r="E2170" s="74"/>
      <c r="F2170" s="74"/>
      <c r="G2170" s="74"/>
      <c r="H2170" s="74"/>
      <c r="I2170" s="74"/>
      <c r="J2170" s="74"/>
      <c r="K2170" s="74"/>
      <c r="L2170" s="74"/>
      <c r="M2170" s="74"/>
      <c r="N2170" s="74"/>
      <c r="O2170" s="74"/>
      <c r="P2170" s="74"/>
      <c r="R2170" s="74"/>
      <c r="S2170" s="74"/>
      <c r="T2170" s="74"/>
      <c r="U2170" s="74"/>
      <c r="V2170" s="21"/>
      <c r="W2170" s="74"/>
      <c r="X2170" s="74"/>
      <c r="Y2170" s="74"/>
      <c r="Z2170" s="74"/>
      <c r="AA2170" s="74"/>
      <c r="AB2170" s="74"/>
      <c r="AC2170" s="74"/>
      <c r="AD2170" s="74"/>
      <c r="AE2170" s="74"/>
      <c r="AF2170" s="74"/>
      <c r="AG2170" s="74"/>
      <c r="AH2170" s="74"/>
      <c r="AI2170" s="74"/>
      <c r="AJ2170" s="74"/>
      <c r="AK2170" s="74"/>
      <c r="AL2170" s="74"/>
      <c r="AM2170" s="74"/>
      <c r="AN2170" s="74"/>
    </row>
    <row r="2171" spans="1:40" ht="14.5">
      <c r="A2171" s="74"/>
      <c r="B2171" s="74"/>
      <c r="C2171" s="74"/>
      <c r="D2171" s="74"/>
      <c r="E2171" s="74"/>
      <c r="F2171" s="74"/>
      <c r="G2171" s="74"/>
      <c r="H2171" s="74"/>
      <c r="I2171" s="74"/>
      <c r="J2171" s="74"/>
      <c r="K2171" s="74"/>
      <c r="L2171" s="74"/>
      <c r="M2171" s="74"/>
      <c r="N2171" s="74"/>
      <c r="O2171" s="74"/>
      <c r="P2171" s="74"/>
      <c r="R2171" s="74"/>
      <c r="S2171" s="74"/>
      <c r="T2171" s="74"/>
      <c r="U2171" s="74"/>
      <c r="V2171" s="21"/>
      <c r="W2171" s="74"/>
      <c r="X2171" s="74"/>
      <c r="Y2171" s="74"/>
      <c r="Z2171" s="74"/>
      <c r="AA2171" s="74"/>
      <c r="AB2171" s="74"/>
      <c r="AC2171" s="74"/>
      <c r="AD2171" s="74"/>
      <c r="AE2171" s="74"/>
      <c r="AF2171" s="74"/>
      <c r="AG2171" s="74"/>
      <c r="AH2171" s="74"/>
      <c r="AI2171" s="74"/>
      <c r="AJ2171" s="74"/>
      <c r="AK2171" s="74"/>
      <c r="AL2171" s="74"/>
      <c r="AM2171" s="74"/>
      <c r="AN2171" s="74"/>
    </row>
    <row r="2172" spans="1:40" ht="14.5">
      <c r="A2172" s="74"/>
      <c r="B2172" s="74"/>
      <c r="C2172" s="74"/>
      <c r="D2172" s="74"/>
      <c r="E2172" s="74"/>
      <c r="F2172" s="74"/>
      <c r="G2172" s="74"/>
      <c r="H2172" s="74"/>
      <c r="I2172" s="74"/>
      <c r="J2172" s="74"/>
      <c r="K2172" s="74"/>
      <c r="L2172" s="74"/>
      <c r="M2172" s="74"/>
      <c r="N2172" s="74"/>
      <c r="O2172" s="74"/>
      <c r="P2172" s="74"/>
      <c r="R2172" s="74"/>
      <c r="S2172" s="74"/>
      <c r="T2172" s="74"/>
      <c r="U2172" s="74"/>
      <c r="V2172" s="21"/>
      <c r="W2172" s="74"/>
      <c r="X2172" s="74"/>
      <c r="Y2172" s="74"/>
      <c r="Z2172" s="74"/>
      <c r="AA2172" s="74"/>
      <c r="AB2172" s="74"/>
      <c r="AC2172" s="74"/>
      <c r="AD2172" s="74"/>
      <c r="AE2172" s="74"/>
      <c r="AF2172" s="74"/>
      <c r="AG2172" s="74"/>
      <c r="AH2172" s="74"/>
      <c r="AI2172" s="74"/>
      <c r="AJ2172" s="74"/>
      <c r="AK2172" s="74"/>
      <c r="AL2172" s="74"/>
      <c r="AM2172" s="74"/>
      <c r="AN2172" s="74"/>
    </row>
    <row r="2173" spans="1:40" ht="14.5">
      <c r="A2173" s="74"/>
      <c r="B2173" s="74"/>
      <c r="C2173" s="74"/>
      <c r="D2173" s="74"/>
      <c r="E2173" s="74"/>
      <c r="F2173" s="74"/>
      <c r="G2173" s="74"/>
      <c r="H2173" s="74"/>
      <c r="I2173" s="74"/>
      <c r="J2173" s="74"/>
      <c r="K2173" s="74"/>
      <c r="L2173" s="74"/>
      <c r="M2173" s="74"/>
      <c r="N2173" s="74"/>
      <c r="O2173" s="74"/>
      <c r="P2173" s="74"/>
      <c r="R2173" s="74"/>
      <c r="S2173" s="74"/>
      <c r="T2173" s="74"/>
      <c r="U2173" s="74"/>
      <c r="V2173" s="21"/>
      <c r="W2173" s="74"/>
      <c r="X2173" s="74"/>
      <c r="Y2173" s="74"/>
      <c r="Z2173" s="74"/>
      <c r="AA2173" s="74"/>
      <c r="AB2173" s="74"/>
      <c r="AC2173" s="74"/>
      <c r="AD2173" s="74"/>
      <c r="AE2173" s="74"/>
      <c r="AF2173" s="74"/>
      <c r="AG2173" s="74"/>
      <c r="AH2173" s="74"/>
      <c r="AI2173" s="74"/>
      <c r="AJ2173" s="74"/>
      <c r="AK2173" s="74"/>
      <c r="AL2173" s="74"/>
      <c r="AM2173" s="74"/>
      <c r="AN2173" s="74"/>
    </row>
    <row r="2174" spans="1:40" ht="14.5">
      <c r="A2174" s="74"/>
      <c r="B2174" s="74"/>
      <c r="C2174" s="74"/>
      <c r="D2174" s="74"/>
      <c r="E2174" s="74"/>
      <c r="F2174" s="74"/>
      <c r="G2174" s="74"/>
      <c r="H2174" s="74"/>
      <c r="I2174" s="74"/>
      <c r="J2174" s="74"/>
      <c r="K2174" s="74"/>
      <c r="L2174" s="74"/>
      <c r="M2174" s="74"/>
      <c r="N2174" s="74"/>
      <c r="O2174" s="74"/>
      <c r="P2174" s="74"/>
      <c r="R2174" s="74"/>
      <c r="S2174" s="74"/>
      <c r="T2174" s="74"/>
      <c r="U2174" s="74"/>
      <c r="V2174" s="21"/>
      <c r="W2174" s="74"/>
      <c r="X2174" s="74"/>
      <c r="Y2174" s="74"/>
      <c r="Z2174" s="74"/>
      <c r="AA2174" s="74"/>
      <c r="AB2174" s="74"/>
      <c r="AC2174" s="74"/>
      <c r="AD2174" s="74"/>
      <c r="AE2174" s="74"/>
      <c r="AF2174" s="74"/>
      <c r="AG2174" s="74"/>
      <c r="AH2174" s="74"/>
      <c r="AI2174" s="74"/>
      <c r="AJ2174" s="74"/>
      <c r="AK2174" s="74"/>
      <c r="AL2174" s="74"/>
      <c r="AM2174" s="74"/>
      <c r="AN2174" s="74"/>
    </row>
    <row r="2175" spans="1:40" ht="14.5">
      <c r="A2175" s="74"/>
      <c r="B2175" s="74"/>
      <c r="C2175" s="74"/>
      <c r="D2175" s="74"/>
      <c r="E2175" s="74"/>
      <c r="F2175" s="74"/>
      <c r="G2175" s="74"/>
      <c r="H2175" s="74"/>
      <c r="I2175" s="74"/>
      <c r="J2175" s="74"/>
      <c r="K2175" s="74"/>
      <c r="L2175" s="74"/>
      <c r="M2175" s="74"/>
      <c r="N2175" s="74"/>
      <c r="O2175" s="74"/>
      <c r="P2175" s="74"/>
      <c r="R2175" s="74"/>
      <c r="S2175" s="74"/>
      <c r="T2175" s="74"/>
      <c r="U2175" s="74"/>
      <c r="V2175" s="21"/>
      <c r="W2175" s="74"/>
      <c r="X2175" s="74"/>
      <c r="Y2175" s="74"/>
      <c r="Z2175" s="74"/>
      <c r="AA2175" s="74"/>
      <c r="AB2175" s="74"/>
      <c r="AC2175" s="74"/>
      <c r="AD2175" s="74"/>
      <c r="AE2175" s="74"/>
      <c r="AF2175" s="74"/>
      <c r="AG2175" s="74"/>
      <c r="AH2175" s="74"/>
      <c r="AI2175" s="74"/>
      <c r="AJ2175" s="74"/>
      <c r="AK2175" s="74"/>
      <c r="AL2175" s="74"/>
      <c r="AM2175" s="74"/>
      <c r="AN2175" s="74"/>
    </row>
    <row r="2176" spans="1:40" ht="14.5">
      <c r="A2176" s="74"/>
      <c r="B2176" s="74"/>
      <c r="C2176" s="74"/>
      <c r="D2176" s="74"/>
      <c r="E2176" s="74"/>
      <c r="F2176" s="74"/>
      <c r="G2176" s="74"/>
      <c r="H2176" s="74"/>
      <c r="I2176" s="74"/>
      <c r="J2176" s="74"/>
      <c r="K2176" s="74"/>
      <c r="L2176" s="74"/>
      <c r="M2176" s="74"/>
      <c r="N2176" s="74"/>
      <c r="O2176" s="74"/>
      <c r="P2176" s="74"/>
      <c r="R2176" s="74"/>
      <c r="S2176" s="74"/>
      <c r="T2176" s="74"/>
      <c r="U2176" s="74"/>
      <c r="V2176" s="21"/>
      <c r="W2176" s="74"/>
      <c r="X2176" s="74"/>
      <c r="Y2176" s="74"/>
      <c r="Z2176" s="74"/>
      <c r="AA2176" s="74"/>
      <c r="AB2176" s="74"/>
      <c r="AC2176" s="74"/>
      <c r="AD2176" s="74"/>
      <c r="AE2176" s="74"/>
      <c r="AF2176" s="74"/>
      <c r="AG2176" s="74"/>
      <c r="AH2176" s="74"/>
      <c r="AI2176" s="74"/>
      <c r="AJ2176" s="74"/>
      <c r="AK2176" s="74"/>
      <c r="AL2176" s="74"/>
      <c r="AM2176" s="74"/>
      <c r="AN2176" s="74"/>
    </row>
    <row r="2177" spans="1:40" ht="14.5">
      <c r="A2177" s="74"/>
      <c r="B2177" s="74"/>
      <c r="C2177" s="74"/>
      <c r="D2177" s="74"/>
      <c r="E2177" s="74"/>
      <c r="F2177" s="74"/>
      <c r="G2177" s="74"/>
      <c r="H2177" s="74"/>
      <c r="I2177" s="74"/>
      <c r="J2177" s="74"/>
      <c r="K2177" s="74"/>
      <c r="L2177" s="74"/>
      <c r="M2177" s="74"/>
      <c r="N2177" s="74"/>
      <c r="O2177" s="74"/>
      <c r="P2177" s="74"/>
      <c r="R2177" s="74"/>
      <c r="S2177" s="74"/>
      <c r="T2177" s="74"/>
      <c r="U2177" s="74"/>
      <c r="V2177" s="21"/>
      <c r="W2177" s="74"/>
      <c r="X2177" s="74"/>
      <c r="Y2177" s="74"/>
      <c r="Z2177" s="74"/>
      <c r="AA2177" s="74"/>
      <c r="AB2177" s="74"/>
      <c r="AC2177" s="74"/>
      <c r="AD2177" s="74"/>
      <c r="AE2177" s="74"/>
      <c r="AF2177" s="74"/>
      <c r="AG2177" s="74"/>
      <c r="AH2177" s="74"/>
      <c r="AI2177" s="74"/>
      <c r="AJ2177" s="74"/>
      <c r="AK2177" s="74"/>
      <c r="AL2177" s="74"/>
      <c r="AM2177" s="74"/>
      <c r="AN2177" s="74"/>
    </row>
    <row r="2178" spans="1:40" ht="14.5">
      <c r="A2178" s="74"/>
      <c r="B2178" s="74"/>
      <c r="C2178" s="74"/>
      <c r="D2178" s="74"/>
      <c r="E2178" s="74"/>
      <c r="F2178" s="74"/>
      <c r="G2178" s="74"/>
      <c r="H2178" s="74"/>
      <c r="I2178" s="74"/>
      <c r="J2178" s="74"/>
      <c r="K2178" s="74"/>
      <c r="L2178" s="74"/>
      <c r="M2178" s="74"/>
      <c r="N2178" s="74"/>
      <c r="O2178" s="74"/>
      <c r="P2178" s="74"/>
      <c r="R2178" s="74"/>
      <c r="S2178" s="74"/>
      <c r="T2178" s="74"/>
      <c r="U2178" s="74"/>
      <c r="V2178" s="21"/>
      <c r="W2178" s="74"/>
      <c r="X2178" s="74"/>
      <c r="Y2178" s="74"/>
      <c r="Z2178" s="74"/>
      <c r="AA2178" s="74"/>
      <c r="AB2178" s="74"/>
      <c r="AC2178" s="74"/>
      <c r="AD2178" s="74"/>
      <c r="AE2178" s="74"/>
      <c r="AF2178" s="74"/>
      <c r="AG2178" s="74"/>
      <c r="AH2178" s="74"/>
      <c r="AI2178" s="74"/>
      <c r="AJ2178" s="74"/>
      <c r="AK2178" s="74"/>
      <c r="AL2178" s="74"/>
      <c r="AM2178" s="74"/>
      <c r="AN2178" s="74"/>
    </row>
    <row r="2179" spans="1:40" ht="14.5">
      <c r="A2179" s="74"/>
      <c r="B2179" s="74"/>
      <c r="C2179" s="74"/>
      <c r="D2179" s="74"/>
      <c r="E2179" s="74"/>
      <c r="F2179" s="74"/>
      <c r="G2179" s="74"/>
      <c r="H2179" s="74"/>
      <c r="I2179" s="74"/>
      <c r="J2179" s="74"/>
      <c r="K2179" s="74"/>
      <c r="L2179" s="74"/>
      <c r="M2179" s="74"/>
      <c r="N2179" s="74"/>
      <c r="O2179" s="74"/>
      <c r="P2179" s="74"/>
      <c r="R2179" s="74"/>
      <c r="S2179" s="74"/>
      <c r="T2179" s="74"/>
      <c r="U2179" s="74"/>
      <c r="V2179" s="21"/>
      <c r="W2179" s="74"/>
      <c r="X2179" s="74"/>
      <c r="Y2179" s="74"/>
      <c r="Z2179" s="74"/>
      <c r="AA2179" s="74"/>
      <c r="AB2179" s="74"/>
      <c r="AC2179" s="74"/>
      <c r="AD2179" s="74"/>
      <c r="AE2179" s="74"/>
      <c r="AF2179" s="74"/>
      <c r="AG2179" s="74"/>
      <c r="AH2179" s="74"/>
      <c r="AI2179" s="74"/>
      <c r="AJ2179" s="74"/>
      <c r="AK2179" s="74"/>
      <c r="AL2179" s="74"/>
      <c r="AM2179" s="74"/>
      <c r="AN2179" s="74"/>
    </row>
    <row r="2180" spans="1:40" ht="14.5">
      <c r="A2180" s="74"/>
      <c r="B2180" s="74"/>
      <c r="C2180" s="74"/>
      <c r="D2180" s="74"/>
      <c r="E2180" s="74"/>
      <c r="F2180" s="74"/>
      <c r="G2180" s="74"/>
      <c r="H2180" s="74"/>
      <c r="I2180" s="74"/>
      <c r="J2180" s="74"/>
      <c r="K2180" s="74"/>
      <c r="L2180" s="74"/>
      <c r="M2180" s="74"/>
      <c r="N2180" s="74"/>
      <c r="O2180" s="74"/>
      <c r="P2180" s="74"/>
      <c r="R2180" s="74"/>
      <c r="S2180" s="74"/>
      <c r="T2180" s="74"/>
      <c r="U2180" s="74"/>
      <c r="V2180" s="21"/>
      <c r="W2180" s="74"/>
      <c r="X2180" s="74"/>
      <c r="Y2180" s="74"/>
      <c r="Z2180" s="74"/>
      <c r="AA2180" s="74"/>
      <c r="AB2180" s="74"/>
      <c r="AC2180" s="74"/>
      <c r="AD2180" s="74"/>
      <c r="AE2180" s="74"/>
      <c r="AF2180" s="74"/>
      <c r="AG2180" s="74"/>
      <c r="AH2180" s="74"/>
      <c r="AI2180" s="74"/>
      <c r="AJ2180" s="74"/>
      <c r="AK2180" s="74"/>
      <c r="AL2180" s="74"/>
      <c r="AM2180" s="74"/>
      <c r="AN2180" s="74"/>
    </row>
    <row r="2181" spans="1:40" ht="14.5">
      <c r="A2181" s="74"/>
      <c r="B2181" s="74"/>
      <c r="C2181" s="74"/>
      <c r="D2181" s="74"/>
      <c r="E2181" s="74"/>
      <c r="F2181" s="74"/>
      <c r="G2181" s="74"/>
      <c r="H2181" s="74"/>
      <c r="I2181" s="74"/>
      <c r="J2181" s="74"/>
      <c r="K2181" s="74"/>
      <c r="L2181" s="74"/>
      <c r="M2181" s="74"/>
      <c r="N2181" s="74"/>
      <c r="O2181" s="74"/>
      <c r="P2181" s="74"/>
      <c r="R2181" s="74"/>
      <c r="S2181" s="74"/>
      <c r="T2181" s="74"/>
      <c r="U2181" s="74"/>
      <c r="V2181" s="21"/>
      <c r="W2181" s="74"/>
      <c r="X2181" s="74"/>
      <c r="Y2181" s="74"/>
      <c r="Z2181" s="74"/>
      <c r="AA2181" s="74"/>
      <c r="AB2181" s="74"/>
      <c r="AC2181" s="74"/>
      <c r="AD2181" s="74"/>
      <c r="AE2181" s="74"/>
      <c r="AF2181" s="74"/>
      <c r="AG2181" s="74"/>
      <c r="AH2181" s="74"/>
      <c r="AI2181" s="74"/>
      <c r="AJ2181" s="74"/>
      <c r="AK2181" s="74"/>
      <c r="AL2181" s="74"/>
      <c r="AM2181" s="74"/>
      <c r="AN2181" s="74"/>
    </row>
    <row r="2182" spans="1:40" ht="14.5">
      <c r="A2182" s="74"/>
      <c r="B2182" s="74"/>
      <c r="C2182" s="74"/>
      <c r="D2182" s="74"/>
      <c r="E2182" s="74"/>
      <c r="F2182" s="74"/>
      <c r="G2182" s="74"/>
      <c r="H2182" s="74"/>
      <c r="I2182" s="74"/>
      <c r="J2182" s="74"/>
      <c r="K2182" s="74"/>
      <c r="L2182" s="74"/>
      <c r="M2182" s="74"/>
      <c r="N2182" s="74"/>
      <c r="O2182" s="74"/>
      <c r="P2182" s="74"/>
      <c r="R2182" s="74"/>
      <c r="S2182" s="74"/>
      <c r="T2182" s="74"/>
      <c r="U2182" s="74"/>
      <c r="V2182" s="21"/>
      <c r="W2182" s="74"/>
      <c r="X2182" s="74"/>
      <c r="Y2182" s="74"/>
      <c r="Z2182" s="74"/>
      <c r="AA2182" s="74"/>
      <c r="AB2182" s="74"/>
      <c r="AC2182" s="74"/>
      <c r="AD2182" s="74"/>
      <c r="AE2182" s="74"/>
      <c r="AF2182" s="74"/>
      <c r="AG2182" s="74"/>
      <c r="AH2182" s="74"/>
      <c r="AI2182" s="74"/>
      <c r="AJ2182" s="74"/>
      <c r="AK2182" s="74"/>
      <c r="AL2182" s="74"/>
      <c r="AM2182" s="74"/>
      <c r="AN2182" s="74"/>
    </row>
    <row r="2183" spans="1:40" ht="14.5">
      <c r="A2183" s="74"/>
      <c r="B2183" s="74"/>
      <c r="C2183" s="74"/>
      <c r="D2183" s="74"/>
      <c r="E2183" s="74"/>
      <c r="F2183" s="74"/>
      <c r="G2183" s="74"/>
      <c r="H2183" s="74"/>
      <c r="I2183" s="74"/>
      <c r="J2183" s="74"/>
      <c r="K2183" s="74"/>
      <c r="L2183" s="74"/>
      <c r="M2183" s="74"/>
      <c r="N2183" s="74"/>
      <c r="O2183" s="74"/>
      <c r="P2183" s="74"/>
      <c r="R2183" s="74"/>
      <c r="S2183" s="74"/>
      <c r="T2183" s="74"/>
      <c r="U2183" s="74"/>
      <c r="V2183" s="21"/>
      <c r="W2183" s="74"/>
      <c r="X2183" s="74"/>
      <c r="Y2183" s="74"/>
      <c r="Z2183" s="74"/>
      <c r="AA2183" s="74"/>
      <c r="AB2183" s="74"/>
      <c r="AC2183" s="74"/>
      <c r="AD2183" s="74"/>
      <c r="AE2183" s="74"/>
      <c r="AF2183" s="74"/>
      <c r="AG2183" s="74"/>
      <c r="AH2183" s="74"/>
      <c r="AI2183" s="74"/>
      <c r="AJ2183" s="74"/>
      <c r="AK2183" s="74"/>
      <c r="AL2183" s="74"/>
      <c r="AM2183" s="74"/>
      <c r="AN2183" s="74"/>
    </row>
    <row r="2184" spans="1:40" ht="14.5">
      <c r="A2184" s="74"/>
      <c r="B2184" s="74"/>
      <c r="C2184" s="74"/>
      <c r="D2184" s="74"/>
      <c r="E2184" s="74"/>
      <c r="F2184" s="74"/>
      <c r="G2184" s="74"/>
      <c r="H2184" s="74"/>
      <c r="I2184" s="74"/>
      <c r="J2184" s="74"/>
      <c r="K2184" s="74"/>
      <c r="L2184" s="74"/>
      <c r="M2184" s="74"/>
      <c r="N2184" s="74"/>
      <c r="O2184" s="74"/>
      <c r="P2184" s="74"/>
      <c r="R2184" s="74"/>
      <c r="S2184" s="74"/>
      <c r="T2184" s="74"/>
      <c r="U2184" s="74"/>
      <c r="V2184" s="21"/>
      <c r="W2184" s="74"/>
      <c r="X2184" s="74"/>
      <c r="Y2184" s="74"/>
      <c r="Z2184" s="74"/>
      <c r="AA2184" s="74"/>
      <c r="AB2184" s="74"/>
      <c r="AC2184" s="74"/>
      <c r="AD2184" s="74"/>
      <c r="AE2184" s="74"/>
      <c r="AF2184" s="74"/>
      <c r="AG2184" s="74"/>
      <c r="AH2184" s="74"/>
      <c r="AI2184" s="74"/>
      <c r="AJ2184" s="74"/>
      <c r="AK2184" s="74"/>
      <c r="AL2184" s="74"/>
      <c r="AM2184" s="74"/>
      <c r="AN2184" s="74"/>
    </row>
    <row r="2185" spans="1:40" ht="14.5">
      <c r="A2185" s="74"/>
      <c r="B2185" s="74"/>
      <c r="C2185" s="74"/>
      <c r="D2185" s="74"/>
      <c r="E2185" s="74"/>
      <c r="F2185" s="74"/>
      <c r="G2185" s="74"/>
      <c r="H2185" s="74"/>
      <c r="I2185" s="74"/>
      <c r="J2185" s="74"/>
      <c r="K2185" s="74"/>
      <c r="L2185" s="74"/>
      <c r="M2185" s="74"/>
      <c r="N2185" s="74"/>
      <c r="O2185" s="74"/>
      <c r="P2185" s="74"/>
      <c r="R2185" s="74"/>
      <c r="S2185" s="74"/>
      <c r="T2185" s="74"/>
      <c r="U2185" s="74"/>
      <c r="V2185" s="21"/>
      <c r="W2185" s="74"/>
      <c r="X2185" s="74"/>
      <c r="Y2185" s="74"/>
      <c r="Z2185" s="74"/>
      <c r="AA2185" s="74"/>
      <c r="AB2185" s="74"/>
      <c r="AC2185" s="74"/>
      <c r="AD2185" s="74"/>
      <c r="AE2185" s="74"/>
      <c r="AF2185" s="74"/>
      <c r="AG2185" s="74"/>
      <c r="AH2185" s="74"/>
      <c r="AI2185" s="74"/>
      <c r="AJ2185" s="74"/>
      <c r="AK2185" s="74"/>
      <c r="AL2185" s="74"/>
      <c r="AM2185" s="74"/>
      <c r="AN2185" s="74"/>
    </row>
    <row r="2186" spans="1:40" ht="14.5">
      <c r="A2186" s="74"/>
      <c r="B2186" s="74"/>
      <c r="C2186" s="74"/>
      <c r="D2186" s="74"/>
      <c r="E2186" s="74"/>
      <c r="F2186" s="74"/>
      <c r="G2186" s="74"/>
      <c r="H2186" s="74"/>
      <c r="I2186" s="74"/>
      <c r="J2186" s="74"/>
      <c r="K2186" s="74"/>
      <c r="L2186" s="74"/>
      <c r="M2186" s="74"/>
      <c r="N2186" s="74"/>
      <c r="O2186" s="74"/>
      <c r="P2186" s="74"/>
      <c r="R2186" s="74"/>
      <c r="S2186" s="74"/>
      <c r="T2186" s="74"/>
      <c r="U2186" s="74"/>
      <c r="V2186" s="21"/>
      <c r="W2186" s="74"/>
      <c r="X2186" s="74"/>
      <c r="Y2186" s="74"/>
      <c r="Z2186" s="74"/>
      <c r="AA2186" s="74"/>
      <c r="AB2186" s="74"/>
      <c r="AC2186" s="74"/>
      <c r="AD2186" s="74"/>
      <c r="AE2186" s="74"/>
      <c r="AF2186" s="74"/>
      <c r="AG2186" s="74"/>
      <c r="AH2186" s="74"/>
      <c r="AI2186" s="74"/>
      <c r="AJ2186" s="74"/>
      <c r="AK2186" s="74"/>
      <c r="AL2186" s="74"/>
      <c r="AM2186" s="74"/>
      <c r="AN2186" s="74"/>
    </row>
    <row r="2187" spans="1:40" ht="14.5">
      <c r="A2187" s="74"/>
      <c r="B2187" s="74"/>
      <c r="C2187" s="74"/>
      <c r="D2187" s="74"/>
      <c r="E2187" s="74"/>
      <c r="F2187" s="74"/>
      <c r="G2187" s="74"/>
      <c r="H2187" s="74"/>
      <c r="I2187" s="74"/>
      <c r="J2187" s="74"/>
      <c r="K2187" s="74"/>
      <c r="L2187" s="74"/>
      <c r="M2187" s="74"/>
      <c r="N2187" s="74"/>
      <c r="O2187" s="74"/>
      <c r="P2187" s="74"/>
      <c r="R2187" s="74"/>
      <c r="S2187" s="74"/>
      <c r="T2187" s="74"/>
      <c r="U2187" s="74"/>
      <c r="V2187" s="21"/>
      <c r="W2187" s="74"/>
      <c r="X2187" s="74"/>
      <c r="Y2187" s="74"/>
      <c r="Z2187" s="74"/>
      <c r="AA2187" s="74"/>
      <c r="AB2187" s="74"/>
      <c r="AC2187" s="74"/>
      <c r="AD2187" s="74"/>
      <c r="AE2187" s="74"/>
      <c r="AF2187" s="74"/>
      <c r="AG2187" s="74"/>
      <c r="AH2187" s="74"/>
      <c r="AI2187" s="74"/>
      <c r="AJ2187" s="74"/>
      <c r="AK2187" s="74"/>
      <c r="AL2187" s="74"/>
      <c r="AM2187" s="74"/>
      <c r="AN2187" s="74"/>
    </row>
    <row r="2188" spans="1:40" ht="14.5">
      <c r="A2188" s="74"/>
      <c r="B2188" s="74"/>
      <c r="C2188" s="74"/>
      <c r="D2188" s="74"/>
      <c r="E2188" s="74"/>
      <c r="F2188" s="74"/>
      <c r="G2188" s="74"/>
      <c r="H2188" s="74"/>
      <c r="I2188" s="74"/>
      <c r="J2188" s="74"/>
      <c r="K2188" s="74"/>
      <c r="L2188" s="74"/>
      <c r="M2188" s="74"/>
      <c r="N2188" s="74"/>
      <c r="O2188" s="74"/>
      <c r="P2188" s="74"/>
      <c r="R2188" s="74"/>
      <c r="S2188" s="74"/>
      <c r="T2188" s="74"/>
      <c r="U2188" s="74"/>
      <c r="V2188" s="21"/>
      <c r="W2188" s="74"/>
      <c r="X2188" s="74"/>
      <c r="Y2188" s="74"/>
      <c r="Z2188" s="74"/>
      <c r="AA2188" s="74"/>
      <c r="AB2188" s="74"/>
      <c r="AC2188" s="74"/>
      <c r="AD2188" s="74"/>
      <c r="AE2188" s="74"/>
      <c r="AF2188" s="74"/>
      <c r="AG2188" s="74"/>
      <c r="AH2188" s="74"/>
      <c r="AI2188" s="74"/>
      <c r="AJ2188" s="74"/>
      <c r="AK2188" s="74"/>
      <c r="AL2188" s="74"/>
      <c r="AM2188" s="74"/>
      <c r="AN2188" s="74"/>
    </row>
    <row r="2189" spans="1:40" ht="14.5">
      <c r="A2189" s="74"/>
      <c r="B2189" s="74"/>
      <c r="C2189" s="74"/>
      <c r="D2189" s="74"/>
      <c r="E2189" s="74"/>
      <c r="F2189" s="74"/>
      <c r="G2189" s="74"/>
      <c r="H2189" s="74"/>
      <c r="I2189" s="74"/>
      <c r="J2189" s="74"/>
      <c r="K2189" s="74"/>
      <c r="L2189" s="74"/>
      <c r="M2189" s="74"/>
      <c r="N2189" s="74"/>
      <c r="O2189" s="74"/>
      <c r="P2189" s="74"/>
      <c r="R2189" s="74"/>
      <c r="S2189" s="74"/>
      <c r="T2189" s="74"/>
      <c r="U2189" s="74"/>
      <c r="V2189" s="21"/>
      <c r="W2189" s="74"/>
      <c r="X2189" s="74"/>
      <c r="Y2189" s="74"/>
      <c r="Z2189" s="74"/>
      <c r="AA2189" s="74"/>
      <c r="AB2189" s="74"/>
      <c r="AC2189" s="74"/>
      <c r="AD2189" s="74"/>
      <c r="AE2189" s="74"/>
      <c r="AF2189" s="74"/>
      <c r="AG2189" s="74"/>
      <c r="AH2189" s="74"/>
      <c r="AI2189" s="74"/>
      <c r="AJ2189" s="74"/>
      <c r="AK2189" s="74"/>
      <c r="AL2189" s="74"/>
      <c r="AM2189" s="74"/>
      <c r="AN2189" s="74"/>
    </row>
    <row r="2190" spans="1:40" ht="14.5">
      <c r="A2190" s="74"/>
      <c r="B2190" s="74"/>
      <c r="C2190" s="74"/>
      <c r="D2190" s="74"/>
      <c r="E2190" s="74"/>
      <c r="F2190" s="74"/>
      <c r="G2190" s="74"/>
      <c r="H2190" s="74"/>
      <c r="I2190" s="74"/>
      <c r="J2190" s="74"/>
      <c r="K2190" s="74"/>
      <c r="L2190" s="74"/>
      <c r="M2190" s="74"/>
      <c r="N2190" s="74"/>
      <c r="O2190" s="74"/>
      <c r="P2190" s="74"/>
      <c r="R2190" s="74"/>
      <c r="S2190" s="74"/>
      <c r="T2190" s="74"/>
      <c r="U2190" s="74"/>
      <c r="V2190" s="21"/>
      <c r="W2190" s="74"/>
      <c r="X2190" s="74"/>
      <c r="Y2190" s="74"/>
      <c r="Z2190" s="74"/>
      <c r="AA2190" s="74"/>
      <c r="AB2190" s="74"/>
      <c r="AC2190" s="74"/>
      <c r="AD2190" s="74"/>
      <c r="AE2190" s="74"/>
      <c r="AF2190" s="74"/>
      <c r="AG2190" s="74"/>
      <c r="AH2190" s="74"/>
      <c r="AI2190" s="74"/>
      <c r="AJ2190" s="74"/>
      <c r="AK2190" s="74"/>
      <c r="AL2190" s="74"/>
      <c r="AM2190" s="74"/>
      <c r="AN2190" s="74"/>
    </row>
    <row r="2191" spans="1:40" ht="14.5">
      <c r="A2191" s="74"/>
      <c r="B2191" s="74"/>
      <c r="C2191" s="74"/>
      <c r="D2191" s="74"/>
      <c r="E2191" s="74"/>
      <c r="F2191" s="74"/>
      <c r="G2191" s="74"/>
      <c r="H2191" s="74"/>
      <c r="I2191" s="74"/>
      <c r="J2191" s="74"/>
      <c r="K2191" s="74"/>
      <c r="L2191" s="74"/>
      <c r="M2191" s="74"/>
      <c r="N2191" s="74"/>
      <c r="O2191" s="74"/>
      <c r="P2191" s="74"/>
      <c r="R2191" s="74"/>
      <c r="S2191" s="74"/>
      <c r="T2191" s="74"/>
      <c r="U2191" s="74"/>
      <c r="V2191" s="21"/>
      <c r="W2191" s="74"/>
      <c r="X2191" s="74"/>
      <c r="Y2191" s="74"/>
      <c r="Z2191" s="74"/>
      <c r="AA2191" s="74"/>
      <c r="AB2191" s="74"/>
      <c r="AC2191" s="74"/>
      <c r="AD2191" s="74"/>
      <c r="AE2191" s="74"/>
      <c r="AF2191" s="74"/>
      <c r="AG2191" s="74"/>
      <c r="AH2191" s="74"/>
      <c r="AI2191" s="74"/>
      <c r="AJ2191" s="74"/>
      <c r="AK2191" s="74"/>
      <c r="AL2191" s="74"/>
      <c r="AM2191" s="74"/>
      <c r="AN2191" s="74"/>
    </row>
    <row r="2192" spans="1:40" ht="14.5">
      <c r="A2192" s="74"/>
      <c r="B2192" s="74"/>
      <c r="C2192" s="74"/>
      <c r="D2192" s="74"/>
      <c r="E2192" s="74"/>
      <c r="F2192" s="74"/>
      <c r="G2192" s="74"/>
      <c r="H2192" s="74"/>
      <c r="I2192" s="74"/>
      <c r="J2192" s="74"/>
      <c r="K2192" s="74"/>
      <c r="L2192" s="74"/>
      <c r="M2192" s="74"/>
      <c r="N2192" s="74"/>
      <c r="O2192" s="74"/>
      <c r="P2192" s="74"/>
      <c r="R2192" s="74"/>
      <c r="S2192" s="74"/>
      <c r="T2192" s="74"/>
      <c r="U2192" s="74"/>
      <c r="V2192" s="21"/>
      <c r="W2192" s="74"/>
      <c r="X2192" s="74"/>
      <c r="Y2192" s="74"/>
      <c r="Z2192" s="74"/>
      <c r="AA2192" s="74"/>
      <c r="AB2192" s="74"/>
      <c r="AC2192" s="74"/>
      <c r="AD2192" s="74"/>
      <c r="AE2192" s="74"/>
      <c r="AF2192" s="74"/>
      <c r="AG2192" s="74"/>
      <c r="AH2192" s="74"/>
      <c r="AI2192" s="74"/>
      <c r="AJ2192" s="74"/>
      <c r="AK2192" s="74"/>
      <c r="AL2192" s="74"/>
      <c r="AM2192" s="74"/>
      <c r="AN2192" s="74"/>
    </row>
    <row r="2193" spans="1:40" ht="14.5">
      <c r="A2193" s="74"/>
      <c r="B2193" s="74"/>
      <c r="C2193" s="74"/>
      <c r="D2193" s="74"/>
      <c r="E2193" s="74"/>
      <c r="F2193" s="74"/>
      <c r="G2193" s="74"/>
      <c r="H2193" s="74"/>
      <c r="I2193" s="74"/>
      <c r="J2193" s="74"/>
      <c r="K2193" s="74"/>
      <c r="L2193" s="74"/>
      <c r="M2193" s="74"/>
      <c r="N2193" s="74"/>
      <c r="O2193" s="74"/>
      <c r="P2193" s="74"/>
      <c r="R2193" s="74"/>
      <c r="S2193" s="74"/>
      <c r="T2193" s="74"/>
      <c r="U2193" s="74"/>
      <c r="V2193" s="21"/>
      <c r="W2193" s="74"/>
      <c r="X2193" s="74"/>
      <c r="Y2193" s="74"/>
      <c r="Z2193" s="74"/>
      <c r="AA2193" s="74"/>
      <c r="AB2193" s="74"/>
      <c r="AC2193" s="74"/>
      <c r="AD2193" s="74"/>
      <c r="AE2193" s="74"/>
      <c r="AF2193" s="74"/>
      <c r="AG2193" s="74"/>
      <c r="AH2193" s="74"/>
      <c r="AI2193" s="74"/>
      <c r="AJ2193" s="74"/>
      <c r="AK2193" s="74"/>
      <c r="AL2193" s="74"/>
      <c r="AM2193" s="74"/>
      <c r="AN2193" s="74"/>
    </row>
    <row r="2194" spans="1:40" ht="14.5">
      <c r="A2194" s="74"/>
      <c r="B2194" s="74"/>
      <c r="C2194" s="74"/>
      <c r="D2194" s="74"/>
      <c r="E2194" s="74"/>
      <c r="F2194" s="74"/>
      <c r="G2194" s="74"/>
      <c r="H2194" s="74"/>
      <c r="I2194" s="74"/>
      <c r="J2194" s="74"/>
      <c r="K2194" s="74"/>
      <c r="L2194" s="74"/>
      <c r="M2194" s="74"/>
      <c r="N2194" s="74"/>
      <c r="O2194" s="74"/>
      <c r="P2194" s="74"/>
      <c r="R2194" s="74"/>
      <c r="S2194" s="74"/>
      <c r="T2194" s="74"/>
      <c r="U2194" s="74"/>
      <c r="V2194" s="21"/>
      <c r="W2194" s="74"/>
      <c r="X2194" s="74"/>
      <c r="Y2194" s="74"/>
      <c r="Z2194" s="74"/>
      <c r="AA2194" s="74"/>
      <c r="AB2194" s="74"/>
      <c r="AC2194" s="74"/>
      <c r="AD2194" s="74"/>
      <c r="AE2194" s="74"/>
      <c r="AF2194" s="74"/>
      <c r="AG2194" s="74"/>
      <c r="AH2194" s="74"/>
      <c r="AI2194" s="74"/>
      <c r="AJ2194" s="74"/>
      <c r="AK2194" s="74"/>
      <c r="AL2194" s="74"/>
      <c r="AM2194" s="74"/>
      <c r="AN2194" s="74"/>
    </row>
    <row r="2195" spans="1:40" ht="14.5">
      <c r="A2195" s="74"/>
      <c r="B2195" s="74"/>
      <c r="C2195" s="74"/>
      <c r="D2195" s="74"/>
      <c r="E2195" s="74"/>
      <c r="F2195" s="74"/>
      <c r="G2195" s="74"/>
      <c r="H2195" s="74"/>
      <c r="I2195" s="74"/>
      <c r="J2195" s="74"/>
      <c r="K2195" s="74"/>
      <c r="L2195" s="74"/>
      <c r="M2195" s="74"/>
      <c r="N2195" s="74"/>
      <c r="O2195" s="74"/>
      <c r="P2195" s="74"/>
      <c r="R2195" s="74"/>
      <c r="S2195" s="74"/>
      <c r="T2195" s="74"/>
      <c r="U2195" s="74"/>
      <c r="V2195" s="21"/>
      <c r="W2195" s="74"/>
      <c r="X2195" s="74"/>
      <c r="Y2195" s="74"/>
      <c r="Z2195" s="74"/>
      <c r="AA2195" s="74"/>
      <c r="AB2195" s="74"/>
      <c r="AC2195" s="74"/>
      <c r="AD2195" s="74"/>
      <c r="AE2195" s="74"/>
      <c r="AF2195" s="74"/>
      <c r="AG2195" s="74"/>
      <c r="AH2195" s="74"/>
      <c r="AI2195" s="74"/>
      <c r="AJ2195" s="74"/>
      <c r="AK2195" s="74"/>
      <c r="AL2195" s="74"/>
      <c r="AM2195" s="74"/>
      <c r="AN2195" s="74"/>
    </row>
    <row r="2196" spans="1:40" ht="14.5">
      <c r="A2196" s="74"/>
      <c r="B2196" s="74"/>
      <c r="C2196" s="74"/>
      <c r="D2196" s="74"/>
      <c r="E2196" s="74"/>
      <c r="F2196" s="74"/>
      <c r="G2196" s="74"/>
      <c r="H2196" s="74"/>
      <c r="I2196" s="74"/>
      <c r="J2196" s="74"/>
      <c r="K2196" s="74"/>
      <c r="L2196" s="74"/>
      <c r="M2196" s="74"/>
      <c r="N2196" s="74"/>
      <c r="O2196" s="74"/>
      <c r="P2196" s="74"/>
      <c r="R2196" s="74"/>
      <c r="S2196" s="74"/>
      <c r="T2196" s="74"/>
      <c r="U2196" s="74"/>
      <c r="V2196" s="21"/>
      <c r="W2196" s="74"/>
      <c r="X2196" s="74"/>
      <c r="Y2196" s="74"/>
      <c r="Z2196" s="74"/>
      <c r="AA2196" s="74"/>
      <c r="AB2196" s="74"/>
      <c r="AC2196" s="74"/>
      <c r="AD2196" s="74"/>
      <c r="AE2196" s="74"/>
      <c r="AF2196" s="74"/>
      <c r="AG2196" s="74"/>
      <c r="AH2196" s="74"/>
      <c r="AI2196" s="74"/>
      <c r="AJ2196" s="74"/>
      <c r="AK2196" s="74"/>
      <c r="AL2196" s="74"/>
      <c r="AM2196" s="74"/>
      <c r="AN2196" s="74"/>
    </row>
    <row r="2197" spans="1:40" ht="14.5">
      <c r="A2197" s="74"/>
      <c r="B2197" s="74"/>
      <c r="C2197" s="74"/>
      <c r="D2197" s="74"/>
      <c r="E2197" s="74"/>
      <c r="F2197" s="74"/>
      <c r="G2197" s="74"/>
      <c r="H2197" s="74"/>
      <c r="I2197" s="74"/>
      <c r="J2197" s="74"/>
      <c r="K2197" s="74"/>
      <c r="L2197" s="74"/>
      <c r="M2197" s="74"/>
      <c r="N2197" s="74"/>
      <c r="O2197" s="74"/>
      <c r="P2197" s="74"/>
      <c r="R2197" s="74"/>
      <c r="S2197" s="74"/>
      <c r="T2197" s="74"/>
      <c r="U2197" s="74"/>
      <c r="V2197" s="21"/>
      <c r="W2197" s="74"/>
      <c r="X2197" s="74"/>
      <c r="Y2197" s="74"/>
      <c r="Z2197" s="74"/>
      <c r="AA2197" s="74"/>
      <c r="AB2197" s="74"/>
      <c r="AC2197" s="74"/>
      <c r="AD2197" s="74"/>
      <c r="AE2197" s="74"/>
      <c r="AF2197" s="74"/>
      <c r="AG2197" s="74"/>
      <c r="AH2197" s="74"/>
      <c r="AI2197" s="74"/>
      <c r="AJ2197" s="74"/>
      <c r="AK2197" s="74"/>
      <c r="AL2197" s="74"/>
      <c r="AM2197" s="74"/>
      <c r="AN2197" s="74"/>
    </row>
    <row r="2198" spans="1:40" ht="14.5">
      <c r="A2198" s="74"/>
      <c r="B2198" s="74"/>
      <c r="C2198" s="74"/>
      <c r="D2198" s="74"/>
      <c r="E2198" s="74"/>
      <c r="F2198" s="74"/>
      <c r="G2198" s="74"/>
      <c r="H2198" s="74"/>
      <c r="I2198" s="74"/>
      <c r="J2198" s="74"/>
      <c r="K2198" s="74"/>
      <c r="L2198" s="74"/>
      <c r="M2198" s="74"/>
      <c r="N2198" s="74"/>
      <c r="O2198" s="74"/>
      <c r="P2198" s="74"/>
      <c r="R2198" s="74"/>
      <c r="S2198" s="74"/>
      <c r="T2198" s="74"/>
      <c r="U2198" s="74"/>
      <c r="V2198" s="21"/>
      <c r="W2198" s="74"/>
      <c r="X2198" s="74"/>
      <c r="Y2198" s="74"/>
      <c r="Z2198" s="74"/>
      <c r="AA2198" s="74"/>
      <c r="AB2198" s="74"/>
      <c r="AC2198" s="74"/>
      <c r="AD2198" s="74"/>
      <c r="AE2198" s="74"/>
      <c r="AF2198" s="74"/>
      <c r="AG2198" s="74"/>
      <c r="AH2198" s="74"/>
      <c r="AI2198" s="74"/>
      <c r="AJ2198" s="74"/>
      <c r="AK2198" s="74"/>
      <c r="AL2198" s="74"/>
      <c r="AM2198" s="74"/>
      <c r="AN2198" s="74"/>
    </row>
    <row r="2199" spans="1:40" ht="14.5">
      <c r="A2199" s="74"/>
      <c r="B2199" s="74"/>
      <c r="C2199" s="74"/>
      <c r="D2199" s="74"/>
      <c r="E2199" s="74"/>
      <c r="F2199" s="74"/>
      <c r="G2199" s="74"/>
      <c r="H2199" s="74"/>
      <c r="I2199" s="74"/>
      <c r="J2199" s="74"/>
      <c r="K2199" s="74"/>
      <c r="L2199" s="74"/>
      <c r="M2199" s="74"/>
      <c r="N2199" s="74"/>
      <c r="O2199" s="74"/>
      <c r="P2199" s="74"/>
      <c r="R2199" s="74"/>
      <c r="S2199" s="74"/>
      <c r="T2199" s="74"/>
      <c r="U2199" s="74"/>
      <c r="V2199" s="21"/>
      <c r="W2199" s="74"/>
      <c r="X2199" s="74"/>
      <c r="Y2199" s="74"/>
      <c r="Z2199" s="74"/>
      <c r="AA2199" s="74"/>
      <c r="AB2199" s="74"/>
      <c r="AC2199" s="74"/>
      <c r="AD2199" s="74"/>
      <c r="AE2199" s="74"/>
      <c r="AF2199" s="74"/>
      <c r="AG2199" s="74"/>
      <c r="AH2199" s="74"/>
      <c r="AI2199" s="74"/>
      <c r="AJ2199" s="74"/>
      <c r="AK2199" s="74"/>
      <c r="AL2199" s="74"/>
      <c r="AM2199" s="74"/>
      <c r="AN2199" s="74"/>
    </row>
    <row r="2200" spans="1:40" ht="14.5">
      <c r="A2200" s="74"/>
      <c r="B2200" s="74"/>
      <c r="C2200" s="74"/>
      <c r="D2200" s="74"/>
      <c r="E2200" s="74"/>
      <c r="F2200" s="74"/>
      <c r="G2200" s="74"/>
      <c r="H2200" s="74"/>
      <c r="I2200" s="74"/>
      <c r="J2200" s="74"/>
      <c r="K2200" s="74"/>
      <c r="L2200" s="74"/>
      <c r="M2200" s="74"/>
      <c r="N2200" s="74"/>
      <c r="O2200" s="74"/>
      <c r="P2200" s="74"/>
      <c r="R2200" s="74"/>
      <c r="S2200" s="74"/>
      <c r="T2200" s="74"/>
      <c r="U2200" s="74"/>
      <c r="V2200" s="21"/>
      <c r="W2200" s="74"/>
      <c r="X2200" s="74"/>
      <c r="Y2200" s="74"/>
      <c r="Z2200" s="74"/>
      <c r="AA2200" s="74"/>
      <c r="AB2200" s="74"/>
      <c r="AC2200" s="74"/>
      <c r="AD2200" s="74"/>
      <c r="AE2200" s="74"/>
      <c r="AF2200" s="74"/>
      <c r="AG2200" s="74"/>
      <c r="AH2200" s="74"/>
      <c r="AI2200" s="74"/>
      <c r="AJ2200" s="74"/>
      <c r="AK2200" s="74"/>
      <c r="AL2200" s="74"/>
      <c r="AM2200" s="74"/>
      <c r="AN2200" s="74"/>
    </row>
    <row r="2201" spans="1:40" ht="14.5">
      <c r="A2201" s="74"/>
      <c r="B2201" s="74"/>
      <c r="C2201" s="74"/>
      <c r="D2201" s="74"/>
      <c r="E2201" s="74"/>
      <c r="F2201" s="74"/>
      <c r="G2201" s="74"/>
      <c r="H2201" s="74"/>
      <c r="I2201" s="74"/>
      <c r="J2201" s="74"/>
      <c r="K2201" s="74"/>
      <c r="L2201" s="74"/>
      <c r="M2201" s="74"/>
      <c r="N2201" s="74"/>
      <c r="O2201" s="74"/>
      <c r="P2201" s="74"/>
      <c r="R2201" s="74"/>
      <c r="S2201" s="74"/>
      <c r="T2201" s="74"/>
      <c r="U2201" s="74"/>
      <c r="V2201" s="21"/>
      <c r="W2201" s="74"/>
      <c r="X2201" s="74"/>
      <c r="Y2201" s="74"/>
      <c r="Z2201" s="74"/>
      <c r="AA2201" s="74"/>
      <c r="AB2201" s="74"/>
      <c r="AC2201" s="74"/>
      <c r="AD2201" s="74"/>
      <c r="AE2201" s="74"/>
      <c r="AF2201" s="74"/>
      <c r="AG2201" s="74"/>
      <c r="AH2201" s="74"/>
      <c r="AI2201" s="74"/>
      <c r="AJ2201" s="74"/>
      <c r="AK2201" s="74"/>
      <c r="AL2201" s="74"/>
      <c r="AM2201" s="74"/>
      <c r="AN2201" s="74"/>
    </row>
    <row r="2202" spans="1:40" ht="14.5">
      <c r="A2202" s="74"/>
      <c r="B2202" s="74"/>
      <c r="C2202" s="74"/>
      <c r="D2202" s="74"/>
      <c r="E2202" s="74"/>
      <c r="F2202" s="74"/>
      <c r="G2202" s="74"/>
      <c r="H2202" s="74"/>
      <c r="I2202" s="74"/>
      <c r="J2202" s="74"/>
      <c r="K2202" s="74"/>
      <c r="L2202" s="74"/>
      <c r="M2202" s="74"/>
      <c r="N2202" s="74"/>
      <c r="O2202" s="74"/>
      <c r="P2202" s="74"/>
      <c r="R2202" s="74"/>
      <c r="S2202" s="74"/>
      <c r="T2202" s="74"/>
      <c r="U2202" s="74"/>
      <c r="V2202" s="21"/>
      <c r="W2202" s="74"/>
      <c r="X2202" s="74"/>
      <c r="Y2202" s="74"/>
      <c r="Z2202" s="74"/>
      <c r="AA2202" s="74"/>
      <c r="AB2202" s="74"/>
      <c r="AC2202" s="74"/>
      <c r="AD2202" s="74"/>
      <c r="AE2202" s="74"/>
      <c r="AF2202" s="74"/>
      <c r="AG2202" s="74"/>
      <c r="AH2202" s="74"/>
      <c r="AI2202" s="74"/>
      <c r="AJ2202" s="74"/>
      <c r="AK2202" s="74"/>
      <c r="AL2202" s="74"/>
      <c r="AM2202" s="74"/>
      <c r="AN2202" s="74"/>
    </row>
    <row r="2203" spans="1:40" ht="14.5">
      <c r="A2203" s="74"/>
      <c r="B2203" s="74"/>
      <c r="C2203" s="74"/>
      <c r="D2203" s="74"/>
      <c r="E2203" s="74"/>
      <c r="F2203" s="74"/>
      <c r="G2203" s="74"/>
      <c r="H2203" s="74"/>
      <c r="I2203" s="74"/>
      <c r="J2203" s="74"/>
      <c r="K2203" s="74"/>
      <c r="L2203" s="74"/>
      <c r="M2203" s="74"/>
      <c r="N2203" s="74"/>
      <c r="O2203" s="74"/>
      <c r="P2203" s="74"/>
      <c r="R2203" s="74"/>
      <c r="S2203" s="74"/>
      <c r="T2203" s="74"/>
      <c r="U2203" s="74"/>
      <c r="V2203" s="21"/>
      <c r="W2203" s="74"/>
      <c r="X2203" s="74"/>
      <c r="Y2203" s="74"/>
      <c r="Z2203" s="74"/>
      <c r="AA2203" s="74"/>
      <c r="AB2203" s="74"/>
      <c r="AC2203" s="74"/>
      <c r="AD2203" s="74"/>
      <c r="AE2203" s="74"/>
      <c r="AF2203" s="74"/>
      <c r="AG2203" s="74"/>
      <c r="AH2203" s="74"/>
      <c r="AI2203" s="74"/>
      <c r="AJ2203" s="74"/>
      <c r="AK2203" s="74"/>
      <c r="AL2203" s="74"/>
      <c r="AM2203" s="74"/>
      <c r="AN2203" s="74"/>
    </row>
    <row r="2204" spans="1:40" ht="14.5">
      <c r="A2204" s="74"/>
      <c r="B2204" s="74"/>
      <c r="C2204" s="74"/>
      <c r="D2204" s="74"/>
      <c r="E2204" s="74"/>
      <c r="F2204" s="74"/>
      <c r="G2204" s="74"/>
      <c r="H2204" s="74"/>
      <c r="I2204" s="74"/>
      <c r="J2204" s="74"/>
      <c r="K2204" s="74"/>
      <c r="L2204" s="74"/>
      <c r="M2204" s="74"/>
      <c r="N2204" s="74"/>
      <c r="O2204" s="74"/>
      <c r="P2204" s="74"/>
      <c r="R2204" s="74"/>
      <c r="S2204" s="74"/>
      <c r="T2204" s="74"/>
      <c r="U2204" s="74"/>
      <c r="V2204" s="21"/>
      <c r="W2204" s="74"/>
      <c r="X2204" s="74"/>
      <c r="Y2204" s="74"/>
      <c r="Z2204" s="74"/>
      <c r="AA2204" s="74"/>
      <c r="AB2204" s="74"/>
      <c r="AC2204" s="74"/>
      <c r="AD2204" s="74"/>
      <c r="AE2204" s="74"/>
      <c r="AF2204" s="74"/>
      <c r="AG2204" s="74"/>
      <c r="AH2204" s="74"/>
      <c r="AI2204" s="74"/>
      <c r="AJ2204" s="74"/>
      <c r="AK2204" s="74"/>
      <c r="AL2204" s="74"/>
      <c r="AM2204" s="74"/>
      <c r="AN2204" s="74"/>
    </row>
    <row r="2205" spans="1:40" ht="14.5">
      <c r="A2205" s="74"/>
      <c r="B2205" s="74"/>
      <c r="C2205" s="74"/>
      <c r="D2205" s="74"/>
      <c r="E2205" s="74"/>
      <c r="F2205" s="74"/>
      <c r="G2205" s="74"/>
      <c r="H2205" s="74"/>
      <c r="I2205" s="74"/>
      <c r="J2205" s="74"/>
      <c r="K2205" s="74"/>
      <c r="L2205" s="74"/>
      <c r="M2205" s="74"/>
      <c r="N2205" s="74"/>
      <c r="O2205" s="74"/>
      <c r="P2205" s="74"/>
      <c r="R2205" s="74"/>
      <c r="S2205" s="74"/>
      <c r="T2205" s="74"/>
      <c r="U2205" s="74"/>
      <c r="V2205" s="21"/>
      <c r="W2205" s="74"/>
      <c r="X2205" s="74"/>
      <c r="Y2205" s="74"/>
      <c r="Z2205" s="74"/>
      <c r="AA2205" s="74"/>
      <c r="AB2205" s="74"/>
      <c r="AC2205" s="74"/>
      <c r="AD2205" s="74"/>
      <c r="AE2205" s="74"/>
      <c r="AF2205" s="74"/>
      <c r="AG2205" s="74"/>
      <c r="AH2205" s="74"/>
      <c r="AI2205" s="74"/>
      <c r="AJ2205" s="74"/>
      <c r="AK2205" s="74"/>
      <c r="AL2205" s="74"/>
      <c r="AM2205" s="74"/>
      <c r="AN2205" s="74"/>
    </row>
    <row r="2206" spans="1:40" ht="14.5">
      <c r="A2206" s="74"/>
      <c r="B2206" s="74"/>
      <c r="C2206" s="74"/>
      <c r="D2206" s="74"/>
      <c r="E2206" s="74"/>
      <c r="F2206" s="74"/>
      <c r="G2206" s="74"/>
      <c r="H2206" s="74"/>
      <c r="I2206" s="74"/>
      <c r="J2206" s="74"/>
      <c r="K2206" s="74"/>
      <c r="L2206" s="74"/>
      <c r="M2206" s="74"/>
      <c r="N2206" s="74"/>
      <c r="O2206" s="74"/>
      <c r="P2206" s="74"/>
      <c r="R2206" s="74"/>
      <c r="S2206" s="74"/>
      <c r="T2206" s="74"/>
      <c r="U2206" s="74"/>
      <c r="V2206" s="21"/>
      <c r="W2206" s="74"/>
      <c r="X2206" s="74"/>
      <c r="Y2206" s="74"/>
      <c r="Z2206" s="74"/>
      <c r="AA2206" s="74"/>
      <c r="AB2206" s="74"/>
      <c r="AC2206" s="74"/>
      <c r="AD2206" s="74"/>
      <c r="AE2206" s="74"/>
      <c r="AF2206" s="74"/>
      <c r="AG2206" s="74"/>
      <c r="AH2206" s="74"/>
      <c r="AI2206" s="74"/>
      <c r="AJ2206" s="74"/>
      <c r="AK2206" s="74"/>
      <c r="AL2206" s="74"/>
      <c r="AM2206" s="74"/>
      <c r="AN2206" s="74"/>
    </row>
    <row r="2207" spans="1:40" ht="14.5">
      <c r="A2207" s="74"/>
      <c r="B2207" s="74"/>
      <c r="C2207" s="74"/>
      <c r="D2207" s="74"/>
      <c r="E2207" s="74"/>
      <c r="F2207" s="74"/>
      <c r="G2207" s="74"/>
      <c r="H2207" s="74"/>
      <c r="I2207" s="74"/>
      <c r="J2207" s="74"/>
      <c r="K2207" s="74"/>
      <c r="L2207" s="74"/>
      <c r="M2207" s="74"/>
      <c r="N2207" s="74"/>
      <c r="O2207" s="74"/>
      <c r="P2207" s="74"/>
      <c r="R2207" s="74"/>
      <c r="S2207" s="74"/>
      <c r="T2207" s="74"/>
      <c r="U2207" s="74"/>
      <c r="V2207" s="21"/>
      <c r="W2207" s="74"/>
      <c r="X2207" s="74"/>
      <c r="Y2207" s="74"/>
      <c r="Z2207" s="74"/>
      <c r="AA2207" s="74"/>
      <c r="AB2207" s="74"/>
      <c r="AC2207" s="74"/>
      <c r="AD2207" s="74"/>
      <c r="AE2207" s="74"/>
      <c r="AF2207" s="74"/>
      <c r="AG2207" s="74"/>
      <c r="AH2207" s="74"/>
      <c r="AI2207" s="74"/>
      <c r="AJ2207" s="74"/>
      <c r="AK2207" s="74"/>
      <c r="AL2207" s="74"/>
      <c r="AM2207" s="74"/>
      <c r="AN2207" s="74"/>
    </row>
    <row r="2208" spans="1:40" ht="14.5">
      <c r="A2208" s="74"/>
      <c r="B2208" s="74"/>
      <c r="C2208" s="74"/>
      <c r="D2208" s="74"/>
      <c r="E2208" s="74"/>
      <c r="F2208" s="74"/>
      <c r="G2208" s="74"/>
      <c r="H2208" s="74"/>
      <c r="I2208" s="74"/>
      <c r="J2208" s="74"/>
      <c r="K2208" s="74"/>
      <c r="L2208" s="74"/>
      <c r="M2208" s="74"/>
      <c r="N2208" s="74"/>
      <c r="O2208" s="74"/>
      <c r="P2208" s="74"/>
      <c r="R2208" s="74"/>
      <c r="S2208" s="74"/>
      <c r="T2208" s="74"/>
      <c r="U2208" s="74"/>
      <c r="V2208" s="21"/>
      <c r="W2208" s="74"/>
      <c r="X2208" s="74"/>
      <c r="Y2208" s="74"/>
      <c r="Z2208" s="74"/>
      <c r="AA2208" s="74"/>
      <c r="AB2208" s="74"/>
      <c r="AC2208" s="74"/>
      <c r="AD2208" s="74"/>
      <c r="AE2208" s="74"/>
      <c r="AF2208" s="74"/>
      <c r="AG2208" s="74"/>
      <c r="AH2208" s="74"/>
      <c r="AI2208" s="74"/>
      <c r="AJ2208" s="74"/>
      <c r="AK2208" s="74"/>
      <c r="AL2208" s="74"/>
      <c r="AM2208" s="74"/>
      <c r="AN2208" s="74"/>
    </row>
    <row r="2209" spans="1:40" ht="14.5">
      <c r="A2209" s="74"/>
      <c r="B2209" s="74"/>
      <c r="C2209" s="74"/>
      <c r="D2209" s="74"/>
      <c r="E2209" s="74"/>
      <c r="F2209" s="74"/>
      <c r="G2209" s="74"/>
      <c r="H2209" s="74"/>
      <c r="I2209" s="74"/>
      <c r="J2209" s="74"/>
      <c r="K2209" s="74"/>
      <c r="L2209" s="74"/>
      <c r="M2209" s="74"/>
      <c r="N2209" s="74"/>
      <c r="O2209" s="74"/>
      <c r="P2209" s="74"/>
      <c r="R2209" s="74"/>
      <c r="S2209" s="74"/>
      <c r="T2209" s="74"/>
      <c r="U2209" s="74"/>
      <c r="V2209" s="21"/>
      <c r="W2209" s="74"/>
      <c r="X2209" s="74"/>
      <c r="Y2209" s="74"/>
      <c r="Z2209" s="74"/>
      <c r="AA2209" s="74"/>
      <c r="AB2209" s="74"/>
      <c r="AC2209" s="74"/>
      <c r="AD2209" s="74"/>
      <c r="AE2209" s="74"/>
      <c r="AF2209" s="74"/>
      <c r="AG2209" s="74"/>
      <c r="AH2209" s="74"/>
      <c r="AI2209" s="74"/>
      <c r="AJ2209" s="74"/>
      <c r="AK2209" s="74"/>
      <c r="AL2209" s="74"/>
      <c r="AM2209" s="74"/>
      <c r="AN2209" s="74"/>
    </row>
    <row r="2210" spans="1:40" ht="14.5">
      <c r="A2210" s="74"/>
      <c r="B2210" s="74"/>
      <c r="C2210" s="74"/>
      <c r="D2210" s="74"/>
      <c r="E2210" s="74"/>
      <c r="F2210" s="74"/>
      <c r="G2210" s="74"/>
      <c r="H2210" s="74"/>
      <c r="I2210" s="74"/>
      <c r="J2210" s="74"/>
      <c r="K2210" s="74"/>
      <c r="L2210" s="74"/>
      <c r="M2210" s="74"/>
      <c r="N2210" s="74"/>
      <c r="O2210" s="74"/>
      <c r="P2210" s="74"/>
      <c r="R2210" s="74"/>
      <c r="S2210" s="74"/>
      <c r="T2210" s="74"/>
      <c r="U2210" s="74"/>
      <c r="V2210" s="21"/>
      <c r="W2210" s="74"/>
      <c r="X2210" s="74"/>
      <c r="Y2210" s="74"/>
      <c r="Z2210" s="74"/>
      <c r="AA2210" s="74"/>
      <c r="AB2210" s="74"/>
      <c r="AC2210" s="74"/>
      <c r="AD2210" s="74"/>
      <c r="AE2210" s="74"/>
      <c r="AF2210" s="74"/>
      <c r="AG2210" s="74"/>
      <c r="AH2210" s="74"/>
      <c r="AI2210" s="74"/>
      <c r="AJ2210" s="74"/>
      <c r="AK2210" s="74"/>
      <c r="AL2210" s="74"/>
      <c r="AM2210" s="74"/>
      <c r="AN2210" s="74"/>
    </row>
    <row r="2211" spans="1:40" ht="14.5">
      <c r="A2211" s="74"/>
      <c r="B2211" s="74"/>
      <c r="C2211" s="74"/>
      <c r="D2211" s="74"/>
      <c r="E2211" s="74"/>
      <c r="F2211" s="74"/>
      <c r="G2211" s="74"/>
      <c r="H2211" s="74"/>
      <c r="I2211" s="74"/>
      <c r="J2211" s="74"/>
      <c r="K2211" s="74"/>
      <c r="L2211" s="74"/>
      <c r="M2211" s="74"/>
      <c r="N2211" s="74"/>
      <c r="O2211" s="74"/>
      <c r="P2211" s="74"/>
      <c r="R2211" s="74"/>
      <c r="S2211" s="74"/>
      <c r="T2211" s="74"/>
      <c r="U2211" s="74"/>
      <c r="V2211" s="21"/>
      <c r="W2211" s="74"/>
      <c r="X2211" s="74"/>
      <c r="Y2211" s="74"/>
      <c r="Z2211" s="74"/>
      <c r="AA2211" s="74"/>
      <c r="AB2211" s="74"/>
      <c r="AC2211" s="74"/>
      <c r="AD2211" s="74"/>
      <c r="AE2211" s="74"/>
      <c r="AF2211" s="74"/>
      <c r="AG2211" s="74"/>
      <c r="AH2211" s="74"/>
      <c r="AI2211" s="74"/>
      <c r="AJ2211" s="74"/>
      <c r="AK2211" s="74"/>
      <c r="AL2211" s="74"/>
      <c r="AM2211" s="74"/>
      <c r="AN2211" s="74"/>
    </row>
    <row r="2212" spans="1:40" ht="14.5">
      <c r="A2212" s="74"/>
      <c r="B2212" s="74"/>
      <c r="C2212" s="74"/>
      <c r="D2212" s="74"/>
      <c r="E2212" s="74"/>
      <c r="F2212" s="74"/>
      <c r="G2212" s="74"/>
      <c r="H2212" s="74"/>
      <c r="I2212" s="74"/>
      <c r="J2212" s="74"/>
      <c r="K2212" s="74"/>
      <c r="L2212" s="74"/>
      <c r="M2212" s="74"/>
      <c r="N2212" s="74"/>
      <c r="O2212" s="74"/>
      <c r="P2212" s="74"/>
      <c r="R2212" s="74"/>
      <c r="S2212" s="74"/>
      <c r="T2212" s="74"/>
      <c r="U2212" s="74"/>
      <c r="V2212" s="21"/>
      <c r="W2212" s="74"/>
      <c r="X2212" s="74"/>
      <c r="Y2212" s="74"/>
      <c r="Z2212" s="74"/>
      <c r="AA2212" s="74"/>
      <c r="AB2212" s="74"/>
      <c r="AC2212" s="74"/>
      <c r="AD2212" s="74"/>
      <c r="AE2212" s="74"/>
      <c r="AF2212" s="74"/>
      <c r="AG2212" s="74"/>
      <c r="AH2212" s="74"/>
      <c r="AI2212" s="74"/>
      <c r="AJ2212" s="74"/>
      <c r="AK2212" s="74"/>
      <c r="AL2212" s="74"/>
      <c r="AM2212" s="74"/>
      <c r="AN2212" s="74"/>
    </row>
    <row r="2213" spans="1:40" ht="14.5">
      <c r="A2213" s="74"/>
      <c r="B2213" s="74"/>
      <c r="C2213" s="74"/>
      <c r="D2213" s="74"/>
      <c r="E2213" s="74"/>
      <c r="F2213" s="74"/>
      <c r="G2213" s="74"/>
      <c r="H2213" s="74"/>
      <c r="I2213" s="74"/>
      <c r="J2213" s="74"/>
      <c r="K2213" s="74"/>
      <c r="L2213" s="74"/>
      <c r="M2213" s="74"/>
      <c r="N2213" s="74"/>
      <c r="O2213" s="74"/>
      <c r="P2213" s="74"/>
      <c r="R2213" s="74"/>
      <c r="S2213" s="74"/>
      <c r="T2213" s="74"/>
      <c r="U2213" s="74"/>
      <c r="V2213" s="21"/>
      <c r="W2213" s="74"/>
      <c r="X2213" s="74"/>
      <c r="Y2213" s="74"/>
      <c r="Z2213" s="74"/>
      <c r="AA2213" s="74"/>
      <c r="AB2213" s="74"/>
      <c r="AC2213" s="74"/>
      <c r="AD2213" s="74"/>
      <c r="AE2213" s="74"/>
      <c r="AF2213" s="74"/>
      <c r="AG2213" s="74"/>
      <c r="AH2213" s="74"/>
      <c r="AI2213" s="74"/>
      <c r="AJ2213" s="74"/>
      <c r="AK2213" s="74"/>
      <c r="AL2213" s="74"/>
      <c r="AM2213" s="74"/>
      <c r="AN2213" s="74"/>
    </row>
    <row r="2214" spans="1:40" ht="14.5">
      <c r="A2214" s="74"/>
      <c r="B2214" s="74"/>
      <c r="C2214" s="74"/>
      <c r="D2214" s="74"/>
      <c r="E2214" s="74"/>
      <c r="F2214" s="74"/>
      <c r="G2214" s="74"/>
      <c r="H2214" s="74"/>
      <c r="I2214" s="74"/>
      <c r="J2214" s="74"/>
      <c r="K2214" s="74"/>
      <c r="L2214" s="74"/>
      <c r="M2214" s="74"/>
      <c r="N2214" s="74"/>
      <c r="O2214" s="74"/>
      <c r="P2214" s="74"/>
      <c r="R2214" s="74"/>
      <c r="S2214" s="74"/>
      <c r="T2214" s="74"/>
      <c r="U2214" s="74"/>
      <c r="V2214" s="21"/>
      <c r="W2214" s="74"/>
      <c r="X2214" s="74"/>
      <c r="Y2214" s="74"/>
      <c r="Z2214" s="74"/>
      <c r="AA2214" s="74"/>
      <c r="AB2214" s="74"/>
      <c r="AC2214" s="74"/>
      <c r="AD2214" s="74"/>
      <c r="AE2214" s="74"/>
      <c r="AF2214" s="74"/>
      <c r="AG2214" s="74"/>
      <c r="AH2214" s="74"/>
      <c r="AI2214" s="74"/>
      <c r="AJ2214" s="74"/>
      <c r="AK2214" s="74"/>
      <c r="AL2214" s="74"/>
      <c r="AM2214" s="74"/>
      <c r="AN2214" s="74"/>
    </row>
    <row r="2215" spans="1:40" ht="14.5">
      <c r="A2215" s="74"/>
      <c r="B2215" s="74"/>
      <c r="C2215" s="74"/>
      <c r="D2215" s="74"/>
      <c r="E2215" s="74"/>
      <c r="F2215" s="74"/>
      <c r="G2215" s="74"/>
      <c r="H2215" s="74"/>
      <c r="I2215" s="74"/>
      <c r="J2215" s="74"/>
      <c r="K2215" s="74"/>
      <c r="L2215" s="74"/>
      <c r="M2215" s="74"/>
      <c r="N2215" s="74"/>
      <c r="O2215" s="74"/>
      <c r="P2215" s="74"/>
      <c r="R2215" s="74"/>
      <c r="S2215" s="74"/>
      <c r="T2215" s="74"/>
      <c r="U2215" s="74"/>
      <c r="V2215" s="21"/>
      <c r="W2215" s="74"/>
      <c r="X2215" s="74"/>
      <c r="Y2215" s="74"/>
      <c r="Z2215" s="74"/>
      <c r="AA2215" s="74"/>
      <c r="AB2215" s="74"/>
      <c r="AC2215" s="74"/>
      <c r="AD2215" s="74"/>
      <c r="AE2215" s="74"/>
      <c r="AF2215" s="74"/>
      <c r="AG2215" s="74"/>
      <c r="AH2215" s="74"/>
      <c r="AI2215" s="74"/>
      <c r="AJ2215" s="74"/>
      <c r="AK2215" s="74"/>
      <c r="AL2215" s="74"/>
      <c r="AM2215" s="74"/>
      <c r="AN2215" s="74"/>
    </row>
    <row r="2216" spans="1:40" ht="14.5">
      <c r="A2216" s="74"/>
      <c r="B2216" s="74"/>
      <c r="C2216" s="74"/>
      <c r="D2216" s="74"/>
      <c r="E2216" s="74"/>
      <c r="F2216" s="74"/>
      <c r="G2216" s="74"/>
      <c r="H2216" s="74"/>
      <c r="I2216" s="74"/>
      <c r="J2216" s="74"/>
      <c r="K2216" s="74"/>
      <c r="L2216" s="74"/>
      <c r="M2216" s="74"/>
      <c r="N2216" s="74"/>
      <c r="O2216" s="74"/>
      <c r="P2216" s="74"/>
      <c r="R2216" s="74"/>
      <c r="S2216" s="74"/>
      <c r="T2216" s="74"/>
      <c r="U2216" s="74"/>
      <c r="V2216" s="21"/>
      <c r="W2216" s="74"/>
      <c r="X2216" s="74"/>
      <c r="Y2216" s="74"/>
      <c r="Z2216" s="74"/>
      <c r="AA2216" s="74"/>
      <c r="AB2216" s="74"/>
      <c r="AC2216" s="74"/>
      <c r="AD2216" s="74"/>
      <c r="AE2216" s="74"/>
      <c r="AF2216" s="74"/>
      <c r="AG2216" s="74"/>
      <c r="AH2216" s="74"/>
      <c r="AI2216" s="74"/>
      <c r="AJ2216" s="74"/>
      <c r="AK2216" s="74"/>
      <c r="AL2216" s="74"/>
      <c r="AM2216" s="74"/>
      <c r="AN2216" s="74"/>
    </row>
    <row r="2217" spans="1:40" ht="14.5">
      <c r="A2217" s="74"/>
      <c r="B2217" s="74"/>
      <c r="C2217" s="74"/>
      <c r="D2217" s="74"/>
      <c r="E2217" s="74"/>
      <c r="F2217" s="74"/>
      <c r="G2217" s="74"/>
      <c r="H2217" s="74"/>
      <c r="I2217" s="74"/>
      <c r="J2217" s="74"/>
      <c r="K2217" s="74"/>
      <c r="L2217" s="74"/>
      <c r="M2217" s="74"/>
      <c r="N2217" s="74"/>
      <c r="O2217" s="74"/>
      <c r="P2217" s="74"/>
      <c r="R2217" s="74"/>
      <c r="S2217" s="74"/>
      <c r="T2217" s="74"/>
      <c r="U2217" s="74"/>
      <c r="V2217" s="21"/>
      <c r="W2217" s="74"/>
      <c r="X2217" s="74"/>
      <c r="Y2217" s="74"/>
      <c r="Z2217" s="74"/>
      <c r="AA2217" s="74"/>
      <c r="AB2217" s="74"/>
      <c r="AC2217" s="74"/>
      <c r="AD2217" s="74"/>
      <c r="AE2217" s="74"/>
      <c r="AF2217" s="74"/>
      <c r="AG2217" s="74"/>
      <c r="AH2217" s="74"/>
      <c r="AI2217" s="74"/>
      <c r="AJ2217" s="74"/>
      <c r="AK2217" s="74"/>
      <c r="AL2217" s="74"/>
      <c r="AM2217" s="74"/>
      <c r="AN2217" s="74"/>
    </row>
    <row r="2218" spans="1:40" ht="14.5">
      <c r="A2218" s="74"/>
      <c r="B2218" s="74"/>
      <c r="C2218" s="74"/>
      <c r="D2218" s="74"/>
      <c r="E2218" s="74"/>
      <c r="F2218" s="74"/>
      <c r="G2218" s="74"/>
      <c r="H2218" s="74"/>
      <c r="I2218" s="74"/>
      <c r="J2218" s="74"/>
      <c r="K2218" s="74"/>
      <c r="L2218" s="74"/>
      <c r="M2218" s="74"/>
      <c r="N2218" s="74"/>
      <c r="O2218" s="74"/>
      <c r="P2218" s="74"/>
      <c r="R2218" s="74"/>
      <c r="S2218" s="74"/>
      <c r="T2218" s="74"/>
      <c r="U2218" s="74"/>
      <c r="V2218" s="21"/>
      <c r="W2218" s="74"/>
      <c r="X2218" s="74"/>
      <c r="Y2218" s="74"/>
      <c r="Z2218" s="74"/>
      <c r="AA2218" s="74"/>
      <c r="AB2218" s="74"/>
      <c r="AC2218" s="74"/>
      <c r="AD2218" s="74"/>
      <c r="AE2218" s="74"/>
      <c r="AF2218" s="74"/>
      <c r="AG2218" s="74"/>
      <c r="AH2218" s="74"/>
      <c r="AI2218" s="74"/>
      <c r="AJ2218" s="74"/>
      <c r="AK2218" s="74"/>
      <c r="AL2218" s="74"/>
      <c r="AM2218" s="74"/>
      <c r="AN2218" s="74"/>
    </row>
    <row r="2219" spans="1:40" ht="14.5">
      <c r="A2219" s="74"/>
      <c r="B2219" s="74"/>
      <c r="C2219" s="74"/>
      <c r="D2219" s="74"/>
      <c r="E2219" s="74"/>
      <c r="F2219" s="74"/>
      <c r="G2219" s="74"/>
      <c r="H2219" s="74"/>
      <c r="I2219" s="74"/>
      <c r="J2219" s="74"/>
      <c r="K2219" s="74"/>
      <c r="L2219" s="74"/>
      <c r="M2219" s="74"/>
      <c r="N2219" s="74"/>
      <c r="O2219" s="74"/>
      <c r="P2219" s="74"/>
      <c r="R2219" s="74"/>
      <c r="S2219" s="74"/>
      <c r="T2219" s="74"/>
      <c r="U2219" s="74"/>
      <c r="V2219" s="21"/>
      <c r="W2219" s="74"/>
      <c r="X2219" s="74"/>
      <c r="Y2219" s="74"/>
      <c r="Z2219" s="74"/>
      <c r="AA2219" s="74"/>
      <c r="AB2219" s="74"/>
      <c r="AC2219" s="74"/>
      <c r="AD2219" s="74"/>
      <c r="AE2219" s="74"/>
      <c r="AF2219" s="74"/>
      <c r="AG2219" s="74"/>
      <c r="AH2219" s="74"/>
      <c r="AI2219" s="74"/>
      <c r="AJ2219" s="74"/>
      <c r="AK2219" s="74"/>
      <c r="AL2219" s="74"/>
      <c r="AM2219" s="74"/>
      <c r="AN2219" s="74"/>
    </row>
    <row r="2220" spans="1:40" ht="14.5">
      <c r="A2220" s="74"/>
      <c r="B2220" s="74"/>
      <c r="C2220" s="74"/>
      <c r="D2220" s="74"/>
      <c r="E2220" s="74"/>
      <c r="F2220" s="74"/>
      <c r="G2220" s="74"/>
      <c r="H2220" s="74"/>
      <c r="I2220" s="74"/>
      <c r="J2220" s="74"/>
      <c r="K2220" s="74"/>
      <c r="L2220" s="74"/>
      <c r="M2220" s="74"/>
      <c r="N2220" s="74"/>
      <c r="O2220" s="74"/>
      <c r="P2220" s="74"/>
      <c r="R2220" s="74"/>
      <c r="S2220" s="74"/>
      <c r="T2220" s="74"/>
      <c r="U2220" s="74"/>
      <c r="V2220" s="21"/>
      <c r="W2220" s="74"/>
      <c r="X2220" s="74"/>
      <c r="Y2220" s="74"/>
      <c r="Z2220" s="74"/>
      <c r="AA2220" s="74"/>
      <c r="AB2220" s="74"/>
      <c r="AC2220" s="74"/>
      <c r="AD2220" s="74"/>
      <c r="AE2220" s="74"/>
      <c r="AF2220" s="74"/>
      <c r="AG2220" s="74"/>
      <c r="AH2220" s="74"/>
      <c r="AI2220" s="74"/>
      <c r="AJ2220" s="74"/>
      <c r="AK2220" s="74"/>
      <c r="AL2220" s="74"/>
      <c r="AM2220" s="74"/>
      <c r="AN2220" s="74"/>
    </row>
    <row r="2221" spans="1:40" ht="14.5">
      <c r="A2221" s="74"/>
      <c r="B2221" s="74"/>
      <c r="C2221" s="74"/>
      <c r="D2221" s="74"/>
      <c r="E2221" s="74"/>
      <c r="F2221" s="74"/>
      <c r="G2221" s="74"/>
      <c r="H2221" s="74"/>
      <c r="I2221" s="74"/>
      <c r="J2221" s="74"/>
      <c r="K2221" s="74"/>
      <c r="L2221" s="74"/>
      <c r="M2221" s="74"/>
      <c r="N2221" s="74"/>
      <c r="O2221" s="74"/>
      <c r="P2221" s="74"/>
      <c r="R2221" s="74"/>
      <c r="S2221" s="74"/>
      <c r="T2221" s="74"/>
      <c r="U2221" s="74"/>
      <c r="V2221" s="21"/>
      <c r="W2221" s="74"/>
      <c r="X2221" s="74"/>
      <c r="Y2221" s="74"/>
      <c r="Z2221" s="74"/>
      <c r="AA2221" s="74"/>
      <c r="AB2221" s="74"/>
      <c r="AC2221" s="74"/>
      <c r="AD2221" s="74"/>
      <c r="AE2221" s="74"/>
      <c r="AF2221" s="74"/>
      <c r="AG2221" s="74"/>
      <c r="AH2221" s="74"/>
      <c r="AI2221" s="74"/>
      <c r="AJ2221" s="74"/>
      <c r="AK2221" s="74"/>
      <c r="AL2221" s="74"/>
      <c r="AM2221" s="74"/>
      <c r="AN2221" s="74"/>
    </row>
    <row r="2222" spans="1:40" ht="14.5">
      <c r="A2222" s="74"/>
      <c r="B2222" s="74"/>
      <c r="C2222" s="74"/>
      <c r="D2222" s="74"/>
      <c r="E2222" s="74"/>
      <c r="F2222" s="74"/>
      <c r="G2222" s="74"/>
      <c r="H2222" s="74"/>
      <c r="I2222" s="74"/>
      <c r="J2222" s="74"/>
      <c r="K2222" s="74"/>
      <c r="L2222" s="74"/>
      <c r="M2222" s="74"/>
      <c r="N2222" s="74"/>
      <c r="O2222" s="74"/>
      <c r="P2222" s="74"/>
      <c r="R2222" s="74"/>
      <c r="S2222" s="74"/>
      <c r="T2222" s="74"/>
      <c r="U2222" s="74"/>
      <c r="V2222" s="21"/>
      <c r="W2222" s="74"/>
      <c r="X2222" s="74"/>
      <c r="Y2222" s="74"/>
      <c r="Z2222" s="74"/>
      <c r="AA2222" s="74"/>
      <c r="AB2222" s="74"/>
      <c r="AC2222" s="74"/>
      <c r="AD2222" s="74"/>
      <c r="AE2222" s="74"/>
      <c r="AF2222" s="74"/>
      <c r="AG2222" s="74"/>
      <c r="AH2222" s="74"/>
      <c r="AI2222" s="74"/>
      <c r="AJ2222" s="74"/>
      <c r="AK2222" s="74"/>
      <c r="AL2222" s="74"/>
      <c r="AM2222" s="74"/>
      <c r="AN2222" s="74"/>
    </row>
    <row r="2223" spans="1:40" ht="14.5">
      <c r="A2223" s="74"/>
      <c r="B2223" s="74"/>
      <c r="C2223" s="74"/>
      <c r="D2223" s="74"/>
      <c r="E2223" s="74"/>
      <c r="F2223" s="74"/>
      <c r="G2223" s="74"/>
      <c r="H2223" s="74"/>
      <c r="I2223" s="74"/>
      <c r="J2223" s="74"/>
      <c r="K2223" s="74"/>
      <c r="L2223" s="74"/>
      <c r="M2223" s="74"/>
      <c r="N2223" s="74"/>
      <c r="O2223" s="74"/>
      <c r="P2223" s="74"/>
      <c r="R2223" s="74"/>
      <c r="S2223" s="74"/>
      <c r="T2223" s="74"/>
      <c r="U2223" s="74"/>
      <c r="V2223" s="21"/>
      <c r="W2223" s="74"/>
      <c r="X2223" s="74"/>
      <c r="Y2223" s="74"/>
      <c r="Z2223" s="74"/>
      <c r="AA2223" s="74"/>
      <c r="AB2223" s="74"/>
      <c r="AC2223" s="74"/>
      <c r="AD2223" s="74"/>
      <c r="AE2223" s="74"/>
      <c r="AF2223" s="74"/>
      <c r="AG2223" s="74"/>
      <c r="AH2223" s="74"/>
      <c r="AI2223" s="74"/>
      <c r="AJ2223" s="74"/>
      <c r="AK2223" s="74"/>
      <c r="AL2223" s="74"/>
      <c r="AM2223" s="74"/>
      <c r="AN2223" s="74"/>
    </row>
    <row r="2224" spans="1:40" ht="14.5">
      <c r="A2224" s="74"/>
      <c r="B2224" s="74"/>
      <c r="C2224" s="74"/>
      <c r="D2224" s="74"/>
      <c r="E2224" s="74"/>
      <c r="F2224" s="74"/>
      <c r="G2224" s="74"/>
      <c r="H2224" s="74"/>
      <c r="I2224" s="74"/>
      <c r="J2224" s="74"/>
      <c r="K2224" s="74"/>
      <c r="L2224" s="74"/>
      <c r="M2224" s="74"/>
      <c r="N2224" s="74"/>
      <c r="O2224" s="74"/>
      <c r="P2224" s="74"/>
      <c r="R2224" s="74"/>
      <c r="S2224" s="74"/>
      <c r="T2224" s="74"/>
      <c r="U2224" s="74"/>
      <c r="V2224" s="21"/>
      <c r="W2224" s="74"/>
      <c r="X2224" s="74"/>
      <c r="Y2224" s="74"/>
      <c r="Z2224" s="74"/>
      <c r="AA2224" s="74"/>
      <c r="AB2224" s="74"/>
      <c r="AC2224" s="74"/>
      <c r="AD2224" s="74"/>
      <c r="AE2224" s="74"/>
      <c r="AF2224" s="74"/>
      <c r="AG2224" s="74"/>
      <c r="AH2224" s="74"/>
      <c r="AI2224" s="74"/>
      <c r="AJ2224" s="74"/>
      <c r="AK2224" s="74"/>
      <c r="AL2224" s="74"/>
      <c r="AM2224" s="74"/>
      <c r="AN2224" s="74"/>
    </row>
    <row r="2225" spans="1:40" ht="14.5">
      <c r="A2225" s="74"/>
      <c r="B2225" s="74"/>
      <c r="C2225" s="74"/>
      <c r="D2225" s="74"/>
      <c r="E2225" s="74"/>
      <c r="F2225" s="74"/>
      <c r="G2225" s="74"/>
      <c r="H2225" s="74"/>
      <c r="I2225" s="74"/>
      <c r="J2225" s="74"/>
      <c r="K2225" s="74"/>
      <c r="L2225" s="74"/>
      <c r="M2225" s="74"/>
      <c r="N2225" s="74"/>
      <c r="O2225" s="74"/>
      <c r="P2225" s="74"/>
      <c r="R2225" s="74"/>
      <c r="S2225" s="74"/>
      <c r="T2225" s="74"/>
      <c r="U2225" s="74"/>
      <c r="V2225" s="21"/>
      <c r="W2225" s="74"/>
      <c r="X2225" s="74"/>
      <c r="Y2225" s="74"/>
      <c r="Z2225" s="74"/>
      <c r="AA2225" s="74"/>
      <c r="AB2225" s="74"/>
      <c r="AC2225" s="74"/>
      <c r="AD2225" s="74"/>
      <c r="AE2225" s="74"/>
      <c r="AF2225" s="74"/>
      <c r="AG2225" s="74"/>
      <c r="AH2225" s="74"/>
      <c r="AI2225" s="74"/>
      <c r="AJ2225" s="74"/>
      <c r="AK2225" s="74"/>
      <c r="AL2225" s="74"/>
      <c r="AM2225" s="74"/>
      <c r="AN2225" s="74"/>
    </row>
    <row r="2226" spans="1:40" ht="14.5">
      <c r="A2226" s="74"/>
      <c r="B2226" s="74"/>
      <c r="C2226" s="74"/>
      <c r="D2226" s="74"/>
      <c r="E2226" s="74"/>
      <c r="F2226" s="74"/>
      <c r="G2226" s="74"/>
      <c r="H2226" s="74"/>
      <c r="I2226" s="74"/>
      <c r="J2226" s="74"/>
      <c r="K2226" s="74"/>
      <c r="L2226" s="74"/>
      <c r="M2226" s="74"/>
      <c r="N2226" s="74"/>
      <c r="O2226" s="74"/>
      <c r="P2226" s="74"/>
      <c r="R2226" s="74"/>
      <c r="S2226" s="74"/>
      <c r="T2226" s="74"/>
      <c r="U2226" s="74"/>
      <c r="V2226" s="21"/>
      <c r="W2226" s="74"/>
      <c r="X2226" s="74"/>
      <c r="Y2226" s="74"/>
      <c r="Z2226" s="74"/>
      <c r="AA2226" s="74"/>
      <c r="AB2226" s="74"/>
      <c r="AC2226" s="74"/>
      <c r="AD2226" s="74"/>
      <c r="AE2226" s="74"/>
      <c r="AF2226" s="74"/>
      <c r="AG2226" s="74"/>
      <c r="AH2226" s="74"/>
      <c r="AI2226" s="74"/>
      <c r="AJ2226" s="74"/>
      <c r="AK2226" s="74"/>
      <c r="AL2226" s="74"/>
      <c r="AM2226" s="74"/>
      <c r="AN2226" s="74"/>
    </row>
    <row r="2227" spans="1:40" ht="14.5">
      <c r="A2227" s="74"/>
      <c r="B2227" s="74"/>
      <c r="C2227" s="74"/>
      <c r="D2227" s="74"/>
      <c r="E2227" s="74"/>
      <c r="F2227" s="74"/>
      <c r="G2227" s="74"/>
      <c r="H2227" s="74"/>
      <c r="I2227" s="74"/>
      <c r="J2227" s="74"/>
      <c r="K2227" s="74"/>
      <c r="L2227" s="74"/>
      <c r="M2227" s="74"/>
      <c r="N2227" s="74"/>
      <c r="O2227" s="74"/>
      <c r="P2227" s="74"/>
      <c r="R2227" s="74"/>
      <c r="S2227" s="74"/>
      <c r="T2227" s="74"/>
      <c r="U2227" s="74"/>
      <c r="V2227" s="21"/>
      <c r="W2227" s="74"/>
      <c r="X2227" s="74"/>
      <c r="Y2227" s="74"/>
      <c r="Z2227" s="74"/>
      <c r="AA2227" s="74"/>
      <c r="AB2227" s="74"/>
      <c r="AC2227" s="74"/>
      <c r="AD2227" s="74"/>
      <c r="AE2227" s="74"/>
      <c r="AF2227" s="74"/>
      <c r="AG2227" s="74"/>
      <c r="AH2227" s="74"/>
      <c r="AI2227" s="74"/>
      <c r="AJ2227" s="74"/>
      <c r="AK2227" s="74"/>
      <c r="AL2227" s="74"/>
      <c r="AM2227" s="74"/>
      <c r="AN2227" s="74"/>
    </row>
    <row r="2228" spans="1:40" ht="14.5">
      <c r="A2228" s="74"/>
      <c r="B2228" s="74"/>
      <c r="C2228" s="74"/>
      <c r="D2228" s="74"/>
      <c r="E2228" s="74"/>
      <c r="F2228" s="74"/>
      <c r="G2228" s="74"/>
      <c r="H2228" s="74"/>
      <c r="I2228" s="74"/>
      <c r="J2228" s="74"/>
      <c r="K2228" s="74"/>
      <c r="L2228" s="74"/>
      <c r="M2228" s="74"/>
      <c r="N2228" s="74"/>
      <c r="O2228" s="74"/>
      <c r="P2228" s="74"/>
      <c r="R2228" s="74"/>
      <c r="S2228" s="74"/>
      <c r="T2228" s="74"/>
      <c r="U2228" s="74"/>
      <c r="V2228" s="21"/>
      <c r="W2228" s="74"/>
      <c r="X2228" s="74"/>
      <c r="Y2228" s="74"/>
      <c r="Z2228" s="74"/>
      <c r="AA2228" s="74"/>
      <c r="AB2228" s="74"/>
      <c r="AC2228" s="74"/>
      <c r="AD2228" s="74"/>
      <c r="AE2228" s="74"/>
      <c r="AF2228" s="74"/>
      <c r="AG2228" s="74"/>
      <c r="AH2228" s="74"/>
      <c r="AI2228" s="74"/>
      <c r="AJ2228" s="74"/>
      <c r="AK2228" s="74"/>
      <c r="AL2228" s="74"/>
      <c r="AM2228" s="74"/>
      <c r="AN2228" s="74"/>
    </row>
    <row r="2229" spans="1:40" ht="14.5">
      <c r="A2229" s="74"/>
      <c r="B2229" s="74"/>
      <c r="C2229" s="74"/>
      <c r="D2229" s="74"/>
      <c r="E2229" s="74"/>
      <c r="F2229" s="74"/>
      <c r="G2229" s="74"/>
      <c r="H2229" s="74"/>
      <c r="I2229" s="74"/>
      <c r="J2229" s="74"/>
      <c r="K2229" s="74"/>
      <c r="L2229" s="74"/>
      <c r="M2229" s="74"/>
      <c r="N2229" s="74"/>
      <c r="O2229" s="74"/>
      <c r="P2229" s="74"/>
      <c r="R2229" s="74"/>
      <c r="S2229" s="74"/>
      <c r="T2229" s="74"/>
      <c r="U2229" s="74"/>
      <c r="V2229" s="21"/>
      <c r="W2229" s="74"/>
      <c r="X2229" s="74"/>
      <c r="Y2229" s="74"/>
      <c r="Z2229" s="74"/>
      <c r="AA2229" s="74"/>
      <c r="AB2229" s="74"/>
      <c r="AC2229" s="74"/>
      <c r="AD2229" s="74"/>
      <c r="AE2229" s="74"/>
      <c r="AF2229" s="74"/>
      <c r="AG2229" s="74"/>
      <c r="AH2229" s="74"/>
      <c r="AI2229" s="74"/>
      <c r="AJ2229" s="74"/>
      <c r="AK2229" s="74"/>
      <c r="AL2229" s="74"/>
      <c r="AM2229" s="74"/>
      <c r="AN2229" s="74"/>
    </row>
    <row r="2230" spans="1:40" ht="14.5">
      <c r="A2230" s="74"/>
      <c r="B2230" s="74"/>
      <c r="C2230" s="74"/>
      <c r="D2230" s="74"/>
      <c r="E2230" s="74"/>
      <c r="F2230" s="74"/>
      <c r="G2230" s="74"/>
      <c r="H2230" s="74"/>
      <c r="I2230" s="74"/>
      <c r="J2230" s="74"/>
      <c r="K2230" s="74"/>
      <c r="L2230" s="74"/>
      <c r="M2230" s="74"/>
      <c r="N2230" s="74"/>
      <c r="O2230" s="74"/>
      <c r="P2230" s="74"/>
      <c r="R2230" s="74"/>
      <c r="S2230" s="74"/>
      <c r="T2230" s="74"/>
      <c r="U2230" s="74"/>
      <c r="V2230" s="21"/>
      <c r="W2230" s="74"/>
      <c r="X2230" s="74"/>
      <c r="Y2230" s="74"/>
      <c r="Z2230" s="74"/>
      <c r="AA2230" s="74"/>
      <c r="AB2230" s="74"/>
      <c r="AC2230" s="74"/>
      <c r="AD2230" s="74"/>
      <c r="AE2230" s="74"/>
      <c r="AF2230" s="74"/>
      <c r="AG2230" s="74"/>
      <c r="AH2230" s="74"/>
      <c r="AI2230" s="74"/>
      <c r="AJ2230" s="74"/>
      <c r="AK2230" s="74"/>
      <c r="AL2230" s="74"/>
      <c r="AM2230" s="74"/>
      <c r="AN2230" s="74"/>
    </row>
    <row r="2231" spans="1:40" ht="14.5">
      <c r="A2231" s="74"/>
      <c r="B2231" s="74"/>
      <c r="C2231" s="74"/>
      <c r="D2231" s="74"/>
      <c r="E2231" s="74"/>
      <c r="F2231" s="74"/>
      <c r="G2231" s="74"/>
      <c r="H2231" s="74"/>
      <c r="I2231" s="74"/>
      <c r="J2231" s="74"/>
      <c r="K2231" s="74"/>
      <c r="L2231" s="74"/>
      <c r="M2231" s="74"/>
      <c r="N2231" s="74"/>
      <c r="O2231" s="74"/>
      <c r="P2231" s="74"/>
      <c r="R2231" s="74"/>
      <c r="S2231" s="74"/>
      <c r="T2231" s="74"/>
      <c r="U2231" s="74"/>
      <c r="V2231" s="21"/>
      <c r="W2231" s="74"/>
      <c r="X2231" s="74"/>
      <c r="Y2231" s="74"/>
      <c r="Z2231" s="74"/>
      <c r="AA2231" s="74"/>
      <c r="AB2231" s="74"/>
      <c r="AC2231" s="74"/>
      <c r="AD2231" s="74"/>
      <c r="AE2231" s="74"/>
      <c r="AF2231" s="74"/>
      <c r="AG2231" s="74"/>
      <c r="AH2231" s="74"/>
      <c r="AI2231" s="74"/>
      <c r="AJ2231" s="74"/>
      <c r="AK2231" s="74"/>
      <c r="AL2231" s="74"/>
      <c r="AM2231" s="74"/>
      <c r="AN2231" s="74"/>
    </row>
    <row r="2232" spans="1:40" ht="14.5">
      <c r="A2232" s="74"/>
      <c r="B2232" s="74"/>
      <c r="C2232" s="74"/>
      <c r="D2232" s="74"/>
      <c r="E2232" s="74"/>
      <c r="F2232" s="74"/>
      <c r="G2232" s="74"/>
      <c r="H2232" s="74"/>
      <c r="I2232" s="74"/>
      <c r="J2232" s="74"/>
      <c r="K2232" s="74"/>
      <c r="L2232" s="74"/>
      <c r="M2232" s="74"/>
      <c r="N2232" s="74"/>
      <c r="O2232" s="74"/>
      <c r="P2232" s="74"/>
      <c r="R2232" s="74"/>
      <c r="S2232" s="74"/>
      <c r="T2232" s="74"/>
      <c r="U2232" s="74"/>
      <c r="V2232" s="21"/>
      <c r="W2232" s="74"/>
      <c r="X2232" s="74"/>
      <c r="Y2232" s="74"/>
      <c r="Z2232" s="74"/>
      <c r="AA2232" s="74"/>
      <c r="AB2232" s="74"/>
      <c r="AC2232" s="74"/>
      <c r="AD2232" s="74"/>
      <c r="AE2232" s="74"/>
      <c r="AF2232" s="74"/>
      <c r="AG2232" s="74"/>
      <c r="AH2232" s="74"/>
      <c r="AI2232" s="74"/>
      <c r="AJ2232" s="74"/>
      <c r="AK2232" s="74"/>
      <c r="AL2232" s="74"/>
      <c r="AM2232" s="74"/>
      <c r="AN2232" s="74"/>
    </row>
    <row r="2233" spans="1:40" ht="14.5">
      <c r="A2233" s="74"/>
      <c r="B2233" s="74"/>
      <c r="C2233" s="74"/>
      <c r="D2233" s="74"/>
      <c r="E2233" s="74"/>
      <c r="F2233" s="74"/>
      <c r="G2233" s="74"/>
      <c r="H2233" s="74"/>
      <c r="I2233" s="74"/>
      <c r="J2233" s="74"/>
      <c r="K2233" s="74"/>
      <c r="L2233" s="74"/>
      <c r="M2233" s="74"/>
      <c r="N2233" s="74"/>
      <c r="O2233" s="74"/>
      <c r="P2233" s="74"/>
      <c r="R2233" s="74"/>
      <c r="S2233" s="74"/>
      <c r="T2233" s="74"/>
      <c r="U2233" s="74"/>
      <c r="V2233" s="21"/>
      <c r="W2233" s="74"/>
      <c r="X2233" s="74"/>
      <c r="Y2233" s="74"/>
      <c r="Z2233" s="74"/>
      <c r="AA2233" s="74"/>
      <c r="AB2233" s="74"/>
      <c r="AC2233" s="74"/>
      <c r="AD2233" s="74"/>
      <c r="AE2233" s="74"/>
      <c r="AF2233" s="74"/>
      <c r="AG2233" s="74"/>
      <c r="AH2233" s="74"/>
      <c r="AI2233" s="74"/>
      <c r="AJ2233" s="74"/>
      <c r="AK2233" s="74"/>
      <c r="AL2233" s="74"/>
      <c r="AM2233" s="74"/>
      <c r="AN2233" s="74"/>
    </row>
    <row r="2234" spans="1:40" ht="14.5">
      <c r="A2234" s="74"/>
      <c r="B2234" s="74"/>
      <c r="C2234" s="74"/>
      <c r="D2234" s="74"/>
      <c r="E2234" s="74"/>
      <c r="F2234" s="74"/>
      <c r="G2234" s="74"/>
      <c r="H2234" s="74"/>
      <c r="I2234" s="74"/>
      <c r="J2234" s="74"/>
      <c r="K2234" s="74"/>
      <c r="L2234" s="74"/>
      <c r="M2234" s="74"/>
      <c r="N2234" s="74"/>
      <c r="O2234" s="74"/>
      <c r="P2234" s="74"/>
      <c r="R2234" s="74"/>
      <c r="S2234" s="74"/>
      <c r="T2234" s="74"/>
      <c r="U2234" s="74"/>
      <c r="V2234" s="21"/>
      <c r="W2234" s="74"/>
      <c r="X2234" s="74"/>
      <c r="Y2234" s="74"/>
      <c r="Z2234" s="74"/>
      <c r="AA2234" s="74"/>
      <c r="AB2234" s="74"/>
      <c r="AC2234" s="74"/>
      <c r="AD2234" s="74"/>
      <c r="AE2234" s="74"/>
      <c r="AF2234" s="74"/>
      <c r="AG2234" s="74"/>
      <c r="AH2234" s="74"/>
      <c r="AI2234" s="74"/>
      <c r="AJ2234" s="74"/>
      <c r="AK2234" s="74"/>
      <c r="AL2234" s="74"/>
      <c r="AM2234" s="74"/>
      <c r="AN2234" s="74"/>
    </row>
    <row r="2235" spans="1:40" ht="14.5">
      <c r="A2235" s="74"/>
      <c r="B2235" s="74"/>
      <c r="C2235" s="74"/>
      <c r="D2235" s="74"/>
      <c r="E2235" s="74"/>
      <c r="F2235" s="74"/>
      <c r="G2235" s="74"/>
      <c r="H2235" s="74"/>
      <c r="I2235" s="74"/>
      <c r="J2235" s="74"/>
      <c r="K2235" s="74"/>
      <c r="L2235" s="74"/>
      <c r="M2235" s="74"/>
      <c r="N2235" s="74"/>
      <c r="O2235" s="74"/>
      <c r="P2235" s="74"/>
      <c r="R2235" s="74"/>
      <c r="S2235" s="74"/>
      <c r="T2235" s="74"/>
      <c r="U2235" s="74"/>
      <c r="V2235" s="21"/>
      <c r="W2235" s="74"/>
      <c r="X2235" s="74"/>
      <c r="Y2235" s="74"/>
      <c r="Z2235" s="74"/>
      <c r="AA2235" s="74"/>
      <c r="AB2235" s="74"/>
      <c r="AC2235" s="74"/>
      <c r="AD2235" s="74"/>
      <c r="AE2235" s="74"/>
      <c r="AF2235" s="74"/>
      <c r="AG2235" s="74"/>
      <c r="AH2235" s="74"/>
      <c r="AI2235" s="74"/>
      <c r="AJ2235" s="74"/>
      <c r="AK2235" s="74"/>
      <c r="AL2235" s="74"/>
      <c r="AM2235" s="74"/>
      <c r="AN2235" s="74"/>
    </row>
    <row r="2236" spans="1:40" ht="14.5">
      <c r="A2236" s="74"/>
      <c r="B2236" s="74"/>
      <c r="C2236" s="74"/>
      <c r="D2236" s="74"/>
      <c r="E2236" s="74"/>
      <c r="F2236" s="74"/>
      <c r="G2236" s="74"/>
      <c r="H2236" s="74"/>
      <c r="I2236" s="74"/>
      <c r="J2236" s="74"/>
      <c r="K2236" s="74"/>
      <c r="L2236" s="74"/>
      <c r="M2236" s="74"/>
      <c r="N2236" s="74"/>
      <c r="O2236" s="74"/>
      <c r="P2236" s="74"/>
      <c r="R2236" s="74"/>
      <c r="S2236" s="74"/>
      <c r="T2236" s="74"/>
      <c r="U2236" s="74"/>
      <c r="V2236" s="21"/>
      <c r="W2236" s="74"/>
      <c r="X2236" s="74"/>
      <c r="Y2236" s="74"/>
      <c r="Z2236" s="74"/>
      <c r="AA2236" s="74"/>
      <c r="AB2236" s="74"/>
      <c r="AC2236" s="74"/>
      <c r="AD2236" s="74"/>
      <c r="AE2236" s="74"/>
      <c r="AF2236" s="74"/>
      <c r="AG2236" s="74"/>
      <c r="AH2236" s="74"/>
      <c r="AI2236" s="74"/>
      <c r="AJ2236" s="74"/>
      <c r="AK2236" s="74"/>
      <c r="AL2236" s="74"/>
      <c r="AM2236" s="74"/>
      <c r="AN2236" s="74"/>
    </row>
    <row r="2237" spans="1:40" ht="14.5">
      <c r="A2237" s="74"/>
      <c r="B2237" s="74"/>
      <c r="C2237" s="74"/>
      <c r="D2237" s="74"/>
      <c r="E2237" s="74"/>
      <c r="F2237" s="74"/>
      <c r="G2237" s="74"/>
      <c r="H2237" s="74"/>
      <c r="I2237" s="74"/>
      <c r="J2237" s="74"/>
      <c r="K2237" s="74"/>
      <c r="L2237" s="74"/>
      <c r="M2237" s="74"/>
      <c r="N2237" s="74"/>
      <c r="O2237" s="74"/>
      <c r="P2237" s="74"/>
      <c r="R2237" s="74"/>
      <c r="S2237" s="74"/>
      <c r="T2237" s="74"/>
      <c r="U2237" s="74"/>
      <c r="V2237" s="21"/>
      <c r="W2237" s="74"/>
      <c r="X2237" s="74"/>
      <c r="Y2237" s="74"/>
      <c r="Z2237" s="74"/>
      <c r="AA2237" s="74"/>
      <c r="AB2237" s="74"/>
      <c r="AC2237" s="74"/>
      <c r="AD2237" s="74"/>
      <c r="AE2237" s="74"/>
      <c r="AF2237" s="74"/>
      <c r="AG2237" s="74"/>
      <c r="AH2237" s="74"/>
      <c r="AI2237" s="74"/>
      <c r="AJ2237" s="74"/>
      <c r="AK2237" s="74"/>
      <c r="AL2237" s="74"/>
      <c r="AM2237" s="74"/>
      <c r="AN2237" s="74"/>
    </row>
    <row r="2238" spans="1:40" ht="14.5">
      <c r="A2238" s="74"/>
      <c r="B2238" s="74"/>
      <c r="C2238" s="74"/>
      <c r="D2238" s="74"/>
      <c r="E2238" s="74"/>
      <c r="F2238" s="74"/>
      <c r="G2238" s="74"/>
      <c r="H2238" s="74"/>
      <c r="I2238" s="74"/>
      <c r="J2238" s="74"/>
      <c r="K2238" s="74"/>
      <c r="L2238" s="74"/>
      <c r="M2238" s="74"/>
      <c r="N2238" s="74"/>
      <c r="O2238" s="74"/>
      <c r="P2238" s="74"/>
      <c r="R2238" s="74"/>
      <c r="S2238" s="74"/>
      <c r="T2238" s="74"/>
      <c r="U2238" s="74"/>
      <c r="V2238" s="21"/>
      <c r="W2238" s="74"/>
      <c r="X2238" s="74"/>
      <c r="Y2238" s="74"/>
      <c r="Z2238" s="74"/>
      <c r="AA2238" s="74"/>
      <c r="AB2238" s="74"/>
      <c r="AC2238" s="74"/>
      <c r="AD2238" s="74"/>
      <c r="AE2238" s="74"/>
      <c r="AF2238" s="74"/>
      <c r="AG2238" s="74"/>
      <c r="AH2238" s="74"/>
      <c r="AI2238" s="74"/>
      <c r="AJ2238" s="74"/>
      <c r="AK2238" s="74"/>
      <c r="AL2238" s="74"/>
      <c r="AM2238" s="74"/>
      <c r="AN2238" s="74"/>
    </row>
    <row r="2239" spans="1:40" ht="14.5">
      <c r="A2239" s="74"/>
      <c r="B2239" s="74"/>
      <c r="C2239" s="74"/>
      <c r="D2239" s="74"/>
      <c r="E2239" s="74"/>
      <c r="F2239" s="74"/>
      <c r="G2239" s="74"/>
      <c r="H2239" s="74"/>
      <c r="I2239" s="74"/>
      <c r="J2239" s="74"/>
      <c r="K2239" s="74"/>
      <c r="L2239" s="74"/>
      <c r="M2239" s="74"/>
      <c r="N2239" s="74"/>
      <c r="O2239" s="74"/>
      <c r="P2239" s="74"/>
      <c r="R2239" s="74"/>
      <c r="S2239" s="74"/>
      <c r="T2239" s="74"/>
      <c r="U2239" s="74"/>
      <c r="V2239" s="21"/>
      <c r="W2239" s="74"/>
      <c r="X2239" s="74"/>
      <c r="Y2239" s="74"/>
      <c r="Z2239" s="74"/>
      <c r="AA2239" s="74"/>
      <c r="AB2239" s="74"/>
      <c r="AC2239" s="74"/>
      <c r="AD2239" s="74"/>
      <c r="AE2239" s="74"/>
      <c r="AF2239" s="74"/>
      <c r="AG2239" s="74"/>
      <c r="AH2239" s="74"/>
      <c r="AI2239" s="74"/>
      <c r="AJ2239" s="74"/>
      <c r="AK2239" s="74"/>
      <c r="AL2239" s="74"/>
      <c r="AM2239" s="74"/>
      <c r="AN2239" s="74"/>
    </row>
    <row r="2240" spans="1:40" ht="14.5">
      <c r="A2240" s="74"/>
      <c r="B2240" s="74"/>
      <c r="C2240" s="74"/>
      <c r="D2240" s="74"/>
      <c r="E2240" s="74"/>
      <c r="F2240" s="74"/>
      <c r="G2240" s="74"/>
      <c r="H2240" s="74"/>
      <c r="I2240" s="74"/>
      <c r="J2240" s="74"/>
      <c r="K2240" s="74"/>
      <c r="L2240" s="74"/>
      <c r="M2240" s="74"/>
      <c r="N2240" s="74"/>
      <c r="O2240" s="74"/>
      <c r="P2240" s="74"/>
      <c r="R2240" s="74"/>
      <c r="S2240" s="74"/>
      <c r="T2240" s="74"/>
      <c r="U2240" s="74"/>
      <c r="V2240" s="21"/>
      <c r="W2240" s="74"/>
      <c r="X2240" s="74"/>
      <c r="Y2240" s="74"/>
      <c r="Z2240" s="74"/>
      <c r="AA2240" s="74"/>
      <c r="AB2240" s="74"/>
      <c r="AC2240" s="74"/>
      <c r="AD2240" s="74"/>
      <c r="AE2240" s="74"/>
      <c r="AF2240" s="74"/>
      <c r="AG2240" s="74"/>
      <c r="AH2240" s="74"/>
      <c r="AI2240" s="74"/>
      <c r="AJ2240" s="74"/>
      <c r="AK2240" s="74"/>
      <c r="AL2240" s="74"/>
      <c r="AM2240" s="74"/>
      <c r="AN2240" s="74"/>
    </row>
    <row r="2241" spans="1:40" ht="14.5">
      <c r="A2241" s="74"/>
      <c r="B2241" s="74"/>
      <c r="C2241" s="74"/>
      <c r="D2241" s="74"/>
      <c r="E2241" s="74"/>
      <c r="F2241" s="74"/>
      <c r="G2241" s="74"/>
      <c r="H2241" s="74"/>
      <c r="I2241" s="74"/>
      <c r="J2241" s="74"/>
      <c r="K2241" s="74"/>
      <c r="L2241" s="74"/>
      <c r="M2241" s="74"/>
      <c r="N2241" s="74"/>
      <c r="O2241" s="74"/>
      <c r="P2241" s="74"/>
      <c r="R2241" s="74"/>
      <c r="S2241" s="74"/>
      <c r="T2241" s="74"/>
      <c r="U2241" s="74"/>
      <c r="V2241" s="21"/>
      <c r="W2241" s="74"/>
      <c r="X2241" s="74"/>
      <c r="Y2241" s="74"/>
      <c r="Z2241" s="74"/>
      <c r="AA2241" s="74"/>
      <c r="AB2241" s="74"/>
      <c r="AC2241" s="74"/>
      <c r="AD2241" s="74"/>
      <c r="AE2241" s="74"/>
      <c r="AF2241" s="74"/>
      <c r="AG2241" s="74"/>
      <c r="AH2241" s="74"/>
      <c r="AI2241" s="74"/>
      <c r="AJ2241" s="74"/>
      <c r="AK2241" s="74"/>
      <c r="AL2241" s="74"/>
      <c r="AM2241" s="74"/>
      <c r="AN2241" s="74"/>
    </row>
    <row r="2242" spans="1:40" ht="14.5">
      <c r="A2242" s="74"/>
      <c r="B2242" s="74"/>
      <c r="C2242" s="74"/>
      <c r="D2242" s="74"/>
      <c r="E2242" s="74"/>
      <c r="F2242" s="74"/>
      <c r="G2242" s="74"/>
      <c r="H2242" s="74"/>
      <c r="I2242" s="74"/>
      <c r="J2242" s="74"/>
      <c r="K2242" s="74"/>
      <c r="L2242" s="74"/>
      <c r="M2242" s="74"/>
      <c r="N2242" s="74"/>
      <c r="O2242" s="74"/>
      <c r="P2242" s="74"/>
      <c r="R2242" s="74"/>
      <c r="S2242" s="74"/>
      <c r="T2242" s="74"/>
      <c r="U2242" s="74"/>
      <c r="V2242" s="21"/>
      <c r="W2242" s="74"/>
      <c r="X2242" s="74"/>
      <c r="Y2242" s="74"/>
      <c r="Z2242" s="74"/>
      <c r="AA2242" s="74"/>
      <c r="AB2242" s="74"/>
      <c r="AC2242" s="74"/>
      <c r="AD2242" s="74"/>
      <c r="AE2242" s="74"/>
      <c r="AF2242" s="74"/>
      <c r="AG2242" s="74"/>
      <c r="AH2242" s="74"/>
      <c r="AI2242" s="74"/>
      <c r="AJ2242" s="74"/>
      <c r="AK2242" s="74"/>
      <c r="AL2242" s="74"/>
      <c r="AM2242" s="74"/>
      <c r="AN2242" s="74"/>
    </row>
    <row r="2243" spans="1:40" ht="14.5">
      <c r="A2243" s="74"/>
      <c r="B2243" s="74"/>
      <c r="C2243" s="74"/>
      <c r="D2243" s="74"/>
      <c r="E2243" s="74"/>
      <c r="F2243" s="74"/>
      <c r="G2243" s="74"/>
      <c r="H2243" s="74"/>
      <c r="I2243" s="74"/>
      <c r="J2243" s="74"/>
      <c r="K2243" s="74"/>
      <c r="L2243" s="74"/>
      <c r="M2243" s="74"/>
      <c r="N2243" s="74"/>
      <c r="O2243" s="74"/>
      <c r="P2243" s="74"/>
      <c r="R2243" s="74"/>
      <c r="S2243" s="74"/>
      <c r="T2243" s="74"/>
      <c r="U2243" s="74"/>
      <c r="V2243" s="21"/>
      <c r="W2243" s="74"/>
      <c r="X2243" s="74"/>
      <c r="Y2243" s="74"/>
      <c r="Z2243" s="74"/>
      <c r="AA2243" s="74"/>
      <c r="AB2243" s="74"/>
      <c r="AC2243" s="74"/>
      <c r="AD2243" s="74"/>
      <c r="AE2243" s="74"/>
      <c r="AF2243" s="74"/>
      <c r="AG2243" s="74"/>
      <c r="AH2243" s="74"/>
      <c r="AI2243" s="74"/>
      <c r="AJ2243" s="74"/>
      <c r="AK2243" s="74"/>
      <c r="AL2243" s="74"/>
      <c r="AM2243" s="74"/>
      <c r="AN2243" s="74"/>
    </row>
    <row r="2244" spans="1:40" ht="14.5">
      <c r="A2244" s="74"/>
      <c r="B2244" s="74"/>
      <c r="C2244" s="74"/>
      <c r="D2244" s="74"/>
      <c r="E2244" s="74"/>
      <c r="F2244" s="74"/>
      <c r="G2244" s="74"/>
      <c r="H2244" s="74"/>
      <c r="I2244" s="74"/>
      <c r="J2244" s="74"/>
      <c r="K2244" s="74"/>
      <c r="L2244" s="74"/>
      <c r="M2244" s="74"/>
      <c r="N2244" s="74"/>
      <c r="O2244" s="74"/>
      <c r="P2244" s="74"/>
      <c r="R2244" s="74"/>
      <c r="S2244" s="74"/>
      <c r="T2244" s="74"/>
      <c r="U2244" s="74"/>
      <c r="V2244" s="21"/>
      <c r="W2244" s="74"/>
      <c r="X2244" s="74"/>
      <c r="Y2244" s="74"/>
      <c r="Z2244" s="74"/>
      <c r="AA2244" s="74"/>
      <c r="AB2244" s="74"/>
      <c r="AC2244" s="74"/>
      <c r="AD2244" s="74"/>
      <c r="AE2244" s="74"/>
      <c r="AF2244" s="74"/>
      <c r="AG2244" s="74"/>
      <c r="AH2244" s="74"/>
      <c r="AI2244" s="74"/>
      <c r="AJ2244" s="74"/>
      <c r="AK2244" s="74"/>
      <c r="AL2244" s="74"/>
      <c r="AM2244" s="74"/>
      <c r="AN2244" s="74"/>
    </row>
    <row r="2245" spans="1:40" ht="14.5">
      <c r="A2245" s="74"/>
      <c r="B2245" s="74"/>
      <c r="C2245" s="74"/>
      <c r="D2245" s="74"/>
      <c r="E2245" s="74"/>
      <c r="F2245" s="74"/>
      <c r="G2245" s="74"/>
      <c r="H2245" s="74"/>
      <c r="I2245" s="74"/>
      <c r="J2245" s="74"/>
      <c r="K2245" s="74"/>
      <c r="L2245" s="74"/>
      <c r="M2245" s="74"/>
      <c r="N2245" s="74"/>
      <c r="O2245" s="74"/>
      <c r="P2245" s="74"/>
      <c r="R2245" s="74"/>
      <c r="S2245" s="74"/>
      <c r="T2245" s="74"/>
      <c r="U2245" s="74"/>
      <c r="V2245" s="21"/>
      <c r="W2245" s="74"/>
      <c r="X2245" s="74"/>
      <c r="Y2245" s="74"/>
      <c r="Z2245" s="74"/>
      <c r="AA2245" s="74"/>
      <c r="AB2245" s="74"/>
      <c r="AC2245" s="74"/>
      <c r="AD2245" s="74"/>
      <c r="AE2245" s="74"/>
      <c r="AF2245" s="74"/>
      <c r="AG2245" s="74"/>
      <c r="AH2245" s="74"/>
      <c r="AI2245" s="74"/>
      <c r="AJ2245" s="74"/>
      <c r="AK2245" s="74"/>
      <c r="AL2245" s="74"/>
      <c r="AM2245" s="74"/>
      <c r="AN2245" s="74"/>
    </row>
    <row r="2246" spans="1:40" ht="14.5">
      <c r="A2246" s="74"/>
      <c r="B2246" s="74"/>
      <c r="C2246" s="74"/>
      <c r="D2246" s="74"/>
      <c r="E2246" s="74"/>
      <c r="F2246" s="74"/>
      <c r="G2246" s="74"/>
      <c r="H2246" s="74"/>
      <c r="I2246" s="74"/>
      <c r="J2246" s="74"/>
      <c r="K2246" s="74"/>
      <c r="L2246" s="74"/>
      <c r="M2246" s="74"/>
      <c r="N2246" s="74"/>
      <c r="O2246" s="74"/>
      <c r="P2246" s="74"/>
      <c r="R2246" s="74"/>
      <c r="S2246" s="74"/>
      <c r="T2246" s="74"/>
      <c r="U2246" s="74"/>
      <c r="V2246" s="21"/>
      <c r="W2246" s="74"/>
      <c r="X2246" s="74"/>
      <c r="Y2246" s="74"/>
      <c r="Z2246" s="74"/>
      <c r="AA2246" s="74"/>
      <c r="AB2246" s="74"/>
      <c r="AC2246" s="74"/>
      <c r="AD2246" s="74"/>
      <c r="AE2246" s="74"/>
      <c r="AF2246" s="74"/>
      <c r="AG2246" s="74"/>
      <c r="AH2246" s="74"/>
      <c r="AI2246" s="74"/>
      <c r="AJ2246" s="74"/>
      <c r="AK2246" s="74"/>
      <c r="AL2246" s="74"/>
      <c r="AM2246" s="74"/>
      <c r="AN2246" s="74"/>
    </row>
    <row r="2247" spans="1:40" ht="14.5">
      <c r="A2247" s="74"/>
      <c r="B2247" s="74"/>
      <c r="C2247" s="74"/>
      <c r="D2247" s="74"/>
      <c r="E2247" s="74"/>
      <c r="F2247" s="74"/>
      <c r="G2247" s="74"/>
      <c r="H2247" s="74"/>
      <c r="I2247" s="74"/>
      <c r="J2247" s="74"/>
      <c r="K2247" s="74"/>
      <c r="L2247" s="74"/>
      <c r="M2247" s="74"/>
      <c r="N2247" s="74"/>
      <c r="O2247" s="74"/>
      <c r="P2247" s="74"/>
      <c r="R2247" s="74"/>
      <c r="S2247" s="74"/>
      <c r="T2247" s="74"/>
      <c r="U2247" s="74"/>
      <c r="V2247" s="21"/>
      <c r="W2247" s="74"/>
      <c r="X2247" s="74"/>
      <c r="Y2247" s="74"/>
      <c r="Z2247" s="74"/>
      <c r="AA2247" s="74"/>
      <c r="AB2247" s="74"/>
      <c r="AC2247" s="74"/>
      <c r="AD2247" s="74"/>
      <c r="AE2247" s="74"/>
      <c r="AF2247" s="74"/>
      <c r="AG2247" s="74"/>
      <c r="AH2247" s="74"/>
      <c r="AI2247" s="74"/>
      <c r="AJ2247" s="74"/>
      <c r="AK2247" s="74"/>
      <c r="AL2247" s="74"/>
      <c r="AM2247" s="74"/>
      <c r="AN2247" s="74"/>
    </row>
    <row r="2248" spans="1:40" ht="14.5">
      <c r="A2248" s="74"/>
      <c r="B2248" s="74"/>
      <c r="C2248" s="74"/>
      <c r="D2248" s="74"/>
      <c r="E2248" s="74"/>
      <c r="F2248" s="74"/>
      <c r="G2248" s="74"/>
      <c r="H2248" s="74"/>
      <c r="I2248" s="74"/>
      <c r="J2248" s="74"/>
      <c r="K2248" s="74"/>
      <c r="L2248" s="74"/>
      <c r="M2248" s="74"/>
      <c r="N2248" s="74"/>
      <c r="O2248" s="74"/>
      <c r="P2248" s="74"/>
      <c r="R2248" s="74"/>
      <c r="S2248" s="74"/>
      <c r="T2248" s="74"/>
      <c r="U2248" s="74"/>
      <c r="V2248" s="21"/>
      <c r="W2248" s="74"/>
      <c r="X2248" s="74"/>
      <c r="Y2248" s="74"/>
      <c r="Z2248" s="74"/>
      <c r="AA2248" s="74"/>
      <c r="AB2248" s="74"/>
      <c r="AC2248" s="74"/>
      <c r="AD2248" s="74"/>
      <c r="AE2248" s="74"/>
      <c r="AF2248" s="74"/>
      <c r="AG2248" s="74"/>
      <c r="AH2248" s="74"/>
      <c r="AI2248" s="74"/>
      <c r="AJ2248" s="74"/>
      <c r="AK2248" s="74"/>
      <c r="AL2248" s="74"/>
      <c r="AM2248" s="74"/>
      <c r="AN2248" s="74"/>
    </row>
    <row r="2249" spans="1:40" ht="14.5">
      <c r="A2249" s="74"/>
      <c r="B2249" s="74"/>
      <c r="C2249" s="74"/>
      <c r="D2249" s="74"/>
      <c r="E2249" s="74"/>
      <c r="F2249" s="74"/>
      <c r="G2249" s="74"/>
      <c r="H2249" s="74"/>
      <c r="I2249" s="74"/>
      <c r="J2249" s="74"/>
      <c r="K2249" s="74"/>
      <c r="L2249" s="74"/>
      <c r="M2249" s="74"/>
      <c r="N2249" s="74"/>
      <c r="O2249" s="74"/>
      <c r="P2249" s="74"/>
      <c r="R2249" s="74"/>
      <c r="S2249" s="74"/>
      <c r="T2249" s="74"/>
      <c r="U2249" s="74"/>
      <c r="V2249" s="21"/>
      <c r="W2249" s="74"/>
      <c r="X2249" s="74"/>
      <c r="Y2249" s="74"/>
      <c r="Z2249" s="74"/>
      <c r="AA2249" s="74"/>
      <c r="AB2249" s="74"/>
      <c r="AC2249" s="74"/>
      <c r="AD2249" s="74"/>
      <c r="AE2249" s="74"/>
      <c r="AF2249" s="74"/>
      <c r="AG2249" s="74"/>
      <c r="AH2249" s="74"/>
      <c r="AI2249" s="74"/>
      <c r="AJ2249" s="74"/>
      <c r="AK2249" s="74"/>
      <c r="AL2249" s="74"/>
      <c r="AM2249" s="74"/>
      <c r="AN2249" s="74"/>
    </row>
    <row r="2250" spans="1:40" ht="14.5">
      <c r="A2250" s="74"/>
      <c r="B2250" s="74"/>
      <c r="C2250" s="74"/>
      <c r="D2250" s="74"/>
      <c r="E2250" s="74"/>
      <c r="F2250" s="74"/>
      <c r="G2250" s="74"/>
      <c r="H2250" s="74"/>
      <c r="I2250" s="74"/>
      <c r="J2250" s="74"/>
      <c r="K2250" s="74"/>
      <c r="L2250" s="74"/>
      <c r="M2250" s="74"/>
      <c r="N2250" s="74"/>
      <c r="O2250" s="74"/>
      <c r="P2250" s="74"/>
      <c r="R2250" s="74"/>
      <c r="S2250" s="74"/>
      <c r="T2250" s="74"/>
      <c r="U2250" s="74"/>
      <c r="V2250" s="21"/>
      <c r="W2250" s="74"/>
      <c r="X2250" s="74"/>
      <c r="Y2250" s="74"/>
      <c r="Z2250" s="74"/>
      <c r="AA2250" s="74"/>
      <c r="AB2250" s="74"/>
      <c r="AC2250" s="74"/>
      <c r="AD2250" s="74"/>
      <c r="AE2250" s="74"/>
      <c r="AF2250" s="74"/>
      <c r="AG2250" s="74"/>
      <c r="AH2250" s="74"/>
      <c r="AI2250" s="74"/>
      <c r="AJ2250" s="74"/>
      <c r="AK2250" s="74"/>
      <c r="AL2250" s="74"/>
      <c r="AM2250" s="74"/>
      <c r="AN2250" s="74"/>
    </row>
    <row r="2251" spans="1:40" ht="14.5">
      <c r="A2251" s="74"/>
      <c r="B2251" s="74"/>
      <c r="C2251" s="74"/>
      <c r="D2251" s="74"/>
      <c r="E2251" s="74"/>
      <c r="F2251" s="74"/>
      <c r="G2251" s="74"/>
      <c r="H2251" s="74"/>
      <c r="I2251" s="74"/>
      <c r="J2251" s="74"/>
      <c r="K2251" s="74"/>
      <c r="L2251" s="74"/>
      <c r="M2251" s="74"/>
      <c r="N2251" s="74"/>
      <c r="O2251" s="74"/>
      <c r="P2251" s="74"/>
      <c r="R2251" s="74"/>
      <c r="S2251" s="74"/>
      <c r="T2251" s="74"/>
      <c r="U2251" s="74"/>
      <c r="V2251" s="21"/>
      <c r="W2251" s="74"/>
      <c r="X2251" s="74"/>
      <c r="Y2251" s="74"/>
      <c r="Z2251" s="74"/>
      <c r="AA2251" s="74"/>
      <c r="AB2251" s="74"/>
      <c r="AC2251" s="74"/>
      <c r="AD2251" s="74"/>
      <c r="AE2251" s="74"/>
      <c r="AF2251" s="74"/>
      <c r="AG2251" s="74"/>
      <c r="AH2251" s="74"/>
      <c r="AI2251" s="74"/>
      <c r="AJ2251" s="74"/>
      <c r="AK2251" s="74"/>
      <c r="AL2251" s="74"/>
      <c r="AM2251" s="74"/>
      <c r="AN2251" s="74"/>
    </row>
    <row r="2252" spans="1:40" ht="14.5">
      <c r="A2252" s="74"/>
      <c r="B2252" s="74"/>
      <c r="C2252" s="74"/>
      <c r="D2252" s="74"/>
      <c r="E2252" s="74"/>
      <c r="F2252" s="74"/>
      <c r="G2252" s="74"/>
      <c r="H2252" s="74"/>
      <c r="I2252" s="74"/>
      <c r="J2252" s="74"/>
      <c r="K2252" s="74"/>
      <c r="L2252" s="74"/>
      <c r="M2252" s="74"/>
      <c r="N2252" s="74"/>
      <c r="O2252" s="74"/>
      <c r="P2252" s="74"/>
      <c r="R2252" s="74"/>
      <c r="S2252" s="74"/>
      <c r="T2252" s="74"/>
      <c r="U2252" s="74"/>
      <c r="V2252" s="21"/>
      <c r="W2252" s="74"/>
      <c r="X2252" s="74"/>
      <c r="Y2252" s="74"/>
      <c r="Z2252" s="74"/>
      <c r="AA2252" s="74"/>
      <c r="AB2252" s="74"/>
      <c r="AC2252" s="74"/>
      <c r="AD2252" s="74"/>
      <c r="AE2252" s="74"/>
      <c r="AF2252" s="74"/>
      <c r="AG2252" s="74"/>
      <c r="AH2252" s="74"/>
      <c r="AI2252" s="74"/>
      <c r="AJ2252" s="74"/>
      <c r="AK2252" s="74"/>
      <c r="AL2252" s="74"/>
      <c r="AM2252" s="74"/>
      <c r="AN2252" s="74"/>
    </row>
    <row r="2253" spans="1:40" ht="14.5">
      <c r="A2253" s="74"/>
      <c r="B2253" s="74"/>
      <c r="C2253" s="74"/>
      <c r="D2253" s="74"/>
      <c r="E2253" s="74"/>
      <c r="F2253" s="74"/>
      <c r="G2253" s="74"/>
      <c r="H2253" s="74"/>
      <c r="I2253" s="74"/>
      <c r="J2253" s="74"/>
      <c r="K2253" s="74"/>
      <c r="L2253" s="74"/>
      <c r="M2253" s="74"/>
      <c r="N2253" s="74"/>
      <c r="O2253" s="74"/>
      <c r="P2253" s="74"/>
      <c r="R2253" s="74"/>
      <c r="S2253" s="74"/>
      <c r="T2253" s="74"/>
      <c r="U2253" s="74"/>
      <c r="V2253" s="21"/>
      <c r="W2253" s="74"/>
      <c r="X2253" s="74"/>
      <c r="Y2253" s="74"/>
      <c r="Z2253" s="74"/>
      <c r="AA2253" s="74"/>
      <c r="AB2253" s="74"/>
      <c r="AC2253" s="74"/>
      <c r="AD2253" s="74"/>
      <c r="AE2253" s="74"/>
      <c r="AF2253" s="74"/>
      <c r="AG2253" s="74"/>
      <c r="AH2253" s="74"/>
      <c r="AI2253" s="74"/>
      <c r="AJ2253" s="74"/>
      <c r="AK2253" s="74"/>
      <c r="AL2253" s="74"/>
      <c r="AM2253" s="74"/>
      <c r="AN2253" s="74"/>
    </row>
    <row r="2254" spans="1:40" ht="14.5">
      <c r="A2254" s="74"/>
      <c r="B2254" s="74"/>
      <c r="C2254" s="74"/>
      <c r="D2254" s="74"/>
      <c r="E2254" s="74"/>
      <c r="F2254" s="74"/>
      <c r="G2254" s="74"/>
      <c r="H2254" s="74"/>
      <c r="I2254" s="74"/>
      <c r="J2254" s="74"/>
      <c r="K2254" s="74"/>
      <c r="L2254" s="74"/>
      <c r="M2254" s="74"/>
      <c r="N2254" s="74"/>
      <c r="O2254" s="74"/>
      <c r="P2254" s="74"/>
      <c r="R2254" s="74"/>
      <c r="S2254" s="74"/>
      <c r="T2254" s="74"/>
      <c r="U2254" s="74"/>
      <c r="V2254" s="21"/>
      <c r="W2254" s="74"/>
      <c r="X2254" s="74"/>
      <c r="Y2254" s="74"/>
      <c r="Z2254" s="74"/>
      <c r="AA2254" s="74"/>
      <c r="AB2254" s="74"/>
      <c r="AC2254" s="74"/>
      <c r="AD2254" s="74"/>
      <c r="AE2254" s="74"/>
      <c r="AF2254" s="74"/>
      <c r="AG2254" s="74"/>
      <c r="AH2254" s="74"/>
      <c r="AI2254" s="74"/>
      <c r="AJ2254" s="74"/>
      <c r="AK2254" s="74"/>
      <c r="AL2254" s="74"/>
      <c r="AM2254" s="74"/>
      <c r="AN2254" s="74"/>
    </row>
    <row r="2255" spans="1:40" ht="14.5">
      <c r="A2255" s="74"/>
      <c r="B2255" s="74"/>
      <c r="C2255" s="74"/>
      <c r="D2255" s="74"/>
      <c r="E2255" s="74"/>
      <c r="F2255" s="74"/>
      <c r="G2255" s="74"/>
      <c r="H2255" s="74"/>
      <c r="I2255" s="74"/>
      <c r="J2255" s="74"/>
      <c r="K2255" s="74"/>
      <c r="L2255" s="74"/>
      <c r="M2255" s="74"/>
      <c r="N2255" s="74"/>
      <c r="O2255" s="74"/>
      <c r="P2255" s="74"/>
      <c r="R2255" s="74"/>
      <c r="S2255" s="74"/>
      <c r="T2255" s="74"/>
      <c r="U2255" s="74"/>
      <c r="V2255" s="21"/>
      <c r="W2255" s="74"/>
      <c r="X2255" s="74"/>
      <c r="Y2255" s="74"/>
      <c r="Z2255" s="74"/>
      <c r="AA2255" s="74"/>
      <c r="AB2255" s="74"/>
      <c r="AC2255" s="74"/>
      <c r="AD2255" s="74"/>
      <c r="AE2255" s="74"/>
      <c r="AF2255" s="74"/>
      <c r="AG2255" s="74"/>
      <c r="AH2255" s="74"/>
      <c r="AI2255" s="74"/>
      <c r="AJ2255" s="74"/>
      <c r="AK2255" s="74"/>
      <c r="AL2255" s="74"/>
      <c r="AM2255" s="74"/>
      <c r="AN2255" s="74"/>
    </row>
    <row r="2256" spans="1:40" ht="14.5">
      <c r="A2256" s="74"/>
      <c r="B2256" s="74"/>
      <c r="C2256" s="74"/>
      <c r="D2256" s="74"/>
      <c r="E2256" s="74"/>
      <c r="F2256" s="74"/>
      <c r="G2256" s="74"/>
      <c r="H2256" s="74"/>
      <c r="I2256" s="74"/>
      <c r="J2256" s="74"/>
      <c r="K2256" s="74"/>
      <c r="L2256" s="74"/>
      <c r="M2256" s="74"/>
      <c r="N2256" s="74"/>
      <c r="O2256" s="74"/>
      <c r="P2256" s="74"/>
      <c r="R2256" s="74"/>
      <c r="S2256" s="74"/>
      <c r="T2256" s="74"/>
      <c r="U2256" s="74"/>
      <c r="V2256" s="21"/>
      <c r="W2256" s="74"/>
      <c r="X2256" s="74"/>
      <c r="Y2256" s="74"/>
      <c r="Z2256" s="74"/>
      <c r="AA2256" s="74"/>
      <c r="AB2256" s="74"/>
      <c r="AC2256" s="74"/>
      <c r="AD2256" s="74"/>
      <c r="AE2256" s="74"/>
      <c r="AF2256" s="74"/>
      <c r="AG2256" s="74"/>
      <c r="AH2256" s="74"/>
      <c r="AI2256" s="74"/>
      <c r="AJ2256" s="74"/>
      <c r="AK2256" s="74"/>
      <c r="AL2256" s="74"/>
      <c r="AM2256" s="74"/>
      <c r="AN2256" s="74"/>
    </row>
    <row r="2257" spans="1:40" ht="14.5">
      <c r="A2257" s="74"/>
      <c r="B2257" s="74"/>
      <c r="C2257" s="74"/>
      <c r="D2257" s="74"/>
      <c r="E2257" s="74"/>
      <c r="F2257" s="74"/>
      <c r="G2257" s="74"/>
      <c r="H2257" s="74"/>
      <c r="I2257" s="74"/>
      <c r="J2257" s="74"/>
      <c r="K2257" s="74"/>
      <c r="L2257" s="74"/>
      <c r="M2257" s="74"/>
      <c r="N2257" s="74"/>
      <c r="O2257" s="74"/>
      <c r="P2257" s="74"/>
      <c r="R2257" s="74"/>
      <c r="S2257" s="74"/>
      <c r="T2257" s="74"/>
      <c r="U2257" s="74"/>
      <c r="V2257" s="21"/>
      <c r="W2257" s="74"/>
      <c r="X2257" s="74"/>
      <c r="Y2257" s="74"/>
      <c r="Z2257" s="74"/>
      <c r="AA2257" s="74"/>
      <c r="AB2257" s="74"/>
      <c r="AC2257" s="74"/>
      <c r="AD2257" s="74"/>
      <c r="AE2257" s="74"/>
      <c r="AF2257" s="74"/>
      <c r="AG2257" s="74"/>
      <c r="AH2257" s="74"/>
      <c r="AI2257" s="74"/>
      <c r="AJ2257" s="74"/>
      <c r="AK2257" s="74"/>
      <c r="AL2257" s="74"/>
      <c r="AM2257" s="74"/>
      <c r="AN2257" s="74"/>
    </row>
    <row r="2258" spans="1:40" ht="14.5">
      <c r="A2258" s="74"/>
      <c r="B2258" s="74"/>
      <c r="C2258" s="74"/>
      <c r="D2258" s="74"/>
      <c r="E2258" s="74"/>
      <c r="F2258" s="74"/>
      <c r="G2258" s="74"/>
      <c r="H2258" s="74"/>
      <c r="I2258" s="74"/>
      <c r="J2258" s="74"/>
      <c r="K2258" s="74"/>
      <c r="L2258" s="74"/>
      <c r="M2258" s="74"/>
      <c r="N2258" s="74"/>
      <c r="O2258" s="74"/>
      <c r="P2258" s="74"/>
      <c r="R2258" s="74"/>
      <c r="S2258" s="74"/>
      <c r="T2258" s="74"/>
      <c r="U2258" s="74"/>
      <c r="V2258" s="21"/>
      <c r="W2258" s="74"/>
      <c r="X2258" s="74"/>
      <c r="Y2258" s="74"/>
      <c r="Z2258" s="74"/>
      <c r="AA2258" s="74"/>
      <c r="AB2258" s="74"/>
      <c r="AC2258" s="74"/>
      <c r="AD2258" s="74"/>
      <c r="AE2258" s="74"/>
      <c r="AF2258" s="74"/>
      <c r="AG2258" s="74"/>
      <c r="AH2258" s="74"/>
      <c r="AI2258" s="74"/>
      <c r="AJ2258" s="74"/>
      <c r="AK2258" s="74"/>
      <c r="AL2258" s="74"/>
      <c r="AM2258" s="74"/>
      <c r="AN2258" s="74"/>
    </row>
    <row r="2259" spans="1:40" ht="14.5">
      <c r="A2259" s="74"/>
      <c r="B2259" s="74"/>
      <c r="C2259" s="74"/>
      <c r="D2259" s="74"/>
      <c r="E2259" s="74"/>
      <c r="F2259" s="74"/>
      <c r="G2259" s="74"/>
      <c r="H2259" s="74"/>
      <c r="I2259" s="74"/>
      <c r="J2259" s="74"/>
      <c r="K2259" s="74"/>
      <c r="L2259" s="74"/>
      <c r="M2259" s="74"/>
      <c r="N2259" s="74"/>
      <c r="O2259" s="74"/>
      <c r="P2259" s="74"/>
      <c r="R2259" s="74"/>
      <c r="S2259" s="74"/>
      <c r="T2259" s="74"/>
      <c r="U2259" s="74"/>
      <c r="V2259" s="21"/>
      <c r="W2259" s="74"/>
      <c r="X2259" s="74"/>
      <c r="Y2259" s="74"/>
      <c r="Z2259" s="74"/>
      <c r="AA2259" s="74"/>
      <c r="AB2259" s="74"/>
      <c r="AC2259" s="74"/>
      <c r="AD2259" s="74"/>
      <c r="AE2259" s="74"/>
      <c r="AF2259" s="74"/>
      <c r="AG2259" s="74"/>
      <c r="AH2259" s="74"/>
      <c r="AI2259" s="74"/>
      <c r="AJ2259" s="74"/>
      <c r="AK2259" s="74"/>
      <c r="AL2259" s="74"/>
      <c r="AM2259" s="74"/>
      <c r="AN2259" s="74"/>
    </row>
    <row r="2260" spans="1:40" ht="14.5">
      <c r="A2260" s="74"/>
      <c r="B2260" s="74"/>
      <c r="C2260" s="74"/>
      <c r="D2260" s="74"/>
      <c r="E2260" s="74"/>
      <c r="F2260" s="74"/>
      <c r="G2260" s="74"/>
      <c r="H2260" s="74"/>
      <c r="I2260" s="74"/>
      <c r="J2260" s="74"/>
      <c r="K2260" s="74"/>
      <c r="L2260" s="74"/>
      <c r="M2260" s="74"/>
      <c r="N2260" s="74"/>
      <c r="O2260" s="74"/>
      <c r="P2260" s="74"/>
      <c r="R2260" s="74"/>
      <c r="S2260" s="74"/>
      <c r="T2260" s="74"/>
      <c r="U2260" s="74"/>
      <c r="V2260" s="21"/>
      <c r="W2260" s="74"/>
      <c r="X2260" s="74"/>
      <c r="Y2260" s="74"/>
      <c r="Z2260" s="74"/>
      <c r="AA2260" s="74"/>
      <c r="AB2260" s="74"/>
      <c r="AC2260" s="74"/>
      <c r="AD2260" s="74"/>
      <c r="AE2260" s="74"/>
      <c r="AF2260" s="74"/>
      <c r="AG2260" s="74"/>
      <c r="AH2260" s="74"/>
      <c r="AI2260" s="74"/>
      <c r="AJ2260" s="74"/>
      <c r="AK2260" s="74"/>
      <c r="AL2260" s="74"/>
      <c r="AM2260" s="74"/>
      <c r="AN2260" s="74"/>
    </row>
    <row r="2261" spans="1:40" ht="14.5">
      <c r="A2261" s="74"/>
      <c r="B2261" s="74"/>
      <c r="C2261" s="74"/>
      <c r="D2261" s="74"/>
      <c r="E2261" s="74"/>
      <c r="F2261" s="74"/>
      <c r="G2261" s="74"/>
      <c r="H2261" s="74"/>
      <c r="I2261" s="74"/>
      <c r="J2261" s="74"/>
      <c r="K2261" s="74"/>
      <c r="L2261" s="74"/>
      <c r="M2261" s="74"/>
      <c r="N2261" s="74"/>
      <c r="O2261" s="74"/>
      <c r="P2261" s="74"/>
      <c r="R2261" s="74"/>
      <c r="S2261" s="74"/>
      <c r="T2261" s="74"/>
      <c r="U2261" s="74"/>
      <c r="V2261" s="21"/>
      <c r="W2261" s="74"/>
      <c r="X2261" s="74"/>
      <c r="Y2261" s="74"/>
      <c r="Z2261" s="74"/>
      <c r="AA2261" s="74"/>
      <c r="AB2261" s="74"/>
      <c r="AC2261" s="74"/>
      <c r="AD2261" s="74"/>
      <c r="AE2261" s="74"/>
      <c r="AF2261" s="74"/>
      <c r="AG2261" s="74"/>
      <c r="AH2261" s="74"/>
      <c r="AI2261" s="74"/>
      <c r="AJ2261" s="74"/>
      <c r="AK2261" s="74"/>
      <c r="AL2261" s="74"/>
      <c r="AM2261" s="74"/>
      <c r="AN2261" s="74"/>
    </row>
    <row r="2262" spans="1:40" ht="14.5">
      <c r="A2262" s="74"/>
      <c r="B2262" s="74"/>
      <c r="C2262" s="74"/>
      <c r="D2262" s="74"/>
      <c r="E2262" s="74"/>
      <c r="F2262" s="74"/>
      <c r="G2262" s="74"/>
      <c r="H2262" s="74"/>
      <c r="I2262" s="74"/>
      <c r="J2262" s="74"/>
      <c r="K2262" s="74"/>
      <c r="L2262" s="74"/>
      <c r="M2262" s="74"/>
      <c r="N2262" s="74"/>
      <c r="O2262" s="74"/>
      <c r="P2262" s="74"/>
      <c r="R2262" s="74"/>
      <c r="S2262" s="74"/>
      <c r="T2262" s="74"/>
      <c r="U2262" s="74"/>
      <c r="V2262" s="21"/>
      <c r="W2262" s="74"/>
      <c r="X2262" s="74"/>
      <c r="Y2262" s="74"/>
      <c r="Z2262" s="74"/>
      <c r="AA2262" s="74"/>
      <c r="AB2262" s="74"/>
      <c r="AC2262" s="74"/>
      <c r="AD2262" s="74"/>
      <c r="AE2262" s="74"/>
      <c r="AF2262" s="74"/>
      <c r="AG2262" s="74"/>
      <c r="AH2262" s="74"/>
      <c r="AI2262" s="74"/>
      <c r="AJ2262" s="74"/>
      <c r="AK2262" s="74"/>
      <c r="AL2262" s="74"/>
      <c r="AM2262" s="74"/>
      <c r="AN2262" s="74"/>
    </row>
    <row r="2263" spans="1:40" ht="14.5">
      <c r="A2263" s="74"/>
      <c r="B2263" s="74"/>
      <c r="C2263" s="74"/>
      <c r="D2263" s="74"/>
      <c r="E2263" s="74"/>
      <c r="F2263" s="74"/>
      <c r="G2263" s="74"/>
      <c r="H2263" s="74"/>
      <c r="I2263" s="74"/>
      <c r="J2263" s="74"/>
      <c r="K2263" s="74"/>
      <c r="L2263" s="74"/>
      <c r="M2263" s="74"/>
      <c r="N2263" s="74"/>
      <c r="O2263" s="74"/>
      <c r="P2263" s="74"/>
      <c r="R2263" s="74"/>
      <c r="S2263" s="74"/>
      <c r="T2263" s="74"/>
      <c r="U2263" s="74"/>
      <c r="V2263" s="21"/>
      <c r="W2263" s="74"/>
      <c r="X2263" s="74"/>
      <c r="Y2263" s="74"/>
      <c r="Z2263" s="74"/>
      <c r="AA2263" s="74"/>
      <c r="AB2263" s="74"/>
      <c r="AC2263" s="74"/>
      <c r="AD2263" s="74"/>
      <c r="AE2263" s="74"/>
      <c r="AF2263" s="74"/>
      <c r="AG2263" s="74"/>
      <c r="AH2263" s="74"/>
      <c r="AI2263" s="74"/>
      <c r="AJ2263" s="74"/>
      <c r="AK2263" s="74"/>
      <c r="AL2263" s="74"/>
      <c r="AM2263" s="74"/>
      <c r="AN2263" s="74"/>
    </row>
    <row r="2264" spans="1:40" ht="14.5">
      <c r="A2264" s="74"/>
      <c r="B2264" s="74"/>
      <c r="C2264" s="74"/>
      <c r="D2264" s="74"/>
      <c r="E2264" s="74"/>
      <c r="F2264" s="74"/>
      <c r="G2264" s="74"/>
      <c r="H2264" s="74"/>
      <c r="I2264" s="74"/>
      <c r="J2264" s="74"/>
      <c r="K2264" s="74"/>
      <c r="L2264" s="74"/>
      <c r="M2264" s="74"/>
      <c r="N2264" s="74"/>
      <c r="O2264" s="74"/>
      <c r="P2264" s="74"/>
      <c r="R2264" s="74"/>
      <c r="S2264" s="74"/>
      <c r="T2264" s="74"/>
      <c r="U2264" s="74"/>
      <c r="V2264" s="21"/>
      <c r="W2264" s="74"/>
      <c r="X2264" s="74"/>
      <c r="Y2264" s="74"/>
      <c r="Z2264" s="74"/>
      <c r="AA2264" s="74"/>
      <c r="AB2264" s="74"/>
      <c r="AC2264" s="74"/>
      <c r="AD2264" s="74"/>
      <c r="AE2264" s="74"/>
      <c r="AF2264" s="74"/>
      <c r="AG2264" s="74"/>
      <c r="AH2264" s="74"/>
      <c r="AI2264" s="74"/>
      <c r="AJ2264" s="74"/>
      <c r="AK2264" s="74"/>
      <c r="AL2264" s="74"/>
      <c r="AM2264" s="74"/>
      <c r="AN2264" s="74"/>
    </row>
    <row r="2265" spans="1:40" ht="14.5">
      <c r="A2265" s="74"/>
      <c r="B2265" s="74"/>
      <c r="C2265" s="74"/>
      <c r="D2265" s="74"/>
      <c r="E2265" s="74"/>
      <c r="F2265" s="74"/>
      <c r="G2265" s="74"/>
      <c r="H2265" s="74"/>
      <c r="I2265" s="74"/>
      <c r="J2265" s="74"/>
      <c r="K2265" s="74"/>
      <c r="L2265" s="74"/>
      <c r="M2265" s="74"/>
      <c r="N2265" s="74"/>
      <c r="O2265" s="74"/>
      <c r="P2265" s="74"/>
      <c r="R2265" s="74"/>
      <c r="S2265" s="74"/>
      <c r="T2265" s="74"/>
      <c r="U2265" s="74"/>
      <c r="V2265" s="21"/>
      <c r="W2265" s="74"/>
      <c r="X2265" s="74"/>
      <c r="Y2265" s="74"/>
      <c r="Z2265" s="74"/>
      <c r="AA2265" s="74"/>
      <c r="AB2265" s="74"/>
      <c r="AC2265" s="74"/>
      <c r="AD2265" s="74"/>
      <c r="AE2265" s="74"/>
      <c r="AF2265" s="74"/>
      <c r="AG2265" s="74"/>
      <c r="AH2265" s="74"/>
      <c r="AI2265" s="74"/>
      <c r="AJ2265" s="74"/>
      <c r="AK2265" s="74"/>
      <c r="AL2265" s="74"/>
      <c r="AM2265" s="74"/>
      <c r="AN2265" s="74"/>
    </row>
    <row r="2266" spans="1:40" ht="14.5">
      <c r="A2266" s="74"/>
      <c r="B2266" s="74"/>
      <c r="C2266" s="74"/>
      <c r="D2266" s="74"/>
      <c r="E2266" s="74"/>
      <c r="F2266" s="74"/>
      <c r="G2266" s="74"/>
      <c r="H2266" s="74"/>
      <c r="I2266" s="74"/>
      <c r="J2266" s="74"/>
      <c r="K2266" s="74"/>
      <c r="L2266" s="74"/>
      <c r="M2266" s="74"/>
      <c r="N2266" s="74"/>
      <c r="O2266" s="74"/>
      <c r="P2266" s="74"/>
      <c r="R2266" s="74"/>
      <c r="S2266" s="74"/>
      <c r="T2266" s="74"/>
      <c r="U2266" s="74"/>
      <c r="V2266" s="21"/>
      <c r="W2266" s="74"/>
      <c r="X2266" s="74"/>
      <c r="Y2266" s="74"/>
      <c r="Z2266" s="74"/>
      <c r="AA2266" s="74"/>
      <c r="AB2266" s="74"/>
      <c r="AC2266" s="74"/>
      <c r="AD2266" s="74"/>
      <c r="AE2266" s="74"/>
      <c r="AF2266" s="74"/>
      <c r="AG2266" s="74"/>
      <c r="AH2266" s="74"/>
      <c r="AI2266" s="74"/>
      <c r="AJ2266" s="74"/>
      <c r="AK2266" s="74"/>
      <c r="AL2266" s="74"/>
      <c r="AM2266" s="74"/>
      <c r="AN2266" s="74"/>
    </row>
    <row r="2267" spans="1:40" ht="14.5">
      <c r="A2267" s="74"/>
      <c r="B2267" s="74"/>
      <c r="C2267" s="74"/>
      <c r="D2267" s="74"/>
      <c r="E2267" s="74"/>
      <c r="F2267" s="74"/>
      <c r="G2267" s="74"/>
      <c r="H2267" s="74"/>
      <c r="I2267" s="74"/>
      <c r="J2267" s="74"/>
      <c r="K2267" s="74"/>
      <c r="L2267" s="74"/>
      <c r="M2267" s="74"/>
      <c r="N2267" s="74"/>
      <c r="O2267" s="74"/>
      <c r="P2267" s="74"/>
      <c r="R2267" s="74"/>
      <c r="S2267" s="74"/>
      <c r="T2267" s="74"/>
      <c r="U2267" s="74"/>
      <c r="V2267" s="21"/>
      <c r="W2267" s="74"/>
      <c r="X2267" s="74"/>
      <c r="Y2267" s="74"/>
      <c r="Z2267" s="74"/>
      <c r="AA2267" s="74"/>
      <c r="AB2267" s="74"/>
      <c r="AC2267" s="74"/>
      <c r="AD2267" s="74"/>
      <c r="AE2267" s="74"/>
      <c r="AF2267" s="74"/>
      <c r="AG2267" s="74"/>
      <c r="AH2267" s="74"/>
      <c r="AI2267" s="74"/>
      <c r="AJ2267" s="74"/>
      <c r="AK2267" s="74"/>
      <c r="AL2267" s="74"/>
      <c r="AM2267" s="74"/>
      <c r="AN2267" s="74"/>
    </row>
    <row r="2268" spans="1:40" ht="14.5">
      <c r="A2268" s="74"/>
      <c r="B2268" s="74"/>
      <c r="C2268" s="74"/>
      <c r="D2268" s="74"/>
      <c r="E2268" s="74"/>
      <c r="F2268" s="74"/>
      <c r="G2268" s="74"/>
      <c r="H2268" s="74"/>
      <c r="I2268" s="74"/>
      <c r="J2268" s="74"/>
      <c r="K2268" s="74"/>
      <c r="L2268" s="74"/>
      <c r="M2268" s="74"/>
      <c r="N2268" s="74"/>
      <c r="O2268" s="74"/>
      <c r="P2268" s="74"/>
      <c r="R2268" s="74"/>
      <c r="S2268" s="74"/>
      <c r="T2268" s="74"/>
      <c r="U2268" s="74"/>
      <c r="V2268" s="21"/>
      <c r="W2268" s="74"/>
      <c r="X2268" s="74"/>
      <c r="Y2268" s="74"/>
      <c r="Z2268" s="74"/>
      <c r="AA2268" s="74"/>
      <c r="AB2268" s="74"/>
      <c r="AC2268" s="74"/>
      <c r="AD2268" s="74"/>
      <c r="AE2268" s="74"/>
      <c r="AF2268" s="74"/>
      <c r="AG2268" s="74"/>
      <c r="AH2268" s="74"/>
      <c r="AI2268" s="74"/>
      <c r="AJ2268" s="74"/>
      <c r="AK2268" s="74"/>
      <c r="AL2268" s="74"/>
      <c r="AM2268" s="74"/>
      <c r="AN2268" s="74"/>
    </row>
    <row r="2269" spans="1:40" ht="14.5">
      <c r="A2269" s="74"/>
      <c r="B2269" s="74"/>
      <c r="C2269" s="74"/>
      <c r="D2269" s="74"/>
      <c r="E2269" s="74"/>
      <c r="F2269" s="74"/>
      <c r="G2269" s="74"/>
      <c r="H2269" s="74"/>
      <c r="I2269" s="74"/>
      <c r="J2269" s="74"/>
      <c r="K2269" s="74"/>
      <c r="L2269" s="74"/>
      <c r="M2269" s="74"/>
      <c r="N2269" s="74"/>
      <c r="O2269" s="74"/>
      <c r="P2269" s="74"/>
      <c r="R2269" s="74"/>
      <c r="S2269" s="74"/>
      <c r="T2269" s="74"/>
      <c r="U2269" s="74"/>
      <c r="V2269" s="21"/>
      <c r="W2269" s="74"/>
      <c r="X2269" s="74"/>
      <c r="Y2269" s="74"/>
      <c r="Z2269" s="74"/>
      <c r="AA2269" s="74"/>
      <c r="AB2269" s="74"/>
      <c r="AC2269" s="74"/>
      <c r="AD2269" s="74"/>
      <c r="AE2269" s="74"/>
      <c r="AF2269" s="74"/>
      <c r="AG2269" s="74"/>
      <c r="AH2269" s="74"/>
      <c r="AI2269" s="74"/>
      <c r="AJ2269" s="74"/>
      <c r="AK2269" s="74"/>
      <c r="AL2269" s="74"/>
      <c r="AM2269" s="74"/>
      <c r="AN2269" s="74"/>
    </row>
    <row r="2270" spans="1:40" ht="14.5">
      <c r="A2270" s="74"/>
      <c r="B2270" s="74"/>
      <c r="C2270" s="74"/>
      <c r="D2270" s="74"/>
      <c r="E2270" s="74"/>
      <c r="F2270" s="74"/>
      <c r="G2270" s="74"/>
      <c r="H2270" s="74"/>
      <c r="I2270" s="74"/>
      <c r="J2270" s="74"/>
      <c r="K2270" s="74"/>
      <c r="L2270" s="74"/>
      <c r="M2270" s="74"/>
      <c r="N2270" s="74"/>
      <c r="O2270" s="74"/>
      <c r="P2270" s="74"/>
      <c r="R2270" s="74"/>
      <c r="S2270" s="74"/>
      <c r="T2270" s="74"/>
      <c r="U2270" s="74"/>
      <c r="V2270" s="21"/>
      <c r="W2270" s="74"/>
      <c r="X2270" s="74"/>
      <c r="Y2270" s="74"/>
      <c r="Z2270" s="74"/>
      <c r="AA2270" s="74"/>
      <c r="AB2270" s="74"/>
      <c r="AC2270" s="74"/>
      <c r="AD2270" s="74"/>
      <c r="AE2270" s="74"/>
      <c r="AF2270" s="74"/>
      <c r="AG2270" s="74"/>
      <c r="AH2270" s="74"/>
      <c r="AI2270" s="74"/>
      <c r="AJ2270" s="74"/>
      <c r="AK2270" s="74"/>
      <c r="AL2270" s="74"/>
      <c r="AM2270" s="74"/>
      <c r="AN2270" s="74"/>
    </row>
    <row r="2271" spans="1:40" ht="14.5">
      <c r="A2271" s="74"/>
      <c r="B2271" s="74"/>
      <c r="C2271" s="74"/>
      <c r="D2271" s="74"/>
      <c r="E2271" s="74"/>
      <c r="F2271" s="74"/>
      <c r="G2271" s="74"/>
      <c r="H2271" s="74"/>
      <c r="I2271" s="74"/>
      <c r="J2271" s="74"/>
      <c r="K2271" s="74"/>
      <c r="L2271" s="74"/>
      <c r="M2271" s="74"/>
      <c r="N2271" s="74"/>
      <c r="O2271" s="74"/>
      <c r="P2271" s="74"/>
      <c r="R2271" s="74"/>
      <c r="S2271" s="74"/>
      <c r="T2271" s="74"/>
      <c r="U2271" s="74"/>
      <c r="V2271" s="21"/>
      <c r="W2271" s="74"/>
      <c r="X2271" s="74"/>
      <c r="Y2271" s="74"/>
      <c r="Z2271" s="74"/>
      <c r="AA2271" s="74"/>
      <c r="AB2271" s="74"/>
      <c r="AC2271" s="74"/>
      <c r="AD2271" s="74"/>
      <c r="AE2271" s="74"/>
      <c r="AF2271" s="74"/>
      <c r="AG2271" s="74"/>
      <c r="AH2271" s="74"/>
      <c r="AI2271" s="74"/>
      <c r="AJ2271" s="74"/>
      <c r="AK2271" s="74"/>
      <c r="AL2271" s="74"/>
      <c r="AM2271" s="74"/>
      <c r="AN2271" s="74"/>
    </row>
    <row r="2272" spans="1:40" ht="14.5">
      <c r="A2272" s="74"/>
      <c r="B2272" s="74"/>
      <c r="C2272" s="74"/>
      <c r="D2272" s="74"/>
      <c r="E2272" s="74"/>
      <c r="F2272" s="74"/>
      <c r="G2272" s="74"/>
      <c r="H2272" s="74"/>
      <c r="I2272" s="74"/>
      <c r="J2272" s="74"/>
      <c r="K2272" s="74"/>
      <c r="L2272" s="74"/>
      <c r="M2272" s="74"/>
      <c r="N2272" s="74"/>
      <c r="O2272" s="74"/>
      <c r="P2272" s="74"/>
      <c r="R2272" s="74"/>
      <c r="S2272" s="74"/>
      <c r="T2272" s="74"/>
      <c r="U2272" s="74"/>
      <c r="V2272" s="21"/>
      <c r="W2272" s="74"/>
      <c r="X2272" s="74"/>
      <c r="Y2272" s="74"/>
      <c r="Z2272" s="74"/>
      <c r="AA2272" s="74"/>
      <c r="AB2272" s="74"/>
      <c r="AC2272" s="74"/>
      <c r="AD2272" s="74"/>
      <c r="AE2272" s="74"/>
      <c r="AF2272" s="74"/>
      <c r="AG2272" s="74"/>
      <c r="AH2272" s="74"/>
      <c r="AI2272" s="74"/>
      <c r="AJ2272" s="74"/>
      <c r="AK2272" s="74"/>
      <c r="AL2272" s="74"/>
      <c r="AM2272" s="74"/>
      <c r="AN2272" s="74"/>
    </row>
    <row r="2273" spans="1:40" ht="14.5">
      <c r="A2273" s="74"/>
      <c r="B2273" s="74"/>
      <c r="C2273" s="74"/>
      <c r="D2273" s="74"/>
      <c r="E2273" s="74"/>
      <c r="F2273" s="74"/>
      <c r="G2273" s="74"/>
      <c r="H2273" s="74"/>
      <c r="I2273" s="74"/>
      <c r="J2273" s="74"/>
      <c r="K2273" s="74"/>
      <c r="L2273" s="74"/>
      <c r="M2273" s="74"/>
      <c r="N2273" s="74"/>
      <c r="O2273" s="74"/>
      <c r="P2273" s="74"/>
      <c r="R2273" s="74"/>
      <c r="S2273" s="74"/>
      <c r="T2273" s="74"/>
      <c r="U2273" s="74"/>
      <c r="V2273" s="21"/>
      <c r="W2273" s="74"/>
      <c r="X2273" s="74"/>
      <c r="Y2273" s="74"/>
      <c r="Z2273" s="74"/>
      <c r="AA2273" s="74"/>
      <c r="AB2273" s="74"/>
      <c r="AC2273" s="74"/>
      <c r="AD2273" s="74"/>
      <c r="AE2273" s="74"/>
      <c r="AF2273" s="74"/>
      <c r="AG2273" s="74"/>
      <c r="AH2273" s="74"/>
      <c r="AI2273" s="74"/>
      <c r="AJ2273" s="74"/>
      <c r="AK2273" s="74"/>
      <c r="AL2273" s="74"/>
      <c r="AM2273" s="74"/>
      <c r="AN2273" s="74"/>
    </row>
    <row r="2274" spans="1:40" ht="14.5">
      <c r="A2274" s="74"/>
      <c r="B2274" s="74"/>
      <c r="C2274" s="74"/>
      <c r="D2274" s="74"/>
      <c r="E2274" s="74"/>
      <c r="F2274" s="74"/>
      <c r="G2274" s="74"/>
      <c r="H2274" s="74"/>
      <c r="I2274" s="74"/>
      <c r="J2274" s="74"/>
      <c r="K2274" s="74"/>
      <c r="L2274" s="74"/>
      <c r="M2274" s="74"/>
      <c r="N2274" s="74"/>
      <c r="O2274" s="74"/>
      <c r="P2274" s="74"/>
      <c r="R2274" s="74"/>
      <c r="S2274" s="74"/>
      <c r="T2274" s="74"/>
      <c r="U2274" s="74"/>
      <c r="V2274" s="21"/>
      <c r="W2274" s="74"/>
      <c r="X2274" s="74"/>
      <c r="Y2274" s="74"/>
      <c r="Z2274" s="74"/>
      <c r="AA2274" s="74"/>
      <c r="AB2274" s="74"/>
      <c r="AC2274" s="74"/>
      <c r="AD2274" s="74"/>
      <c r="AE2274" s="74"/>
      <c r="AF2274" s="74"/>
      <c r="AG2274" s="74"/>
      <c r="AH2274" s="74"/>
      <c r="AI2274" s="74"/>
      <c r="AJ2274" s="74"/>
      <c r="AK2274" s="74"/>
      <c r="AL2274" s="74"/>
      <c r="AM2274" s="74"/>
      <c r="AN2274" s="74"/>
    </row>
    <row r="2275" spans="1:40" ht="14.5">
      <c r="A2275" s="74"/>
      <c r="B2275" s="74"/>
      <c r="C2275" s="74"/>
      <c r="D2275" s="74"/>
      <c r="E2275" s="74"/>
      <c r="F2275" s="74"/>
      <c r="G2275" s="74"/>
      <c r="H2275" s="74"/>
      <c r="I2275" s="74"/>
      <c r="J2275" s="74"/>
      <c r="K2275" s="74"/>
      <c r="L2275" s="74"/>
      <c r="M2275" s="74"/>
      <c r="N2275" s="74"/>
      <c r="O2275" s="74"/>
      <c r="P2275" s="74"/>
      <c r="R2275" s="74"/>
      <c r="S2275" s="74"/>
      <c r="T2275" s="74"/>
      <c r="U2275" s="74"/>
      <c r="V2275" s="21"/>
      <c r="W2275" s="74"/>
      <c r="X2275" s="74"/>
      <c r="Y2275" s="74"/>
      <c r="Z2275" s="74"/>
      <c r="AA2275" s="74"/>
      <c r="AB2275" s="74"/>
      <c r="AC2275" s="74"/>
      <c r="AD2275" s="74"/>
      <c r="AE2275" s="74"/>
      <c r="AF2275" s="74"/>
      <c r="AG2275" s="74"/>
      <c r="AH2275" s="74"/>
      <c r="AI2275" s="74"/>
      <c r="AJ2275" s="74"/>
      <c r="AK2275" s="74"/>
      <c r="AL2275" s="74"/>
      <c r="AM2275" s="74"/>
      <c r="AN2275" s="74"/>
    </row>
    <row r="2276" spans="1:40" ht="14.5">
      <c r="A2276" s="74"/>
      <c r="B2276" s="74"/>
      <c r="C2276" s="74"/>
      <c r="D2276" s="74"/>
      <c r="E2276" s="74"/>
      <c r="F2276" s="74"/>
      <c r="G2276" s="74"/>
      <c r="H2276" s="74"/>
      <c r="I2276" s="74"/>
      <c r="J2276" s="74"/>
      <c r="K2276" s="74"/>
      <c r="L2276" s="74"/>
      <c r="M2276" s="74"/>
      <c r="N2276" s="74"/>
      <c r="O2276" s="74"/>
      <c r="P2276" s="74"/>
      <c r="R2276" s="74"/>
      <c r="S2276" s="74"/>
      <c r="T2276" s="74"/>
      <c r="U2276" s="74"/>
      <c r="V2276" s="21"/>
      <c r="W2276" s="74"/>
      <c r="X2276" s="74"/>
      <c r="Y2276" s="74"/>
      <c r="Z2276" s="74"/>
      <c r="AA2276" s="74"/>
      <c r="AB2276" s="74"/>
      <c r="AC2276" s="74"/>
      <c r="AD2276" s="74"/>
      <c r="AE2276" s="74"/>
      <c r="AF2276" s="74"/>
      <c r="AG2276" s="74"/>
      <c r="AH2276" s="74"/>
      <c r="AI2276" s="74"/>
      <c r="AJ2276" s="74"/>
      <c r="AK2276" s="74"/>
      <c r="AL2276" s="74"/>
      <c r="AM2276" s="74"/>
      <c r="AN2276" s="74"/>
    </row>
    <row r="2277" spans="1:40" ht="14.5">
      <c r="A2277" s="74"/>
      <c r="B2277" s="74"/>
      <c r="C2277" s="74"/>
      <c r="D2277" s="74"/>
      <c r="E2277" s="74"/>
      <c r="F2277" s="74"/>
      <c r="G2277" s="74"/>
      <c r="H2277" s="74"/>
      <c r="I2277" s="74"/>
      <c r="J2277" s="74"/>
      <c r="K2277" s="74"/>
      <c r="L2277" s="74"/>
      <c r="M2277" s="74"/>
      <c r="N2277" s="74"/>
      <c r="O2277" s="74"/>
      <c r="P2277" s="74"/>
      <c r="R2277" s="74"/>
      <c r="S2277" s="74"/>
      <c r="T2277" s="74"/>
      <c r="U2277" s="74"/>
      <c r="V2277" s="21"/>
      <c r="W2277" s="74"/>
      <c r="X2277" s="74"/>
      <c r="Y2277" s="74"/>
      <c r="Z2277" s="74"/>
      <c r="AA2277" s="74"/>
      <c r="AB2277" s="74"/>
      <c r="AC2277" s="74"/>
      <c r="AD2277" s="74"/>
      <c r="AE2277" s="74"/>
      <c r="AF2277" s="74"/>
      <c r="AG2277" s="74"/>
      <c r="AH2277" s="74"/>
      <c r="AI2277" s="74"/>
      <c r="AJ2277" s="74"/>
      <c r="AK2277" s="74"/>
      <c r="AL2277" s="74"/>
      <c r="AM2277" s="74"/>
      <c r="AN2277" s="74"/>
    </row>
    <row r="2278" spans="1:40" ht="14.5">
      <c r="A2278" s="74"/>
      <c r="B2278" s="74"/>
      <c r="C2278" s="74"/>
      <c r="D2278" s="74"/>
      <c r="E2278" s="74"/>
      <c r="F2278" s="74"/>
      <c r="G2278" s="74"/>
      <c r="H2278" s="74"/>
      <c r="I2278" s="74"/>
      <c r="J2278" s="74"/>
      <c r="K2278" s="74"/>
      <c r="L2278" s="74"/>
      <c r="M2278" s="74"/>
      <c r="N2278" s="74"/>
      <c r="O2278" s="74"/>
      <c r="P2278" s="74"/>
      <c r="R2278" s="74"/>
      <c r="S2278" s="74"/>
      <c r="T2278" s="74"/>
      <c r="U2278" s="74"/>
      <c r="V2278" s="21"/>
      <c r="W2278" s="74"/>
      <c r="X2278" s="74"/>
      <c r="Y2278" s="74"/>
      <c r="Z2278" s="74"/>
      <c r="AA2278" s="74"/>
      <c r="AB2278" s="74"/>
      <c r="AC2278" s="74"/>
      <c r="AD2278" s="74"/>
      <c r="AE2278" s="74"/>
      <c r="AF2278" s="74"/>
      <c r="AG2278" s="74"/>
      <c r="AH2278" s="74"/>
      <c r="AI2278" s="74"/>
      <c r="AJ2278" s="74"/>
      <c r="AK2278" s="74"/>
      <c r="AL2278" s="74"/>
      <c r="AM2278" s="74"/>
      <c r="AN2278" s="74"/>
    </row>
    <row r="2279" spans="1:40" ht="14.5">
      <c r="A2279" s="74"/>
      <c r="B2279" s="74"/>
      <c r="C2279" s="74"/>
      <c r="D2279" s="74"/>
      <c r="E2279" s="74"/>
      <c r="F2279" s="74"/>
      <c r="G2279" s="74"/>
      <c r="H2279" s="74"/>
      <c r="I2279" s="74"/>
      <c r="J2279" s="74"/>
      <c r="K2279" s="74"/>
      <c r="L2279" s="74"/>
      <c r="M2279" s="74"/>
      <c r="N2279" s="74"/>
      <c r="O2279" s="74"/>
      <c r="P2279" s="74"/>
      <c r="R2279" s="74"/>
      <c r="S2279" s="74"/>
      <c r="T2279" s="74"/>
      <c r="U2279" s="74"/>
      <c r="V2279" s="21"/>
      <c r="W2279" s="74"/>
      <c r="X2279" s="74"/>
      <c r="Y2279" s="74"/>
      <c r="Z2279" s="74"/>
      <c r="AA2279" s="74"/>
      <c r="AB2279" s="74"/>
      <c r="AC2279" s="74"/>
      <c r="AD2279" s="74"/>
      <c r="AE2279" s="74"/>
      <c r="AF2279" s="74"/>
      <c r="AG2279" s="74"/>
      <c r="AH2279" s="74"/>
      <c r="AI2279" s="74"/>
      <c r="AJ2279" s="74"/>
      <c r="AK2279" s="74"/>
      <c r="AL2279" s="74"/>
      <c r="AM2279" s="74"/>
      <c r="AN2279" s="74"/>
    </row>
    <row r="2280" spans="1:40" ht="14.5">
      <c r="A2280" s="74"/>
      <c r="B2280" s="74"/>
      <c r="C2280" s="74"/>
      <c r="D2280" s="74"/>
      <c r="E2280" s="74"/>
      <c r="F2280" s="74"/>
      <c r="G2280" s="74"/>
      <c r="H2280" s="74"/>
      <c r="I2280" s="74"/>
      <c r="J2280" s="74"/>
      <c r="K2280" s="74"/>
      <c r="L2280" s="74"/>
      <c r="M2280" s="74"/>
      <c r="N2280" s="74"/>
      <c r="O2280" s="74"/>
      <c r="P2280" s="74"/>
      <c r="R2280" s="74"/>
      <c r="S2280" s="74"/>
      <c r="T2280" s="74"/>
      <c r="U2280" s="74"/>
      <c r="V2280" s="21"/>
      <c r="W2280" s="74"/>
      <c r="X2280" s="74"/>
      <c r="Y2280" s="74"/>
      <c r="Z2280" s="74"/>
      <c r="AA2280" s="74"/>
      <c r="AB2280" s="74"/>
      <c r="AC2280" s="74"/>
      <c r="AD2280" s="74"/>
      <c r="AE2280" s="74"/>
      <c r="AF2280" s="74"/>
      <c r="AG2280" s="74"/>
      <c r="AH2280" s="74"/>
      <c r="AI2280" s="74"/>
      <c r="AJ2280" s="74"/>
      <c r="AK2280" s="74"/>
      <c r="AL2280" s="74"/>
      <c r="AM2280" s="74"/>
      <c r="AN2280" s="74"/>
    </row>
    <row r="2281" spans="1:40" ht="14.5">
      <c r="A2281" s="74"/>
      <c r="B2281" s="74"/>
      <c r="C2281" s="74"/>
      <c r="D2281" s="74"/>
      <c r="E2281" s="74"/>
      <c r="F2281" s="74"/>
      <c r="G2281" s="74"/>
      <c r="H2281" s="74"/>
      <c r="I2281" s="74"/>
      <c r="J2281" s="74"/>
      <c r="K2281" s="74"/>
      <c r="L2281" s="74"/>
      <c r="M2281" s="74"/>
      <c r="N2281" s="74"/>
      <c r="O2281" s="74"/>
      <c r="P2281" s="74"/>
      <c r="R2281" s="74"/>
      <c r="S2281" s="74"/>
      <c r="T2281" s="74"/>
      <c r="U2281" s="74"/>
      <c r="V2281" s="21"/>
      <c r="W2281" s="74"/>
      <c r="X2281" s="74"/>
      <c r="Y2281" s="74"/>
      <c r="Z2281" s="74"/>
      <c r="AA2281" s="74"/>
      <c r="AB2281" s="74"/>
      <c r="AC2281" s="74"/>
      <c r="AD2281" s="74"/>
      <c r="AE2281" s="74"/>
      <c r="AF2281" s="74"/>
      <c r="AG2281" s="74"/>
      <c r="AH2281" s="74"/>
      <c r="AI2281" s="74"/>
      <c r="AJ2281" s="74"/>
      <c r="AK2281" s="74"/>
      <c r="AL2281" s="74"/>
      <c r="AM2281" s="74"/>
      <c r="AN2281" s="74"/>
    </row>
    <row r="2282" spans="1:40" ht="14.5">
      <c r="A2282" s="74"/>
      <c r="B2282" s="74"/>
      <c r="C2282" s="74"/>
      <c r="D2282" s="74"/>
      <c r="E2282" s="74"/>
      <c r="F2282" s="74"/>
      <c r="G2282" s="74"/>
      <c r="H2282" s="74"/>
      <c r="I2282" s="74"/>
      <c r="J2282" s="74"/>
      <c r="K2282" s="74"/>
      <c r="L2282" s="74"/>
      <c r="M2282" s="74"/>
      <c r="N2282" s="74"/>
      <c r="O2282" s="74"/>
      <c r="P2282" s="74"/>
      <c r="R2282" s="74"/>
      <c r="S2282" s="74"/>
      <c r="T2282" s="74"/>
      <c r="U2282" s="74"/>
      <c r="V2282" s="21"/>
      <c r="W2282" s="74"/>
      <c r="X2282" s="74"/>
      <c r="Y2282" s="74"/>
      <c r="Z2282" s="74"/>
      <c r="AA2282" s="74"/>
      <c r="AB2282" s="74"/>
      <c r="AC2282" s="74"/>
      <c r="AD2282" s="74"/>
      <c r="AE2282" s="74"/>
      <c r="AF2282" s="74"/>
      <c r="AG2282" s="74"/>
      <c r="AH2282" s="74"/>
      <c r="AI2282" s="74"/>
      <c r="AJ2282" s="74"/>
      <c r="AK2282" s="74"/>
      <c r="AL2282" s="74"/>
      <c r="AM2282" s="74"/>
      <c r="AN2282" s="74"/>
    </row>
    <row r="2283" spans="1:40" ht="14.5">
      <c r="A2283" s="74"/>
      <c r="B2283" s="74"/>
      <c r="C2283" s="74"/>
      <c r="D2283" s="74"/>
      <c r="E2283" s="74"/>
      <c r="F2283" s="74"/>
      <c r="G2283" s="74"/>
      <c r="H2283" s="74"/>
      <c r="I2283" s="74"/>
      <c r="J2283" s="74"/>
      <c r="K2283" s="74"/>
      <c r="L2283" s="74"/>
      <c r="M2283" s="74"/>
      <c r="N2283" s="74"/>
      <c r="O2283" s="74"/>
      <c r="P2283" s="74"/>
      <c r="R2283" s="74"/>
      <c r="S2283" s="74"/>
      <c r="T2283" s="74"/>
      <c r="U2283" s="74"/>
      <c r="V2283" s="21"/>
      <c r="W2283" s="74"/>
      <c r="X2283" s="74"/>
      <c r="Y2283" s="74"/>
      <c r="Z2283" s="74"/>
      <c r="AA2283" s="74"/>
      <c r="AB2283" s="74"/>
      <c r="AC2283" s="74"/>
      <c r="AD2283" s="74"/>
      <c r="AE2283" s="74"/>
      <c r="AF2283" s="74"/>
      <c r="AG2283" s="74"/>
      <c r="AH2283" s="74"/>
      <c r="AI2283" s="74"/>
      <c r="AJ2283" s="74"/>
      <c r="AK2283" s="74"/>
      <c r="AL2283" s="74"/>
      <c r="AM2283" s="74"/>
      <c r="AN2283" s="74"/>
    </row>
    <row r="2284" spans="1:40" ht="14.5">
      <c r="A2284" s="74"/>
      <c r="B2284" s="74"/>
      <c r="C2284" s="74"/>
      <c r="D2284" s="74"/>
      <c r="E2284" s="74"/>
      <c r="F2284" s="74"/>
      <c r="G2284" s="74"/>
      <c r="H2284" s="74"/>
      <c r="I2284" s="74"/>
      <c r="J2284" s="74"/>
      <c r="K2284" s="74"/>
      <c r="L2284" s="74"/>
      <c r="M2284" s="74"/>
      <c r="N2284" s="74"/>
      <c r="O2284" s="74"/>
      <c r="P2284" s="74"/>
      <c r="R2284" s="74"/>
      <c r="S2284" s="74"/>
      <c r="T2284" s="74"/>
      <c r="U2284" s="74"/>
      <c r="V2284" s="21"/>
      <c r="W2284" s="74"/>
      <c r="X2284" s="74"/>
      <c r="Y2284" s="74"/>
      <c r="Z2284" s="74"/>
      <c r="AA2284" s="74"/>
      <c r="AB2284" s="74"/>
      <c r="AC2284" s="74"/>
      <c r="AD2284" s="74"/>
      <c r="AE2284" s="74"/>
      <c r="AF2284" s="74"/>
      <c r="AG2284" s="74"/>
      <c r="AH2284" s="74"/>
      <c r="AI2284" s="74"/>
      <c r="AJ2284" s="74"/>
      <c r="AK2284" s="74"/>
      <c r="AL2284" s="74"/>
      <c r="AM2284" s="74"/>
      <c r="AN2284" s="74"/>
    </row>
    <row r="2285" spans="1:40" ht="14.5">
      <c r="A2285" s="74"/>
      <c r="B2285" s="74"/>
      <c r="C2285" s="74"/>
      <c r="D2285" s="74"/>
      <c r="E2285" s="74"/>
      <c r="F2285" s="74"/>
      <c r="G2285" s="74"/>
      <c r="H2285" s="74"/>
      <c r="I2285" s="74"/>
      <c r="J2285" s="74"/>
      <c r="K2285" s="74"/>
      <c r="L2285" s="74"/>
      <c r="M2285" s="74"/>
      <c r="N2285" s="74"/>
      <c r="O2285" s="74"/>
      <c r="P2285" s="74"/>
      <c r="R2285" s="74"/>
      <c r="S2285" s="74"/>
      <c r="T2285" s="74"/>
      <c r="U2285" s="74"/>
      <c r="V2285" s="21"/>
      <c r="W2285" s="74"/>
      <c r="X2285" s="74"/>
      <c r="Y2285" s="74"/>
      <c r="Z2285" s="74"/>
      <c r="AA2285" s="74"/>
      <c r="AB2285" s="74"/>
      <c r="AC2285" s="74"/>
      <c r="AD2285" s="74"/>
      <c r="AE2285" s="74"/>
      <c r="AF2285" s="74"/>
      <c r="AG2285" s="74"/>
      <c r="AH2285" s="74"/>
      <c r="AI2285" s="74"/>
      <c r="AJ2285" s="74"/>
      <c r="AK2285" s="74"/>
      <c r="AL2285" s="74"/>
      <c r="AM2285" s="74"/>
      <c r="AN2285" s="74"/>
    </row>
    <row r="2286" spans="1:40" ht="14.5">
      <c r="A2286" s="74"/>
      <c r="B2286" s="74"/>
      <c r="C2286" s="74"/>
      <c r="D2286" s="74"/>
      <c r="E2286" s="74"/>
      <c r="F2286" s="74"/>
      <c r="G2286" s="74"/>
      <c r="H2286" s="74"/>
      <c r="I2286" s="74"/>
      <c r="J2286" s="74"/>
      <c r="K2286" s="74"/>
      <c r="L2286" s="74"/>
      <c r="M2286" s="74"/>
      <c r="N2286" s="74"/>
      <c r="O2286" s="74"/>
      <c r="P2286" s="74"/>
      <c r="R2286" s="74"/>
      <c r="S2286" s="74"/>
      <c r="T2286" s="74"/>
      <c r="U2286" s="74"/>
      <c r="V2286" s="21"/>
      <c r="W2286" s="74"/>
      <c r="X2286" s="74"/>
      <c r="Y2286" s="74"/>
      <c r="Z2286" s="74"/>
      <c r="AA2286" s="74"/>
      <c r="AB2286" s="74"/>
      <c r="AC2286" s="74"/>
      <c r="AD2286" s="74"/>
      <c r="AE2286" s="74"/>
      <c r="AF2286" s="74"/>
      <c r="AG2286" s="74"/>
      <c r="AH2286" s="74"/>
      <c r="AI2286" s="74"/>
      <c r="AJ2286" s="74"/>
      <c r="AK2286" s="74"/>
      <c r="AL2286" s="74"/>
      <c r="AM2286" s="74"/>
      <c r="AN2286" s="74"/>
    </row>
    <row r="2287" spans="1:40" ht="14.5">
      <c r="A2287" s="74"/>
      <c r="B2287" s="74"/>
      <c r="C2287" s="74"/>
      <c r="D2287" s="74"/>
      <c r="E2287" s="74"/>
      <c r="F2287" s="74"/>
      <c r="G2287" s="74"/>
      <c r="H2287" s="74"/>
      <c r="I2287" s="74"/>
      <c r="J2287" s="74"/>
      <c r="K2287" s="74"/>
      <c r="L2287" s="74"/>
      <c r="M2287" s="74"/>
      <c r="N2287" s="74"/>
      <c r="O2287" s="74"/>
      <c r="P2287" s="74"/>
      <c r="R2287" s="74"/>
      <c r="S2287" s="74"/>
      <c r="T2287" s="74"/>
      <c r="U2287" s="74"/>
      <c r="V2287" s="21"/>
      <c r="W2287" s="74"/>
      <c r="X2287" s="74"/>
      <c r="Y2287" s="74"/>
      <c r="Z2287" s="74"/>
      <c r="AA2287" s="74"/>
      <c r="AB2287" s="74"/>
      <c r="AC2287" s="74"/>
      <c r="AD2287" s="74"/>
      <c r="AE2287" s="74"/>
      <c r="AF2287" s="74"/>
      <c r="AG2287" s="74"/>
      <c r="AH2287" s="74"/>
      <c r="AI2287" s="74"/>
      <c r="AJ2287" s="74"/>
      <c r="AK2287" s="74"/>
      <c r="AL2287" s="74"/>
      <c r="AM2287" s="74"/>
      <c r="AN2287" s="74"/>
    </row>
    <row r="2288" spans="1:40" ht="14.5">
      <c r="A2288" s="74"/>
      <c r="B2288" s="74"/>
      <c r="C2288" s="74"/>
      <c r="D2288" s="74"/>
      <c r="E2288" s="74"/>
      <c r="F2288" s="74"/>
      <c r="G2288" s="74"/>
      <c r="H2288" s="74"/>
      <c r="I2288" s="74"/>
      <c r="J2288" s="74"/>
      <c r="K2288" s="74"/>
      <c r="L2288" s="74"/>
      <c r="M2288" s="74"/>
      <c r="N2288" s="74"/>
      <c r="O2288" s="74"/>
      <c r="P2288" s="74"/>
      <c r="R2288" s="74"/>
      <c r="S2288" s="74"/>
      <c r="T2288" s="74"/>
      <c r="U2288" s="74"/>
      <c r="V2288" s="21"/>
      <c r="W2288" s="74"/>
      <c r="X2288" s="74"/>
      <c r="Y2288" s="74"/>
      <c r="Z2288" s="74"/>
      <c r="AA2288" s="74"/>
      <c r="AB2288" s="74"/>
      <c r="AC2288" s="74"/>
      <c r="AD2288" s="74"/>
      <c r="AE2288" s="74"/>
      <c r="AF2288" s="74"/>
      <c r="AG2288" s="74"/>
      <c r="AH2288" s="74"/>
      <c r="AI2288" s="74"/>
      <c r="AJ2288" s="74"/>
      <c r="AK2288" s="74"/>
      <c r="AL2288" s="74"/>
      <c r="AM2288" s="74"/>
      <c r="AN2288" s="74"/>
    </row>
    <row r="2289" spans="1:40" ht="14.5">
      <c r="A2289" s="74"/>
      <c r="B2289" s="74"/>
      <c r="C2289" s="74"/>
      <c r="D2289" s="74"/>
      <c r="E2289" s="74"/>
      <c r="F2289" s="74"/>
      <c r="G2289" s="74"/>
      <c r="H2289" s="74"/>
      <c r="I2289" s="74"/>
      <c r="J2289" s="74"/>
      <c r="K2289" s="74"/>
      <c r="L2289" s="74"/>
      <c r="M2289" s="74"/>
      <c r="N2289" s="74"/>
      <c r="O2289" s="74"/>
      <c r="P2289" s="74"/>
      <c r="R2289" s="74"/>
      <c r="S2289" s="74"/>
      <c r="T2289" s="74"/>
      <c r="U2289" s="74"/>
      <c r="V2289" s="21"/>
      <c r="W2289" s="74"/>
      <c r="X2289" s="74"/>
      <c r="Y2289" s="74"/>
      <c r="Z2289" s="74"/>
      <c r="AA2289" s="74"/>
      <c r="AB2289" s="74"/>
      <c r="AC2289" s="74"/>
      <c r="AD2289" s="74"/>
      <c r="AE2289" s="74"/>
      <c r="AF2289" s="74"/>
      <c r="AG2289" s="74"/>
      <c r="AH2289" s="74"/>
      <c r="AI2289" s="74"/>
      <c r="AJ2289" s="74"/>
      <c r="AK2289" s="74"/>
      <c r="AL2289" s="74"/>
      <c r="AM2289" s="74"/>
      <c r="AN2289" s="74"/>
    </row>
    <row r="2290" spans="1:40" ht="14.5">
      <c r="A2290" s="74"/>
      <c r="B2290" s="74"/>
      <c r="C2290" s="74"/>
      <c r="D2290" s="74"/>
      <c r="E2290" s="74"/>
      <c r="F2290" s="74"/>
      <c r="G2290" s="74"/>
      <c r="H2290" s="74"/>
      <c r="I2290" s="74"/>
      <c r="J2290" s="74"/>
      <c r="K2290" s="74"/>
      <c r="L2290" s="74"/>
      <c r="M2290" s="74"/>
      <c r="N2290" s="74"/>
      <c r="O2290" s="74"/>
      <c r="P2290" s="74"/>
      <c r="R2290" s="74"/>
      <c r="S2290" s="74"/>
      <c r="T2290" s="74"/>
      <c r="U2290" s="74"/>
      <c r="V2290" s="21"/>
      <c r="W2290" s="74"/>
      <c r="X2290" s="74"/>
      <c r="Y2290" s="74"/>
      <c r="Z2290" s="74"/>
      <c r="AA2290" s="74"/>
      <c r="AB2290" s="74"/>
      <c r="AC2290" s="74"/>
      <c r="AD2290" s="74"/>
      <c r="AE2290" s="74"/>
      <c r="AF2290" s="74"/>
      <c r="AG2290" s="74"/>
      <c r="AH2290" s="74"/>
      <c r="AI2290" s="74"/>
      <c r="AJ2290" s="74"/>
      <c r="AK2290" s="74"/>
      <c r="AL2290" s="74"/>
      <c r="AM2290" s="74"/>
      <c r="AN2290" s="74"/>
    </row>
    <row r="2291" spans="1:40" ht="14.5">
      <c r="A2291" s="74"/>
      <c r="B2291" s="74"/>
      <c r="C2291" s="74"/>
      <c r="D2291" s="74"/>
      <c r="E2291" s="74"/>
      <c r="F2291" s="74"/>
      <c r="G2291" s="74"/>
      <c r="H2291" s="74"/>
      <c r="I2291" s="74"/>
      <c r="J2291" s="74"/>
      <c r="K2291" s="74"/>
      <c r="L2291" s="74"/>
      <c r="M2291" s="74"/>
      <c r="N2291" s="74"/>
      <c r="O2291" s="74"/>
      <c r="P2291" s="74"/>
      <c r="R2291" s="74"/>
      <c r="S2291" s="74"/>
      <c r="T2291" s="74"/>
      <c r="U2291" s="74"/>
      <c r="V2291" s="21"/>
      <c r="W2291" s="74"/>
      <c r="X2291" s="74"/>
      <c r="Y2291" s="74"/>
      <c r="Z2291" s="74"/>
      <c r="AA2291" s="74"/>
      <c r="AB2291" s="74"/>
      <c r="AC2291" s="74"/>
      <c r="AD2291" s="74"/>
      <c r="AE2291" s="74"/>
      <c r="AF2291" s="74"/>
      <c r="AG2291" s="74"/>
      <c r="AH2291" s="74"/>
      <c r="AI2291" s="74"/>
      <c r="AJ2291" s="74"/>
      <c r="AK2291" s="74"/>
      <c r="AL2291" s="74"/>
      <c r="AM2291" s="74"/>
      <c r="AN2291" s="74"/>
    </row>
    <row r="2292" spans="1:40" ht="14.5">
      <c r="A2292" s="74"/>
      <c r="B2292" s="74"/>
      <c r="C2292" s="74"/>
      <c r="D2292" s="74"/>
      <c r="E2292" s="74"/>
      <c r="F2292" s="74"/>
      <c r="G2292" s="74"/>
      <c r="H2292" s="74"/>
      <c r="I2292" s="74"/>
      <c r="J2292" s="74"/>
      <c r="K2292" s="74"/>
      <c r="L2292" s="74"/>
      <c r="M2292" s="74"/>
      <c r="N2292" s="74"/>
      <c r="O2292" s="74"/>
      <c r="P2292" s="74"/>
      <c r="R2292" s="74"/>
      <c r="S2292" s="74"/>
      <c r="T2292" s="74"/>
      <c r="U2292" s="74"/>
      <c r="V2292" s="21"/>
      <c r="W2292" s="74"/>
      <c r="X2292" s="74"/>
      <c r="Y2292" s="74"/>
      <c r="Z2292" s="74"/>
      <c r="AA2292" s="74"/>
      <c r="AB2292" s="74"/>
      <c r="AC2292" s="74"/>
      <c r="AD2292" s="74"/>
      <c r="AE2292" s="74"/>
      <c r="AF2292" s="74"/>
      <c r="AG2292" s="74"/>
      <c r="AH2292" s="74"/>
      <c r="AI2292" s="74"/>
      <c r="AJ2292" s="74"/>
      <c r="AK2292" s="74"/>
      <c r="AL2292" s="74"/>
      <c r="AM2292" s="74"/>
      <c r="AN2292" s="74"/>
    </row>
    <row r="2293" spans="1:40" ht="14.5">
      <c r="A2293" s="74"/>
      <c r="B2293" s="74"/>
      <c r="C2293" s="74"/>
      <c r="D2293" s="74"/>
      <c r="E2293" s="74"/>
      <c r="F2293" s="74"/>
      <c r="G2293" s="74"/>
      <c r="H2293" s="74"/>
      <c r="I2293" s="74"/>
      <c r="J2293" s="74"/>
      <c r="K2293" s="74"/>
      <c r="L2293" s="74"/>
      <c r="M2293" s="74"/>
      <c r="N2293" s="74"/>
      <c r="O2293" s="74"/>
      <c r="P2293" s="74"/>
      <c r="R2293" s="74"/>
      <c r="S2293" s="74"/>
      <c r="T2293" s="74"/>
      <c r="U2293" s="74"/>
      <c r="V2293" s="21"/>
      <c r="W2293" s="74"/>
      <c r="X2293" s="74"/>
      <c r="Y2293" s="74"/>
      <c r="Z2293" s="74"/>
      <c r="AA2293" s="74"/>
      <c r="AB2293" s="74"/>
      <c r="AC2293" s="74"/>
      <c r="AD2293" s="74"/>
      <c r="AE2293" s="74"/>
      <c r="AF2293" s="74"/>
      <c r="AG2293" s="74"/>
      <c r="AH2293" s="74"/>
      <c r="AI2293" s="74"/>
      <c r="AJ2293" s="74"/>
      <c r="AK2293" s="74"/>
      <c r="AL2293" s="74"/>
      <c r="AM2293" s="74"/>
      <c r="AN2293" s="74"/>
    </row>
    <row r="2294" spans="1:40" ht="14.5">
      <c r="A2294" s="74"/>
      <c r="B2294" s="74"/>
      <c r="C2294" s="74"/>
      <c r="D2294" s="74"/>
      <c r="E2294" s="74"/>
      <c r="F2294" s="74"/>
      <c r="G2294" s="74"/>
      <c r="H2294" s="74"/>
      <c r="I2294" s="74"/>
      <c r="J2294" s="74"/>
      <c r="K2294" s="74"/>
      <c r="L2294" s="74"/>
      <c r="M2294" s="74"/>
      <c r="N2294" s="74"/>
      <c r="O2294" s="74"/>
      <c r="P2294" s="74"/>
      <c r="R2294" s="74"/>
      <c r="S2294" s="74"/>
      <c r="T2294" s="74"/>
      <c r="U2294" s="74"/>
      <c r="V2294" s="21"/>
      <c r="W2294" s="74"/>
      <c r="X2294" s="74"/>
      <c r="Y2294" s="74"/>
      <c r="Z2294" s="74"/>
      <c r="AA2294" s="74"/>
      <c r="AB2294" s="74"/>
      <c r="AC2294" s="74"/>
      <c r="AD2294" s="74"/>
      <c r="AE2294" s="74"/>
      <c r="AF2294" s="74"/>
      <c r="AG2294" s="74"/>
      <c r="AH2294" s="74"/>
      <c r="AI2294" s="74"/>
      <c r="AJ2294" s="74"/>
      <c r="AK2294" s="74"/>
      <c r="AL2294" s="74"/>
      <c r="AM2294" s="74"/>
      <c r="AN2294" s="74"/>
    </row>
    <row r="2295" spans="1:40" ht="14.5">
      <c r="A2295" s="74"/>
      <c r="B2295" s="74"/>
      <c r="C2295" s="74"/>
      <c r="D2295" s="74"/>
      <c r="E2295" s="74"/>
      <c r="F2295" s="74"/>
      <c r="G2295" s="74"/>
      <c r="H2295" s="74"/>
      <c r="I2295" s="74"/>
      <c r="J2295" s="74"/>
      <c r="K2295" s="74"/>
      <c r="L2295" s="74"/>
      <c r="M2295" s="74"/>
      <c r="N2295" s="74"/>
      <c r="O2295" s="74"/>
      <c r="P2295" s="74"/>
      <c r="R2295" s="74"/>
      <c r="S2295" s="74"/>
      <c r="T2295" s="74"/>
      <c r="U2295" s="74"/>
      <c r="V2295" s="21"/>
      <c r="W2295" s="74"/>
      <c r="X2295" s="74"/>
      <c r="Y2295" s="74"/>
      <c r="Z2295" s="74"/>
      <c r="AA2295" s="74"/>
      <c r="AB2295" s="74"/>
      <c r="AC2295" s="74"/>
      <c r="AD2295" s="74"/>
      <c r="AE2295" s="74"/>
      <c r="AF2295" s="74"/>
      <c r="AG2295" s="74"/>
      <c r="AH2295" s="74"/>
      <c r="AI2295" s="74"/>
      <c r="AJ2295" s="74"/>
      <c r="AK2295" s="74"/>
      <c r="AL2295" s="74"/>
      <c r="AM2295" s="74"/>
      <c r="AN2295" s="74"/>
    </row>
    <row r="2296" spans="1:40" ht="14.5">
      <c r="A2296" s="74"/>
      <c r="B2296" s="74"/>
      <c r="C2296" s="74"/>
      <c r="D2296" s="74"/>
      <c r="E2296" s="74"/>
      <c r="F2296" s="74"/>
      <c r="G2296" s="74"/>
      <c r="H2296" s="74"/>
      <c r="I2296" s="74"/>
      <c r="J2296" s="74"/>
      <c r="K2296" s="74"/>
      <c r="L2296" s="74"/>
      <c r="M2296" s="74"/>
      <c r="N2296" s="74"/>
      <c r="O2296" s="74"/>
      <c r="P2296" s="74"/>
      <c r="R2296" s="74"/>
      <c r="S2296" s="74"/>
      <c r="T2296" s="74"/>
      <c r="U2296" s="74"/>
      <c r="V2296" s="21"/>
      <c r="W2296" s="74"/>
      <c r="X2296" s="74"/>
      <c r="Y2296" s="74"/>
      <c r="Z2296" s="74"/>
      <c r="AA2296" s="74"/>
      <c r="AB2296" s="74"/>
      <c r="AC2296" s="74"/>
      <c r="AD2296" s="74"/>
      <c r="AE2296" s="74"/>
      <c r="AF2296" s="74"/>
      <c r="AG2296" s="74"/>
      <c r="AH2296" s="74"/>
      <c r="AI2296" s="74"/>
      <c r="AJ2296" s="74"/>
      <c r="AK2296" s="74"/>
      <c r="AL2296" s="74"/>
      <c r="AM2296" s="74"/>
      <c r="AN2296" s="74"/>
    </row>
    <row r="2297" spans="1:40" ht="14.5">
      <c r="A2297" s="74"/>
      <c r="B2297" s="74"/>
      <c r="C2297" s="74"/>
      <c r="D2297" s="74"/>
      <c r="E2297" s="74"/>
      <c r="F2297" s="74"/>
      <c r="G2297" s="74"/>
      <c r="H2297" s="74"/>
      <c r="I2297" s="74"/>
      <c r="J2297" s="74"/>
      <c r="K2297" s="74"/>
      <c r="L2297" s="74"/>
      <c r="M2297" s="74"/>
      <c r="N2297" s="74"/>
      <c r="O2297" s="74"/>
      <c r="P2297" s="74"/>
      <c r="R2297" s="74"/>
      <c r="S2297" s="74"/>
      <c r="T2297" s="74"/>
      <c r="U2297" s="74"/>
      <c r="V2297" s="21"/>
      <c r="W2297" s="74"/>
      <c r="X2297" s="74"/>
      <c r="Y2297" s="74"/>
      <c r="Z2297" s="74"/>
      <c r="AA2297" s="74"/>
      <c r="AB2297" s="74"/>
      <c r="AC2297" s="74"/>
      <c r="AD2297" s="74"/>
      <c r="AE2297" s="74"/>
      <c r="AF2297" s="74"/>
      <c r="AG2297" s="74"/>
      <c r="AH2297" s="74"/>
      <c r="AI2297" s="74"/>
      <c r="AJ2297" s="74"/>
      <c r="AK2297" s="74"/>
      <c r="AL2297" s="74"/>
      <c r="AM2297" s="74"/>
      <c r="AN2297" s="74"/>
    </row>
    <row r="2298" spans="1:40" ht="14.5">
      <c r="A2298" s="74"/>
      <c r="B2298" s="74"/>
      <c r="C2298" s="74"/>
      <c r="D2298" s="74"/>
      <c r="E2298" s="74"/>
      <c r="F2298" s="74"/>
      <c r="G2298" s="74"/>
      <c r="H2298" s="74"/>
      <c r="I2298" s="74"/>
      <c r="J2298" s="74"/>
      <c r="K2298" s="74"/>
      <c r="L2298" s="74"/>
      <c r="M2298" s="74"/>
      <c r="N2298" s="74"/>
      <c r="O2298" s="74"/>
      <c r="P2298" s="74"/>
      <c r="R2298" s="74"/>
      <c r="S2298" s="74"/>
      <c r="T2298" s="74"/>
      <c r="U2298" s="74"/>
      <c r="V2298" s="21"/>
      <c r="W2298" s="74"/>
      <c r="X2298" s="74"/>
      <c r="Y2298" s="74"/>
      <c r="Z2298" s="74"/>
      <c r="AA2298" s="74"/>
      <c r="AB2298" s="74"/>
      <c r="AC2298" s="74"/>
      <c r="AD2298" s="74"/>
      <c r="AE2298" s="74"/>
      <c r="AF2298" s="74"/>
      <c r="AG2298" s="74"/>
      <c r="AH2298" s="74"/>
      <c r="AI2298" s="74"/>
      <c r="AJ2298" s="74"/>
      <c r="AK2298" s="74"/>
      <c r="AL2298" s="74"/>
      <c r="AM2298" s="74"/>
      <c r="AN2298" s="74"/>
    </row>
    <row r="2299" spans="1:40" ht="14.5">
      <c r="A2299" s="74"/>
      <c r="B2299" s="74"/>
      <c r="C2299" s="74"/>
      <c r="D2299" s="74"/>
      <c r="E2299" s="74"/>
      <c r="F2299" s="74"/>
      <c r="G2299" s="74"/>
      <c r="H2299" s="74"/>
      <c r="I2299" s="74"/>
      <c r="J2299" s="74"/>
      <c r="K2299" s="74"/>
      <c r="L2299" s="74"/>
      <c r="M2299" s="74"/>
      <c r="N2299" s="74"/>
      <c r="O2299" s="74"/>
      <c r="P2299" s="74"/>
      <c r="R2299" s="74"/>
      <c r="S2299" s="74"/>
      <c r="T2299" s="74"/>
      <c r="U2299" s="74"/>
      <c r="V2299" s="21"/>
      <c r="W2299" s="74"/>
      <c r="X2299" s="74"/>
      <c r="Y2299" s="74"/>
      <c r="Z2299" s="74"/>
      <c r="AA2299" s="74"/>
      <c r="AB2299" s="74"/>
      <c r="AC2299" s="74"/>
      <c r="AD2299" s="74"/>
      <c r="AE2299" s="74"/>
      <c r="AF2299" s="74"/>
      <c r="AG2299" s="74"/>
      <c r="AH2299" s="74"/>
      <c r="AI2299" s="74"/>
      <c r="AJ2299" s="74"/>
      <c r="AK2299" s="74"/>
      <c r="AL2299" s="74"/>
      <c r="AM2299" s="74"/>
      <c r="AN2299" s="74"/>
    </row>
    <row r="2300" spans="1:40" ht="14.5">
      <c r="A2300" s="74"/>
      <c r="B2300" s="74"/>
      <c r="C2300" s="74"/>
      <c r="D2300" s="74"/>
      <c r="E2300" s="74"/>
      <c r="F2300" s="74"/>
      <c r="G2300" s="74"/>
      <c r="H2300" s="74"/>
      <c r="I2300" s="74"/>
      <c r="J2300" s="74"/>
      <c r="K2300" s="74"/>
      <c r="L2300" s="74"/>
      <c r="M2300" s="74"/>
      <c r="N2300" s="74"/>
      <c r="O2300" s="74"/>
      <c r="P2300" s="74"/>
      <c r="R2300" s="74"/>
      <c r="S2300" s="74"/>
      <c r="T2300" s="74"/>
      <c r="U2300" s="74"/>
      <c r="V2300" s="21"/>
      <c r="W2300" s="74"/>
      <c r="X2300" s="74"/>
      <c r="Y2300" s="74"/>
      <c r="Z2300" s="74"/>
      <c r="AA2300" s="74"/>
      <c r="AB2300" s="74"/>
      <c r="AC2300" s="74"/>
      <c r="AD2300" s="74"/>
      <c r="AE2300" s="74"/>
      <c r="AF2300" s="74"/>
      <c r="AG2300" s="74"/>
      <c r="AH2300" s="74"/>
      <c r="AI2300" s="74"/>
      <c r="AJ2300" s="74"/>
      <c r="AK2300" s="74"/>
      <c r="AL2300" s="74"/>
      <c r="AM2300" s="74"/>
      <c r="AN2300" s="74"/>
    </row>
    <row r="2301" spans="1:40" ht="14.5">
      <c r="A2301" s="74"/>
      <c r="B2301" s="74"/>
      <c r="C2301" s="74"/>
      <c r="D2301" s="74"/>
      <c r="E2301" s="74"/>
      <c r="F2301" s="74"/>
      <c r="G2301" s="74"/>
      <c r="H2301" s="74"/>
      <c r="I2301" s="74"/>
      <c r="J2301" s="74"/>
      <c r="K2301" s="74"/>
      <c r="L2301" s="74"/>
      <c r="M2301" s="74"/>
      <c r="N2301" s="74"/>
      <c r="O2301" s="74"/>
      <c r="P2301" s="74"/>
      <c r="R2301" s="74"/>
      <c r="S2301" s="74"/>
      <c r="T2301" s="74"/>
      <c r="U2301" s="74"/>
      <c r="V2301" s="21"/>
      <c r="W2301" s="74"/>
      <c r="X2301" s="74"/>
      <c r="Y2301" s="74"/>
      <c r="Z2301" s="74"/>
      <c r="AA2301" s="74"/>
      <c r="AB2301" s="74"/>
      <c r="AC2301" s="74"/>
      <c r="AD2301" s="74"/>
      <c r="AE2301" s="74"/>
      <c r="AF2301" s="74"/>
      <c r="AG2301" s="74"/>
      <c r="AH2301" s="74"/>
      <c r="AI2301" s="74"/>
      <c r="AJ2301" s="74"/>
      <c r="AK2301" s="74"/>
      <c r="AL2301" s="74"/>
      <c r="AM2301" s="74"/>
      <c r="AN2301" s="74"/>
    </row>
    <row r="2302" spans="1:40" ht="14.5">
      <c r="A2302" s="74"/>
      <c r="B2302" s="74"/>
      <c r="C2302" s="74"/>
      <c r="D2302" s="74"/>
      <c r="E2302" s="74"/>
      <c r="F2302" s="74"/>
      <c r="G2302" s="74"/>
      <c r="H2302" s="74"/>
      <c r="I2302" s="74"/>
      <c r="J2302" s="74"/>
      <c r="K2302" s="74"/>
      <c r="L2302" s="74"/>
      <c r="M2302" s="74"/>
      <c r="N2302" s="74"/>
      <c r="O2302" s="74"/>
      <c r="P2302" s="74"/>
      <c r="R2302" s="74"/>
      <c r="S2302" s="74"/>
      <c r="T2302" s="74"/>
      <c r="U2302" s="74"/>
      <c r="V2302" s="21"/>
      <c r="W2302" s="74"/>
      <c r="X2302" s="74"/>
      <c r="Y2302" s="74"/>
      <c r="Z2302" s="74"/>
      <c r="AA2302" s="74"/>
      <c r="AB2302" s="74"/>
      <c r="AC2302" s="74"/>
      <c r="AD2302" s="74"/>
      <c r="AE2302" s="74"/>
      <c r="AF2302" s="74"/>
      <c r="AG2302" s="74"/>
      <c r="AH2302" s="74"/>
      <c r="AI2302" s="74"/>
      <c r="AJ2302" s="74"/>
      <c r="AK2302" s="74"/>
      <c r="AL2302" s="74"/>
      <c r="AM2302" s="74"/>
      <c r="AN2302" s="74"/>
    </row>
    <row r="2303" spans="1:40" ht="14.5">
      <c r="A2303" s="74"/>
      <c r="B2303" s="74"/>
      <c r="C2303" s="74"/>
      <c r="D2303" s="74"/>
      <c r="E2303" s="74"/>
      <c r="F2303" s="74"/>
      <c r="G2303" s="74"/>
      <c r="H2303" s="74"/>
      <c r="I2303" s="74"/>
      <c r="J2303" s="74"/>
      <c r="K2303" s="74"/>
      <c r="L2303" s="74"/>
      <c r="M2303" s="74"/>
      <c r="N2303" s="74"/>
      <c r="O2303" s="74"/>
      <c r="P2303" s="74"/>
      <c r="R2303" s="74"/>
      <c r="S2303" s="74"/>
      <c r="T2303" s="74"/>
      <c r="U2303" s="74"/>
      <c r="V2303" s="21"/>
      <c r="W2303" s="74"/>
      <c r="X2303" s="74"/>
      <c r="Y2303" s="74"/>
      <c r="Z2303" s="74"/>
      <c r="AA2303" s="74"/>
      <c r="AB2303" s="74"/>
      <c r="AC2303" s="74"/>
      <c r="AD2303" s="74"/>
      <c r="AE2303" s="74"/>
      <c r="AF2303" s="74"/>
      <c r="AG2303" s="74"/>
      <c r="AH2303" s="74"/>
      <c r="AI2303" s="74"/>
      <c r="AJ2303" s="74"/>
      <c r="AK2303" s="74"/>
      <c r="AL2303" s="74"/>
      <c r="AM2303" s="74"/>
      <c r="AN2303" s="74"/>
    </row>
    <row r="2304" spans="1:40" ht="14.5">
      <c r="A2304" s="74"/>
      <c r="B2304" s="74"/>
      <c r="C2304" s="74"/>
      <c r="D2304" s="74"/>
      <c r="E2304" s="74"/>
      <c r="F2304" s="74"/>
      <c r="G2304" s="74"/>
      <c r="H2304" s="74"/>
      <c r="I2304" s="74"/>
      <c r="J2304" s="74"/>
      <c r="K2304" s="74"/>
      <c r="L2304" s="74"/>
      <c r="M2304" s="74"/>
      <c r="N2304" s="74"/>
      <c r="O2304" s="74"/>
      <c r="P2304" s="74"/>
      <c r="R2304" s="74"/>
      <c r="S2304" s="74"/>
      <c r="T2304" s="74"/>
      <c r="U2304" s="74"/>
      <c r="V2304" s="21"/>
      <c r="W2304" s="74"/>
      <c r="X2304" s="74"/>
      <c r="Y2304" s="74"/>
      <c r="Z2304" s="74"/>
      <c r="AA2304" s="74"/>
      <c r="AB2304" s="74"/>
      <c r="AC2304" s="74"/>
      <c r="AD2304" s="74"/>
      <c r="AE2304" s="74"/>
      <c r="AF2304" s="74"/>
      <c r="AG2304" s="74"/>
      <c r="AH2304" s="74"/>
      <c r="AI2304" s="74"/>
      <c r="AJ2304" s="74"/>
      <c r="AK2304" s="74"/>
      <c r="AL2304" s="74"/>
      <c r="AM2304" s="74"/>
      <c r="AN2304" s="74"/>
    </row>
    <row r="2305" spans="1:40" ht="14.5">
      <c r="A2305" s="74"/>
      <c r="B2305" s="74"/>
      <c r="C2305" s="74"/>
      <c r="D2305" s="74"/>
      <c r="E2305" s="74"/>
      <c r="F2305" s="74"/>
      <c r="G2305" s="74"/>
      <c r="H2305" s="74"/>
      <c r="I2305" s="74"/>
      <c r="J2305" s="74"/>
      <c r="K2305" s="74"/>
      <c r="L2305" s="74"/>
      <c r="M2305" s="74"/>
      <c r="N2305" s="74"/>
      <c r="O2305" s="74"/>
      <c r="P2305" s="74"/>
      <c r="R2305" s="74"/>
      <c r="S2305" s="74"/>
      <c r="T2305" s="74"/>
      <c r="U2305" s="74"/>
      <c r="V2305" s="21"/>
      <c r="W2305" s="74"/>
      <c r="X2305" s="74"/>
      <c r="Y2305" s="74"/>
      <c r="Z2305" s="74"/>
      <c r="AA2305" s="74"/>
      <c r="AB2305" s="74"/>
      <c r="AC2305" s="74"/>
      <c r="AD2305" s="74"/>
      <c r="AE2305" s="74"/>
      <c r="AF2305" s="74"/>
      <c r="AG2305" s="74"/>
      <c r="AH2305" s="74"/>
      <c r="AI2305" s="74"/>
      <c r="AJ2305" s="74"/>
      <c r="AK2305" s="74"/>
      <c r="AL2305" s="74"/>
      <c r="AM2305" s="74"/>
      <c r="AN2305" s="74"/>
    </row>
    <row r="2306" spans="1:40" ht="14.5">
      <c r="A2306" s="74"/>
      <c r="B2306" s="74"/>
      <c r="C2306" s="74"/>
      <c r="D2306" s="74"/>
      <c r="E2306" s="74"/>
      <c r="F2306" s="74"/>
      <c r="G2306" s="74"/>
      <c r="H2306" s="74"/>
      <c r="I2306" s="74"/>
      <c r="J2306" s="74"/>
      <c r="K2306" s="74"/>
      <c r="L2306" s="74"/>
      <c r="M2306" s="74"/>
      <c r="N2306" s="74"/>
      <c r="O2306" s="74"/>
      <c r="P2306" s="74"/>
      <c r="R2306" s="74"/>
      <c r="S2306" s="74"/>
      <c r="T2306" s="74"/>
      <c r="U2306" s="74"/>
      <c r="V2306" s="21"/>
      <c r="W2306" s="74"/>
      <c r="X2306" s="74"/>
      <c r="Y2306" s="74"/>
      <c r="Z2306" s="74"/>
      <c r="AA2306" s="74"/>
      <c r="AB2306" s="74"/>
      <c r="AC2306" s="74"/>
      <c r="AD2306" s="74"/>
      <c r="AE2306" s="74"/>
      <c r="AF2306" s="74"/>
      <c r="AG2306" s="74"/>
      <c r="AH2306" s="74"/>
      <c r="AI2306" s="74"/>
      <c r="AJ2306" s="74"/>
      <c r="AK2306" s="74"/>
      <c r="AL2306" s="74"/>
      <c r="AM2306" s="74"/>
      <c r="AN2306" s="74"/>
    </row>
    <row r="2307" spans="1:40" ht="14.5">
      <c r="A2307" s="74"/>
      <c r="B2307" s="74"/>
      <c r="C2307" s="74"/>
      <c r="D2307" s="74"/>
      <c r="E2307" s="74"/>
      <c r="F2307" s="74"/>
      <c r="G2307" s="74"/>
      <c r="H2307" s="74"/>
      <c r="I2307" s="74"/>
      <c r="J2307" s="74"/>
      <c r="K2307" s="74"/>
      <c r="L2307" s="74"/>
      <c r="M2307" s="74"/>
      <c r="N2307" s="74"/>
      <c r="O2307" s="74"/>
      <c r="P2307" s="74"/>
      <c r="R2307" s="74"/>
      <c r="S2307" s="74"/>
      <c r="T2307" s="74"/>
      <c r="U2307" s="74"/>
      <c r="V2307" s="21"/>
      <c r="W2307" s="74"/>
      <c r="X2307" s="74"/>
      <c r="Y2307" s="74"/>
      <c r="Z2307" s="74"/>
      <c r="AA2307" s="74"/>
      <c r="AB2307" s="74"/>
      <c r="AC2307" s="74"/>
      <c r="AD2307" s="74"/>
      <c r="AE2307" s="74"/>
      <c r="AF2307" s="74"/>
      <c r="AG2307" s="74"/>
      <c r="AH2307" s="74"/>
      <c r="AI2307" s="74"/>
      <c r="AJ2307" s="74"/>
      <c r="AK2307" s="74"/>
      <c r="AL2307" s="74"/>
      <c r="AM2307" s="74"/>
      <c r="AN2307" s="74"/>
    </row>
    <row r="2308" spans="1:40" ht="14.5">
      <c r="A2308" s="74"/>
      <c r="B2308" s="74"/>
      <c r="C2308" s="74"/>
      <c r="D2308" s="74"/>
      <c r="E2308" s="74"/>
      <c r="F2308" s="74"/>
      <c r="G2308" s="74"/>
      <c r="H2308" s="74"/>
      <c r="I2308" s="74"/>
      <c r="J2308" s="74"/>
      <c r="K2308" s="74"/>
      <c r="L2308" s="74"/>
      <c r="M2308" s="74"/>
      <c r="N2308" s="74"/>
      <c r="O2308" s="74"/>
      <c r="P2308" s="74"/>
      <c r="R2308" s="74"/>
      <c r="S2308" s="74"/>
      <c r="T2308" s="74"/>
      <c r="U2308" s="74"/>
      <c r="V2308" s="21"/>
      <c r="W2308" s="74"/>
      <c r="X2308" s="74"/>
      <c r="Y2308" s="74"/>
      <c r="Z2308" s="74"/>
      <c r="AA2308" s="74"/>
      <c r="AB2308" s="74"/>
      <c r="AC2308" s="74"/>
      <c r="AD2308" s="74"/>
      <c r="AE2308" s="74"/>
      <c r="AF2308" s="74"/>
      <c r="AG2308" s="74"/>
      <c r="AH2308" s="74"/>
      <c r="AI2308" s="74"/>
      <c r="AJ2308" s="74"/>
      <c r="AK2308" s="74"/>
      <c r="AL2308" s="74"/>
      <c r="AM2308" s="74"/>
      <c r="AN2308" s="74"/>
    </row>
    <row r="2309" spans="1:40" ht="14.5">
      <c r="A2309" s="74"/>
      <c r="B2309" s="74"/>
      <c r="C2309" s="74"/>
      <c r="D2309" s="74"/>
      <c r="E2309" s="74"/>
      <c r="F2309" s="74"/>
      <c r="G2309" s="74"/>
      <c r="H2309" s="74"/>
      <c r="I2309" s="74"/>
      <c r="J2309" s="74"/>
      <c r="K2309" s="74"/>
      <c r="L2309" s="74"/>
      <c r="M2309" s="74"/>
      <c r="N2309" s="74"/>
      <c r="O2309" s="74"/>
      <c r="P2309" s="74"/>
      <c r="R2309" s="74"/>
      <c r="S2309" s="74"/>
      <c r="T2309" s="74"/>
      <c r="U2309" s="74"/>
      <c r="V2309" s="21"/>
      <c r="W2309" s="74"/>
      <c r="X2309" s="74"/>
      <c r="Y2309" s="74"/>
      <c r="Z2309" s="74"/>
      <c r="AA2309" s="74"/>
      <c r="AB2309" s="74"/>
      <c r="AC2309" s="74"/>
      <c r="AD2309" s="74"/>
      <c r="AE2309" s="74"/>
      <c r="AF2309" s="74"/>
      <c r="AG2309" s="74"/>
      <c r="AH2309" s="74"/>
      <c r="AI2309" s="74"/>
      <c r="AJ2309" s="74"/>
      <c r="AK2309" s="74"/>
      <c r="AL2309" s="74"/>
      <c r="AM2309" s="74"/>
      <c r="AN2309" s="74"/>
    </row>
    <row r="2310" spans="1:40" ht="14.5">
      <c r="A2310" s="74"/>
      <c r="B2310" s="74"/>
      <c r="C2310" s="74"/>
      <c r="D2310" s="74"/>
      <c r="E2310" s="74"/>
      <c r="F2310" s="74"/>
      <c r="G2310" s="74"/>
      <c r="H2310" s="74"/>
      <c r="I2310" s="74"/>
      <c r="J2310" s="74"/>
      <c r="K2310" s="74"/>
      <c r="L2310" s="74"/>
      <c r="M2310" s="74"/>
      <c r="N2310" s="74"/>
      <c r="O2310" s="74"/>
      <c r="P2310" s="74"/>
      <c r="R2310" s="74"/>
      <c r="S2310" s="74"/>
      <c r="T2310" s="74"/>
      <c r="U2310" s="74"/>
      <c r="V2310" s="21"/>
      <c r="W2310" s="74"/>
      <c r="X2310" s="74"/>
      <c r="Y2310" s="74"/>
      <c r="Z2310" s="74"/>
      <c r="AA2310" s="74"/>
      <c r="AB2310" s="74"/>
      <c r="AC2310" s="74"/>
      <c r="AD2310" s="74"/>
      <c r="AE2310" s="74"/>
      <c r="AF2310" s="74"/>
      <c r="AG2310" s="74"/>
      <c r="AH2310" s="74"/>
      <c r="AI2310" s="74"/>
      <c r="AJ2310" s="74"/>
      <c r="AK2310" s="74"/>
      <c r="AL2310" s="74"/>
      <c r="AM2310" s="74"/>
      <c r="AN2310" s="74"/>
    </row>
    <row r="2311" spans="1:40" ht="14.5">
      <c r="A2311" s="74"/>
      <c r="B2311" s="74"/>
      <c r="C2311" s="74"/>
      <c r="D2311" s="74"/>
      <c r="E2311" s="74"/>
      <c r="F2311" s="74"/>
      <c r="G2311" s="74"/>
      <c r="H2311" s="74"/>
      <c r="I2311" s="74"/>
      <c r="J2311" s="74"/>
      <c r="K2311" s="74"/>
      <c r="L2311" s="74"/>
      <c r="M2311" s="74"/>
      <c r="N2311" s="74"/>
      <c r="O2311" s="74"/>
      <c r="P2311" s="74"/>
      <c r="R2311" s="74"/>
      <c r="S2311" s="74"/>
      <c r="T2311" s="74"/>
      <c r="U2311" s="74"/>
      <c r="V2311" s="21"/>
      <c r="W2311" s="74"/>
      <c r="X2311" s="74"/>
      <c r="Y2311" s="74"/>
      <c r="Z2311" s="74"/>
      <c r="AA2311" s="74"/>
      <c r="AB2311" s="74"/>
      <c r="AC2311" s="74"/>
      <c r="AD2311" s="74"/>
      <c r="AE2311" s="74"/>
      <c r="AF2311" s="74"/>
      <c r="AG2311" s="74"/>
      <c r="AH2311" s="74"/>
      <c r="AI2311" s="74"/>
      <c r="AJ2311" s="74"/>
      <c r="AK2311" s="74"/>
      <c r="AL2311" s="74"/>
      <c r="AM2311" s="74"/>
      <c r="AN2311" s="74"/>
    </row>
    <row r="2312" spans="1:40" ht="14.5">
      <c r="A2312" s="74"/>
      <c r="B2312" s="74"/>
      <c r="C2312" s="74"/>
      <c r="D2312" s="74"/>
      <c r="E2312" s="74"/>
      <c r="F2312" s="74"/>
      <c r="G2312" s="74"/>
      <c r="H2312" s="74"/>
      <c r="I2312" s="74"/>
      <c r="J2312" s="74"/>
      <c r="K2312" s="74"/>
      <c r="L2312" s="74"/>
      <c r="M2312" s="74"/>
      <c r="N2312" s="74"/>
      <c r="O2312" s="74"/>
      <c r="P2312" s="74"/>
      <c r="R2312" s="74"/>
      <c r="S2312" s="74"/>
      <c r="T2312" s="74"/>
      <c r="U2312" s="74"/>
      <c r="V2312" s="21"/>
      <c r="W2312" s="74"/>
      <c r="X2312" s="74"/>
      <c r="Y2312" s="74"/>
      <c r="Z2312" s="74"/>
      <c r="AA2312" s="74"/>
      <c r="AB2312" s="74"/>
      <c r="AC2312" s="74"/>
      <c r="AD2312" s="74"/>
      <c r="AE2312" s="74"/>
      <c r="AF2312" s="74"/>
      <c r="AG2312" s="74"/>
      <c r="AH2312" s="74"/>
      <c r="AI2312" s="74"/>
      <c r="AJ2312" s="74"/>
      <c r="AK2312" s="74"/>
      <c r="AL2312" s="74"/>
      <c r="AM2312" s="74"/>
      <c r="AN2312" s="74"/>
    </row>
    <row r="2313" spans="1:40" ht="14.5">
      <c r="A2313" s="74"/>
      <c r="B2313" s="74"/>
      <c r="C2313" s="74"/>
      <c r="D2313" s="74"/>
      <c r="E2313" s="74"/>
      <c r="F2313" s="74"/>
      <c r="G2313" s="74"/>
      <c r="H2313" s="74"/>
      <c r="I2313" s="74"/>
      <c r="J2313" s="74"/>
      <c r="K2313" s="74"/>
      <c r="L2313" s="74"/>
      <c r="M2313" s="74"/>
      <c r="N2313" s="74"/>
      <c r="O2313" s="74"/>
      <c r="P2313" s="74"/>
      <c r="R2313" s="74"/>
      <c r="S2313" s="74"/>
      <c r="T2313" s="74"/>
      <c r="U2313" s="74"/>
      <c r="V2313" s="21"/>
      <c r="W2313" s="74"/>
      <c r="X2313" s="74"/>
      <c r="Y2313" s="74"/>
      <c r="Z2313" s="74"/>
      <c r="AA2313" s="74"/>
      <c r="AB2313" s="74"/>
      <c r="AC2313" s="74"/>
      <c r="AD2313" s="74"/>
      <c r="AE2313" s="74"/>
      <c r="AF2313" s="74"/>
      <c r="AG2313" s="74"/>
      <c r="AH2313" s="74"/>
      <c r="AI2313" s="74"/>
      <c r="AJ2313" s="74"/>
      <c r="AK2313" s="74"/>
      <c r="AL2313" s="74"/>
      <c r="AM2313" s="74"/>
      <c r="AN2313" s="74"/>
    </row>
    <row r="2314" spans="1:40" ht="14.5">
      <c r="A2314" s="74"/>
      <c r="B2314" s="74"/>
      <c r="C2314" s="74"/>
      <c r="D2314" s="74"/>
      <c r="E2314" s="74"/>
      <c r="F2314" s="74"/>
      <c r="G2314" s="74"/>
      <c r="H2314" s="74"/>
      <c r="I2314" s="74"/>
      <c r="J2314" s="74"/>
      <c r="K2314" s="74"/>
      <c r="L2314" s="74"/>
      <c r="M2314" s="74"/>
      <c r="N2314" s="74"/>
      <c r="O2314" s="74"/>
      <c r="P2314" s="74"/>
      <c r="R2314" s="74"/>
      <c r="S2314" s="74"/>
      <c r="T2314" s="74"/>
      <c r="U2314" s="74"/>
      <c r="V2314" s="21"/>
      <c r="W2314" s="74"/>
      <c r="X2314" s="74"/>
      <c r="Y2314" s="74"/>
      <c r="Z2314" s="74"/>
      <c r="AA2314" s="74"/>
      <c r="AB2314" s="74"/>
      <c r="AC2314" s="74"/>
      <c r="AD2314" s="74"/>
      <c r="AE2314" s="74"/>
      <c r="AF2314" s="74"/>
      <c r="AG2314" s="74"/>
      <c r="AH2314" s="74"/>
      <c r="AI2314" s="74"/>
      <c r="AJ2314" s="74"/>
      <c r="AK2314" s="74"/>
      <c r="AL2314" s="74"/>
      <c r="AM2314" s="74"/>
      <c r="AN2314" s="74"/>
    </row>
  </sheetData>
  <mergeCells count="3">
    <mergeCell ref="D27:E27"/>
    <mergeCell ref="F237:G237"/>
    <mergeCell ref="A1428:B1428"/>
  </mergeCells>
  <phoneticPr fontId="42"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FD2324"/>
  <sheetViews>
    <sheetView zoomScale="80" zoomScaleNormal="80" workbookViewId="0">
      <pane ySplit="1" topLeftCell="A1408" activePane="bottomLeft" state="frozen"/>
      <selection activeCell="D480" activeCellId="1" sqref="A140 D480"/>
      <selection pane="bottomLeft" activeCell="E1427" sqref="E1427"/>
    </sheetView>
  </sheetViews>
  <sheetFormatPr defaultColWidth="14.453125" defaultRowHeight="15.75" customHeight="1"/>
  <cols>
    <col min="15" max="15" width="14.453125" style="80"/>
    <col min="17" max="19" width="14.453125" style="80"/>
    <col min="21" max="21" width="16.1796875" customWidth="1"/>
  </cols>
  <sheetData>
    <row r="1" spans="1:40" ht="15.75" customHeight="1">
      <c r="A1" s="537" t="s">
        <v>1910</v>
      </c>
      <c r="B1" s="535"/>
      <c r="C1" s="74" t="s">
        <v>1911</v>
      </c>
      <c r="D1" s="74" t="s">
        <v>1912</v>
      </c>
      <c r="E1" s="74" t="s">
        <v>1913</v>
      </c>
      <c r="F1" s="74" t="s">
        <v>1914</v>
      </c>
      <c r="G1" s="74" t="s">
        <v>1915</v>
      </c>
      <c r="H1" s="74" t="s">
        <v>1916</v>
      </c>
      <c r="I1" s="74" t="s">
        <v>1917</v>
      </c>
      <c r="J1" s="74" t="s">
        <v>1918</v>
      </c>
      <c r="K1" s="74" t="s">
        <v>1919</v>
      </c>
      <c r="L1" s="74" t="s">
        <v>9</v>
      </c>
      <c r="M1" s="74" t="s">
        <v>1920</v>
      </c>
      <c r="N1" s="74" t="s">
        <v>1921</v>
      </c>
      <c r="O1" s="74" t="s">
        <v>1922</v>
      </c>
      <c r="P1" s="74" t="s">
        <v>1923</v>
      </c>
      <c r="Q1" s="74" t="s">
        <v>1924</v>
      </c>
      <c r="R1" s="74" t="s">
        <v>1925</v>
      </c>
      <c r="S1" s="74" t="s">
        <v>1926</v>
      </c>
      <c r="T1" s="74" t="s">
        <v>39</v>
      </c>
      <c r="U1" s="74"/>
      <c r="V1" s="21"/>
      <c r="W1" s="21"/>
      <c r="X1" s="21"/>
      <c r="Y1" s="21"/>
      <c r="Z1" s="21"/>
      <c r="AA1" s="21"/>
      <c r="AB1" s="21"/>
      <c r="AC1" s="21"/>
      <c r="AD1" s="21"/>
      <c r="AE1" s="21"/>
      <c r="AF1" s="21"/>
      <c r="AG1" s="21"/>
      <c r="AH1" s="21"/>
      <c r="AI1" s="21"/>
      <c r="AJ1" s="21"/>
      <c r="AK1" s="21"/>
      <c r="AL1" s="21"/>
      <c r="AM1" s="21"/>
      <c r="AN1" s="21"/>
    </row>
    <row r="2" spans="1:40" ht="15.75" customHeight="1">
      <c r="A2" s="187" t="s">
        <v>1927</v>
      </c>
      <c r="B2" s="7">
        <v>43889</v>
      </c>
      <c r="C2" s="74">
        <v>1</v>
      </c>
      <c r="D2" s="74">
        <v>1</v>
      </c>
      <c r="E2" s="74"/>
      <c r="F2" s="74"/>
      <c r="G2" s="74"/>
      <c r="H2" s="74">
        <v>1</v>
      </c>
      <c r="I2" s="74"/>
      <c r="J2" s="74"/>
      <c r="K2" s="74"/>
      <c r="L2" s="74"/>
      <c r="M2" s="74"/>
      <c r="N2" s="74">
        <v>1830</v>
      </c>
      <c r="O2" s="74">
        <v>1</v>
      </c>
      <c r="P2" s="74" t="s">
        <v>1928</v>
      </c>
      <c r="Q2" s="74"/>
      <c r="R2" s="74"/>
      <c r="S2" s="74"/>
      <c r="T2" s="74"/>
      <c r="U2" s="74"/>
      <c r="V2" s="21"/>
      <c r="W2" s="21"/>
      <c r="X2" s="21"/>
      <c r="Y2" s="21"/>
      <c r="Z2" s="21"/>
      <c r="AA2" s="21"/>
      <c r="AB2" s="21"/>
      <c r="AC2" s="21"/>
      <c r="AD2" s="21"/>
      <c r="AE2" s="21"/>
      <c r="AF2" s="21"/>
      <c r="AG2" s="21"/>
      <c r="AH2" s="21"/>
      <c r="AI2" s="21"/>
      <c r="AJ2" s="21"/>
      <c r="AK2" s="21"/>
      <c r="AL2" s="21"/>
      <c r="AM2" s="21"/>
      <c r="AN2" s="21"/>
    </row>
    <row r="3" spans="1:40" ht="15.75" customHeight="1">
      <c r="A3" s="187" t="s">
        <v>42</v>
      </c>
      <c r="B3" s="74" t="s">
        <v>43</v>
      </c>
      <c r="C3" s="74">
        <v>3</v>
      </c>
      <c r="D3" s="74">
        <v>3</v>
      </c>
      <c r="E3" s="74"/>
      <c r="F3" s="74"/>
      <c r="G3" s="74"/>
      <c r="H3" s="74"/>
      <c r="I3" s="74">
        <v>1</v>
      </c>
      <c r="J3" s="74">
        <v>2</v>
      </c>
      <c r="K3" s="74"/>
      <c r="L3" s="74"/>
      <c r="M3" s="74"/>
      <c r="N3" s="74"/>
      <c r="O3" s="74">
        <v>1</v>
      </c>
      <c r="P3" s="74" t="s">
        <v>1928</v>
      </c>
      <c r="Q3" s="74"/>
      <c r="R3" s="74">
        <v>1</v>
      </c>
      <c r="S3" s="74"/>
      <c r="T3" s="74"/>
      <c r="U3" s="74"/>
      <c r="V3" s="21"/>
      <c r="W3" s="21"/>
      <c r="X3" s="21"/>
      <c r="Y3" s="21"/>
      <c r="Z3" s="21"/>
      <c r="AA3" s="21"/>
      <c r="AB3" s="21"/>
      <c r="AC3" s="21"/>
      <c r="AD3" s="21"/>
      <c r="AE3" s="21"/>
      <c r="AF3" s="21"/>
      <c r="AG3" s="21"/>
      <c r="AH3" s="21"/>
      <c r="AI3" s="21"/>
      <c r="AJ3" s="21"/>
      <c r="AK3" s="21"/>
      <c r="AL3" s="21"/>
      <c r="AM3" s="21"/>
      <c r="AN3" s="21"/>
    </row>
    <row r="4" spans="1:40" ht="15.75" customHeight="1">
      <c r="A4" s="187" t="s">
        <v>47</v>
      </c>
      <c r="B4" s="74" t="s">
        <v>48</v>
      </c>
      <c r="C4" s="74">
        <v>10</v>
      </c>
      <c r="D4" s="74">
        <v>10</v>
      </c>
      <c r="E4" s="74">
        <v>3</v>
      </c>
      <c r="F4" s="74"/>
      <c r="G4" s="74"/>
      <c r="H4" s="74"/>
      <c r="I4" s="74">
        <v>6</v>
      </c>
      <c r="J4" s="74">
        <v>4</v>
      </c>
      <c r="K4" s="74"/>
      <c r="L4" s="74"/>
      <c r="M4" s="74">
        <v>3</v>
      </c>
      <c r="N4" s="74"/>
      <c r="O4" s="74"/>
      <c r="P4" s="74" t="s">
        <v>1928</v>
      </c>
      <c r="Q4" s="20">
        <v>1</v>
      </c>
      <c r="R4" s="74"/>
      <c r="S4" s="74"/>
      <c r="T4" s="132" t="s">
        <v>1929</v>
      </c>
      <c r="U4" s="132"/>
      <c r="V4" s="21"/>
      <c r="W4" s="21"/>
      <c r="X4" s="21"/>
      <c r="Y4" s="21"/>
      <c r="Z4" s="21"/>
      <c r="AA4" s="21"/>
      <c r="AB4" s="21"/>
      <c r="AC4" s="21"/>
      <c r="AD4" s="21"/>
      <c r="AE4" s="21"/>
      <c r="AF4" s="21"/>
      <c r="AG4" s="21"/>
      <c r="AH4" s="21"/>
      <c r="AI4" s="21"/>
      <c r="AJ4" s="21"/>
      <c r="AK4" s="21"/>
      <c r="AL4" s="21"/>
      <c r="AM4" s="21"/>
      <c r="AN4" s="21"/>
    </row>
    <row r="5" spans="1:40" ht="15.75" customHeight="1">
      <c r="A5" s="187" t="s">
        <v>1930</v>
      </c>
      <c r="B5" s="74" t="s">
        <v>53</v>
      </c>
      <c r="C5" s="74">
        <v>1</v>
      </c>
      <c r="D5" s="74">
        <v>1</v>
      </c>
      <c r="E5" s="74"/>
      <c r="F5" s="74"/>
      <c r="G5" s="74"/>
      <c r="H5" s="74"/>
      <c r="I5" s="74">
        <v>1</v>
      </c>
      <c r="J5" s="74"/>
      <c r="K5" s="74"/>
      <c r="L5" s="74"/>
      <c r="M5" s="74"/>
      <c r="N5" s="74"/>
      <c r="O5" s="74"/>
      <c r="P5" s="74" t="s">
        <v>1928</v>
      </c>
      <c r="Q5" s="74"/>
      <c r="R5" s="74"/>
      <c r="S5" s="74"/>
      <c r="T5" s="74"/>
      <c r="U5" s="74"/>
      <c r="V5" s="21"/>
      <c r="W5" s="21"/>
      <c r="X5" s="21"/>
      <c r="Y5" s="21"/>
      <c r="Z5" s="21"/>
      <c r="AA5" s="21"/>
      <c r="AB5" s="21"/>
      <c r="AC5" s="21"/>
      <c r="AD5" s="21"/>
      <c r="AE5" s="21"/>
      <c r="AF5" s="21"/>
      <c r="AG5" s="21"/>
      <c r="AH5" s="21"/>
      <c r="AI5" s="21"/>
      <c r="AJ5" s="21"/>
      <c r="AK5" s="21"/>
      <c r="AL5" s="21"/>
      <c r="AM5" s="21"/>
      <c r="AN5" s="21"/>
    </row>
    <row r="6" spans="1:40" ht="15.75" customHeight="1">
      <c r="A6" s="187" t="s">
        <v>58</v>
      </c>
      <c r="B6" s="74" t="s">
        <v>59</v>
      </c>
      <c r="C6" s="74">
        <v>9</v>
      </c>
      <c r="D6" s="74">
        <v>9</v>
      </c>
      <c r="E6" s="74"/>
      <c r="F6" s="74"/>
      <c r="G6" s="74"/>
      <c r="H6" s="74"/>
      <c r="I6" s="74">
        <v>4</v>
      </c>
      <c r="J6" s="74">
        <v>5</v>
      </c>
      <c r="K6" s="74"/>
      <c r="L6" s="74"/>
      <c r="M6" s="74">
        <v>2</v>
      </c>
      <c r="N6" s="74">
        <v>3011</v>
      </c>
      <c r="O6" s="74"/>
      <c r="P6" s="74" t="s">
        <v>1928</v>
      </c>
      <c r="Q6" s="74"/>
      <c r="R6" s="74">
        <v>2</v>
      </c>
      <c r="S6" s="74"/>
      <c r="T6" s="74"/>
      <c r="U6" s="74"/>
      <c r="V6" s="21"/>
      <c r="W6" s="21"/>
      <c r="X6" s="21"/>
      <c r="Y6" s="21"/>
      <c r="Z6" s="21"/>
      <c r="AA6" s="21"/>
      <c r="AB6" s="21"/>
      <c r="AC6" s="21"/>
      <c r="AD6" s="21"/>
      <c r="AE6" s="21"/>
      <c r="AF6" s="21"/>
      <c r="AG6" s="21"/>
      <c r="AH6" s="21"/>
      <c r="AI6" s="21"/>
      <c r="AJ6" s="21"/>
      <c r="AK6" s="21"/>
      <c r="AL6" s="21"/>
      <c r="AM6" s="21"/>
      <c r="AN6" s="21"/>
    </row>
    <row r="7" spans="1:40" ht="15.75" customHeight="1">
      <c r="A7" s="187" t="s">
        <v>63</v>
      </c>
      <c r="B7" s="7">
        <v>43871</v>
      </c>
      <c r="C7" s="74">
        <v>10</v>
      </c>
      <c r="D7" s="74">
        <v>9</v>
      </c>
      <c r="E7" s="74"/>
      <c r="F7" s="74"/>
      <c r="G7" s="74"/>
      <c r="H7" s="74"/>
      <c r="I7" s="74">
        <v>6</v>
      </c>
      <c r="J7" s="74">
        <v>4</v>
      </c>
      <c r="K7" s="74"/>
      <c r="L7" s="74"/>
      <c r="M7" s="74">
        <v>6</v>
      </c>
      <c r="N7" s="74">
        <v>2423</v>
      </c>
      <c r="O7" s="74">
        <v>2</v>
      </c>
      <c r="P7" s="74" t="s">
        <v>1928</v>
      </c>
      <c r="Q7" s="74"/>
      <c r="R7" s="74">
        <v>7</v>
      </c>
      <c r="S7" s="20">
        <v>1</v>
      </c>
      <c r="T7" s="132" t="s">
        <v>1931</v>
      </c>
      <c r="U7" s="132"/>
      <c r="V7" s="21"/>
      <c r="W7" s="21"/>
      <c r="X7" s="21"/>
      <c r="Y7" s="21"/>
      <c r="Z7" s="21"/>
      <c r="AA7" s="21"/>
      <c r="AB7" s="21"/>
      <c r="AC7" s="21"/>
      <c r="AD7" s="21"/>
      <c r="AE7" s="21"/>
      <c r="AF7" s="21"/>
      <c r="AG7" s="21"/>
      <c r="AH7" s="21"/>
      <c r="AI7" s="21"/>
      <c r="AJ7" s="21"/>
      <c r="AK7" s="21"/>
      <c r="AL7" s="21"/>
      <c r="AM7" s="21"/>
      <c r="AN7" s="21"/>
    </row>
    <row r="8" spans="1:40" ht="15.75" customHeight="1">
      <c r="A8" s="187" t="s">
        <v>67</v>
      </c>
      <c r="B8" s="74" t="s">
        <v>68</v>
      </c>
      <c r="C8" s="74">
        <v>2</v>
      </c>
      <c r="D8" s="74">
        <v>2</v>
      </c>
      <c r="E8" s="74"/>
      <c r="F8" s="74"/>
      <c r="G8" s="74"/>
      <c r="H8" s="74"/>
      <c r="I8" s="74"/>
      <c r="J8" s="74">
        <v>2</v>
      </c>
      <c r="K8" s="74"/>
      <c r="L8" s="74">
        <v>2</v>
      </c>
      <c r="M8" s="74"/>
      <c r="N8" s="74">
        <v>3145</v>
      </c>
      <c r="O8" s="74"/>
      <c r="P8" s="74" t="s">
        <v>1928</v>
      </c>
      <c r="Q8" s="74"/>
      <c r="R8" s="74"/>
      <c r="S8" s="74"/>
      <c r="T8" s="74"/>
      <c r="U8" s="74"/>
      <c r="V8" s="21"/>
      <c r="W8" s="21"/>
      <c r="X8" s="21"/>
      <c r="Y8" s="21"/>
      <c r="Z8" s="21"/>
      <c r="AA8" s="21"/>
      <c r="AB8" s="21"/>
      <c r="AC8" s="21"/>
      <c r="AD8" s="21"/>
      <c r="AE8" s="21"/>
      <c r="AF8" s="21"/>
      <c r="AG8" s="21"/>
      <c r="AH8" s="21"/>
      <c r="AI8" s="21"/>
      <c r="AJ8" s="21"/>
      <c r="AK8" s="21"/>
      <c r="AL8" s="21"/>
      <c r="AM8" s="21"/>
      <c r="AN8" s="21"/>
    </row>
    <row r="9" spans="1:40" ht="15.75" customHeight="1">
      <c r="A9" s="187" t="s">
        <v>71</v>
      </c>
      <c r="B9" s="74" t="s">
        <v>72</v>
      </c>
      <c r="C9" s="74">
        <v>15</v>
      </c>
      <c r="D9" s="74">
        <v>15</v>
      </c>
      <c r="E9" s="74">
        <v>0</v>
      </c>
      <c r="F9" s="74"/>
      <c r="G9" s="74"/>
      <c r="H9" s="74"/>
      <c r="I9" s="74">
        <v>3</v>
      </c>
      <c r="J9" s="74">
        <v>12</v>
      </c>
      <c r="K9" s="74"/>
      <c r="L9" s="74"/>
      <c r="M9" s="74"/>
      <c r="N9" s="74"/>
      <c r="O9" s="74"/>
      <c r="P9" s="74" t="s">
        <v>54</v>
      </c>
      <c r="Q9" s="74"/>
      <c r="R9" s="74"/>
      <c r="S9" s="74"/>
      <c r="T9" s="74"/>
      <c r="U9" s="74"/>
      <c r="V9" s="21"/>
      <c r="W9" s="21"/>
      <c r="X9" s="21"/>
      <c r="Y9" s="21"/>
      <c r="Z9" s="21"/>
      <c r="AA9" s="21"/>
      <c r="AB9" s="21"/>
      <c r="AC9" s="21"/>
      <c r="AD9" s="21"/>
      <c r="AE9" s="21"/>
      <c r="AF9" s="21"/>
      <c r="AG9" s="21"/>
      <c r="AH9" s="21"/>
      <c r="AI9" s="21"/>
      <c r="AJ9" s="21"/>
      <c r="AK9" s="21"/>
      <c r="AL9" s="21"/>
      <c r="AM9" s="21"/>
      <c r="AN9" s="21"/>
    </row>
    <row r="10" spans="1:40" ht="15.75" customHeight="1">
      <c r="A10" s="187" t="s">
        <v>76</v>
      </c>
      <c r="B10" s="74" t="s">
        <v>1932</v>
      </c>
      <c r="C10" s="74">
        <v>0</v>
      </c>
      <c r="D10" s="74">
        <v>0</v>
      </c>
      <c r="E10" s="74">
        <v>1</v>
      </c>
      <c r="F10" s="74"/>
      <c r="G10" s="74"/>
      <c r="H10" s="74"/>
      <c r="I10" s="74"/>
      <c r="J10" s="74"/>
      <c r="K10" s="74"/>
      <c r="L10" s="74"/>
      <c r="M10" s="74"/>
      <c r="N10" s="74"/>
      <c r="O10" s="74"/>
      <c r="P10" s="74" t="s">
        <v>1933</v>
      </c>
      <c r="Q10" s="74"/>
      <c r="R10" s="74"/>
      <c r="S10" s="74"/>
      <c r="T10" s="74"/>
      <c r="U10" s="74"/>
      <c r="V10" s="21"/>
      <c r="W10" s="21"/>
      <c r="X10" s="21"/>
      <c r="Y10" s="21"/>
      <c r="Z10" s="21"/>
      <c r="AA10" s="21"/>
      <c r="AB10" s="21"/>
      <c r="AC10" s="21"/>
      <c r="AD10" s="21"/>
      <c r="AE10" s="21"/>
      <c r="AF10" s="21"/>
      <c r="AG10" s="21"/>
      <c r="AH10" s="21"/>
      <c r="AI10" s="21"/>
      <c r="AJ10" s="21"/>
      <c r="AK10" s="21"/>
      <c r="AL10" s="21"/>
      <c r="AM10" s="21"/>
      <c r="AN10" s="21"/>
    </row>
    <row r="11" spans="1:40" ht="15.75" customHeight="1">
      <c r="A11" s="187" t="s">
        <v>78</v>
      </c>
      <c r="B11" s="74" t="s">
        <v>79</v>
      </c>
      <c r="C11" s="74">
        <v>17</v>
      </c>
      <c r="D11" s="74">
        <v>16</v>
      </c>
      <c r="E11" s="74"/>
      <c r="F11" s="74"/>
      <c r="G11" s="74"/>
      <c r="H11" s="74"/>
      <c r="I11" s="74"/>
      <c r="J11" s="74">
        <v>17</v>
      </c>
      <c r="K11" s="74"/>
      <c r="L11" s="74"/>
      <c r="M11" s="74">
        <v>2</v>
      </c>
      <c r="N11" s="74" t="s">
        <v>1934</v>
      </c>
      <c r="O11" s="74"/>
      <c r="P11" s="74" t="s">
        <v>1928</v>
      </c>
      <c r="Q11" s="74">
        <v>0</v>
      </c>
      <c r="R11" s="74">
        <v>3</v>
      </c>
      <c r="S11" s="74"/>
      <c r="T11" s="74"/>
      <c r="U11" s="74"/>
      <c r="V11" s="21"/>
      <c r="W11" s="21"/>
      <c r="X11" s="21"/>
      <c r="Y11" s="21"/>
      <c r="Z11" s="21"/>
      <c r="AA11" s="21"/>
      <c r="AB11" s="21"/>
      <c r="AC11" s="21"/>
      <c r="AD11" s="21"/>
      <c r="AE11" s="21"/>
      <c r="AF11" s="21"/>
      <c r="AG11" s="21"/>
      <c r="AH11" s="21"/>
      <c r="AI11" s="21"/>
      <c r="AJ11" s="21"/>
      <c r="AK11" s="21"/>
      <c r="AL11" s="21"/>
      <c r="AM11" s="21"/>
      <c r="AN11" s="21"/>
    </row>
    <row r="12" spans="1:40" ht="15.75" customHeight="1">
      <c r="A12" s="187" t="s">
        <v>81</v>
      </c>
      <c r="B12" s="74" t="s">
        <v>82</v>
      </c>
      <c r="C12" s="74">
        <v>7</v>
      </c>
      <c r="D12" s="74">
        <v>7</v>
      </c>
      <c r="E12" s="74"/>
      <c r="F12" s="74"/>
      <c r="G12" s="74"/>
      <c r="H12" s="74"/>
      <c r="I12" s="74"/>
      <c r="J12" s="74">
        <v>7</v>
      </c>
      <c r="K12" s="74"/>
      <c r="L12" s="74"/>
      <c r="M12" s="74"/>
      <c r="N12" s="74">
        <v>3264</v>
      </c>
      <c r="O12" s="74"/>
      <c r="P12" s="74">
        <v>1</v>
      </c>
      <c r="Q12" s="74"/>
      <c r="R12" s="74"/>
      <c r="S12" s="74"/>
      <c r="T12" s="74"/>
      <c r="U12" s="74"/>
      <c r="V12" s="21"/>
      <c r="W12" s="21"/>
      <c r="X12" s="21"/>
      <c r="Y12" s="21"/>
      <c r="Z12" s="21"/>
      <c r="AA12" s="21"/>
      <c r="AB12" s="21"/>
      <c r="AC12" s="21"/>
      <c r="AD12" s="21"/>
      <c r="AE12" s="21"/>
      <c r="AF12" s="21"/>
      <c r="AG12" s="21"/>
      <c r="AH12" s="21"/>
      <c r="AI12" s="21"/>
      <c r="AJ12" s="21"/>
      <c r="AK12" s="21"/>
      <c r="AL12" s="21"/>
      <c r="AM12" s="21"/>
      <c r="AN12" s="21"/>
    </row>
    <row r="13" spans="1:40" ht="15.75" customHeight="1">
      <c r="A13" s="187" t="s">
        <v>85</v>
      </c>
      <c r="B13" s="74" t="s">
        <v>1935</v>
      </c>
      <c r="C13" s="74">
        <v>1</v>
      </c>
      <c r="D13" s="74">
        <v>1</v>
      </c>
      <c r="E13" s="74"/>
      <c r="F13" s="74"/>
      <c r="G13" s="74"/>
      <c r="H13" s="74"/>
      <c r="I13" s="74"/>
      <c r="J13" s="74">
        <v>1</v>
      </c>
      <c r="K13" s="74"/>
      <c r="L13" s="74"/>
      <c r="M13" s="74"/>
      <c r="N13" s="74">
        <v>3120</v>
      </c>
      <c r="O13" s="74">
        <v>1</v>
      </c>
      <c r="P13" s="74" t="s">
        <v>1936</v>
      </c>
      <c r="Q13" s="74"/>
      <c r="R13" s="74"/>
      <c r="S13" s="74"/>
      <c r="T13" s="74"/>
      <c r="U13" s="74"/>
      <c r="V13" s="21"/>
      <c r="W13" s="21"/>
      <c r="X13" s="21"/>
      <c r="Y13" s="21"/>
      <c r="Z13" s="21"/>
      <c r="AA13" s="21"/>
      <c r="AB13" s="21"/>
      <c r="AC13" s="21"/>
      <c r="AD13" s="21"/>
      <c r="AE13" s="21"/>
      <c r="AF13" s="21"/>
      <c r="AG13" s="21"/>
      <c r="AH13" s="21"/>
      <c r="AI13" s="21"/>
      <c r="AJ13" s="21"/>
      <c r="AK13" s="21"/>
      <c r="AL13" s="21"/>
      <c r="AM13" s="21"/>
      <c r="AN13" s="21"/>
    </row>
    <row r="14" spans="1:40" ht="15.75" customHeight="1">
      <c r="A14" s="187" t="s">
        <v>87</v>
      </c>
      <c r="B14" s="74" t="s">
        <v>1937</v>
      </c>
      <c r="C14" s="74">
        <v>33</v>
      </c>
      <c r="D14" s="74">
        <v>33</v>
      </c>
      <c r="E14" s="74"/>
      <c r="F14" s="74"/>
      <c r="G14" s="74"/>
      <c r="H14" s="74"/>
      <c r="I14" s="74">
        <v>1</v>
      </c>
      <c r="J14" s="74">
        <v>32</v>
      </c>
      <c r="K14" s="74"/>
      <c r="L14" s="74">
        <v>3</v>
      </c>
      <c r="M14" s="74">
        <v>1</v>
      </c>
      <c r="N14" s="74"/>
      <c r="O14" s="74">
        <v>3</v>
      </c>
      <c r="P14" s="74">
        <v>3</v>
      </c>
      <c r="Q14" s="74">
        <v>0</v>
      </c>
      <c r="R14" s="74">
        <v>1</v>
      </c>
      <c r="S14" s="74"/>
      <c r="T14" s="74"/>
      <c r="U14" s="74"/>
      <c r="V14" s="21"/>
      <c r="W14" s="21"/>
      <c r="X14" s="21"/>
      <c r="Y14" s="21"/>
      <c r="Z14" s="21"/>
      <c r="AA14" s="21"/>
      <c r="AB14" s="21"/>
      <c r="AC14" s="21"/>
      <c r="AD14" s="21"/>
      <c r="AE14" s="21"/>
      <c r="AF14" s="21"/>
      <c r="AG14" s="21"/>
      <c r="AH14" s="21"/>
      <c r="AI14" s="21"/>
      <c r="AJ14" s="21"/>
      <c r="AK14" s="21"/>
      <c r="AL14" s="21"/>
      <c r="AM14" s="21"/>
      <c r="AN14" s="21"/>
    </row>
    <row r="15" spans="1:40" ht="15.75" customHeight="1">
      <c r="A15" s="187" t="s">
        <v>89</v>
      </c>
      <c r="B15" s="74" t="s">
        <v>90</v>
      </c>
      <c r="C15" s="74">
        <v>1</v>
      </c>
      <c r="D15" s="74">
        <v>1</v>
      </c>
      <c r="E15" s="74"/>
      <c r="F15" s="74"/>
      <c r="G15" s="74"/>
      <c r="H15" s="74"/>
      <c r="I15" s="74"/>
      <c r="J15" s="74">
        <v>1</v>
      </c>
      <c r="K15" s="74"/>
      <c r="L15" s="74"/>
      <c r="M15" s="74"/>
      <c r="N15" s="74">
        <v>3205</v>
      </c>
      <c r="O15" s="74"/>
      <c r="P15" s="74">
        <v>1</v>
      </c>
      <c r="Q15" s="74"/>
      <c r="R15" s="74"/>
      <c r="S15" s="74"/>
      <c r="T15" s="74"/>
      <c r="U15" s="74"/>
      <c r="V15" s="21"/>
      <c r="W15" s="21"/>
      <c r="X15" s="21"/>
      <c r="Y15" s="21"/>
      <c r="Z15" s="21"/>
      <c r="AA15" s="21"/>
      <c r="AB15" s="21"/>
      <c r="AC15" s="21"/>
      <c r="AD15" s="21"/>
      <c r="AE15" s="21"/>
      <c r="AF15" s="21"/>
      <c r="AG15" s="21"/>
      <c r="AH15" s="21"/>
      <c r="AI15" s="21"/>
      <c r="AJ15" s="21"/>
      <c r="AK15" s="21"/>
      <c r="AL15" s="21"/>
      <c r="AM15" s="21"/>
      <c r="AN15" s="21"/>
    </row>
    <row r="16" spans="1:40" ht="15.75" customHeight="1">
      <c r="A16" s="187" t="s">
        <v>91</v>
      </c>
      <c r="B16" s="74" t="s">
        <v>92</v>
      </c>
      <c r="C16" s="74">
        <v>17</v>
      </c>
      <c r="D16" s="74">
        <v>17</v>
      </c>
      <c r="E16" s="74"/>
      <c r="F16" s="74"/>
      <c r="G16" s="74"/>
      <c r="H16" s="74"/>
      <c r="I16" s="281">
        <v>3</v>
      </c>
      <c r="J16" s="74">
        <v>14</v>
      </c>
      <c r="K16" s="74"/>
      <c r="L16" s="74"/>
      <c r="M16" s="74"/>
      <c r="N16" s="74">
        <v>3154</v>
      </c>
      <c r="O16" s="74">
        <v>17</v>
      </c>
      <c r="P16" s="74" t="s">
        <v>1928</v>
      </c>
      <c r="Q16" s="74"/>
      <c r="R16" s="74"/>
      <c r="S16" s="74"/>
      <c r="T16" s="538" t="s">
        <v>1938</v>
      </c>
      <c r="U16" s="535"/>
      <c r="V16" s="21"/>
      <c r="W16" s="21"/>
      <c r="X16" s="21"/>
      <c r="Y16" s="21"/>
      <c r="Z16" s="21"/>
      <c r="AA16" s="21"/>
      <c r="AB16" s="21"/>
      <c r="AC16" s="21"/>
      <c r="AD16" s="21"/>
      <c r="AE16" s="21"/>
      <c r="AF16" s="21"/>
      <c r="AG16" s="21"/>
      <c r="AH16" s="21"/>
      <c r="AI16" s="21"/>
      <c r="AJ16" s="21"/>
      <c r="AK16" s="21"/>
      <c r="AL16" s="21"/>
      <c r="AM16" s="21"/>
      <c r="AN16" s="21"/>
    </row>
    <row r="17" spans="1:40" ht="15.75" customHeight="1">
      <c r="A17" s="187" t="s">
        <v>94</v>
      </c>
      <c r="B17" s="74" t="s">
        <v>95</v>
      </c>
      <c r="C17" s="74">
        <v>5</v>
      </c>
      <c r="D17" s="74">
        <v>5</v>
      </c>
      <c r="E17" s="74"/>
      <c r="F17" s="74"/>
      <c r="G17" s="74"/>
      <c r="H17" s="74"/>
      <c r="I17" s="74"/>
      <c r="J17" s="74">
        <v>5</v>
      </c>
      <c r="K17" s="74"/>
      <c r="L17" s="74"/>
      <c r="M17" s="74"/>
      <c r="N17" s="74">
        <v>3691</v>
      </c>
      <c r="O17" s="74"/>
      <c r="P17" s="74" t="s">
        <v>1928</v>
      </c>
      <c r="Q17" s="74"/>
      <c r="R17" s="74"/>
      <c r="S17" s="74"/>
      <c r="T17" s="74"/>
      <c r="U17" s="74"/>
      <c r="V17" s="21"/>
      <c r="W17" s="21"/>
      <c r="X17" s="21"/>
      <c r="Y17" s="21"/>
      <c r="Z17" s="21"/>
      <c r="AA17" s="21"/>
      <c r="AB17" s="21"/>
      <c r="AC17" s="21"/>
      <c r="AD17" s="21"/>
      <c r="AE17" s="21"/>
      <c r="AF17" s="21"/>
      <c r="AG17" s="21"/>
      <c r="AH17" s="21"/>
      <c r="AI17" s="21"/>
      <c r="AJ17" s="21"/>
      <c r="AK17" s="21"/>
      <c r="AL17" s="21"/>
      <c r="AM17" s="21"/>
      <c r="AN17" s="21"/>
    </row>
    <row r="18" spans="1:40" ht="15.75" customHeight="1">
      <c r="A18" s="187" t="s">
        <v>98</v>
      </c>
      <c r="B18" s="74" t="s">
        <v>99</v>
      </c>
      <c r="C18" s="74">
        <v>1</v>
      </c>
      <c r="D18" s="74">
        <v>1</v>
      </c>
      <c r="E18" s="74"/>
      <c r="F18" s="74"/>
      <c r="G18" s="74"/>
      <c r="H18" s="74"/>
      <c r="I18" s="74"/>
      <c r="J18" s="74">
        <v>1</v>
      </c>
      <c r="K18" s="74"/>
      <c r="L18" s="74"/>
      <c r="M18" s="74"/>
      <c r="N18" s="74">
        <v>3130</v>
      </c>
      <c r="O18" s="74">
        <v>1</v>
      </c>
      <c r="P18" s="74" t="s">
        <v>1928</v>
      </c>
      <c r="Q18" s="74"/>
      <c r="R18" s="74"/>
      <c r="S18" s="74"/>
      <c r="T18" s="74"/>
      <c r="U18" s="74"/>
      <c r="V18" s="21"/>
      <c r="W18" s="21"/>
      <c r="X18" s="21"/>
      <c r="Y18" s="21"/>
      <c r="Z18" s="21"/>
      <c r="AA18" s="21"/>
      <c r="AB18" s="21"/>
      <c r="AC18" s="21"/>
      <c r="AD18" s="21"/>
      <c r="AE18" s="21"/>
      <c r="AF18" s="21"/>
      <c r="AG18" s="21"/>
      <c r="AH18" s="21"/>
      <c r="AI18" s="21"/>
      <c r="AJ18" s="21"/>
      <c r="AK18" s="21"/>
      <c r="AL18" s="21"/>
      <c r="AM18" s="21"/>
      <c r="AN18" s="21"/>
    </row>
    <row r="19" spans="1:40" ht="15.75" customHeight="1">
      <c r="A19" s="187" t="s">
        <v>101</v>
      </c>
      <c r="B19" s="74" t="s">
        <v>102</v>
      </c>
      <c r="C19" s="74">
        <v>1</v>
      </c>
      <c r="D19" s="74">
        <v>1</v>
      </c>
      <c r="E19" s="74"/>
      <c r="F19" s="74"/>
      <c r="G19" s="74"/>
      <c r="H19" s="74"/>
      <c r="I19" s="74">
        <v>1</v>
      </c>
      <c r="J19" s="74"/>
      <c r="K19" s="74"/>
      <c r="L19" s="74"/>
      <c r="M19" s="74"/>
      <c r="N19" s="74">
        <v>1500</v>
      </c>
      <c r="O19" s="74"/>
      <c r="P19" s="74" t="s">
        <v>1928</v>
      </c>
      <c r="Q19" s="74"/>
      <c r="R19" s="74">
        <v>1</v>
      </c>
      <c r="S19" s="74"/>
      <c r="T19" s="74"/>
      <c r="U19" s="74"/>
      <c r="V19" s="21"/>
      <c r="W19" s="21"/>
      <c r="X19" s="21"/>
      <c r="Y19" s="21"/>
      <c r="Z19" s="21"/>
      <c r="AA19" s="21"/>
      <c r="AB19" s="21"/>
      <c r="AC19" s="21"/>
      <c r="AD19" s="21"/>
      <c r="AE19" s="21"/>
      <c r="AF19" s="21"/>
      <c r="AG19" s="21"/>
      <c r="AH19" s="21"/>
      <c r="AI19" s="21"/>
      <c r="AJ19" s="21"/>
      <c r="AK19" s="21"/>
      <c r="AL19" s="21"/>
      <c r="AM19" s="21"/>
      <c r="AN19" s="21"/>
    </row>
    <row r="20" spans="1:40" ht="15.75" customHeight="1">
      <c r="A20" s="187" t="s">
        <v>104</v>
      </c>
      <c r="B20" s="74" t="s">
        <v>86</v>
      </c>
      <c r="C20" s="74">
        <v>1</v>
      </c>
      <c r="D20" s="74">
        <v>1</v>
      </c>
      <c r="E20" s="74"/>
      <c r="F20" s="74"/>
      <c r="G20" s="74"/>
      <c r="H20" s="74"/>
      <c r="I20" s="74">
        <v>1</v>
      </c>
      <c r="J20" s="74"/>
      <c r="K20" s="74"/>
      <c r="L20" s="74"/>
      <c r="M20" s="74">
        <v>1</v>
      </c>
      <c r="N20" s="74"/>
      <c r="O20" s="74"/>
      <c r="P20" s="74" t="s">
        <v>1928</v>
      </c>
      <c r="Q20" s="74"/>
      <c r="R20" s="74"/>
      <c r="S20" s="74"/>
      <c r="T20" s="74"/>
      <c r="U20" s="74"/>
      <c r="V20" s="21"/>
      <c r="W20" s="21"/>
      <c r="X20" s="21"/>
      <c r="Y20" s="21"/>
      <c r="Z20" s="21"/>
      <c r="AA20" s="21"/>
      <c r="AB20" s="21"/>
      <c r="AC20" s="21"/>
      <c r="AD20" s="21"/>
      <c r="AE20" s="21"/>
      <c r="AF20" s="21"/>
      <c r="AG20" s="21"/>
      <c r="AH20" s="21"/>
      <c r="AI20" s="21"/>
      <c r="AJ20" s="21"/>
      <c r="AK20" s="21"/>
      <c r="AL20" s="21"/>
      <c r="AM20" s="21"/>
      <c r="AN20" s="21"/>
    </row>
    <row r="21" spans="1:40" ht="15.75" customHeight="1">
      <c r="A21" s="187" t="s">
        <v>106</v>
      </c>
      <c r="B21" s="74" t="s">
        <v>86</v>
      </c>
      <c r="C21" s="74">
        <v>6</v>
      </c>
      <c r="D21" s="74">
        <v>6</v>
      </c>
      <c r="E21" s="74"/>
      <c r="F21" s="74"/>
      <c r="G21" s="74"/>
      <c r="H21" s="74"/>
      <c r="I21" s="74"/>
      <c r="J21" s="74">
        <v>6</v>
      </c>
      <c r="K21" s="74"/>
      <c r="L21" s="74"/>
      <c r="M21" s="74"/>
      <c r="N21" s="74"/>
      <c r="O21" s="74"/>
      <c r="P21" s="74" t="s">
        <v>1936</v>
      </c>
      <c r="Q21" s="74"/>
      <c r="R21" s="74"/>
      <c r="S21" s="74"/>
      <c r="T21" s="74"/>
      <c r="U21" s="74"/>
      <c r="V21" s="21"/>
      <c r="W21" s="21"/>
      <c r="X21" s="21"/>
      <c r="Y21" s="21"/>
      <c r="Z21" s="21"/>
      <c r="AA21" s="21"/>
      <c r="AB21" s="21"/>
      <c r="AC21" s="21"/>
      <c r="AD21" s="21"/>
      <c r="AE21" s="21"/>
      <c r="AF21" s="21"/>
      <c r="AG21" s="21"/>
      <c r="AH21" s="21"/>
      <c r="AI21" s="21"/>
      <c r="AJ21" s="21"/>
      <c r="AK21" s="21"/>
      <c r="AL21" s="21"/>
      <c r="AM21" s="21"/>
      <c r="AN21" s="21"/>
    </row>
    <row r="22" spans="1:40" ht="15.75" customHeight="1">
      <c r="A22" s="187" t="s">
        <v>108</v>
      </c>
      <c r="B22" s="74" t="s">
        <v>99</v>
      </c>
      <c r="C22" s="74">
        <v>1</v>
      </c>
      <c r="D22" s="74">
        <v>1</v>
      </c>
      <c r="E22" s="74"/>
      <c r="F22" s="74"/>
      <c r="G22" s="74"/>
      <c r="H22" s="74"/>
      <c r="I22" s="74"/>
      <c r="J22" s="74">
        <v>1</v>
      </c>
      <c r="K22" s="74"/>
      <c r="L22" s="74"/>
      <c r="M22" s="74"/>
      <c r="N22" s="74">
        <v>2500</v>
      </c>
      <c r="O22" s="74">
        <v>1</v>
      </c>
      <c r="P22" s="74"/>
      <c r="Q22" s="74"/>
      <c r="R22" s="74"/>
      <c r="S22" s="74"/>
      <c r="T22" s="74"/>
      <c r="U22" s="74"/>
      <c r="V22" s="21"/>
      <c r="W22" s="21"/>
      <c r="X22" s="21"/>
      <c r="Y22" s="21"/>
      <c r="Z22" s="21"/>
      <c r="AA22" s="21"/>
      <c r="AB22" s="21"/>
      <c r="AC22" s="21"/>
      <c r="AD22" s="21"/>
      <c r="AE22" s="21"/>
      <c r="AF22" s="21"/>
      <c r="AG22" s="21"/>
      <c r="AH22" s="21"/>
      <c r="AI22" s="21"/>
      <c r="AJ22" s="21"/>
      <c r="AK22" s="21"/>
      <c r="AL22" s="21"/>
      <c r="AM22" s="21"/>
      <c r="AN22" s="21"/>
    </row>
    <row r="23" spans="1:40" ht="15.75" customHeight="1">
      <c r="A23" s="187" t="s">
        <v>111</v>
      </c>
      <c r="B23" s="7">
        <v>43922</v>
      </c>
      <c r="C23" s="74">
        <v>1</v>
      </c>
      <c r="D23" s="74">
        <v>1</v>
      </c>
      <c r="E23" s="74"/>
      <c r="F23" s="74"/>
      <c r="G23" s="74"/>
      <c r="H23" s="74"/>
      <c r="I23" s="74"/>
      <c r="J23" s="74">
        <v>1</v>
      </c>
      <c r="K23" s="74"/>
      <c r="L23" s="74"/>
      <c r="M23" s="74"/>
      <c r="N23" s="74"/>
      <c r="O23" s="74"/>
      <c r="P23" s="74" t="s">
        <v>1928</v>
      </c>
      <c r="Q23" s="74"/>
      <c r="R23" s="74"/>
      <c r="S23" s="74"/>
      <c r="T23" s="74"/>
      <c r="U23" s="74"/>
      <c r="V23" s="21"/>
      <c r="W23" s="21"/>
      <c r="X23" s="21"/>
      <c r="Y23" s="21"/>
      <c r="Z23" s="21"/>
      <c r="AA23" s="21"/>
      <c r="AB23" s="21"/>
      <c r="AC23" s="21"/>
      <c r="AD23" s="21"/>
      <c r="AE23" s="21"/>
      <c r="AF23" s="21"/>
      <c r="AG23" s="21"/>
      <c r="AH23" s="21"/>
      <c r="AI23" s="21"/>
      <c r="AJ23" s="21"/>
      <c r="AK23" s="21"/>
      <c r="AL23" s="21"/>
      <c r="AM23" s="21"/>
      <c r="AN23" s="21"/>
    </row>
    <row r="24" spans="1:40" ht="15.75" customHeight="1">
      <c r="A24" s="187" t="s">
        <v>112</v>
      </c>
      <c r="B24" s="7">
        <v>43927</v>
      </c>
      <c r="C24" s="74">
        <v>1</v>
      </c>
      <c r="D24" s="74">
        <v>1</v>
      </c>
      <c r="E24" s="74"/>
      <c r="F24" s="74"/>
      <c r="G24" s="74"/>
      <c r="H24" s="74"/>
      <c r="I24" s="74"/>
      <c r="J24" s="74">
        <v>1</v>
      </c>
      <c r="K24" s="74"/>
      <c r="L24" s="74">
        <v>1</v>
      </c>
      <c r="M24" s="74"/>
      <c r="N24" s="74">
        <v>2790</v>
      </c>
      <c r="O24" s="74"/>
      <c r="P24" s="74" t="s">
        <v>1928</v>
      </c>
      <c r="Q24" s="74"/>
      <c r="R24" s="74"/>
      <c r="S24" s="74"/>
      <c r="T24" s="74"/>
      <c r="U24" s="74"/>
      <c r="V24" s="21"/>
      <c r="W24" s="21"/>
      <c r="X24" s="21"/>
      <c r="Y24" s="21"/>
      <c r="Z24" s="21"/>
      <c r="AA24" s="21"/>
      <c r="AB24" s="21"/>
      <c r="AC24" s="21"/>
      <c r="AD24" s="21"/>
      <c r="AE24" s="21"/>
      <c r="AF24" s="21"/>
      <c r="AG24" s="21"/>
      <c r="AH24" s="21"/>
      <c r="AI24" s="21"/>
      <c r="AJ24" s="21"/>
      <c r="AK24" s="21"/>
      <c r="AL24" s="21"/>
      <c r="AM24" s="21"/>
      <c r="AN24" s="21"/>
    </row>
    <row r="25" spans="1:40" ht="15.75" customHeight="1">
      <c r="A25" s="187" t="s">
        <v>115</v>
      </c>
      <c r="B25" s="7">
        <v>43927</v>
      </c>
      <c r="C25" s="74">
        <v>2</v>
      </c>
      <c r="D25" s="74">
        <v>1</v>
      </c>
      <c r="E25" s="74"/>
      <c r="F25" s="74"/>
      <c r="G25" s="74"/>
      <c r="H25" s="74"/>
      <c r="I25" s="74"/>
      <c r="J25" s="74">
        <v>2</v>
      </c>
      <c r="K25" s="74"/>
      <c r="L25" s="74"/>
      <c r="M25" s="74"/>
      <c r="N25" s="74">
        <v>2420</v>
      </c>
      <c r="O25" s="74"/>
      <c r="P25" s="74" t="s">
        <v>1928</v>
      </c>
      <c r="Q25" s="74"/>
      <c r="R25" s="74"/>
      <c r="S25" s="74"/>
      <c r="T25" s="74"/>
      <c r="U25" s="74"/>
      <c r="V25" s="21"/>
      <c r="W25" s="21"/>
      <c r="X25" s="21"/>
      <c r="Y25" s="21"/>
      <c r="Z25" s="21"/>
      <c r="AA25" s="21"/>
      <c r="AB25" s="21"/>
      <c r="AC25" s="21"/>
      <c r="AD25" s="21"/>
      <c r="AE25" s="21"/>
      <c r="AF25" s="21"/>
      <c r="AG25" s="21"/>
      <c r="AH25" s="21"/>
      <c r="AI25" s="21"/>
      <c r="AJ25" s="21"/>
      <c r="AK25" s="21"/>
      <c r="AL25" s="21"/>
      <c r="AM25" s="21"/>
      <c r="AN25" s="21"/>
    </row>
    <row r="26" spans="1:40" ht="15.75" customHeight="1">
      <c r="A26" s="187" t="s">
        <v>117</v>
      </c>
      <c r="B26" s="74" t="s">
        <v>92</v>
      </c>
      <c r="C26" s="74">
        <v>4</v>
      </c>
      <c r="D26" s="74">
        <v>4</v>
      </c>
      <c r="E26" s="74"/>
      <c r="F26" s="74"/>
      <c r="G26" s="74"/>
      <c r="H26" s="74"/>
      <c r="I26" s="74"/>
      <c r="J26" s="74">
        <v>4</v>
      </c>
      <c r="K26" s="74"/>
      <c r="L26" s="74"/>
      <c r="M26" s="74"/>
      <c r="N26" s="74">
        <v>3400</v>
      </c>
      <c r="O26" s="74">
        <v>2</v>
      </c>
      <c r="P26" s="74" t="s">
        <v>1928</v>
      </c>
      <c r="Q26" s="74"/>
      <c r="R26" s="74"/>
      <c r="S26" s="74"/>
      <c r="T26" s="74"/>
      <c r="U26" s="74"/>
      <c r="V26" s="21"/>
      <c r="W26" s="21"/>
      <c r="X26" s="21"/>
      <c r="Y26" s="21"/>
      <c r="Z26" s="21"/>
      <c r="AA26" s="21"/>
      <c r="AB26" s="21"/>
      <c r="AC26" s="21"/>
      <c r="AD26" s="21"/>
      <c r="AE26" s="21"/>
      <c r="AF26" s="21"/>
      <c r="AG26" s="21"/>
      <c r="AH26" s="21"/>
      <c r="AI26" s="21"/>
      <c r="AJ26" s="21"/>
      <c r="AK26" s="21"/>
      <c r="AL26" s="21"/>
      <c r="AM26" s="21"/>
      <c r="AN26" s="21"/>
    </row>
    <row r="27" spans="1:40" ht="15.75" customHeight="1">
      <c r="A27" s="187" t="s">
        <v>118</v>
      </c>
      <c r="B27" s="7">
        <v>43928</v>
      </c>
      <c r="C27" s="74">
        <v>42</v>
      </c>
      <c r="D27" s="74">
        <v>42</v>
      </c>
      <c r="E27" s="74"/>
      <c r="F27" s="74"/>
      <c r="G27" s="74"/>
      <c r="H27" s="74"/>
      <c r="I27" s="74">
        <v>2</v>
      </c>
      <c r="J27" s="74"/>
      <c r="K27" s="74"/>
      <c r="L27" s="74"/>
      <c r="M27" s="74"/>
      <c r="N27" s="74"/>
      <c r="O27" s="74">
        <v>3</v>
      </c>
      <c r="P27" s="74">
        <v>3</v>
      </c>
      <c r="Q27" s="74"/>
      <c r="R27" s="74"/>
      <c r="S27" s="74"/>
      <c r="T27" s="74"/>
      <c r="U27" s="74"/>
      <c r="V27" s="21"/>
      <c r="W27" s="21"/>
      <c r="X27" s="21"/>
      <c r="Y27" s="21"/>
      <c r="Z27" s="21"/>
      <c r="AA27" s="21"/>
      <c r="AB27" s="21"/>
      <c r="AC27" s="21"/>
      <c r="AD27" s="21"/>
      <c r="AE27" s="21"/>
      <c r="AF27" s="21"/>
      <c r="AG27" s="21"/>
      <c r="AH27" s="21"/>
      <c r="AI27" s="21"/>
      <c r="AJ27" s="21"/>
      <c r="AK27" s="21"/>
      <c r="AL27" s="21"/>
      <c r="AM27" s="21"/>
      <c r="AN27" s="21"/>
    </row>
    <row r="28" spans="1:40" ht="15.75" customHeight="1">
      <c r="A28" s="187" t="s">
        <v>122</v>
      </c>
      <c r="B28" s="74" t="s">
        <v>64</v>
      </c>
      <c r="C28" s="74">
        <v>16</v>
      </c>
      <c r="D28" s="74">
        <v>16</v>
      </c>
      <c r="E28" s="74">
        <v>25</v>
      </c>
      <c r="F28" s="74"/>
      <c r="G28" s="74"/>
      <c r="H28" s="74"/>
      <c r="I28" s="74"/>
      <c r="J28" s="74"/>
      <c r="K28" s="74"/>
      <c r="L28" s="74"/>
      <c r="M28" s="74"/>
      <c r="N28" s="74"/>
      <c r="O28" s="74"/>
      <c r="P28" s="74"/>
      <c r="Q28" s="74"/>
      <c r="R28" s="74"/>
      <c r="S28" s="74"/>
      <c r="T28" s="74"/>
      <c r="U28" s="74"/>
      <c r="V28" s="21"/>
      <c r="W28" s="21"/>
      <c r="X28" s="21"/>
      <c r="Y28" s="21"/>
      <c r="Z28" s="21"/>
      <c r="AA28" s="21"/>
      <c r="AB28" s="21"/>
      <c r="AC28" s="21"/>
      <c r="AD28" s="21"/>
      <c r="AE28" s="21"/>
      <c r="AF28" s="21"/>
      <c r="AG28" s="21"/>
      <c r="AH28" s="21"/>
      <c r="AI28" s="21"/>
      <c r="AJ28" s="21"/>
      <c r="AK28" s="21"/>
      <c r="AL28" s="21"/>
      <c r="AM28" s="21"/>
      <c r="AN28" s="21"/>
    </row>
    <row r="29" spans="1:40" ht="15.75" customHeight="1">
      <c r="A29" s="187" t="s">
        <v>123</v>
      </c>
      <c r="B29" s="7">
        <v>43929</v>
      </c>
      <c r="C29" s="74">
        <v>21</v>
      </c>
      <c r="D29" s="74">
        <v>20</v>
      </c>
      <c r="E29" s="74"/>
      <c r="F29" s="74"/>
      <c r="G29" s="74">
        <v>3</v>
      </c>
      <c r="H29" s="74"/>
      <c r="I29" s="74">
        <v>2</v>
      </c>
      <c r="J29" s="74">
        <v>19</v>
      </c>
      <c r="K29" s="74"/>
      <c r="L29" s="74"/>
      <c r="M29" s="74"/>
      <c r="N29" s="74"/>
      <c r="O29" s="74"/>
      <c r="P29" s="74" t="s">
        <v>1928</v>
      </c>
      <c r="Q29" s="74"/>
      <c r="R29" s="74"/>
      <c r="S29" s="74"/>
      <c r="T29" s="74"/>
      <c r="U29" s="74"/>
      <c r="V29" s="21"/>
      <c r="W29" s="21"/>
      <c r="X29" s="21"/>
      <c r="Y29" s="21"/>
      <c r="Z29" s="21"/>
      <c r="AA29" s="21"/>
      <c r="AB29" s="21"/>
      <c r="AC29" s="21"/>
      <c r="AD29" s="21"/>
      <c r="AE29" s="21"/>
      <c r="AF29" s="21"/>
      <c r="AG29" s="21"/>
      <c r="AH29" s="21"/>
      <c r="AI29" s="21"/>
      <c r="AJ29" s="21"/>
      <c r="AK29" s="21"/>
      <c r="AL29" s="21"/>
      <c r="AM29" s="21"/>
      <c r="AN29" s="21"/>
    </row>
    <row r="30" spans="1:40" ht="15.75" customHeight="1">
      <c r="A30" s="187" t="s">
        <v>124</v>
      </c>
      <c r="B30" s="74" t="s">
        <v>72</v>
      </c>
      <c r="C30" s="74">
        <v>3</v>
      </c>
      <c r="D30" s="74">
        <v>3</v>
      </c>
      <c r="E30" s="74"/>
      <c r="F30" s="74"/>
      <c r="G30" s="74"/>
      <c r="H30" s="74"/>
      <c r="I30" s="74">
        <v>1</v>
      </c>
      <c r="J30" s="74">
        <v>2</v>
      </c>
      <c r="K30" s="74"/>
      <c r="L30" s="74"/>
      <c r="M30" s="74"/>
      <c r="N30" s="74">
        <v>3373</v>
      </c>
      <c r="O30" s="74"/>
      <c r="P30" s="74" t="s">
        <v>1928</v>
      </c>
      <c r="Q30" s="74"/>
      <c r="R30" s="74"/>
      <c r="S30" s="74"/>
      <c r="T30" s="74"/>
      <c r="U30" s="74"/>
      <c r="V30" s="21"/>
      <c r="W30" s="21"/>
      <c r="X30" s="21"/>
      <c r="Y30" s="21"/>
      <c r="Z30" s="21"/>
      <c r="AA30" s="21"/>
      <c r="AB30" s="21"/>
      <c r="AC30" s="21"/>
      <c r="AD30" s="21"/>
      <c r="AE30" s="21"/>
      <c r="AF30" s="21"/>
      <c r="AG30" s="21"/>
      <c r="AH30" s="21"/>
      <c r="AI30" s="21"/>
      <c r="AJ30" s="21"/>
      <c r="AK30" s="21"/>
      <c r="AL30" s="21"/>
      <c r="AM30" s="21"/>
      <c r="AN30" s="21"/>
    </row>
    <row r="31" spans="1:40" ht="15.75" customHeight="1">
      <c r="A31" s="187" t="s">
        <v>127</v>
      </c>
      <c r="B31" s="7">
        <v>43887</v>
      </c>
      <c r="C31" s="74">
        <v>1</v>
      </c>
      <c r="D31" s="74">
        <v>1</v>
      </c>
      <c r="E31" s="74"/>
      <c r="F31" s="74"/>
      <c r="G31" s="74"/>
      <c r="H31" s="74"/>
      <c r="I31" s="74"/>
      <c r="J31" s="74">
        <v>1</v>
      </c>
      <c r="K31" s="74"/>
      <c r="L31" s="74"/>
      <c r="M31" s="74"/>
      <c r="N31" s="74"/>
      <c r="O31" s="74"/>
      <c r="P31" s="74" t="s">
        <v>1928</v>
      </c>
      <c r="Q31" s="74"/>
      <c r="R31" s="74"/>
      <c r="S31" s="74"/>
      <c r="T31" s="74"/>
      <c r="U31" s="74"/>
      <c r="V31" s="21"/>
      <c r="W31" s="21"/>
      <c r="X31" s="21"/>
      <c r="Y31" s="21"/>
      <c r="Z31" s="21"/>
      <c r="AA31" s="21"/>
      <c r="AB31" s="21"/>
      <c r="AC31" s="21"/>
      <c r="AD31" s="21"/>
      <c r="AE31" s="21"/>
      <c r="AF31" s="21"/>
      <c r="AG31" s="21"/>
      <c r="AH31" s="21"/>
      <c r="AI31" s="21"/>
      <c r="AJ31" s="21"/>
      <c r="AK31" s="21"/>
      <c r="AL31" s="21"/>
      <c r="AM31" s="21"/>
      <c r="AN31" s="21"/>
    </row>
    <row r="32" spans="1:40" ht="15.75" customHeight="1">
      <c r="A32" s="187" t="s">
        <v>128</v>
      </c>
      <c r="B32" s="7">
        <v>43886</v>
      </c>
      <c r="C32" s="74">
        <v>3</v>
      </c>
      <c r="D32" s="74">
        <v>3</v>
      </c>
      <c r="E32" s="74"/>
      <c r="F32" s="74"/>
      <c r="G32" s="74"/>
      <c r="H32" s="74"/>
      <c r="I32" s="74"/>
      <c r="J32" s="74">
        <v>3</v>
      </c>
      <c r="K32" s="74"/>
      <c r="L32" s="74">
        <v>3</v>
      </c>
      <c r="M32" s="74">
        <v>1</v>
      </c>
      <c r="N32" s="74">
        <v>3390</v>
      </c>
      <c r="O32" s="74"/>
      <c r="P32" s="74"/>
      <c r="Q32" s="74"/>
      <c r="R32" s="74"/>
      <c r="S32" s="74"/>
      <c r="T32" s="74"/>
      <c r="U32" s="74"/>
      <c r="V32" s="21"/>
      <c r="W32" s="21"/>
      <c r="X32" s="21"/>
      <c r="Y32" s="21"/>
      <c r="Z32" s="21"/>
      <c r="AA32" s="21"/>
      <c r="AB32" s="21"/>
      <c r="AC32" s="21"/>
      <c r="AD32" s="21"/>
      <c r="AE32" s="21"/>
      <c r="AF32" s="21"/>
      <c r="AG32" s="21"/>
      <c r="AH32" s="21"/>
      <c r="AI32" s="21"/>
      <c r="AJ32" s="21"/>
      <c r="AK32" s="21"/>
      <c r="AL32" s="21"/>
      <c r="AM32" s="21"/>
      <c r="AN32" s="21"/>
    </row>
    <row r="33" spans="1:40" ht="15.75" customHeight="1">
      <c r="A33" s="187" t="s">
        <v>134</v>
      </c>
      <c r="B33" s="7">
        <v>43932</v>
      </c>
      <c r="C33" s="74">
        <v>1</v>
      </c>
      <c r="D33" s="74">
        <v>1</v>
      </c>
      <c r="E33" s="74"/>
      <c r="F33" s="74"/>
      <c r="G33" s="74"/>
      <c r="H33" s="74"/>
      <c r="I33" s="74">
        <v>1</v>
      </c>
      <c r="J33" s="74"/>
      <c r="K33" s="74"/>
      <c r="L33" s="74"/>
      <c r="M33" s="74">
        <v>1</v>
      </c>
      <c r="N33" s="74">
        <v>2600</v>
      </c>
      <c r="O33" s="74">
        <v>1</v>
      </c>
      <c r="P33" s="74" t="s">
        <v>1939</v>
      </c>
      <c r="Q33" s="74"/>
      <c r="R33" s="74"/>
      <c r="S33" s="74"/>
      <c r="T33" s="74"/>
      <c r="U33" s="74"/>
      <c r="V33" s="21"/>
      <c r="W33" s="21"/>
      <c r="X33" s="21"/>
      <c r="Y33" s="21"/>
      <c r="Z33" s="21"/>
      <c r="AA33" s="21"/>
      <c r="AB33" s="21"/>
      <c r="AC33" s="21"/>
      <c r="AD33" s="21"/>
      <c r="AE33" s="21"/>
      <c r="AF33" s="21"/>
      <c r="AG33" s="21"/>
      <c r="AH33" s="21"/>
      <c r="AI33" s="21"/>
      <c r="AJ33" s="21"/>
      <c r="AK33" s="21"/>
      <c r="AL33" s="21"/>
      <c r="AM33" s="21"/>
      <c r="AN33" s="21"/>
    </row>
    <row r="34" spans="1:40" ht="15.75" customHeight="1">
      <c r="A34" s="187" t="s">
        <v>135</v>
      </c>
      <c r="B34" s="7">
        <v>43939</v>
      </c>
      <c r="C34" s="74">
        <v>1</v>
      </c>
      <c r="D34" s="74">
        <v>1</v>
      </c>
      <c r="E34" s="74"/>
      <c r="F34" s="74"/>
      <c r="G34" s="74"/>
      <c r="H34" s="74"/>
      <c r="I34" s="74">
        <v>1</v>
      </c>
      <c r="J34" s="74"/>
      <c r="K34" s="12" t="s">
        <v>1940</v>
      </c>
      <c r="L34" s="74"/>
      <c r="M34" s="74"/>
      <c r="N34" s="74">
        <v>2970</v>
      </c>
      <c r="O34" s="74">
        <v>1</v>
      </c>
      <c r="P34" s="74" t="s">
        <v>1941</v>
      </c>
      <c r="Q34" s="74"/>
      <c r="R34" s="74"/>
      <c r="S34" s="74"/>
      <c r="T34" s="74"/>
      <c r="U34" s="74"/>
      <c r="V34" s="21"/>
      <c r="W34" s="21"/>
      <c r="X34" s="21"/>
      <c r="Y34" s="21"/>
      <c r="Z34" s="21"/>
      <c r="AA34" s="21"/>
      <c r="AB34" s="21"/>
      <c r="AC34" s="21"/>
      <c r="AD34" s="21"/>
      <c r="AE34" s="21"/>
      <c r="AF34" s="21"/>
      <c r="AG34" s="21"/>
      <c r="AH34" s="21"/>
      <c r="AI34" s="21"/>
      <c r="AJ34" s="21"/>
      <c r="AK34" s="21"/>
      <c r="AL34" s="21"/>
      <c r="AM34" s="21"/>
      <c r="AN34" s="21"/>
    </row>
    <row r="35" spans="1:40" ht="15.75" customHeight="1">
      <c r="A35" s="187" t="s">
        <v>137</v>
      </c>
      <c r="B35" s="7">
        <v>43936</v>
      </c>
      <c r="C35" s="74">
        <v>14</v>
      </c>
      <c r="D35" s="74">
        <v>13</v>
      </c>
      <c r="E35" s="74"/>
      <c r="F35" s="74"/>
      <c r="G35" s="74"/>
      <c r="H35" s="74"/>
      <c r="I35" s="74"/>
      <c r="J35" s="74"/>
      <c r="K35" s="74"/>
      <c r="L35" s="74"/>
      <c r="M35" s="74"/>
      <c r="N35" s="74"/>
      <c r="O35" s="74"/>
      <c r="P35" s="74"/>
      <c r="Q35" s="74"/>
      <c r="R35" s="74"/>
      <c r="S35" s="74"/>
      <c r="T35" s="74"/>
      <c r="U35" s="74"/>
      <c r="V35" s="21"/>
      <c r="W35" s="21"/>
      <c r="X35" s="21"/>
      <c r="Y35" s="21"/>
      <c r="Z35" s="21"/>
      <c r="AA35" s="21"/>
      <c r="AB35" s="21"/>
      <c r="AC35" s="21"/>
      <c r="AD35" s="21"/>
      <c r="AE35" s="21"/>
      <c r="AF35" s="21"/>
      <c r="AG35" s="21"/>
      <c r="AH35" s="21"/>
      <c r="AI35" s="21"/>
      <c r="AJ35" s="21"/>
      <c r="AK35" s="21"/>
      <c r="AL35" s="21"/>
      <c r="AM35" s="21"/>
      <c r="AN35" s="21"/>
    </row>
    <row r="36" spans="1:40" ht="15.75" customHeight="1">
      <c r="A36" s="187" t="s">
        <v>139</v>
      </c>
      <c r="B36" s="7">
        <v>43938</v>
      </c>
      <c r="C36" s="74">
        <v>1</v>
      </c>
      <c r="D36" s="74">
        <v>1</v>
      </c>
      <c r="E36" s="74"/>
      <c r="F36" s="74"/>
      <c r="G36" s="74"/>
      <c r="H36" s="74">
        <v>1</v>
      </c>
      <c r="I36" s="74"/>
      <c r="J36" s="74"/>
      <c r="K36" s="74" t="s">
        <v>1942</v>
      </c>
      <c r="L36" s="74"/>
      <c r="M36" s="74"/>
      <c r="N36" s="74">
        <v>2350</v>
      </c>
      <c r="O36" s="74">
        <v>1</v>
      </c>
      <c r="P36" s="74" t="s">
        <v>1941</v>
      </c>
      <c r="Q36" s="74"/>
      <c r="R36" s="74"/>
      <c r="S36" s="74"/>
      <c r="T36" s="74"/>
      <c r="U36" s="74"/>
      <c r="V36" s="21"/>
      <c r="W36" s="21"/>
      <c r="X36" s="21"/>
      <c r="Y36" s="21"/>
      <c r="Z36" s="21"/>
      <c r="AA36" s="21"/>
      <c r="AB36" s="21"/>
      <c r="AC36" s="21"/>
      <c r="AD36" s="21"/>
      <c r="AE36" s="21"/>
      <c r="AF36" s="21"/>
      <c r="AG36" s="21"/>
      <c r="AH36" s="21"/>
      <c r="AI36" s="21"/>
      <c r="AJ36" s="21"/>
      <c r="AK36" s="21"/>
      <c r="AL36" s="21"/>
      <c r="AM36" s="21"/>
      <c r="AN36" s="21"/>
    </row>
    <row r="37" spans="1:40" ht="15.75" customHeight="1">
      <c r="A37" s="187" t="s">
        <v>141</v>
      </c>
      <c r="B37" s="7">
        <v>43938</v>
      </c>
      <c r="C37" s="74">
        <v>2</v>
      </c>
      <c r="D37" s="74">
        <v>2</v>
      </c>
      <c r="E37" s="74"/>
      <c r="F37" s="74"/>
      <c r="G37" s="74"/>
      <c r="H37" s="74"/>
      <c r="I37" s="74">
        <v>2</v>
      </c>
      <c r="J37" s="74"/>
      <c r="K37" s="74"/>
      <c r="L37" s="74"/>
      <c r="M37" s="74"/>
      <c r="N37" s="74">
        <v>4200</v>
      </c>
      <c r="O37" s="74"/>
      <c r="P37" s="74"/>
      <c r="Q37" s="74"/>
      <c r="R37" s="74"/>
      <c r="S37" s="74"/>
      <c r="T37" s="74"/>
      <c r="U37" s="74"/>
      <c r="V37" s="21"/>
      <c r="W37" s="21"/>
      <c r="X37" s="21"/>
      <c r="Y37" s="21"/>
      <c r="Z37" s="21"/>
      <c r="AA37" s="21"/>
      <c r="AB37" s="21"/>
      <c r="AC37" s="21"/>
      <c r="AD37" s="21"/>
      <c r="AE37" s="21"/>
      <c r="AF37" s="21"/>
      <c r="AG37" s="21"/>
      <c r="AH37" s="21"/>
      <c r="AI37" s="21"/>
      <c r="AJ37" s="21"/>
      <c r="AK37" s="21"/>
      <c r="AL37" s="21"/>
      <c r="AM37" s="21"/>
      <c r="AN37" s="21"/>
    </row>
    <row r="38" spans="1:40" ht="15.75" customHeight="1">
      <c r="A38" s="187" t="s">
        <v>145</v>
      </c>
      <c r="B38" s="7">
        <v>43931</v>
      </c>
      <c r="C38" s="74">
        <v>7</v>
      </c>
      <c r="D38" s="74">
        <v>7</v>
      </c>
      <c r="E38" s="74"/>
      <c r="F38" s="74"/>
      <c r="G38" s="74"/>
      <c r="H38" s="74"/>
      <c r="I38" s="74"/>
      <c r="J38" s="74">
        <v>7</v>
      </c>
      <c r="K38" s="74" t="s">
        <v>1943</v>
      </c>
      <c r="L38" s="74"/>
      <c r="M38" s="74"/>
      <c r="N38" s="74">
        <v>2096</v>
      </c>
      <c r="O38" s="74">
        <v>5</v>
      </c>
      <c r="P38" s="74"/>
      <c r="Q38" s="74"/>
      <c r="R38" s="74"/>
      <c r="S38" s="74"/>
      <c r="T38" s="74"/>
      <c r="U38" s="74"/>
      <c r="V38" s="21"/>
      <c r="W38" s="21"/>
      <c r="X38" s="21"/>
      <c r="Y38" s="21"/>
      <c r="Z38" s="21"/>
      <c r="AA38" s="21"/>
      <c r="AB38" s="21"/>
      <c r="AC38" s="21"/>
      <c r="AD38" s="21"/>
      <c r="AE38" s="21"/>
      <c r="AF38" s="21"/>
      <c r="AG38" s="21"/>
      <c r="AH38" s="21"/>
      <c r="AI38" s="21"/>
      <c r="AJ38" s="21"/>
      <c r="AK38" s="21"/>
      <c r="AL38" s="21"/>
      <c r="AM38" s="21"/>
      <c r="AN38" s="21"/>
    </row>
    <row r="39" spans="1:40" ht="14.5">
      <c r="A39" s="187" t="s">
        <v>147</v>
      </c>
      <c r="B39" s="7">
        <v>43938</v>
      </c>
      <c r="C39" s="74">
        <v>70</v>
      </c>
      <c r="D39" s="74">
        <v>68</v>
      </c>
      <c r="E39" s="74">
        <v>41</v>
      </c>
      <c r="F39" s="74" t="s">
        <v>1944</v>
      </c>
      <c r="G39" s="74"/>
      <c r="H39" s="74"/>
      <c r="I39" s="74"/>
      <c r="J39" s="74"/>
      <c r="K39" s="74"/>
      <c r="L39" s="74"/>
      <c r="M39" s="74">
        <v>0</v>
      </c>
      <c r="N39" s="74"/>
      <c r="O39" s="74"/>
      <c r="P39" s="74"/>
      <c r="Q39" s="74"/>
      <c r="R39" s="74"/>
      <c r="S39" s="74">
        <v>0</v>
      </c>
      <c r="T39" s="74"/>
      <c r="U39" s="74"/>
      <c r="V39" s="21"/>
      <c r="W39" s="21"/>
      <c r="X39" s="21"/>
      <c r="Y39" s="21"/>
      <c r="Z39" s="21"/>
      <c r="AA39" s="21"/>
      <c r="AB39" s="21"/>
      <c r="AC39" s="21"/>
      <c r="AD39" s="21"/>
      <c r="AE39" s="21"/>
      <c r="AF39" s="21"/>
      <c r="AG39" s="21"/>
      <c r="AH39" s="21"/>
      <c r="AI39" s="21"/>
      <c r="AJ39" s="21"/>
      <c r="AK39" s="21"/>
      <c r="AL39" s="21"/>
      <c r="AM39" s="21"/>
      <c r="AN39" s="21"/>
    </row>
    <row r="40" spans="1:40" ht="14.5">
      <c r="A40" s="187" t="s">
        <v>150</v>
      </c>
      <c r="B40" s="7">
        <v>43930</v>
      </c>
      <c r="C40" s="74">
        <v>18</v>
      </c>
      <c r="D40" s="74">
        <v>18</v>
      </c>
      <c r="E40" s="74">
        <v>25</v>
      </c>
      <c r="F40" s="74"/>
      <c r="G40" s="74"/>
      <c r="H40" s="74"/>
      <c r="I40" s="74">
        <v>1</v>
      </c>
      <c r="J40" s="74"/>
      <c r="K40" s="74" t="s">
        <v>1945</v>
      </c>
      <c r="L40" s="74"/>
      <c r="M40" s="74"/>
      <c r="N40" s="74"/>
      <c r="O40" s="74">
        <v>3</v>
      </c>
      <c r="P40" s="74"/>
      <c r="Q40" s="74"/>
      <c r="R40" s="74"/>
      <c r="S40" s="74"/>
      <c r="T40" s="74"/>
      <c r="U40" s="74"/>
      <c r="V40" s="21"/>
      <c r="W40" s="21"/>
      <c r="X40" s="21"/>
      <c r="Y40" s="21"/>
      <c r="Z40" s="21"/>
      <c r="AA40" s="21"/>
      <c r="AB40" s="21"/>
      <c r="AC40" s="21"/>
      <c r="AD40" s="21"/>
      <c r="AE40" s="21"/>
      <c r="AF40" s="21"/>
      <c r="AG40" s="21"/>
      <c r="AH40" s="21"/>
      <c r="AI40" s="21"/>
      <c r="AJ40" s="21"/>
      <c r="AK40" s="21"/>
      <c r="AL40" s="21"/>
      <c r="AM40" s="21"/>
      <c r="AN40" s="21"/>
    </row>
    <row r="41" spans="1:40" ht="14.5">
      <c r="A41" s="187" t="s">
        <v>128</v>
      </c>
      <c r="B41" s="7">
        <v>43934</v>
      </c>
      <c r="C41" s="74">
        <v>19</v>
      </c>
      <c r="D41" s="74">
        <v>19</v>
      </c>
      <c r="E41" s="74"/>
      <c r="F41" s="74"/>
      <c r="G41" s="74"/>
      <c r="H41" s="74"/>
      <c r="I41" s="74">
        <v>1</v>
      </c>
      <c r="J41" s="74">
        <v>18</v>
      </c>
      <c r="K41" s="74"/>
      <c r="L41" s="74"/>
      <c r="M41" s="74">
        <v>0</v>
      </c>
      <c r="N41" s="74" t="s">
        <v>1946</v>
      </c>
      <c r="O41" s="74">
        <v>19</v>
      </c>
      <c r="P41" s="74"/>
      <c r="Q41" s="74"/>
      <c r="R41" s="74"/>
      <c r="S41" s="74"/>
      <c r="T41" s="74"/>
      <c r="U41" s="74"/>
      <c r="V41" s="21"/>
      <c r="W41" s="21"/>
      <c r="X41" s="21"/>
      <c r="Y41" s="21"/>
      <c r="Z41" s="21"/>
      <c r="AA41" s="21"/>
      <c r="AB41" s="21"/>
      <c r="AC41" s="21"/>
      <c r="AD41" s="21"/>
      <c r="AE41" s="21"/>
      <c r="AF41" s="21"/>
      <c r="AG41" s="21"/>
      <c r="AH41" s="21"/>
      <c r="AI41" s="21"/>
      <c r="AJ41" s="21"/>
      <c r="AK41" s="21"/>
      <c r="AL41" s="21"/>
      <c r="AM41" s="21"/>
      <c r="AN41" s="21"/>
    </row>
    <row r="42" spans="1:40" ht="14.5">
      <c r="A42" s="187" t="s">
        <v>157</v>
      </c>
      <c r="B42" s="7">
        <v>43936</v>
      </c>
      <c r="C42" s="74">
        <v>1</v>
      </c>
      <c r="D42" s="74">
        <v>1</v>
      </c>
      <c r="E42" s="74"/>
      <c r="F42" s="74"/>
      <c r="G42" s="74"/>
      <c r="H42" s="74"/>
      <c r="I42" s="74"/>
      <c r="J42" s="74">
        <v>1</v>
      </c>
      <c r="K42" s="74"/>
      <c r="L42" s="74"/>
      <c r="M42" s="74"/>
      <c r="N42" s="74"/>
      <c r="O42" s="74"/>
      <c r="P42" s="74" t="s">
        <v>1939</v>
      </c>
      <c r="Q42" s="74"/>
      <c r="R42" s="74"/>
      <c r="S42" s="74"/>
      <c r="T42" s="74"/>
      <c r="U42" s="74"/>
      <c r="V42" s="21"/>
      <c r="W42" s="21"/>
      <c r="X42" s="21"/>
      <c r="Y42" s="21"/>
      <c r="Z42" s="21"/>
      <c r="AA42" s="21"/>
      <c r="AB42" s="21"/>
      <c r="AC42" s="21"/>
      <c r="AD42" s="21"/>
      <c r="AE42" s="21"/>
      <c r="AF42" s="21"/>
      <c r="AG42" s="21"/>
      <c r="AH42" s="21"/>
      <c r="AI42" s="21"/>
      <c r="AJ42" s="21"/>
      <c r="AK42" s="21"/>
      <c r="AL42" s="21"/>
      <c r="AM42" s="21"/>
      <c r="AN42" s="21"/>
    </row>
    <row r="43" spans="1:40" ht="14.5">
      <c r="A43" s="187" t="s">
        <v>159</v>
      </c>
      <c r="B43" s="7">
        <v>43932</v>
      </c>
      <c r="C43" s="74">
        <v>1</v>
      </c>
      <c r="D43" s="74">
        <v>1</v>
      </c>
      <c r="E43" s="74"/>
      <c r="F43" s="74"/>
      <c r="G43" s="74"/>
      <c r="H43" s="74">
        <v>1</v>
      </c>
      <c r="I43" s="74"/>
      <c r="J43" s="74"/>
      <c r="K43" s="74" t="s">
        <v>1947</v>
      </c>
      <c r="L43" s="74"/>
      <c r="M43" s="74"/>
      <c r="N43" s="74"/>
      <c r="O43" s="74"/>
      <c r="P43" s="74"/>
      <c r="Q43" s="74"/>
      <c r="R43" s="74"/>
      <c r="S43" s="74">
        <v>1</v>
      </c>
      <c r="T43" s="74"/>
      <c r="U43" s="74"/>
      <c r="V43" s="21"/>
      <c r="W43" s="21"/>
      <c r="X43" s="21"/>
      <c r="Y43" s="21"/>
      <c r="Z43" s="21"/>
      <c r="AA43" s="21"/>
      <c r="AB43" s="21"/>
      <c r="AC43" s="21"/>
      <c r="AD43" s="21"/>
      <c r="AE43" s="21"/>
      <c r="AF43" s="21"/>
      <c r="AG43" s="21"/>
      <c r="AH43" s="21"/>
      <c r="AI43" s="21"/>
      <c r="AJ43" s="21"/>
      <c r="AK43" s="21"/>
      <c r="AL43" s="21"/>
      <c r="AM43" s="21"/>
      <c r="AN43" s="21"/>
    </row>
    <row r="44" spans="1:40" ht="14.5">
      <c r="A44" s="187" t="s">
        <v>161</v>
      </c>
      <c r="B44" s="7">
        <v>43932</v>
      </c>
      <c r="C44" s="74">
        <v>1</v>
      </c>
      <c r="D44" s="74">
        <v>1</v>
      </c>
      <c r="E44" s="74"/>
      <c r="F44" s="74"/>
      <c r="G44" s="74"/>
      <c r="H44" s="74"/>
      <c r="I44" s="74"/>
      <c r="J44" s="74">
        <v>1</v>
      </c>
      <c r="K44" s="74"/>
      <c r="L44" s="74"/>
      <c r="M44" s="74"/>
      <c r="N44" s="74">
        <v>3070</v>
      </c>
      <c r="O44" s="74"/>
      <c r="P44" s="74" t="s">
        <v>1928</v>
      </c>
      <c r="Q44" s="74"/>
      <c r="R44" s="74"/>
      <c r="S44" s="74"/>
      <c r="T44" s="74"/>
      <c r="U44" s="74"/>
      <c r="V44" s="21"/>
      <c r="W44" s="21"/>
      <c r="X44" s="21"/>
      <c r="Y44" s="21"/>
      <c r="Z44" s="21"/>
      <c r="AA44" s="21"/>
      <c r="AB44" s="21"/>
      <c r="AC44" s="21"/>
      <c r="AD44" s="21"/>
      <c r="AE44" s="21"/>
      <c r="AF44" s="21"/>
      <c r="AG44" s="21"/>
      <c r="AH44" s="21"/>
      <c r="AI44" s="21"/>
      <c r="AJ44" s="21"/>
      <c r="AK44" s="21"/>
      <c r="AL44" s="21"/>
      <c r="AM44" s="21"/>
      <c r="AN44" s="21"/>
    </row>
    <row r="45" spans="1:40" ht="14.5">
      <c r="A45" s="187" t="s">
        <v>163</v>
      </c>
      <c r="B45" s="74" t="s">
        <v>164</v>
      </c>
      <c r="C45" s="74">
        <v>1</v>
      </c>
      <c r="D45" s="74">
        <v>1</v>
      </c>
      <c r="E45" s="74"/>
      <c r="F45" s="74"/>
      <c r="G45" s="74"/>
      <c r="H45" s="74"/>
      <c r="I45" s="74"/>
      <c r="J45" s="74">
        <v>1</v>
      </c>
      <c r="K45" s="74"/>
      <c r="L45" s="74"/>
      <c r="M45" s="74"/>
      <c r="N45" s="74"/>
      <c r="O45" s="74"/>
      <c r="P45" s="74" t="s">
        <v>1928</v>
      </c>
      <c r="Q45" s="74"/>
      <c r="R45" s="74"/>
      <c r="S45" s="74"/>
      <c r="T45" s="74"/>
      <c r="U45" s="74"/>
      <c r="V45" s="21"/>
      <c r="W45" s="21"/>
      <c r="X45" s="21"/>
      <c r="Y45" s="21"/>
      <c r="Z45" s="21"/>
      <c r="AA45" s="21"/>
      <c r="AB45" s="21"/>
      <c r="AC45" s="21"/>
      <c r="AD45" s="21"/>
      <c r="AE45" s="21"/>
      <c r="AF45" s="21"/>
      <c r="AG45" s="21"/>
      <c r="AH45" s="21"/>
      <c r="AI45" s="21"/>
      <c r="AJ45" s="21"/>
      <c r="AK45" s="21"/>
      <c r="AL45" s="21"/>
      <c r="AM45" s="21"/>
      <c r="AN45" s="21"/>
    </row>
    <row r="46" spans="1:40" ht="14.5">
      <c r="A46" s="187" t="s">
        <v>165</v>
      </c>
      <c r="B46" s="74" t="s">
        <v>99</v>
      </c>
      <c r="C46" s="74">
        <v>1</v>
      </c>
      <c r="D46" s="74">
        <v>1</v>
      </c>
      <c r="E46" s="74"/>
      <c r="F46" s="74"/>
      <c r="G46" s="74"/>
      <c r="H46" s="74"/>
      <c r="I46" s="74"/>
      <c r="J46" s="74">
        <v>1</v>
      </c>
      <c r="K46" s="74"/>
      <c r="L46" s="74"/>
      <c r="M46" s="74"/>
      <c r="N46" s="74">
        <v>3400</v>
      </c>
      <c r="O46" s="74"/>
      <c r="P46" s="74" t="s">
        <v>1928</v>
      </c>
      <c r="Q46" s="74"/>
      <c r="R46" s="74"/>
      <c r="S46" s="74"/>
      <c r="T46" s="74"/>
      <c r="U46" s="74"/>
      <c r="V46" s="21"/>
      <c r="W46" s="21"/>
      <c r="X46" s="21"/>
      <c r="Y46" s="21"/>
      <c r="Z46" s="21"/>
      <c r="AA46" s="21"/>
      <c r="AB46" s="21"/>
      <c r="AC46" s="21"/>
      <c r="AD46" s="21"/>
      <c r="AE46" s="21"/>
      <c r="AF46" s="21"/>
      <c r="AG46" s="21"/>
      <c r="AH46" s="21"/>
      <c r="AI46" s="21"/>
      <c r="AJ46" s="21"/>
      <c r="AK46" s="21"/>
      <c r="AL46" s="21"/>
      <c r="AM46" s="21"/>
      <c r="AN46" s="21"/>
    </row>
    <row r="47" spans="1:40" ht="14.5">
      <c r="A47" s="187" t="s">
        <v>166</v>
      </c>
      <c r="B47" s="74" t="s">
        <v>1948</v>
      </c>
      <c r="C47" s="74">
        <v>4</v>
      </c>
      <c r="D47" s="74">
        <v>4</v>
      </c>
      <c r="E47" s="74">
        <v>4</v>
      </c>
      <c r="F47" s="74"/>
      <c r="G47" s="74">
        <v>2</v>
      </c>
      <c r="H47" s="74">
        <v>2</v>
      </c>
      <c r="I47" s="74"/>
      <c r="J47" s="74"/>
      <c r="K47" s="74"/>
      <c r="L47" s="74"/>
      <c r="M47" s="74"/>
      <c r="N47" s="74"/>
      <c r="O47" s="74"/>
      <c r="P47" s="74" t="s">
        <v>1928</v>
      </c>
      <c r="Q47" s="74"/>
      <c r="R47" s="74"/>
      <c r="S47" s="74"/>
      <c r="T47" s="74"/>
      <c r="U47" s="74"/>
      <c r="V47" s="21"/>
      <c r="W47" s="21"/>
      <c r="X47" s="21"/>
      <c r="Y47" s="21"/>
      <c r="Z47" s="21"/>
      <c r="AA47" s="21"/>
      <c r="AB47" s="21"/>
      <c r="AC47" s="21"/>
      <c r="AD47" s="21"/>
      <c r="AE47" s="21"/>
      <c r="AF47" s="21"/>
      <c r="AG47" s="21"/>
      <c r="AH47" s="21"/>
      <c r="AI47" s="21"/>
      <c r="AJ47" s="21"/>
      <c r="AK47" s="21"/>
      <c r="AL47" s="21"/>
      <c r="AM47" s="21"/>
      <c r="AN47" s="21"/>
    </row>
    <row r="48" spans="1:40" ht="14.5">
      <c r="A48" s="187" t="s">
        <v>167</v>
      </c>
      <c r="B48" s="7">
        <v>43934</v>
      </c>
      <c r="C48" s="74">
        <v>1</v>
      </c>
      <c r="D48" s="74">
        <v>1</v>
      </c>
      <c r="E48" s="74"/>
      <c r="F48" s="74"/>
      <c r="G48" s="74"/>
      <c r="H48" s="74"/>
      <c r="I48" s="74"/>
      <c r="J48" s="74">
        <v>1</v>
      </c>
      <c r="K48" s="74"/>
      <c r="L48" s="74"/>
      <c r="M48" s="74"/>
      <c r="N48" s="74"/>
      <c r="O48" s="74"/>
      <c r="P48" s="74" t="s">
        <v>1928</v>
      </c>
      <c r="Q48" s="74"/>
      <c r="R48" s="74"/>
      <c r="S48" s="74"/>
      <c r="T48" s="74"/>
      <c r="U48" s="74"/>
      <c r="V48" s="21"/>
      <c r="W48" s="21"/>
      <c r="X48" s="21"/>
      <c r="Y48" s="21"/>
      <c r="Z48" s="21"/>
      <c r="AA48" s="21"/>
      <c r="AB48" s="21"/>
      <c r="AC48" s="21"/>
      <c r="AD48" s="21"/>
      <c r="AE48" s="21"/>
      <c r="AF48" s="21"/>
      <c r="AG48" s="21"/>
      <c r="AH48" s="21"/>
      <c r="AI48" s="21"/>
      <c r="AJ48" s="21"/>
      <c r="AK48" s="21"/>
      <c r="AL48" s="21"/>
      <c r="AM48" s="21"/>
      <c r="AN48" s="21"/>
    </row>
    <row r="49" spans="1:40" ht="14.5">
      <c r="A49" s="187" t="s">
        <v>124</v>
      </c>
      <c r="B49" s="74" t="s">
        <v>169</v>
      </c>
      <c r="C49" s="74">
        <v>17</v>
      </c>
      <c r="D49" s="74">
        <v>17</v>
      </c>
      <c r="E49" s="74"/>
      <c r="F49" s="12" t="s">
        <v>1949</v>
      </c>
      <c r="G49" s="74"/>
      <c r="H49" s="74"/>
      <c r="I49" s="74">
        <v>3</v>
      </c>
      <c r="J49" s="74">
        <v>14</v>
      </c>
      <c r="K49" s="74"/>
      <c r="L49" s="74">
        <v>5</v>
      </c>
      <c r="M49" s="74"/>
      <c r="N49" s="74" t="s">
        <v>1950</v>
      </c>
      <c r="O49" s="74"/>
      <c r="P49" s="74" t="s">
        <v>1939</v>
      </c>
      <c r="Q49" s="74">
        <v>0</v>
      </c>
      <c r="R49" s="74">
        <v>3</v>
      </c>
      <c r="S49" s="74">
        <v>0</v>
      </c>
      <c r="T49" s="74"/>
      <c r="U49" s="74"/>
      <c r="V49" s="21"/>
      <c r="W49" s="21"/>
      <c r="X49" s="21"/>
      <c r="Y49" s="21"/>
      <c r="Z49" s="21"/>
      <c r="AA49" s="21"/>
      <c r="AB49" s="21"/>
      <c r="AC49" s="21"/>
      <c r="AD49" s="21"/>
      <c r="AE49" s="21"/>
      <c r="AF49" s="21"/>
      <c r="AG49" s="21"/>
      <c r="AH49" s="21"/>
      <c r="AI49" s="21"/>
      <c r="AJ49" s="21"/>
      <c r="AK49" s="21"/>
      <c r="AL49" s="21"/>
      <c r="AM49" s="21"/>
      <c r="AN49" s="21"/>
    </row>
    <row r="50" spans="1:40" ht="14.5">
      <c r="A50" s="187" t="s">
        <v>173</v>
      </c>
      <c r="B50" s="7">
        <v>43931</v>
      </c>
      <c r="C50" s="74">
        <v>8</v>
      </c>
      <c r="D50" s="74">
        <v>8</v>
      </c>
      <c r="E50" s="74"/>
      <c r="F50" s="74"/>
      <c r="G50" s="74"/>
      <c r="H50" s="74"/>
      <c r="I50" s="74">
        <v>1</v>
      </c>
      <c r="J50" s="74">
        <v>7</v>
      </c>
      <c r="K50" s="74"/>
      <c r="L50" s="74"/>
      <c r="M50" s="74">
        <v>1</v>
      </c>
      <c r="N50" s="74"/>
      <c r="O50" s="74"/>
      <c r="P50" s="74"/>
      <c r="Q50" s="74"/>
      <c r="R50" s="74"/>
      <c r="S50" s="74"/>
      <c r="T50" s="74"/>
      <c r="U50" s="74"/>
      <c r="V50" s="21"/>
      <c r="W50" s="21"/>
      <c r="X50" s="21"/>
      <c r="Y50" s="21"/>
      <c r="Z50" s="21"/>
      <c r="AA50" s="21"/>
      <c r="AB50" s="21"/>
      <c r="AC50" s="21"/>
      <c r="AD50" s="21"/>
      <c r="AE50" s="21"/>
      <c r="AF50" s="21"/>
      <c r="AG50" s="21"/>
      <c r="AH50" s="21"/>
      <c r="AI50" s="21"/>
      <c r="AJ50" s="21"/>
      <c r="AK50" s="21"/>
      <c r="AL50" s="21"/>
      <c r="AM50" s="21"/>
      <c r="AN50" s="21"/>
    </row>
    <row r="51" spans="1:40" ht="14.5">
      <c r="A51" s="187" t="s">
        <v>175</v>
      </c>
      <c r="B51" s="7">
        <v>43930</v>
      </c>
      <c r="C51" s="74">
        <v>1</v>
      </c>
      <c r="D51" s="74">
        <v>1</v>
      </c>
      <c r="E51" s="74"/>
      <c r="F51" s="74"/>
      <c r="G51" s="74"/>
      <c r="H51" s="74">
        <v>1</v>
      </c>
      <c r="I51" s="74"/>
      <c r="J51" s="74"/>
      <c r="K51" s="74"/>
      <c r="L51" s="74"/>
      <c r="M51" s="74"/>
      <c r="N51" s="74"/>
      <c r="O51" s="74"/>
      <c r="P51" s="74"/>
      <c r="Q51" s="74"/>
      <c r="R51" s="74"/>
      <c r="S51" s="74"/>
      <c r="T51" s="74"/>
      <c r="U51" s="74"/>
      <c r="V51" s="21"/>
      <c r="W51" s="21"/>
      <c r="X51" s="21"/>
      <c r="Y51" s="21"/>
      <c r="Z51" s="21"/>
      <c r="AA51" s="21"/>
      <c r="AB51" s="21"/>
      <c r="AC51" s="21"/>
      <c r="AD51" s="21"/>
      <c r="AE51" s="21"/>
      <c r="AF51" s="21"/>
      <c r="AG51" s="21"/>
      <c r="AH51" s="21"/>
      <c r="AI51" s="21"/>
      <c r="AJ51" s="21"/>
      <c r="AK51" s="21"/>
      <c r="AL51" s="21"/>
      <c r="AM51" s="21"/>
      <c r="AN51" s="21"/>
    </row>
    <row r="52" spans="1:40" ht="14.5">
      <c r="A52" s="187" t="s">
        <v>176</v>
      </c>
      <c r="B52" s="7">
        <v>43935</v>
      </c>
      <c r="C52" s="74">
        <v>1</v>
      </c>
      <c r="D52" s="74">
        <v>1</v>
      </c>
      <c r="E52" s="74"/>
      <c r="F52" s="74"/>
      <c r="G52" s="74"/>
      <c r="H52" s="74"/>
      <c r="I52" s="74"/>
      <c r="J52" s="74">
        <v>1</v>
      </c>
      <c r="K52" s="74"/>
      <c r="L52" s="74"/>
      <c r="M52" s="74"/>
      <c r="N52" s="74">
        <v>2500</v>
      </c>
      <c r="O52" s="74"/>
      <c r="P52" s="74" t="s">
        <v>1928</v>
      </c>
      <c r="Q52" s="74"/>
      <c r="R52" s="74"/>
      <c r="S52" s="74"/>
      <c r="T52" s="74"/>
      <c r="U52" s="74"/>
      <c r="V52" s="21"/>
      <c r="W52" s="21"/>
      <c r="X52" s="21"/>
      <c r="Y52" s="21"/>
      <c r="Z52" s="21"/>
      <c r="AA52" s="21"/>
      <c r="AB52" s="21"/>
      <c r="AC52" s="21"/>
      <c r="AD52" s="21"/>
      <c r="AE52" s="21"/>
      <c r="AF52" s="21"/>
      <c r="AG52" s="21"/>
      <c r="AH52" s="21"/>
      <c r="AI52" s="21"/>
      <c r="AJ52" s="21"/>
      <c r="AK52" s="21"/>
      <c r="AL52" s="21"/>
      <c r="AM52" s="21"/>
      <c r="AN52" s="21"/>
    </row>
    <row r="53" spans="1:40" ht="14.5">
      <c r="A53" s="187" t="s">
        <v>177</v>
      </c>
      <c r="B53" s="7">
        <v>43933</v>
      </c>
      <c r="C53" s="74">
        <v>18</v>
      </c>
      <c r="D53" s="74">
        <v>18</v>
      </c>
      <c r="E53" s="74"/>
      <c r="F53" s="74" t="s">
        <v>1951</v>
      </c>
      <c r="G53" s="74"/>
      <c r="H53" s="74"/>
      <c r="I53" s="74">
        <v>3</v>
      </c>
      <c r="J53" s="74">
        <v>15</v>
      </c>
      <c r="K53" s="74"/>
      <c r="L53" s="74">
        <v>5</v>
      </c>
      <c r="M53" s="74">
        <v>1</v>
      </c>
      <c r="N53" s="74">
        <v>3181</v>
      </c>
      <c r="O53" s="74"/>
      <c r="P53" s="74" t="s">
        <v>1928</v>
      </c>
      <c r="Q53" s="74"/>
      <c r="R53" s="74"/>
      <c r="S53" s="74">
        <v>0</v>
      </c>
      <c r="T53" s="74"/>
      <c r="U53" s="74"/>
      <c r="V53" s="21"/>
      <c r="W53" s="21"/>
      <c r="X53" s="21"/>
      <c r="Y53" s="21"/>
      <c r="Z53" s="21"/>
      <c r="AA53" s="21"/>
      <c r="AB53" s="21"/>
      <c r="AC53" s="21"/>
      <c r="AD53" s="21"/>
      <c r="AE53" s="21"/>
      <c r="AF53" s="21"/>
      <c r="AG53" s="21"/>
      <c r="AH53" s="21"/>
      <c r="AI53" s="21"/>
      <c r="AJ53" s="21"/>
      <c r="AK53" s="21"/>
      <c r="AL53" s="21"/>
      <c r="AM53" s="21"/>
      <c r="AN53" s="21"/>
    </row>
    <row r="54" spans="1:40" ht="14.5">
      <c r="A54" s="187" t="s">
        <v>179</v>
      </c>
      <c r="B54" s="74" t="s">
        <v>68</v>
      </c>
      <c r="C54" s="74">
        <v>2</v>
      </c>
      <c r="D54" s="74">
        <v>2</v>
      </c>
      <c r="E54" s="74"/>
      <c r="F54" s="74"/>
      <c r="G54" s="74"/>
      <c r="H54" s="74"/>
      <c r="I54" s="74"/>
      <c r="J54" s="74"/>
      <c r="K54" s="74"/>
      <c r="L54" s="74"/>
      <c r="M54" s="74"/>
      <c r="N54" s="74"/>
      <c r="O54" s="74"/>
      <c r="P54" s="74"/>
      <c r="Q54" s="74"/>
      <c r="R54" s="74"/>
      <c r="S54" s="74"/>
      <c r="T54" s="74"/>
      <c r="U54" s="74"/>
      <c r="V54" s="21"/>
      <c r="W54" s="21"/>
      <c r="X54" s="21"/>
      <c r="Y54" s="21"/>
      <c r="Z54" s="21"/>
      <c r="AA54" s="21"/>
      <c r="AB54" s="21"/>
      <c r="AC54" s="21"/>
      <c r="AD54" s="21"/>
      <c r="AE54" s="21"/>
      <c r="AF54" s="21"/>
      <c r="AG54" s="21"/>
      <c r="AH54" s="21"/>
      <c r="AI54" s="21"/>
      <c r="AJ54" s="21"/>
      <c r="AK54" s="21"/>
      <c r="AL54" s="21"/>
      <c r="AM54" s="21"/>
      <c r="AN54" s="21"/>
    </row>
    <row r="55" spans="1:40" ht="14.5">
      <c r="A55" s="187" t="s">
        <v>180</v>
      </c>
      <c r="B55" s="74" t="s">
        <v>82</v>
      </c>
      <c r="C55" s="74">
        <v>17</v>
      </c>
      <c r="D55" s="74">
        <v>16</v>
      </c>
      <c r="E55" s="74">
        <v>5</v>
      </c>
      <c r="F55" s="74"/>
      <c r="G55" s="74"/>
      <c r="H55" s="74"/>
      <c r="I55" s="74">
        <v>7</v>
      </c>
      <c r="J55" s="74">
        <v>10</v>
      </c>
      <c r="K55" s="74"/>
      <c r="L55" s="74"/>
      <c r="M55" s="74"/>
      <c r="N55" s="74"/>
      <c r="O55" s="74"/>
      <c r="P55" s="74" t="s">
        <v>1928</v>
      </c>
      <c r="Q55" s="74">
        <v>0</v>
      </c>
      <c r="R55" s="74"/>
      <c r="S55" s="74"/>
      <c r="T55" s="74"/>
      <c r="U55" s="74"/>
      <c r="V55" s="21"/>
      <c r="W55" s="21"/>
      <c r="X55" s="21"/>
      <c r="Y55" s="21"/>
      <c r="Z55" s="21"/>
      <c r="AA55" s="21"/>
      <c r="AB55" s="21"/>
      <c r="AC55" s="21"/>
      <c r="AD55" s="21"/>
      <c r="AE55" s="21"/>
      <c r="AF55" s="21"/>
      <c r="AG55" s="21"/>
      <c r="AH55" s="21"/>
      <c r="AI55" s="21"/>
      <c r="AJ55" s="21"/>
      <c r="AK55" s="21"/>
      <c r="AL55" s="21"/>
      <c r="AM55" s="21"/>
      <c r="AN55" s="21"/>
    </row>
    <row r="56" spans="1:40" ht="14.5">
      <c r="A56" s="187" t="s">
        <v>182</v>
      </c>
      <c r="B56" s="74" t="s">
        <v>169</v>
      </c>
      <c r="C56" s="74">
        <v>28</v>
      </c>
      <c r="D56" s="74">
        <v>27</v>
      </c>
      <c r="E56" s="74">
        <v>5</v>
      </c>
      <c r="F56" s="74" t="s">
        <v>1952</v>
      </c>
      <c r="G56" s="74"/>
      <c r="H56" s="74"/>
      <c r="I56" s="534">
        <v>18</v>
      </c>
      <c r="J56" s="535"/>
      <c r="K56" s="74"/>
      <c r="L56" s="74"/>
      <c r="M56" s="74">
        <v>4</v>
      </c>
      <c r="N56" s="74" t="s">
        <v>1953</v>
      </c>
      <c r="O56" s="74">
        <v>1</v>
      </c>
      <c r="P56" s="74"/>
      <c r="Q56" s="74">
        <v>0</v>
      </c>
      <c r="R56" s="74"/>
      <c r="S56" s="74"/>
      <c r="T56" s="74"/>
      <c r="U56" s="74"/>
      <c r="V56" s="21"/>
      <c r="W56" s="21"/>
      <c r="X56" s="21"/>
      <c r="Y56" s="21"/>
      <c r="Z56" s="21"/>
      <c r="AA56" s="21"/>
      <c r="AB56" s="21"/>
      <c r="AC56" s="21"/>
      <c r="AD56" s="21"/>
      <c r="AE56" s="21"/>
      <c r="AF56" s="21"/>
      <c r="AG56" s="21"/>
      <c r="AH56" s="21"/>
      <c r="AI56" s="21"/>
      <c r="AJ56" s="21"/>
      <c r="AK56" s="21"/>
      <c r="AL56" s="21"/>
      <c r="AM56" s="21"/>
      <c r="AN56" s="21"/>
    </row>
    <row r="57" spans="1:40" ht="14.5">
      <c r="A57" s="187" t="s">
        <v>186</v>
      </c>
      <c r="B57" s="7">
        <v>43927</v>
      </c>
      <c r="C57" s="74">
        <v>0</v>
      </c>
      <c r="D57" s="74">
        <v>0</v>
      </c>
      <c r="E57" s="74">
        <v>1</v>
      </c>
      <c r="F57" s="74"/>
      <c r="G57" s="74"/>
      <c r="H57" s="74"/>
      <c r="I57" s="74"/>
      <c r="J57" s="74"/>
      <c r="K57" s="74"/>
      <c r="L57" s="74"/>
      <c r="M57" s="74"/>
      <c r="N57" s="74"/>
      <c r="O57" s="74"/>
      <c r="P57" s="74"/>
      <c r="Q57" s="74"/>
      <c r="R57" s="74"/>
      <c r="S57" s="74"/>
      <c r="T57" s="74"/>
      <c r="U57" s="74"/>
      <c r="V57" s="21"/>
      <c r="W57" s="21"/>
      <c r="X57" s="21"/>
      <c r="Y57" s="21"/>
      <c r="Z57" s="21"/>
      <c r="AA57" s="21"/>
      <c r="AB57" s="21"/>
      <c r="AC57" s="21"/>
      <c r="AD57" s="21"/>
      <c r="AE57" s="21"/>
      <c r="AF57" s="21"/>
      <c r="AG57" s="21"/>
      <c r="AH57" s="21"/>
      <c r="AI57" s="21"/>
      <c r="AJ57" s="21"/>
      <c r="AK57" s="21"/>
      <c r="AL57" s="21"/>
      <c r="AM57" s="21"/>
      <c r="AN57" s="21"/>
    </row>
    <row r="58" spans="1:40" ht="14.5">
      <c r="A58" s="187" t="s">
        <v>187</v>
      </c>
      <c r="B58" s="7">
        <v>43944</v>
      </c>
      <c r="C58" s="74">
        <v>1</v>
      </c>
      <c r="D58" s="74">
        <v>1</v>
      </c>
      <c r="E58" s="74"/>
      <c r="F58" s="74"/>
      <c r="G58" s="74"/>
      <c r="H58" s="74"/>
      <c r="I58" s="74"/>
      <c r="J58" s="74">
        <v>1</v>
      </c>
      <c r="K58" s="74"/>
      <c r="L58" s="74"/>
      <c r="M58" s="74"/>
      <c r="N58" s="74"/>
      <c r="O58" s="74"/>
      <c r="P58" s="74" t="s">
        <v>1928</v>
      </c>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spans="1:40" ht="14.5">
      <c r="A59" s="187" t="s">
        <v>189</v>
      </c>
      <c r="B59" s="7">
        <v>43945</v>
      </c>
      <c r="C59" s="74">
        <v>1</v>
      </c>
      <c r="D59" s="74">
        <v>1</v>
      </c>
      <c r="E59" s="74"/>
      <c r="F59" s="74" t="s">
        <v>1954</v>
      </c>
      <c r="G59" s="74"/>
      <c r="H59" s="74"/>
      <c r="I59" s="74"/>
      <c r="J59" s="74"/>
      <c r="K59" s="74"/>
      <c r="L59" s="74"/>
      <c r="M59" s="74"/>
      <c r="N59" s="74">
        <v>3470</v>
      </c>
      <c r="O59" s="74"/>
      <c r="P59" s="74" t="s">
        <v>1928</v>
      </c>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spans="1:40" ht="14.5">
      <c r="A60" s="187" t="s">
        <v>192</v>
      </c>
      <c r="B60" s="7">
        <v>43931</v>
      </c>
      <c r="C60" s="74">
        <v>11</v>
      </c>
      <c r="D60" s="74">
        <v>10</v>
      </c>
      <c r="E60" s="74"/>
      <c r="F60" s="74" t="s">
        <v>1955</v>
      </c>
      <c r="G60" s="74"/>
      <c r="H60" s="74"/>
      <c r="I60" s="74">
        <v>4</v>
      </c>
      <c r="J60" s="74">
        <v>7</v>
      </c>
      <c r="K60" s="74"/>
      <c r="L60" s="74"/>
      <c r="M60" s="74">
        <v>2</v>
      </c>
      <c r="N60" s="74">
        <v>3003</v>
      </c>
      <c r="O60" s="74"/>
      <c r="P60" s="74" t="s">
        <v>1928</v>
      </c>
      <c r="Q60" s="74"/>
      <c r="R60" s="74">
        <v>2</v>
      </c>
      <c r="S60" s="74"/>
      <c r="T60" s="74"/>
      <c r="U60" s="74"/>
      <c r="V60" s="74"/>
      <c r="W60" s="74"/>
      <c r="X60" s="74"/>
      <c r="Y60" s="74"/>
      <c r="Z60" s="74"/>
      <c r="AA60" s="74"/>
      <c r="AB60" s="74"/>
      <c r="AC60" s="74"/>
      <c r="AD60" s="74"/>
      <c r="AE60" s="74"/>
      <c r="AF60" s="74"/>
      <c r="AG60" s="74"/>
      <c r="AH60" s="74"/>
      <c r="AI60" s="74"/>
      <c r="AJ60" s="74"/>
      <c r="AK60" s="74"/>
      <c r="AL60" s="74"/>
      <c r="AM60" s="74"/>
      <c r="AN60" s="74"/>
    </row>
    <row r="61" spans="1:40" ht="14.5">
      <c r="A61" s="187" t="s">
        <v>197</v>
      </c>
      <c r="B61" s="74" t="s">
        <v>68</v>
      </c>
      <c r="C61" s="74">
        <v>1</v>
      </c>
      <c r="D61" s="74">
        <v>1</v>
      </c>
      <c r="E61" s="74"/>
      <c r="F61" s="74"/>
      <c r="G61" s="74"/>
      <c r="H61" s="74"/>
      <c r="I61" s="74"/>
      <c r="J61" s="74">
        <v>1</v>
      </c>
      <c r="K61" s="74"/>
      <c r="L61" s="74"/>
      <c r="M61" s="74"/>
      <c r="N61" s="74">
        <v>3100</v>
      </c>
      <c r="O61" s="74">
        <v>1</v>
      </c>
      <c r="P61" s="74" t="s">
        <v>1928</v>
      </c>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spans="1:40" ht="14.5">
      <c r="A62" s="187" t="s">
        <v>198</v>
      </c>
      <c r="B62" s="7">
        <v>43935</v>
      </c>
      <c r="C62" s="74">
        <v>1</v>
      </c>
      <c r="D62" s="74">
        <v>1</v>
      </c>
      <c r="E62" s="74"/>
      <c r="F62" s="74"/>
      <c r="G62" s="74"/>
      <c r="H62" s="74"/>
      <c r="I62" s="74"/>
      <c r="J62" s="74">
        <v>1</v>
      </c>
      <c r="K62" s="74"/>
      <c r="L62" s="74"/>
      <c r="M62" s="74"/>
      <c r="N62" s="74">
        <v>3120</v>
      </c>
      <c r="O62" s="74"/>
      <c r="P62" s="74" t="s">
        <v>1941</v>
      </c>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spans="1:40" ht="14.5">
      <c r="A63" s="187" t="s">
        <v>204</v>
      </c>
      <c r="B63" s="7">
        <v>43924</v>
      </c>
      <c r="C63" s="74">
        <v>2</v>
      </c>
      <c r="D63" s="74">
        <v>2</v>
      </c>
      <c r="E63" s="74"/>
      <c r="F63" s="74"/>
      <c r="G63" s="74"/>
      <c r="H63" s="74"/>
      <c r="I63" s="74">
        <v>1</v>
      </c>
      <c r="J63" s="74">
        <v>1</v>
      </c>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spans="1:40" ht="14.5">
      <c r="A64" s="187" t="s">
        <v>206</v>
      </c>
      <c r="B64" s="7">
        <v>43945</v>
      </c>
      <c r="C64" s="74">
        <v>7</v>
      </c>
      <c r="D64" s="74">
        <v>7</v>
      </c>
      <c r="E64" s="74"/>
      <c r="F64" s="74"/>
      <c r="G64" s="74"/>
      <c r="H64" s="74"/>
      <c r="I64" s="74"/>
      <c r="J64" s="74">
        <v>7</v>
      </c>
      <c r="K64" s="74"/>
      <c r="L64" s="74">
        <v>0</v>
      </c>
      <c r="M64" s="74"/>
      <c r="N64" s="74">
        <v>3331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spans="1:40" ht="14.5">
      <c r="A65" s="187" t="s">
        <v>210</v>
      </c>
      <c r="B65" s="7">
        <v>43944</v>
      </c>
      <c r="C65" s="74">
        <v>100</v>
      </c>
      <c r="D65" s="74">
        <v>99</v>
      </c>
      <c r="E65" s="74">
        <v>16</v>
      </c>
      <c r="F65" s="74"/>
      <c r="G65" s="74"/>
      <c r="H65" s="74"/>
      <c r="I65" s="74">
        <v>21</v>
      </c>
      <c r="J65" s="74">
        <v>78</v>
      </c>
      <c r="K65" s="74" t="s">
        <v>1956</v>
      </c>
      <c r="L65" s="74"/>
      <c r="M65" s="74"/>
      <c r="N65" s="74">
        <v>3108</v>
      </c>
      <c r="O65" s="74">
        <v>47</v>
      </c>
      <c r="P65" s="74"/>
      <c r="Q65" s="74">
        <v>0</v>
      </c>
      <c r="R65" s="74"/>
      <c r="S65" s="74">
        <v>1</v>
      </c>
      <c r="T65" s="74"/>
      <c r="U65" s="74"/>
      <c r="V65" s="74"/>
      <c r="W65" s="74"/>
      <c r="X65" s="74"/>
      <c r="Y65" s="74"/>
      <c r="Z65" s="74"/>
      <c r="AA65" s="74"/>
      <c r="AB65" s="74"/>
      <c r="AC65" s="74"/>
      <c r="AD65" s="74"/>
      <c r="AE65" s="74"/>
      <c r="AF65" s="74"/>
      <c r="AG65" s="74"/>
      <c r="AH65" s="74"/>
      <c r="AI65" s="74"/>
      <c r="AJ65" s="74"/>
      <c r="AK65" s="74"/>
      <c r="AL65" s="74"/>
      <c r="AM65" s="74"/>
      <c r="AN65" s="74"/>
    </row>
    <row r="66" spans="1:40" ht="14.5">
      <c r="A66" s="187" t="s">
        <v>213</v>
      </c>
      <c r="B66" s="7">
        <v>43947</v>
      </c>
      <c r="C66" s="74">
        <v>2</v>
      </c>
      <c r="D66" s="74">
        <v>2</v>
      </c>
      <c r="E66" s="74">
        <v>2</v>
      </c>
      <c r="F66" s="74"/>
      <c r="G66" s="74"/>
      <c r="H66" s="74"/>
      <c r="I66" s="74">
        <v>1</v>
      </c>
      <c r="J66" s="74">
        <v>1</v>
      </c>
      <c r="K66" s="74" t="s">
        <v>1957</v>
      </c>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spans="1:40" ht="14.5">
      <c r="A67" s="187" t="s">
        <v>215</v>
      </c>
      <c r="B67" s="74" t="s">
        <v>1958</v>
      </c>
      <c r="C67" s="74">
        <v>5</v>
      </c>
      <c r="D67" s="74">
        <v>5</v>
      </c>
      <c r="E67" s="74"/>
      <c r="F67" s="74"/>
      <c r="G67" s="74"/>
      <c r="H67" s="74"/>
      <c r="I67" s="74">
        <v>1</v>
      </c>
      <c r="J67" s="74">
        <v>4</v>
      </c>
      <c r="K67" s="74"/>
      <c r="L67" s="74"/>
      <c r="M67" s="74"/>
      <c r="N67" s="74">
        <v>2992</v>
      </c>
      <c r="O67" s="74"/>
      <c r="P67" s="74" t="s">
        <v>1939</v>
      </c>
      <c r="Q67" s="74"/>
      <c r="R67" s="74"/>
      <c r="S67" s="74"/>
      <c r="T67" s="74"/>
      <c r="U67" s="74"/>
      <c r="V67" s="21"/>
      <c r="W67" s="21"/>
      <c r="X67" s="21"/>
      <c r="Y67" s="21"/>
      <c r="Z67" s="21"/>
      <c r="AA67" s="21"/>
      <c r="AB67" s="21"/>
      <c r="AC67" s="21"/>
      <c r="AD67" s="21"/>
      <c r="AE67" s="21"/>
      <c r="AF67" s="21"/>
      <c r="AG67" s="21"/>
      <c r="AH67" s="21"/>
      <c r="AI67" s="21"/>
      <c r="AJ67" s="21"/>
      <c r="AK67" s="21"/>
      <c r="AL67" s="21"/>
      <c r="AM67" s="21"/>
      <c r="AN67" s="21"/>
    </row>
    <row r="68" spans="1:40" ht="14.5">
      <c r="A68" s="187" t="s">
        <v>217</v>
      </c>
      <c r="B68" s="22">
        <v>44169</v>
      </c>
      <c r="C68" s="74">
        <v>0</v>
      </c>
      <c r="D68" s="74">
        <v>0</v>
      </c>
      <c r="E68" s="74">
        <v>1</v>
      </c>
      <c r="F68" s="74"/>
      <c r="G68" s="74"/>
      <c r="H68" s="74"/>
      <c r="I68" s="74"/>
      <c r="J68" s="74"/>
      <c r="K68" s="74"/>
      <c r="L68" s="74"/>
      <c r="M68" s="74"/>
      <c r="N68" s="74"/>
      <c r="O68" s="74"/>
      <c r="P68" s="74"/>
      <c r="Q68" s="74"/>
      <c r="R68" s="74"/>
      <c r="S68" s="74"/>
      <c r="T68" s="74"/>
      <c r="U68" s="74"/>
      <c r="V68" s="21"/>
      <c r="W68" s="21"/>
      <c r="X68" s="21"/>
      <c r="Y68" s="21"/>
      <c r="Z68" s="21"/>
      <c r="AA68" s="21"/>
      <c r="AB68" s="21"/>
      <c r="AC68" s="21"/>
      <c r="AD68" s="21"/>
      <c r="AE68" s="21"/>
      <c r="AF68" s="21"/>
      <c r="AG68" s="21"/>
      <c r="AH68" s="21"/>
      <c r="AI68" s="21"/>
      <c r="AJ68" s="21"/>
      <c r="AK68" s="21"/>
      <c r="AL68" s="21"/>
      <c r="AM68" s="21"/>
      <c r="AN68" s="21"/>
    </row>
    <row r="69" spans="1:40" ht="14.5">
      <c r="A69" s="187" t="s">
        <v>81</v>
      </c>
      <c r="B69" s="74" t="s">
        <v>1959</v>
      </c>
      <c r="C69" s="74">
        <v>0</v>
      </c>
      <c r="D69" s="74">
        <v>0</v>
      </c>
      <c r="E69" s="74">
        <v>2</v>
      </c>
      <c r="F69" s="74"/>
      <c r="G69" s="74"/>
      <c r="H69" s="74"/>
      <c r="I69" s="74"/>
      <c r="J69" s="74"/>
      <c r="K69" s="74"/>
      <c r="L69" s="74"/>
      <c r="M69" s="74"/>
      <c r="N69" s="74"/>
      <c r="O69" s="74"/>
      <c r="P69" s="74"/>
      <c r="Q69" s="74"/>
      <c r="R69" s="74"/>
      <c r="S69" s="74"/>
      <c r="T69" s="74"/>
      <c r="U69" s="74"/>
      <c r="V69" s="21"/>
      <c r="W69" s="21"/>
      <c r="X69" s="21"/>
      <c r="Y69" s="21"/>
      <c r="Z69" s="21"/>
      <c r="AA69" s="21"/>
      <c r="AB69" s="21"/>
      <c r="AC69" s="21"/>
      <c r="AD69" s="21"/>
      <c r="AE69" s="21"/>
      <c r="AF69" s="21"/>
      <c r="AG69" s="21"/>
      <c r="AH69" s="21"/>
      <c r="AI69" s="21"/>
      <c r="AJ69" s="21"/>
      <c r="AK69" s="21"/>
      <c r="AL69" s="21"/>
      <c r="AM69" s="21"/>
      <c r="AN69" s="21"/>
    </row>
    <row r="70" spans="1:40" ht="14.5">
      <c r="A70" s="187" t="s">
        <v>223</v>
      </c>
      <c r="B70" s="7">
        <v>43947</v>
      </c>
      <c r="C70" s="74">
        <v>32</v>
      </c>
      <c r="D70" s="74">
        <v>32</v>
      </c>
      <c r="E70" s="74"/>
      <c r="F70" s="74"/>
      <c r="G70" s="74"/>
      <c r="H70" s="74"/>
      <c r="I70" s="74"/>
      <c r="J70" s="74"/>
      <c r="K70" s="74"/>
      <c r="L70" s="74"/>
      <c r="M70" s="74"/>
      <c r="N70" s="74"/>
      <c r="O70" s="74"/>
      <c r="P70" s="74" t="s">
        <v>1939</v>
      </c>
      <c r="Q70" s="74"/>
      <c r="R70" s="74"/>
      <c r="S70" s="74"/>
      <c r="T70" s="74"/>
      <c r="U70" s="74"/>
      <c r="V70" s="21"/>
      <c r="W70" s="21"/>
      <c r="X70" s="21"/>
      <c r="Y70" s="21"/>
      <c r="Z70" s="21"/>
      <c r="AA70" s="21"/>
      <c r="AB70" s="21"/>
      <c r="AC70" s="21"/>
      <c r="AD70" s="21"/>
      <c r="AE70" s="21"/>
      <c r="AF70" s="21"/>
      <c r="AG70" s="21"/>
      <c r="AH70" s="21"/>
      <c r="AI70" s="21"/>
      <c r="AJ70" s="21"/>
      <c r="AK70" s="21"/>
      <c r="AL70" s="21"/>
      <c r="AM70" s="21"/>
      <c r="AN70" s="21"/>
    </row>
    <row r="71" spans="1:40" ht="14.5">
      <c r="A71" s="187" t="s">
        <v>225</v>
      </c>
      <c r="B71" s="7">
        <v>43941</v>
      </c>
      <c r="C71" s="74">
        <v>1</v>
      </c>
      <c r="D71" s="74">
        <v>1</v>
      </c>
      <c r="E71" s="74"/>
      <c r="F71" s="74"/>
      <c r="G71" s="74"/>
      <c r="H71" s="74"/>
      <c r="I71" s="74"/>
      <c r="J71" s="74">
        <v>1</v>
      </c>
      <c r="K71" s="74">
        <v>0</v>
      </c>
      <c r="L71" s="74">
        <v>0</v>
      </c>
      <c r="M71" s="74"/>
      <c r="N71" s="74"/>
      <c r="O71" s="74"/>
      <c r="P71" s="74"/>
      <c r="Q71" s="74"/>
      <c r="R71" s="74"/>
      <c r="S71" s="74"/>
      <c r="T71" s="74"/>
      <c r="U71" s="74"/>
      <c r="V71" s="21"/>
      <c r="W71" s="21"/>
      <c r="X71" s="21"/>
      <c r="Y71" s="21"/>
      <c r="Z71" s="21"/>
      <c r="AA71" s="21"/>
      <c r="AB71" s="21"/>
      <c r="AC71" s="21"/>
      <c r="AD71" s="21"/>
      <c r="AE71" s="21"/>
      <c r="AF71" s="21"/>
      <c r="AG71" s="21"/>
      <c r="AH71" s="21"/>
      <c r="AI71" s="21"/>
      <c r="AJ71" s="21"/>
      <c r="AK71" s="21"/>
      <c r="AL71" s="21"/>
      <c r="AM71" s="21"/>
      <c r="AN71" s="21"/>
    </row>
    <row r="72" spans="1:40" ht="14.5">
      <c r="A72" s="187" t="s">
        <v>226</v>
      </c>
      <c r="B72" s="7">
        <v>43943</v>
      </c>
      <c r="C72" s="74">
        <v>23</v>
      </c>
      <c r="D72" s="74">
        <v>22</v>
      </c>
      <c r="E72" s="74">
        <v>2</v>
      </c>
      <c r="F72" s="74"/>
      <c r="G72" s="74"/>
      <c r="H72" s="74"/>
      <c r="I72" s="74">
        <v>1</v>
      </c>
      <c r="J72" s="74">
        <v>22</v>
      </c>
      <c r="K72" s="74"/>
      <c r="L72" s="74"/>
      <c r="M72" s="74"/>
      <c r="N72" s="74">
        <v>3130</v>
      </c>
      <c r="O72" s="74">
        <v>0</v>
      </c>
      <c r="P72" s="74" t="s">
        <v>1960</v>
      </c>
      <c r="Q72" s="74">
        <v>0</v>
      </c>
      <c r="R72" s="74">
        <v>1</v>
      </c>
      <c r="S72" s="74">
        <v>0</v>
      </c>
      <c r="T72" s="74"/>
      <c r="U72" s="74"/>
      <c r="V72" s="21"/>
      <c r="W72" s="21"/>
      <c r="X72" s="21"/>
      <c r="Y72" s="21"/>
      <c r="Z72" s="21"/>
      <c r="AA72" s="21"/>
      <c r="AB72" s="21"/>
      <c r="AC72" s="21"/>
      <c r="AD72" s="21"/>
      <c r="AE72" s="21"/>
      <c r="AF72" s="21"/>
      <c r="AG72" s="21"/>
      <c r="AH72" s="21"/>
      <c r="AI72" s="21"/>
      <c r="AJ72" s="21"/>
      <c r="AK72" s="21"/>
      <c r="AL72" s="21"/>
      <c r="AM72" s="21"/>
      <c r="AN72" s="21"/>
    </row>
    <row r="73" spans="1:40" ht="14.5">
      <c r="A73" s="187" t="s">
        <v>230</v>
      </c>
      <c r="B73" s="7">
        <v>43950</v>
      </c>
      <c r="C73" s="74">
        <v>10</v>
      </c>
      <c r="D73" s="74">
        <v>10</v>
      </c>
      <c r="E73" s="74"/>
      <c r="F73" s="74"/>
      <c r="G73" s="74"/>
      <c r="H73" s="74"/>
      <c r="I73" s="74"/>
      <c r="J73" s="74">
        <v>10</v>
      </c>
      <c r="K73" s="74" t="s">
        <v>1961</v>
      </c>
      <c r="L73" s="74"/>
      <c r="M73" s="74"/>
      <c r="N73" s="74" t="s">
        <v>1962</v>
      </c>
      <c r="O73" s="74"/>
      <c r="P73" s="74" t="s">
        <v>1960</v>
      </c>
      <c r="Q73" s="74">
        <v>0</v>
      </c>
      <c r="R73" s="74"/>
      <c r="S73" s="74"/>
      <c r="T73" s="74"/>
      <c r="U73" s="74"/>
      <c r="V73" s="21"/>
      <c r="W73" s="21"/>
      <c r="X73" s="21"/>
      <c r="Y73" s="21"/>
      <c r="Z73" s="21"/>
      <c r="AA73" s="21"/>
      <c r="AB73" s="21"/>
      <c r="AC73" s="21"/>
      <c r="AD73" s="21"/>
      <c r="AE73" s="21"/>
      <c r="AF73" s="21"/>
      <c r="AG73" s="21"/>
      <c r="AH73" s="21"/>
      <c r="AI73" s="21"/>
      <c r="AJ73" s="21"/>
      <c r="AK73" s="21"/>
      <c r="AL73" s="21"/>
      <c r="AM73" s="21"/>
      <c r="AN73" s="21"/>
    </row>
    <row r="74" spans="1:40" ht="14.5">
      <c r="A74" s="187" t="s">
        <v>233</v>
      </c>
      <c r="B74" s="8">
        <v>43952</v>
      </c>
      <c r="C74" s="74">
        <v>1</v>
      </c>
      <c r="D74" s="74">
        <v>1</v>
      </c>
      <c r="E74" s="74"/>
      <c r="F74" s="74"/>
      <c r="G74" s="74"/>
      <c r="H74" s="74"/>
      <c r="I74" s="74"/>
      <c r="J74" s="74">
        <v>1</v>
      </c>
      <c r="K74" s="74"/>
      <c r="L74" s="74"/>
      <c r="M74" s="74"/>
      <c r="N74" s="74"/>
      <c r="O74" s="74"/>
      <c r="P74" s="74" t="s">
        <v>1960</v>
      </c>
      <c r="Q74" s="74"/>
      <c r="R74" s="74"/>
      <c r="S74" s="74"/>
      <c r="T74" s="74"/>
      <c r="U74" s="74"/>
      <c r="V74" s="21"/>
      <c r="W74" s="21"/>
      <c r="X74" s="21"/>
      <c r="Y74" s="21"/>
      <c r="Z74" s="21"/>
      <c r="AA74" s="21"/>
      <c r="AB74" s="21"/>
      <c r="AC74" s="21"/>
      <c r="AD74" s="21"/>
      <c r="AE74" s="21"/>
      <c r="AF74" s="21"/>
      <c r="AG74" s="21"/>
      <c r="AH74" s="21"/>
      <c r="AI74" s="21"/>
      <c r="AJ74" s="21"/>
      <c r="AK74" s="21"/>
      <c r="AL74" s="21"/>
      <c r="AM74" s="21"/>
      <c r="AN74" s="21"/>
    </row>
    <row r="75" spans="1:40" ht="14.5">
      <c r="A75" s="19" t="s">
        <v>235</v>
      </c>
      <c r="B75" s="7">
        <v>43945</v>
      </c>
      <c r="C75" s="74">
        <v>8</v>
      </c>
      <c r="D75" s="74">
        <v>7</v>
      </c>
      <c r="E75" s="74"/>
      <c r="F75" s="74"/>
      <c r="G75" s="74">
        <v>2</v>
      </c>
      <c r="H75" s="74"/>
      <c r="I75" s="74">
        <v>5</v>
      </c>
      <c r="J75" s="74">
        <v>1</v>
      </c>
      <c r="K75" s="74"/>
      <c r="L75" s="74"/>
      <c r="M75" s="74"/>
      <c r="N75" s="74"/>
      <c r="O75" s="74"/>
      <c r="P75" s="74" t="s">
        <v>1960</v>
      </c>
      <c r="Q75" s="74">
        <v>1</v>
      </c>
      <c r="R75" s="74"/>
      <c r="S75" s="74">
        <v>3</v>
      </c>
      <c r="T75" s="74"/>
      <c r="U75" s="74"/>
      <c r="V75" s="21"/>
      <c r="W75" s="21"/>
      <c r="X75" s="21"/>
      <c r="Y75" s="21"/>
      <c r="Z75" s="21"/>
      <c r="AA75" s="21"/>
      <c r="AB75" s="21"/>
      <c r="AC75" s="21"/>
      <c r="AD75" s="21"/>
      <c r="AE75" s="21"/>
      <c r="AF75" s="21"/>
      <c r="AG75" s="21"/>
      <c r="AH75" s="21"/>
      <c r="AI75" s="21"/>
      <c r="AJ75" s="21"/>
      <c r="AK75" s="21"/>
      <c r="AL75" s="21"/>
      <c r="AM75" s="21"/>
      <c r="AN75" s="21"/>
    </row>
    <row r="76" spans="1:40" ht="14.5">
      <c r="A76" s="187" t="s">
        <v>238</v>
      </c>
      <c r="B76" s="7">
        <v>43944</v>
      </c>
      <c r="C76" s="74">
        <v>1</v>
      </c>
      <c r="D76" s="74">
        <v>1</v>
      </c>
      <c r="E76" s="74"/>
      <c r="F76" s="74"/>
      <c r="G76" s="74"/>
      <c r="H76" s="74"/>
      <c r="I76" s="74">
        <v>1</v>
      </c>
      <c r="J76" s="74"/>
      <c r="K76" s="74"/>
      <c r="L76" s="74"/>
      <c r="M76" s="74"/>
      <c r="N76" s="74"/>
      <c r="O76" s="74">
        <v>1</v>
      </c>
      <c r="P76" s="74" t="s">
        <v>1960</v>
      </c>
      <c r="Q76" s="74"/>
      <c r="R76" s="74"/>
      <c r="S76" s="74"/>
      <c r="T76" s="74"/>
      <c r="U76" s="74"/>
      <c r="V76" s="21"/>
      <c r="W76" s="21"/>
      <c r="X76" s="21"/>
      <c r="Y76" s="21"/>
      <c r="Z76" s="21"/>
      <c r="AA76" s="21"/>
      <c r="AB76" s="21"/>
      <c r="AC76" s="21"/>
      <c r="AD76" s="21"/>
      <c r="AE76" s="21"/>
      <c r="AF76" s="21"/>
      <c r="AG76" s="21"/>
      <c r="AH76" s="21"/>
      <c r="AI76" s="21"/>
      <c r="AJ76" s="21"/>
      <c r="AK76" s="21"/>
      <c r="AL76" s="21"/>
      <c r="AM76" s="21"/>
      <c r="AN76" s="21"/>
    </row>
    <row r="77" spans="1:40" ht="14.5">
      <c r="A77" s="187" t="s">
        <v>240</v>
      </c>
      <c r="B77" s="7">
        <v>43951</v>
      </c>
      <c r="C77" s="74">
        <v>1</v>
      </c>
      <c r="D77" s="74">
        <v>1</v>
      </c>
      <c r="E77" s="74"/>
      <c r="F77" s="74"/>
      <c r="G77" s="74">
        <v>1</v>
      </c>
      <c r="H77" s="74"/>
      <c r="I77" s="74"/>
      <c r="J77" s="74"/>
      <c r="K77" s="74"/>
      <c r="L77" s="74"/>
      <c r="M77" s="74"/>
      <c r="N77" s="74"/>
      <c r="O77" s="74"/>
      <c r="P77" s="74"/>
      <c r="Q77" s="74">
        <v>1</v>
      </c>
      <c r="R77" s="74"/>
      <c r="S77" s="74"/>
      <c r="T77" s="74"/>
      <c r="U77" s="74"/>
      <c r="V77" s="21"/>
      <c r="W77" s="21"/>
      <c r="X77" s="21"/>
      <c r="Y77" s="21"/>
      <c r="Z77" s="21"/>
      <c r="AA77" s="21"/>
      <c r="AB77" s="21"/>
      <c r="AC77" s="21"/>
      <c r="AD77" s="21"/>
      <c r="AE77" s="21"/>
      <c r="AF77" s="21"/>
      <c r="AG77" s="21"/>
      <c r="AH77" s="21"/>
      <c r="AI77" s="21"/>
      <c r="AJ77" s="21"/>
      <c r="AK77" s="21"/>
      <c r="AL77" s="21"/>
      <c r="AM77" s="21"/>
      <c r="AN77" s="21"/>
    </row>
    <row r="78" spans="1:40" ht="14.5">
      <c r="A78" s="187" t="s">
        <v>213</v>
      </c>
      <c r="B78" s="8">
        <v>43953</v>
      </c>
      <c r="C78" s="74">
        <v>2</v>
      </c>
      <c r="D78" s="74">
        <v>2</v>
      </c>
      <c r="E78" s="74">
        <v>4</v>
      </c>
      <c r="F78" s="74"/>
      <c r="G78" s="74"/>
      <c r="H78" s="74"/>
      <c r="I78" s="74">
        <v>1</v>
      </c>
      <c r="J78" s="74">
        <v>1</v>
      </c>
      <c r="K78" s="74"/>
      <c r="L78" s="74"/>
      <c r="M78" s="74"/>
      <c r="N78" s="74">
        <v>2845</v>
      </c>
      <c r="O78" s="74"/>
      <c r="P78" s="74"/>
      <c r="Q78" s="74"/>
      <c r="R78" s="74"/>
      <c r="S78" s="74"/>
      <c r="T78" s="74"/>
      <c r="U78" s="74"/>
      <c r="V78" s="21"/>
      <c r="W78" s="21"/>
      <c r="X78" s="21"/>
      <c r="Y78" s="21"/>
      <c r="Z78" s="21"/>
      <c r="AA78" s="21"/>
      <c r="AB78" s="21"/>
      <c r="AC78" s="21"/>
      <c r="AD78" s="21"/>
      <c r="AE78" s="21"/>
      <c r="AF78" s="21"/>
      <c r="AG78" s="21"/>
      <c r="AH78" s="21"/>
      <c r="AI78" s="21"/>
      <c r="AJ78" s="21"/>
      <c r="AK78" s="21"/>
      <c r="AL78" s="21"/>
      <c r="AM78" s="21"/>
      <c r="AN78" s="21"/>
    </row>
    <row r="79" spans="1:40" ht="14.5">
      <c r="A79" s="187" t="s">
        <v>242</v>
      </c>
      <c r="B79" s="7">
        <v>43935</v>
      </c>
      <c r="C79" s="74">
        <v>1</v>
      </c>
      <c r="D79" s="74">
        <v>1</v>
      </c>
      <c r="E79" s="74"/>
      <c r="F79" s="74"/>
      <c r="G79" s="74"/>
      <c r="H79" s="74"/>
      <c r="I79" s="74">
        <v>1</v>
      </c>
      <c r="J79" s="74"/>
      <c r="K79" s="74"/>
      <c r="L79" s="74"/>
      <c r="M79" s="74"/>
      <c r="N79" s="74"/>
      <c r="O79" s="74"/>
      <c r="P79" s="74"/>
      <c r="Q79" s="74"/>
      <c r="R79" s="74"/>
      <c r="S79" s="74"/>
      <c r="T79" s="74"/>
      <c r="U79" s="74"/>
      <c r="V79" s="21"/>
      <c r="W79" s="21"/>
      <c r="X79" s="21"/>
      <c r="Y79" s="21"/>
      <c r="Z79" s="21"/>
      <c r="AA79" s="21"/>
      <c r="AB79" s="21"/>
      <c r="AC79" s="21"/>
      <c r="AD79" s="21"/>
      <c r="AE79" s="21"/>
      <c r="AF79" s="21"/>
      <c r="AG79" s="21"/>
      <c r="AH79" s="21"/>
      <c r="AI79" s="21"/>
      <c r="AJ79" s="21"/>
      <c r="AK79" s="21"/>
      <c r="AL79" s="21"/>
      <c r="AM79" s="21"/>
      <c r="AN79" s="21"/>
    </row>
    <row r="80" spans="1:40" ht="14.5">
      <c r="A80" s="187" t="s">
        <v>244</v>
      </c>
      <c r="B80" s="8">
        <v>43956</v>
      </c>
      <c r="C80" s="74">
        <v>1</v>
      </c>
      <c r="D80" s="74">
        <v>1</v>
      </c>
      <c r="E80" s="74"/>
      <c r="F80" s="74"/>
      <c r="G80" s="74"/>
      <c r="H80" s="74"/>
      <c r="I80" s="74">
        <v>1</v>
      </c>
      <c r="J80" s="74"/>
      <c r="K80" s="74"/>
      <c r="L80" s="74"/>
      <c r="M80" s="74">
        <v>1</v>
      </c>
      <c r="N80" s="74">
        <v>2700</v>
      </c>
      <c r="O80" s="74"/>
      <c r="P80" s="74"/>
      <c r="Q80" s="74"/>
      <c r="R80" s="74"/>
      <c r="S80" s="74">
        <v>1</v>
      </c>
      <c r="T80" s="74"/>
      <c r="U80" s="74"/>
      <c r="V80" s="21"/>
      <c r="W80" s="21"/>
      <c r="X80" s="21"/>
      <c r="Y80" s="21"/>
      <c r="Z80" s="21"/>
      <c r="AA80" s="21"/>
      <c r="AB80" s="21"/>
      <c r="AC80" s="21"/>
      <c r="AD80" s="21"/>
      <c r="AE80" s="21"/>
      <c r="AF80" s="21"/>
      <c r="AG80" s="21"/>
      <c r="AH80" s="21"/>
      <c r="AI80" s="21"/>
      <c r="AJ80" s="21"/>
      <c r="AK80" s="21"/>
      <c r="AL80" s="21"/>
      <c r="AM80" s="21"/>
      <c r="AN80" s="21"/>
    </row>
    <row r="81" spans="1:40" ht="14.5">
      <c r="A81" s="187" t="s">
        <v>246</v>
      </c>
      <c r="B81" s="8">
        <v>43956</v>
      </c>
      <c r="C81" s="74">
        <v>13</v>
      </c>
      <c r="D81" s="74">
        <v>5</v>
      </c>
      <c r="E81" s="74">
        <v>8</v>
      </c>
      <c r="F81" s="74"/>
      <c r="G81" s="74"/>
      <c r="H81" s="74"/>
      <c r="I81" s="74">
        <v>2</v>
      </c>
      <c r="J81" s="74">
        <v>3</v>
      </c>
      <c r="K81" s="74"/>
      <c r="L81" s="74">
        <v>2</v>
      </c>
      <c r="M81" s="74"/>
      <c r="N81" s="74"/>
      <c r="O81" s="74"/>
      <c r="P81" s="74"/>
      <c r="Q81" s="74"/>
      <c r="R81" s="74"/>
      <c r="S81" s="74"/>
      <c r="T81" s="74"/>
      <c r="U81" s="74"/>
      <c r="V81" s="21"/>
      <c r="W81" s="21"/>
      <c r="X81" s="21"/>
      <c r="Y81" s="21"/>
      <c r="Z81" s="21"/>
      <c r="AA81" s="21"/>
      <c r="AB81" s="21"/>
      <c r="AC81" s="21"/>
      <c r="AD81" s="21"/>
      <c r="AE81" s="21"/>
      <c r="AF81" s="21"/>
      <c r="AG81" s="21"/>
      <c r="AH81" s="21"/>
      <c r="AI81" s="21"/>
      <c r="AJ81" s="21"/>
      <c r="AK81" s="21"/>
      <c r="AL81" s="21"/>
      <c r="AM81" s="21"/>
      <c r="AN81" s="21"/>
    </row>
    <row r="82" spans="1:40" ht="14.5">
      <c r="A82" s="187" t="s">
        <v>249</v>
      </c>
      <c r="B82" s="8">
        <v>43952</v>
      </c>
      <c r="C82" s="74">
        <v>3</v>
      </c>
      <c r="D82" s="74">
        <v>3</v>
      </c>
      <c r="E82" s="74">
        <v>2</v>
      </c>
      <c r="F82" s="74"/>
      <c r="G82" s="74"/>
      <c r="H82" s="74">
        <v>3</v>
      </c>
      <c r="I82" s="74"/>
      <c r="J82" s="74"/>
      <c r="K82" s="74"/>
      <c r="L82" s="74"/>
      <c r="M82" s="74"/>
      <c r="N82" s="74">
        <v>1818</v>
      </c>
      <c r="O82" s="74"/>
      <c r="P82" s="74" t="s">
        <v>1960</v>
      </c>
      <c r="Q82" s="74"/>
      <c r="R82" s="74">
        <v>3</v>
      </c>
      <c r="S82" s="74"/>
      <c r="T82" s="74"/>
      <c r="U82" s="74"/>
      <c r="V82" s="21"/>
      <c r="W82" s="21"/>
      <c r="X82" s="21"/>
      <c r="Y82" s="21"/>
      <c r="Z82" s="21"/>
      <c r="AA82" s="21"/>
      <c r="AB82" s="21"/>
      <c r="AC82" s="21"/>
      <c r="AD82" s="21"/>
      <c r="AE82" s="21"/>
      <c r="AF82" s="21"/>
      <c r="AG82" s="21"/>
      <c r="AH82" s="21"/>
      <c r="AI82" s="21"/>
      <c r="AJ82" s="21"/>
      <c r="AK82" s="21"/>
      <c r="AL82" s="21"/>
      <c r="AM82" s="21"/>
      <c r="AN82" s="21"/>
    </row>
    <row r="83" spans="1:40" ht="14.5">
      <c r="A83" s="187" t="s">
        <v>251</v>
      </c>
      <c r="B83" s="7">
        <v>43941</v>
      </c>
      <c r="C83" s="74">
        <v>1</v>
      </c>
      <c r="D83" s="74">
        <v>1</v>
      </c>
      <c r="E83" s="74"/>
      <c r="F83" s="74"/>
      <c r="G83" s="74"/>
      <c r="H83" s="74">
        <v>1</v>
      </c>
      <c r="I83" s="74"/>
      <c r="J83" s="74"/>
      <c r="K83" s="74"/>
      <c r="L83" s="74"/>
      <c r="M83" s="74"/>
      <c r="N83" s="74"/>
      <c r="O83" s="74">
        <v>1</v>
      </c>
      <c r="P83" s="74"/>
      <c r="Q83" s="74"/>
      <c r="R83" s="74">
        <v>1</v>
      </c>
      <c r="S83" s="74"/>
      <c r="T83" s="74"/>
      <c r="U83" s="74"/>
      <c r="V83" s="21"/>
      <c r="W83" s="21"/>
      <c r="X83" s="21"/>
      <c r="Y83" s="21"/>
      <c r="Z83" s="21"/>
      <c r="AA83" s="21"/>
      <c r="AB83" s="21"/>
      <c r="AC83" s="21"/>
      <c r="AD83" s="21"/>
      <c r="AE83" s="21"/>
      <c r="AF83" s="21"/>
      <c r="AG83" s="21"/>
      <c r="AH83" s="21"/>
      <c r="AI83" s="21"/>
      <c r="AJ83" s="21"/>
      <c r="AK83" s="21"/>
      <c r="AL83" s="21"/>
      <c r="AM83" s="21"/>
      <c r="AN83" s="21"/>
    </row>
    <row r="84" spans="1:40" ht="14.5">
      <c r="A84" s="187" t="s">
        <v>253</v>
      </c>
      <c r="B84" s="8">
        <v>43959</v>
      </c>
      <c r="C84" s="74">
        <v>1</v>
      </c>
      <c r="D84" s="74">
        <v>1</v>
      </c>
      <c r="E84" s="74"/>
      <c r="F84" s="74"/>
      <c r="G84" s="74"/>
      <c r="H84" s="74">
        <v>1</v>
      </c>
      <c r="I84" s="74"/>
      <c r="J84" s="74"/>
      <c r="K84" s="74"/>
      <c r="L84" s="74"/>
      <c r="M84" s="74">
        <v>1</v>
      </c>
      <c r="N84" s="74">
        <v>1880</v>
      </c>
      <c r="O84" s="74">
        <v>1</v>
      </c>
      <c r="P84" s="74" t="s">
        <v>1960</v>
      </c>
      <c r="Q84" s="74"/>
      <c r="R84" s="74">
        <v>1</v>
      </c>
      <c r="S84" s="74"/>
      <c r="T84" s="74"/>
      <c r="U84" s="74"/>
      <c r="V84" s="21"/>
      <c r="W84" s="21"/>
      <c r="X84" s="21"/>
      <c r="Y84" s="21"/>
      <c r="Z84" s="21"/>
      <c r="AA84" s="21"/>
      <c r="AB84" s="21"/>
      <c r="AC84" s="21"/>
      <c r="AD84" s="21"/>
      <c r="AE84" s="21"/>
      <c r="AF84" s="21"/>
      <c r="AG84" s="21"/>
      <c r="AH84" s="21"/>
      <c r="AI84" s="21"/>
      <c r="AJ84" s="21"/>
      <c r="AK84" s="21"/>
      <c r="AL84" s="21"/>
      <c r="AM84" s="21"/>
      <c r="AN84" s="21"/>
    </row>
    <row r="85" spans="1:40" ht="14.5">
      <c r="A85" s="187" t="s">
        <v>255</v>
      </c>
      <c r="B85" s="8">
        <v>43960</v>
      </c>
      <c r="C85" s="74">
        <v>7</v>
      </c>
      <c r="D85" s="74">
        <v>7</v>
      </c>
      <c r="E85" s="74"/>
      <c r="F85" s="74"/>
      <c r="G85" s="74"/>
      <c r="H85" s="74"/>
      <c r="I85" s="74"/>
      <c r="J85" s="74"/>
      <c r="K85" s="74"/>
      <c r="L85" s="74"/>
      <c r="M85" s="74"/>
      <c r="N85" s="74"/>
      <c r="O85" s="74"/>
      <c r="P85" s="74"/>
      <c r="Q85" s="74"/>
      <c r="R85" s="74"/>
      <c r="S85" s="74"/>
      <c r="T85" s="74"/>
      <c r="U85" s="74"/>
      <c r="V85" s="21"/>
      <c r="W85" s="21"/>
      <c r="X85" s="21"/>
      <c r="Y85" s="21"/>
      <c r="Z85" s="21"/>
      <c r="AA85" s="21"/>
      <c r="AB85" s="21"/>
      <c r="AC85" s="21"/>
      <c r="AD85" s="21"/>
      <c r="AE85" s="21"/>
      <c r="AF85" s="21"/>
      <c r="AG85" s="21"/>
      <c r="AH85" s="21"/>
      <c r="AI85" s="21"/>
      <c r="AJ85" s="21"/>
      <c r="AK85" s="21"/>
      <c r="AL85" s="21"/>
      <c r="AM85" s="21"/>
      <c r="AN85" s="21"/>
    </row>
    <row r="86" spans="1:40" ht="14.5">
      <c r="A86" s="187" t="s">
        <v>257</v>
      </c>
      <c r="B86" s="8">
        <v>43959</v>
      </c>
      <c r="C86" s="74">
        <v>33</v>
      </c>
      <c r="D86" s="74">
        <v>32</v>
      </c>
      <c r="E86" s="74">
        <v>32</v>
      </c>
      <c r="F86" s="74" t="s">
        <v>1963</v>
      </c>
      <c r="G86" s="74"/>
      <c r="H86" s="74"/>
      <c r="I86" s="74">
        <v>10</v>
      </c>
      <c r="J86" s="281">
        <v>19</v>
      </c>
      <c r="K86" s="74"/>
      <c r="L86" s="74"/>
      <c r="M86" s="74"/>
      <c r="N86" s="74"/>
      <c r="O86" s="74">
        <v>21</v>
      </c>
      <c r="P86" s="74"/>
      <c r="Q86" s="74">
        <v>0</v>
      </c>
      <c r="R86" s="74"/>
      <c r="S86" s="74">
        <v>0</v>
      </c>
      <c r="T86" s="281" t="s">
        <v>1964</v>
      </c>
      <c r="U86" s="74"/>
      <c r="V86" s="21"/>
      <c r="W86" s="21"/>
      <c r="X86" s="21"/>
      <c r="Y86" s="21"/>
      <c r="Z86" s="21"/>
      <c r="AA86" s="21"/>
      <c r="AB86" s="21"/>
      <c r="AC86" s="21"/>
      <c r="AD86" s="21"/>
      <c r="AE86" s="21"/>
      <c r="AF86" s="21"/>
      <c r="AG86" s="21"/>
      <c r="AH86" s="21"/>
      <c r="AI86" s="21"/>
      <c r="AJ86" s="21"/>
      <c r="AK86" s="21"/>
      <c r="AL86" s="21"/>
      <c r="AM86" s="21"/>
      <c r="AN86" s="21"/>
    </row>
    <row r="87" spans="1:40" ht="14.5">
      <c r="A87" s="187" t="s">
        <v>261</v>
      </c>
      <c r="B87" s="8">
        <v>43959</v>
      </c>
      <c r="C87" s="23">
        <v>32</v>
      </c>
      <c r="D87" s="74">
        <v>32</v>
      </c>
      <c r="E87" s="74"/>
      <c r="F87" s="74"/>
      <c r="G87" s="74">
        <v>1</v>
      </c>
      <c r="H87" s="74"/>
      <c r="I87" s="74">
        <v>1</v>
      </c>
      <c r="J87" s="74">
        <v>9</v>
      </c>
      <c r="K87" s="74"/>
      <c r="L87" s="74"/>
      <c r="M87" s="74"/>
      <c r="N87" s="74"/>
      <c r="O87" s="74"/>
      <c r="P87" s="74" t="s">
        <v>1960</v>
      </c>
      <c r="Q87" s="74"/>
      <c r="R87" s="74"/>
      <c r="S87" s="74"/>
      <c r="T87" s="23" t="s">
        <v>1965</v>
      </c>
      <c r="U87" s="23"/>
      <c r="V87" s="24"/>
      <c r="W87" s="24"/>
      <c r="X87" s="24"/>
      <c r="Y87" s="24"/>
      <c r="Z87" s="21"/>
      <c r="AA87" s="21"/>
      <c r="AB87" s="21"/>
      <c r="AC87" s="21"/>
      <c r="AD87" s="21"/>
      <c r="AE87" s="21"/>
      <c r="AF87" s="21"/>
      <c r="AG87" s="21"/>
      <c r="AH87" s="21"/>
      <c r="AI87" s="21"/>
      <c r="AJ87" s="21"/>
      <c r="AK87" s="21"/>
      <c r="AL87" s="21"/>
      <c r="AM87" s="21"/>
      <c r="AN87" s="21"/>
    </row>
    <row r="88" spans="1:40" ht="14.5">
      <c r="A88" s="187" t="s">
        <v>264</v>
      </c>
      <c r="B88" s="4">
        <v>43959</v>
      </c>
      <c r="C88" s="74">
        <v>1</v>
      </c>
      <c r="D88" s="74">
        <v>1</v>
      </c>
      <c r="E88" s="74"/>
      <c r="F88" s="74"/>
      <c r="G88" s="74"/>
      <c r="H88" s="74"/>
      <c r="I88" s="74"/>
      <c r="J88" s="74">
        <v>1</v>
      </c>
      <c r="K88" s="74"/>
      <c r="L88" s="74"/>
      <c r="M88" s="74"/>
      <c r="N88" s="74">
        <v>2747</v>
      </c>
      <c r="O88" s="74"/>
      <c r="P88" s="74"/>
      <c r="Q88" s="74"/>
      <c r="R88" s="74"/>
      <c r="S88" s="74"/>
      <c r="T88" s="74"/>
      <c r="U88" s="74"/>
      <c r="V88" s="21"/>
      <c r="W88" s="21"/>
      <c r="X88" s="21"/>
      <c r="Y88" s="21"/>
      <c r="Z88" s="21"/>
      <c r="AA88" s="21"/>
      <c r="AB88" s="21"/>
      <c r="AC88" s="21"/>
      <c r="AD88" s="21"/>
      <c r="AE88" s="21"/>
      <c r="AF88" s="21"/>
      <c r="AG88" s="21"/>
      <c r="AH88" s="21"/>
      <c r="AI88" s="21"/>
      <c r="AJ88" s="21"/>
      <c r="AK88" s="21"/>
      <c r="AL88" s="21"/>
      <c r="AM88" s="21"/>
      <c r="AN88" s="21"/>
    </row>
    <row r="89" spans="1:40" ht="14.5">
      <c r="A89" s="187" t="s">
        <v>266</v>
      </c>
      <c r="B89" s="4">
        <v>43958</v>
      </c>
      <c r="C89" s="74">
        <v>0</v>
      </c>
      <c r="D89" s="74">
        <v>0</v>
      </c>
      <c r="E89" s="74">
        <v>1</v>
      </c>
      <c r="F89" s="74"/>
      <c r="G89" s="74"/>
      <c r="H89" s="74"/>
      <c r="I89" s="74"/>
      <c r="J89" s="74"/>
      <c r="K89" s="74"/>
      <c r="L89" s="74"/>
      <c r="M89" s="74"/>
      <c r="N89" s="74"/>
      <c r="O89" s="74"/>
      <c r="P89" s="74"/>
      <c r="Q89" s="74"/>
      <c r="R89" s="74"/>
      <c r="S89" s="74"/>
      <c r="T89" s="74"/>
      <c r="U89" s="74"/>
      <c r="V89" s="21"/>
      <c r="W89" s="21"/>
      <c r="X89" s="21"/>
      <c r="Y89" s="21"/>
      <c r="Z89" s="21"/>
      <c r="AA89" s="21"/>
      <c r="AB89" s="21"/>
      <c r="AC89" s="21"/>
      <c r="AD89" s="21"/>
      <c r="AE89" s="21"/>
      <c r="AF89" s="21"/>
      <c r="AG89" s="21"/>
      <c r="AH89" s="21"/>
      <c r="AI89" s="21"/>
      <c r="AJ89" s="21"/>
      <c r="AK89" s="21"/>
      <c r="AL89" s="21"/>
      <c r="AM89" s="21"/>
      <c r="AN89" s="21"/>
    </row>
    <row r="90" spans="1:40" ht="14.5">
      <c r="A90" s="187" t="s">
        <v>268</v>
      </c>
      <c r="B90" s="4">
        <v>43957</v>
      </c>
      <c r="C90" s="74">
        <v>3</v>
      </c>
      <c r="D90" s="74">
        <v>3</v>
      </c>
      <c r="E90" s="74"/>
      <c r="F90" s="74"/>
      <c r="G90" s="74"/>
      <c r="H90" s="74"/>
      <c r="I90" s="74"/>
      <c r="J90" s="74">
        <v>3</v>
      </c>
      <c r="K90" s="74"/>
      <c r="L90" s="74"/>
      <c r="M90" s="74"/>
      <c r="N90" s="74">
        <v>4200</v>
      </c>
      <c r="O90" s="74"/>
      <c r="P90" s="74"/>
      <c r="Q90" s="74"/>
      <c r="R90" s="74"/>
      <c r="S90" s="74"/>
      <c r="T90" s="74"/>
      <c r="U90" s="74"/>
      <c r="V90" s="21"/>
      <c r="W90" s="21"/>
      <c r="X90" s="21"/>
      <c r="Y90" s="21"/>
      <c r="Z90" s="21"/>
      <c r="AA90" s="21"/>
      <c r="AB90" s="21"/>
      <c r="AC90" s="21"/>
      <c r="AD90" s="21"/>
      <c r="AE90" s="21"/>
      <c r="AF90" s="21"/>
      <c r="AG90" s="21"/>
      <c r="AH90" s="21"/>
      <c r="AI90" s="21"/>
      <c r="AJ90" s="21"/>
      <c r="AK90" s="21"/>
      <c r="AL90" s="21"/>
      <c r="AM90" s="21"/>
      <c r="AN90" s="21"/>
    </row>
    <row r="91" spans="1:40" ht="14.5">
      <c r="A91" s="6" t="s">
        <v>270</v>
      </c>
      <c r="B91" s="8">
        <v>43958</v>
      </c>
      <c r="C91" s="74">
        <v>1</v>
      </c>
      <c r="D91" s="74">
        <v>1</v>
      </c>
      <c r="E91" s="74"/>
      <c r="F91" s="74"/>
      <c r="G91" s="74">
        <v>1</v>
      </c>
      <c r="H91" s="74"/>
      <c r="I91" s="74"/>
      <c r="J91" s="74"/>
      <c r="K91" s="74"/>
      <c r="L91" s="74"/>
      <c r="M91" s="74"/>
      <c r="N91" s="74">
        <v>960</v>
      </c>
      <c r="O91" s="74">
        <v>1</v>
      </c>
      <c r="P91" s="74" t="s">
        <v>1966</v>
      </c>
      <c r="Q91" s="74"/>
      <c r="R91" s="74">
        <v>1</v>
      </c>
      <c r="S91" s="74"/>
      <c r="T91" s="74"/>
      <c r="U91" s="74"/>
      <c r="V91" s="21"/>
      <c r="W91" s="21"/>
      <c r="X91" s="21"/>
      <c r="Y91" s="21"/>
      <c r="Z91" s="21"/>
      <c r="AA91" s="21"/>
      <c r="AB91" s="21"/>
      <c r="AC91" s="21"/>
      <c r="AD91" s="21"/>
      <c r="AE91" s="21"/>
      <c r="AF91" s="21"/>
      <c r="AG91" s="21"/>
      <c r="AH91" s="21"/>
      <c r="AI91" s="21"/>
      <c r="AJ91" s="21"/>
      <c r="AK91" s="21"/>
      <c r="AL91" s="21"/>
      <c r="AM91" s="21"/>
      <c r="AN91" s="21"/>
    </row>
    <row r="92" spans="1:40" ht="14.5">
      <c r="A92" s="6" t="s">
        <v>273</v>
      </c>
      <c r="B92" s="7">
        <v>43949</v>
      </c>
      <c r="C92" s="74">
        <v>3</v>
      </c>
      <c r="D92" s="74">
        <v>3</v>
      </c>
      <c r="E92" s="74"/>
      <c r="F92" s="74"/>
      <c r="G92" s="74"/>
      <c r="H92" s="74">
        <v>1</v>
      </c>
      <c r="I92" s="74">
        <v>1</v>
      </c>
      <c r="J92" s="74">
        <v>1</v>
      </c>
      <c r="K92" s="74"/>
      <c r="L92" s="74">
        <v>1</v>
      </c>
      <c r="M92" s="74">
        <v>1</v>
      </c>
      <c r="N92" s="74"/>
      <c r="O92" s="74">
        <v>2</v>
      </c>
      <c r="P92" s="74" t="s">
        <v>1936</v>
      </c>
      <c r="Q92" s="74"/>
      <c r="R92" s="74"/>
      <c r="S92" s="74"/>
      <c r="T92" s="74"/>
      <c r="U92" s="74"/>
      <c r="V92" s="21"/>
      <c r="W92" s="21"/>
      <c r="X92" s="21"/>
      <c r="Y92" s="21"/>
      <c r="Z92" s="21"/>
      <c r="AA92" s="21"/>
      <c r="AB92" s="21"/>
      <c r="AC92" s="21"/>
      <c r="AD92" s="21"/>
      <c r="AE92" s="21"/>
      <c r="AF92" s="21"/>
      <c r="AG92" s="21"/>
      <c r="AH92" s="21"/>
      <c r="AI92" s="21"/>
      <c r="AJ92" s="21"/>
      <c r="AK92" s="21"/>
      <c r="AL92" s="21"/>
      <c r="AM92" s="21"/>
      <c r="AN92" s="21"/>
    </row>
    <row r="93" spans="1:40" ht="14.5">
      <c r="A93" s="187" t="s">
        <v>1967</v>
      </c>
      <c r="B93" s="8">
        <v>43959</v>
      </c>
      <c r="C93" s="74">
        <v>2</v>
      </c>
      <c r="D93" s="74">
        <v>1</v>
      </c>
      <c r="E93" s="74"/>
      <c r="F93" s="74"/>
      <c r="G93" s="74"/>
      <c r="H93" s="74"/>
      <c r="I93" s="74">
        <v>2</v>
      </c>
      <c r="J93" s="74"/>
      <c r="K93" s="74"/>
      <c r="L93" s="74"/>
      <c r="M93" s="74"/>
      <c r="N93" s="74">
        <v>2175</v>
      </c>
      <c r="O93" s="74">
        <v>2</v>
      </c>
      <c r="P93" s="74" t="s">
        <v>1960</v>
      </c>
      <c r="Q93" s="74"/>
      <c r="R93" s="74"/>
      <c r="S93" s="74"/>
      <c r="T93" s="74"/>
      <c r="U93" s="74"/>
      <c r="V93" s="21"/>
      <c r="W93" s="21"/>
      <c r="X93" s="21"/>
      <c r="Y93" s="21"/>
      <c r="Z93" s="21"/>
      <c r="AA93" s="21"/>
      <c r="AB93" s="21"/>
      <c r="AC93" s="21"/>
      <c r="AD93" s="21"/>
      <c r="AE93" s="21"/>
      <c r="AF93" s="21"/>
      <c r="AG93" s="21"/>
      <c r="AH93" s="21"/>
      <c r="AI93" s="21"/>
      <c r="AJ93" s="21"/>
      <c r="AK93" s="21"/>
      <c r="AL93" s="21"/>
      <c r="AM93" s="21"/>
      <c r="AN93" s="21"/>
    </row>
    <row r="94" spans="1:40" ht="14.5">
      <c r="A94" s="187" t="s">
        <v>279</v>
      </c>
      <c r="B94" s="8">
        <v>43965</v>
      </c>
      <c r="C94" s="74">
        <v>9</v>
      </c>
      <c r="D94" s="74">
        <v>9</v>
      </c>
      <c r="E94" s="74"/>
      <c r="F94" s="74"/>
      <c r="G94" s="74">
        <v>1</v>
      </c>
      <c r="H94" s="74"/>
      <c r="I94" s="74">
        <v>1</v>
      </c>
      <c r="J94" s="74">
        <v>7</v>
      </c>
      <c r="K94" s="74"/>
      <c r="L94" s="74"/>
      <c r="M94" s="74"/>
      <c r="N94" s="74">
        <v>3155</v>
      </c>
      <c r="O94" s="74"/>
      <c r="P94" s="74" t="s">
        <v>1968</v>
      </c>
      <c r="Q94" s="74"/>
      <c r="R94" s="74">
        <v>1</v>
      </c>
      <c r="S94" s="74"/>
      <c r="T94" s="74"/>
      <c r="U94" s="74"/>
      <c r="V94" s="21"/>
      <c r="W94" s="21"/>
      <c r="X94" s="21"/>
      <c r="Y94" s="21"/>
      <c r="Z94" s="21"/>
      <c r="AA94" s="21"/>
      <c r="AB94" s="21"/>
      <c r="AC94" s="21"/>
      <c r="AD94" s="21"/>
      <c r="AE94" s="21"/>
      <c r="AF94" s="21"/>
      <c r="AG94" s="21"/>
      <c r="AH94" s="21"/>
      <c r="AI94" s="21"/>
      <c r="AJ94" s="21"/>
      <c r="AK94" s="21"/>
      <c r="AL94" s="21"/>
      <c r="AM94" s="21"/>
      <c r="AN94" s="21"/>
    </row>
    <row r="95" spans="1:40" ht="14.5">
      <c r="A95" s="187" t="s">
        <v>280</v>
      </c>
      <c r="B95" s="8">
        <v>43964</v>
      </c>
      <c r="C95" s="74">
        <v>1</v>
      </c>
      <c r="D95" s="74">
        <v>1</v>
      </c>
      <c r="E95" s="74"/>
      <c r="F95" s="74"/>
      <c r="G95" s="74"/>
      <c r="H95" s="74"/>
      <c r="I95" s="74">
        <v>1</v>
      </c>
      <c r="J95" s="74"/>
      <c r="K95" s="74"/>
      <c r="L95" s="74"/>
      <c r="M95" s="74"/>
      <c r="N95" s="74"/>
      <c r="O95" s="74"/>
      <c r="P95" s="74" t="s">
        <v>1960</v>
      </c>
      <c r="Q95" s="74"/>
      <c r="R95" s="74"/>
      <c r="S95" s="74"/>
      <c r="T95" s="74"/>
      <c r="U95" s="74"/>
      <c r="V95" s="21"/>
      <c r="W95" s="21"/>
      <c r="X95" s="21"/>
      <c r="Y95" s="21"/>
      <c r="Z95" s="21"/>
      <c r="AA95" s="21"/>
      <c r="AB95" s="21"/>
      <c r="AC95" s="21"/>
      <c r="AD95" s="21"/>
      <c r="AE95" s="21"/>
      <c r="AF95" s="21"/>
      <c r="AG95" s="21"/>
      <c r="AH95" s="21"/>
      <c r="AI95" s="21"/>
      <c r="AJ95" s="21"/>
      <c r="AK95" s="21"/>
      <c r="AL95" s="21"/>
      <c r="AM95" s="21"/>
      <c r="AN95" s="21"/>
    </row>
    <row r="96" spans="1:40" ht="14.5">
      <c r="A96" s="187" t="s">
        <v>282</v>
      </c>
      <c r="B96" s="187"/>
      <c r="C96" s="74">
        <v>1</v>
      </c>
      <c r="D96" s="74">
        <v>1</v>
      </c>
      <c r="E96" s="74"/>
      <c r="F96" s="74"/>
      <c r="G96" s="74"/>
      <c r="H96" s="74"/>
      <c r="I96" s="74"/>
      <c r="J96" s="74">
        <v>1</v>
      </c>
      <c r="K96" s="74"/>
      <c r="L96" s="74">
        <v>1</v>
      </c>
      <c r="M96" s="74"/>
      <c r="N96" s="74"/>
      <c r="O96" s="74"/>
      <c r="P96" s="74" t="s">
        <v>1969</v>
      </c>
      <c r="Q96" s="74"/>
      <c r="R96" s="74"/>
      <c r="S96" s="74"/>
      <c r="T96" s="74"/>
      <c r="U96" s="74"/>
      <c r="V96" s="21"/>
      <c r="W96" s="21"/>
      <c r="X96" s="21"/>
      <c r="Y96" s="21"/>
      <c r="Z96" s="21"/>
      <c r="AA96" s="21"/>
      <c r="AB96" s="21"/>
      <c r="AC96" s="21"/>
      <c r="AD96" s="21"/>
      <c r="AE96" s="21"/>
      <c r="AF96" s="21"/>
      <c r="AG96" s="21"/>
      <c r="AH96" s="21"/>
      <c r="AI96" s="21"/>
      <c r="AJ96" s="21"/>
      <c r="AK96" s="21"/>
      <c r="AL96" s="21"/>
      <c r="AM96" s="21"/>
      <c r="AN96" s="21"/>
    </row>
    <row r="97" spans="1:40" ht="14.5">
      <c r="A97" s="187" t="s">
        <v>283</v>
      </c>
      <c r="B97" s="8">
        <v>43963</v>
      </c>
      <c r="C97" s="74">
        <v>20</v>
      </c>
      <c r="D97" s="74">
        <v>20</v>
      </c>
      <c r="E97" s="74"/>
      <c r="F97" s="74"/>
      <c r="G97" s="74"/>
      <c r="H97" s="74"/>
      <c r="I97" s="74">
        <v>3</v>
      </c>
      <c r="J97" s="74">
        <v>17</v>
      </c>
      <c r="K97" s="74"/>
      <c r="L97" s="74"/>
      <c r="M97" s="74"/>
      <c r="N97" s="74" t="s">
        <v>1970</v>
      </c>
      <c r="O97" s="74"/>
      <c r="P97" s="74" t="s">
        <v>1960</v>
      </c>
      <c r="Q97" s="74"/>
      <c r="R97" s="74"/>
      <c r="S97" s="74"/>
      <c r="T97" s="74"/>
      <c r="U97" s="74"/>
      <c r="V97" s="21"/>
      <c r="W97" s="21"/>
      <c r="X97" s="21"/>
      <c r="Y97" s="21"/>
      <c r="Z97" s="21"/>
      <c r="AA97" s="21"/>
      <c r="AB97" s="21"/>
      <c r="AC97" s="21"/>
      <c r="AD97" s="21"/>
      <c r="AE97" s="21"/>
      <c r="AF97" s="21"/>
      <c r="AG97" s="21"/>
      <c r="AH97" s="21"/>
      <c r="AI97" s="21"/>
      <c r="AJ97" s="21"/>
      <c r="AK97" s="21"/>
      <c r="AL97" s="21"/>
      <c r="AM97" s="21"/>
      <c r="AN97" s="21"/>
    </row>
    <row r="98" spans="1:40" ht="14.5">
      <c r="A98" s="187" t="s">
        <v>286</v>
      </c>
      <c r="B98" s="8">
        <v>43963</v>
      </c>
      <c r="C98" s="74">
        <v>1</v>
      </c>
      <c r="D98" s="74">
        <v>1</v>
      </c>
      <c r="E98" s="74"/>
      <c r="F98" s="74"/>
      <c r="G98" s="74"/>
      <c r="H98" s="74"/>
      <c r="I98" s="74"/>
      <c r="J98" s="74">
        <v>1</v>
      </c>
      <c r="K98" s="74"/>
      <c r="L98" s="74">
        <v>1</v>
      </c>
      <c r="M98" s="74"/>
      <c r="N98" s="74"/>
      <c r="O98" s="74">
        <v>1</v>
      </c>
      <c r="P98" s="74" t="s">
        <v>1969</v>
      </c>
      <c r="Q98" s="74"/>
      <c r="R98" s="74"/>
      <c r="S98" s="74"/>
      <c r="T98" s="74"/>
      <c r="U98" s="74"/>
      <c r="V98" s="21"/>
      <c r="W98" s="21"/>
      <c r="X98" s="21"/>
      <c r="Y98" s="21"/>
      <c r="Z98" s="21"/>
      <c r="AA98" s="21"/>
      <c r="AB98" s="21"/>
      <c r="AC98" s="21"/>
      <c r="AD98" s="21"/>
      <c r="AE98" s="21"/>
      <c r="AF98" s="21"/>
      <c r="AG98" s="21"/>
      <c r="AH98" s="21"/>
      <c r="AI98" s="21"/>
      <c r="AJ98" s="21"/>
      <c r="AK98" s="21"/>
      <c r="AL98" s="21"/>
      <c r="AM98" s="21"/>
      <c r="AN98" s="21"/>
    </row>
    <row r="99" spans="1:40" ht="14.5">
      <c r="A99" s="187" t="s">
        <v>287</v>
      </c>
      <c r="B99" s="8">
        <v>43964</v>
      </c>
      <c r="C99" s="74">
        <v>1</v>
      </c>
      <c r="D99" s="74">
        <v>1</v>
      </c>
      <c r="E99" s="74"/>
      <c r="F99" s="74"/>
      <c r="G99" s="74"/>
      <c r="H99" s="74">
        <v>1</v>
      </c>
      <c r="I99" s="74"/>
      <c r="J99" s="74"/>
      <c r="K99" s="74"/>
      <c r="L99" s="74"/>
      <c r="M99" s="74"/>
      <c r="N99" s="74">
        <v>1340</v>
      </c>
      <c r="O99" s="74"/>
      <c r="P99" s="74"/>
      <c r="Q99" s="74"/>
      <c r="R99" s="74"/>
      <c r="S99" s="74"/>
      <c r="T99" s="74"/>
      <c r="U99" s="74"/>
      <c r="V99" s="21"/>
      <c r="W99" s="21"/>
      <c r="X99" s="21"/>
      <c r="Y99" s="21"/>
      <c r="Z99" s="21"/>
      <c r="AA99" s="21"/>
      <c r="AB99" s="21"/>
      <c r="AC99" s="21"/>
      <c r="AD99" s="21"/>
      <c r="AE99" s="21"/>
      <c r="AF99" s="21"/>
      <c r="AG99" s="21"/>
      <c r="AH99" s="21"/>
      <c r="AI99" s="21"/>
      <c r="AJ99" s="21"/>
      <c r="AK99" s="21"/>
      <c r="AL99" s="21"/>
      <c r="AM99" s="21"/>
      <c r="AN99" s="21"/>
    </row>
    <row r="100" spans="1:40" ht="14.5">
      <c r="A100" s="19" t="s">
        <v>289</v>
      </c>
      <c r="B100" s="8">
        <v>43965</v>
      </c>
      <c r="C100" s="74">
        <v>1</v>
      </c>
      <c r="D100" s="74">
        <v>1</v>
      </c>
      <c r="E100" s="74"/>
      <c r="F100" s="74"/>
      <c r="G100" s="74"/>
      <c r="H100" s="74"/>
      <c r="I100" s="74">
        <v>1</v>
      </c>
      <c r="J100" s="74"/>
      <c r="K100" s="74"/>
      <c r="L100" s="74"/>
      <c r="M100" s="74"/>
      <c r="N100" s="74">
        <v>2930</v>
      </c>
      <c r="O100" s="74">
        <v>1</v>
      </c>
      <c r="P100" s="74" t="s">
        <v>1969</v>
      </c>
      <c r="Q100" s="74"/>
      <c r="R100" s="74"/>
      <c r="S100" s="74"/>
      <c r="T100" s="74"/>
      <c r="U100" s="74"/>
      <c r="V100" s="21"/>
      <c r="W100" s="21"/>
      <c r="X100" s="21"/>
      <c r="Y100" s="21"/>
      <c r="Z100" s="21"/>
      <c r="AA100" s="21"/>
      <c r="AB100" s="21"/>
      <c r="AC100" s="21"/>
      <c r="AD100" s="21"/>
      <c r="AE100" s="21"/>
      <c r="AF100" s="21"/>
      <c r="AG100" s="21"/>
      <c r="AH100" s="21"/>
      <c r="AI100" s="21"/>
      <c r="AJ100" s="21"/>
      <c r="AK100" s="21"/>
      <c r="AL100" s="21"/>
      <c r="AM100" s="21"/>
      <c r="AN100" s="21"/>
    </row>
    <row r="102" spans="1:40" ht="14.5">
      <c r="A102" s="187" t="s">
        <v>290</v>
      </c>
      <c r="B102" s="8">
        <v>43969</v>
      </c>
      <c r="C102" s="74">
        <v>7</v>
      </c>
      <c r="D102" s="74">
        <v>6</v>
      </c>
      <c r="E102" s="74">
        <v>2</v>
      </c>
      <c r="F102" s="74"/>
      <c r="G102" s="74"/>
      <c r="H102" s="74">
        <v>1</v>
      </c>
      <c r="I102" s="74">
        <v>2</v>
      </c>
      <c r="J102" s="74">
        <v>3</v>
      </c>
      <c r="K102" s="74" t="s">
        <v>1971</v>
      </c>
      <c r="L102" s="74"/>
      <c r="M102" s="74">
        <v>5</v>
      </c>
      <c r="N102" s="74">
        <v>2320</v>
      </c>
      <c r="O102" s="74">
        <v>3</v>
      </c>
      <c r="P102" s="74" t="s">
        <v>1960</v>
      </c>
      <c r="Q102" s="74">
        <v>1</v>
      </c>
      <c r="R102" s="74"/>
      <c r="S102" s="74">
        <v>1</v>
      </c>
      <c r="T102" s="74"/>
      <c r="U102" s="74"/>
      <c r="V102" s="21"/>
      <c r="W102" s="21"/>
      <c r="X102" s="21"/>
      <c r="Y102" s="21"/>
      <c r="Z102" s="21"/>
      <c r="AA102" s="21"/>
      <c r="AB102" s="21"/>
      <c r="AC102" s="21"/>
      <c r="AD102" s="21"/>
      <c r="AE102" s="21"/>
      <c r="AF102" s="21"/>
      <c r="AG102" s="21"/>
      <c r="AH102" s="21"/>
      <c r="AI102" s="21"/>
      <c r="AJ102" s="21"/>
      <c r="AK102" s="21"/>
      <c r="AL102" s="21"/>
      <c r="AM102" s="21"/>
      <c r="AN102" s="21"/>
    </row>
    <row r="103" spans="1:40" ht="14.5">
      <c r="A103" s="187" t="s">
        <v>292</v>
      </c>
      <c r="B103" s="8">
        <v>43967</v>
      </c>
      <c r="C103" s="74">
        <v>0</v>
      </c>
      <c r="D103" s="74">
        <v>0</v>
      </c>
      <c r="E103" s="74">
        <v>1</v>
      </c>
      <c r="F103" s="74"/>
      <c r="G103" s="74"/>
      <c r="H103" s="74"/>
      <c r="I103" s="74"/>
      <c r="J103" s="74"/>
      <c r="K103" s="74"/>
      <c r="L103" s="74"/>
      <c r="M103" s="74"/>
      <c r="N103" s="74"/>
      <c r="O103" s="74"/>
      <c r="P103" s="74"/>
      <c r="Q103" s="74"/>
      <c r="R103" s="74"/>
      <c r="S103" s="74"/>
      <c r="T103" s="74"/>
      <c r="U103" s="74"/>
      <c r="V103" s="21"/>
      <c r="W103" s="21"/>
      <c r="X103" s="21"/>
      <c r="Y103" s="21"/>
      <c r="Z103" s="21"/>
      <c r="AA103" s="21"/>
      <c r="AB103" s="21"/>
      <c r="AC103" s="21"/>
      <c r="AD103" s="21"/>
      <c r="AE103" s="21"/>
      <c r="AF103" s="21"/>
      <c r="AG103" s="21"/>
      <c r="AH103" s="21"/>
      <c r="AI103" s="21"/>
      <c r="AJ103" s="21"/>
      <c r="AK103" s="21"/>
      <c r="AL103" s="21"/>
      <c r="AM103" s="21"/>
      <c r="AN103" s="21"/>
    </row>
    <row r="104" spans="1:40" ht="14.5">
      <c r="A104" s="187" t="s">
        <v>294</v>
      </c>
      <c r="B104" s="8">
        <v>43969</v>
      </c>
      <c r="C104" s="74">
        <v>24</v>
      </c>
      <c r="D104" s="74">
        <v>23</v>
      </c>
      <c r="E104" s="74">
        <v>0</v>
      </c>
      <c r="F104" s="74"/>
      <c r="G104" s="74"/>
      <c r="H104" s="74">
        <v>1</v>
      </c>
      <c r="I104" s="74"/>
      <c r="J104" s="74">
        <v>22</v>
      </c>
      <c r="K104" s="74"/>
      <c r="L104" s="74"/>
      <c r="M104" s="74">
        <v>3</v>
      </c>
      <c r="N104" s="74">
        <v>3290</v>
      </c>
      <c r="O104" s="74"/>
      <c r="P104" s="74"/>
      <c r="Q104" s="47">
        <v>0</v>
      </c>
      <c r="R104" s="74">
        <v>2</v>
      </c>
      <c r="S104" s="74"/>
      <c r="T104" s="74"/>
      <c r="U104" s="74"/>
      <c r="V104" s="21"/>
      <c r="W104" s="21"/>
      <c r="X104" s="21"/>
      <c r="Y104" s="21"/>
      <c r="Z104" s="21"/>
      <c r="AA104" s="21"/>
      <c r="AB104" s="21"/>
      <c r="AC104" s="21"/>
      <c r="AD104" s="21"/>
      <c r="AE104" s="21"/>
      <c r="AF104" s="21"/>
      <c r="AG104" s="21"/>
      <c r="AH104" s="21"/>
      <c r="AI104" s="21"/>
      <c r="AJ104" s="21"/>
      <c r="AK104" s="21"/>
      <c r="AL104" s="21"/>
      <c r="AM104" s="21"/>
      <c r="AN104" s="21"/>
    </row>
    <row r="105" spans="1:40" ht="14.5">
      <c r="A105" s="187" t="s">
        <v>298</v>
      </c>
      <c r="B105" s="8">
        <v>43969</v>
      </c>
      <c r="C105" s="74">
        <v>1</v>
      </c>
      <c r="D105" s="74">
        <v>1</v>
      </c>
      <c r="E105" s="74"/>
      <c r="F105" s="74"/>
      <c r="G105" s="74"/>
      <c r="H105" s="74">
        <v>1</v>
      </c>
      <c r="I105" s="74"/>
      <c r="J105" s="74"/>
      <c r="K105" s="74"/>
      <c r="L105" s="74"/>
      <c r="M105" s="74"/>
      <c r="N105" s="74"/>
      <c r="O105" s="74"/>
      <c r="P105" s="74"/>
      <c r="Q105" s="74"/>
      <c r="R105" s="74"/>
      <c r="S105" s="74"/>
      <c r="T105" s="74"/>
      <c r="U105" s="74"/>
      <c r="V105" s="21"/>
      <c r="W105" s="21"/>
      <c r="X105" s="21"/>
      <c r="Y105" s="21"/>
      <c r="Z105" s="21"/>
      <c r="AA105" s="21"/>
      <c r="AB105" s="21"/>
      <c r="AC105" s="21"/>
      <c r="AD105" s="21"/>
      <c r="AE105" s="21"/>
      <c r="AF105" s="21"/>
      <c r="AG105" s="21"/>
      <c r="AH105" s="21"/>
      <c r="AI105" s="21"/>
      <c r="AJ105" s="21"/>
      <c r="AK105" s="21"/>
      <c r="AL105" s="21"/>
      <c r="AM105" s="21"/>
      <c r="AN105" s="21"/>
    </row>
    <row r="106" spans="1:40" ht="14.5">
      <c r="A106" s="187" t="s">
        <v>300</v>
      </c>
      <c r="B106" s="8">
        <v>43963</v>
      </c>
      <c r="C106" s="74">
        <v>0</v>
      </c>
      <c r="D106" s="74">
        <v>0</v>
      </c>
      <c r="E106" s="74"/>
      <c r="F106" s="74"/>
      <c r="G106" s="74"/>
      <c r="H106" s="74"/>
      <c r="I106" s="74"/>
      <c r="J106" s="74"/>
      <c r="K106" s="74"/>
      <c r="L106" s="74"/>
      <c r="M106" s="74"/>
      <c r="N106" s="74"/>
      <c r="O106" s="74"/>
      <c r="P106" s="74"/>
      <c r="Q106" s="74"/>
      <c r="R106" s="74"/>
      <c r="S106" s="74"/>
      <c r="T106" s="74"/>
      <c r="U106" s="74"/>
      <c r="V106" s="21"/>
      <c r="W106" s="21"/>
      <c r="X106" s="21"/>
      <c r="Y106" s="21"/>
      <c r="Z106" s="21"/>
      <c r="AA106" s="21"/>
      <c r="AB106" s="21"/>
      <c r="AC106" s="21"/>
      <c r="AD106" s="21"/>
      <c r="AE106" s="21"/>
      <c r="AF106" s="21"/>
      <c r="AG106" s="21"/>
      <c r="AH106" s="21"/>
      <c r="AI106" s="21"/>
      <c r="AJ106" s="21"/>
      <c r="AK106" s="21"/>
      <c r="AL106" s="21"/>
      <c r="AM106" s="21"/>
      <c r="AN106" s="21"/>
    </row>
    <row r="107" spans="1:40" ht="14.5">
      <c r="A107" s="187"/>
      <c r="B107" s="8"/>
      <c r="C107" s="74"/>
      <c r="D107" s="74"/>
      <c r="E107" s="74"/>
      <c r="F107" s="74"/>
      <c r="G107" s="74"/>
      <c r="H107" s="534"/>
      <c r="I107" s="535"/>
      <c r="J107" s="74"/>
      <c r="K107" s="74"/>
      <c r="L107" s="74"/>
      <c r="M107" s="74"/>
      <c r="N107" s="74"/>
      <c r="O107" s="74"/>
      <c r="P107" s="74"/>
      <c r="Q107" s="74"/>
      <c r="R107" s="74"/>
      <c r="S107" s="74"/>
      <c r="T107" s="74"/>
      <c r="U107" s="74"/>
      <c r="V107" s="21"/>
      <c r="W107" s="21"/>
      <c r="X107" s="21"/>
      <c r="Y107" s="21"/>
      <c r="Z107" s="21"/>
      <c r="AA107" s="21"/>
      <c r="AB107" s="21"/>
      <c r="AC107" s="21"/>
      <c r="AD107" s="21"/>
      <c r="AE107" s="21"/>
      <c r="AF107" s="21"/>
      <c r="AG107" s="21"/>
      <c r="AH107" s="21"/>
      <c r="AI107" s="21"/>
      <c r="AJ107" s="21"/>
      <c r="AK107" s="21"/>
      <c r="AL107" s="21"/>
      <c r="AM107" s="21"/>
      <c r="AN107" s="21"/>
    </row>
    <row r="108" spans="1:40" ht="14.5">
      <c r="A108" s="40" t="s">
        <v>301</v>
      </c>
      <c r="B108" s="8">
        <v>43965</v>
      </c>
      <c r="C108" s="74">
        <v>2</v>
      </c>
      <c r="D108" s="74">
        <v>1</v>
      </c>
      <c r="E108" s="74"/>
      <c r="F108" s="74"/>
      <c r="G108" s="74">
        <v>2</v>
      </c>
      <c r="H108" s="74"/>
      <c r="I108" s="74"/>
      <c r="J108" s="74"/>
      <c r="K108" s="74"/>
      <c r="L108" s="74"/>
      <c r="M108" s="74"/>
      <c r="N108" s="74"/>
      <c r="O108" s="74">
        <v>2</v>
      </c>
      <c r="P108" s="74"/>
      <c r="Q108" s="74"/>
      <c r="R108" s="74">
        <v>2</v>
      </c>
      <c r="S108" s="74"/>
      <c r="T108" s="74"/>
      <c r="U108" s="74"/>
      <c r="V108" s="21"/>
      <c r="W108" s="21"/>
      <c r="X108" s="21"/>
      <c r="Y108" s="21"/>
      <c r="Z108" s="21"/>
      <c r="AA108" s="21"/>
      <c r="AB108" s="21"/>
      <c r="AC108" s="21"/>
      <c r="AD108" s="21"/>
      <c r="AE108" s="21"/>
      <c r="AF108" s="21"/>
      <c r="AG108" s="21"/>
      <c r="AH108" s="21"/>
      <c r="AI108" s="21"/>
      <c r="AJ108" s="21"/>
      <c r="AK108" s="21"/>
      <c r="AL108" s="21"/>
      <c r="AM108" s="21"/>
      <c r="AN108" s="21"/>
    </row>
    <row r="109" spans="1:40" ht="14.5">
      <c r="A109" s="40" t="s">
        <v>302</v>
      </c>
      <c r="B109" s="8">
        <v>43960</v>
      </c>
      <c r="C109" s="74">
        <v>0</v>
      </c>
      <c r="D109" s="74"/>
      <c r="E109" s="74"/>
      <c r="F109" s="74"/>
      <c r="G109" s="74"/>
      <c r="H109" s="74"/>
      <c r="I109" s="74"/>
      <c r="J109" s="74"/>
      <c r="K109" s="74"/>
      <c r="L109" s="74"/>
      <c r="M109" s="74"/>
      <c r="N109" s="74"/>
      <c r="O109" s="74"/>
      <c r="P109" s="74"/>
      <c r="Q109" s="74"/>
      <c r="R109" s="74"/>
      <c r="S109" s="74"/>
      <c r="T109" s="74"/>
      <c r="U109" s="74"/>
      <c r="V109" s="21"/>
      <c r="W109" s="21"/>
      <c r="X109" s="21"/>
      <c r="Y109" s="21"/>
      <c r="Z109" s="21"/>
      <c r="AA109" s="21"/>
      <c r="AB109" s="21"/>
      <c r="AC109" s="21"/>
      <c r="AD109" s="21"/>
      <c r="AE109" s="21"/>
      <c r="AF109" s="21"/>
      <c r="AG109" s="21"/>
      <c r="AH109" s="21"/>
      <c r="AI109" s="21"/>
      <c r="AJ109" s="21"/>
      <c r="AK109" s="21"/>
      <c r="AL109" s="21"/>
      <c r="AM109" s="21"/>
      <c r="AN109" s="21"/>
    </row>
    <row r="110" spans="1:40" ht="14.5">
      <c r="A110" s="40" t="s">
        <v>1972</v>
      </c>
      <c r="B110" s="7">
        <v>43938</v>
      </c>
      <c r="C110" s="74">
        <v>11</v>
      </c>
      <c r="D110" s="74">
        <v>10</v>
      </c>
      <c r="E110" s="74">
        <v>2</v>
      </c>
      <c r="F110" s="74"/>
      <c r="G110" s="74"/>
      <c r="H110" s="74"/>
      <c r="I110" s="74"/>
      <c r="J110" s="74"/>
      <c r="K110" s="74"/>
      <c r="L110" s="74"/>
      <c r="M110" s="74"/>
      <c r="N110" s="74">
        <v>2690</v>
      </c>
      <c r="O110" s="74"/>
      <c r="P110" s="74" t="s">
        <v>1960</v>
      </c>
      <c r="Q110" s="74"/>
      <c r="R110" s="74"/>
      <c r="S110" s="74"/>
      <c r="T110" s="74"/>
      <c r="U110" s="74"/>
      <c r="V110" s="21"/>
      <c r="W110" s="21"/>
      <c r="X110" s="21"/>
      <c r="Y110" s="21"/>
      <c r="Z110" s="21"/>
      <c r="AA110" s="21"/>
      <c r="AB110" s="21"/>
      <c r="AC110" s="21"/>
      <c r="AD110" s="21"/>
      <c r="AE110" s="21"/>
      <c r="AF110" s="21"/>
      <c r="AG110" s="21"/>
      <c r="AH110" s="21"/>
      <c r="AI110" s="21"/>
      <c r="AJ110" s="21"/>
      <c r="AK110" s="21"/>
      <c r="AL110" s="21"/>
      <c r="AM110" s="21"/>
      <c r="AN110" s="21"/>
    </row>
    <row r="111" spans="1:40" ht="14.5">
      <c r="A111" s="40" t="s">
        <v>308</v>
      </c>
      <c r="B111" s="8">
        <v>43956</v>
      </c>
      <c r="C111" s="74">
        <v>2</v>
      </c>
      <c r="D111" s="74">
        <v>2</v>
      </c>
      <c r="E111" s="74"/>
      <c r="F111" s="74"/>
      <c r="G111" s="74"/>
      <c r="H111" s="74">
        <v>2</v>
      </c>
      <c r="I111" s="74"/>
      <c r="J111" s="74"/>
      <c r="K111" s="74"/>
      <c r="L111" s="74"/>
      <c r="M111" s="74"/>
      <c r="N111" s="74">
        <v>1465</v>
      </c>
      <c r="O111" s="74"/>
      <c r="P111" s="74" t="s">
        <v>1960</v>
      </c>
      <c r="Q111" s="74"/>
      <c r="R111" s="74">
        <v>2</v>
      </c>
      <c r="S111" s="74"/>
      <c r="T111" s="74"/>
      <c r="U111" s="74"/>
      <c r="V111" s="21"/>
      <c r="W111" s="21"/>
      <c r="X111" s="21"/>
      <c r="Y111" s="21"/>
      <c r="Z111" s="21"/>
      <c r="AA111" s="21"/>
      <c r="AB111" s="21"/>
      <c r="AC111" s="21"/>
      <c r="AD111" s="21"/>
      <c r="AE111" s="21"/>
      <c r="AF111" s="21"/>
      <c r="AG111" s="21"/>
      <c r="AH111" s="21"/>
      <c r="AI111" s="21"/>
      <c r="AJ111" s="21"/>
      <c r="AK111" s="21"/>
      <c r="AL111" s="21"/>
      <c r="AM111" s="21"/>
      <c r="AN111" s="21"/>
    </row>
    <row r="112" spans="1:40" ht="14.5">
      <c r="A112" s="40" t="s">
        <v>311</v>
      </c>
      <c r="B112" s="8">
        <v>43959</v>
      </c>
      <c r="C112" s="74">
        <v>1</v>
      </c>
      <c r="D112" s="74">
        <v>1</v>
      </c>
      <c r="E112" s="74"/>
      <c r="F112" s="74"/>
      <c r="G112" s="74"/>
      <c r="H112" s="74"/>
      <c r="I112" s="74">
        <v>1</v>
      </c>
      <c r="J112" s="74"/>
      <c r="K112" s="74"/>
      <c r="L112" s="74"/>
      <c r="M112" s="74"/>
      <c r="N112" s="74"/>
      <c r="O112" s="74"/>
      <c r="P112" s="74" t="s">
        <v>1960</v>
      </c>
      <c r="Q112" s="74"/>
      <c r="R112" s="74"/>
      <c r="S112" s="74"/>
      <c r="T112" s="74"/>
      <c r="U112" s="74"/>
      <c r="V112" s="21"/>
      <c r="W112" s="21"/>
      <c r="X112" s="21"/>
      <c r="Y112" s="21"/>
      <c r="Z112" s="21"/>
      <c r="AA112" s="21"/>
      <c r="AB112" s="21"/>
      <c r="AC112" s="21"/>
      <c r="AD112" s="21"/>
      <c r="AE112" s="21"/>
      <c r="AF112" s="21"/>
      <c r="AG112" s="21"/>
      <c r="AH112" s="21"/>
      <c r="AI112" s="21"/>
      <c r="AJ112" s="21"/>
      <c r="AK112" s="21"/>
      <c r="AL112" s="21"/>
      <c r="AM112" s="21"/>
      <c r="AN112" s="21"/>
    </row>
    <row r="113" spans="1:40" ht="14.5">
      <c r="A113" s="40" t="s">
        <v>312</v>
      </c>
      <c r="B113" s="8">
        <v>43970</v>
      </c>
      <c r="C113" s="74">
        <v>55</v>
      </c>
      <c r="D113" s="74">
        <v>55</v>
      </c>
      <c r="E113" s="74">
        <v>12</v>
      </c>
      <c r="F113" s="74"/>
      <c r="G113" s="74"/>
      <c r="H113" s="281">
        <v>3</v>
      </c>
      <c r="I113" s="23">
        <v>9</v>
      </c>
      <c r="J113" s="74"/>
      <c r="K113" s="74"/>
      <c r="L113" s="74"/>
      <c r="M113" s="74"/>
      <c r="N113" s="74"/>
      <c r="O113" s="74"/>
      <c r="P113" s="74"/>
      <c r="Q113" s="74"/>
      <c r="R113" s="74"/>
      <c r="S113" s="74"/>
      <c r="T113" s="281" t="s">
        <v>1973</v>
      </c>
      <c r="U113" s="23" t="s">
        <v>1974</v>
      </c>
      <c r="V113" s="21"/>
      <c r="W113" s="21"/>
      <c r="X113" s="21"/>
      <c r="Y113" s="21"/>
      <c r="Z113" s="21"/>
      <c r="AA113" s="21"/>
      <c r="AB113" s="21"/>
      <c r="AC113" s="21"/>
      <c r="AD113" s="21"/>
      <c r="AE113" s="21"/>
      <c r="AF113" s="21"/>
      <c r="AG113" s="21"/>
      <c r="AH113" s="21"/>
      <c r="AI113" s="21"/>
      <c r="AJ113" s="21"/>
      <c r="AK113" s="21"/>
      <c r="AL113" s="21"/>
      <c r="AM113" s="21"/>
      <c r="AN113" s="21"/>
    </row>
    <row r="114" spans="1:40" ht="14.5">
      <c r="A114" s="40" t="s">
        <v>314</v>
      </c>
      <c r="B114" s="8">
        <v>43970</v>
      </c>
      <c r="C114" s="74">
        <v>57</v>
      </c>
      <c r="D114" s="74">
        <v>57</v>
      </c>
      <c r="E114" s="74">
        <v>20</v>
      </c>
      <c r="F114" s="74"/>
      <c r="G114" s="74"/>
      <c r="H114" s="281">
        <v>12</v>
      </c>
      <c r="I114" s="74"/>
      <c r="J114" s="74"/>
      <c r="K114" s="74"/>
      <c r="L114" s="74"/>
      <c r="M114" s="74"/>
      <c r="N114" s="74">
        <v>3160</v>
      </c>
      <c r="O114" s="74">
        <v>9</v>
      </c>
      <c r="P114" s="74"/>
      <c r="Q114" s="74"/>
      <c r="R114" s="74"/>
      <c r="S114" s="74"/>
      <c r="T114" s="281" t="s">
        <v>1975</v>
      </c>
      <c r="U114" s="74"/>
      <c r="V114" s="21"/>
      <c r="W114" s="21"/>
      <c r="X114" s="21"/>
      <c r="Y114" s="21"/>
      <c r="Z114" s="21"/>
      <c r="AA114" s="21"/>
      <c r="AB114" s="21"/>
      <c r="AC114" s="21"/>
      <c r="AD114" s="21"/>
      <c r="AE114" s="21"/>
      <c r="AF114" s="21"/>
      <c r="AG114" s="21"/>
      <c r="AH114" s="21"/>
      <c r="AI114" s="21"/>
      <c r="AJ114" s="21"/>
      <c r="AK114" s="21"/>
      <c r="AL114" s="21"/>
      <c r="AM114" s="21"/>
      <c r="AN114" s="21"/>
    </row>
    <row r="115" spans="1:40" ht="14.5">
      <c r="A115" s="40" t="s">
        <v>316</v>
      </c>
      <c r="B115" s="8">
        <v>43970</v>
      </c>
      <c r="C115" s="74">
        <v>1</v>
      </c>
      <c r="D115" s="74">
        <v>1</v>
      </c>
      <c r="E115" s="74"/>
      <c r="F115" s="74"/>
      <c r="G115" s="74"/>
      <c r="H115" s="74"/>
      <c r="I115" s="74"/>
      <c r="J115" s="74">
        <v>1</v>
      </c>
      <c r="K115" s="74"/>
      <c r="L115" s="74"/>
      <c r="M115" s="74"/>
      <c r="N115" s="74"/>
      <c r="O115" s="74"/>
      <c r="P115" s="74"/>
      <c r="Q115" s="74"/>
      <c r="R115" s="74"/>
      <c r="S115" s="74"/>
      <c r="T115" s="74"/>
      <c r="U115" s="74"/>
      <c r="V115" s="21"/>
      <c r="W115" s="21"/>
      <c r="X115" s="21"/>
      <c r="Y115" s="21"/>
      <c r="Z115" s="21"/>
      <c r="AA115" s="21"/>
      <c r="AB115" s="21"/>
      <c r="AC115" s="21"/>
      <c r="AD115" s="21"/>
      <c r="AE115" s="21"/>
      <c r="AF115" s="21"/>
      <c r="AG115" s="21"/>
      <c r="AH115" s="21"/>
      <c r="AI115" s="21"/>
      <c r="AJ115" s="21"/>
      <c r="AK115" s="21"/>
      <c r="AL115" s="21"/>
      <c r="AM115" s="21"/>
      <c r="AN115" s="21"/>
    </row>
    <row r="116" spans="1:40" ht="14.5">
      <c r="A116" s="40" t="s">
        <v>317</v>
      </c>
      <c r="B116" s="8">
        <v>43970</v>
      </c>
      <c r="C116" s="74">
        <v>1</v>
      </c>
      <c r="D116" s="74">
        <v>1</v>
      </c>
      <c r="E116" s="74"/>
      <c r="F116" s="74"/>
      <c r="G116" s="74"/>
      <c r="H116" s="74"/>
      <c r="I116" s="74">
        <v>1</v>
      </c>
      <c r="J116" s="74"/>
      <c r="K116" s="74"/>
      <c r="L116" s="74"/>
      <c r="M116" s="74"/>
      <c r="N116" s="74"/>
      <c r="O116" s="74"/>
      <c r="P116" s="74"/>
      <c r="Q116" s="74"/>
      <c r="R116" s="74"/>
      <c r="S116" s="74"/>
      <c r="T116" s="74"/>
      <c r="U116" s="74"/>
      <c r="V116" s="21"/>
      <c r="W116" s="21"/>
      <c r="X116" s="21"/>
      <c r="Y116" s="21"/>
      <c r="Z116" s="21"/>
      <c r="AA116" s="21"/>
      <c r="AB116" s="21"/>
      <c r="AC116" s="21"/>
      <c r="AD116" s="21"/>
      <c r="AE116" s="21"/>
      <c r="AF116" s="21"/>
      <c r="AG116" s="21"/>
      <c r="AH116" s="21"/>
      <c r="AI116" s="21"/>
      <c r="AJ116" s="21"/>
      <c r="AK116" s="21"/>
      <c r="AL116" s="21"/>
      <c r="AM116" s="21"/>
      <c r="AN116" s="21"/>
    </row>
    <row r="117" spans="1:40" ht="14.5">
      <c r="A117" s="40" t="s">
        <v>318</v>
      </c>
      <c r="B117" s="8">
        <v>43969</v>
      </c>
      <c r="C117" s="74">
        <v>2</v>
      </c>
      <c r="D117" s="74">
        <v>2</v>
      </c>
      <c r="E117" s="74"/>
      <c r="F117" s="74"/>
      <c r="G117" s="74"/>
      <c r="H117" s="74"/>
      <c r="I117" s="74">
        <v>1</v>
      </c>
      <c r="J117" s="74">
        <v>1</v>
      </c>
      <c r="K117" s="74"/>
      <c r="L117" s="74"/>
      <c r="M117" s="74"/>
      <c r="N117" s="74">
        <v>2673</v>
      </c>
      <c r="O117" s="74">
        <v>1</v>
      </c>
      <c r="P117" s="74"/>
      <c r="Q117" s="74"/>
      <c r="R117" s="74"/>
      <c r="S117" s="74"/>
      <c r="T117" s="74"/>
      <c r="U117" s="74"/>
      <c r="V117" s="21"/>
      <c r="W117" s="21"/>
      <c r="X117" s="21"/>
      <c r="Y117" s="21"/>
      <c r="Z117" s="21"/>
      <c r="AA117" s="21"/>
      <c r="AB117" s="21"/>
      <c r="AC117" s="21"/>
      <c r="AD117" s="21"/>
      <c r="AE117" s="21"/>
      <c r="AF117" s="21"/>
      <c r="AG117" s="21"/>
      <c r="AH117" s="21"/>
      <c r="AI117" s="21"/>
      <c r="AJ117" s="21"/>
      <c r="AK117" s="21"/>
      <c r="AL117" s="21"/>
      <c r="AM117" s="21"/>
      <c r="AN117" s="21"/>
    </row>
    <row r="118" spans="1:40" ht="14.5">
      <c r="A118" s="40" t="s">
        <v>319</v>
      </c>
      <c r="B118" s="8">
        <v>43970</v>
      </c>
      <c r="C118" s="74">
        <v>24</v>
      </c>
      <c r="D118" s="74">
        <v>24</v>
      </c>
      <c r="E118" s="74"/>
      <c r="F118" s="74"/>
      <c r="G118" s="74"/>
      <c r="H118" s="74"/>
      <c r="I118" s="74"/>
      <c r="J118" s="74"/>
      <c r="K118" s="74"/>
      <c r="L118" s="74"/>
      <c r="M118" s="74"/>
      <c r="N118" s="74"/>
      <c r="O118" s="74"/>
      <c r="P118" s="74"/>
      <c r="Q118" s="74"/>
      <c r="R118" s="74"/>
      <c r="S118" s="74"/>
      <c r="T118" s="74"/>
      <c r="U118" s="74"/>
      <c r="V118" s="21"/>
      <c r="W118" s="21"/>
      <c r="X118" s="21"/>
      <c r="Y118" s="21"/>
      <c r="Z118" s="21"/>
      <c r="AA118" s="21"/>
      <c r="AB118" s="21"/>
      <c r="AC118" s="21"/>
      <c r="AD118" s="21"/>
      <c r="AE118" s="21"/>
      <c r="AF118" s="21"/>
      <c r="AG118" s="21"/>
      <c r="AH118" s="21"/>
      <c r="AI118" s="21"/>
      <c r="AJ118" s="21"/>
      <c r="AK118" s="21"/>
      <c r="AL118" s="21"/>
      <c r="AM118" s="21"/>
      <c r="AN118" s="21"/>
    </row>
    <row r="119" spans="1:40" ht="14.5">
      <c r="A119" s="40" t="s">
        <v>321</v>
      </c>
      <c r="B119" s="8">
        <v>43971</v>
      </c>
      <c r="C119" s="74">
        <v>12</v>
      </c>
      <c r="D119" s="74">
        <v>12</v>
      </c>
      <c r="E119" s="74">
        <v>4</v>
      </c>
      <c r="F119" s="74"/>
      <c r="G119" s="74">
        <v>1</v>
      </c>
      <c r="H119" s="74"/>
      <c r="I119" s="74"/>
      <c r="J119" s="74"/>
      <c r="K119" s="74"/>
      <c r="L119" s="74"/>
      <c r="M119" s="74"/>
      <c r="N119" s="74"/>
      <c r="O119" s="74"/>
      <c r="P119" s="74"/>
      <c r="Q119" s="74"/>
      <c r="R119" s="74"/>
      <c r="S119" s="74"/>
      <c r="T119" s="74"/>
      <c r="U119" s="74"/>
      <c r="V119" s="21"/>
      <c r="W119" s="21"/>
      <c r="X119" s="21"/>
      <c r="Y119" s="21"/>
      <c r="Z119" s="21"/>
      <c r="AA119" s="21"/>
      <c r="AB119" s="21"/>
      <c r="AC119" s="21"/>
      <c r="AD119" s="21"/>
      <c r="AE119" s="21"/>
      <c r="AF119" s="21"/>
      <c r="AG119" s="21"/>
      <c r="AH119" s="21"/>
      <c r="AI119" s="21"/>
      <c r="AJ119" s="21"/>
      <c r="AK119" s="21"/>
      <c r="AL119" s="21"/>
      <c r="AM119" s="21"/>
      <c r="AN119" s="21"/>
    </row>
    <row r="120" spans="1:40" ht="14.5">
      <c r="A120" s="40" t="s">
        <v>324</v>
      </c>
      <c r="B120" s="8">
        <v>43961</v>
      </c>
      <c r="C120" s="74">
        <v>51</v>
      </c>
      <c r="D120" s="74">
        <v>51</v>
      </c>
      <c r="E120" s="74"/>
      <c r="F120" s="74"/>
      <c r="G120" s="26" t="s">
        <v>1976</v>
      </c>
      <c r="H120" s="26" t="s">
        <v>1976</v>
      </c>
      <c r="I120" s="281">
        <v>6</v>
      </c>
      <c r="J120" s="74">
        <v>45</v>
      </c>
      <c r="K120" s="74"/>
      <c r="L120" s="74"/>
      <c r="M120" s="74"/>
      <c r="N120" s="74">
        <v>3080</v>
      </c>
      <c r="O120" s="74">
        <v>51</v>
      </c>
      <c r="P120" s="74"/>
      <c r="Q120" s="74"/>
      <c r="R120" s="74">
        <v>4</v>
      </c>
      <c r="S120" s="74"/>
      <c r="T120" s="26" t="s">
        <v>1977</v>
      </c>
      <c r="U120" s="26"/>
      <c r="V120" s="27"/>
      <c r="W120" s="25" t="s">
        <v>1978</v>
      </c>
      <c r="X120" s="21"/>
      <c r="Y120" s="21"/>
      <c r="Z120" s="21"/>
      <c r="AA120" s="21"/>
      <c r="AB120" s="21"/>
      <c r="AC120" s="21"/>
      <c r="AD120" s="21"/>
      <c r="AE120" s="21"/>
      <c r="AF120" s="21"/>
      <c r="AG120" s="21"/>
      <c r="AH120" s="21"/>
      <c r="AI120" s="21"/>
      <c r="AJ120" s="21"/>
      <c r="AK120" s="21"/>
      <c r="AL120" s="21"/>
      <c r="AM120" s="21"/>
      <c r="AN120" s="21"/>
    </row>
    <row r="121" spans="1:40" ht="14.5">
      <c r="A121" s="40" t="s">
        <v>325</v>
      </c>
      <c r="B121" s="8">
        <v>43972</v>
      </c>
      <c r="C121" s="74">
        <v>21</v>
      </c>
      <c r="D121" s="74">
        <v>21</v>
      </c>
      <c r="E121" s="74">
        <v>70</v>
      </c>
      <c r="F121" s="74"/>
      <c r="G121" s="74"/>
      <c r="H121" s="74"/>
      <c r="I121" s="74"/>
      <c r="J121" s="74"/>
      <c r="K121" s="74"/>
      <c r="L121" s="74"/>
      <c r="M121" s="74"/>
      <c r="N121" s="74"/>
      <c r="O121" s="74"/>
      <c r="P121" s="74"/>
      <c r="Q121" s="74"/>
      <c r="R121" s="74"/>
      <c r="S121" s="74"/>
      <c r="T121" s="74"/>
      <c r="U121" s="74"/>
      <c r="V121" s="21"/>
      <c r="W121" s="21"/>
      <c r="X121" s="21"/>
      <c r="Y121" s="21"/>
      <c r="Z121" s="21"/>
      <c r="AA121" s="21"/>
      <c r="AB121" s="21"/>
      <c r="AC121" s="21"/>
      <c r="AD121" s="21"/>
      <c r="AE121" s="21"/>
      <c r="AF121" s="21"/>
      <c r="AG121" s="21"/>
      <c r="AH121" s="21"/>
      <c r="AI121" s="21"/>
      <c r="AJ121" s="21"/>
      <c r="AK121" s="21"/>
      <c r="AL121" s="21"/>
      <c r="AM121" s="21"/>
      <c r="AN121" s="21"/>
    </row>
    <row r="122" spans="1:40" ht="14.5">
      <c r="A122" s="40" t="s">
        <v>326</v>
      </c>
      <c r="B122" s="8">
        <v>43972</v>
      </c>
      <c r="C122" s="74">
        <v>16</v>
      </c>
      <c r="D122" s="74">
        <v>16</v>
      </c>
      <c r="E122" s="74"/>
      <c r="F122" s="74"/>
      <c r="G122" s="74"/>
      <c r="H122" s="74"/>
      <c r="I122" s="281">
        <v>3</v>
      </c>
      <c r="J122" s="74">
        <v>13</v>
      </c>
      <c r="K122" s="74"/>
      <c r="L122" s="74"/>
      <c r="M122" s="74"/>
      <c r="N122" s="9" t="s">
        <v>1979</v>
      </c>
      <c r="O122" s="74"/>
      <c r="P122" s="74" t="s">
        <v>1960</v>
      </c>
      <c r="Q122" s="74"/>
      <c r="R122" s="74"/>
      <c r="S122" s="74"/>
      <c r="T122" s="281" t="s">
        <v>1980</v>
      </c>
      <c r="U122" s="74"/>
      <c r="V122" s="21"/>
      <c r="W122" s="21"/>
      <c r="X122" s="21"/>
      <c r="Y122" s="21"/>
      <c r="Z122" s="21"/>
      <c r="AA122" s="21"/>
      <c r="AB122" s="21"/>
      <c r="AC122" s="21"/>
      <c r="AD122" s="21"/>
      <c r="AE122" s="21"/>
      <c r="AF122" s="21"/>
      <c r="AG122" s="21"/>
      <c r="AH122" s="21"/>
      <c r="AI122" s="21"/>
      <c r="AJ122" s="21"/>
      <c r="AK122" s="21"/>
      <c r="AL122" s="21"/>
      <c r="AM122" s="21"/>
      <c r="AN122" s="21"/>
    </row>
    <row r="123" spans="1:40" ht="14.5">
      <c r="A123" s="40" t="s">
        <v>327</v>
      </c>
      <c r="B123" s="13">
        <v>43965</v>
      </c>
      <c r="C123" s="74">
        <v>31</v>
      </c>
      <c r="D123" s="74">
        <v>31</v>
      </c>
      <c r="E123" s="74"/>
      <c r="F123" s="74"/>
      <c r="G123" s="74"/>
      <c r="H123" s="74"/>
      <c r="I123" s="74"/>
      <c r="J123" s="74"/>
      <c r="K123" s="74"/>
      <c r="L123" s="74"/>
      <c r="M123" s="74"/>
      <c r="N123" s="74"/>
      <c r="O123" s="74">
        <v>2</v>
      </c>
      <c r="P123" s="74" t="s">
        <v>1960</v>
      </c>
      <c r="Q123" s="74"/>
      <c r="R123" s="74"/>
      <c r="S123" s="74"/>
      <c r="T123" s="74"/>
      <c r="U123" s="74"/>
      <c r="V123" s="21"/>
      <c r="W123" s="21"/>
      <c r="X123" s="21"/>
      <c r="Y123" s="21"/>
      <c r="Z123" s="21"/>
      <c r="AA123" s="21"/>
      <c r="AB123" s="21"/>
      <c r="AC123" s="21"/>
      <c r="AD123" s="21"/>
      <c r="AE123" s="21"/>
      <c r="AF123" s="21"/>
      <c r="AG123" s="21"/>
      <c r="AH123" s="21"/>
      <c r="AI123" s="21"/>
      <c r="AJ123" s="21"/>
      <c r="AK123" s="21"/>
      <c r="AL123" s="21"/>
      <c r="AM123" s="21"/>
      <c r="AN123" s="21"/>
    </row>
    <row r="124" spans="1:40" ht="14.5">
      <c r="A124" s="40" t="s">
        <v>329</v>
      </c>
      <c r="B124" s="8">
        <v>43973</v>
      </c>
      <c r="C124" s="74">
        <v>23</v>
      </c>
      <c r="D124" s="74">
        <v>23</v>
      </c>
      <c r="E124" s="74">
        <v>37</v>
      </c>
      <c r="F124" s="74"/>
      <c r="G124" s="74"/>
      <c r="H124" s="74"/>
      <c r="I124" s="74"/>
      <c r="J124" s="74"/>
      <c r="K124" s="74"/>
      <c r="L124" s="74"/>
      <c r="M124" s="74"/>
      <c r="N124" s="74"/>
      <c r="O124" s="74">
        <v>2</v>
      </c>
      <c r="P124" s="74" t="s">
        <v>1960</v>
      </c>
      <c r="Q124" s="74"/>
      <c r="R124" s="74"/>
      <c r="S124" s="74"/>
      <c r="T124" s="74"/>
      <c r="U124" s="74"/>
      <c r="V124" s="21"/>
      <c r="W124" s="21"/>
      <c r="X124" s="21"/>
      <c r="Y124" s="21"/>
      <c r="Z124" s="21"/>
      <c r="AA124" s="21"/>
      <c r="AB124" s="21"/>
      <c r="AC124" s="21"/>
      <c r="AD124" s="21"/>
      <c r="AE124" s="21"/>
      <c r="AF124" s="21"/>
      <c r="AG124" s="21"/>
      <c r="AH124" s="21"/>
      <c r="AI124" s="21"/>
      <c r="AJ124" s="21"/>
      <c r="AK124" s="21"/>
      <c r="AL124" s="21"/>
      <c r="AM124" s="21"/>
      <c r="AN124" s="21"/>
    </row>
    <row r="125" spans="1:40" ht="14.5">
      <c r="A125" s="40" t="s">
        <v>332</v>
      </c>
      <c r="B125" s="8">
        <v>43974</v>
      </c>
      <c r="C125" s="74">
        <v>1</v>
      </c>
      <c r="D125" s="74">
        <v>1</v>
      </c>
      <c r="E125" s="74"/>
      <c r="F125" s="74"/>
      <c r="G125" s="74"/>
      <c r="H125" s="74"/>
      <c r="I125" s="74"/>
      <c r="J125" s="74">
        <v>1</v>
      </c>
      <c r="K125" s="74"/>
      <c r="L125" s="74"/>
      <c r="M125" s="74"/>
      <c r="N125" s="74"/>
      <c r="O125" s="74"/>
      <c r="P125" s="74"/>
      <c r="Q125" s="74"/>
      <c r="R125" s="74"/>
      <c r="S125" s="74"/>
      <c r="T125" s="74"/>
      <c r="U125" s="74"/>
      <c r="V125" s="21"/>
      <c r="W125" s="21"/>
      <c r="X125" s="21"/>
      <c r="Y125" s="21"/>
      <c r="Z125" s="21"/>
      <c r="AA125" s="21"/>
      <c r="AB125" s="21"/>
      <c r="AC125" s="21"/>
      <c r="AD125" s="21"/>
      <c r="AE125" s="21"/>
      <c r="AF125" s="21"/>
      <c r="AG125" s="21"/>
      <c r="AH125" s="21"/>
      <c r="AI125" s="21"/>
      <c r="AJ125" s="21"/>
      <c r="AK125" s="21"/>
      <c r="AL125" s="21"/>
      <c r="AM125" s="21"/>
      <c r="AN125" s="21"/>
    </row>
    <row r="126" spans="1:40" ht="14.5">
      <c r="A126" s="187" t="s">
        <v>333</v>
      </c>
      <c r="B126" s="8">
        <v>43973</v>
      </c>
      <c r="C126" s="74">
        <v>15</v>
      </c>
      <c r="D126" s="74">
        <v>16</v>
      </c>
      <c r="E126" s="74"/>
      <c r="F126" s="74"/>
      <c r="G126" s="74">
        <v>1</v>
      </c>
      <c r="H126" s="74"/>
      <c r="I126" s="74">
        <v>1</v>
      </c>
      <c r="J126" s="74">
        <v>14</v>
      </c>
      <c r="K126" s="74"/>
      <c r="L126" s="74"/>
      <c r="M126" s="74"/>
      <c r="N126" s="74"/>
      <c r="O126" s="74"/>
      <c r="P126" s="74"/>
      <c r="Q126" s="74">
        <v>1</v>
      </c>
      <c r="R126" s="74">
        <v>1</v>
      </c>
      <c r="S126" s="74"/>
      <c r="T126" s="74"/>
      <c r="U126" s="74"/>
      <c r="V126" s="21"/>
      <c r="W126" s="21"/>
      <c r="X126" s="21"/>
      <c r="Y126" s="21"/>
      <c r="Z126" s="21"/>
      <c r="AA126" s="21"/>
      <c r="AB126" s="21"/>
      <c r="AC126" s="21"/>
      <c r="AD126" s="21"/>
      <c r="AE126" s="21"/>
      <c r="AF126" s="21"/>
      <c r="AG126" s="21"/>
      <c r="AH126" s="21"/>
      <c r="AI126" s="21"/>
      <c r="AJ126" s="21"/>
      <c r="AK126" s="21"/>
      <c r="AL126" s="21"/>
      <c r="AM126" s="21"/>
      <c r="AN126" s="21"/>
    </row>
    <row r="127" spans="1:40" ht="14.5">
      <c r="A127" s="40" t="s">
        <v>336</v>
      </c>
      <c r="B127" s="8">
        <v>43962</v>
      </c>
      <c r="C127" s="74">
        <v>1</v>
      </c>
      <c r="D127" s="74">
        <v>1</v>
      </c>
      <c r="E127" s="74"/>
      <c r="F127" s="74"/>
      <c r="G127" s="74"/>
      <c r="H127" s="74"/>
      <c r="I127" s="74"/>
      <c r="J127" s="74">
        <v>1</v>
      </c>
      <c r="K127" s="74"/>
      <c r="L127" s="74"/>
      <c r="M127" s="74"/>
      <c r="N127" s="74">
        <v>3240</v>
      </c>
      <c r="O127" s="74"/>
      <c r="P127" s="74"/>
      <c r="Q127" s="74"/>
      <c r="R127" s="74"/>
      <c r="S127" s="74"/>
      <c r="T127" s="74"/>
      <c r="U127" s="74"/>
      <c r="V127" s="21"/>
      <c r="W127" s="21"/>
      <c r="X127" s="21"/>
      <c r="Y127" s="21"/>
      <c r="Z127" s="21"/>
      <c r="AA127" s="21"/>
      <c r="AB127" s="21"/>
      <c r="AC127" s="21"/>
      <c r="AD127" s="21"/>
      <c r="AE127" s="21"/>
      <c r="AF127" s="21"/>
      <c r="AG127" s="21"/>
      <c r="AH127" s="21"/>
      <c r="AI127" s="21"/>
      <c r="AJ127" s="21"/>
      <c r="AK127" s="21"/>
      <c r="AL127" s="21"/>
      <c r="AM127" s="21"/>
      <c r="AN127" s="21"/>
    </row>
    <row r="128" spans="1:40" ht="14.5">
      <c r="A128" s="187" t="s">
        <v>337</v>
      </c>
      <c r="B128" s="8">
        <v>43978</v>
      </c>
      <c r="C128" s="74">
        <v>20</v>
      </c>
      <c r="D128" s="74">
        <v>20</v>
      </c>
      <c r="E128" s="74"/>
      <c r="F128" s="74"/>
      <c r="G128" s="74"/>
      <c r="H128" s="74"/>
      <c r="I128" s="74"/>
      <c r="J128" s="74"/>
      <c r="K128" s="74"/>
      <c r="L128" s="74"/>
      <c r="M128" s="74"/>
      <c r="N128" s="74"/>
      <c r="O128" s="74"/>
      <c r="P128" s="74"/>
      <c r="Q128" s="74"/>
      <c r="R128" s="74"/>
      <c r="S128" s="74"/>
      <c r="T128" s="74"/>
      <c r="U128" s="74"/>
      <c r="V128" s="21"/>
      <c r="W128" s="21"/>
      <c r="X128" s="21"/>
      <c r="Y128" s="21"/>
      <c r="Z128" s="21"/>
      <c r="AA128" s="21"/>
      <c r="AB128" s="21"/>
      <c r="AC128" s="21"/>
      <c r="AD128" s="21"/>
      <c r="AE128" s="21"/>
      <c r="AF128" s="21"/>
      <c r="AG128" s="21"/>
      <c r="AH128" s="21"/>
      <c r="AI128" s="21"/>
      <c r="AJ128" s="21"/>
      <c r="AK128" s="21"/>
      <c r="AL128" s="21"/>
      <c r="AM128" s="21"/>
      <c r="AN128" s="21"/>
    </row>
    <row r="129" spans="1:40" ht="14.5">
      <c r="A129" s="187" t="s">
        <v>338</v>
      </c>
      <c r="B129" s="8">
        <v>43974</v>
      </c>
      <c r="C129" s="74">
        <v>1</v>
      </c>
      <c r="D129" s="74">
        <v>1</v>
      </c>
      <c r="E129" s="74"/>
      <c r="F129" s="74"/>
      <c r="G129" s="74"/>
      <c r="H129" s="74"/>
      <c r="I129" s="74"/>
      <c r="J129" s="74">
        <v>1</v>
      </c>
      <c r="K129" s="74"/>
      <c r="L129" s="74"/>
      <c r="M129" s="74"/>
      <c r="N129" s="74"/>
      <c r="O129" s="74"/>
      <c r="P129" s="74"/>
      <c r="Q129" s="74"/>
      <c r="R129" s="74"/>
      <c r="S129" s="74"/>
      <c r="T129" s="74"/>
      <c r="U129" s="74"/>
      <c r="V129" s="21"/>
      <c r="W129" s="21"/>
      <c r="X129" s="21"/>
      <c r="Y129" s="21"/>
      <c r="Z129" s="21"/>
      <c r="AA129" s="21"/>
      <c r="AB129" s="21"/>
      <c r="AC129" s="21"/>
      <c r="AD129" s="21"/>
      <c r="AE129" s="21"/>
      <c r="AF129" s="21"/>
      <c r="AG129" s="21"/>
      <c r="AH129" s="21"/>
      <c r="AI129" s="21"/>
      <c r="AJ129" s="21"/>
      <c r="AK129" s="21"/>
      <c r="AL129" s="21"/>
      <c r="AM129" s="21"/>
      <c r="AN129" s="21"/>
    </row>
    <row r="130" spans="1:40" ht="14.5">
      <c r="A130" s="187" t="s">
        <v>339</v>
      </c>
      <c r="B130" s="8">
        <v>43974</v>
      </c>
      <c r="C130" s="74">
        <v>10</v>
      </c>
      <c r="D130" s="74">
        <v>9</v>
      </c>
      <c r="E130" s="74">
        <v>3</v>
      </c>
      <c r="F130" s="74"/>
      <c r="G130" s="74"/>
      <c r="H130" s="74">
        <v>3</v>
      </c>
      <c r="I130" s="74">
        <v>4</v>
      </c>
      <c r="J130" s="74">
        <v>2</v>
      </c>
      <c r="K130" s="74"/>
      <c r="L130" s="74"/>
      <c r="M130" s="74"/>
      <c r="N130" s="74"/>
      <c r="O130" s="74"/>
      <c r="P130" s="74"/>
      <c r="Q130" s="74"/>
      <c r="R130" s="74"/>
      <c r="S130" s="74"/>
      <c r="T130" s="74"/>
      <c r="U130" s="74"/>
      <c r="V130" s="21"/>
      <c r="W130" s="21"/>
      <c r="X130" s="21"/>
      <c r="Y130" s="21"/>
      <c r="Z130" s="21"/>
      <c r="AA130" s="21"/>
      <c r="AB130" s="21"/>
      <c r="AC130" s="21"/>
      <c r="AD130" s="21"/>
      <c r="AE130" s="21"/>
      <c r="AF130" s="21"/>
      <c r="AG130" s="21"/>
      <c r="AH130" s="21"/>
      <c r="AI130" s="21"/>
      <c r="AJ130" s="21"/>
      <c r="AK130" s="21"/>
      <c r="AL130" s="21"/>
      <c r="AM130" s="21"/>
      <c r="AN130" s="21"/>
    </row>
    <row r="131" spans="1:40" ht="14.5">
      <c r="A131" s="187" t="s">
        <v>343</v>
      </c>
      <c r="B131" s="8">
        <v>43967</v>
      </c>
      <c r="C131" s="74">
        <v>1</v>
      </c>
      <c r="D131" s="74">
        <v>1</v>
      </c>
      <c r="E131" s="74"/>
      <c r="F131" s="74"/>
      <c r="G131" s="74"/>
      <c r="H131" s="74"/>
      <c r="I131" s="74">
        <v>1</v>
      </c>
      <c r="J131" s="74"/>
      <c r="K131" s="74"/>
      <c r="L131" s="74"/>
      <c r="M131" s="74"/>
      <c r="N131" s="74">
        <v>2150</v>
      </c>
      <c r="O131" s="74"/>
      <c r="P131" s="74" t="s">
        <v>1969</v>
      </c>
      <c r="Q131" s="74"/>
      <c r="R131" s="74"/>
      <c r="S131" s="74"/>
      <c r="T131" s="74"/>
      <c r="U131" s="74"/>
      <c r="V131" s="21"/>
      <c r="W131" s="21"/>
      <c r="X131" s="21"/>
      <c r="Y131" s="21"/>
      <c r="Z131" s="21"/>
      <c r="AA131" s="21"/>
      <c r="AB131" s="21"/>
      <c r="AC131" s="21"/>
      <c r="AD131" s="21"/>
      <c r="AE131" s="21"/>
      <c r="AF131" s="21"/>
      <c r="AG131" s="21"/>
      <c r="AH131" s="21"/>
      <c r="AI131" s="21"/>
      <c r="AJ131" s="21"/>
      <c r="AK131" s="21"/>
      <c r="AL131" s="21"/>
      <c r="AM131" s="21"/>
      <c r="AN131" s="21"/>
    </row>
    <row r="132" spans="1:40" ht="14.5">
      <c r="A132" s="19" t="s">
        <v>344</v>
      </c>
      <c r="B132" s="8">
        <v>43981</v>
      </c>
      <c r="C132" s="74">
        <v>308</v>
      </c>
      <c r="D132" s="74">
        <v>308</v>
      </c>
      <c r="E132" s="74"/>
      <c r="F132" s="74"/>
      <c r="G132" s="74"/>
      <c r="H132" s="74"/>
      <c r="I132" s="74"/>
      <c r="J132" s="74"/>
      <c r="K132" s="74"/>
      <c r="L132" s="74"/>
      <c r="M132" s="74"/>
      <c r="N132" s="74"/>
      <c r="O132" s="74"/>
      <c r="P132" s="74"/>
      <c r="Q132" s="74"/>
      <c r="R132" s="74"/>
      <c r="S132" s="74"/>
      <c r="T132" s="74"/>
      <c r="U132" s="74"/>
      <c r="V132" s="21"/>
      <c r="W132" s="21"/>
      <c r="X132" s="21"/>
      <c r="Y132" s="21"/>
      <c r="Z132" s="21"/>
      <c r="AA132" s="21"/>
      <c r="AB132" s="21"/>
      <c r="AC132" s="21"/>
      <c r="AD132" s="21"/>
      <c r="AE132" s="21"/>
      <c r="AF132" s="21"/>
      <c r="AG132" s="21"/>
      <c r="AH132" s="21"/>
      <c r="AI132" s="21"/>
      <c r="AJ132" s="21"/>
      <c r="AK132" s="21"/>
      <c r="AL132" s="21"/>
      <c r="AM132" s="21"/>
      <c r="AN132" s="21"/>
    </row>
    <row r="133" spans="1:40" ht="14.5">
      <c r="A133" s="19" t="s">
        <v>346</v>
      </c>
      <c r="B133" s="8">
        <v>43983</v>
      </c>
      <c r="C133" s="74">
        <v>4</v>
      </c>
      <c r="D133" s="74">
        <v>4</v>
      </c>
      <c r="E133" s="74">
        <v>4</v>
      </c>
      <c r="F133" s="74"/>
      <c r="G133" s="74"/>
      <c r="H133" s="74">
        <v>2</v>
      </c>
      <c r="I133" s="74"/>
      <c r="J133" s="74">
        <v>2</v>
      </c>
      <c r="K133" s="74"/>
      <c r="L133" s="74"/>
      <c r="M133" s="74"/>
      <c r="N133" s="74"/>
      <c r="O133" s="74"/>
      <c r="P133" s="74"/>
      <c r="Q133" s="74"/>
      <c r="R133" s="74"/>
      <c r="S133" s="74"/>
      <c r="T133" s="74"/>
      <c r="U133" s="74"/>
      <c r="V133" s="21"/>
      <c r="W133" s="21"/>
      <c r="X133" s="21"/>
      <c r="Y133" s="21"/>
      <c r="Z133" s="21"/>
      <c r="AA133" s="21"/>
      <c r="AB133" s="21"/>
      <c r="AC133" s="21"/>
      <c r="AD133" s="21"/>
      <c r="AE133" s="21"/>
      <c r="AF133" s="21"/>
      <c r="AG133" s="21"/>
      <c r="AH133" s="21"/>
      <c r="AI133" s="21"/>
      <c r="AJ133" s="21"/>
      <c r="AK133" s="21"/>
      <c r="AL133" s="21"/>
      <c r="AM133" s="21"/>
      <c r="AN133" s="21"/>
    </row>
    <row r="134" spans="1:40" ht="14.5">
      <c r="A134" s="40" t="s">
        <v>347</v>
      </c>
      <c r="B134" s="8">
        <v>43983</v>
      </c>
      <c r="C134" s="74">
        <v>2</v>
      </c>
      <c r="D134" s="74">
        <v>2</v>
      </c>
      <c r="E134" s="74">
        <v>5</v>
      </c>
      <c r="F134" s="74"/>
      <c r="G134" s="74"/>
      <c r="H134" s="74"/>
      <c r="I134" s="74"/>
      <c r="J134" s="74">
        <v>2</v>
      </c>
      <c r="K134" s="74"/>
      <c r="L134" s="74"/>
      <c r="M134" s="74"/>
      <c r="N134" s="74"/>
      <c r="O134" s="74"/>
      <c r="P134" s="74"/>
      <c r="Q134" s="74"/>
      <c r="R134" s="74"/>
      <c r="S134" s="74"/>
      <c r="T134" s="74"/>
      <c r="U134" s="74"/>
      <c r="V134" s="21"/>
      <c r="W134" s="21"/>
      <c r="X134" s="21"/>
      <c r="Y134" s="21"/>
      <c r="Z134" s="21"/>
      <c r="AA134" s="21"/>
      <c r="AB134" s="21"/>
      <c r="AC134" s="21"/>
      <c r="AD134" s="21"/>
      <c r="AE134" s="21"/>
      <c r="AF134" s="21"/>
      <c r="AG134" s="21"/>
      <c r="AH134" s="21"/>
      <c r="AI134" s="21"/>
      <c r="AJ134" s="21"/>
      <c r="AK134" s="21"/>
      <c r="AL134" s="21"/>
      <c r="AM134" s="21"/>
      <c r="AN134" s="21"/>
    </row>
    <row r="135" spans="1:40" ht="14.5">
      <c r="A135" s="40" t="s">
        <v>349</v>
      </c>
      <c r="B135" s="8">
        <v>43978</v>
      </c>
      <c r="C135" s="74">
        <v>1</v>
      </c>
      <c r="D135" s="74">
        <v>1</v>
      </c>
      <c r="E135" s="74"/>
      <c r="F135" s="74"/>
      <c r="G135" s="74"/>
      <c r="H135" s="74"/>
      <c r="I135" s="74"/>
      <c r="J135" s="74">
        <v>1</v>
      </c>
      <c r="K135" s="74"/>
      <c r="L135" s="74"/>
      <c r="M135" s="74"/>
      <c r="N135" s="74">
        <v>2900</v>
      </c>
      <c r="O135" s="74"/>
      <c r="P135" s="74" t="s">
        <v>1960</v>
      </c>
      <c r="Q135" s="74"/>
      <c r="R135" s="74"/>
      <c r="S135" s="74"/>
      <c r="T135" s="74"/>
      <c r="U135" s="74"/>
      <c r="V135" s="21"/>
      <c r="W135" s="21"/>
      <c r="X135" s="21"/>
      <c r="Y135" s="21"/>
      <c r="Z135" s="21"/>
      <c r="AA135" s="21"/>
      <c r="AB135" s="21"/>
      <c r="AC135" s="21"/>
      <c r="AD135" s="21"/>
      <c r="AE135" s="21"/>
      <c r="AF135" s="21"/>
      <c r="AG135" s="21"/>
      <c r="AH135" s="21"/>
      <c r="AI135" s="21"/>
      <c r="AJ135" s="21"/>
      <c r="AK135" s="21"/>
      <c r="AL135" s="21"/>
      <c r="AM135" s="21"/>
      <c r="AN135" s="21"/>
    </row>
    <row r="136" spans="1:40" ht="14.5">
      <c r="A136" s="40" t="s">
        <v>350</v>
      </c>
      <c r="B136" s="8">
        <v>43986</v>
      </c>
      <c r="C136" s="74">
        <v>2</v>
      </c>
      <c r="D136" s="74">
        <v>2</v>
      </c>
      <c r="E136" s="74"/>
      <c r="F136" s="74"/>
      <c r="G136" s="74"/>
      <c r="H136" s="74"/>
      <c r="I136" s="74"/>
      <c r="J136" s="74">
        <v>2</v>
      </c>
      <c r="K136" s="74"/>
      <c r="L136" s="74"/>
      <c r="M136" s="74"/>
      <c r="N136" s="74">
        <v>3260</v>
      </c>
      <c r="O136" s="74"/>
      <c r="P136" s="74"/>
      <c r="Q136" s="74"/>
      <c r="R136" s="74"/>
      <c r="S136" s="74"/>
      <c r="T136" s="74"/>
      <c r="U136" s="74"/>
      <c r="V136" s="21"/>
      <c r="W136" s="21"/>
      <c r="X136" s="21"/>
      <c r="Y136" s="21"/>
      <c r="Z136" s="21"/>
      <c r="AA136" s="21"/>
      <c r="AB136" s="21"/>
      <c r="AC136" s="21"/>
      <c r="AD136" s="21"/>
      <c r="AE136" s="21"/>
      <c r="AF136" s="21"/>
      <c r="AG136" s="21"/>
      <c r="AH136" s="21"/>
      <c r="AI136" s="21"/>
      <c r="AJ136" s="21"/>
      <c r="AK136" s="21"/>
      <c r="AL136" s="21"/>
      <c r="AM136" s="21"/>
      <c r="AN136" s="21"/>
    </row>
    <row r="137" spans="1:40" ht="14.5">
      <c r="A137" s="187" t="s">
        <v>352</v>
      </c>
      <c r="B137" s="8">
        <v>43982</v>
      </c>
      <c r="C137" s="74">
        <v>1</v>
      </c>
      <c r="D137" s="74">
        <v>1</v>
      </c>
      <c r="E137" s="74"/>
      <c r="F137" s="74"/>
      <c r="G137" s="74"/>
      <c r="H137" s="74"/>
      <c r="I137" s="74">
        <v>1</v>
      </c>
      <c r="J137" s="74"/>
      <c r="K137" s="74"/>
      <c r="L137" s="74"/>
      <c r="M137" s="74"/>
      <c r="N137" s="74">
        <v>1830</v>
      </c>
      <c r="O137" s="74">
        <v>1</v>
      </c>
      <c r="P137" s="74"/>
      <c r="Q137" s="74"/>
      <c r="R137" s="74"/>
      <c r="S137" s="74"/>
      <c r="T137" s="74"/>
      <c r="U137" s="74"/>
      <c r="V137" s="21"/>
      <c r="W137" s="21"/>
      <c r="X137" s="21"/>
      <c r="Y137" s="21"/>
      <c r="Z137" s="21"/>
      <c r="AA137" s="21"/>
      <c r="AB137" s="21"/>
      <c r="AC137" s="21"/>
      <c r="AD137" s="21"/>
      <c r="AE137" s="21"/>
      <c r="AF137" s="21"/>
      <c r="AG137" s="21"/>
      <c r="AH137" s="21"/>
      <c r="AI137" s="21"/>
      <c r="AJ137" s="21"/>
      <c r="AK137" s="21"/>
      <c r="AL137" s="21"/>
      <c r="AM137" s="21"/>
      <c r="AN137" s="21"/>
    </row>
    <row r="138" spans="1:40" ht="14.5">
      <c r="A138" s="40" t="s">
        <v>353</v>
      </c>
      <c r="B138" s="8">
        <v>43987</v>
      </c>
      <c r="C138" s="74">
        <v>2</v>
      </c>
      <c r="D138" s="74">
        <v>2</v>
      </c>
      <c r="E138" s="74"/>
      <c r="F138" s="74"/>
      <c r="G138" s="74"/>
      <c r="H138" s="74"/>
      <c r="I138" s="74"/>
      <c r="J138" s="74"/>
      <c r="K138" s="74"/>
      <c r="L138" s="74"/>
      <c r="M138" s="74">
        <v>1</v>
      </c>
      <c r="N138" s="74">
        <v>2865</v>
      </c>
      <c r="O138" s="74"/>
      <c r="P138" s="74"/>
      <c r="Q138" s="74"/>
      <c r="R138" s="74"/>
      <c r="S138" s="74"/>
      <c r="T138" s="74"/>
      <c r="U138" s="74"/>
      <c r="V138" s="21"/>
      <c r="W138" s="21"/>
      <c r="X138" s="21"/>
      <c r="Y138" s="21"/>
      <c r="Z138" s="21"/>
      <c r="AA138" s="21"/>
      <c r="AB138" s="21"/>
      <c r="AC138" s="21"/>
      <c r="AD138" s="21"/>
      <c r="AE138" s="21"/>
      <c r="AF138" s="21"/>
      <c r="AG138" s="21"/>
      <c r="AH138" s="21"/>
      <c r="AI138" s="21"/>
      <c r="AJ138" s="21"/>
      <c r="AK138" s="21"/>
      <c r="AL138" s="21"/>
      <c r="AM138" s="21"/>
      <c r="AN138" s="21"/>
    </row>
    <row r="139" spans="1:40" ht="14.5">
      <c r="A139" s="40" t="s">
        <v>354</v>
      </c>
      <c r="B139" s="8">
        <v>43987</v>
      </c>
      <c r="C139" s="74">
        <v>3</v>
      </c>
      <c r="D139" s="74">
        <v>3</v>
      </c>
      <c r="E139" s="74"/>
      <c r="F139" s="74"/>
      <c r="G139" s="74"/>
      <c r="H139" s="74"/>
      <c r="I139" s="74"/>
      <c r="J139" s="74"/>
      <c r="K139" s="74"/>
      <c r="L139" s="74"/>
      <c r="M139" s="74"/>
      <c r="N139" s="74">
        <v>2795</v>
      </c>
      <c r="O139" s="74"/>
      <c r="P139" s="74"/>
      <c r="Q139" s="74"/>
      <c r="R139" s="74"/>
      <c r="S139" s="74"/>
      <c r="T139" s="74"/>
      <c r="U139" s="74"/>
      <c r="V139" s="21"/>
      <c r="W139" s="21"/>
      <c r="X139" s="21"/>
      <c r="Y139" s="21"/>
      <c r="Z139" s="21"/>
      <c r="AA139" s="21"/>
      <c r="AB139" s="21"/>
      <c r="AC139" s="21"/>
      <c r="AD139" s="21"/>
      <c r="AE139" s="21"/>
      <c r="AF139" s="21"/>
      <c r="AG139" s="21"/>
      <c r="AH139" s="21"/>
      <c r="AI139" s="21"/>
      <c r="AJ139" s="21"/>
      <c r="AK139" s="21"/>
      <c r="AL139" s="21"/>
      <c r="AM139" s="21"/>
      <c r="AN139" s="21"/>
    </row>
    <row r="140" spans="1:40" ht="14.5">
      <c r="A140" s="40" t="s">
        <v>356</v>
      </c>
      <c r="B140" s="8">
        <v>43985</v>
      </c>
      <c r="C140" s="74">
        <v>7</v>
      </c>
      <c r="D140" s="74">
        <v>7</v>
      </c>
      <c r="E140" s="74">
        <v>1</v>
      </c>
      <c r="F140" s="74">
        <v>31.4</v>
      </c>
      <c r="G140" s="74"/>
      <c r="H140" s="74">
        <v>5</v>
      </c>
      <c r="I140" s="74">
        <v>2</v>
      </c>
      <c r="J140" s="74"/>
      <c r="K140" s="74"/>
      <c r="L140" s="74"/>
      <c r="M140" s="74">
        <v>7</v>
      </c>
      <c r="N140" s="74"/>
      <c r="O140" s="74">
        <v>7</v>
      </c>
      <c r="P140" s="74"/>
      <c r="Q140" s="74"/>
      <c r="R140" s="74"/>
      <c r="S140" s="74"/>
      <c r="T140" s="74"/>
      <c r="U140" s="74"/>
      <c r="V140" s="21"/>
      <c r="W140" s="21"/>
      <c r="X140" s="21"/>
      <c r="Y140" s="21"/>
      <c r="Z140" s="21"/>
      <c r="AA140" s="21"/>
      <c r="AB140" s="21"/>
      <c r="AC140" s="21"/>
      <c r="AD140" s="21"/>
      <c r="AE140" s="21"/>
      <c r="AF140" s="21"/>
      <c r="AG140" s="21"/>
      <c r="AH140" s="21"/>
      <c r="AI140" s="21"/>
      <c r="AJ140" s="21"/>
      <c r="AK140" s="21"/>
      <c r="AL140" s="21"/>
      <c r="AM140" s="21"/>
      <c r="AN140" s="21"/>
    </row>
    <row r="141" spans="1:40" ht="14.5">
      <c r="A141" s="40" t="s">
        <v>358</v>
      </c>
      <c r="B141" s="8">
        <v>43980</v>
      </c>
      <c r="C141" s="74">
        <v>1</v>
      </c>
      <c r="D141" s="74">
        <v>1</v>
      </c>
      <c r="E141" s="74">
        <v>1</v>
      </c>
      <c r="F141" s="74"/>
      <c r="G141" s="74"/>
      <c r="H141" s="74"/>
      <c r="I141" s="74"/>
      <c r="J141" s="74">
        <v>1</v>
      </c>
      <c r="K141" s="74"/>
      <c r="L141" s="74"/>
      <c r="M141" s="74" t="s">
        <v>1960</v>
      </c>
      <c r="N141" s="74"/>
      <c r="O141" s="74"/>
      <c r="P141" s="74"/>
      <c r="Q141" s="74"/>
      <c r="R141" s="74"/>
      <c r="S141" s="74"/>
      <c r="T141" s="74"/>
      <c r="U141" s="74"/>
      <c r="V141" s="21"/>
      <c r="W141" s="21"/>
      <c r="X141" s="21"/>
      <c r="Y141" s="21"/>
      <c r="Z141" s="21"/>
      <c r="AA141" s="21"/>
      <c r="AB141" s="21"/>
      <c r="AC141" s="21"/>
      <c r="AD141" s="21"/>
      <c r="AE141" s="21"/>
      <c r="AF141" s="21"/>
      <c r="AG141" s="21"/>
      <c r="AH141" s="21"/>
      <c r="AI141" s="21"/>
      <c r="AJ141" s="21"/>
      <c r="AK141" s="21"/>
      <c r="AL141" s="21"/>
      <c r="AM141" s="21"/>
      <c r="AN141" s="21"/>
    </row>
    <row r="142" spans="1:40" ht="14.5">
      <c r="A142" s="40" t="s">
        <v>361</v>
      </c>
      <c r="B142" s="8">
        <v>43986</v>
      </c>
      <c r="C142" s="74">
        <v>197</v>
      </c>
      <c r="D142" s="74">
        <v>181</v>
      </c>
      <c r="E142" s="74"/>
      <c r="F142" s="74"/>
      <c r="G142" s="74"/>
      <c r="H142" s="74"/>
      <c r="I142" s="74"/>
      <c r="J142" s="74"/>
      <c r="K142" s="74"/>
      <c r="L142" s="74"/>
      <c r="M142" s="74"/>
      <c r="N142" s="74"/>
      <c r="O142" s="74">
        <v>37</v>
      </c>
      <c r="P142" s="74"/>
      <c r="Q142" s="74">
        <v>7</v>
      </c>
      <c r="R142" s="74"/>
      <c r="S142" s="74">
        <v>1</v>
      </c>
      <c r="T142" s="74"/>
      <c r="U142" s="74"/>
      <c r="V142" s="21"/>
      <c r="W142" s="21"/>
      <c r="X142" s="21"/>
      <c r="Y142" s="21"/>
      <c r="Z142" s="21"/>
      <c r="AA142" s="21"/>
      <c r="AB142" s="21"/>
      <c r="AC142" s="21"/>
      <c r="AD142" s="21"/>
      <c r="AE142" s="21"/>
      <c r="AF142" s="21"/>
      <c r="AG142" s="21"/>
      <c r="AH142" s="21"/>
      <c r="AI142" s="21"/>
      <c r="AJ142" s="21"/>
      <c r="AK142" s="21"/>
      <c r="AL142" s="21"/>
      <c r="AM142" s="21"/>
      <c r="AN142" s="21"/>
    </row>
    <row r="143" spans="1:40" ht="14.5">
      <c r="A143" s="40" t="s">
        <v>367</v>
      </c>
      <c r="B143" s="8">
        <v>43986</v>
      </c>
      <c r="C143" s="74">
        <v>2</v>
      </c>
      <c r="D143" s="74">
        <v>2</v>
      </c>
      <c r="E143" s="74"/>
      <c r="F143" s="74"/>
      <c r="G143" s="74"/>
      <c r="H143" s="74"/>
      <c r="I143" s="74">
        <v>1</v>
      </c>
      <c r="J143" s="74">
        <v>1</v>
      </c>
      <c r="K143" s="74"/>
      <c r="L143" s="74"/>
      <c r="M143" s="74"/>
      <c r="N143" s="74"/>
      <c r="O143" s="74">
        <v>1</v>
      </c>
      <c r="P143" s="74" t="s">
        <v>1960</v>
      </c>
      <c r="Q143" s="74"/>
      <c r="R143" s="74"/>
      <c r="S143" s="74"/>
      <c r="T143" s="74"/>
      <c r="U143" s="74"/>
      <c r="V143" s="21"/>
      <c r="W143" s="21"/>
      <c r="X143" s="21"/>
      <c r="Y143" s="21"/>
      <c r="Z143" s="21"/>
      <c r="AA143" s="21"/>
      <c r="AB143" s="21"/>
      <c r="AC143" s="21"/>
      <c r="AD143" s="21"/>
      <c r="AE143" s="21"/>
      <c r="AF143" s="21"/>
      <c r="AG143" s="21"/>
      <c r="AH143" s="21"/>
      <c r="AI143" s="21"/>
      <c r="AJ143" s="21"/>
      <c r="AK143" s="21"/>
      <c r="AL143" s="21"/>
      <c r="AM143" s="21"/>
      <c r="AN143" s="21"/>
    </row>
    <row r="144" spans="1:40" ht="14.5">
      <c r="A144" s="40" t="s">
        <v>370</v>
      </c>
      <c r="B144" s="8">
        <v>43990</v>
      </c>
      <c r="C144" s="74">
        <v>31</v>
      </c>
      <c r="D144" s="74">
        <v>30</v>
      </c>
      <c r="E144" s="74"/>
      <c r="F144" s="74"/>
      <c r="G144" s="74"/>
      <c r="H144" s="74"/>
      <c r="I144" s="74"/>
      <c r="J144" s="74"/>
      <c r="K144" s="74"/>
      <c r="L144" s="74"/>
      <c r="M144" s="74"/>
      <c r="N144" s="74"/>
      <c r="O144" s="74"/>
      <c r="P144" s="74"/>
      <c r="Q144" s="74"/>
      <c r="R144" s="74"/>
      <c r="S144" s="74"/>
      <c r="T144" s="74"/>
      <c r="U144" s="74"/>
      <c r="V144" s="21"/>
      <c r="W144" s="21"/>
      <c r="X144" s="21"/>
      <c r="Y144" s="21"/>
      <c r="Z144" s="21"/>
      <c r="AA144" s="21"/>
      <c r="AB144" s="21"/>
      <c r="AC144" s="21"/>
      <c r="AD144" s="21"/>
      <c r="AE144" s="21"/>
      <c r="AF144" s="21"/>
      <c r="AG144" s="21"/>
      <c r="AH144" s="21"/>
      <c r="AI144" s="21"/>
      <c r="AJ144" s="21"/>
      <c r="AK144" s="21"/>
      <c r="AL144" s="21"/>
      <c r="AM144" s="21"/>
      <c r="AN144" s="21"/>
    </row>
    <row r="145" spans="1:40" ht="14.5">
      <c r="A145" s="40" t="s">
        <v>373</v>
      </c>
      <c r="B145" s="8">
        <v>43990</v>
      </c>
      <c r="C145" s="74">
        <v>82</v>
      </c>
      <c r="D145" s="74">
        <v>82</v>
      </c>
      <c r="E145" s="74"/>
      <c r="F145" s="74"/>
      <c r="G145" s="74"/>
      <c r="H145" s="74"/>
      <c r="I145" s="74"/>
      <c r="J145" s="74"/>
      <c r="K145" s="74"/>
      <c r="L145" s="74"/>
      <c r="M145" s="74"/>
      <c r="N145" s="74"/>
      <c r="O145" s="74">
        <v>22</v>
      </c>
      <c r="P145" s="74"/>
      <c r="Q145" s="74"/>
      <c r="R145" s="74"/>
      <c r="S145" s="74"/>
      <c r="T145" s="74"/>
      <c r="U145" s="74"/>
      <c r="V145" s="21"/>
      <c r="W145" s="21"/>
      <c r="X145" s="21"/>
      <c r="Y145" s="21"/>
      <c r="Z145" s="21"/>
      <c r="AA145" s="21"/>
      <c r="AB145" s="21"/>
      <c r="AC145" s="21"/>
      <c r="AD145" s="21"/>
      <c r="AE145" s="21"/>
      <c r="AF145" s="21"/>
      <c r="AG145" s="21"/>
      <c r="AH145" s="21"/>
      <c r="AI145" s="21"/>
      <c r="AJ145" s="21"/>
      <c r="AK145" s="21"/>
      <c r="AL145" s="21"/>
      <c r="AM145" s="21"/>
      <c r="AN145" s="21"/>
    </row>
    <row r="146" spans="1:40" ht="14.5">
      <c r="A146" s="40" t="s">
        <v>376</v>
      </c>
      <c r="B146" s="8">
        <v>43952</v>
      </c>
      <c r="C146" s="74">
        <v>1</v>
      </c>
      <c r="D146" s="74">
        <v>1</v>
      </c>
      <c r="E146" s="74"/>
      <c r="F146" s="74"/>
      <c r="G146" s="74"/>
      <c r="H146" s="74"/>
      <c r="I146" s="74"/>
      <c r="J146" s="74">
        <v>1</v>
      </c>
      <c r="K146" s="74"/>
      <c r="L146" s="74"/>
      <c r="M146" s="74"/>
      <c r="N146" s="74">
        <v>2500</v>
      </c>
      <c r="O146" s="74"/>
      <c r="P146" s="74"/>
      <c r="Q146" s="74"/>
      <c r="R146" s="74"/>
      <c r="S146" s="74"/>
      <c r="T146" s="74"/>
      <c r="U146" s="74"/>
      <c r="V146" s="21"/>
      <c r="W146" s="21"/>
      <c r="X146" s="21"/>
      <c r="Y146" s="21"/>
      <c r="Z146" s="21"/>
      <c r="AA146" s="21"/>
      <c r="AB146" s="21"/>
      <c r="AC146" s="21"/>
      <c r="AD146" s="21"/>
      <c r="AE146" s="21"/>
      <c r="AF146" s="21"/>
      <c r="AG146" s="21"/>
      <c r="AH146" s="21"/>
      <c r="AI146" s="21"/>
      <c r="AJ146" s="21"/>
      <c r="AK146" s="21"/>
      <c r="AL146" s="21"/>
      <c r="AM146" s="21"/>
      <c r="AN146" s="21"/>
    </row>
    <row r="147" spans="1:40" ht="14.5">
      <c r="A147" s="187" t="s">
        <v>377</v>
      </c>
      <c r="B147" s="8">
        <v>43990</v>
      </c>
      <c r="C147" s="74">
        <v>1</v>
      </c>
      <c r="D147" s="74">
        <v>1</v>
      </c>
      <c r="E147" s="74"/>
      <c r="F147" s="74"/>
      <c r="G147" s="74"/>
      <c r="H147" s="74"/>
      <c r="I147" s="74">
        <v>1</v>
      </c>
      <c r="J147" s="74"/>
      <c r="K147" s="74"/>
      <c r="L147" s="74"/>
      <c r="M147" s="74"/>
      <c r="N147" s="74">
        <v>2085</v>
      </c>
      <c r="O147" s="74">
        <v>1</v>
      </c>
      <c r="P147" s="74"/>
      <c r="Q147" s="74"/>
      <c r="R147" s="74"/>
      <c r="S147" s="74"/>
      <c r="T147" s="74"/>
      <c r="U147" s="74"/>
      <c r="V147" s="21"/>
      <c r="W147" s="21"/>
      <c r="X147" s="21"/>
      <c r="Y147" s="21"/>
      <c r="Z147" s="21"/>
      <c r="AA147" s="21"/>
      <c r="AB147" s="21"/>
      <c r="AC147" s="21"/>
      <c r="AD147" s="21"/>
      <c r="AE147" s="21"/>
      <c r="AF147" s="21"/>
      <c r="AG147" s="21"/>
      <c r="AH147" s="21"/>
      <c r="AI147" s="21"/>
      <c r="AJ147" s="21"/>
      <c r="AK147" s="21"/>
      <c r="AL147" s="21"/>
      <c r="AM147" s="21"/>
      <c r="AN147" s="21"/>
    </row>
    <row r="148" spans="1:40" ht="14.5">
      <c r="A148" s="187" t="s">
        <v>378</v>
      </c>
      <c r="B148" s="8">
        <v>43994</v>
      </c>
      <c r="C148" s="74">
        <v>3</v>
      </c>
      <c r="D148" s="74">
        <v>3</v>
      </c>
      <c r="E148" s="74" t="s">
        <v>379</v>
      </c>
      <c r="F148" s="74"/>
      <c r="G148" s="74"/>
      <c r="H148" s="74">
        <v>1</v>
      </c>
      <c r="I148" s="74"/>
      <c r="J148" s="74">
        <v>1</v>
      </c>
      <c r="K148" s="74"/>
      <c r="L148" s="74">
        <v>1</v>
      </c>
      <c r="M148" s="74">
        <v>2</v>
      </c>
      <c r="N148" s="74"/>
      <c r="O148" s="74"/>
      <c r="P148" s="74"/>
      <c r="Q148" s="74"/>
      <c r="R148" s="74"/>
      <c r="S148" s="74"/>
      <c r="T148" s="74"/>
      <c r="U148" s="74"/>
      <c r="V148" s="21"/>
      <c r="W148" s="21"/>
      <c r="X148" s="21"/>
      <c r="Y148" s="21"/>
      <c r="Z148" s="21"/>
      <c r="AA148" s="21"/>
      <c r="AB148" s="21"/>
      <c r="AC148" s="21"/>
      <c r="AD148" s="21"/>
      <c r="AE148" s="21"/>
      <c r="AF148" s="21"/>
      <c r="AG148" s="21"/>
      <c r="AH148" s="21"/>
      <c r="AI148" s="21"/>
      <c r="AJ148" s="21"/>
      <c r="AK148" s="21"/>
      <c r="AL148" s="21"/>
      <c r="AM148" s="21"/>
      <c r="AN148" s="21"/>
    </row>
    <row r="149" spans="1:40" ht="14.5">
      <c r="A149" s="187" t="s">
        <v>380</v>
      </c>
      <c r="B149" s="8">
        <v>43995</v>
      </c>
      <c r="C149" s="74">
        <v>27</v>
      </c>
      <c r="D149" s="74">
        <v>27</v>
      </c>
      <c r="E149" s="74"/>
      <c r="F149" s="74" t="s">
        <v>1981</v>
      </c>
      <c r="G149" s="74"/>
      <c r="H149" s="74"/>
      <c r="I149" s="74"/>
      <c r="J149" s="74"/>
      <c r="K149" s="74"/>
      <c r="L149" s="74"/>
      <c r="M149" s="74"/>
      <c r="N149" s="74">
        <v>3317</v>
      </c>
      <c r="O149" s="74"/>
      <c r="P149" s="74"/>
      <c r="Q149" s="74"/>
      <c r="R149" s="74"/>
      <c r="S149" s="74"/>
      <c r="T149" s="74"/>
      <c r="U149" s="74"/>
      <c r="V149" s="21"/>
      <c r="W149" s="21"/>
      <c r="X149" s="21"/>
      <c r="Y149" s="21"/>
      <c r="Z149" s="21"/>
      <c r="AA149" s="21"/>
      <c r="AB149" s="21"/>
      <c r="AC149" s="21"/>
      <c r="AD149" s="21"/>
      <c r="AE149" s="21"/>
      <c r="AF149" s="21"/>
      <c r="AG149" s="21"/>
      <c r="AH149" s="21"/>
      <c r="AI149" s="21"/>
      <c r="AJ149" s="21"/>
      <c r="AK149" s="21"/>
      <c r="AL149" s="21"/>
      <c r="AM149" s="21"/>
      <c r="AN149" s="21"/>
    </row>
    <row r="150" spans="1:40" ht="14.5">
      <c r="A150" s="40" t="s">
        <v>382</v>
      </c>
      <c r="B150" s="8">
        <v>43997</v>
      </c>
      <c r="C150" s="74">
        <v>17</v>
      </c>
      <c r="D150" s="74">
        <v>17</v>
      </c>
      <c r="E150" s="74">
        <v>20</v>
      </c>
      <c r="F150" s="74" t="s">
        <v>1982</v>
      </c>
      <c r="G150" s="74">
        <v>2</v>
      </c>
      <c r="H150" s="74">
        <v>3</v>
      </c>
      <c r="I150" s="74">
        <v>5</v>
      </c>
      <c r="J150" s="74">
        <v>7</v>
      </c>
      <c r="K150" s="74"/>
      <c r="L150" s="74"/>
      <c r="M150" s="74"/>
      <c r="N150" s="74" t="s">
        <v>1983</v>
      </c>
      <c r="O150" s="74">
        <v>3</v>
      </c>
      <c r="P150" s="74" t="s">
        <v>254</v>
      </c>
      <c r="Q150" s="74"/>
      <c r="R150" s="74"/>
      <c r="S150" s="74"/>
      <c r="T150" s="74"/>
      <c r="U150" s="74"/>
      <c r="V150" s="21"/>
      <c r="W150" s="21"/>
      <c r="X150" s="21"/>
      <c r="Y150" s="21"/>
      <c r="Z150" s="21"/>
      <c r="AA150" s="21"/>
      <c r="AB150" s="21"/>
      <c r="AC150" s="21"/>
      <c r="AD150" s="21"/>
      <c r="AE150" s="21"/>
      <c r="AF150" s="21"/>
      <c r="AG150" s="21"/>
      <c r="AH150" s="21"/>
      <c r="AI150" s="21"/>
      <c r="AJ150" s="21"/>
      <c r="AK150" s="21"/>
      <c r="AL150" s="21"/>
      <c r="AM150" s="21"/>
      <c r="AN150" s="21"/>
    </row>
    <row r="151" spans="1:40" ht="14.5">
      <c r="A151" s="40" t="s">
        <v>387</v>
      </c>
      <c r="B151" s="8">
        <v>43992</v>
      </c>
      <c r="C151" s="74">
        <v>7</v>
      </c>
      <c r="D151" s="74">
        <v>7</v>
      </c>
      <c r="E151" s="74">
        <v>4</v>
      </c>
      <c r="F151" s="74" t="s">
        <v>1984</v>
      </c>
      <c r="G151" s="74"/>
      <c r="H151" s="74"/>
      <c r="I151" s="74"/>
      <c r="J151" s="74"/>
      <c r="K151" s="74"/>
      <c r="L151" s="74"/>
      <c r="M151" s="74"/>
      <c r="N151" s="74" t="s">
        <v>1985</v>
      </c>
      <c r="O151" s="74"/>
      <c r="P151" s="74"/>
      <c r="Q151" s="74"/>
      <c r="R151" s="74"/>
      <c r="S151" s="74"/>
      <c r="T151" s="74"/>
      <c r="U151" s="74"/>
      <c r="V151" s="21"/>
      <c r="W151" s="21"/>
      <c r="X151" s="21"/>
      <c r="Y151" s="21"/>
      <c r="Z151" s="21"/>
      <c r="AA151" s="21"/>
      <c r="AB151" s="21"/>
      <c r="AC151" s="21"/>
      <c r="AD151" s="21"/>
      <c r="AE151" s="21"/>
      <c r="AF151" s="21"/>
      <c r="AG151" s="21"/>
      <c r="AH151" s="21"/>
      <c r="AI151" s="21"/>
      <c r="AJ151" s="21"/>
      <c r="AK151" s="21"/>
      <c r="AL151" s="21"/>
      <c r="AM151" s="21"/>
      <c r="AN151" s="21"/>
    </row>
    <row r="152" spans="1:40" ht="14.5">
      <c r="A152" s="40" t="s">
        <v>391</v>
      </c>
      <c r="B152" s="8">
        <v>43960</v>
      </c>
      <c r="C152" s="74">
        <v>78</v>
      </c>
      <c r="D152" s="74">
        <v>75</v>
      </c>
      <c r="E152" s="74">
        <v>9</v>
      </c>
      <c r="F152" s="74"/>
      <c r="G152" s="74"/>
      <c r="H152" s="74"/>
      <c r="I152" s="74"/>
      <c r="J152" s="74"/>
      <c r="K152" s="74"/>
      <c r="L152" s="74"/>
      <c r="M152" s="74">
        <v>18</v>
      </c>
      <c r="N152" s="74"/>
      <c r="O152" s="74"/>
      <c r="P152" s="74"/>
      <c r="Q152" s="74">
        <v>1</v>
      </c>
      <c r="R152" s="74"/>
      <c r="S152" s="74"/>
      <c r="T152" s="74"/>
      <c r="U152" s="74"/>
      <c r="V152" s="21"/>
      <c r="W152" s="21"/>
      <c r="X152" s="21"/>
      <c r="Y152" s="21"/>
      <c r="Z152" s="21"/>
      <c r="AA152" s="21"/>
      <c r="AB152" s="21"/>
      <c r="AC152" s="21"/>
      <c r="AD152" s="21"/>
      <c r="AE152" s="21"/>
      <c r="AF152" s="21"/>
      <c r="AG152" s="21"/>
      <c r="AH152" s="21"/>
      <c r="AI152" s="21"/>
      <c r="AJ152" s="21"/>
      <c r="AK152" s="21"/>
      <c r="AL152" s="21"/>
      <c r="AM152" s="21"/>
      <c r="AN152" s="21"/>
    </row>
    <row r="153" spans="1:40" ht="14.5">
      <c r="A153" s="40" t="s">
        <v>394</v>
      </c>
      <c r="B153" s="7">
        <v>43950</v>
      </c>
      <c r="C153" s="74">
        <v>3</v>
      </c>
      <c r="D153" s="74">
        <v>1</v>
      </c>
      <c r="E153" s="74"/>
      <c r="F153" s="74"/>
      <c r="G153" s="74"/>
      <c r="H153" s="74"/>
      <c r="I153" s="74">
        <v>1</v>
      </c>
      <c r="J153" s="74"/>
      <c r="K153" s="74"/>
      <c r="L153" s="74"/>
      <c r="M153" s="74"/>
      <c r="N153" s="74">
        <v>1390</v>
      </c>
      <c r="O153" s="74">
        <v>3</v>
      </c>
      <c r="P153" s="74"/>
      <c r="Q153" s="74"/>
      <c r="R153" s="74"/>
      <c r="S153" s="74"/>
      <c r="T153" s="74"/>
      <c r="U153" s="74"/>
      <c r="V153" s="21"/>
      <c r="W153" s="21"/>
      <c r="X153" s="21"/>
      <c r="Y153" s="21"/>
      <c r="Z153" s="21"/>
      <c r="AA153" s="21"/>
      <c r="AB153" s="21"/>
      <c r="AC153" s="21"/>
      <c r="AD153" s="21"/>
      <c r="AE153" s="21"/>
      <c r="AF153" s="21"/>
      <c r="AG153" s="21"/>
      <c r="AH153" s="21"/>
      <c r="AI153" s="21"/>
      <c r="AJ153" s="21"/>
      <c r="AK153" s="21"/>
      <c r="AL153" s="21"/>
      <c r="AM153" s="21"/>
      <c r="AN153" s="21"/>
    </row>
    <row r="154" spans="1:40" ht="14.5">
      <c r="A154" s="40" t="s">
        <v>395</v>
      </c>
      <c r="B154" s="8">
        <v>43958</v>
      </c>
      <c r="C154" s="74">
        <v>1</v>
      </c>
      <c r="D154" s="74">
        <v>1</v>
      </c>
      <c r="E154" s="74"/>
      <c r="F154" s="74"/>
      <c r="G154" s="74"/>
      <c r="H154" s="74"/>
      <c r="I154" s="74">
        <v>1</v>
      </c>
      <c r="J154" s="74"/>
      <c r="K154" s="74"/>
      <c r="L154" s="74"/>
      <c r="M154" s="74"/>
      <c r="N154" s="74">
        <v>3070</v>
      </c>
      <c r="O154" s="74"/>
      <c r="P154" s="74"/>
      <c r="Q154" s="74"/>
      <c r="R154" s="74"/>
      <c r="S154" s="74"/>
      <c r="T154" s="74"/>
      <c r="U154" s="74"/>
      <c r="V154" s="21"/>
      <c r="W154" s="21"/>
      <c r="X154" s="21"/>
      <c r="Y154" s="21"/>
      <c r="Z154" s="21"/>
      <c r="AA154" s="21"/>
      <c r="AB154" s="21"/>
      <c r="AC154" s="21"/>
      <c r="AD154" s="21"/>
      <c r="AE154" s="21"/>
      <c r="AF154" s="21"/>
      <c r="AG154" s="21"/>
      <c r="AH154" s="21"/>
      <c r="AI154" s="21"/>
      <c r="AJ154" s="21"/>
      <c r="AK154" s="21"/>
      <c r="AL154" s="21"/>
      <c r="AM154" s="21"/>
      <c r="AN154" s="21"/>
    </row>
    <row r="155" spans="1:40" ht="14.5">
      <c r="A155" s="40" t="s">
        <v>397</v>
      </c>
      <c r="B155" s="4">
        <v>43984</v>
      </c>
      <c r="C155" s="74">
        <v>1</v>
      </c>
      <c r="D155" s="74">
        <v>1</v>
      </c>
      <c r="E155" s="74"/>
      <c r="F155" s="74"/>
      <c r="G155" s="74"/>
      <c r="H155" s="74"/>
      <c r="I155" s="74"/>
      <c r="J155" s="74">
        <v>1</v>
      </c>
      <c r="K155" s="74"/>
      <c r="L155" s="74"/>
      <c r="M155" s="74"/>
      <c r="N155" s="74"/>
      <c r="O155" s="74"/>
      <c r="P155" s="74"/>
      <c r="Q155" s="74"/>
      <c r="R155" s="74"/>
      <c r="S155" s="74"/>
      <c r="T155" s="74"/>
      <c r="U155" s="74"/>
      <c r="V155" s="21"/>
      <c r="W155" s="21"/>
      <c r="X155" s="21"/>
      <c r="Y155" s="21"/>
      <c r="Z155" s="21"/>
      <c r="AA155" s="21"/>
      <c r="AB155" s="21"/>
      <c r="AC155" s="21"/>
      <c r="AD155" s="21"/>
      <c r="AE155" s="21"/>
      <c r="AF155" s="21"/>
      <c r="AG155" s="21"/>
      <c r="AH155" s="21"/>
      <c r="AI155" s="21"/>
      <c r="AJ155" s="21"/>
      <c r="AK155" s="21"/>
      <c r="AL155" s="21"/>
      <c r="AM155" s="21"/>
      <c r="AN155" s="21"/>
    </row>
    <row r="156" spans="1:40" ht="14.5">
      <c r="A156" s="40" t="s">
        <v>399</v>
      </c>
      <c r="B156" s="4">
        <v>43991</v>
      </c>
      <c r="C156" s="74">
        <v>14</v>
      </c>
      <c r="D156" s="74">
        <v>14</v>
      </c>
      <c r="E156" s="74">
        <v>74</v>
      </c>
      <c r="F156" s="74" t="s">
        <v>1986</v>
      </c>
      <c r="G156" s="74"/>
      <c r="H156" s="74"/>
      <c r="I156" s="74"/>
      <c r="J156" s="74"/>
      <c r="K156" s="74"/>
      <c r="L156" s="74"/>
      <c r="M156" s="74"/>
      <c r="N156" s="74"/>
      <c r="O156" s="74"/>
      <c r="P156" s="74"/>
      <c r="Q156" s="74"/>
      <c r="R156" s="74"/>
      <c r="S156" s="74"/>
      <c r="T156" s="74"/>
      <c r="U156" s="74"/>
      <c r="V156" s="21"/>
      <c r="W156" s="21"/>
      <c r="X156" s="21"/>
      <c r="Y156" s="21"/>
      <c r="Z156" s="21"/>
      <c r="AA156" s="21"/>
      <c r="AB156" s="21"/>
      <c r="AC156" s="21"/>
      <c r="AD156" s="21"/>
      <c r="AE156" s="21"/>
      <c r="AF156" s="21"/>
      <c r="AG156" s="21"/>
      <c r="AH156" s="21"/>
      <c r="AI156" s="21"/>
      <c r="AJ156" s="21"/>
      <c r="AK156" s="21"/>
      <c r="AL156" s="21"/>
      <c r="AM156" s="21"/>
      <c r="AN156" s="21"/>
    </row>
    <row r="157" spans="1:40" ht="14.5">
      <c r="A157" s="40" t="s">
        <v>401</v>
      </c>
      <c r="B157" s="18" t="s">
        <v>1987</v>
      </c>
      <c r="C157" s="74">
        <v>0</v>
      </c>
      <c r="D157" s="74">
        <v>0</v>
      </c>
      <c r="E157" s="74">
        <v>4</v>
      </c>
      <c r="F157" s="74"/>
      <c r="G157" s="74"/>
      <c r="H157" s="74"/>
      <c r="I157" s="74"/>
      <c r="J157" s="74"/>
      <c r="K157" s="74"/>
      <c r="L157" s="74"/>
      <c r="M157" s="74"/>
      <c r="N157" s="74"/>
      <c r="O157" s="74"/>
      <c r="P157" s="74"/>
      <c r="Q157" s="74"/>
      <c r="R157" s="74"/>
      <c r="S157" s="74"/>
      <c r="T157" s="74"/>
      <c r="U157" s="74"/>
      <c r="V157" s="21"/>
      <c r="W157" s="21"/>
      <c r="X157" s="21"/>
      <c r="Y157" s="21"/>
      <c r="Z157" s="21"/>
      <c r="AA157" s="21"/>
      <c r="AB157" s="21"/>
      <c r="AC157" s="21"/>
      <c r="AD157" s="21"/>
      <c r="AE157" s="21"/>
      <c r="AF157" s="21"/>
      <c r="AG157" s="21"/>
      <c r="AH157" s="21"/>
      <c r="AI157" s="21"/>
      <c r="AJ157" s="21"/>
      <c r="AK157" s="21"/>
      <c r="AL157" s="21"/>
      <c r="AM157" s="21"/>
      <c r="AN157" s="21"/>
    </row>
    <row r="158" spans="1:40" ht="14.5">
      <c r="A158" s="28" t="s">
        <v>405</v>
      </c>
      <c r="B158" s="18" t="s">
        <v>406</v>
      </c>
      <c r="C158" s="74">
        <v>1</v>
      </c>
      <c r="D158" s="74">
        <v>1</v>
      </c>
      <c r="E158" s="74"/>
      <c r="F158" s="74"/>
      <c r="G158" s="74"/>
      <c r="H158" s="74"/>
      <c r="I158" s="74"/>
      <c r="J158" s="74">
        <v>1</v>
      </c>
      <c r="K158" s="74"/>
      <c r="L158" s="74"/>
      <c r="M158" s="74"/>
      <c r="N158" s="74">
        <v>2950</v>
      </c>
      <c r="O158" s="74"/>
      <c r="P158" s="74"/>
      <c r="Q158" s="74"/>
      <c r="R158" s="74"/>
      <c r="S158" s="74"/>
      <c r="T158" s="74"/>
      <c r="U158" s="74"/>
      <c r="V158" s="21"/>
      <c r="W158" s="21"/>
      <c r="X158" s="21"/>
      <c r="Y158" s="21"/>
      <c r="Z158" s="21"/>
      <c r="AA158" s="21"/>
      <c r="AB158" s="21"/>
      <c r="AC158" s="21"/>
      <c r="AD158" s="21"/>
      <c r="AE158" s="21"/>
      <c r="AF158" s="21"/>
      <c r="AG158" s="21"/>
      <c r="AH158" s="21"/>
      <c r="AI158" s="21"/>
      <c r="AJ158" s="21"/>
      <c r="AK158" s="21"/>
      <c r="AL158" s="21"/>
      <c r="AM158" s="21"/>
      <c r="AN158" s="21"/>
    </row>
    <row r="159" spans="1:40" ht="14.5">
      <c r="A159" s="28" t="s">
        <v>410</v>
      </c>
      <c r="B159" s="18" t="s">
        <v>411</v>
      </c>
      <c r="C159" s="74">
        <v>247</v>
      </c>
      <c r="D159" s="74">
        <v>241</v>
      </c>
      <c r="E159" s="74"/>
      <c r="F159" s="9" t="s">
        <v>1988</v>
      </c>
      <c r="G159" s="74"/>
      <c r="H159" s="74"/>
      <c r="I159" s="74"/>
      <c r="J159" s="74"/>
      <c r="K159" s="74"/>
      <c r="L159" s="74"/>
      <c r="M159" s="74"/>
      <c r="N159" s="74">
        <v>3135</v>
      </c>
      <c r="O159" s="74">
        <v>61</v>
      </c>
      <c r="P159" s="74"/>
      <c r="Q159" s="74">
        <v>2</v>
      </c>
      <c r="R159" s="74"/>
      <c r="S159" s="74"/>
      <c r="T159" s="74"/>
      <c r="U159" s="74"/>
      <c r="V159" s="21"/>
      <c r="W159" s="21"/>
      <c r="X159" s="21"/>
      <c r="Y159" s="21"/>
      <c r="Z159" s="21"/>
      <c r="AA159" s="21"/>
      <c r="AB159" s="21"/>
      <c r="AC159" s="21"/>
      <c r="AD159" s="21"/>
      <c r="AE159" s="21"/>
      <c r="AF159" s="21"/>
      <c r="AG159" s="21"/>
      <c r="AH159" s="21"/>
      <c r="AI159" s="21"/>
      <c r="AJ159" s="21"/>
      <c r="AK159" s="21"/>
      <c r="AL159" s="21"/>
      <c r="AM159" s="21"/>
      <c r="AN159" s="21"/>
    </row>
    <row r="160" spans="1:40" ht="14.5">
      <c r="A160" s="28" t="s">
        <v>413</v>
      </c>
      <c r="B160" s="18" t="s">
        <v>406</v>
      </c>
      <c r="C160" s="74">
        <v>1</v>
      </c>
      <c r="D160" s="74">
        <v>2</v>
      </c>
      <c r="E160" s="74"/>
      <c r="F160" s="74"/>
      <c r="G160" s="74"/>
      <c r="H160" s="74">
        <v>1</v>
      </c>
      <c r="I160" s="74"/>
      <c r="J160" s="74"/>
      <c r="K160" s="74"/>
      <c r="L160" s="74"/>
      <c r="M160" s="74"/>
      <c r="N160" s="74"/>
      <c r="O160" s="74">
        <v>1</v>
      </c>
      <c r="P160" s="74"/>
      <c r="Q160" s="74">
        <v>1</v>
      </c>
      <c r="R160" s="74"/>
      <c r="S160" s="74"/>
      <c r="T160" s="74"/>
      <c r="U160" s="74"/>
      <c r="V160" s="21"/>
      <c r="W160" s="21"/>
      <c r="X160" s="21"/>
      <c r="Y160" s="21"/>
      <c r="Z160" s="21"/>
      <c r="AA160" s="21"/>
      <c r="AB160" s="21"/>
      <c r="AC160" s="21"/>
      <c r="AD160" s="21"/>
      <c r="AE160" s="21"/>
      <c r="AF160" s="21"/>
      <c r="AG160" s="21"/>
      <c r="AH160" s="21"/>
      <c r="AI160" s="21"/>
      <c r="AJ160" s="21"/>
      <c r="AK160" s="21"/>
      <c r="AL160" s="21"/>
      <c r="AM160" s="21"/>
      <c r="AN160" s="21"/>
    </row>
    <row r="161" spans="1:40" ht="14.5">
      <c r="A161" s="29" t="s">
        <v>416</v>
      </c>
      <c r="B161" s="18" t="s">
        <v>417</v>
      </c>
      <c r="C161" s="74">
        <v>1</v>
      </c>
      <c r="D161" s="74">
        <v>1</v>
      </c>
      <c r="E161" s="74"/>
      <c r="F161" s="74"/>
      <c r="G161" s="74"/>
      <c r="H161" s="74"/>
      <c r="I161" s="30">
        <v>1</v>
      </c>
      <c r="J161" s="74"/>
      <c r="K161" s="74" t="s">
        <v>1989</v>
      </c>
      <c r="L161" s="74"/>
      <c r="M161" s="74">
        <v>1</v>
      </c>
      <c r="N161" s="74"/>
      <c r="O161" s="74">
        <v>1</v>
      </c>
      <c r="P161" s="74"/>
      <c r="Q161" s="74"/>
      <c r="R161" s="74"/>
      <c r="S161" s="74"/>
      <c r="T161" s="74"/>
      <c r="U161" s="30" t="s">
        <v>1990</v>
      </c>
      <c r="V161" s="21"/>
      <c r="W161" s="21"/>
      <c r="X161" s="21"/>
      <c r="Y161" s="21"/>
      <c r="Z161" s="21"/>
      <c r="AA161" s="21"/>
      <c r="AB161" s="21"/>
      <c r="AC161" s="21"/>
      <c r="AD161" s="21"/>
      <c r="AE161" s="21"/>
      <c r="AF161" s="21"/>
      <c r="AG161" s="21"/>
      <c r="AH161" s="21"/>
      <c r="AI161" s="21"/>
      <c r="AJ161" s="21"/>
      <c r="AK161" s="21"/>
      <c r="AL161" s="21"/>
      <c r="AM161" s="21"/>
      <c r="AN161" s="21"/>
    </row>
    <row r="162" spans="1:40" ht="14.5">
      <c r="A162" s="40" t="s">
        <v>418</v>
      </c>
      <c r="B162" s="8">
        <v>43997</v>
      </c>
      <c r="C162" s="74">
        <v>6</v>
      </c>
      <c r="D162" s="74">
        <v>6</v>
      </c>
      <c r="E162" s="74">
        <v>5</v>
      </c>
      <c r="F162" s="74"/>
      <c r="G162" s="74"/>
      <c r="H162" s="74"/>
      <c r="I162" s="74"/>
      <c r="J162" s="74"/>
      <c r="K162" s="74"/>
      <c r="L162" s="74"/>
      <c r="M162" s="74"/>
      <c r="N162" s="74"/>
      <c r="O162" s="74"/>
      <c r="P162" s="74"/>
      <c r="Q162" s="74"/>
      <c r="R162" s="74"/>
      <c r="S162" s="74"/>
      <c r="T162" s="74"/>
      <c r="U162" s="74"/>
      <c r="V162" s="21"/>
      <c r="W162" s="21"/>
      <c r="X162" s="21"/>
      <c r="Y162" s="21"/>
      <c r="Z162" s="21"/>
      <c r="AA162" s="21"/>
      <c r="AB162" s="21"/>
      <c r="AC162" s="21"/>
      <c r="AD162" s="21"/>
      <c r="AE162" s="21"/>
      <c r="AF162" s="21"/>
      <c r="AG162" s="21"/>
      <c r="AH162" s="21"/>
      <c r="AI162" s="21"/>
      <c r="AJ162" s="21"/>
      <c r="AK162" s="21"/>
      <c r="AL162" s="21"/>
      <c r="AM162" s="21"/>
      <c r="AN162" s="21"/>
    </row>
    <row r="163" spans="1:40" ht="14.5">
      <c r="A163" s="40" t="s">
        <v>420</v>
      </c>
      <c r="B163" s="8">
        <v>44004</v>
      </c>
      <c r="C163" s="74">
        <v>7</v>
      </c>
      <c r="D163" s="74">
        <v>7</v>
      </c>
      <c r="E163" s="74"/>
      <c r="F163" s="74"/>
      <c r="G163" s="74"/>
      <c r="H163" s="74">
        <v>2</v>
      </c>
      <c r="I163" s="74">
        <v>1</v>
      </c>
      <c r="J163" s="74">
        <v>4</v>
      </c>
      <c r="K163" s="74"/>
      <c r="L163" s="74"/>
      <c r="M163" s="74">
        <v>1</v>
      </c>
      <c r="N163" s="74"/>
      <c r="O163" s="74">
        <v>2</v>
      </c>
      <c r="P163" s="74"/>
      <c r="Q163" s="74"/>
      <c r="R163" s="74">
        <v>1</v>
      </c>
      <c r="S163" s="74"/>
      <c r="T163" s="74"/>
      <c r="U163" s="74"/>
      <c r="V163" s="21"/>
      <c r="W163" s="21"/>
      <c r="X163" s="21"/>
      <c r="Y163" s="21"/>
      <c r="Z163" s="21"/>
      <c r="AA163" s="21"/>
      <c r="AB163" s="21"/>
      <c r="AC163" s="21"/>
      <c r="AD163" s="21"/>
      <c r="AE163" s="21"/>
      <c r="AF163" s="21"/>
      <c r="AG163" s="21"/>
      <c r="AH163" s="21"/>
      <c r="AI163" s="21"/>
      <c r="AJ163" s="21"/>
      <c r="AK163" s="21"/>
      <c r="AL163" s="21"/>
      <c r="AM163" s="21"/>
      <c r="AN163" s="21"/>
    </row>
    <row r="164" spans="1:40" ht="14.5">
      <c r="A164" s="40" t="s">
        <v>422</v>
      </c>
      <c r="B164" s="8">
        <v>44005</v>
      </c>
      <c r="C164" s="74" t="s">
        <v>21</v>
      </c>
      <c r="D164" s="74"/>
      <c r="E164" s="74"/>
      <c r="F164" s="74"/>
      <c r="G164" s="74"/>
      <c r="H164" s="74"/>
      <c r="I164" s="74"/>
      <c r="J164" s="74"/>
      <c r="K164" s="74"/>
      <c r="L164" s="74"/>
      <c r="M164" s="74"/>
      <c r="N164" s="74"/>
      <c r="O164" s="74"/>
      <c r="P164" s="74"/>
      <c r="Q164" s="74"/>
      <c r="R164" s="74"/>
      <c r="S164" s="74"/>
      <c r="T164" s="74"/>
      <c r="U164" s="74"/>
      <c r="V164" s="21"/>
      <c r="W164" s="21"/>
      <c r="X164" s="21"/>
      <c r="Y164" s="21"/>
      <c r="Z164" s="21"/>
      <c r="AA164" s="21"/>
      <c r="AB164" s="21"/>
      <c r="AC164" s="21"/>
      <c r="AD164" s="21"/>
      <c r="AE164" s="21"/>
      <c r="AF164" s="21"/>
      <c r="AG164" s="21"/>
      <c r="AH164" s="21"/>
      <c r="AI164" s="21"/>
      <c r="AJ164" s="21"/>
      <c r="AK164" s="21"/>
      <c r="AL164" s="21"/>
      <c r="AM164" s="21"/>
      <c r="AN164" s="21"/>
    </row>
    <row r="165" spans="1:40" ht="14.5">
      <c r="A165" s="40" t="s">
        <v>424</v>
      </c>
      <c r="B165" s="8">
        <v>44004</v>
      </c>
      <c r="C165" s="74">
        <v>1</v>
      </c>
      <c r="D165" s="74">
        <v>1</v>
      </c>
      <c r="E165" s="74"/>
      <c r="F165" s="74"/>
      <c r="G165" s="74"/>
      <c r="H165" s="74"/>
      <c r="I165" s="74"/>
      <c r="J165" s="74"/>
      <c r="K165" s="74"/>
      <c r="L165" s="74"/>
      <c r="M165" s="74"/>
      <c r="N165" s="74">
        <v>3310</v>
      </c>
      <c r="O165" s="74"/>
      <c r="P165" s="74"/>
      <c r="Q165" s="74"/>
      <c r="R165" s="74"/>
      <c r="S165" s="74"/>
      <c r="T165" s="74"/>
      <c r="U165" s="74"/>
      <c r="V165" s="21"/>
      <c r="W165" s="21"/>
      <c r="X165" s="21"/>
      <c r="Y165" s="21"/>
      <c r="Z165" s="21"/>
      <c r="AA165" s="21"/>
      <c r="AB165" s="21"/>
      <c r="AC165" s="21"/>
      <c r="AD165" s="21"/>
      <c r="AE165" s="21"/>
      <c r="AF165" s="21"/>
      <c r="AG165" s="21"/>
      <c r="AH165" s="21"/>
      <c r="AI165" s="21"/>
      <c r="AJ165" s="21"/>
      <c r="AK165" s="21"/>
      <c r="AL165" s="21"/>
      <c r="AM165" s="21"/>
      <c r="AN165" s="21"/>
    </row>
    <row r="166" spans="1:40" ht="14.5">
      <c r="A166" s="40" t="s">
        <v>426</v>
      </c>
      <c r="B166" s="8">
        <v>44004</v>
      </c>
      <c r="C166" s="74">
        <v>2</v>
      </c>
      <c r="D166" s="74">
        <v>2</v>
      </c>
      <c r="E166" s="74"/>
      <c r="F166" s="74"/>
      <c r="G166" s="74"/>
      <c r="H166" s="74"/>
      <c r="I166" s="74"/>
      <c r="J166" s="74">
        <v>2</v>
      </c>
      <c r="K166" s="74"/>
      <c r="L166" s="74"/>
      <c r="M166" s="74"/>
      <c r="N166" s="74" t="s">
        <v>1991</v>
      </c>
      <c r="O166" s="74">
        <v>2</v>
      </c>
      <c r="P166" s="74"/>
      <c r="Q166" s="74"/>
      <c r="R166" s="74"/>
      <c r="S166" s="74">
        <v>1</v>
      </c>
      <c r="T166" s="74"/>
      <c r="U166" s="74"/>
      <c r="V166" s="21"/>
      <c r="W166" s="21"/>
      <c r="X166" s="21"/>
      <c r="Y166" s="21"/>
      <c r="Z166" s="21"/>
      <c r="AA166" s="21"/>
      <c r="AB166" s="21"/>
      <c r="AC166" s="21"/>
      <c r="AD166" s="21"/>
      <c r="AE166" s="21"/>
      <c r="AF166" s="21"/>
      <c r="AG166" s="21"/>
      <c r="AH166" s="21"/>
      <c r="AI166" s="21"/>
      <c r="AJ166" s="21"/>
      <c r="AK166" s="21"/>
      <c r="AL166" s="21"/>
      <c r="AM166" s="21"/>
      <c r="AN166" s="21"/>
    </row>
    <row r="167" spans="1:40" ht="14.5">
      <c r="A167" s="40" t="s">
        <v>428</v>
      </c>
      <c r="B167" s="8">
        <v>44005</v>
      </c>
      <c r="C167" s="74">
        <v>1</v>
      </c>
      <c r="D167" s="74">
        <v>1</v>
      </c>
      <c r="E167" s="74"/>
      <c r="F167" s="74"/>
      <c r="G167" s="74"/>
      <c r="H167" s="74"/>
      <c r="I167" s="74"/>
      <c r="J167" s="74"/>
      <c r="K167" s="74"/>
      <c r="L167" s="74"/>
      <c r="M167" s="74"/>
      <c r="N167" s="74">
        <v>2430</v>
      </c>
      <c r="O167" s="74">
        <v>1</v>
      </c>
      <c r="P167" s="74"/>
      <c r="Q167" s="74"/>
      <c r="R167" s="74"/>
      <c r="S167" s="74"/>
      <c r="T167" s="74"/>
      <c r="U167" s="74"/>
      <c r="V167" s="21"/>
      <c r="W167" s="21"/>
      <c r="X167" s="21"/>
      <c r="Y167" s="21"/>
      <c r="Z167" s="21"/>
      <c r="AA167" s="21"/>
      <c r="AB167" s="21"/>
      <c r="AC167" s="21"/>
      <c r="AD167" s="21"/>
      <c r="AE167" s="21"/>
      <c r="AF167" s="21"/>
      <c r="AG167" s="21"/>
      <c r="AH167" s="21"/>
      <c r="AI167" s="21"/>
      <c r="AJ167" s="21"/>
      <c r="AK167" s="21"/>
      <c r="AL167" s="21"/>
      <c r="AM167" s="21"/>
      <c r="AN167" s="21"/>
    </row>
    <row r="168" spans="1:40" ht="14.5">
      <c r="A168" s="40" t="s">
        <v>429</v>
      </c>
      <c r="B168" s="8">
        <v>43994</v>
      </c>
      <c r="C168" s="74">
        <v>1</v>
      </c>
      <c r="D168" s="74">
        <v>1</v>
      </c>
      <c r="E168" s="74"/>
      <c r="F168" s="74"/>
      <c r="G168" s="74"/>
      <c r="H168" s="74"/>
      <c r="I168" s="74"/>
      <c r="J168" s="74">
        <v>1</v>
      </c>
      <c r="K168" s="74"/>
      <c r="L168" s="74"/>
      <c r="M168" s="74"/>
      <c r="N168" s="74">
        <v>2600</v>
      </c>
      <c r="O168" s="74"/>
      <c r="P168" s="74"/>
      <c r="Q168" s="74"/>
      <c r="R168" s="74"/>
      <c r="S168" s="74"/>
      <c r="T168" s="74"/>
      <c r="U168" s="74"/>
      <c r="V168" s="21"/>
      <c r="W168" s="21"/>
      <c r="X168" s="21"/>
      <c r="Y168" s="21"/>
      <c r="Z168" s="21"/>
      <c r="AA168" s="21"/>
      <c r="AB168" s="21"/>
      <c r="AC168" s="21"/>
      <c r="AD168" s="21"/>
      <c r="AE168" s="21"/>
      <c r="AF168" s="21"/>
      <c r="AG168" s="21"/>
      <c r="AH168" s="21"/>
      <c r="AI168" s="21"/>
      <c r="AJ168" s="21"/>
      <c r="AK168" s="21"/>
      <c r="AL168" s="21"/>
      <c r="AM168" s="21"/>
      <c r="AN168" s="21"/>
    </row>
    <row r="169" spans="1:40" ht="14.5">
      <c r="A169" s="40" t="s">
        <v>430</v>
      </c>
      <c r="B169" s="7">
        <v>43932</v>
      </c>
      <c r="C169" s="74">
        <v>17</v>
      </c>
      <c r="D169" s="74">
        <v>17</v>
      </c>
      <c r="E169" s="74">
        <v>11</v>
      </c>
      <c r="F169" s="74"/>
      <c r="G169" s="74"/>
      <c r="H169" s="74"/>
      <c r="I169" s="74">
        <v>5</v>
      </c>
      <c r="J169" s="74">
        <v>12</v>
      </c>
      <c r="K169" s="74"/>
      <c r="L169" s="74"/>
      <c r="M169" s="74"/>
      <c r="N169" s="74">
        <v>2901</v>
      </c>
      <c r="O169" s="74"/>
      <c r="P169" s="74"/>
      <c r="Q169" s="74">
        <v>0</v>
      </c>
      <c r="R169" s="74">
        <v>1</v>
      </c>
      <c r="S169" s="74"/>
      <c r="T169" s="74"/>
      <c r="U169" s="74"/>
      <c r="V169" s="21"/>
      <c r="W169" s="21"/>
      <c r="X169" s="21"/>
      <c r="Y169" s="21"/>
      <c r="Z169" s="21"/>
      <c r="AA169" s="21"/>
      <c r="AB169" s="21"/>
      <c r="AC169" s="21"/>
      <c r="AD169" s="21"/>
      <c r="AE169" s="21"/>
      <c r="AF169" s="21"/>
      <c r="AG169" s="21"/>
      <c r="AH169" s="21"/>
      <c r="AI169" s="21"/>
      <c r="AJ169" s="21"/>
      <c r="AK169" s="21"/>
      <c r="AL169" s="21"/>
      <c r="AM169" s="21"/>
      <c r="AN169" s="21"/>
    </row>
    <row r="170" spans="1:40" ht="14.5">
      <c r="A170" s="40" t="s">
        <v>433</v>
      </c>
      <c r="B170" s="8">
        <v>44009</v>
      </c>
      <c r="C170" s="74">
        <v>2</v>
      </c>
      <c r="D170" s="74">
        <v>2</v>
      </c>
      <c r="E170" s="74"/>
      <c r="F170" s="74"/>
      <c r="G170" s="74"/>
      <c r="H170" s="74">
        <v>1</v>
      </c>
      <c r="I170" s="74">
        <v>1</v>
      </c>
      <c r="J170" s="74"/>
      <c r="K170" s="74"/>
      <c r="L170" s="74"/>
      <c r="M170" s="74"/>
      <c r="N170" s="74">
        <v>1645</v>
      </c>
      <c r="O170" s="74">
        <v>2</v>
      </c>
      <c r="P170" s="74"/>
      <c r="Q170" s="74"/>
      <c r="R170" s="74"/>
      <c r="S170" s="74">
        <v>1</v>
      </c>
      <c r="T170" s="74"/>
      <c r="U170" s="74"/>
      <c r="V170" s="21"/>
      <c r="W170" s="21"/>
      <c r="X170" s="21"/>
      <c r="Y170" s="21"/>
      <c r="Z170" s="21"/>
      <c r="AA170" s="21"/>
      <c r="AB170" s="21"/>
      <c r="AC170" s="21"/>
      <c r="AD170" s="21"/>
      <c r="AE170" s="21"/>
      <c r="AF170" s="21"/>
      <c r="AG170" s="21"/>
      <c r="AH170" s="21"/>
      <c r="AI170" s="21"/>
      <c r="AJ170" s="21"/>
      <c r="AK170" s="21"/>
      <c r="AL170" s="21"/>
      <c r="AM170" s="21"/>
      <c r="AN170" s="21"/>
    </row>
    <row r="171" spans="1:40" ht="14.5">
      <c r="A171" s="40" t="s">
        <v>436</v>
      </c>
      <c r="B171" s="8">
        <v>44007</v>
      </c>
      <c r="C171" s="74">
        <v>1</v>
      </c>
      <c r="D171" s="74">
        <v>1</v>
      </c>
      <c r="E171" s="74"/>
      <c r="F171" s="74"/>
      <c r="G171" s="74"/>
      <c r="H171" s="74"/>
      <c r="I171" s="74"/>
      <c r="J171" s="74">
        <v>1</v>
      </c>
      <c r="K171" s="74"/>
      <c r="L171" s="74"/>
      <c r="M171" s="74"/>
      <c r="N171" s="74"/>
      <c r="O171" s="74"/>
      <c r="P171" s="74"/>
      <c r="Q171" s="74"/>
      <c r="R171" s="74"/>
      <c r="S171" s="74"/>
      <c r="T171" s="74"/>
      <c r="U171" s="74"/>
      <c r="V171" s="21"/>
      <c r="W171" s="21"/>
      <c r="X171" s="21"/>
      <c r="Y171" s="21"/>
      <c r="Z171" s="21"/>
      <c r="AA171" s="21"/>
      <c r="AB171" s="21"/>
      <c r="AC171" s="21"/>
      <c r="AD171" s="21"/>
      <c r="AE171" s="21"/>
      <c r="AF171" s="21"/>
      <c r="AG171" s="21"/>
      <c r="AH171" s="21"/>
      <c r="AI171" s="21"/>
      <c r="AJ171" s="21"/>
      <c r="AK171" s="21"/>
      <c r="AL171" s="21"/>
      <c r="AM171" s="21"/>
      <c r="AN171" s="21"/>
    </row>
    <row r="172" spans="1:40" ht="14.5">
      <c r="A172" s="40" t="s">
        <v>437</v>
      </c>
      <c r="B172" s="8">
        <v>44014</v>
      </c>
      <c r="C172" s="74">
        <v>1</v>
      </c>
      <c r="D172" s="74">
        <v>1</v>
      </c>
      <c r="E172" s="74"/>
      <c r="F172" s="74"/>
      <c r="G172" s="74"/>
      <c r="H172" s="74"/>
      <c r="I172" s="74"/>
      <c r="J172" s="74"/>
      <c r="K172" s="74"/>
      <c r="L172" s="74"/>
      <c r="M172" s="74"/>
      <c r="N172" s="74">
        <v>3250</v>
      </c>
      <c r="O172" s="74"/>
      <c r="P172" s="74"/>
      <c r="Q172" s="74"/>
      <c r="R172" s="74"/>
      <c r="S172" s="74"/>
      <c r="T172" s="74"/>
      <c r="U172" s="74"/>
      <c r="V172" s="21"/>
      <c r="W172" s="21"/>
      <c r="X172" s="21"/>
      <c r="Y172" s="21"/>
      <c r="Z172" s="21"/>
      <c r="AA172" s="21"/>
      <c r="AB172" s="21"/>
      <c r="AC172" s="21"/>
      <c r="AD172" s="21"/>
      <c r="AE172" s="21"/>
      <c r="AF172" s="21"/>
      <c r="AG172" s="21"/>
      <c r="AH172" s="21"/>
      <c r="AI172" s="21"/>
      <c r="AJ172" s="21"/>
      <c r="AK172" s="21"/>
      <c r="AL172" s="21"/>
      <c r="AM172" s="21"/>
      <c r="AN172" s="21"/>
    </row>
    <row r="173" spans="1:40" ht="14.5">
      <c r="A173" s="40" t="s">
        <v>438</v>
      </c>
      <c r="B173" s="8">
        <v>44012</v>
      </c>
      <c r="C173" s="74">
        <v>1</v>
      </c>
      <c r="D173" s="74">
        <v>1</v>
      </c>
      <c r="E173" s="74"/>
      <c r="F173" s="74"/>
      <c r="G173" s="74"/>
      <c r="H173" s="74"/>
      <c r="I173" s="74"/>
      <c r="J173" s="74">
        <v>1</v>
      </c>
      <c r="K173" s="74"/>
      <c r="L173" s="74"/>
      <c r="M173" s="74"/>
      <c r="N173" s="74">
        <v>2880</v>
      </c>
      <c r="O173" s="74"/>
      <c r="P173" s="74"/>
      <c r="Q173" s="74"/>
      <c r="R173" s="74"/>
      <c r="S173" s="74"/>
      <c r="T173" s="74"/>
      <c r="U173" s="74"/>
      <c r="V173" s="21"/>
      <c r="W173" s="21"/>
      <c r="X173" s="21"/>
      <c r="Y173" s="21"/>
      <c r="Z173" s="21"/>
      <c r="AA173" s="21"/>
      <c r="AB173" s="21"/>
      <c r="AC173" s="21"/>
      <c r="AD173" s="21"/>
      <c r="AE173" s="21"/>
      <c r="AF173" s="21"/>
      <c r="AG173" s="21"/>
      <c r="AH173" s="21"/>
      <c r="AI173" s="21"/>
      <c r="AJ173" s="21"/>
      <c r="AK173" s="21"/>
      <c r="AL173" s="21"/>
      <c r="AM173" s="21"/>
      <c r="AN173" s="21"/>
    </row>
    <row r="174" spans="1:40" ht="14.5">
      <c r="A174" s="40" t="s">
        <v>439</v>
      </c>
      <c r="B174" s="8">
        <v>44013</v>
      </c>
      <c r="C174" s="74">
        <v>1</v>
      </c>
      <c r="D174" s="74">
        <v>1</v>
      </c>
      <c r="E174" s="74"/>
      <c r="F174" s="74"/>
      <c r="G174" s="74"/>
      <c r="H174" s="74"/>
      <c r="I174" s="74"/>
      <c r="J174" s="74">
        <v>1</v>
      </c>
      <c r="K174" s="74"/>
      <c r="L174" s="74"/>
      <c r="M174" s="74"/>
      <c r="N174" s="74">
        <v>2980</v>
      </c>
      <c r="O174" s="74">
        <v>1</v>
      </c>
      <c r="P174" s="74"/>
      <c r="Q174" s="74"/>
      <c r="R174" s="74"/>
      <c r="S174" s="74"/>
      <c r="T174" s="74"/>
      <c r="U174" s="74"/>
      <c r="V174" s="21"/>
      <c r="W174" s="21"/>
      <c r="X174" s="21"/>
      <c r="Y174" s="21"/>
      <c r="Z174" s="21"/>
      <c r="AA174" s="21"/>
      <c r="AB174" s="21"/>
      <c r="AC174" s="21"/>
      <c r="AD174" s="21"/>
      <c r="AE174" s="21"/>
      <c r="AF174" s="21"/>
      <c r="AG174" s="21"/>
      <c r="AH174" s="21"/>
      <c r="AI174" s="21"/>
      <c r="AJ174" s="21"/>
      <c r="AK174" s="21"/>
      <c r="AL174" s="21"/>
      <c r="AM174" s="21"/>
      <c r="AN174" s="21"/>
    </row>
    <row r="175" spans="1:40" ht="14.5">
      <c r="A175" s="40" t="s">
        <v>440</v>
      </c>
      <c r="B175" s="8">
        <v>44015</v>
      </c>
      <c r="C175" s="74">
        <v>17</v>
      </c>
      <c r="D175" s="74">
        <v>17</v>
      </c>
      <c r="E175" s="74"/>
      <c r="F175" s="74"/>
      <c r="G175" s="74"/>
      <c r="H175" s="74"/>
      <c r="I175" s="74"/>
      <c r="J175" s="74"/>
      <c r="K175" s="74"/>
      <c r="L175" s="74"/>
      <c r="M175" s="74"/>
      <c r="N175" s="74"/>
      <c r="O175" s="74"/>
      <c r="P175" s="74"/>
      <c r="Q175" s="74"/>
      <c r="R175" s="74"/>
      <c r="S175" s="74"/>
      <c r="T175" s="74"/>
      <c r="U175" s="74"/>
      <c r="V175" s="21"/>
      <c r="W175" s="21"/>
      <c r="X175" s="21"/>
      <c r="Y175" s="21"/>
      <c r="Z175" s="21"/>
      <c r="AA175" s="21"/>
      <c r="AB175" s="21"/>
      <c r="AC175" s="21"/>
      <c r="AD175" s="21"/>
      <c r="AE175" s="21"/>
      <c r="AF175" s="21"/>
      <c r="AG175" s="21"/>
      <c r="AH175" s="21"/>
      <c r="AI175" s="21"/>
      <c r="AJ175" s="21"/>
      <c r="AK175" s="21"/>
      <c r="AL175" s="21"/>
      <c r="AM175" s="21"/>
      <c r="AN175" s="21"/>
    </row>
    <row r="176" spans="1:40" ht="14.5">
      <c r="A176" s="40" t="s">
        <v>441</v>
      </c>
      <c r="B176" s="8">
        <v>44012</v>
      </c>
      <c r="C176" s="74"/>
      <c r="D176" s="74"/>
      <c r="E176" s="74">
        <v>1</v>
      </c>
      <c r="F176" s="74"/>
      <c r="G176" s="74"/>
      <c r="H176" s="74"/>
      <c r="I176" s="74"/>
      <c r="J176" s="74"/>
      <c r="K176" s="74"/>
      <c r="L176" s="74"/>
      <c r="M176" s="74"/>
      <c r="N176" s="74"/>
      <c r="O176" s="74"/>
      <c r="P176" s="74"/>
      <c r="Q176" s="74"/>
      <c r="R176" s="74"/>
      <c r="S176" s="74"/>
      <c r="T176" s="74"/>
      <c r="U176" s="74"/>
      <c r="V176" s="21"/>
      <c r="W176" s="21"/>
      <c r="X176" s="21"/>
      <c r="Y176" s="21"/>
      <c r="Z176" s="21"/>
      <c r="AA176" s="21"/>
      <c r="AB176" s="21"/>
      <c r="AC176" s="21"/>
      <c r="AD176" s="21"/>
      <c r="AE176" s="21"/>
      <c r="AF176" s="21"/>
      <c r="AG176" s="21"/>
      <c r="AH176" s="21"/>
      <c r="AI176" s="21"/>
      <c r="AJ176" s="21"/>
      <c r="AK176" s="21"/>
      <c r="AL176" s="21"/>
      <c r="AM176" s="21"/>
      <c r="AN176" s="21"/>
    </row>
    <row r="177" spans="1:40" ht="14.5">
      <c r="A177" s="40" t="s">
        <v>442</v>
      </c>
      <c r="B177" s="8">
        <v>44012</v>
      </c>
      <c r="C177" s="74"/>
      <c r="D177" s="74"/>
      <c r="E177" s="74">
        <v>1</v>
      </c>
      <c r="F177" s="74"/>
      <c r="G177" s="74"/>
      <c r="H177" s="74"/>
      <c r="I177" s="74"/>
      <c r="J177" s="74"/>
      <c r="K177" s="74"/>
      <c r="L177" s="74"/>
      <c r="M177" s="74"/>
      <c r="N177" s="74"/>
      <c r="O177" s="74"/>
      <c r="P177" s="74"/>
      <c r="Q177" s="74"/>
      <c r="R177" s="74"/>
      <c r="S177" s="74"/>
      <c r="T177" s="74"/>
      <c r="U177" s="74"/>
      <c r="V177" s="21"/>
      <c r="W177" s="21"/>
      <c r="X177" s="21"/>
      <c r="Y177" s="21"/>
      <c r="Z177" s="21"/>
      <c r="AA177" s="21"/>
      <c r="AB177" s="21"/>
      <c r="AC177" s="21"/>
      <c r="AD177" s="21"/>
      <c r="AE177" s="21"/>
      <c r="AF177" s="21"/>
      <c r="AG177" s="21"/>
      <c r="AH177" s="21"/>
      <c r="AI177" s="21"/>
      <c r="AJ177" s="21"/>
      <c r="AK177" s="21"/>
      <c r="AL177" s="21"/>
      <c r="AM177" s="21"/>
      <c r="AN177" s="21"/>
    </row>
    <row r="178" spans="1:40" ht="14.5">
      <c r="A178" s="40" t="s">
        <v>443</v>
      </c>
      <c r="B178" s="8">
        <v>43917</v>
      </c>
      <c r="C178" s="74">
        <v>15</v>
      </c>
      <c r="D178" s="74">
        <v>14</v>
      </c>
      <c r="E178" s="74"/>
      <c r="F178" s="74"/>
      <c r="G178" s="74"/>
      <c r="H178" s="74"/>
      <c r="I178" s="30">
        <v>3</v>
      </c>
      <c r="J178" s="74"/>
      <c r="K178" s="74"/>
      <c r="L178" s="74"/>
      <c r="M178" s="74">
        <v>1</v>
      </c>
      <c r="N178" s="74"/>
      <c r="O178" s="74"/>
      <c r="P178" s="74"/>
      <c r="Q178" s="74"/>
      <c r="R178" s="74">
        <v>3</v>
      </c>
      <c r="S178" s="74"/>
      <c r="T178" s="74"/>
      <c r="U178" s="30" t="s">
        <v>1992</v>
      </c>
      <c r="V178" s="74"/>
      <c r="W178" s="74"/>
      <c r="X178" s="74"/>
      <c r="Y178" s="74"/>
      <c r="Z178" s="74"/>
      <c r="AA178" s="74"/>
      <c r="AB178" s="74"/>
      <c r="AC178" s="74"/>
      <c r="AD178" s="74"/>
      <c r="AE178" s="74"/>
      <c r="AF178" s="74"/>
      <c r="AG178" s="74"/>
      <c r="AH178" s="74"/>
      <c r="AI178" s="74"/>
      <c r="AJ178" s="74"/>
      <c r="AK178" s="74"/>
      <c r="AL178" s="74"/>
      <c r="AM178" s="74"/>
      <c r="AN178" s="74"/>
    </row>
    <row r="179" spans="1:40" ht="14.5">
      <c r="A179" s="40" t="s">
        <v>180</v>
      </c>
      <c r="B179" s="10">
        <v>43941</v>
      </c>
      <c r="C179" s="74">
        <v>8</v>
      </c>
      <c r="D179" s="74">
        <v>13</v>
      </c>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spans="1:40" ht="14.5">
      <c r="A180" s="40" t="s">
        <v>444</v>
      </c>
      <c r="B180" s="11">
        <v>43958</v>
      </c>
      <c r="C180" s="74">
        <v>9</v>
      </c>
      <c r="D180" s="74">
        <v>9</v>
      </c>
      <c r="E180" s="74"/>
      <c r="F180" s="74"/>
      <c r="G180" s="74"/>
      <c r="H180" s="74"/>
      <c r="I180" s="74"/>
      <c r="J180" s="74"/>
      <c r="K180" s="74"/>
      <c r="L180" s="74"/>
      <c r="M180" s="74"/>
      <c r="N180" s="74"/>
      <c r="O180" s="74"/>
      <c r="P180" s="74"/>
      <c r="Q180" s="74">
        <v>0</v>
      </c>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spans="1:40" ht="14.5">
      <c r="A181" s="40" t="s">
        <v>445</v>
      </c>
      <c r="B181" s="11">
        <v>43924</v>
      </c>
      <c r="C181" s="74">
        <v>40</v>
      </c>
      <c r="D181" s="74">
        <v>40</v>
      </c>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spans="1:40" ht="14.5">
      <c r="A182" s="40" t="s">
        <v>446</v>
      </c>
      <c r="B182" s="8">
        <v>43997</v>
      </c>
      <c r="C182" s="74">
        <v>6</v>
      </c>
      <c r="D182" s="74">
        <v>6</v>
      </c>
      <c r="E182" s="74">
        <v>26</v>
      </c>
      <c r="F182" s="74"/>
      <c r="G182" s="74"/>
      <c r="H182" s="74">
        <v>1</v>
      </c>
      <c r="I182" s="74">
        <v>1</v>
      </c>
      <c r="J182" s="74">
        <v>4</v>
      </c>
      <c r="K182" s="74"/>
      <c r="L182" s="74"/>
      <c r="M182" s="74">
        <v>2</v>
      </c>
      <c r="N182" s="74">
        <v>2937</v>
      </c>
      <c r="O182" s="74"/>
      <c r="P182" s="74"/>
      <c r="Q182" s="74"/>
      <c r="R182" s="74">
        <v>2</v>
      </c>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spans="1:40" ht="14.5">
      <c r="A183" s="40" t="s">
        <v>448</v>
      </c>
      <c r="B183" s="8">
        <v>44018</v>
      </c>
      <c r="C183" s="74">
        <v>36</v>
      </c>
      <c r="D183" s="74">
        <v>33</v>
      </c>
      <c r="E183" s="74">
        <v>67</v>
      </c>
      <c r="F183" s="74">
        <v>37.9</v>
      </c>
      <c r="G183" s="74"/>
      <c r="H183" s="74"/>
      <c r="I183" s="30">
        <v>13</v>
      </c>
      <c r="J183" s="74">
        <v>20</v>
      </c>
      <c r="K183" s="74"/>
      <c r="L183" s="74"/>
      <c r="M183" s="74"/>
      <c r="N183" s="74"/>
      <c r="O183" s="74">
        <v>10</v>
      </c>
      <c r="P183" s="74"/>
      <c r="Q183" s="74">
        <v>0</v>
      </c>
      <c r="R183" s="74">
        <v>1</v>
      </c>
      <c r="S183" s="74"/>
      <c r="T183" s="74"/>
      <c r="U183" s="30" t="s">
        <v>1992</v>
      </c>
      <c r="V183" s="74"/>
      <c r="W183" s="74"/>
      <c r="X183" s="74"/>
      <c r="Y183" s="74"/>
      <c r="Z183" s="74"/>
      <c r="AA183" s="74"/>
      <c r="AB183" s="74"/>
      <c r="AC183" s="74"/>
      <c r="AD183" s="74"/>
      <c r="AE183" s="74"/>
      <c r="AF183" s="74"/>
      <c r="AG183" s="74"/>
      <c r="AH183" s="74"/>
      <c r="AI183" s="74"/>
      <c r="AJ183" s="74"/>
      <c r="AK183" s="74"/>
      <c r="AL183" s="74"/>
      <c r="AM183" s="74"/>
      <c r="AN183" s="74"/>
    </row>
    <row r="184" spans="1:40" ht="14.5">
      <c r="A184" s="40" t="s">
        <v>451</v>
      </c>
      <c r="B184" s="8">
        <v>43984</v>
      </c>
      <c r="C184" s="74"/>
      <c r="D184" s="74"/>
      <c r="E184" s="74">
        <v>8</v>
      </c>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spans="1:40" ht="14.5">
      <c r="A185" s="40" t="s">
        <v>452</v>
      </c>
      <c r="B185" s="8">
        <v>43962</v>
      </c>
      <c r="C185" s="74">
        <v>4</v>
      </c>
      <c r="D185" s="74">
        <v>4</v>
      </c>
      <c r="E185" s="74"/>
      <c r="F185" s="74"/>
      <c r="G185" s="74"/>
      <c r="H185" s="74"/>
      <c r="I185" s="74"/>
      <c r="J185" s="74">
        <v>4</v>
      </c>
      <c r="K185" s="74"/>
      <c r="L185" s="74"/>
      <c r="M185" s="74"/>
      <c r="N185" s="74">
        <v>3334</v>
      </c>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spans="1:40" ht="14.5">
      <c r="A186" s="187" t="s">
        <v>455</v>
      </c>
      <c r="B186" s="8">
        <v>43998</v>
      </c>
      <c r="C186" s="74">
        <v>1</v>
      </c>
      <c r="D186" s="74">
        <v>1</v>
      </c>
      <c r="E186" s="74"/>
      <c r="F186" s="74"/>
      <c r="G186" s="74"/>
      <c r="H186" s="74"/>
      <c r="I186" s="74"/>
      <c r="J186" s="74">
        <v>1</v>
      </c>
      <c r="K186" s="74"/>
      <c r="L186" s="74"/>
      <c r="M186" s="74"/>
      <c r="N186" s="74">
        <v>2600</v>
      </c>
      <c r="O186" s="74"/>
      <c r="P186" s="74"/>
      <c r="Q186" s="74"/>
      <c r="R186" s="74"/>
      <c r="S186" s="74"/>
      <c r="T186" s="74"/>
      <c r="U186" s="74"/>
      <c r="V186" s="21"/>
      <c r="W186" s="21"/>
      <c r="X186" s="21"/>
      <c r="Y186" s="21"/>
      <c r="Z186" s="21"/>
      <c r="AA186" s="21"/>
      <c r="AB186" s="21"/>
      <c r="AC186" s="21"/>
      <c r="AD186" s="21"/>
      <c r="AE186" s="21"/>
      <c r="AF186" s="21"/>
      <c r="AG186" s="21"/>
      <c r="AH186" s="21"/>
      <c r="AI186" s="21"/>
      <c r="AJ186" s="21"/>
      <c r="AK186" s="21"/>
      <c r="AL186" s="21"/>
      <c r="AM186" s="21"/>
      <c r="AN186" s="21"/>
    </row>
    <row r="187" spans="1:40" ht="14.5">
      <c r="A187" s="40" t="s">
        <v>456</v>
      </c>
      <c r="B187" s="8">
        <v>44021</v>
      </c>
      <c r="C187" s="74">
        <v>7</v>
      </c>
      <c r="D187" s="74">
        <v>7</v>
      </c>
      <c r="E187" s="74"/>
      <c r="F187" s="74"/>
      <c r="G187" s="74"/>
      <c r="H187" s="74"/>
      <c r="I187" s="74"/>
      <c r="J187" s="74">
        <v>7</v>
      </c>
      <c r="K187" s="74"/>
      <c r="L187" s="74"/>
      <c r="M187" s="74"/>
      <c r="N187" s="74">
        <v>3377</v>
      </c>
      <c r="O187" s="74"/>
      <c r="P187" s="74"/>
      <c r="Q187" s="74"/>
      <c r="R187" s="74"/>
      <c r="S187" s="74"/>
      <c r="T187" s="74"/>
      <c r="U187" s="74"/>
      <c r="V187" s="21"/>
      <c r="W187" s="21"/>
      <c r="X187" s="21"/>
      <c r="Y187" s="21"/>
      <c r="Z187" s="21"/>
      <c r="AA187" s="21"/>
      <c r="AB187" s="21"/>
      <c r="AC187" s="21"/>
      <c r="AD187" s="21"/>
      <c r="AE187" s="21"/>
      <c r="AF187" s="21"/>
      <c r="AG187" s="21"/>
      <c r="AH187" s="21"/>
      <c r="AI187" s="21"/>
      <c r="AJ187" s="21"/>
      <c r="AK187" s="21"/>
      <c r="AL187" s="21"/>
      <c r="AM187" s="21"/>
      <c r="AN187" s="21"/>
    </row>
    <row r="188" spans="1:40" ht="14.5">
      <c r="A188" s="40" t="s">
        <v>460</v>
      </c>
      <c r="B188" s="8">
        <v>44019</v>
      </c>
      <c r="C188" s="74"/>
      <c r="D188" s="74"/>
      <c r="E188" s="74">
        <v>2</v>
      </c>
      <c r="F188" s="74"/>
      <c r="G188" s="74"/>
      <c r="H188" s="74"/>
      <c r="I188" s="74"/>
      <c r="J188" s="74"/>
      <c r="K188" s="74" t="s">
        <v>1993</v>
      </c>
      <c r="L188" s="74"/>
      <c r="M188" s="74"/>
      <c r="N188" s="74"/>
      <c r="O188" s="74"/>
      <c r="P188" s="74"/>
      <c r="Q188" s="74"/>
      <c r="R188" s="74"/>
      <c r="S188" s="74"/>
      <c r="T188" s="74"/>
      <c r="U188" s="74"/>
      <c r="V188" s="21"/>
      <c r="W188" s="21"/>
      <c r="X188" s="21"/>
      <c r="Y188" s="21"/>
      <c r="Z188" s="21"/>
      <c r="AA188" s="21"/>
      <c r="AB188" s="21"/>
      <c r="AC188" s="21"/>
      <c r="AD188" s="21"/>
      <c r="AE188" s="21"/>
      <c r="AF188" s="21"/>
      <c r="AG188" s="21"/>
      <c r="AH188" s="21"/>
      <c r="AI188" s="21"/>
      <c r="AJ188" s="21"/>
      <c r="AK188" s="21"/>
      <c r="AL188" s="21"/>
      <c r="AM188" s="21"/>
      <c r="AN188" s="21"/>
    </row>
    <row r="189" spans="1:40" ht="14.5">
      <c r="A189" s="40" t="s">
        <v>462</v>
      </c>
      <c r="B189" s="8">
        <v>44010</v>
      </c>
      <c r="C189" s="74">
        <v>13</v>
      </c>
      <c r="D189" s="74">
        <v>13</v>
      </c>
      <c r="E189" s="74"/>
      <c r="F189" s="74"/>
      <c r="G189" s="74"/>
      <c r="H189" s="74"/>
      <c r="I189" s="74"/>
      <c r="J189" s="74"/>
      <c r="K189" s="74"/>
      <c r="L189" s="74"/>
      <c r="M189" s="74"/>
      <c r="N189" s="74">
        <v>3163</v>
      </c>
      <c r="O189" s="74"/>
      <c r="P189" s="74"/>
      <c r="Q189" s="74"/>
      <c r="R189" s="74"/>
      <c r="S189" s="74"/>
      <c r="T189" s="74"/>
      <c r="U189" s="74"/>
      <c r="V189" s="21"/>
      <c r="W189" s="21"/>
      <c r="X189" s="21"/>
      <c r="Y189" s="21"/>
      <c r="Z189" s="21"/>
      <c r="AA189" s="21"/>
      <c r="AB189" s="21"/>
      <c r="AC189" s="21"/>
      <c r="AD189" s="21"/>
      <c r="AE189" s="21"/>
      <c r="AF189" s="21"/>
      <c r="AG189" s="21"/>
      <c r="AH189" s="21"/>
      <c r="AI189" s="21"/>
      <c r="AJ189" s="21"/>
      <c r="AK189" s="21"/>
      <c r="AL189" s="21"/>
      <c r="AM189" s="21"/>
      <c r="AN189" s="21"/>
    </row>
    <row r="190" spans="1:40" ht="14.5">
      <c r="A190" s="40" t="s">
        <v>456</v>
      </c>
      <c r="B190" s="8">
        <v>44022</v>
      </c>
      <c r="C190" s="74">
        <v>42</v>
      </c>
      <c r="D190" s="74">
        <v>42</v>
      </c>
      <c r="E190" s="74"/>
      <c r="F190" s="74" t="s">
        <v>1994</v>
      </c>
      <c r="G190" s="74"/>
      <c r="H190" s="74"/>
      <c r="I190" s="30">
        <v>9</v>
      </c>
      <c r="J190" s="74">
        <v>33</v>
      </c>
      <c r="K190" s="74" t="s">
        <v>1995</v>
      </c>
      <c r="L190" s="74">
        <v>0</v>
      </c>
      <c r="M190" s="74"/>
      <c r="N190" s="74">
        <v>3082</v>
      </c>
      <c r="O190" s="74">
        <v>9</v>
      </c>
      <c r="P190" s="74"/>
      <c r="Q190" s="74"/>
      <c r="R190" s="74"/>
      <c r="S190" s="74">
        <v>0</v>
      </c>
      <c r="T190" s="74"/>
      <c r="U190" s="30" t="s">
        <v>1992</v>
      </c>
      <c r="V190" s="21"/>
      <c r="W190" s="21"/>
      <c r="X190" s="21"/>
      <c r="Y190" s="21"/>
      <c r="Z190" s="21"/>
      <c r="AA190" s="21"/>
      <c r="AB190" s="21"/>
      <c r="AC190" s="21"/>
      <c r="AD190" s="21"/>
      <c r="AE190" s="21"/>
      <c r="AF190" s="21"/>
      <c r="AG190" s="21"/>
      <c r="AH190" s="21"/>
      <c r="AI190" s="21"/>
      <c r="AJ190" s="21"/>
      <c r="AK190" s="21"/>
      <c r="AL190" s="21"/>
      <c r="AM190" s="21"/>
      <c r="AN190" s="21"/>
    </row>
    <row r="191" spans="1:40" ht="14.5">
      <c r="A191" s="40" t="s">
        <v>466</v>
      </c>
      <c r="B191" s="8">
        <v>44022</v>
      </c>
      <c r="C191" s="74">
        <v>1</v>
      </c>
      <c r="D191" s="74">
        <v>1</v>
      </c>
      <c r="E191" s="74"/>
      <c r="F191" s="74"/>
      <c r="G191" s="74"/>
      <c r="H191" s="74"/>
      <c r="I191" s="74"/>
      <c r="J191" s="74">
        <v>1</v>
      </c>
      <c r="K191" s="74"/>
      <c r="L191" s="74"/>
      <c r="M191" s="74"/>
      <c r="N191" s="74">
        <v>4170</v>
      </c>
      <c r="O191" s="74"/>
      <c r="P191" s="74"/>
      <c r="Q191" s="74"/>
      <c r="R191" s="74"/>
      <c r="S191" s="74"/>
      <c r="T191" s="74"/>
      <c r="U191" s="74"/>
      <c r="V191" s="21"/>
      <c r="W191" s="21"/>
      <c r="X191" s="21"/>
      <c r="Y191" s="21"/>
      <c r="Z191" s="21"/>
      <c r="AA191" s="21"/>
      <c r="AB191" s="21"/>
      <c r="AC191" s="21"/>
      <c r="AD191" s="21"/>
      <c r="AE191" s="21"/>
      <c r="AF191" s="21"/>
      <c r="AG191" s="21"/>
      <c r="AH191" s="21"/>
      <c r="AI191" s="21"/>
      <c r="AJ191" s="21"/>
      <c r="AK191" s="21"/>
      <c r="AL191" s="21"/>
      <c r="AM191" s="21"/>
      <c r="AN191" s="21"/>
    </row>
    <row r="192" spans="1:40" ht="14.5">
      <c r="A192" s="40" t="s">
        <v>467</v>
      </c>
      <c r="B192" s="8">
        <v>44022</v>
      </c>
      <c r="C192" s="74">
        <v>1</v>
      </c>
      <c r="D192" s="74">
        <v>1</v>
      </c>
      <c r="E192" s="74"/>
      <c r="F192" s="74"/>
      <c r="G192" s="74"/>
      <c r="H192" s="74"/>
      <c r="I192" s="74">
        <v>1</v>
      </c>
      <c r="J192" s="74"/>
      <c r="K192" s="74"/>
      <c r="L192" s="74"/>
      <c r="M192" s="74"/>
      <c r="N192" s="74">
        <v>3280</v>
      </c>
      <c r="O192" s="74">
        <v>1</v>
      </c>
      <c r="P192" s="74"/>
      <c r="Q192" s="74"/>
      <c r="R192" s="74"/>
      <c r="S192" s="74"/>
      <c r="T192" s="74"/>
      <c r="U192" s="74"/>
      <c r="V192" s="21"/>
      <c r="W192" s="21"/>
      <c r="X192" s="21"/>
      <c r="Y192" s="21"/>
      <c r="Z192" s="21"/>
      <c r="AA192" s="21"/>
      <c r="AB192" s="21"/>
      <c r="AC192" s="21"/>
      <c r="AD192" s="21"/>
      <c r="AE192" s="21"/>
      <c r="AF192" s="21"/>
      <c r="AG192" s="21"/>
      <c r="AH192" s="21"/>
      <c r="AI192" s="21"/>
      <c r="AJ192" s="21"/>
      <c r="AK192" s="21"/>
      <c r="AL192" s="21"/>
      <c r="AM192" s="21"/>
      <c r="AN192" s="21"/>
    </row>
    <row r="193" spans="1:40" ht="14.5">
      <c r="A193" s="40" t="s">
        <v>468</v>
      </c>
      <c r="B193" s="8">
        <v>44020</v>
      </c>
      <c r="C193" s="74">
        <v>73</v>
      </c>
      <c r="D193" s="74">
        <v>70</v>
      </c>
      <c r="E193" s="74"/>
      <c r="F193" s="74" t="s">
        <v>1996</v>
      </c>
      <c r="G193" s="74"/>
      <c r="H193" s="74"/>
      <c r="I193" s="74"/>
      <c r="J193" s="74"/>
      <c r="K193" s="74"/>
      <c r="L193" s="74"/>
      <c r="M193" s="74"/>
      <c r="N193" s="74" t="s">
        <v>1997</v>
      </c>
      <c r="O193" s="74">
        <v>13</v>
      </c>
      <c r="P193" s="74"/>
      <c r="Q193" s="74">
        <v>1</v>
      </c>
      <c r="R193" s="74"/>
      <c r="S193" s="74"/>
      <c r="T193" s="74"/>
      <c r="U193" s="74"/>
      <c r="V193" s="21"/>
      <c r="W193" s="21"/>
      <c r="X193" s="21"/>
      <c r="Y193" s="21"/>
      <c r="Z193" s="21"/>
      <c r="AA193" s="21"/>
      <c r="AB193" s="21"/>
      <c r="AC193" s="21"/>
      <c r="AD193" s="21"/>
      <c r="AE193" s="21"/>
      <c r="AF193" s="21"/>
      <c r="AG193" s="21"/>
      <c r="AH193" s="21"/>
      <c r="AI193" s="21"/>
      <c r="AJ193" s="21"/>
      <c r="AK193" s="21"/>
      <c r="AL193" s="21"/>
      <c r="AM193" s="21"/>
      <c r="AN193" s="21"/>
    </row>
    <row r="194" spans="1:40" ht="14.5">
      <c r="A194" s="40" t="s">
        <v>470</v>
      </c>
      <c r="B194" s="8">
        <v>44020</v>
      </c>
      <c r="C194" s="74">
        <v>1</v>
      </c>
      <c r="D194" s="74">
        <v>1</v>
      </c>
      <c r="E194" s="74"/>
      <c r="F194" s="74"/>
      <c r="G194" s="74"/>
      <c r="H194" s="74"/>
      <c r="I194" s="74">
        <v>1</v>
      </c>
      <c r="J194" s="74"/>
      <c r="K194" s="74"/>
      <c r="L194" s="74"/>
      <c r="M194" s="74"/>
      <c r="N194" s="74">
        <v>3100</v>
      </c>
      <c r="O194" s="74">
        <v>1</v>
      </c>
      <c r="P194" s="74"/>
      <c r="Q194" s="74"/>
      <c r="R194" s="74"/>
      <c r="S194" s="74"/>
      <c r="T194" s="74"/>
      <c r="U194" s="74"/>
      <c r="V194" s="21"/>
      <c r="W194" s="21"/>
      <c r="X194" s="21"/>
      <c r="Y194" s="21"/>
      <c r="Z194" s="21"/>
      <c r="AA194" s="21"/>
      <c r="AB194" s="21"/>
      <c r="AC194" s="21"/>
      <c r="AD194" s="21"/>
      <c r="AE194" s="21"/>
      <c r="AF194" s="21"/>
      <c r="AG194" s="21"/>
      <c r="AH194" s="21"/>
      <c r="AI194" s="21"/>
      <c r="AJ194" s="21"/>
      <c r="AK194" s="21"/>
      <c r="AL194" s="21"/>
      <c r="AM194" s="21"/>
      <c r="AN194" s="21"/>
    </row>
    <row r="195" spans="1:40" ht="14.5">
      <c r="A195" s="40" t="s">
        <v>471</v>
      </c>
      <c r="B195" s="8">
        <v>44020</v>
      </c>
      <c r="C195" s="74">
        <v>2</v>
      </c>
      <c r="D195" s="74">
        <v>2</v>
      </c>
      <c r="E195" s="74"/>
      <c r="F195" s="74"/>
      <c r="G195" s="74"/>
      <c r="H195" s="74"/>
      <c r="I195" s="74"/>
      <c r="J195" s="74">
        <v>2</v>
      </c>
      <c r="K195" s="74"/>
      <c r="L195" s="74"/>
      <c r="M195" s="74"/>
      <c r="N195" s="74">
        <v>3795</v>
      </c>
      <c r="O195" s="74">
        <v>1</v>
      </c>
      <c r="P195" s="74"/>
      <c r="Q195" s="74"/>
      <c r="R195" s="74"/>
      <c r="S195" s="74"/>
      <c r="T195" s="74"/>
      <c r="U195" s="74"/>
      <c r="V195" s="21"/>
      <c r="W195" s="21"/>
      <c r="X195" s="21"/>
      <c r="Y195" s="21"/>
      <c r="Z195" s="21"/>
      <c r="AA195" s="21"/>
      <c r="AB195" s="21"/>
      <c r="AC195" s="21"/>
      <c r="AD195" s="21"/>
      <c r="AE195" s="21"/>
      <c r="AF195" s="21"/>
      <c r="AG195" s="21"/>
      <c r="AH195" s="21"/>
      <c r="AI195" s="21"/>
      <c r="AJ195" s="21"/>
      <c r="AK195" s="21"/>
      <c r="AL195" s="21"/>
      <c r="AM195" s="21"/>
      <c r="AN195" s="21"/>
    </row>
    <row r="196" spans="1:40" ht="14.5">
      <c r="A196" s="40" t="s">
        <v>473</v>
      </c>
      <c r="B196" s="8">
        <v>44025</v>
      </c>
      <c r="C196" s="74">
        <v>0</v>
      </c>
      <c r="D196" s="74">
        <v>1</v>
      </c>
      <c r="E196" s="74"/>
      <c r="F196" s="74"/>
      <c r="G196" s="74">
        <v>2</v>
      </c>
      <c r="H196" s="74"/>
      <c r="I196" s="74"/>
      <c r="J196" s="74"/>
      <c r="K196" s="74"/>
      <c r="L196" s="74"/>
      <c r="M196" s="74"/>
      <c r="N196" s="74"/>
      <c r="O196" s="74"/>
      <c r="P196" s="74"/>
      <c r="Q196" s="74">
        <v>2</v>
      </c>
      <c r="R196" s="74"/>
      <c r="S196" s="74"/>
      <c r="T196" s="74"/>
      <c r="U196" s="74"/>
      <c r="V196" s="21"/>
      <c r="W196" s="21"/>
      <c r="X196" s="21"/>
      <c r="Y196" s="21"/>
      <c r="Z196" s="21"/>
      <c r="AA196" s="21"/>
      <c r="AB196" s="21"/>
      <c r="AC196" s="21"/>
      <c r="AD196" s="21"/>
      <c r="AE196" s="21"/>
      <c r="AF196" s="21"/>
      <c r="AG196" s="21"/>
      <c r="AH196" s="21"/>
      <c r="AI196" s="21"/>
      <c r="AJ196" s="21"/>
      <c r="AK196" s="21"/>
      <c r="AL196" s="21"/>
      <c r="AM196" s="21"/>
      <c r="AN196" s="21"/>
    </row>
    <row r="197" spans="1:40" ht="14.5">
      <c r="A197" s="40" t="s">
        <v>474</v>
      </c>
      <c r="B197" s="8">
        <v>44024</v>
      </c>
      <c r="C197" s="74">
        <v>0</v>
      </c>
      <c r="D197" s="74">
        <v>5</v>
      </c>
      <c r="E197" s="74"/>
      <c r="F197" s="74"/>
      <c r="G197" s="74">
        <v>2</v>
      </c>
      <c r="H197" s="74">
        <v>2</v>
      </c>
      <c r="I197" s="74">
        <v>1</v>
      </c>
      <c r="J197" s="74"/>
      <c r="K197" s="74"/>
      <c r="L197" s="74"/>
      <c r="M197" s="74"/>
      <c r="N197" s="74"/>
      <c r="O197" s="74"/>
      <c r="P197" s="74"/>
      <c r="Q197" s="74">
        <v>5</v>
      </c>
      <c r="R197" s="74"/>
      <c r="S197" s="74"/>
      <c r="T197" s="74"/>
      <c r="U197" s="74"/>
      <c r="V197" s="21"/>
      <c r="W197" s="21"/>
      <c r="X197" s="21"/>
      <c r="Y197" s="21"/>
      <c r="Z197" s="21"/>
      <c r="AA197" s="21"/>
      <c r="AB197" s="21"/>
      <c r="AC197" s="21"/>
      <c r="AD197" s="21"/>
      <c r="AE197" s="21"/>
      <c r="AF197" s="21"/>
      <c r="AG197" s="21"/>
      <c r="AH197" s="21"/>
      <c r="AI197" s="21"/>
      <c r="AJ197" s="21"/>
      <c r="AK197" s="21"/>
      <c r="AL197" s="21"/>
      <c r="AM197" s="21"/>
      <c r="AN197" s="21"/>
    </row>
    <row r="198" spans="1:40" ht="14.5">
      <c r="A198" s="40" t="s">
        <v>477</v>
      </c>
      <c r="B198" s="8">
        <v>44025</v>
      </c>
      <c r="C198" s="74">
        <v>3</v>
      </c>
      <c r="D198" s="74">
        <v>3</v>
      </c>
      <c r="E198" s="74"/>
      <c r="F198" s="74"/>
      <c r="G198" s="74"/>
      <c r="H198" s="74">
        <v>2</v>
      </c>
      <c r="I198" s="74"/>
      <c r="J198" s="74">
        <v>1</v>
      </c>
      <c r="K198" s="74"/>
      <c r="L198" s="74"/>
      <c r="M198" s="74"/>
      <c r="N198" s="74">
        <v>2503</v>
      </c>
      <c r="O198" s="74">
        <v>2</v>
      </c>
      <c r="P198" s="74"/>
      <c r="Q198" s="74"/>
      <c r="R198" s="74">
        <v>1</v>
      </c>
      <c r="S198" s="74"/>
      <c r="T198" s="74"/>
      <c r="U198" s="74"/>
      <c r="V198" s="21"/>
      <c r="W198" s="21"/>
      <c r="X198" s="21"/>
      <c r="Y198" s="21"/>
      <c r="Z198" s="21"/>
      <c r="AA198" s="21"/>
      <c r="AB198" s="21"/>
      <c r="AC198" s="21"/>
      <c r="AD198" s="21"/>
      <c r="AE198" s="21"/>
      <c r="AF198" s="21"/>
      <c r="AG198" s="21"/>
      <c r="AH198" s="21"/>
      <c r="AI198" s="21"/>
      <c r="AJ198" s="21"/>
      <c r="AK198" s="21"/>
      <c r="AL198" s="21"/>
      <c r="AM198" s="21"/>
      <c r="AN198" s="21"/>
    </row>
    <row r="199" spans="1:40" ht="14.5">
      <c r="A199" s="40" t="s">
        <v>448</v>
      </c>
      <c r="B199" s="8">
        <v>44026</v>
      </c>
      <c r="C199" s="74">
        <v>1</v>
      </c>
      <c r="D199" s="74">
        <v>1</v>
      </c>
      <c r="E199" s="74"/>
      <c r="F199" s="74"/>
      <c r="G199" s="74"/>
      <c r="H199" s="74"/>
      <c r="I199" s="74">
        <v>1</v>
      </c>
      <c r="J199" s="74"/>
      <c r="K199" s="74"/>
      <c r="L199" s="74"/>
      <c r="M199" s="74"/>
      <c r="N199" s="74">
        <v>2540</v>
      </c>
      <c r="O199" s="74">
        <v>1</v>
      </c>
      <c r="P199" s="74"/>
      <c r="Q199" s="74"/>
      <c r="R199" s="74"/>
      <c r="S199" s="74"/>
      <c r="T199" s="74"/>
      <c r="U199" s="74"/>
      <c r="V199" s="21"/>
      <c r="W199" s="21"/>
      <c r="X199" s="21"/>
      <c r="Y199" s="21"/>
      <c r="Z199" s="21"/>
      <c r="AA199" s="21"/>
      <c r="AB199" s="21"/>
      <c r="AC199" s="21"/>
      <c r="AD199" s="21"/>
      <c r="AE199" s="21"/>
      <c r="AF199" s="21"/>
      <c r="AG199" s="21"/>
      <c r="AH199" s="21"/>
      <c r="AI199" s="21"/>
      <c r="AJ199" s="21"/>
      <c r="AK199" s="21"/>
      <c r="AL199" s="21"/>
      <c r="AM199" s="21"/>
      <c r="AN199" s="21"/>
    </row>
    <row r="200" spans="1:40" ht="14.5">
      <c r="A200" s="40" t="s">
        <v>479</v>
      </c>
      <c r="B200" s="8">
        <v>44027</v>
      </c>
      <c r="C200" s="74">
        <v>4</v>
      </c>
      <c r="D200" s="74">
        <v>4</v>
      </c>
      <c r="E200" s="74"/>
      <c r="F200" s="74"/>
      <c r="G200" s="74">
        <v>1</v>
      </c>
      <c r="H200" s="74"/>
      <c r="I200" s="74"/>
      <c r="J200" s="74">
        <v>3</v>
      </c>
      <c r="K200" s="74"/>
      <c r="L200" s="74"/>
      <c r="M200" s="74"/>
      <c r="N200" s="74">
        <v>3207</v>
      </c>
      <c r="O200" s="74"/>
      <c r="P200" s="74"/>
      <c r="Q200" s="74"/>
      <c r="R200" s="74"/>
      <c r="S200" s="74"/>
      <c r="T200" s="74"/>
      <c r="U200" s="74"/>
      <c r="V200" s="21"/>
      <c r="W200" s="21"/>
      <c r="X200" s="21"/>
      <c r="Y200" s="21"/>
      <c r="Z200" s="21"/>
      <c r="AA200" s="21"/>
      <c r="AB200" s="21"/>
      <c r="AC200" s="21"/>
      <c r="AD200" s="21"/>
      <c r="AE200" s="21"/>
      <c r="AF200" s="21"/>
      <c r="AG200" s="21"/>
      <c r="AH200" s="21"/>
      <c r="AI200" s="21"/>
      <c r="AJ200" s="21"/>
      <c r="AK200" s="21"/>
      <c r="AL200" s="21"/>
      <c r="AM200" s="21"/>
      <c r="AN200" s="21"/>
    </row>
    <row r="201" spans="1:40" ht="14.5">
      <c r="A201" s="40" t="s">
        <v>482</v>
      </c>
      <c r="B201" s="8">
        <v>44028</v>
      </c>
      <c r="C201" s="74">
        <v>1</v>
      </c>
      <c r="D201" s="74">
        <v>1</v>
      </c>
      <c r="E201" s="74"/>
      <c r="F201" s="74"/>
      <c r="G201" s="74"/>
      <c r="H201" s="74">
        <v>1</v>
      </c>
      <c r="I201" s="74"/>
      <c r="J201" s="74"/>
      <c r="K201" s="74"/>
      <c r="L201" s="74"/>
      <c r="M201" s="74"/>
      <c r="N201" s="74">
        <v>1705</v>
      </c>
      <c r="O201" s="74">
        <v>1</v>
      </c>
      <c r="P201" s="74"/>
      <c r="Q201" s="74"/>
      <c r="R201" s="74"/>
      <c r="S201" s="74"/>
      <c r="T201" s="74"/>
      <c r="U201" s="74"/>
      <c r="V201" s="21"/>
      <c r="W201" s="21"/>
      <c r="X201" s="21"/>
      <c r="Y201" s="21"/>
      <c r="Z201" s="21"/>
      <c r="AA201" s="21"/>
      <c r="AB201" s="21"/>
      <c r="AC201" s="21"/>
      <c r="AD201" s="21"/>
      <c r="AE201" s="21"/>
      <c r="AF201" s="21"/>
      <c r="AG201" s="21"/>
      <c r="AH201" s="21"/>
      <c r="AI201" s="21"/>
      <c r="AJ201" s="21"/>
      <c r="AK201" s="21"/>
      <c r="AL201" s="21"/>
      <c r="AM201" s="21"/>
      <c r="AN201" s="21"/>
    </row>
    <row r="202" spans="1:40" ht="14.5">
      <c r="A202" s="40" t="s">
        <v>483</v>
      </c>
      <c r="B202" s="8">
        <v>44015</v>
      </c>
      <c r="C202" s="74">
        <v>1</v>
      </c>
      <c r="D202" s="74">
        <v>1</v>
      </c>
      <c r="E202" s="74"/>
      <c r="F202" s="74"/>
      <c r="G202" s="74"/>
      <c r="H202" s="74"/>
      <c r="I202" s="74"/>
      <c r="J202" s="74">
        <v>1</v>
      </c>
      <c r="K202" s="74"/>
      <c r="L202" s="74"/>
      <c r="M202" s="74"/>
      <c r="N202" s="74">
        <v>2700</v>
      </c>
      <c r="O202" s="74"/>
      <c r="P202" s="74"/>
      <c r="Q202" s="74"/>
      <c r="R202" s="74"/>
      <c r="S202" s="74"/>
      <c r="T202" s="74"/>
      <c r="U202" s="74"/>
      <c r="V202" s="21"/>
      <c r="W202" s="21"/>
      <c r="X202" s="21"/>
      <c r="Y202" s="21"/>
      <c r="Z202" s="21"/>
      <c r="AA202" s="21"/>
      <c r="AB202" s="21"/>
      <c r="AC202" s="21"/>
      <c r="AD202" s="21"/>
      <c r="AE202" s="21"/>
      <c r="AF202" s="21"/>
      <c r="AG202" s="21"/>
      <c r="AH202" s="21"/>
      <c r="AI202" s="21"/>
      <c r="AJ202" s="21"/>
      <c r="AK202" s="21"/>
      <c r="AL202" s="21"/>
      <c r="AM202" s="21"/>
      <c r="AN202" s="21"/>
    </row>
    <row r="203" spans="1:40" ht="14.5">
      <c r="A203" s="40" t="s">
        <v>484</v>
      </c>
      <c r="B203" s="8">
        <v>44005</v>
      </c>
      <c r="C203" s="74">
        <v>9</v>
      </c>
      <c r="D203" s="74">
        <v>9</v>
      </c>
      <c r="E203" s="74"/>
      <c r="F203" s="74"/>
      <c r="G203" s="74"/>
      <c r="H203" s="74"/>
      <c r="I203" s="74">
        <v>3</v>
      </c>
      <c r="J203" s="74">
        <v>6</v>
      </c>
      <c r="K203" s="74"/>
      <c r="L203" s="74"/>
      <c r="M203" s="74"/>
      <c r="N203" s="74" t="s">
        <v>1998</v>
      </c>
      <c r="O203" s="74"/>
      <c r="P203" s="74"/>
      <c r="Q203" s="74"/>
      <c r="R203" s="74"/>
      <c r="S203" s="74"/>
      <c r="T203" s="74"/>
      <c r="U203" s="74"/>
      <c r="V203" s="21"/>
      <c r="W203" s="21"/>
      <c r="X203" s="21"/>
      <c r="Y203" s="21"/>
      <c r="Z203" s="21"/>
      <c r="AA203" s="21"/>
      <c r="AB203" s="21"/>
      <c r="AC203" s="21"/>
      <c r="AD203" s="21"/>
      <c r="AE203" s="21"/>
      <c r="AF203" s="21"/>
      <c r="AG203" s="21"/>
      <c r="AH203" s="21"/>
      <c r="AI203" s="21"/>
      <c r="AJ203" s="21"/>
      <c r="AK203" s="21"/>
      <c r="AL203" s="21"/>
      <c r="AM203" s="21"/>
      <c r="AN203" s="21"/>
    </row>
    <row r="204" spans="1:40" ht="14.5">
      <c r="A204" s="40" t="s">
        <v>486</v>
      </c>
      <c r="B204" s="8">
        <v>44024</v>
      </c>
      <c r="C204" s="74">
        <v>1</v>
      </c>
      <c r="D204" s="74">
        <v>1</v>
      </c>
      <c r="E204" s="74"/>
      <c r="F204" s="74"/>
      <c r="G204" s="74"/>
      <c r="H204" s="74">
        <v>1</v>
      </c>
      <c r="I204" s="74"/>
      <c r="J204" s="74"/>
      <c r="K204" s="74"/>
      <c r="L204" s="74"/>
      <c r="M204" s="74"/>
      <c r="N204" s="74"/>
      <c r="O204" s="74">
        <v>1</v>
      </c>
      <c r="P204" s="74"/>
      <c r="Q204" s="74"/>
      <c r="R204" s="74"/>
      <c r="S204" s="74"/>
      <c r="T204" s="74"/>
      <c r="U204" s="74"/>
      <c r="V204" s="21"/>
      <c r="W204" s="21"/>
      <c r="X204" s="21"/>
      <c r="Y204" s="21"/>
      <c r="Z204" s="21"/>
      <c r="AA204" s="21"/>
      <c r="AB204" s="21"/>
      <c r="AC204" s="21"/>
      <c r="AD204" s="21"/>
      <c r="AE204" s="21"/>
      <c r="AF204" s="21"/>
      <c r="AG204" s="21"/>
      <c r="AH204" s="21"/>
      <c r="AI204" s="21"/>
      <c r="AJ204" s="21"/>
      <c r="AK204" s="21"/>
      <c r="AL204" s="21"/>
      <c r="AM204" s="21"/>
      <c r="AN204" s="21"/>
    </row>
    <row r="205" spans="1:40" ht="14.5">
      <c r="A205" s="40" t="s">
        <v>487</v>
      </c>
      <c r="B205" s="8">
        <v>44028</v>
      </c>
      <c r="C205" s="74">
        <v>2</v>
      </c>
      <c r="D205" s="74">
        <v>2</v>
      </c>
      <c r="E205" s="74"/>
      <c r="F205" s="74"/>
      <c r="G205" s="74"/>
      <c r="H205" s="74"/>
      <c r="I205" s="74"/>
      <c r="J205" s="74"/>
      <c r="K205" s="74"/>
      <c r="L205" s="74"/>
      <c r="M205" s="74"/>
      <c r="N205" s="74"/>
      <c r="O205" s="74"/>
      <c r="P205" s="74" t="s">
        <v>1960</v>
      </c>
      <c r="Q205" s="74"/>
      <c r="R205" s="74"/>
      <c r="S205" s="74"/>
      <c r="T205" s="74"/>
      <c r="U205" s="74"/>
      <c r="V205" s="21"/>
      <c r="W205" s="21"/>
      <c r="X205" s="21"/>
      <c r="Y205" s="21"/>
      <c r="Z205" s="21"/>
      <c r="AA205" s="21"/>
      <c r="AB205" s="21"/>
      <c r="AC205" s="21"/>
      <c r="AD205" s="21"/>
      <c r="AE205" s="21"/>
      <c r="AF205" s="21"/>
      <c r="AG205" s="21"/>
      <c r="AH205" s="21"/>
      <c r="AI205" s="21"/>
      <c r="AJ205" s="21"/>
      <c r="AK205" s="21"/>
      <c r="AL205" s="21"/>
      <c r="AM205" s="21"/>
      <c r="AN205" s="21"/>
    </row>
    <row r="206" spans="1:40" ht="14.5">
      <c r="A206" s="40" t="s">
        <v>488</v>
      </c>
      <c r="B206" s="8">
        <v>43981</v>
      </c>
      <c r="C206" s="74">
        <v>3</v>
      </c>
      <c r="D206" s="74">
        <v>3</v>
      </c>
      <c r="E206" s="74"/>
      <c r="F206" s="74"/>
      <c r="G206" s="74"/>
      <c r="H206" s="74">
        <v>1</v>
      </c>
      <c r="I206" s="74"/>
      <c r="J206" s="74">
        <v>2</v>
      </c>
      <c r="K206" s="74"/>
      <c r="L206" s="74"/>
      <c r="M206" s="74"/>
      <c r="N206" s="74"/>
      <c r="O206" s="74"/>
      <c r="P206" s="74"/>
      <c r="Q206" s="74"/>
      <c r="R206" s="74"/>
      <c r="S206" s="74"/>
      <c r="T206" s="74"/>
      <c r="U206" s="74"/>
      <c r="V206" s="21"/>
      <c r="W206" s="21"/>
      <c r="X206" s="21"/>
      <c r="Y206" s="21"/>
      <c r="Z206" s="21"/>
      <c r="AA206" s="21"/>
      <c r="AB206" s="21"/>
      <c r="AC206" s="21"/>
      <c r="AD206" s="21"/>
      <c r="AE206" s="21"/>
      <c r="AF206" s="21"/>
      <c r="AG206" s="21"/>
      <c r="AH206" s="21"/>
      <c r="AI206" s="21"/>
      <c r="AJ206" s="21"/>
      <c r="AK206" s="21"/>
      <c r="AL206" s="21"/>
      <c r="AM206" s="21"/>
      <c r="AN206" s="21"/>
    </row>
    <row r="207" spans="1:40" ht="14.5">
      <c r="A207" s="40" t="s">
        <v>491</v>
      </c>
      <c r="B207" s="8">
        <v>44028</v>
      </c>
      <c r="C207" s="74"/>
      <c r="D207" s="74"/>
      <c r="E207" s="74">
        <v>12</v>
      </c>
      <c r="F207" s="74"/>
      <c r="G207" s="74"/>
      <c r="H207" s="74"/>
      <c r="I207" s="74"/>
      <c r="J207" s="74"/>
      <c r="K207" s="74"/>
      <c r="L207" s="74"/>
      <c r="M207" s="74"/>
      <c r="N207" s="74"/>
      <c r="O207" s="74"/>
      <c r="P207" s="74"/>
      <c r="Q207" s="74"/>
      <c r="R207" s="74"/>
      <c r="S207" s="74"/>
      <c r="T207" s="74"/>
      <c r="U207" s="74"/>
      <c r="V207" s="21"/>
      <c r="W207" s="21"/>
      <c r="X207" s="21"/>
      <c r="Y207" s="21"/>
      <c r="Z207" s="21"/>
      <c r="AA207" s="21"/>
      <c r="AB207" s="21"/>
      <c r="AC207" s="21"/>
      <c r="AD207" s="21"/>
      <c r="AE207" s="21"/>
      <c r="AF207" s="21"/>
      <c r="AG207" s="21"/>
      <c r="AH207" s="21"/>
      <c r="AI207" s="21"/>
      <c r="AJ207" s="21"/>
      <c r="AK207" s="21"/>
      <c r="AL207" s="21"/>
      <c r="AM207" s="21"/>
      <c r="AN207" s="21"/>
    </row>
    <row r="208" spans="1:40" ht="14.5">
      <c r="A208" s="40" t="s">
        <v>495</v>
      </c>
      <c r="B208" s="8">
        <v>44028</v>
      </c>
      <c r="C208" s="74">
        <v>16</v>
      </c>
      <c r="D208" s="74">
        <v>16</v>
      </c>
      <c r="E208" s="74"/>
      <c r="F208" s="74"/>
      <c r="G208" s="74"/>
      <c r="H208" s="74"/>
      <c r="I208" s="74"/>
      <c r="J208" s="74"/>
      <c r="K208" s="74"/>
      <c r="L208" s="74"/>
      <c r="M208" s="74"/>
      <c r="N208" s="74"/>
      <c r="O208" s="74"/>
      <c r="P208" s="74"/>
      <c r="Q208" s="74">
        <v>2</v>
      </c>
      <c r="R208" s="74"/>
      <c r="S208" s="74"/>
      <c r="T208" s="74"/>
      <c r="U208" s="74"/>
      <c r="V208" s="21"/>
      <c r="W208" s="21"/>
      <c r="X208" s="21"/>
      <c r="Y208" s="21"/>
      <c r="Z208" s="21"/>
      <c r="AA208" s="21"/>
      <c r="AB208" s="21"/>
      <c r="AC208" s="21"/>
      <c r="AD208" s="21"/>
      <c r="AE208" s="21"/>
      <c r="AF208" s="21"/>
      <c r="AG208" s="21"/>
      <c r="AH208" s="21"/>
      <c r="AI208" s="21"/>
      <c r="AJ208" s="21"/>
      <c r="AK208" s="21"/>
      <c r="AL208" s="21"/>
      <c r="AM208" s="21"/>
      <c r="AN208" s="21"/>
    </row>
    <row r="209" spans="1:40" ht="14.5">
      <c r="A209" s="187" t="s">
        <v>497</v>
      </c>
      <c r="B209" s="8">
        <v>44025</v>
      </c>
      <c r="C209" s="74">
        <v>1</v>
      </c>
      <c r="D209" s="74">
        <v>1</v>
      </c>
      <c r="E209" s="74"/>
      <c r="F209" s="74"/>
      <c r="G209" s="74"/>
      <c r="H209" s="74"/>
      <c r="I209" s="74"/>
      <c r="J209" s="74">
        <v>1</v>
      </c>
      <c r="K209" s="74"/>
      <c r="L209" s="74"/>
      <c r="M209" s="74"/>
      <c r="N209" s="74">
        <v>3010</v>
      </c>
      <c r="O209" s="74">
        <v>1</v>
      </c>
      <c r="P209" s="74"/>
      <c r="Q209" s="74"/>
      <c r="R209" s="74"/>
      <c r="S209" s="74"/>
      <c r="T209" s="74"/>
      <c r="U209" s="74"/>
      <c r="V209" s="21"/>
      <c r="W209" s="21"/>
      <c r="X209" s="21"/>
      <c r="Y209" s="21"/>
      <c r="Z209" s="21"/>
      <c r="AA209" s="21"/>
      <c r="AB209" s="21"/>
      <c r="AC209" s="21"/>
      <c r="AD209" s="21"/>
      <c r="AE209" s="21"/>
      <c r="AF209" s="21"/>
      <c r="AG209" s="21"/>
      <c r="AH209" s="21"/>
      <c r="AI209" s="21"/>
      <c r="AJ209" s="21"/>
      <c r="AK209" s="21"/>
      <c r="AL209" s="21"/>
      <c r="AM209" s="21"/>
      <c r="AN209" s="21"/>
    </row>
    <row r="210" spans="1:40" ht="14.5">
      <c r="A210" s="40" t="s">
        <v>498</v>
      </c>
      <c r="B210" s="8">
        <v>44029</v>
      </c>
      <c r="C210" s="74">
        <v>2</v>
      </c>
      <c r="D210" s="74">
        <v>2</v>
      </c>
      <c r="E210" s="74"/>
      <c r="F210" s="74"/>
      <c r="G210" s="74"/>
      <c r="H210" s="74"/>
      <c r="I210" s="74"/>
      <c r="J210" s="74">
        <v>2</v>
      </c>
      <c r="K210" s="74"/>
      <c r="L210" s="74"/>
      <c r="M210" s="74">
        <v>1</v>
      </c>
      <c r="N210" s="74">
        <v>3020</v>
      </c>
      <c r="O210" s="74"/>
      <c r="P210" s="74"/>
      <c r="Q210" s="74"/>
      <c r="R210" s="74"/>
      <c r="S210" s="74"/>
      <c r="T210" s="74"/>
      <c r="U210" s="74"/>
      <c r="V210" s="21"/>
      <c r="W210" s="21"/>
      <c r="X210" s="21"/>
      <c r="Y210" s="21"/>
      <c r="Z210" s="21"/>
      <c r="AA210" s="21"/>
      <c r="AB210" s="21"/>
      <c r="AC210" s="21"/>
      <c r="AD210" s="21"/>
      <c r="AE210" s="21"/>
      <c r="AF210" s="21"/>
      <c r="AG210" s="21"/>
      <c r="AH210" s="21"/>
      <c r="AI210" s="21"/>
      <c r="AJ210" s="21"/>
      <c r="AK210" s="21"/>
      <c r="AL210" s="21"/>
      <c r="AM210" s="21"/>
      <c r="AN210" s="21"/>
    </row>
    <row r="211" spans="1:40" ht="14.5">
      <c r="A211" s="40" t="s">
        <v>500</v>
      </c>
      <c r="B211" s="8">
        <v>44030</v>
      </c>
      <c r="C211" s="74">
        <v>10</v>
      </c>
      <c r="D211" s="74">
        <v>10</v>
      </c>
      <c r="E211" s="74">
        <v>19</v>
      </c>
      <c r="F211" s="74"/>
      <c r="G211" s="74"/>
      <c r="H211" s="74"/>
      <c r="I211" s="74"/>
      <c r="J211" s="74"/>
      <c r="K211" s="74"/>
      <c r="L211" s="74"/>
      <c r="M211" s="74">
        <v>1</v>
      </c>
      <c r="N211" s="74"/>
      <c r="O211" s="74">
        <v>3</v>
      </c>
      <c r="P211" s="74"/>
      <c r="Q211" s="74"/>
      <c r="R211" s="74"/>
      <c r="S211" s="74"/>
      <c r="T211" s="74"/>
      <c r="U211" s="74"/>
      <c r="V211" s="21"/>
      <c r="W211" s="21"/>
      <c r="X211" s="21"/>
      <c r="Y211" s="21"/>
      <c r="Z211" s="21"/>
      <c r="AA211" s="21"/>
      <c r="AB211" s="21"/>
      <c r="AC211" s="21"/>
      <c r="AD211" s="21"/>
      <c r="AE211" s="21"/>
      <c r="AF211" s="21"/>
      <c r="AG211" s="21"/>
      <c r="AH211" s="21"/>
      <c r="AI211" s="21"/>
      <c r="AJ211" s="21"/>
      <c r="AK211" s="21"/>
      <c r="AL211" s="21"/>
      <c r="AM211" s="21"/>
      <c r="AN211" s="21"/>
    </row>
    <row r="212" spans="1:40" ht="14.5">
      <c r="A212" s="40" t="s">
        <v>504</v>
      </c>
      <c r="B212" s="13">
        <v>44002</v>
      </c>
      <c r="C212" s="74">
        <v>25</v>
      </c>
      <c r="D212" s="74">
        <v>25</v>
      </c>
      <c r="E212" s="74"/>
      <c r="F212" s="74"/>
      <c r="G212" s="74"/>
      <c r="H212" s="74"/>
      <c r="I212" s="74">
        <v>10</v>
      </c>
      <c r="J212" s="74">
        <v>15</v>
      </c>
      <c r="K212" s="74"/>
      <c r="L212" s="74"/>
      <c r="M212" s="74"/>
      <c r="N212" s="74"/>
      <c r="O212" s="74"/>
      <c r="P212" s="74"/>
      <c r="Q212" s="74"/>
      <c r="R212" s="74"/>
      <c r="S212" s="74"/>
      <c r="T212" s="74"/>
      <c r="U212" s="74"/>
      <c r="V212" s="21"/>
      <c r="W212" s="21"/>
      <c r="X212" s="21"/>
      <c r="Y212" s="21"/>
      <c r="Z212" s="21"/>
      <c r="AA212" s="21"/>
      <c r="AB212" s="21"/>
      <c r="AC212" s="21"/>
      <c r="AD212" s="21"/>
      <c r="AE212" s="21"/>
      <c r="AF212" s="21"/>
      <c r="AG212" s="21"/>
      <c r="AH212" s="21"/>
      <c r="AI212" s="21"/>
      <c r="AJ212" s="21"/>
      <c r="AK212" s="21"/>
      <c r="AL212" s="21"/>
      <c r="AM212" s="21"/>
      <c r="AN212" s="21"/>
    </row>
    <row r="213" spans="1:40" ht="14.5">
      <c r="A213" s="40" t="s">
        <v>506</v>
      </c>
      <c r="B213" s="8">
        <v>44027</v>
      </c>
      <c r="C213" s="74">
        <v>1</v>
      </c>
      <c r="D213" s="74">
        <v>1</v>
      </c>
      <c r="E213" s="74"/>
      <c r="F213" s="74"/>
      <c r="G213" s="74"/>
      <c r="H213" s="74"/>
      <c r="I213" s="74"/>
      <c r="J213" s="74">
        <v>1</v>
      </c>
      <c r="K213" s="74"/>
      <c r="L213" s="74"/>
      <c r="M213" s="74">
        <v>1</v>
      </c>
      <c r="N213" s="74">
        <v>2900</v>
      </c>
      <c r="O213" s="74">
        <v>1</v>
      </c>
      <c r="P213" s="74"/>
      <c r="Q213" s="74"/>
      <c r="R213" s="74"/>
      <c r="S213" s="74"/>
      <c r="T213" s="74"/>
      <c r="U213" s="74"/>
      <c r="V213" s="21"/>
      <c r="W213" s="21"/>
      <c r="X213" s="21"/>
      <c r="Y213" s="21"/>
      <c r="Z213" s="21"/>
      <c r="AA213" s="21"/>
      <c r="AB213" s="21"/>
      <c r="AC213" s="21"/>
      <c r="AD213" s="21"/>
      <c r="AE213" s="21"/>
      <c r="AF213" s="21"/>
      <c r="AG213" s="21"/>
      <c r="AH213" s="21"/>
      <c r="AI213" s="21"/>
      <c r="AJ213" s="21"/>
      <c r="AK213" s="21"/>
      <c r="AL213" s="21"/>
      <c r="AM213" s="21"/>
      <c r="AN213" s="21"/>
    </row>
    <row r="214" spans="1:40" ht="14.5">
      <c r="A214" s="40" t="s">
        <v>509</v>
      </c>
      <c r="B214" s="8">
        <v>44019</v>
      </c>
      <c r="C214" s="74">
        <v>134</v>
      </c>
      <c r="D214" s="74">
        <v>134</v>
      </c>
      <c r="E214" s="74">
        <v>1</v>
      </c>
      <c r="F214" s="74"/>
      <c r="G214" s="74"/>
      <c r="H214" s="74"/>
      <c r="I214" s="74"/>
      <c r="J214" s="74"/>
      <c r="K214" s="74"/>
      <c r="L214" s="74"/>
      <c r="M214" s="74"/>
      <c r="N214" s="74"/>
      <c r="O214" s="74">
        <v>24</v>
      </c>
      <c r="P214" s="74"/>
      <c r="Q214" s="74">
        <v>3</v>
      </c>
      <c r="R214" s="74"/>
      <c r="S214" s="74">
        <v>1</v>
      </c>
      <c r="T214" s="9"/>
      <c r="U214" s="74"/>
      <c r="V214" s="21"/>
      <c r="W214" s="21"/>
      <c r="X214" s="21"/>
      <c r="Y214" s="21"/>
      <c r="Z214" s="21"/>
      <c r="AA214" s="21"/>
      <c r="AB214" s="21"/>
      <c r="AC214" s="21"/>
      <c r="AD214" s="21"/>
      <c r="AE214" s="21"/>
      <c r="AF214" s="21"/>
      <c r="AG214" s="21"/>
      <c r="AH214" s="21"/>
      <c r="AI214" s="21"/>
      <c r="AJ214" s="21"/>
      <c r="AK214" s="21"/>
      <c r="AL214" s="21"/>
      <c r="AM214" s="21"/>
      <c r="AN214" s="21"/>
    </row>
    <row r="215" spans="1:40" ht="14.5">
      <c r="A215" s="187" t="s">
        <v>510</v>
      </c>
      <c r="B215" s="8">
        <v>44027</v>
      </c>
      <c r="C215" s="74">
        <v>20</v>
      </c>
      <c r="D215" s="74">
        <v>19</v>
      </c>
      <c r="E215" s="74">
        <v>4</v>
      </c>
      <c r="F215" s="9" t="s">
        <v>511</v>
      </c>
      <c r="G215" s="74"/>
      <c r="H215" s="74"/>
      <c r="I215" s="74"/>
      <c r="J215" s="74"/>
      <c r="K215" s="74"/>
      <c r="L215" s="74"/>
      <c r="M215" s="74">
        <v>1</v>
      </c>
      <c r="N215" s="74"/>
      <c r="O215" s="74"/>
      <c r="P215" s="74"/>
      <c r="Q215" s="74"/>
      <c r="R215" s="74"/>
      <c r="S215" s="74"/>
      <c r="T215" s="74"/>
      <c r="U215" s="74"/>
      <c r="V215" s="21"/>
      <c r="W215" s="21"/>
      <c r="X215" s="21"/>
      <c r="Y215" s="21"/>
      <c r="Z215" s="21"/>
      <c r="AA215" s="21"/>
      <c r="AB215" s="21"/>
      <c r="AC215" s="21"/>
      <c r="AD215" s="21"/>
      <c r="AE215" s="21"/>
      <c r="AF215" s="21"/>
      <c r="AG215" s="21"/>
      <c r="AH215" s="21"/>
      <c r="AI215" s="21"/>
      <c r="AJ215" s="21"/>
      <c r="AK215" s="21"/>
      <c r="AL215" s="21"/>
      <c r="AM215" s="21"/>
      <c r="AN215" s="21"/>
    </row>
    <row r="216" spans="1:40" ht="14.5">
      <c r="A216" s="40" t="s">
        <v>513</v>
      </c>
      <c r="B216" s="8">
        <v>44030</v>
      </c>
      <c r="C216" s="74">
        <v>1</v>
      </c>
      <c r="D216" s="74">
        <v>1</v>
      </c>
      <c r="E216" s="74"/>
      <c r="F216" s="74"/>
      <c r="G216" s="74"/>
      <c r="H216" s="74"/>
      <c r="I216" s="74"/>
      <c r="J216" s="74">
        <v>1</v>
      </c>
      <c r="K216" s="74"/>
      <c r="L216" s="74"/>
      <c r="M216" s="74"/>
      <c r="N216" s="74">
        <v>3110</v>
      </c>
      <c r="O216" s="74">
        <v>1</v>
      </c>
      <c r="P216" s="74"/>
      <c r="Q216" s="74"/>
      <c r="R216" s="74"/>
      <c r="S216" s="74"/>
      <c r="T216" s="74"/>
      <c r="U216" s="74"/>
      <c r="V216" s="21"/>
      <c r="W216" s="21"/>
      <c r="X216" s="21"/>
      <c r="Y216" s="21"/>
      <c r="Z216" s="21"/>
      <c r="AA216" s="21"/>
      <c r="AB216" s="21"/>
      <c r="AC216" s="21"/>
      <c r="AD216" s="21"/>
      <c r="AE216" s="21"/>
      <c r="AF216" s="21"/>
      <c r="AG216" s="21"/>
      <c r="AH216" s="21"/>
      <c r="AI216" s="21"/>
      <c r="AJ216" s="21"/>
      <c r="AK216" s="21"/>
      <c r="AL216" s="21"/>
      <c r="AM216" s="21"/>
      <c r="AN216" s="21"/>
    </row>
    <row r="217" spans="1:40" ht="14.5">
      <c r="A217" s="40" t="s">
        <v>514</v>
      </c>
      <c r="B217" s="8">
        <v>44032</v>
      </c>
      <c r="C217" s="74">
        <v>24</v>
      </c>
      <c r="D217" s="74">
        <v>23</v>
      </c>
      <c r="E217" s="74"/>
      <c r="F217" s="74"/>
      <c r="G217" s="74"/>
      <c r="H217" s="74"/>
      <c r="I217" s="74"/>
      <c r="J217" s="74"/>
      <c r="K217" s="74"/>
      <c r="L217" s="74"/>
      <c r="M217" s="74"/>
      <c r="N217" s="74"/>
      <c r="O217" s="74"/>
      <c r="P217" s="74"/>
      <c r="Q217" s="74"/>
      <c r="R217" s="74"/>
      <c r="S217" s="74"/>
      <c r="T217" s="74"/>
      <c r="U217" s="74"/>
      <c r="V217" s="21"/>
      <c r="W217" s="21"/>
      <c r="X217" s="21"/>
      <c r="Y217" s="21"/>
      <c r="Z217" s="21"/>
      <c r="AA217" s="21"/>
      <c r="AB217" s="21"/>
      <c r="AC217" s="21"/>
      <c r="AD217" s="21"/>
      <c r="AE217" s="21"/>
      <c r="AF217" s="21"/>
      <c r="AG217" s="21"/>
      <c r="AH217" s="21"/>
      <c r="AI217" s="21"/>
      <c r="AJ217" s="21"/>
      <c r="AK217" s="21"/>
      <c r="AL217" s="21"/>
      <c r="AM217" s="21"/>
      <c r="AN217" s="21"/>
    </row>
    <row r="218" spans="1:40" ht="14.5">
      <c r="A218" s="40" t="s">
        <v>519</v>
      </c>
      <c r="B218" s="8">
        <v>44033</v>
      </c>
      <c r="C218" s="74">
        <v>51</v>
      </c>
      <c r="D218" s="74">
        <v>51</v>
      </c>
      <c r="E218" s="74"/>
      <c r="F218" s="74"/>
      <c r="G218" s="74"/>
      <c r="H218" s="74"/>
      <c r="I218" s="281">
        <v>10</v>
      </c>
      <c r="J218" s="74">
        <v>41</v>
      </c>
      <c r="K218" s="74"/>
      <c r="L218" s="74"/>
      <c r="M218" s="74"/>
      <c r="N218" s="74"/>
      <c r="O218" s="74"/>
      <c r="P218" s="74"/>
      <c r="Q218" s="74"/>
      <c r="R218" s="74"/>
      <c r="S218" s="74"/>
      <c r="T218" s="281" t="s">
        <v>1999</v>
      </c>
      <c r="U218" s="74"/>
      <c r="V218" s="21"/>
      <c r="W218" s="21"/>
      <c r="X218" s="21"/>
      <c r="Y218" s="21"/>
      <c r="Z218" s="21"/>
      <c r="AA218" s="21"/>
      <c r="AB218" s="21"/>
      <c r="AC218" s="21"/>
      <c r="AD218" s="21"/>
      <c r="AE218" s="21"/>
      <c r="AF218" s="21"/>
      <c r="AG218" s="21"/>
      <c r="AH218" s="21"/>
      <c r="AI218" s="21"/>
      <c r="AJ218" s="21"/>
      <c r="AK218" s="21"/>
      <c r="AL218" s="21"/>
      <c r="AM218" s="21"/>
      <c r="AN218" s="21"/>
    </row>
    <row r="219" spans="1:40" ht="14.5">
      <c r="A219" s="40" t="s">
        <v>117</v>
      </c>
      <c r="B219" s="8">
        <v>44033</v>
      </c>
      <c r="C219" s="74">
        <v>21</v>
      </c>
      <c r="D219" s="74">
        <v>21</v>
      </c>
      <c r="E219" s="74"/>
      <c r="F219" s="74"/>
      <c r="G219" s="74"/>
      <c r="H219" s="74"/>
      <c r="I219" s="74"/>
      <c r="J219" s="74"/>
      <c r="K219" s="74"/>
      <c r="L219" s="74"/>
      <c r="M219" s="74"/>
      <c r="N219" s="74"/>
      <c r="O219" s="74"/>
      <c r="P219" s="74"/>
      <c r="Q219" s="74"/>
      <c r="R219" s="74"/>
      <c r="S219" s="74"/>
      <c r="T219" s="74"/>
      <c r="U219" s="74"/>
      <c r="V219" s="21"/>
      <c r="W219" s="21"/>
      <c r="X219" s="21"/>
      <c r="Y219" s="21"/>
      <c r="Z219" s="21"/>
      <c r="AA219" s="21"/>
      <c r="AB219" s="21"/>
      <c r="AC219" s="21"/>
      <c r="AD219" s="21"/>
      <c r="AE219" s="21"/>
      <c r="AF219" s="21"/>
      <c r="AG219" s="21"/>
      <c r="AH219" s="21"/>
      <c r="AI219" s="21"/>
      <c r="AJ219" s="21"/>
      <c r="AK219" s="21"/>
      <c r="AL219" s="21"/>
      <c r="AM219" s="21"/>
      <c r="AN219" s="21"/>
    </row>
    <row r="220" spans="1:40" ht="14.5">
      <c r="A220" s="40" t="s">
        <v>523</v>
      </c>
      <c r="B220" s="8">
        <v>44025</v>
      </c>
      <c r="C220" s="74" t="s">
        <v>2000</v>
      </c>
      <c r="D220" s="74">
        <v>1</v>
      </c>
      <c r="E220" s="74"/>
      <c r="F220" s="74"/>
      <c r="G220" s="74">
        <v>1</v>
      </c>
      <c r="H220" s="74"/>
      <c r="I220" s="74"/>
      <c r="J220" s="74"/>
      <c r="K220" s="74"/>
      <c r="L220" s="74"/>
      <c r="M220" s="74"/>
      <c r="N220" s="74">
        <v>300</v>
      </c>
      <c r="O220" s="74"/>
      <c r="P220" s="74"/>
      <c r="Q220" s="74"/>
      <c r="R220" s="74"/>
      <c r="S220" s="74">
        <v>1</v>
      </c>
      <c r="T220" s="74"/>
      <c r="U220" s="74"/>
      <c r="V220" s="21"/>
      <c r="W220" s="21"/>
      <c r="X220" s="21"/>
      <c r="Y220" s="21"/>
      <c r="Z220" s="21"/>
      <c r="AA220" s="21"/>
      <c r="AB220" s="21"/>
      <c r="AC220" s="21"/>
      <c r="AD220" s="21"/>
      <c r="AE220" s="21"/>
      <c r="AF220" s="21"/>
      <c r="AG220" s="21"/>
      <c r="AH220" s="21"/>
      <c r="AI220" s="21"/>
      <c r="AJ220" s="21"/>
      <c r="AK220" s="21"/>
      <c r="AL220" s="21"/>
      <c r="AM220" s="21"/>
      <c r="AN220" s="21"/>
    </row>
    <row r="221" spans="1:40" ht="14.5">
      <c r="A221" s="40" t="s">
        <v>524</v>
      </c>
      <c r="B221" s="8">
        <v>44035</v>
      </c>
      <c r="C221" s="74">
        <v>10</v>
      </c>
      <c r="D221" s="74">
        <v>10</v>
      </c>
      <c r="E221" s="74"/>
      <c r="F221" s="74"/>
      <c r="G221" s="74"/>
      <c r="H221" s="74"/>
      <c r="I221" s="74">
        <v>1</v>
      </c>
      <c r="J221" s="74">
        <v>9</v>
      </c>
      <c r="K221" s="74"/>
      <c r="L221" s="74"/>
      <c r="M221" s="74"/>
      <c r="N221" s="74">
        <v>3102</v>
      </c>
      <c r="O221" s="74">
        <v>10</v>
      </c>
      <c r="P221" s="74"/>
      <c r="Q221" s="74"/>
      <c r="R221" s="74"/>
      <c r="S221" s="74"/>
      <c r="T221" s="74"/>
      <c r="U221" s="74"/>
      <c r="V221" s="21"/>
      <c r="W221" s="21"/>
      <c r="X221" s="21"/>
      <c r="Y221" s="21"/>
      <c r="Z221" s="21"/>
      <c r="AA221" s="21"/>
      <c r="AB221" s="21"/>
      <c r="AC221" s="21"/>
      <c r="AD221" s="21"/>
      <c r="AE221" s="21"/>
      <c r="AF221" s="21"/>
      <c r="AG221" s="21"/>
      <c r="AH221" s="21"/>
      <c r="AI221" s="21"/>
      <c r="AJ221" s="21"/>
      <c r="AK221" s="21"/>
      <c r="AL221" s="21"/>
      <c r="AM221" s="21"/>
      <c r="AN221" s="21"/>
    </row>
    <row r="222" spans="1:40" ht="14.5">
      <c r="A222" s="40" t="s">
        <v>526</v>
      </c>
      <c r="B222" s="8">
        <v>44033</v>
      </c>
      <c r="C222" s="74">
        <v>99</v>
      </c>
      <c r="D222" s="74">
        <v>99</v>
      </c>
      <c r="E222" s="74"/>
      <c r="F222" s="9" t="s">
        <v>2001</v>
      </c>
      <c r="G222" s="74"/>
      <c r="H222" s="74"/>
      <c r="I222" s="74"/>
      <c r="J222" s="74"/>
      <c r="K222" s="74"/>
      <c r="L222" s="74"/>
      <c r="M222" s="74"/>
      <c r="N222" s="9" t="s">
        <v>2002</v>
      </c>
      <c r="O222" s="74"/>
      <c r="P222" s="74"/>
      <c r="Q222" s="74"/>
      <c r="R222" s="74"/>
      <c r="S222" s="74"/>
      <c r="T222" s="74"/>
      <c r="U222" s="74"/>
      <c r="V222" s="21"/>
      <c r="W222" s="21"/>
      <c r="X222" s="21"/>
      <c r="Y222" s="21"/>
      <c r="Z222" s="21"/>
      <c r="AA222" s="21"/>
      <c r="AB222" s="21"/>
      <c r="AC222" s="21"/>
      <c r="AD222" s="21"/>
      <c r="AE222" s="21"/>
      <c r="AF222" s="21"/>
      <c r="AG222" s="21"/>
      <c r="AH222" s="21"/>
      <c r="AI222" s="21"/>
      <c r="AJ222" s="21"/>
      <c r="AK222" s="21"/>
      <c r="AL222" s="21"/>
      <c r="AM222" s="21"/>
      <c r="AN222" s="21"/>
    </row>
    <row r="223" spans="1:40" ht="14.5">
      <c r="A223" s="40" t="s">
        <v>530</v>
      </c>
      <c r="B223" s="8">
        <v>44033</v>
      </c>
      <c r="C223" s="74">
        <v>1</v>
      </c>
      <c r="D223" s="74">
        <v>1</v>
      </c>
      <c r="E223" s="74"/>
      <c r="F223" s="74"/>
      <c r="G223" s="74"/>
      <c r="H223" s="74"/>
      <c r="I223" s="74"/>
      <c r="J223" s="74">
        <v>1</v>
      </c>
      <c r="K223" s="74"/>
      <c r="L223" s="74"/>
      <c r="M223" s="74"/>
      <c r="N223" s="74">
        <v>3810</v>
      </c>
      <c r="O223" s="74"/>
      <c r="P223" s="74"/>
      <c r="Q223" s="74"/>
      <c r="R223" s="74"/>
      <c r="S223" s="74"/>
      <c r="T223" s="74"/>
      <c r="U223" s="74"/>
      <c r="V223" s="21"/>
      <c r="W223" s="21"/>
      <c r="X223" s="21"/>
      <c r="Y223" s="21"/>
      <c r="Z223" s="21"/>
      <c r="AA223" s="21"/>
      <c r="AB223" s="21"/>
      <c r="AC223" s="21"/>
      <c r="AD223" s="21"/>
      <c r="AE223" s="21"/>
      <c r="AF223" s="21"/>
      <c r="AG223" s="21"/>
      <c r="AH223" s="21"/>
      <c r="AI223" s="21"/>
      <c r="AJ223" s="21"/>
      <c r="AK223" s="21"/>
      <c r="AL223" s="21"/>
      <c r="AM223" s="21"/>
      <c r="AN223" s="21"/>
    </row>
    <row r="224" spans="1:40" ht="14.5">
      <c r="A224" s="40" t="s">
        <v>533</v>
      </c>
      <c r="B224" s="8">
        <v>44035</v>
      </c>
      <c r="C224" s="74">
        <v>120</v>
      </c>
      <c r="D224" s="74">
        <v>116</v>
      </c>
      <c r="E224" s="74"/>
      <c r="F224" s="74" t="s">
        <v>2003</v>
      </c>
      <c r="G224" s="74"/>
      <c r="H224" s="74"/>
      <c r="I224" s="74"/>
      <c r="J224" s="74"/>
      <c r="K224" s="74"/>
      <c r="L224" s="74"/>
      <c r="M224" s="74"/>
      <c r="N224" s="74"/>
      <c r="O224" s="74">
        <v>12</v>
      </c>
      <c r="P224" s="74"/>
      <c r="Q224" s="74"/>
      <c r="R224" s="74"/>
      <c r="S224" s="74"/>
      <c r="T224" s="74"/>
      <c r="U224" s="74"/>
      <c r="V224" s="21"/>
      <c r="W224" s="21"/>
      <c r="X224" s="21"/>
      <c r="Y224" s="21"/>
      <c r="Z224" s="21"/>
      <c r="AA224" s="21"/>
      <c r="AB224" s="21"/>
      <c r="AC224" s="21"/>
      <c r="AD224" s="21"/>
      <c r="AE224" s="21"/>
      <c r="AF224" s="21"/>
      <c r="AG224" s="21"/>
      <c r="AH224" s="21"/>
      <c r="AI224" s="21"/>
      <c r="AJ224" s="21"/>
      <c r="AK224" s="21"/>
      <c r="AL224" s="21"/>
      <c r="AM224" s="21"/>
      <c r="AN224" s="21"/>
    </row>
    <row r="225" spans="1:40" ht="14.5">
      <c r="A225" s="40" t="s">
        <v>537</v>
      </c>
      <c r="B225" s="8">
        <v>44035</v>
      </c>
      <c r="C225" s="74">
        <v>1</v>
      </c>
      <c r="D225" s="74">
        <v>1</v>
      </c>
      <c r="E225" s="74"/>
      <c r="F225" s="74"/>
      <c r="G225" s="74"/>
      <c r="H225" s="74"/>
      <c r="I225" s="74"/>
      <c r="J225" s="74">
        <v>1</v>
      </c>
      <c r="K225" s="74"/>
      <c r="L225" s="74"/>
      <c r="M225" s="74"/>
      <c r="N225" s="74"/>
      <c r="O225" s="74"/>
      <c r="P225" s="74"/>
      <c r="Q225" s="74"/>
      <c r="R225" s="74"/>
      <c r="S225" s="74"/>
      <c r="T225" s="74"/>
      <c r="U225" s="74"/>
      <c r="V225" s="21"/>
      <c r="W225" s="21"/>
      <c r="X225" s="21"/>
      <c r="Y225" s="21"/>
      <c r="Z225" s="21"/>
      <c r="AA225" s="21"/>
      <c r="AB225" s="21"/>
      <c r="AC225" s="21"/>
      <c r="AD225" s="21"/>
      <c r="AE225" s="21"/>
      <c r="AF225" s="21"/>
      <c r="AG225" s="21"/>
      <c r="AH225" s="21"/>
      <c r="AI225" s="21"/>
      <c r="AJ225" s="21"/>
      <c r="AK225" s="21"/>
      <c r="AL225" s="21"/>
      <c r="AM225" s="21"/>
      <c r="AN225" s="21"/>
    </row>
    <row r="226" spans="1:40" ht="14.5">
      <c r="A226" s="40" t="s">
        <v>539</v>
      </c>
      <c r="B226" s="8">
        <v>44040</v>
      </c>
      <c r="C226" s="74">
        <v>2</v>
      </c>
      <c r="D226" s="74">
        <v>2</v>
      </c>
      <c r="E226" s="74"/>
      <c r="F226" s="74"/>
      <c r="G226" s="74"/>
      <c r="H226" s="74"/>
      <c r="I226" s="74"/>
      <c r="J226" s="74">
        <v>2</v>
      </c>
      <c r="K226" s="74"/>
      <c r="L226" s="74"/>
      <c r="M226" s="74"/>
      <c r="N226" s="74"/>
      <c r="O226" s="74"/>
      <c r="P226" s="74"/>
      <c r="Q226" s="74"/>
      <c r="R226" s="74"/>
      <c r="S226" s="74"/>
      <c r="T226" s="74"/>
      <c r="U226" s="74"/>
      <c r="V226" s="21"/>
      <c r="W226" s="21"/>
      <c r="X226" s="21"/>
      <c r="Y226" s="21"/>
      <c r="Z226" s="21"/>
      <c r="AA226" s="21"/>
      <c r="AB226" s="21"/>
      <c r="AC226" s="21"/>
      <c r="AD226" s="21"/>
      <c r="AE226" s="21"/>
      <c r="AF226" s="21"/>
      <c r="AG226" s="21"/>
      <c r="AH226" s="21"/>
      <c r="AI226" s="21"/>
      <c r="AJ226" s="21"/>
      <c r="AK226" s="21"/>
      <c r="AL226" s="21"/>
      <c r="AM226" s="21"/>
      <c r="AN226" s="21"/>
    </row>
    <row r="227" spans="1:40" ht="14.5">
      <c r="A227" s="40" t="s">
        <v>542</v>
      </c>
      <c r="B227" s="8">
        <v>44040</v>
      </c>
      <c r="C227" s="74">
        <v>30</v>
      </c>
      <c r="D227" s="74">
        <v>29</v>
      </c>
      <c r="E227" s="74"/>
      <c r="F227" s="74"/>
      <c r="G227" s="74"/>
      <c r="H227" s="74"/>
      <c r="I227" s="74">
        <v>3</v>
      </c>
      <c r="J227" s="74">
        <v>26</v>
      </c>
      <c r="K227" s="74"/>
      <c r="L227" s="74">
        <v>17</v>
      </c>
      <c r="M227" s="74">
        <v>3</v>
      </c>
      <c r="N227" s="74"/>
      <c r="O227" s="74">
        <v>18</v>
      </c>
      <c r="P227" s="74"/>
      <c r="Q227" s="74"/>
      <c r="R227" s="74"/>
      <c r="S227" s="74"/>
      <c r="T227" s="74"/>
      <c r="U227" s="74"/>
      <c r="V227" s="21"/>
      <c r="W227" s="21"/>
      <c r="X227" s="21"/>
      <c r="Y227" s="21"/>
      <c r="Z227" s="21"/>
      <c r="AA227" s="21"/>
      <c r="AB227" s="21"/>
      <c r="AC227" s="21"/>
      <c r="AD227" s="21"/>
      <c r="AE227" s="21"/>
      <c r="AF227" s="21"/>
      <c r="AG227" s="21"/>
      <c r="AH227" s="21"/>
      <c r="AI227" s="21"/>
      <c r="AJ227" s="21"/>
      <c r="AK227" s="21"/>
      <c r="AL227" s="21"/>
      <c r="AM227" s="21"/>
      <c r="AN227" s="21"/>
    </row>
    <row r="228" spans="1:40" ht="14.5">
      <c r="A228" s="40" t="s">
        <v>543</v>
      </c>
      <c r="B228" s="8">
        <v>44041</v>
      </c>
      <c r="C228" s="74">
        <v>1</v>
      </c>
      <c r="D228" s="74">
        <v>1</v>
      </c>
      <c r="E228" s="74"/>
      <c r="F228" s="74"/>
      <c r="G228" s="74"/>
      <c r="H228" s="74">
        <v>1</v>
      </c>
      <c r="I228" s="74"/>
      <c r="J228" s="74"/>
      <c r="K228" s="74"/>
      <c r="L228" s="74"/>
      <c r="M228" s="74"/>
      <c r="N228" s="74">
        <v>810</v>
      </c>
      <c r="O228" s="74">
        <v>1</v>
      </c>
      <c r="P228" s="74"/>
      <c r="Q228" s="74"/>
      <c r="R228" s="74">
        <v>1</v>
      </c>
      <c r="S228" s="74"/>
      <c r="T228" s="74"/>
      <c r="U228" s="74"/>
      <c r="V228" s="21"/>
      <c r="W228" s="21"/>
      <c r="X228" s="21"/>
      <c r="Y228" s="21"/>
      <c r="Z228" s="21"/>
      <c r="AA228" s="21"/>
      <c r="AB228" s="21"/>
      <c r="AC228" s="21"/>
      <c r="AD228" s="21"/>
      <c r="AE228" s="21"/>
      <c r="AF228" s="21"/>
      <c r="AG228" s="21"/>
      <c r="AH228" s="21"/>
      <c r="AI228" s="21"/>
      <c r="AJ228" s="21"/>
      <c r="AK228" s="21"/>
      <c r="AL228" s="21"/>
      <c r="AM228" s="21"/>
      <c r="AN228" s="21"/>
    </row>
    <row r="229" spans="1:40" ht="14.5">
      <c r="A229" s="40" t="s">
        <v>545</v>
      </c>
      <c r="B229" s="8">
        <v>44005</v>
      </c>
      <c r="C229" s="74">
        <v>3</v>
      </c>
      <c r="D229" s="74">
        <v>3</v>
      </c>
      <c r="E229" s="74"/>
      <c r="F229" s="74"/>
      <c r="G229" s="74"/>
      <c r="H229" s="74">
        <v>3</v>
      </c>
      <c r="I229" s="74"/>
      <c r="J229" s="74"/>
      <c r="K229" s="74"/>
      <c r="L229" s="74"/>
      <c r="M229" s="74"/>
      <c r="N229" s="74">
        <v>1310</v>
      </c>
      <c r="O229" s="74">
        <v>3</v>
      </c>
      <c r="P229" s="74"/>
      <c r="Q229" s="74"/>
      <c r="R229" s="74"/>
      <c r="S229" s="74"/>
      <c r="T229" s="74"/>
      <c r="U229" s="74"/>
      <c r="V229" s="21"/>
      <c r="W229" s="21"/>
      <c r="X229" s="21"/>
      <c r="Y229" s="21"/>
      <c r="Z229" s="21"/>
      <c r="AA229" s="21"/>
      <c r="AB229" s="21"/>
      <c r="AC229" s="21"/>
      <c r="AD229" s="21"/>
      <c r="AE229" s="21"/>
      <c r="AF229" s="21"/>
      <c r="AG229" s="21"/>
      <c r="AH229" s="21"/>
      <c r="AI229" s="21"/>
      <c r="AJ229" s="21"/>
      <c r="AK229" s="21"/>
      <c r="AL229" s="21"/>
      <c r="AM229" s="21"/>
      <c r="AN229" s="21"/>
    </row>
    <row r="230" spans="1:40" ht="14.5">
      <c r="A230" s="40" t="s">
        <v>547</v>
      </c>
      <c r="B230" s="8">
        <v>44038</v>
      </c>
      <c r="C230" s="74"/>
      <c r="D230" s="74"/>
      <c r="E230" s="74">
        <v>1</v>
      </c>
      <c r="F230" s="74"/>
      <c r="G230" s="74"/>
      <c r="H230" s="74"/>
      <c r="I230" s="74"/>
      <c r="J230" s="74"/>
      <c r="K230" s="74"/>
      <c r="L230" s="74"/>
      <c r="M230" s="74"/>
      <c r="N230" s="74"/>
      <c r="O230" s="74"/>
      <c r="P230" s="74"/>
      <c r="Q230" s="74"/>
      <c r="R230" s="74"/>
      <c r="S230" s="74"/>
      <c r="T230" s="74"/>
      <c r="U230" s="74"/>
      <c r="V230" s="21"/>
      <c r="W230" s="21"/>
      <c r="X230" s="21"/>
      <c r="Y230" s="21"/>
      <c r="Z230" s="21"/>
      <c r="AA230" s="21"/>
      <c r="AB230" s="21"/>
      <c r="AC230" s="21"/>
      <c r="AD230" s="21"/>
      <c r="AE230" s="21"/>
      <c r="AF230" s="21"/>
      <c r="AG230" s="21"/>
      <c r="AH230" s="21"/>
      <c r="AI230" s="21"/>
      <c r="AJ230" s="21"/>
      <c r="AK230" s="21"/>
      <c r="AL230" s="21"/>
      <c r="AM230" s="21"/>
      <c r="AN230" s="21"/>
    </row>
    <row r="231" spans="1:40" ht="14.5">
      <c r="A231" s="15" t="s">
        <v>548</v>
      </c>
      <c r="B231" s="8">
        <v>44043</v>
      </c>
      <c r="C231" s="74">
        <v>13</v>
      </c>
      <c r="D231" s="74">
        <v>13</v>
      </c>
      <c r="E231" s="74">
        <v>31</v>
      </c>
      <c r="F231" s="74"/>
      <c r="G231" s="74"/>
      <c r="H231" s="74"/>
      <c r="I231" s="74"/>
      <c r="J231" s="74"/>
      <c r="K231" s="74"/>
      <c r="L231" s="74"/>
      <c r="M231" s="74"/>
      <c r="N231" s="74"/>
      <c r="O231" s="74">
        <v>8</v>
      </c>
      <c r="P231" s="74"/>
      <c r="Q231" s="74"/>
      <c r="R231" s="74"/>
      <c r="S231" s="74"/>
      <c r="T231" s="74"/>
      <c r="U231" s="74"/>
      <c r="V231" s="21"/>
      <c r="W231" s="21"/>
      <c r="X231" s="21"/>
      <c r="Y231" s="21"/>
      <c r="Z231" s="21"/>
      <c r="AA231" s="21"/>
      <c r="AB231" s="21"/>
      <c r="AC231" s="21"/>
      <c r="AD231" s="21"/>
      <c r="AE231" s="21"/>
      <c r="AF231" s="21"/>
      <c r="AG231" s="21"/>
      <c r="AH231" s="21"/>
      <c r="AI231" s="21"/>
      <c r="AJ231" s="21"/>
      <c r="AK231" s="21"/>
      <c r="AL231" s="21"/>
      <c r="AM231" s="21"/>
      <c r="AN231" s="21"/>
    </row>
    <row r="232" spans="1:40" ht="14.5">
      <c r="A232" s="40" t="s">
        <v>551</v>
      </c>
      <c r="B232" s="8">
        <v>44041</v>
      </c>
      <c r="C232" s="74"/>
      <c r="D232" s="74"/>
      <c r="E232" s="74">
        <v>1</v>
      </c>
      <c r="F232" s="74"/>
      <c r="G232" s="74"/>
      <c r="H232" s="74"/>
      <c r="I232" s="74"/>
      <c r="J232" s="74"/>
      <c r="K232" s="74"/>
      <c r="L232" s="74"/>
      <c r="M232" s="74"/>
      <c r="N232" s="74"/>
      <c r="O232" s="74"/>
      <c r="P232" s="74"/>
      <c r="Q232" s="74"/>
      <c r="R232" s="74"/>
      <c r="S232" s="74"/>
      <c r="T232" s="74"/>
      <c r="U232" s="74"/>
      <c r="V232" s="21"/>
      <c r="W232" s="21"/>
      <c r="X232" s="21"/>
      <c r="Y232" s="21"/>
      <c r="Z232" s="21"/>
      <c r="AA232" s="21"/>
      <c r="AB232" s="21"/>
      <c r="AC232" s="21"/>
      <c r="AD232" s="21"/>
      <c r="AE232" s="21"/>
      <c r="AF232" s="21"/>
      <c r="AG232" s="21"/>
      <c r="AH232" s="21"/>
      <c r="AI232" s="21"/>
      <c r="AJ232" s="21"/>
      <c r="AK232" s="21"/>
      <c r="AL232" s="21"/>
      <c r="AM232" s="21"/>
      <c r="AN232" s="21"/>
    </row>
    <row r="233" spans="1:40" ht="14.5">
      <c r="A233" s="40" t="s">
        <v>552</v>
      </c>
      <c r="B233" s="31">
        <v>44032</v>
      </c>
      <c r="C233" s="74">
        <v>149</v>
      </c>
      <c r="D233" s="74">
        <v>149</v>
      </c>
      <c r="E233" s="74"/>
      <c r="F233" s="74"/>
      <c r="G233" s="74">
        <v>3</v>
      </c>
      <c r="H233" s="281">
        <v>2</v>
      </c>
      <c r="I233" s="23">
        <v>10</v>
      </c>
      <c r="J233" s="32" t="s">
        <v>2004</v>
      </c>
      <c r="K233" s="74"/>
      <c r="L233" s="74"/>
      <c r="M233" s="74">
        <v>8</v>
      </c>
      <c r="N233" s="9" t="s">
        <v>2005</v>
      </c>
      <c r="O233" s="74">
        <v>18</v>
      </c>
      <c r="P233" s="74"/>
      <c r="Q233" s="74">
        <v>3</v>
      </c>
      <c r="R233" s="74"/>
      <c r="S233" s="74">
        <v>1</v>
      </c>
      <c r="T233" s="33" t="s">
        <v>2006</v>
      </c>
      <c r="U233" s="34" t="s">
        <v>2007</v>
      </c>
      <c r="V233" s="35" t="s">
        <v>2008</v>
      </c>
      <c r="W233" s="21"/>
      <c r="X233" s="21"/>
      <c r="Y233" s="21"/>
      <c r="Z233" s="21"/>
      <c r="AA233" s="21"/>
      <c r="AB233" s="21"/>
      <c r="AC233" s="21"/>
      <c r="AD233" s="21"/>
      <c r="AE233" s="21"/>
      <c r="AF233" s="21"/>
      <c r="AG233" s="21"/>
      <c r="AH233" s="21"/>
      <c r="AI233" s="21"/>
      <c r="AJ233" s="21"/>
      <c r="AK233" s="21"/>
      <c r="AL233" s="21"/>
      <c r="AM233" s="21"/>
      <c r="AN233" s="21"/>
    </row>
    <row r="234" spans="1:40" ht="14.5">
      <c r="A234" s="40" t="s">
        <v>556</v>
      </c>
      <c r="B234" s="8">
        <v>44033</v>
      </c>
      <c r="C234" s="74">
        <v>1</v>
      </c>
      <c r="D234" s="74">
        <v>1</v>
      </c>
      <c r="E234" s="74"/>
      <c r="F234" s="74"/>
      <c r="G234" s="74"/>
      <c r="H234" s="74"/>
      <c r="I234" s="74"/>
      <c r="J234" s="74">
        <v>1</v>
      </c>
      <c r="K234" s="74"/>
      <c r="L234" s="74"/>
      <c r="M234" s="74"/>
      <c r="N234" s="74">
        <v>2840</v>
      </c>
      <c r="O234" s="74">
        <v>1</v>
      </c>
      <c r="P234" s="74"/>
      <c r="Q234" s="74"/>
      <c r="R234" s="74"/>
      <c r="S234" s="74"/>
      <c r="T234" s="74"/>
      <c r="U234" s="74"/>
      <c r="V234" s="21"/>
      <c r="W234" s="21"/>
      <c r="X234" s="21"/>
      <c r="Y234" s="21"/>
      <c r="Z234" s="21"/>
      <c r="AA234" s="21"/>
      <c r="AB234" s="21"/>
      <c r="AC234" s="21"/>
      <c r="AD234" s="21"/>
      <c r="AE234" s="21"/>
      <c r="AF234" s="21"/>
      <c r="AG234" s="21"/>
      <c r="AH234" s="21"/>
      <c r="AI234" s="21"/>
      <c r="AJ234" s="21"/>
      <c r="AK234" s="21"/>
      <c r="AL234" s="21"/>
      <c r="AM234" s="21"/>
      <c r="AN234" s="21"/>
    </row>
    <row r="235" spans="1:40" ht="14.5">
      <c r="A235" s="40" t="s">
        <v>558</v>
      </c>
      <c r="B235" s="8">
        <v>44039</v>
      </c>
      <c r="C235" s="74">
        <v>1</v>
      </c>
      <c r="D235" s="74">
        <v>1</v>
      </c>
      <c r="E235" s="74"/>
      <c r="F235" s="74"/>
      <c r="G235" s="74"/>
      <c r="H235" s="74"/>
      <c r="I235" s="74"/>
      <c r="J235" s="74"/>
      <c r="K235" s="74"/>
      <c r="L235" s="74"/>
      <c r="M235" s="74">
        <v>1</v>
      </c>
      <c r="N235" s="74"/>
      <c r="O235" s="74">
        <v>1</v>
      </c>
      <c r="P235" s="74"/>
      <c r="Q235" s="74"/>
      <c r="R235" s="74"/>
      <c r="S235" s="74">
        <v>1</v>
      </c>
      <c r="T235" s="74"/>
      <c r="U235" s="74"/>
      <c r="V235" s="21"/>
      <c r="W235" s="21"/>
      <c r="X235" s="21"/>
      <c r="Y235" s="21"/>
      <c r="Z235" s="21"/>
      <c r="AA235" s="21"/>
      <c r="AB235" s="21"/>
      <c r="AC235" s="21"/>
      <c r="AD235" s="21"/>
      <c r="AE235" s="21"/>
      <c r="AF235" s="21"/>
      <c r="AG235" s="21"/>
      <c r="AH235" s="21"/>
      <c r="AI235" s="21"/>
      <c r="AJ235" s="21"/>
      <c r="AK235" s="21"/>
      <c r="AL235" s="21"/>
      <c r="AM235" s="21"/>
      <c r="AN235" s="21"/>
    </row>
    <row r="236" spans="1:40" ht="14.5">
      <c r="A236" s="40" t="s">
        <v>559</v>
      </c>
      <c r="B236" s="18" t="s">
        <v>2009</v>
      </c>
      <c r="C236" s="74">
        <v>22</v>
      </c>
      <c r="D236" s="74">
        <v>19</v>
      </c>
      <c r="E236" s="74"/>
      <c r="F236" s="74" t="s">
        <v>2010</v>
      </c>
      <c r="G236" s="74">
        <v>1</v>
      </c>
      <c r="H236" s="74">
        <v>6</v>
      </c>
      <c r="I236" s="74">
        <v>4</v>
      </c>
      <c r="J236" s="74">
        <v>11</v>
      </c>
      <c r="K236" s="74"/>
      <c r="L236" s="74"/>
      <c r="M236" s="74"/>
      <c r="N236" s="74"/>
      <c r="O236" s="74">
        <v>8</v>
      </c>
      <c r="P236" s="74"/>
      <c r="Q236" s="74">
        <v>1</v>
      </c>
      <c r="R236" s="74"/>
      <c r="S236" s="74"/>
      <c r="T236" s="74"/>
      <c r="U236" s="74"/>
      <c r="V236" s="21"/>
      <c r="W236" s="21"/>
      <c r="X236" s="21"/>
      <c r="Y236" s="21"/>
      <c r="Z236" s="21"/>
      <c r="AA236" s="21"/>
      <c r="AB236" s="21"/>
      <c r="AC236" s="21"/>
      <c r="AD236" s="21"/>
      <c r="AE236" s="21"/>
      <c r="AF236" s="21"/>
      <c r="AG236" s="21"/>
      <c r="AH236" s="21"/>
      <c r="AI236" s="21"/>
      <c r="AJ236" s="21"/>
      <c r="AK236" s="21"/>
      <c r="AL236" s="21"/>
      <c r="AM236" s="21"/>
      <c r="AN236" s="21"/>
    </row>
    <row r="237" spans="1:40" ht="14.5">
      <c r="A237" s="40" t="s">
        <v>562</v>
      </c>
      <c r="B237" s="18" t="s">
        <v>2011</v>
      </c>
      <c r="C237" s="74">
        <v>23</v>
      </c>
      <c r="D237" s="74">
        <v>23</v>
      </c>
      <c r="E237" s="74">
        <v>7</v>
      </c>
      <c r="F237" s="74"/>
      <c r="G237" s="74"/>
      <c r="H237" s="74"/>
      <c r="I237" s="74"/>
      <c r="J237" s="74"/>
      <c r="K237" s="74"/>
      <c r="L237" s="74"/>
      <c r="M237" s="74">
        <v>1</v>
      </c>
      <c r="N237" s="74"/>
      <c r="O237" s="74"/>
      <c r="P237" s="74"/>
      <c r="Q237" s="74"/>
      <c r="R237" s="74"/>
      <c r="S237" s="74"/>
      <c r="T237" s="74"/>
      <c r="U237" s="74"/>
      <c r="V237" s="21"/>
      <c r="W237" s="21"/>
      <c r="X237" s="21"/>
      <c r="Y237" s="21"/>
      <c r="Z237" s="21"/>
      <c r="AA237" s="21"/>
      <c r="AB237" s="21"/>
      <c r="AC237" s="21"/>
      <c r="AD237" s="21"/>
      <c r="AE237" s="21"/>
      <c r="AF237" s="21"/>
      <c r="AG237" s="21"/>
      <c r="AH237" s="21"/>
      <c r="AI237" s="21"/>
      <c r="AJ237" s="21"/>
      <c r="AK237" s="21"/>
      <c r="AL237" s="21"/>
      <c r="AM237" s="21"/>
      <c r="AN237" s="21"/>
    </row>
    <row r="238" spans="1:40" ht="14.5">
      <c r="A238" s="40" t="s">
        <v>564</v>
      </c>
      <c r="B238" s="18" t="s">
        <v>2009</v>
      </c>
      <c r="C238" s="74">
        <v>1</v>
      </c>
      <c r="D238" s="74">
        <v>1</v>
      </c>
      <c r="E238" s="74"/>
      <c r="F238" s="74"/>
      <c r="G238" s="74"/>
      <c r="H238" s="74"/>
      <c r="I238" s="74"/>
      <c r="J238" s="74">
        <v>1</v>
      </c>
      <c r="K238" s="74"/>
      <c r="L238" s="74"/>
      <c r="M238" s="74"/>
      <c r="N238" s="74">
        <v>3200</v>
      </c>
      <c r="O238" s="74"/>
      <c r="P238" s="74"/>
      <c r="Q238" s="74"/>
      <c r="R238" s="74"/>
      <c r="S238" s="74"/>
      <c r="T238" s="74"/>
      <c r="U238" s="74"/>
      <c r="V238" s="21"/>
      <c r="W238" s="21"/>
      <c r="X238" s="21"/>
      <c r="Y238" s="21"/>
      <c r="Z238" s="21"/>
      <c r="AA238" s="21"/>
      <c r="AB238" s="21"/>
      <c r="AC238" s="21"/>
      <c r="AD238" s="21"/>
      <c r="AE238" s="21"/>
      <c r="AF238" s="21"/>
      <c r="AG238" s="21"/>
      <c r="AH238" s="21"/>
      <c r="AI238" s="21"/>
      <c r="AJ238" s="21"/>
      <c r="AK238" s="21"/>
      <c r="AL238" s="21"/>
      <c r="AM238" s="21"/>
      <c r="AN238" s="21"/>
    </row>
    <row r="239" spans="1:40" ht="14.5">
      <c r="A239" s="40" t="s">
        <v>566</v>
      </c>
      <c r="B239" s="18" t="s">
        <v>2012</v>
      </c>
      <c r="C239" s="74">
        <v>1</v>
      </c>
      <c r="D239" s="74">
        <v>1</v>
      </c>
      <c r="E239" s="74"/>
      <c r="F239" s="74"/>
      <c r="G239" s="74"/>
      <c r="H239" s="74"/>
      <c r="I239" s="74"/>
      <c r="J239" s="74">
        <v>1</v>
      </c>
      <c r="K239" s="74"/>
      <c r="L239" s="74"/>
      <c r="M239" s="74"/>
      <c r="N239" s="74">
        <v>3521</v>
      </c>
      <c r="O239" s="74"/>
      <c r="P239" s="74"/>
      <c r="Q239" s="74"/>
      <c r="R239" s="74"/>
      <c r="S239" s="74"/>
      <c r="T239" s="74"/>
      <c r="U239" s="74"/>
      <c r="V239" s="21"/>
      <c r="W239" s="21"/>
      <c r="X239" s="21"/>
      <c r="Y239" s="21"/>
      <c r="Z239" s="21"/>
      <c r="AA239" s="21"/>
      <c r="AB239" s="21"/>
      <c r="AC239" s="21"/>
      <c r="AD239" s="21"/>
      <c r="AE239" s="21"/>
      <c r="AF239" s="21"/>
      <c r="AG239" s="21"/>
      <c r="AH239" s="21"/>
      <c r="AI239" s="21"/>
      <c r="AJ239" s="21"/>
      <c r="AK239" s="21"/>
      <c r="AL239" s="21"/>
      <c r="AM239" s="21"/>
      <c r="AN239" s="21"/>
    </row>
    <row r="240" spans="1:40" ht="14.5">
      <c r="A240" s="40" t="s">
        <v>567</v>
      </c>
      <c r="B240" s="18" t="s">
        <v>2013</v>
      </c>
      <c r="C240" s="74">
        <v>1</v>
      </c>
      <c r="D240" s="74">
        <v>1</v>
      </c>
      <c r="E240" s="74"/>
      <c r="F240" s="74"/>
      <c r="G240" s="74"/>
      <c r="H240" s="74"/>
      <c r="I240" s="74">
        <v>1</v>
      </c>
      <c r="J240" s="74"/>
      <c r="K240" s="74"/>
      <c r="L240" s="74"/>
      <c r="M240" s="74"/>
      <c r="N240" s="74">
        <v>930</v>
      </c>
      <c r="O240" s="74"/>
      <c r="P240" s="74"/>
      <c r="Q240" s="74"/>
      <c r="R240" s="74"/>
      <c r="S240" s="74"/>
      <c r="T240" s="74"/>
      <c r="U240" s="74"/>
      <c r="V240" s="21"/>
      <c r="W240" s="21"/>
      <c r="X240" s="21"/>
      <c r="Y240" s="21"/>
      <c r="Z240" s="21"/>
      <c r="AA240" s="21"/>
      <c r="AB240" s="21"/>
      <c r="AC240" s="21"/>
      <c r="AD240" s="21"/>
      <c r="AE240" s="21"/>
      <c r="AF240" s="21"/>
      <c r="AG240" s="21"/>
      <c r="AH240" s="21"/>
      <c r="AI240" s="21"/>
      <c r="AJ240" s="21"/>
      <c r="AK240" s="21"/>
      <c r="AL240" s="21"/>
      <c r="AM240" s="21"/>
      <c r="AN240" s="21"/>
    </row>
    <row r="241" spans="1:40" ht="14.5">
      <c r="A241" s="40" t="s">
        <v>568</v>
      </c>
      <c r="B241" s="18" t="s">
        <v>2014</v>
      </c>
      <c r="C241" s="74">
        <v>1</v>
      </c>
      <c r="D241" s="74">
        <v>1</v>
      </c>
      <c r="E241" s="74"/>
      <c r="F241" s="74"/>
      <c r="G241" s="74"/>
      <c r="H241" s="74"/>
      <c r="I241" s="74">
        <v>1</v>
      </c>
      <c r="J241" s="74"/>
      <c r="K241" s="74"/>
      <c r="L241" s="74"/>
      <c r="M241" s="74">
        <v>1</v>
      </c>
      <c r="N241" s="74"/>
      <c r="O241" s="74"/>
      <c r="P241" s="74"/>
      <c r="Q241" s="74"/>
      <c r="R241" s="74"/>
      <c r="S241" s="74"/>
      <c r="T241" s="74"/>
      <c r="U241" s="74"/>
      <c r="V241" s="21"/>
      <c r="W241" s="21"/>
      <c r="X241" s="21"/>
      <c r="Y241" s="21"/>
      <c r="Z241" s="21"/>
      <c r="AA241" s="21"/>
      <c r="AB241" s="21"/>
      <c r="AC241" s="21"/>
      <c r="AD241" s="21"/>
      <c r="AE241" s="21"/>
      <c r="AF241" s="21"/>
      <c r="AG241" s="21"/>
      <c r="AH241" s="21"/>
      <c r="AI241" s="21"/>
      <c r="AJ241" s="21"/>
      <c r="AK241" s="21"/>
      <c r="AL241" s="21"/>
      <c r="AM241" s="21"/>
      <c r="AN241" s="21"/>
    </row>
    <row r="242" spans="1:40" ht="14.5">
      <c r="A242" s="40" t="s">
        <v>569</v>
      </c>
      <c r="B242" s="18" t="s">
        <v>2015</v>
      </c>
      <c r="C242" s="74">
        <v>17</v>
      </c>
      <c r="D242" s="74">
        <v>17</v>
      </c>
      <c r="E242" s="74">
        <v>14</v>
      </c>
      <c r="F242" s="74"/>
      <c r="G242" s="74"/>
      <c r="H242" s="74"/>
      <c r="I242" s="74">
        <v>1</v>
      </c>
      <c r="J242" s="74">
        <v>16</v>
      </c>
      <c r="K242" s="74"/>
      <c r="L242" s="74">
        <v>1</v>
      </c>
      <c r="M242" s="74"/>
      <c r="N242" s="74">
        <v>3120</v>
      </c>
      <c r="O242" s="74">
        <v>0</v>
      </c>
      <c r="P242" s="74"/>
      <c r="Q242" s="74">
        <v>0</v>
      </c>
      <c r="R242" s="74">
        <v>1</v>
      </c>
      <c r="S242" s="74">
        <v>0</v>
      </c>
      <c r="T242" s="74"/>
      <c r="U242" s="74"/>
      <c r="V242" s="21"/>
      <c r="W242" s="21"/>
      <c r="X242" s="21"/>
      <c r="Y242" s="21"/>
      <c r="Z242" s="21"/>
      <c r="AA242" s="21"/>
      <c r="AB242" s="21"/>
      <c r="AC242" s="21"/>
      <c r="AD242" s="21"/>
      <c r="AE242" s="21"/>
      <c r="AF242" s="21"/>
      <c r="AG242" s="21"/>
      <c r="AH242" s="21"/>
      <c r="AI242" s="21"/>
      <c r="AJ242" s="21"/>
      <c r="AK242" s="21"/>
      <c r="AL242" s="21"/>
      <c r="AM242" s="21"/>
      <c r="AN242" s="21"/>
    </row>
    <row r="243" spans="1:40" ht="14.5">
      <c r="A243" s="40" t="s">
        <v>570</v>
      </c>
      <c r="B243" s="18" t="s">
        <v>2016</v>
      </c>
      <c r="C243" s="74">
        <v>1</v>
      </c>
      <c r="D243" s="74">
        <v>1</v>
      </c>
      <c r="E243" s="74"/>
      <c r="F243" s="74"/>
      <c r="G243" s="74"/>
      <c r="H243" s="74"/>
      <c r="I243" s="74">
        <v>1</v>
      </c>
      <c r="J243" s="74"/>
      <c r="K243" s="74"/>
      <c r="L243" s="74"/>
      <c r="M243" s="74">
        <v>1</v>
      </c>
      <c r="N243" s="74"/>
      <c r="O243" s="74"/>
      <c r="P243" s="74"/>
      <c r="Q243" s="74"/>
      <c r="R243" s="74"/>
      <c r="S243" s="74"/>
      <c r="T243" s="74"/>
      <c r="U243" s="74"/>
      <c r="V243" s="21"/>
      <c r="W243" s="21"/>
      <c r="X243" s="21"/>
      <c r="Y243" s="21"/>
      <c r="Z243" s="21"/>
      <c r="AA243" s="21"/>
      <c r="AB243" s="21"/>
      <c r="AC243" s="21"/>
      <c r="AD243" s="21"/>
      <c r="AE243" s="21"/>
      <c r="AF243" s="21"/>
      <c r="AG243" s="21"/>
      <c r="AH243" s="21"/>
      <c r="AI243" s="21"/>
      <c r="AJ243" s="21"/>
      <c r="AK243" s="21"/>
      <c r="AL243" s="21"/>
      <c r="AM243" s="21"/>
      <c r="AN243" s="21"/>
    </row>
    <row r="244" spans="1:40" ht="14.5">
      <c r="A244" s="40" t="s">
        <v>572</v>
      </c>
      <c r="B244" s="8">
        <v>44043</v>
      </c>
      <c r="C244" s="74">
        <v>86</v>
      </c>
      <c r="D244" s="74">
        <v>86</v>
      </c>
      <c r="E244" s="74"/>
      <c r="F244" s="74"/>
      <c r="G244" s="74"/>
      <c r="H244" s="74"/>
      <c r="I244" s="281">
        <v>5</v>
      </c>
      <c r="J244" s="74">
        <v>81</v>
      </c>
      <c r="K244" s="74" t="s">
        <v>2017</v>
      </c>
      <c r="L244" s="74"/>
      <c r="M244" s="74"/>
      <c r="N244" s="74"/>
      <c r="O244" s="74"/>
      <c r="P244" s="74"/>
      <c r="Q244" s="74"/>
      <c r="R244" s="74"/>
      <c r="S244" s="74">
        <v>2</v>
      </c>
      <c r="T244" s="281" t="s">
        <v>2018</v>
      </c>
      <c r="U244" s="74"/>
      <c r="V244" s="21"/>
      <c r="W244" s="21"/>
      <c r="X244" s="21"/>
      <c r="Y244" s="21"/>
      <c r="Z244" s="21"/>
      <c r="AA244" s="21"/>
      <c r="AB244" s="21"/>
      <c r="AC244" s="21"/>
      <c r="AD244" s="21"/>
      <c r="AE244" s="21"/>
      <c r="AF244" s="21"/>
      <c r="AG244" s="21"/>
      <c r="AH244" s="21"/>
      <c r="AI244" s="21"/>
      <c r="AJ244" s="21"/>
      <c r="AK244" s="21"/>
      <c r="AL244" s="21"/>
      <c r="AM244" s="21"/>
      <c r="AN244" s="21"/>
    </row>
    <row r="245" spans="1:40" ht="14.5">
      <c r="A245" s="40" t="s">
        <v>574</v>
      </c>
      <c r="B245" s="18" t="s">
        <v>2019</v>
      </c>
      <c r="C245" s="74">
        <v>3</v>
      </c>
      <c r="D245" s="74">
        <v>3</v>
      </c>
      <c r="E245" s="74"/>
      <c r="F245" s="74"/>
      <c r="G245" s="74"/>
      <c r="H245" s="74">
        <v>1</v>
      </c>
      <c r="I245" s="74"/>
      <c r="J245" s="74">
        <v>2</v>
      </c>
      <c r="K245" s="74"/>
      <c r="L245" s="74"/>
      <c r="M245" s="74"/>
      <c r="N245" s="74"/>
      <c r="O245" s="74"/>
      <c r="P245" s="74"/>
      <c r="Q245" s="74" t="s">
        <v>2020</v>
      </c>
      <c r="R245" s="74"/>
      <c r="S245" s="74"/>
      <c r="T245" s="74"/>
      <c r="U245" s="74"/>
      <c r="V245" s="21"/>
      <c r="W245" s="21"/>
      <c r="X245" s="21"/>
      <c r="Y245" s="21"/>
      <c r="Z245" s="21"/>
      <c r="AA245" s="21"/>
      <c r="AB245" s="21"/>
      <c r="AC245" s="21"/>
      <c r="AD245" s="21"/>
      <c r="AE245" s="21"/>
      <c r="AF245" s="21"/>
      <c r="AG245" s="21"/>
      <c r="AH245" s="21"/>
      <c r="AI245" s="21"/>
      <c r="AJ245" s="21"/>
      <c r="AK245" s="21"/>
      <c r="AL245" s="21"/>
      <c r="AM245" s="21"/>
      <c r="AN245" s="21"/>
    </row>
    <row r="246" spans="1:40" ht="14.5">
      <c r="A246" s="40" t="s">
        <v>329</v>
      </c>
      <c r="B246" s="18" t="s">
        <v>577</v>
      </c>
      <c r="C246" s="74">
        <v>22</v>
      </c>
      <c r="D246" s="74">
        <v>22</v>
      </c>
      <c r="E246" s="74"/>
      <c r="F246" s="74"/>
      <c r="G246" s="74"/>
      <c r="H246" s="74">
        <v>1</v>
      </c>
      <c r="I246" s="74">
        <v>2</v>
      </c>
      <c r="J246" s="74">
        <v>19</v>
      </c>
      <c r="K246" s="74"/>
      <c r="L246" s="74"/>
      <c r="M246" s="74"/>
      <c r="N246" s="74"/>
      <c r="O246" s="74">
        <v>2</v>
      </c>
      <c r="P246" s="74"/>
      <c r="Q246" s="74"/>
      <c r="R246" s="74"/>
      <c r="S246" s="74"/>
      <c r="T246" s="74"/>
      <c r="U246" s="74"/>
      <c r="V246" s="21"/>
      <c r="W246" s="21"/>
      <c r="X246" s="21"/>
      <c r="Y246" s="21"/>
      <c r="Z246" s="21"/>
      <c r="AA246" s="21"/>
      <c r="AB246" s="21"/>
      <c r="AC246" s="21"/>
      <c r="AD246" s="21"/>
      <c r="AE246" s="21"/>
      <c r="AF246" s="21"/>
      <c r="AG246" s="21"/>
      <c r="AH246" s="21"/>
      <c r="AI246" s="21"/>
      <c r="AJ246" s="21"/>
      <c r="AK246" s="21"/>
      <c r="AL246" s="21"/>
      <c r="AM246" s="21"/>
      <c r="AN246" s="21"/>
    </row>
    <row r="247" spans="1:40" ht="14.5">
      <c r="A247" s="40" t="s">
        <v>579</v>
      </c>
      <c r="B247" s="18" t="s">
        <v>580</v>
      </c>
      <c r="C247" s="74">
        <v>1</v>
      </c>
      <c r="D247" s="74">
        <v>1</v>
      </c>
      <c r="E247" s="74"/>
      <c r="F247" s="74"/>
      <c r="G247" s="74"/>
      <c r="H247" s="74"/>
      <c r="I247" s="74"/>
      <c r="J247" s="74">
        <v>1</v>
      </c>
      <c r="K247" s="74"/>
      <c r="L247" s="74"/>
      <c r="M247" s="74"/>
      <c r="N247" s="74">
        <v>2700</v>
      </c>
      <c r="O247" s="74"/>
      <c r="P247" s="74"/>
      <c r="Q247" s="74"/>
      <c r="R247" s="74"/>
      <c r="S247" s="74"/>
      <c r="T247" s="74"/>
      <c r="U247" s="74"/>
      <c r="V247" s="21"/>
      <c r="W247" s="21"/>
      <c r="X247" s="21"/>
      <c r="Y247" s="21"/>
      <c r="Z247" s="21"/>
      <c r="AA247" s="21"/>
      <c r="AB247" s="21"/>
      <c r="AC247" s="21"/>
      <c r="AD247" s="21"/>
      <c r="AE247" s="21"/>
      <c r="AF247" s="21"/>
      <c r="AG247" s="21"/>
      <c r="AH247" s="21"/>
      <c r="AI247" s="21"/>
      <c r="AJ247" s="21"/>
      <c r="AK247" s="21"/>
      <c r="AL247" s="21"/>
      <c r="AM247" s="21"/>
      <c r="AN247" s="21"/>
    </row>
    <row r="248" spans="1:40" ht="14.5">
      <c r="A248" s="40" t="s">
        <v>582</v>
      </c>
      <c r="B248" s="18" t="s">
        <v>583</v>
      </c>
      <c r="C248" s="74">
        <v>11</v>
      </c>
      <c r="D248" s="74">
        <v>11</v>
      </c>
      <c r="E248" s="74">
        <v>6</v>
      </c>
      <c r="F248" s="74"/>
      <c r="G248" s="74"/>
      <c r="H248" s="74"/>
      <c r="I248" s="281">
        <v>2</v>
      </c>
      <c r="J248" s="74"/>
      <c r="K248" s="74"/>
      <c r="L248" s="74"/>
      <c r="M248" s="74"/>
      <c r="N248" s="74"/>
      <c r="O248" s="74"/>
      <c r="P248" s="74"/>
      <c r="Q248" s="74"/>
      <c r="R248" s="74"/>
      <c r="S248" s="74"/>
      <c r="T248" s="281" t="s">
        <v>2021</v>
      </c>
      <c r="U248" s="74"/>
      <c r="V248" s="21"/>
      <c r="W248" s="21"/>
      <c r="X248" s="21"/>
      <c r="Y248" s="21"/>
      <c r="Z248" s="21"/>
      <c r="AA248" s="21"/>
      <c r="AB248" s="21"/>
      <c r="AC248" s="21"/>
      <c r="AD248" s="21"/>
      <c r="AE248" s="21"/>
      <c r="AF248" s="21"/>
      <c r="AG248" s="21"/>
      <c r="AH248" s="21"/>
      <c r="AI248" s="21"/>
      <c r="AJ248" s="21"/>
      <c r="AK248" s="21"/>
      <c r="AL248" s="21"/>
      <c r="AM248" s="21"/>
      <c r="AN248" s="21"/>
    </row>
    <row r="249" spans="1:40" ht="14.5">
      <c r="A249" s="40" t="s">
        <v>584</v>
      </c>
      <c r="B249" s="7">
        <v>44053</v>
      </c>
      <c r="C249" s="74">
        <v>45</v>
      </c>
      <c r="D249" s="74">
        <v>45</v>
      </c>
      <c r="E249" s="74"/>
      <c r="F249" s="74" t="s">
        <v>585</v>
      </c>
      <c r="G249" s="74"/>
      <c r="H249" s="74"/>
      <c r="I249" s="74"/>
      <c r="J249" s="74"/>
      <c r="K249" s="74"/>
      <c r="L249" s="74"/>
      <c r="M249" s="74"/>
      <c r="N249" s="74">
        <v>3133</v>
      </c>
      <c r="O249" s="74">
        <v>7</v>
      </c>
      <c r="P249" s="74"/>
      <c r="Q249" s="74"/>
      <c r="R249" s="74"/>
      <c r="S249" s="74"/>
      <c r="T249" s="74"/>
      <c r="U249" s="74"/>
      <c r="V249" s="21"/>
      <c r="W249" s="21"/>
      <c r="X249" s="21"/>
      <c r="Y249" s="21"/>
      <c r="Z249" s="21"/>
      <c r="AA249" s="21"/>
      <c r="AB249" s="21"/>
      <c r="AC249" s="21"/>
      <c r="AD249" s="21"/>
      <c r="AE249" s="21"/>
      <c r="AF249" s="21"/>
      <c r="AG249" s="21"/>
      <c r="AH249" s="21"/>
      <c r="AI249" s="21"/>
      <c r="AJ249" s="21"/>
      <c r="AK249" s="21"/>
      <c r="AL249" s="21"/>
      <c r="AM249" s="21"/>
      <c r="AN249" s="21"/>
    </row>
    <row r="250" spans="1:40" ht="14.5">
      <c r="A250" s="40" t="s">
        <v>587</v>
      </c>
      <c r="B250" s="7">
        <v>44053</v>
      </c>
      <c r="C250" s="74">
        <v>125</v>
      </c>
      <c r="D250" s="74">
        <v>125</v>
      </c>
      <c r="E250" s="74"/>
      <c r="F250" s="115" t="s">
        <v>2022</v>
      </c>
      <c r="G250" s="74"/>
      <c r="H250" s="74"/>
      <c r="I250" s="74"/>
      <c r="J250" s="74"/>
      <c r="K250" s="74"/>
      <c r="L250" s="74"/>
      <c r="M250" s="74"/>
      <c r="N250" s="74"/>
      <c r="O250" s="74"/>
      <c r="P250" s="74"/>
      <c r="Q250" s="74"/>
      <c r="R250" s="74"/>
      <c r="S250" s="74">
        <v>1</v>
      </c>
      <c r="T250" s="74"/>
      <c r="U250" s="74"/>
      <c r="V250" s="21"/>
      <c r="W250" s="21"/>
      <c r="X250" s="21"/>
      <c r="Y250" s="21"/>
      <c r="Z250" s="21"/>
      <c r="AA250" s="21"/>
      <c r="AB250" s="21"/>
      <c r="AC250" s="21"/>
      <c r="AD250" s="21"/>
      <c r="AE250" s="21"/>
      <c r="AF250" s="21"/>
      <c r="AG250" s="21"/>
      <c r="AH250" s="21"/>
      <c r="AI250" s="21"/>
      <c r="AJ250" s="21"/>
      <c r="AK250" s="21"/>
      <c r="AL250" s="21"/>
      <c r="AM250" s="21"/>
      <c r="AN250" s="21"/>
    </row>
    <row r="251" spans="1:40" ht="14.5">
      <c r="A251" s="40" t="s">
        <v>590</v>
      </c>
      <c r="B251" s="7">
        <v>44055</v>
      </c>
      <c r="C251" s="74">
        <v>11</v>
      </c>
      <c r="D251" s="74">
        <v>9</v>
      </c>
      <c r="E251" s="74"/>
      <c r="F251" s="74"/>
      <c r="G251" s="74">
        <v>2</v>
      </c>
      <c r="H251" s="74">
        <v>4</v>
      </c>
      <c r="I251" s="74">
        <v>4</v>
      </c>
      <c r="J251" s="74">
        <v>1</v>
      </c>
      <c r="K251" s="74"/>
      <c r="L251" s="74"/>
      <c r="M251" s="74">
        <v>1</v>
      </c>
      <c r="N251" s="74"/>
      <c r="O251" s="74"/>
      <c r="P251" s="74"/>
      <c r="Q251" s="74"/>
      <c r="R251" s="74"/>
      <c r="S251" s="74">
        <v>3</v>
      </c>
      <c r="T251" s="74"/>
      <c r="U251" s="74"/>
      <c r="V251" s="21"/>
      <c r="W251" s="21"/>
      <c r="X251" s="21"/>
      <c r="Y251" s="21"/>
      <c r="Z251" s="21"/>
      <c r="AA251" s="21"/>
      <c r="AB251" s="21"/>
      <c r="AC251" s="21"/>
      <c r="AD251" s="21"/>
      <c r="AE251" s="21"/>
      <c r="AF251" s="21"/>
      <c r="AG251" s="21"/>
      <c r="AH251" s="21"/>
      <c r="AI251" s="21"/>
      <c r="AJ251" s="21"/>
      <c r="AK251" s="21"/>
      <c r="AL251" s="21"/>
      <c r="AM251" s="21"/>
      <c r="AN251" s="21"/>
    </row>
    <row r="252" spans="1:40" ht="14.5">
      <c r="A252" s="40" t="s">
        <v>298</v>
      </c>
      <c r="B252" s="7">
        <v>44054</v>
      </c>
      <c r="C252" s="74">
        <v>1</v>
      </c>
      <c r="D252" s="74">
        <v>1</v>
      </c>
      <c r="E252" s="74"/>
      <c r="F252" s="74"/>
      <c r="G252" s="74"/>
      <c r="H252" s="74"/>
      <c r="I252" s="74"/>
      <c r="J252" s="74"/>
      <c r="K252" s="74"/>
      <c r="L252" s="74"/>
      <c r="M252" s="74"/>
      <c r="N252" s="74">
        <v>2760</v>
      </c>
      <c r="O252" s="74"/>
      <c r="P252" s="74"/>
      <c r="Q252" s="74"/>
      <c r="R252" s="74"/>
      <c r="S252" s="74"/>
      <c r="T252" s="74"/>
      <c r="U252" s="74"/>
      <c r="V252" s="21"/>
      <c r="W252" s="21"/>
      <c r="X252" s="21"/>
      <c r="Y252" s="21"/>
      <c r="Z252" s="21"/>
      <c r="AA252" s="21"/>
      <c r="AB252" s="21"/>
      <c r="AC252" s="21"/>
      <c r="AD252" s="21"/>
      <c r="AE252" s="21"/>
      <c r="AF252" s="21"/>
      <c r="AG252" s="21"/>
      <c r="AH252" s="21"/>
      <c r="AI252" s="21"/>
      <c r="AJ252" s="21"/>
      <c r="AK252" s="21"/>
      <c r="AL252" s="21"/>
      <c r="AM252" s="21"/>
      <c r="AN252" s="21"/>
    </row>
    <row r="253" spans="1:40" ht="14.5">
      <c r="A253" s="40" t="s">
        <v>591</v>
      </c>
      <c r="B253" s="7">
        <v>44054</v>
      </c>
      <c r="C253" s="74">
        <v>1</v>
      </c>
      <c r="D253" s="74">
        <v>1</v>
      </c>
      <c r="E253" s="74"/>
      <c r="F253" s="74"/>
      <c r="G253" s="74"/>
      <c r="H253" s="74"/>
      <c r="I253" s="74">
        <v>1</v>
      </c>
      <c r="J253" s="74"/>
      <c r="K253" s="74"/>
      <c r="L253" s="74"/>
      <c r="M253" s="74"/>
      <c r="N253" s="74"/>
      <c r="O253" s="74"/>
      <c r="P253" s="74"/>
      <c r="Q253" s="74"/>
      <c r="R253" s="74"/>
      <c r="S253" s="74"/>
      <c r="T253" s="74"/>
      <c r="U253" s="74"/>
      <c r="V253" s="21"/>
      <c r="W253" s="21"/>
      <c r="X253" s="21"/>
      <c r="Y253" s="21"/>
      <c r="Z253" s="21"/>
      <c r="AA253" s="21"/>
      <c r="AB253" s="21"/>
      <c r="AC253" s="21"/>
      <c r="AD253" s="21"/>
      <c r="AE253" s="21"/>
      <c r="AF253" s="21"/>
      <c r="AG253" s="21"/>
      <c r="AH253" s="21"/>
      <c r="AI253" s="21"/>
      <c r="AJ253" s="21"/>
      <c r="AK253" s="21"/>
      <c r="AL253" s="21"/>
      <c r="AM253" s="21"/>
      <c r="AN253" s="21"/>
    </row>
    <row r="254" spans="1:40" ht="14.5">
      <c r="A254" s="40" t="s">
        <v>592</v>
      </c>
      <c r="B254" s="7">
        <v>44053</v>
      </c>
      <c r="C254" s="74">
        <v>159</v>
      </c>
      <c r="D254" s="74">
        <v>159</v>
      </c>
      <c r="E254" s="74">
        <v>1</v>
      </c>
      <c r="F254" s="74"/>
      <c r="G254" s="74"/>
      <c r="H254" s="74"/>
      <c r="I254" s="74"/>
      <c r="J254" s="74"/>
      <c r="K254" s="74"/>
      <c r="L254" s="74"/>
      <c r="M254" s="74"/>
      <c r="N254" s="74"/>
      <c r="O254" s="74">
        <v>15</v>
      </c>
      <c r="P254" s="74"/>
      <c r="Q254" s="74"/>
      <c r="R254" s="74"/>
      <c r="S254" s="74"/>
      <c r="T254" s="74"/>
      <c r="U254" s="74"/>
      <c r="V254" s="21"/>
      <c r="W254" s="21"/>
      <c r="X254" s="21"/>
      <c r="Y254" s="21"/>
      <c r="Z254" s="21"/>
      <c r="AA254" s="21"/>
      <c r="AB254" s="21"/>
      <c r="AC254" s="21"/>
      <c r="AD254" s="21"/>
      <c r="AE254" s="21"/>
      <c r="AF254" s="21"/>
      <c r="AG254" s="21"/>
      <c r="AH254" s="21"/>
      <c r="AI254" s="21"/>
      <c r="AJ254" s="21"/>
      <c r="AK254" s="21"/>
      <c r="AL254" s="21"/>
      <c r="AM254" s="21"/>
      <c r="AN254" s="21"/>
    </row>
    <row r="255" spans="1:40" ht="14.5">
      <c r="A255" s="40" t="s">
        <v>594</v>
      </c>
      <c r="B255" s="7">
        <v>44054</v>
      </c>
      <c r="C255" s="74">
        <v>1</v>
      </c>
      <c r="D255" s="74">
        <v>1</v>
      </c>
      <c r="E255" s="74"/>
      <c r="F255" s="74"/>
      <c r="G255" s="74"/>
      <c r="H255" s="74"/>
      <c r="I255" s="74"/>
      <c r="J255" s="74">
        <v>1</v>
      </c>
      <c r="K255" s="74"/>
      <c r="L255" s="74"/>
      <c r="M255" s="74"/>
      <c r="N255" s="74">
        <v>2870</v>
      </c>
      <c r="O255" s="74"/>
      <c r="P255" s="74"/>
      <c r="Q255" s="74"/>
      <c r="R255" s="74"/>
      <c r="S255" s="74"/>
      <c r="T255" s="74"/>
      <c r="U255" s="74"/>
      <c r="V255" s="21"/>
      <c r="W255" s="21"/>
      <c r="X255" s="21"/>
      <c r="Y255" s="21"/>
      <c r="Z255" s="21"/>
      <c r="AA255" s="21"/>
      <c r="AB255" s="21"/>
      <c r="AC255" s="21"/>
      <c r="AD255" s="21"/>
      <c r="AE255" s="21"/>
      <c r="AF255" s="21"/>
      <c r="AG255" s="21"/>
      <c r="AH255" s="21"/>
      <c r="AI255" s="21"/>
      <c r="AJ255" s="21"/>
      <c r="AK255" s="21"/>
      <c r="AL255" s="21"/>
      <c r="AM255" s="21"/>
      <c r="AN255" s="21"/>
    </row>
    <row r="256" spans="1:40" ht="14.5">
      <c r="A256" s="40" t="s">
        <v>595</v>
      </c>
      <c r="B256" s="7">
        <v>44056</v>
      </c>
      <c r="C256" s="74">
        <v>1</v>
      </c>
      <c r="D256" s="74">
        <v>1</v>
      </c>
      <c r="E256" s="74"/>
      <c r="F256" s="74"/>
      <c r="G256" s="74"/>
      <c r="H256" s="74"/>
      <c r="I256" s="74">
        <v>1</v>
      </c>
      <c r="J256" s="74"/>
      <c r="K256" s="74"/>
      <c r="L256" s="74"/>
      <c r="M256" s="74"/>
      <c r="N256" s="74"/>
      <c r="O256" s="74"/>
      <c r="P256" s="74"/>
      <c r="Q256" s="74"/>
      <c r="R256" s="74"/>
      <c r="S256" s="74"/>
      <c r="T256" s="74"/>
      <c r="U256" s="74"/>
      <c r="V256" s="21"/>
      <c r="W256" s="21"/>
      <c r="X256" s="21"/>
      <c r="Y256" s="21"/>
      <c r="Z256" s="21"/>
      <c r="AA256" s="21"/>
      <c r="AB256" s="21"/>
      <c r="AC256" s="21"/>
      <c r="AD256" s="21"/>
      <c r="AE256" s="21"/>
      <c r="AF256" s="21"/>
      <c r="AG256" s="21"/>
      <c r="AH256" s="21"/>
      <c r="AI256" s="21"/>
      <c r="AJ256" s="21"/>
      <c r="AK256" s="21"/>
      <c r="AL256" s="21"/>
      <c r="AM256" s="21"/>
      <c r="AN256" s="21"/>
    </row>
    <row r="257" spans="1:40" ht="14.5">
      <c r="A257" s="40" t="s">
        <v>597</v>
      </c>
      <c r="B257" s="8">
        <v>44036</v>
      </c>
      <c r="C257" s="74">
        <v>1</v>
      </c>
      <c r="D257" s="74">
        <v>1</v>
      </c>
      <c r="E257" s="74"/>
      <c r="F257" s="74"/>
      <c r="G257" s="74"/>
      <c r="H257" s="74"/>
      <c r="I257" s="74"/>
      <c r="J257" s="74">
        <v>1</v>
      </c>
      <c r="K257" s="74"/>
      <c r="L257" s="74"/>
      <c r="M257" s="74"/>
      <c r="N257" s="74">
        <v>3200</v>
      </c>
      <c r="O257" s="74"/>
      <c r="P257" s="74"/>
      <c r="Q257" s="74"/>
      <c r="R257" s="74"/>
      <c r="S257" s="74"/>
      <c r="T257" s="74"/>
      <c r="U257" s="74"/>
      <c r="V257" s="21"/>
      <c r="W257" s="21"/>
      <c r="X257" s="21"/>
      <c r="Y257" s="21"/>
      <c r="Z257" s="21"/>
      <c r="AA257" s="21"/>
      <c r="AB257" s="21"/>
      <c r="AC257" s="21"/>
      <c r="AD257" s="21"/>
      <c r="AE257" s="21"/>
      <c r="AF257" s="21"/>
      <c r="AG257" s="21"/>
      <c r="AH257" s="21"/>
      <c r="AI257" s="21"/>
      <c r="AJ257" s="21"/>
      <c r="AK257" s="21"/>
      <c r="AL257" s="21"/>
      <c r="AM257" s="21"/>
      <c r="AN257" s="21"/>
    </row>
    <row r="258" spans="1:40" ht="14.5">
      <c r="A258" s="187" t="s">
        <v>600</v>
      </c>
      <c r="B258" s="7">
        <v>44057</v>
      </c>
      <c r="C258" s="74">
        <v>1</v>
      </c>
      <c r="D258" s="74">
        <v>1</v>
      </c>
      <c r="E258" s="74"/>
      <c r="F258" s="74"/>
      <c r="G258" s="74"/>
      <c r="H258" s="74"/>
      <c r="I258" s="74">
        <v>1</v>
      </c>
      <c r="J258" s="74"/>
      <c r="K258" s="74"/>
      <c r="L258" s="74"/>
      <c r="M258" s="74"/>
      <c r="N258" s="74">
        <v>1340</v>
      </c>
      <c r="O258" s="74"/>
      <c r="P258" s="74"/>
      <c r="Q258" s="74"/>
      <c r="R258" s="74"/>
      <c r="S258" s="74">
        <v>1</v>
      </c>
      <c r="T258" s="74"/>
      <c r="U258" s="74"/>
      <c r="V258" s="21"/>
      <c r="W258" s="21"/>
      <c r="X258" s="21"/>
      <c r="Y258" s="21"/>
      <c r="Z258" s="21"/>
      <c r="AA258" s="21"/>
      <c r="AB258" s="21"/>
      <c r="AC258" s="21"/>
      <c r="AD258" s="21"/>
      <c r="AE258" s="21"/>
      <c r="AF258" s="21"/>
      <c r="AG258" s="21"/>
      <c r="AH258" s="21"/>
      <c r="AI258" s="21"/>
      <c r="AJ258" s="21"/>
      <c r="AK258" s="21"/>
      <c r="AL258" s="21"/>
      <c r="AM258" s="21"/>
      <c r="AN258" s="21"/>
    </row>
    <row r="259" spans="1:40" ht="14.5">
      <c r="A259" s="187" t="s">
        <v>206</v>
      </c>
      <c r="B259" s="7">
        <v>44057</v>
      </c>
      <c r="C259" s="74">
        <v>42</v>
      </c>
      <c r="D259" s="74">
        <v>41</v>
      </c>
      <c r="E259" s="74"/>
      <c r="F259" s="74"/>
      <c r="G259" s="74"/>
      <c r="H259" s="74">
        <v>2</v>
      </c>
      <c r="I259" s="74">
        <v>4</v>
      </c>
      <c r="J259" s="74">
        <v>36</v>
      </c>
      <c r="K259" s="74"/>
      <c r="L259" s="74"/>
      <c r="M259" s="74"/>
      <c r="N259" s="74"/>
      <c r="O259" s="74"/>
      <c r="P259" s="74"/>
      <c r="Q259" s="74"/>
      <c r="R259" s="74"/>
      <c r="S259" s="74"/>
      <c r="T259" s="74"/>
      <c r="U259" s="74"/>
      <c r="V259" s="21"/>
      <c r="W259" s="21"/>
      <c r="X259" s="21"/>
      <c r="Y259" s="21"/>
      <c r="Z259" s="21"/>
      <c r="AA259" s="21"/>
      <c r="AB259" s="21"/>
      <c r="AC259" s="21"/>
      <c r="AD259" s="21"/>
      <c r="AE259" s="21"/>
      <c r="AF259" s="21"/>
      <c r="AG259" s="21"/>
      <c r="AH259" s="21"/>
      <c r="AI259" s="21"/>
      <c r="AJ259" s="21"/>
      <c r="AK259" s="21"/>
      <c r="AL259" s="21"/>
      <c r="AM259" s="21"/>
      <c r="AN259" s="21"/>
    </row>
    <row r="260" spans="1:40" ht="14.5">
      <c r="A260" s="187" t="s">
        <v>2023</v>
      </c>
      <c r="B260" s="7"/>
      <c r="C260" s="74"/>
      <c r="D260" s="74">
        <v>1</v>
      </c>
      <c r="E260" s="74">
        <v>4</v>
      </c>
      <c r="F260" s="74"/>
      <c r="G260" s="74"/>
      <c r="H260" s="74"/>
      <c r="I260" s="74"/>
      <c r="J260" s="74"/>
      <c r="K260" s="74"/>
      <c r="L260" s="74"/>
      <c r="M260" s="74"/>
      <c r="N260" s="74"/>
      <c r="O260" s="74"/>
      <c r="P260" s="74"/>
      <c r="Q260" s="74"/>
      <c r="R260" s="74"/>
      <c r="S260" s="74"/>
      <c r="T260" s="74"/>
      <c r="U260" s="74"/>
      <c r="V260" s="21"/>
      <c r="W260" s="21"/>
      <c r="X260" s="21"/>
      <c r="Y260" s="21"/>
      <c r="Z260" s="21"/>
      <c r="AA260" s="21"/>
      <c r="AB260" s="21"/>
      <c r="AC260" s="21"/>
      <c r="AD260" s="21"/>
      <c r="AE260" s="21"/>
      <c r="AF260" s="21"/>
      <c r="AG260" s="21"/>
      <c r="AH260" s="21"/>
      <c r="AI260" s="21"/>
      <c r="AJ260" s="21"/>
      <c r="AK260" s="21"/>
      <c r="AL260" s="21"/>
      <c r="AM260" s="21"/>
      <c r="AN260" s="21"/>
    </row>
    <row r="261" spans="1:40" ht="14.5">
      <c r="A261" s="187" t="s">
        <v>2024</v>
      </c>
      <c r="B261" s="7"/>
      <c r="C261" s="74"/>
      <c r="D261" s="74">
        <v>224</v>
      </c>
      <c r="E261" s="74"/>
      <c r="F261" s="74"/>
      <c r="G261" s="74"/>
      <c r="H261" s="74"/>
      <c r="I261" s="74"/>
      <c r="J261" s="74"/>
      <c r="K261" s="74"/>
      <c r="L261" s="74"/>
      <c r="M261" s="74"/>
      <c r="N261" s="74"/>
      <c r="O261" s="74"/>
      <c r="P261" s="74"/>
      <c r="Q261" s="74"/>
      <c r="R261" s="74"/>
      <c r="S261" s="74"/>
      <c r="T261" s="74"/>
      <c r="U261" s="74"/>
      <c r="V261" s="21"/>
      <c r="W261" s="21"/>
      <c r="X261" s="21"/>
      <c r="Y261" s="21"/>
      <c r="Z261" s="21"/>
      <c r="AA261" s="21"/>
      <c r="AB261" s="21"/>
      <c r="AC261" s="21"/>
      <c r="AD261" s="21"/>
      <c r="AE261" s="21"/>
      <c r="AF261" s="21"/>
      <c r="AG261" s="21"/>
      <c r="AH261" s="21"/>
      <c r="AI261" s="21"/>
      <c r="AJ261" s="21"/>
      <c r="AK261" s="21"/>
      <c r="AL261" s="21"/>
      <c r="AM261" s="21"/>
      <c r="AN261" s="21"/>
    </row>
    <row r="262" spans="1:40" ht="14.5">
      <c r="A262" s="187" t="s">
        <v>608</v>
      </c>
      <c r="B262" s="7"/>
      <c r="C262" s="74">
        <v>17</v>
      </c>
      <c r="D262" s="74">
        <v>17</v>
      </c>
      <c r="E262" s="74"/>
      <c r="F262" s="74"/>
      <c r="G262" s="74"/>
      <c r="H262" s="74"/>
      <c r="I262" s="74"/>
      <c r="J262" s="74"/>
      <c r="K262" s="74"/>
      <c r="L262" s="74"/>
      <c r="M262" s="74">
        <v>1</v>
      </c>
      <c r="N262" s="74"/>
      <c r="O262" s="74"/>
      <c r="P262" s="74"/>
      <c r="Q262" s="74">
        <v>4</v>
      </c>
      <c r="R262" s="74"/>
      <c r="S262" s="74">
        <v>2</v>
      </c>
      <c r="T262" s="74"/>
      <c r="U262" s="74"/>
      <c r="V262" s="21"/>
      <c r="W262" s="21"/>
      <c r="X262" s="21"/>
      <c r="Y262" s="21"/>
      <c r="Z262" s="21"/>
      <c r="AA262" s="21"/>
      <c r="AB262" s="21"/>
      <c r="AC262" s="21"/>
      <c r="AD262" s="21"/>
      <c r="AE262" s="21"/>
      <c r="AF262" s="21"/>
      <c r="AG262" s="21"/>
      <c r="AH262" s="21"/>
      <c r="AI262" s="21"/>
      <c r="AJ262" s="21"/>
      <c r="AK262" s="21"/>
      <c r="AL262" s="21"/>
      <c r="AM262" s="21"/>
      <c r="AN262" s="21"/>
    </row>
    <row r="263" spans="1:40" ht="14.5">
      <c r="A263" s="187" t="s">
        <v>610</v>
      </c>
      <c r="B263" s="7"/>
      <c r="C263" s="74">
        <v>1</v>
      </c>
      <c r="D263" s="74">
        <v>1</v>
      </c>
      <c r="E263" s="74"/>
      <c r="F263" s="74"/>
      <c r="G263" s="74"/>
      <c r="H263" s="74">
        <v>1</v>
      </c>
      <c r="I263" s="74"/>
      <c r="J263" s="74"/>
      <c r="K263" s="74"/>
      <c r="L263" s="74"/>
      <c r="M263" s="74"/>
      <c r="N263" s="74"/>
      <c r="O263" s="74">
        <v>1</v>
      </c>
      <c r="P263" s="74"/>
      <c r="Q263" s="74"/>
      <c r="R263" s="74">
        <v>1</v>
      </c>
      <c r="S263" s="74"/>
      <c r="T263" s="74"/>
      <c r="U263" s="74"/>
      <c r="V263" s="21"/>
      <c r="W263" s="21"/>
      <c r="X263" s="21"/>
      <c r="Y263" s="21"/>
      <c r="Z263" s="21"/>
      <c r="AA263" s="21"/>
      <c r="AB263" s="21"/>
      <c r="AC263" s="21"/>
      <c r="AD263" s="21"/>
      <c r="AE263" s="21"/>
      <c r="AF263" s="21"/>
      <c r="AG263" s="21"/>
      <c r="AH263" s="21"/>
      <c r="AI263" s="21"/>
      <c r="AJ263" s="21"/>
      <c r="AK263" s="21"/>
      <c r="AL263" s="21"/>
      <c r="AM263" s="21"/>
      <c r="AN263" s="21"/>
    </row>
    <row r="264" spans="1:40" ht="14.5">
      <c r="A264" s="40" t="s">
        <v>612</v>
      </c>
      <c r="B264" s="70">
        <v>44069</v>
      </c>
      <c r="C264" s="74">
        <v>1</v>
      </c>
      <c r="D264" s="74">
        <v>1</v>
      </c>
      <c r="E264" s="74"/>
      <c r="F264" s="74"/>
      <c r="G264" s="74"/>
      <c r="H264" s="74"/>
      <c r="I264" s="74"/>
      <c r="J264" s="74">
        <v>1</v>
      </c>
      <c r="K264" s="74"/>
      <c r="L264" s="74"/>
      <c r="M264" s="74"/>
      <c r="N264" s="74"/>
      <c r="O264" s="74"/>
      <c r="P264" s="74"/>
      <c r="Q264" s="74"/>
      <c r="R264" s="74"/>
      <c r="S264" s="74"/>
      <c r="T264" s="74"/>
      <c r="U264" s="74"/>
      <c r="V264" s="21"/>
      <c r="W264" s="21"/>
      <c r="X264" s="21"/>
      <c r="Y264" s="21"/>
      <c r="Z264" s="21"/>
      <c r="AA264" s="21"/>
      <c r="AB264" s="21"/>
      <c r="AC264" s="21"/>
      <c r="AD264" s="21"/>
      <c r="AE264" s="21"/>
      <c r="AF264" s="21"/>
      <c r="AG264" s="21"/>
      <c r="AH264" s="21"/>
      <c r="AI264" s="21"/>
      <c r="AJ264" s="21"/>
      <c r="AK264" s="21"/>
      <c r="AL264" s="21"/>
      <c r="AM264" s="21"/>
      <c r="AN264" s="21"/>
    </row>
    <row r="265" spans="1:40" ht="14.5">
      <c r="A265" s="40" t="s">
        <v>613</v>
      </c>
      <c r="B265" s="85">
        <v>44069</v>
      </c>
      <c r="C265" s="74">
        <v>1</v>
      </c>
      <c r="D265" s="74">
        <v>1</v>
      </c>
      <c r="E265" s="74"/>
      <c r="F265" s="74">
        <v>38</v>
      </c>
      <c r="G265" s="74"/>
      <c r="H265" s="74"/>
      <c r="I265" s="74"/>
      <c r="J265" s="74">
        <v>1</v>
      </c>
      <c r="K265" s="74"/>
      <c r="L265" s="74"/>
      <c r="M265" s="74"/>
      <c r="N265" s="74" t="s">
        <v>2025</v>
      </c>
      <c r="O265" s="74">
        <v>1</v>
      </c>
      <c r="P265" s="74"/>
      <c r="Q265" s="74"/>
      <c r="R265" s="74"/>
      <c r="S265" s="74"/>
      <c r="T265" s="74"/>
      <c r="U265" s="74"/>
      <c r="V265" s="21"/>
      <c r="W265" s="21"/>
      <c r="X265" s="21"/>
      <c r="Y265" s="21"/>
      <c r="Z265" s="21"/>
      <c r="AA265" s="21"/>
      <c r="AB265" s="21"/>
      <c r="AC265" s="21"/>
      <c r="AD265" s="21"/>
      <c r="AE265" s="21"/>
      <c r="AF265" s="21"/>
      <c r="AG265" s="21"/>
      <c r="AH265" s="21"/>
      <c r="AI265" s="21"/>
      <c r="AJ265" s="21"/>
      <c r="AK265" s="21"/>
      <c r="AL265" s="21"/>
      <c r="AM265" s="21"/>
      <c r="AN265" s="21"/>
    </row>
    <row r="266" spans="1:40" ht="14.5">
      <c r="A266" s="40" t="s">
        <v>614</v>
      </c>
      <c r="B266" s="70">
        <v>44060</v>
      </c>
      <c r="C266" s="74">
        <v>15</v>
      </c>
      <c r="D266" s="74">
        <v>15</v>
      </c>
      <c r="E266" s="74"/>
      <c r="F266" s="74"/>
      <c r="G266" s="74"/>
      <c r="H266" s="74"/>
      <c r="I266" s="74"/>
      <c r="J266" s="74">
        <v>12</v>
      </c>
      <c r="K266" s="74">
        <v>5</v>
      </c>
      <c r="L266" s="74"/>
      <c r="M266" s="74"/>
      <c r="N266" s="74">
        <v>3055</v>
      </c>
      <c r="O266" s="74">
        <v>4</v>
      </c>
      <c r="P266" s="74"/>
      <c r="Q266" s="74">
        <v>0</v>
      </c>
      <c r="R266" s="74"/>
      <c r="S266" s="74"/>
      <c r="T266" s="74"/>
      <c r="U266" s="74"/>
      <c r="V266" s="21"/>
      <c r="W266" s="21"/>
      <c r="X266" s="21"/>
      <c r="Y266" s="21"/>
      <c r="Z266" s="21"/>
      <c r="AA266" s="21"/>
      <c r="AB266" s="21"/>
      <c r="AC266" s="21"/>
      <c r="AD266" s="21"/>
      <c r="AE266" s="21"/>
      <c r="AF266" s="21"/>
      <c r="AG266" s="21"/>
      <c r="AH266" s="21"/>
      <c r="AI266" s="21"/>
      <c r="AJ266" s="21"/>
      <c r="AK266" s="21"/>
      <c r="AL266" s="21"/>
      <c r="AM266" s="21"/>
      <c r="AN266" s="21"/>
    </row>
    <row r="267" spans="1:40" ht="14.5">
      <c r="A267" s="40" t="s">
        <v>617</v>
      </c>
      <c r="B267" s="70">
        <v>44069</v>
      </c>
      <c r="C267" s="74">
        <v>1</v>
      </c>
      <c r="D267" s="74">
        <v>1</v>
      </c>
      <c r="E267" s="74"/>
      <c r="F267" s="74">
        <v>38</v>
      </c>
      <c r="G267" s="74"/>
      <c r="H267" s="74"/>
      <c r="I267" s="74"/>
      <c r="J267" s="74">
        <v>1</v>
      </c>
      <c r="K267" s="74"/>
      <c r="L267" s="74"/>
      <c r="M267" s="74"/>
      <c r="N267" s="74">
        <v>3000</v>
      </c>
      <c r="P267" s="74"/>
      <c r="Q267" s="74"/>
      <c r="R267" s="74"/>
      <c r="S267" s="74">
        <v>1</v>
      </c>
      <c r="T267" s="74"/>
      <c r="U267" s="74"/>
      <c r="V267" s="21"/>
      <c r="W267" s="21"/>
      <c r="X267" s="21"/>
      <c r="Y267" s="21"/>
      <c r="Z267" s="21"/>
      <c r="AA267" s="21"/>
      <c r="AB267" s="21"/>
      <c r="AC267" s="21"/>
      <c r="AD267" s="21"/>
      <c r="AE267" s="21"/>
      <c r="AF267" s="21"/>
      <c r="AG267" s="21"/>
      <c r="AH267" s="21"/>
      <c r="AI267" s="21"/>
      <c r="AJ267" s="21"/>
      <c r="AK267" s="21"/>
      <c r="AL267" s="21"/>
      <c r="AM267" s="21"/>
      <c r="AN267" s="21"/>
    </row>
    <row r="268" spans="1:40" ht="14.5">
      <c r="A268" s="40" t="s">
        <v>619</v>
      </c>
      <c r="B268" s="70">
        <v>44069</v>
      </c>
      <c r="C268" s="74">
        <v>1</v>
      </c>
      <c r="D268" s="74">
        <v>1</v>
      </c>
      <c r="E268" s="74"/>
      <c r="F268" s="74"/>
      <c r="G268" s="74"/>
      <c r="H268" s="74"/>
      <c r="I268" s="74"/>
      <c r="J268" s="74">
        <v>1</v>
      </c>
      <c r="K268" s="74"/>
      <c r="L268" s="74"/>
      <c r="M268" s="74"/>
      <c r="N268" s="74"/>
      <c r="O268" s="74">
        <v>1</v>
      </c>
      <c r="P268" s="74"/>
      <c r="Q268" s="74"/>
      <c r="R268" s="74"/>
      <c r="S268" s="74"/>
      <c r="T268" s="74"/>
      <c r="U268" s="74"/>
      <c r="V268" s="21"/>
      <c r="W268" s="21"/>
      <c r="X268" s="21"/>
      <c r="Y268" s="21"/>
      <c r="Z268" s="21"/>
      <c r="AA268" s="21"/>
      <c r="AB268" s="21"/>
      <c r="AC268" s="21"/>
      <c r="AD268" s="21"/>
      <c r="AE268" s="21"/>
      <c r="AF268" s="21"/>
      <c r="AG268" s="21"/>
      <c r="AH268" s="21"/>
      <c r="AI268" s="21"/>
      <c r="AJ268" s="21"/>
      <c r="AK268" s="21"/>
      <c r="AL268" s="21"/>
      <c r="AM268" s="21"/>
      <c r="AN268" s="21"/>
    </row>
    <row r="269" spans="1:40" ht="14.5">
      <c r="A269" s="40" t="s">
        <v>622</v>
      </c>
      <c r="B269" s="70">
        <v>44070</v>
      </c>
      <c r="C269" s="74">
        <v>7</v>
      </c>
      <c r="D269" s="74">
        <v>7</v>
      </c>
      <c r="E269" s="74"/>
      <c r="F269" s="74"/>
      <c r="G269" s="74"/>
      <c r="H269" s="74"/>
      <c r="I269" s="74">
        <v>1</v>
      </c>
      <c r="J269" s="74">
        <v>6</v>
      </c>
      <c r="K269" s="74"/>
      <c r="L269" s="74"/>
      <c r="M269" s="74"/>
      <c r="N269" s="74">
        <v>2845</v>
      </c>
      <c r="O269" s="74"/>
      <c r="P269" s="74"/>
      <c r="Q269" s="74"/>
      <c r="R269" s="74">
        <v>3</v>
      </c>
      <c r="S269" s="74"/>
      <c r="T269" s="74"/>
      <c r="U269" s="74"/>
      <c r="V269" s="21"/>
      <c r="W269" s="21"/>
      <c r="X269" s="21"/>
      <c r="Y269" s="21"/>
      <c r="Z269" s="21"/>
      <c r="AA269" s="21"/>
      <c r="AB269" s="21"/>
      <c r="AC269" s="21"/>
      <c r="AD269" s="21"/>
      <c r="AE269" s="21"/>
      <c r="AF269" s="21"/>
      <c r="AG269" s="21"/>
      <c r="AH269" s="21"/>
      <c r="AI269" s="21"/>
      <c r="AJ269" s="21"/>
      <c r="AK269" s="21"/>
      <c r="AL269" s="21"/>
      <c r="AM269" s="21"/>
      <c r="AN269" s="21"/>
    </row>
    <row r="270" spans="1:40" ht="14.5">
      <c r="A270" s="40" t="s">
        <v>623</v>
      </c>
      <c r="B270" s="70">
        <v>44069</v>
      </c>
      <c r="C270" s="74">
        <v>7</v>
      </c>
      <c r="D270" s="74">
        <v>6</v>
      </c>
      <c r="E270" s="74"/>
      <c r="F270" s="74"/>
      <c r="G270" s="74"/>
      <c r="H270" s="74">
        <v>2</v>
      </c>
      <c r="I270" s="74">
        <v>1</v>
      </c>
      <c r="J270" s="74">
        <v>4</v>
      </c>
      <c r="K270" s="74"/>
      <c r="L270" s="74"/>
      <c r="M270" s="74"/>
      <c r="N270" s="74"/>
      <c r="O270" s="74">
        <v>2</v>
      </c>
      <c r="P270" s="74"/>
      <c r="Q270" s="74"/>
      <c r="R270" s="74"/>
      <c r="S270" s="74"/>
      <c r="T270" s="74"/>
      <c r="U270" s="74"/>
      <c r="V270" s="21"/>
      <c r="W270" s="21"/>
      <c r="X270" s="21"/>
      <c r="Y270" s="21"/>
      <c r="Z270" s="21"/>
      <c r="AA270" s="21"/>
      <c r="AB270" s="21"/>
      <c r="AC270" s="21"/>
      <c r="AD270" s="21"/>
      <c r="AE270" s="21"/>
      <c r="AF270" s="21"/>
      <c r="AG270" s="21"/>
      <c r="AH270" s="21"/>
      <c r="AI270" s="21"/>
      <c r="AJ270" s="21"/>
      <c r="AK270" s="21"/>
      <c r="AL270" s="21"/>
      <c r="AM270" s="21"/>
      <c r="AN270" s="21"/>
    </row>
    <row r="271" spans="1:40" ht="14.5">
      <c r="A271" s="40" t="s">
        <v>625</v>
      </c>
      <c r="B271" s="70">
        <v>44048</v>
      </c>
      <c r="C271" s="74">
        <v>1</v>
      </c>
      <c r="D271" s="74">
        <v>1</v>
      </c>
      <c r="E271" s="74"/>
      <c r="F271" s="74" t="s">
        <v>2026</v>
      </c>
      <c r="G271" s="74"/>
      <c r="H271" s="74">
        <v>1</v>
      </c>
      <c r="I271" s="74"/>
      <c r="J271" s="74"/>
      <c r="K271" s="74"/>
      <c r="L271" s="74"/>
      <c r="M271" s="74"/>
      <c r="N271" s="74">
        <v>1830</v>
      </c>
      <c r="O271" s="74"/>
      <c r="P271" s="74"/>
      <c r="Q271" s="74"/>
      <c r="R271" s="74">
        <v>1</v>
      </c>
      <c r="S271" s="74"/>
      <c r="T271" s="74"/>
      <c r="U271" s="74"/>
      <c r="V271" s="21"/>
      <c r="W271" s="21"/>
      <c r="X271" s="21"/>
      <c r="Y271" s="21"/>
      <c r="Z271" s="21"/>
      <c r="AA271" s="21"/>
      <c r="AB271" s="21"/>
      <c r="AC271" s="21"/>
      <c r="AD271" s="21"/>
      <c r="AE271" s="21"/>
      <c r="AF271" s="21"/>
      <c r="AG271" s="21"/>
      <c r="AH271" s="21"/>
      <c r="AI271" s="21"/>
      <c r="AJ271" s="21"/>
      <c r="AK271" s="21"/>
      <c r="AL271" s="21"/>
      <c r="AM271" s="21"/>
      <c r="AN271" s="21"/>
    </row>
    <row r="272" spans="1:40" ht="14.5">
      <c r="A272" s="40" t="s">
        <v>626</v>
      </c>
      <c r="B272" s="70">
        <v>44058</v>
      </c>
      <c r="C272" s="74">
        <v>50</v>
      </c>
      <c r="D272" s="74">
        <v>50</v>
      </c>
      <c r="E272" s="74"/>
      <c r="F272" s="74">
        <v>39.299999999999997</v>
      </c>
      <c r="G272" s="74"/>
      <c r="H272" s="74"/>
      <c r="I272" s="74">
        <v>3</v>
      </c>
      <c r="J272" s="74">
        <v>47</v>
      </c>
      <c r="K272" s="74"/>
      <c r="L272" s="74"/>
      <c r="M272" s="74"/>
      <c r="N272" s="74" t="s">
        <v>2027</v>
      </c>
      <c r="O272" s="74"/>
      <c r="P272" s="74"/>
      <c r="Q272" s="74"/>
      <c r="R272" s="74"/>
      <c r="S272" s="74"/>
      <c r="T272" s="74"/>
      <c r="U272" s="74"/>
      <c r="V272" s="21"/>
      <c r="W272" s="21"/>
      <c r="X272" s="21"/>
      <c r="Y272" s="21"/>
      <c r="Z272" s="21"/>
      <c r="AA272" s="21"/>
      <c r="AB272" s="21"/>
      <c r="AC272" s="21"/>
      <c r="AD272" s="21"/>
      <c r="AE272" s="21"/>
      <c r="AF272" s="21"/>
      <c r="AG272" s="21"/>
      <c r="AH272" s="21"/>
      <c r="AI272" s="21"/>
      <c r="AJ272" s="21"/>
      <c r="AK272" s="21"/>
      <c r="AL272" s="21"/>
      <c r="AM272" s="21"/>
      <c r="AN272" s="21"/>
    </row>
    <row r="273" spans="1:40" ht="14.5">
      <c r="A273" s="40" t="s">
        <v>2028</v>
      </c>
      <c r="B273" s="70">
        <v>44060</v>
      </c>
      <c r="C273" s="74"/>
      <c r="D273" s="74">
        <v>101</v>
      </c>
      <c r="E273" s="74"/>
      <c r="F273" s="74"/>
      <c r="G273" s="74"/>
      <c r="H273" s="74"/>
      <c r="I273" s="74"/>
      <c r="J273" s="74"/>
      <c r="K273" s="74"/>
      <c r="L273" s="74"/>
      <c r="M273" s="74"/>
      <c r="N273" s="74"/>
      <c r="O273" s="74"/>
      <c r="P273" s="74"/>
      <c r="Q273" s="74"/>
      <c r="R273" s="74"/>
      <c r="S273" s="74"/>
      <c r="T273" s="74"/>
      <c r="U273" s="74"/>
      <c r="V273" s="21"/>
      <c r="W273" s="21"/>
      <c r="X273" s="21"/>
      <c r="Y273" s="21"/>
      <c r="Z273" s="21"/>
      <c r="AA273" s="21"/>
      <c r="AB273" s="21"/>
      <c r="AC273" s="21"/>
      <c r="AD273" s="21"/>
      <c r="AE273" s="21"/>
      <c r="AF273" s="21"/>
      <c r="AG273" s="21"/>
      <c r="AH273" s="21"/>
      <c r="AI273" s="21"/>
      <c r="AJ273" s="21"/>
      <c r="AK273" s="21"/>
      <c r="AL273" s="21"/>
      <c r="AM273" s="21"/>
      <c r="AN273" s="21"/>
    </row>
    <row r="274" spans="1:40" ht="14.5">
      <c r="A274" s="40" t="s">
        <v>629</v>
      </c>
      <c r="B274" s="71">
        <v>44044</v>
      </c>
      <c r="C274" s="74"/>
      <c r="D274" s="74"/>
      <c r="E274" s="74">
        <v>1</v>
      </c>
      <c r="F274" s="74"/>
      <c r="G274" s="74"/>
      <c r="H274" s="74"/>
      <c r="I274" s="74"/>
      <c r="J274" s="74"/>
      <c r="K274" s="74"/>
      <c r="L274" s="74"/>
      <c r="M274" s="74"/>
      <c r="N274" s="74"/>
      <c r="O274" s="74"/>
      <c r="P274" s="74"/>
      <c r="Q274" s="74"/>
      <c r="R274" s="74"/>
      <c r="S274" s="74"/>
      <c r="T274" s="74"/>
      <c r="U274" s="74"/>
      <c r="V274" s="21"/>
      <c r="W274" s="21"/>
      <c r="X274" s="21"/>
      <c r="Y274" s="21"/>
      <c r="Z274" s="21"/>
      <c r="AA274" s="21"/>
      <c r="AB274" s="21"/>
      <c r="AC274" s="21"/>
      <c r="AD274" s="21"/>
      <c r="AE274" s="21"/>
      <c r="AF274" s="21"/>
      <c r="AG274" s="21"/>
      <c r="AH274" s="21"/>
      <c r="AI274" s="21"/>
      <c r="AJ274" s="21"/>
      <c r="AK274" s="21"/>
      <c r="AL274" s="21"/>
      <c r="AM274" s="21"/>
      <c r="AN274" s="21"/>
    </row>
    <row r="275" spans="1:40" ht="14.5">
      <c r="A275" s="40" t="s">
        <v>631</v>
      </c>
      <c r="B275" s="55">
        <v>44067</v>
      </c>
      <c r="C275" s="74">
        <v>1</v>
      </c>
      <c r="D275" s="74">
        <v>1</v>
      </c>
      <c r="E275" s="74"/>
      <c r="F275" s="74"/>
      <c r="G275" s="74"/>
      <c r="H275" s="74"/>
      <c r="I275" s="74"/>
      <c r="J275" s="74">
        <v>1</v>
      </c>
      <c r="K275" s="74"/>
      <c r="L275" s="74"/>
      <c r="M275" s="74"/>
      <c r="N275" s="74"/>
      <c r="O275" s="74"/>
      <c r="P275" s="74"/>
      <c r="Q275" s="74"/>
      <c r="R275" s="74"/>
      <c r="S275" s="74"/>
      <c r="T275" s="74"/>
      <c r="U275" s="74"/>
      <c r="V275" s="21"/>
      <c r="W275" s="21"/>
      <c r="X275" s="21"/>
      <c r="Y275" s="21"/>
      <c r="Z275" s="21"/>
      <c r="AA275" s="21"/>
      <c r="AB275" s="21"/>
      <c r="AC275" s="21"/>
      <c r="AD275" s="21"/>
      <c r="AE275" s="21"/>
      <c r="AF275" s="21"/>
      <c r="AG275" s="21"/>
      <c r="AH275" s="21"/>
      <c r="AI275" s="21"/>
      <c r="AJ275" s="21"/>
      <c r="AK275" s="21"/>
      <c r="AL275" s="21"/>
      <c r="AM275" s="21"/>
      <c r="AN275" s="21"/>
    </row>
    <row r="276" spans="1:40" ht="14.5">
      <c r="A276" s="40" t="s">
        <v>633</v>
      </c>
      <c r="B276" s="70">
        <v>44070</v>
      </c>
      <c r="C276" s="74">
        <v>1</v>
      </c>
      <c r="D276" s="74">
        <v>1</v>
      </c>
      <c r="E276" s="74"/>
      <c r="F276" s="74" t="s">
        <v>2029</v>
      </c>
      <c r="G276" s="74"/>
      <c r="H276" s="74"/>
      <c r="I276" s="74"/>
      <c r="J276" s="74"/>
      <c r="K276" s="74"/>
      <c r="L276" s="74"/>
      <c r="M276" s="74"/>
      <c r="N276" s="74">
        <v>1920</v>
      </c>
      <c r="O276" s="74">
        <v>1</v>
      </c>
      <c r="P276" s="74"/>
      <c r="Q276" s="74"/>
      <c r="R276" s="74">
        <v>1</v>
      </c>
      <c r="S276" s="74"/>
      <c r="T276" s="74"/>
      <c r="U276" s="74"/>
      <c r="V276" s="21"/>
      <c r="W276" s="21"/>
      <c r="X276" s="21"/>
      <c r="Y276" s="21"/>
      <c r="Z276" s="21"/>
      <c r="AA276" s="21"/>
      <c r="AB276" s="21"/>
      <c r="AC276" s="21"/>
      <c r="AD276" s="21"/>
      <c r="AE276" s="21"/>
      <c r="AF276" s="21"/>
      <c r="AG276" s="21"/>
      <c r="AH276" s="21"/>
      <c r="AI276" s="21"/>
      <c r="AJ276" s="21"/>
      <c r="AK276" s="21"/>
      <c r="AL276" s="21"/>
      <c r="AM276" s="21"/>
      <c r="AN276" s="21"/>
    </row>
    <row r="277" spans="1:40" ht="14.5">
      <c r="A277" s="40" t="s">
        <v>636</v>
      </c>
      <c r="B277" s="70">
        <v>44040</v>
      </c>
      <c r="C277" s="74">
        <v>2</v>
      </c>
      <c r="D277" s="74">
        <v>1</v>
      </c>
      <c r="E277" s="74"/>
      <c r="F277" s="74"/>
      <c r="G277" s="74"/>
      <c r="H277" s="74"/>
      <c r="I277" s="74"/>
      <c r="J277" s="74">
        <v>2</v>
      </c>
      <c r="K277" s="74"/>
      <c r="L277" s="74"/>
      <c r="M277" s="74"/>
      <c r="N277" s="74"/>
      <c r="O277" s="74">
        <v>2</v>
      </c>
      <c r="P277" s="74"/>
      <c r="Q277" s="74"/>
      <c r="R277" s="74"/>
      <c r="S277" s="74"/>
      <c r="T277" s="74"/>
      <c r="U277" s="74"/>
      <c r="V277" s="21"/>
      <c r="W277" s="21"/>
      <c r="X277" s="21"/>
      <c r="Y277" s="21"/>
      <c r="Z277" s="21"/>
      <c r="AA277" s="21"/>
      <c r="AB277" s="21"/>
      <c r="AC277" s="21"/>
      <c r="AD277" s="21"/>
      <c r="AE277" s="21"/>
      <c r="AF277" s="21"/>
      <c r="AG277" s="21"/>
      <c r="AH277" s="21"/>
      <c r="AI277" s="21"/>
      <c r="AJ277" s="21"/>
      <c r="AK277" s="21"/>
      <c r="AL277" s="21"/>
      <c r="AM277" s="21"/>
      <c r="AN277" s="21"/>
    </row>
    <row r="278" spans="1:40" ht="14.5">
      <c r="A278" s="40" t="s">
        <v>637</v>
      </c>
      <c r="B278" s="70">
        <v>44057</v>
      </c>
      <c r="C278" s="74"/>
      <c r="D278" s="74"/>
      <c r="E278" s="74">
        <v>2</v>
      </c>
      <c r="F278" s="74"/>
      <c r="G278" s="74"/>
      <c r="H278" s="74"/>
      <c r="I278" s="74"/>
      <c r="J278" s="74"/>
      <c r="K278" s="74"/>
      <c r="L278" s="74"/>
      <c r="M278" s="74"/>
      <c r="N278" s="74"/>
      <c r="O278" s="74"/>
      <c r="P278" s="74"/>
      <c r="Q278" s="74"/>
      <c r="R278" s="74"/>
      <c r="S278" s="74"/>
      <c r="T278" s="74"/>
      <c r="U278" s="74"/>
      <c r="V278" s="21"/>
      <c r="W278" s="21"/>
      <c r="X278" s="21"/>
      <c r="Y278" s="21"/>
      <c r="Z278" s="21"/>
      <c r="AA278" s="21"/>
      <c r="AB278" s="21"/>
      <c r="AC278" s="21"/>
      <c r="AD278" s="21"/>
      <c r="AE278" s="21"/>
      <c r="AF278" s="21"/>
      <c r="AG278" s="21"/>
      <c r="AH278" s="21"/>
      <c r="AI278" s="21"/>
      <c r="AJ278" s="21"/>
      <c r="AK278" s="21"/>
      <c r="AL278" s="21"/>
      <c r="AM278" s="21"/>
      <c r="AN278" s="21"/>
    </row>
    <row r="279" spans="1:40" ht="14.5">
      <c r="A279" s="40" t="s">
        <v>642</v>
      </c>
      <c r="B279" s="70">
        <v>44076</v>
      </c>
      <c r="C279" s="74">
        <v>1</v>
      </c>
      <c r="D279" s="74">
        <v>1</v>
      </c>
      <c r="E279" s="74"/>
      <c r="F279" s="74" t="s">
        <v>2030</v>
      </c>
      <c r="G279" s="74"/>
      <c r="H279" s="74"/>
      <c r="I279" s="74"/>
      <c r="J279" s="74">
        <v>1</v>
      </c>
      <c r="K279" s="74"/>
      <c r="L279" s="74"/>
      <c r="M279" s="74"/>
      <c r="N279" s="74">
        <v>3200</v>
      </c>
      <c r="O279" s="74"/>
      <c r="P279" s="74"/>
      <c r="Q279" s="74"/>
      <c r="R279" s="74"/>
      <c r="S279" s="74"/>
      <c r="T279" s="74"/>
      <c r="U279" s="74"/>
      <c r="V279" s="21"/>
      <c r="W279" s="21"/>
      <c r="X279" s="21"/>
      <c r="Y279" s="21"/>
      <c r="Z279" s="21"/>
      <c r="AA279" s="21"/>
      <c r="AB279" s="21"/>
      <c r="AC279" s="21"/>
      <c r="AD279" s="21"/>
      <c r="AE279" s="21"/>
      <c r="AF279" s="21"/>
      <c r="AG279" s="21"/>
      <c r="AH279" s="21"/>
      <c r="AI279" s="21"/>
      <c r="AJ279" s="21"/>
      <c r="AK279" s="21"/>
      <c r="AL279" s="21"/>
      <c r="AM279" s="21"/>
      <c r="AN279" s="21"/>
    </row>
    <row r="280" spans="1:40" ht="14.5">
      <c r="A280" s="40" t="s">
        <v>644</v>
      </c>
      <c r="B280" s="70">
        <v>44075</v>
      </c>
      <c r="C280" s="74">
        <v>1</v>
      </c>
      <c r="D280" s="74">
        <v>1</v>
      </c>
      <c r="E280" s="74"/>
      <c r="F280" s="74"/>
      <c r="G280" s="74"/>
      <c r="H280" s="74">
        <v>1</v>
      </c>
      <c r="I280" s="74"/>
      <c r="J280" s="74"/>
      <c r="K280" s="74"/>
      <c r="L280" s="74"/>
      <c r="M280" s="74"/>
      <c r="N280" s="74">
        <v>1680</v>
      </c>
      <c r="O280" s="74"/>
      <c r="P280" s="74"/>
      <c r="Q280" s="74"/>
      <c r="R280" s="74">
        <v>1</v>
      </c>
      <c r="S280" s="74"/>
      <c r="T280" s="74"/>
      <c r="U280" s="74"/>
      <c r="V280" s="21"/>
      <c r="W280" s="21"/>
      <c r="X280" s="21"/>
      <c r="Y280" s="21"/>
      <c r="Z280" s="21"/>
      <c r="AA280" s="21"/>
      <c r="AB280" s="21"/>
      <c r="AC280" s="21"/>
      <c r="AD280" s="21"/>
      <c r="AE280" s="21"/>
      <c r="AF280" s="21"/>
      <c r="AG280" s="21"/>
      <c r="AH280" s="21"/>
      <c r="AI280" s="21"/>
      <c r="AJ280" s="21"/>
      <c r="AK280" s="21"/>
      <c r="AL280" s="21"/>
      <c r="AM280" s="21"/>
      <c r="AN280" s="21"/>
    </row>
    <row r="281" spans="1:40" ht="14.5">
      <c r="A281" s="40" t="s">
        <v>646</v>
      </c>
      <c r="B281" s="70">
        <v>44079</v>
      </c>
      <c r="C281" s="75">
        <v>43</v>
      </c>
      <c r="D281" s="74">
        <v>43</v>
      </c>
      <c r="E281" s="74">
        <v>21</v>
      </c>
      <c r="F281" s="74"/>
      <c r="G281" s="74"/>
      <c r="H281" s="74"/>
      <c r="I281" s="74"/>
      <c r="J281" s="74"/>
      <c r="K281" s="74"/>
      <c r="L281" s="74"/>
      <c r="M281" s="74"/>
      <c r="N281" s="74"/>
      <c r="O281" s="74"/>
      <c r="P281" s="74"/>
      <c r="Q281" s="74"/>
      <c r="R281" s="74"/>
      <c r="S281" s="74"/>
      <c r="T281" s="74"/>
      <c r="U281" s="74"/>
      <c r="V281" s="21"/>
      <c r="W281" s="21"/>
      <c r="X281" s="21"/>
      <c r="Y281" s="21"/>
      <c r="Z281" s="21"/>
      <c r="AA281" s="21"/>
      <c r="AB281" s="21"/>
      <c r="AC281" s="21"/>
      <c r="AD281" s="21"/>
      <c r="AE281" s="21"/>
      <c r="AF281" s="21"/>
      <c r="AG281" s="21"/>
      <c r="AH281" s="21"/>
      <c r="AI281" s="21"/>
      <c r="AJ281" s="21"/>
      <c r="AK281" s="21"/>
      <c r="AL281" s="21"/>
      <c r="AM281" s="21"/>
      <c r="AN281" s="21"/>
    </row>
    <row r="282" spans="1:40" ht="14.5">
      <c r="A282" s="40" t="s">
        <v>648</v>
      </c>
      <c r="B282" s="70">
        <v>44084</v>
      </c>
      <c r="C282" s="74">
        <v>69</v>
      </c>
      <c r="D282" s="74">
        <v>68</v>
      </c>
      <c r="E282" s="74"/>
      <c r="F282" s="74" t="s">
        <v>2031</v>
      </c>
      <c r="G282" s="74"/>
      <c r="H282" s="74"/>
      <c r="I282" s="96">
        <v>26</v>
      </c>
      <c r="J282" s="74">
        <f>65-26</f>
        <v>39</v>
      </c>
      <c r="K282" s="74"/>
      <c r="L282" s="74"/>
      <c r="M282" s="74"/>
      <c r="N282" s="74" t="s">
        <v>2032</v>
      </c>
      <c r="O282" s="74">
        <v>14</v>
      </c>
      <c r="P282" s="74"/>
      <c r="Q282" s="74">
        <v>4</v>
      </c>
      <c r="R282" s="74">
        <v>22</v>
      </c>
      <c r="S282" s="74">
        <v>2</v>
      </c>
      <c r="T282" s="74"/>
      <c r="U282" s="74"/>
      <c r="V282" s="21"/>
      <c r="W282" s="21"/>
      <c r="X282" s="21"/>
      <c r="Y282" s="21"/>
      <c r="Z282" s="21"/>
      <c r="AA282" s="21"/>
      <c r="AB282" s="21"/>
      <c r="AC282" s="21"/>
      <c r="AD282" s="21"/>
      <c r="AE282" s="21"/>
      <c r="AF282" s="21"/>
      <c r="AG282" s="21"/>
      <c r="AH282" s="21"/>
      <c r="AI282" s="21"/>
      <c r="AJ282" s="21"/>
      <c r="AK282" s="21"/>
      <c r="AL282" s="21"/>
      <c r="AM282" s="21"/>
      <c r="AN282" s="21"/>
    </row>
    <row r="283" spans="1:40" ht="14.5">
      <c r="A283" s="40" t="s">
        <v>652</v>
      </c>
      <c r="B283" s="70">
        <v>44069</v>
      </c>
      <c r="C283" s="74">
        <v>14</v>
      </c>
      <c r="D283" s="74">
        <v>14</v>
      </c>
      <c r="E283" s="74"/>
      <c r="F283" s="74">
        <v>38</v>
      </c>
      <c r="G283" s="74"/>
      <c r="H283" s="74"/>
      <c r="I283" s="74"/>
      <c r="J283" s="74"/>
      <c r="K283" s="74"/>
      <c r="L283" s="74"/>
      <c r="M283" s="74">
        <v>2</v>
      </c>
      <c r="N283" s="74">
        <v>3224</v>
      </c>
      <c r="O283" s="74">
        <v>7</v>
      </c>
      <c r="P283" s="74"/>
      <c r="Q283" s="74"/>
      <c r="R283" s="74"/>
      <c r="S283" s="74"/>
      <c r="T283" s="74"/>
      <c r="U283" s="74"/>
      <c r="V283" s="21"/>
      <c r="W283" s="21"/>
      <c r="X283" s="21"/>
      <c r="Y283" s="21"/>
      <c r="Z283" s="21"/>
      <c r="AA283" s="21"/>
      <c r="AB283" s="21"/>
      <c r="AC283" s="21"/>
      <c r="AD283" s="21"/>
      <c r="AE283" s="21"/>
      <c r="AF283" s="21"/>
      <c r="AG283" s="21"/>
      <c r="AH283" s="21"/>
      <c r="AI283" s="21"/>
      <c r="AJ283" s="21"/>
      <c r="AK283" s="21"/>
      <c r="AL283" s="21"/>
      <c r="AM283" s="21"/>
      <c r="AN283" s="21"/>
    </row>
    <row r="284" spans="1:40" ht="14.5">
      <c r="A284" s="40" t="s">
        <v>658</v>
      </c>
      <c r="B284" s="70">
        <v>44082</v>
      </c>
      <c r="C284" s="74">
        <v>1</v>
      </c>
      <c r="D284" s="74">
        <v>1</v>
      </c>
      <c r="E284" s="74"/>
      <c r="F284" s="74">
        <v>39</v>
      </c>
      <c r="G284" s="74"/>
      <c r="H284" s="74"/>
      <c r="I284" s="74"/>
      <c r="J284" s="74"/>
      <c r="K284" s="74" t="s">
        <v>2033</v>
      </c>
      <c r="L284" s="74"/>
      <c r="M284" s="74"/>
      <c r="N284" s="74">
        <v>3360</v>
      </c>
      <c r="O284" s="74"/>
      <c r="P284" s="74"/>
      <c r="Q284" s="74"/>
      <c r="R284" s="74"/>
      <c r="S284" s="74"/>
      <c r="T284" s="74"/>
      <c r="U284" s="74"/>
      <c r="V284" s="21"/>
      <c r="W284" s="21"/>
      <c r="X284" s="21"/>
      <c r="Y284" s="21"/>
      <c r="Z284" s="21"/>
      <c r="AA284" s="21"/>
      <c r="AB284" s="21"/>
      <c r="AC284" s="21"/>
      <c r="AD284" s="21"/>
      <c r="AE284" s="21"/>
      <c r="AF284" s="21"/>
      <c r="AG284" s="21"/>
      <c r="AH284" s="21"/>
      <c r="AI284" s="21"/>
      <c r="AJ284" s="21"/>
      <c r="AK284" s="21"/>
      <c r="AL284" s="21"/>
      <c r="AM284" s="21"/>
      <c r="AN284" s="21"/>
    </row>
    <row r="285" spans="1:40" ht="14.5">
      <c r="A285" s="40" t="s">
        <v>660</v>
      </c>
      <c r="B285" s="85">
        <v>44078</v>
      </c>
      <c r="C285" s="74"/>
      <c r="D285" s="74"/>
      <c r="E285" s="74"/>
      <c r="F285" s="74"/>
      <c r="G285" s="74">
        <v>1</v>
      </c>
      <c r="H285" s="74"/>
      <c r="I285" s="74"/>
      <c r="J285" s="74"/>
      <c r="K285" s="74"/>
      <c r="L285" s="74"/>
      <c r="M285" s="74"/>
      <c r="N285" s="74"/>
      <c r="O285" s="74"/>
      <c r="P285" s="74"/>
      <c r="Q285" s="74"/>
      <c r="R285" s="74"/>
      <c r="S285" s="74">
        <v>1</v>
      </c>
      <c r="T285" s="74"/>
      <c r="U285" s="74"/>
      <c r="V285" s="21"/>
      <c r="W285" s="21"/>
      <c r="X285" s="21"/>
      <c r="Y285" s="21"/>
      <c r="Z285" s="21"/>
      <c r="AA285" s="21"/>
      <c r="AB285" s="21"/>
      <c r="AC285" s="21"/>
      <c r="AD285" s="21"/>
      <c r="AE285" s="21"/>
      <c r="AF285" s="21"/>
      <c r="AG285" s="21"/>
      <c r="AH285" s="21"/>
      <c r="AI285" s="21"/>
      <c r="AJ285" s="21"/>
      <c r="AK285" s="21"/>
      <c r="AL285" s="21"/>
      <c r="AM285" s="21"/>
      <c r="AN285" s="21"/>
    </row>
    <row r="286" spans="1:40" ht="14.5">
      <c r="A286" s="40" t="s">
        <v>128</v>
      </c>
      <c r="B286" s="85">
        <v>44080</v>
      </c>
      <c r="C286" s="88">
        <v>15</v>
      </c>
      <c r="D286" s="88">
        <v>15</v>
      </c>
      <c r="E286" s="74"/>
      <c r="F286" s="74" t="s">
        <v>2034</v>
      </c>
      <c r="G286" s="74"/>
      <c r="H286" s="74"/>
      <c r="I286" s="74"/>
      <c r="J286" s="74"/>
      <c r="K286" s="74"/>
      <c r="L286" s="74"/>
      <c r="M286" s="74"/>
      <c r="N286" s="74" t="s">
        <v>2035</v>
      </c>
      <c r="O286" s="74"/>
      <c r="P286" s="74"/>
      <c r="Q286" s="74"/>
      <c r="R286" s="74"/>
      <c r="S286" s="74"/>
      <c r="T286" s="74" t="s">
        <v>2036</v>
      </c>
      <c r="U286" s="74"/>
      <c r="V286" s="21"/>
      <c r="W286" s="21"/>
      <c r="X286" s="21"/>
      <c r="Y286" s="21"/>
      <c r="Z286" s="21"/>
      <c r="AA286" s="21"/>
      <c r="AB286" s="21"/>
      <c r="AC286" s="21"/>
      <c r="AD286" s="21"/>
      <c r="AE286" s="21"/>
      <c r="AF286" s="21"/>
      <c r="AG286" s="21"/>
      <c r="AH286" s="21"/>
      <c r="AI286" s="21"/>
      <c r="AJ286" s="21"/>
      <c r="AK286" s="21"/>
      <c r="AL286" s="21"/>
      <c r="AM286" s="21"/>
      <c r="AN286" s="21"/>
    </row>
    <row r="287" spans="1:40" ht="14.5">
      <c r="A287" s="40"/>
      <c r="B287" s="85"/>
      <c r="C287" s="89">
        <v>17</v>
      </c>
      <c r="D287" s="89">
        <v>17</v>
      </c>
      <c r="E287" s="74"/>
      <c r="F287" s="74" t="s">
        <v>2037</v>
      </c>
      <c r="G287" s="74"/>
      <c r="H287" s="74"/>
      <c r="I287" s="74"/>
      <c r="J287" s="74"/>
      <c r="K287" s="74"/>
      <c r="L287" s="74"/>
      <c r="M287" s="74"/>
      <c r="N287" s="74" t="s">
        <v>2038</v>
      </c>
      <c r="O287" s="74"/>
      <c r="P287" s="74"/>
      <c r="Q287" s="74"/>
      <c r="R287" s="74"/>
      <c r="S287" s="74"/>
      <c r="T287" s="74" t="s">
        <v>2036</v>
      </c>
      <c r="U287" s="74"/>
      <c r="V287" s="21"/>
      <c r="W287" s="21"/>
      <c r="X287" s="21"/>
      <c r="Y287" s="21"/>
      <c r="Z287" s="21"/>
      <c r="AA287" s="21"/>
      <c r="AB287" s="21"/>
      <c r="AC287" s="21"/>
      <c r="AD287" s="21"/>
      <c r="AE287" s="21"/>
      <c r="AF287" s="21"/>
      <c r="AG287" s="21"/>
      <c r="AH287" s="21"/>
      <c r="AI287" s="21"/>
      <c r="AJ287" s="21"/>
      <c r="AK287" s="21"/>
      <c r="AL287" s="21"/>
      <c r="AM287" s="21"/>
      <c r="AN287" s="21"/>
    </row>
    <row r="288" spans="1:40" ht="14.5">
      <c r="A288" s="40" t="s">
        <v>665</v>
      </c>
      <c r="B288" s="85">
        <v>44088</v>
      </c>
      <c r="C288" s="74">
        <v>257</v>
      </c>
      <c r="D288" s="74">
        <v>257</v>
      </c>
      <c r="E288" s="74">
        <v>122</v>
      </c>
      <c r="F288" s="74"/>
      <c r="G288" s="74"/>
      <c r="H288" s="74"/>
      <c r="I288" s="96">
        <v>70</v>
      </c>
      <c r="J288" s="74"/>
      <c r="K288" s="74"/>
      <c r="L288" s="74"/>
      <c r="M288" s="74"/>
      <c r="N288" s="74"/>
      <c r="O288" s="74">
        <v>69</v>
      </c>
      <c r="P288" s="74"/>
      <c r="Q288" s="74">
        <v>6</v>
      </c>
      <c r="R288" s="74"/>
      <c r="S288" s="74">
        <v>5</v>
      </c>
      <c r="T288" s="74"/>
      <c r="U288" s="74"/>
      <c r="V288" s="21"/>
      <c r="W288" s="21"/>
      <c r="X288" s="21"/>
      <c r="Y288" s="21"/>
      <c r="Z288" s="21"/>
      <c r="AA288" s="21"/>
      <c r="AB288" s="21"/>
      <c r="AC288" s="21"/>
      <c r="AD288" s="21"/>
      <c r="AE288" s="21"/>
      <c r="AF288" s="21"/>
      <c r="AG288" s="21"/>
      <c r="AH288" s="21"/>
      <c r="AI288" s="21"/>
      <c r="AJ288" s="21"/>
      <c r="AK288" s="21"/>
      <c r="AL288" s="21"/>
      <c r="AM288" s="21"/>
      <c r="AN288" s="21"/>
    </row>
    <row r="289" spans="1:40" ht="14.5">
      <c r="A289" s="40" t="s">
        <v>667</v>
      </c>
      <c r="B289" s="85">
        <v>44081</v>
      </c>
      <c r="C289" s="74">
        <v>1</v>
      </c>
      <c r="D289" s="74">
        <v>1</v>
      </c>
      <c r="E289" s="74"/>
      <c r="F289" s="74" t="s">
        <v>2039</v>
      </c>
      <c r="G289" s="74"/>
      <c r="H289" s="74"/>
      <c r="I289" s="74"/>
      <c r="J289" s="74"/>
      <c r="K289" s="74"/>
      <c r="L289" s="74"/>
      <c r="M289" s="74"/>
      <c r="N289" s="74">
        <v>3630</v>
      </c>
      <c r="O289" s="74"/>
      <c r="P289" s="74"/>
      <c r="Q289" s="74"/>
      <c r="R289" s="74"/>
      <c r="S289" s="74"/>
      <c r="T289" s="74"/>
      <c r="U289" s="74"/>
      <c r="V289" s="21"/>
      <c r="W289" s="21"/>
      <c r="X289" s="21"/>
      <c r="Y289" s="21"/>
      <c r="Z289" s="21"/>
      <c r="AA289" s="21"/>
      <c r="AB289" s="21"/>
      <c r="AC289" s="21"/>
      <c r="AD289" s="21"/>
      <c r="AE289" s="21"/>
      <c r="AF289" s="21"/>
      <c r="AG289" s="21"/>
      <c r="AH289" s="21"/>
      <c r="AI289" s="21"/>
      <c r="AJ289" s="21"/>
      <c r="AK289" s="21"/>
      <c r="AL289" s="21"/>
      <c r="AM289" s="21"/>
      <c r="AN289" s="21"/>
    </row>
    <row r="290" spans="1:40" ht="14.5">
      <c r="A290" s="40" t="s">
        <v>668</v>
      </c>
      <c r="B290" s="85">
        <v>44081</v>
      </c>
      <c r="C290" s="74">
        <v>1</v>
      </c>
      <c r="D290" s="74">
        <v>1</v>
      </c>
      <c r="E290" s="74"/>
      <c r="F290" s="74" t="s">
        <v>2040</v>
      </c>
      <c r="G290" s="74"/>
      <c r="H290" s="74"/>
      <c r="I290" s="74"/>
      <c r="J290" s="74"/>
      <c r="K290" s="74"/>
      <c r="L290" s="74"/>
      <c r="M290" s="74"/>
      <c r="N290" s="74">
        <v>3095</v>
      </c>
      <c r="O290" s="74">
        <v>1</v>
      </c>
      <c r="P290" s="74"/>
      <c r="Q290" s="74"/>
      <c r="R290" s="74"/>
      <c r="S290" s="74"/>
      <c r="T290" s="74"/>
      <c r="U290" s="74"/>
      <c r="V290" s="21"/>
      <c r="W290" s="21"/>
      <c r="X290" s="21"/>
      <c r="Y290" s="21"/>
      <c r="Z290" s="21"/>
      <c r="AA290" s="21"/>
      <c r="AB290" s="21"/>
      <c r="AC290" s="21"/>
      <c r="AD290" s="21"/>
      <c r="AE290" s="21"/>
      <c r="AF290" s="21"/>
      <c r="AG290" s="21"/>
      <c r="AH290" s="21"/>
      <c r="AI290" s="21"/>
      <c r="AJ290" s="21"/>
      <c r="AK290" s="21"/>
      <c r="AL290" s="21"/>
      <c r="AM290" s="21"/>
      <c r="AN290" s="21"/>
    </row>
    <row r="291" spans="1:40" ht="14.5">
      <c r="A291" s="40" t="s">
        <v>672</v>
      </c>
      <c r="B291" s="85">
        <v>44085</v>
      </c>
      <c r="C291" s="74">
        <v>1</v>
      </c>
      <c r="D291" s="74">
        <v>1</v>
      </c>
      <c r="E291" s="74"/>
      <c r="F291" s="74" t="s">
        <v>2041</v>
      </c>
      <c r="G291" s="74"/>
      <c r="H291" s="74"/>
      <c r="I291" s="74"/>
      <c r="J291" s="74"/>
      <c r="K291" s="74"/>
      <c r="L291" s="74"/>
      <c r="M291" s="74"/>
      <c r="N291" s="74">
        <v>3460</v>
      </c>
      <c r="O291" s="74"/>
      <c r="P291" s="74"/>
      <c r="Q291" s="74"/>
      <c r="R291" s="74"/>
      <c r="S291" s="74"/>
      <c r="T291" s="74"/>
      <c r="U291" s="74"/>
      <c r="V291" s="21"/>
      <c r="W291" s="21"/>
      <c r="X291" s="21"/>
      <c r="Y291" s="21"/>
      <c r="Z291" s="21"/>
      <c r="AA291" s="21"/>
      <c r="AB291" s="21"/>
      <c r="AC291" s="21"/>
      <c r="AD291" s="21"/>
      <c r="AE291" s="21"/>
      <c r="AF291" s="21"/>
      <c r="AG291" s="21"/>
      <c r="AH291" s="21"/>
      <c r="AI291" s="21"/>
      <c r="AJ291" s="21"/>
      <c r="AK291" s="21"/>
      <c r="AL291" s="21"/>
      <c r="AM291" s="21"/>
      <c r="AN291" s="21"/>
    </row>
    <row r="292" spans="1:40" ht="14.5">
      <c r="A292" s="40" t="s">
        <v>674</v>
      </c>
      <c r="B292" s="85">
        <v>44085</v>
      </c>
      <c r="C292" s="74">
        <v>1</v>
      </c>
      <c r="D292" s="74">
        <v>1</v>
      </c>
      <c r="E292" s="74"/>
      <c r="F292" s="74">
        <v>39</v>
      </c>
      <c r="G292" s="74"/>
      <c r="H292" s="74"/>
      <c r="I292" s="74"/>
      <c r="J292" s="74"/>
      <c r="K292" s="74"/>
      <c r="L292" s="74"/>
      <c r="M292" s="74"/>
      <c r="N292" s="74">
        <v>3495</v>
      </c>
      <c r="O292" s="74"/>
      <c r="P292" s="74"/>
      <c r="Q292" s="74"/>
      <c r="R292" s="74"/>
      <c r="S292" s="74"/>
      <c r="T292" s="74"/>
      <c r="U292" s="74"/>
      <c r="V292" s="21"/>
      <c r="W292" s="21"/>
      <c r="X292" s="21"/>
      <c r="Y292" s="21"/>
      <c r="Z292" s="21"/>
      <c r="AA292" s="21"/>
      <c r="AB292" s="21"/>
      <c r="AC292" s="21"/>
      <c r="AD292" s="21"/>
      <c r="AE292" s="21"/>
      <c r="AF292" s="21"/>
      <c r="AG292" s="21"/>
      <c r="AH292" s="21"/>
      <c r="AI292" s="21"/>
      <c r="AJ292" s="21"/>
      <c r="AK292" s="21"/>
      <c r="AL292" s="21"/>
      <c r="AM292" s="21"/>
      <c r="AN292" s="21"/>
    </row>
    <row r="293" spans="1:40" ht="14.5">
      <c r="A293" s="40" t="s">
        <v>676</v>
      </c>
      <c r="B293" s="82">
        <v>44081</v>
      </c>
      <c r="C293" s="74">
        <v>1</v>
      </c>
      <c r="D293" s="74">
        <v>1</v>
      </c>
      <c r="E293" s="74"/>
      <c r="F293" s="74" t="s">
        <v>2042</v>
      </c>
      <c r="G293" s="74"/>
      <c r="H293" s="74"/>
      <c r="I293" s="74"/>
      <c r="J293" s="74"/>
      <c r="K293" s="74"/>
      <c r="L293" s="74"/>
      <c r="M293" s="74"/>
      <c r="N293" s="74"/>
      <c r="O293" s="74"/>
      <c r="P293" s="74"/>
      <c r="Q293" s="74"/>
      <c r="R293" s="74"/>
      <c r="S293" s="74"/>
      <c r="T293" s="74"/>
      <c r="U293" s="74"/>
      <c r="V293" s="21"/>
      <c r="W293" s="21"/>
      <c r="X293" s="21"/>
      <c r="Y293" s="21"/>
      <c r="Z293" s="21"/>
      <c r="AA293" s="21"/>
      <c r="AB293" s="21"/>
      <c r="AC293" s="21"/>
      <c r="AD293" s="21"/>
      <c r="AE293" s="21"/>
      <c r="AF293" s="21"/>
      <c r="AG293" s="21"/>
      <c r="AH293" s="21"/>
      <c r="AI293" s="21"/>
      <c r="AJ293" s="21"/>
      <c r="AK293" s="21"/>
      <c r="AL293" s="21"/>
      <c r="AM293" s="21"/>
      <c r="AN293" s="21"/>
    </row>
    <row r="294" spans="1:40" ht="14.5">
      <c r="A294" s="40" t="s">
        <v>678</v>
      </c>
      <c r="B294" s="82">
        <v>44091</v>
      </c>
      <c r="C294" s="74">
        <v>20</v>
      </c>
      <c r="D294" s="74">
        <v>20</v>
      </c>
      <c r="E294" s="74"/>
      <c r="F294" s="74" t="s">
        <v>2043</v>
      </c>
      <c r="G294" s="74"/>
      <c r="H294" s="74"/>
      <c r="I294" s="74"/>
      <c r="J294" s="74"/>
      <c r="K294" s="74"/>
      <c r="L294" s="74"/>
      <c r="M294" s="74"/>
      <c r="N294" s="74"/>
      <c r="O294" s="74"/>
      <c r="P294" s="74"/>
      <c r="Q294" s="74"/>
      <c r="R294" s="74"/>
      <c r="S294" s="74"/>
      <c r="T294" s="74"/>
      <c r="U294" s="74"/>
      <c r="V294" s="21"/>
      <c r="W294" s="21"/>
      <c r="X294" s="21"/>
      <c r="Y294" s="21"/>
      <c r="Z294" s="21"/>
      <c r="AA294" s="21"/>
      <c r="AB294" s="21"/>
      <c r="AC294" s="21"/>
      <c r="AD294" s="21"/>
      <c r="AE294" s="21"/>
      <c r="AF294" s="21"/>
      <c r="AG294" s="21"/>
      <c r="AH294" s="21"/>
      <c r="AI294" s="21"/>
      <c r="AJ294" s="21"/>
      <c r="AK294" s="21"/>
      <c r="AL294" s="21"/>
      <c r="AM294" s="21"/>
      <c r="AN294" s="21"/>
    </row>
    <row r="295" spans="1:40" ht="14.5">
      <c r="A295" s="40" t="s">
        <v>681</v>
      </c>
      <c r="B295" s="82">
        <v>44092</v>
      </c>
      <c r="C295" s="74">
        <v>179</v>
      </c>
      <c r="D295" s="74">
        <v>179</v>
      </c>
      <c r="E295" s="74"/>
      <c r="F295" s="74" t="s">
        <v>2044</v>
      </c>
      <c r="G295" s="74"/>
      <c r="H295" s="74"/>
      <c r="I295" s="74">
        <v>21</v>
      </c>
      <c r="J295" s="74"/>
      <c r="K295" s="74"/>
      <c r="L295" s="74"/>
      <c r="M295" s="74"/>
      <c r="N295" s="74" t="s">
        <v>2045</v>
      </c>
      <c r="O295" s="74">
        <v>31</v>
      </c>
      <c r="P295" s="74"/>
      <c r="Q295" s="74"/>
      <c r="R295" s="74"/>
      <c r="S295" s="74"/>
      <c r="T295" s="74"/>
      <c r="U295" s="74"/>
      <c r="V295" s="21"/>
      <c r="W295" s="21"/>
      <c r="X295" s="21"/>
      <c r="Y295" s="21"/>
      <c r="Z295" s="21"/>
      <c r="AA295" s="21"/>
      <c r="AB295" s="21"/>
      <c r="AC295" s="21"/>
      <c r="AD295" s="21"/>
      <c r="AE295" s="21"/>
      <c r="AF295" s="21"/>
      <c r="AG295" s="21"/>
      <c r="AH295" s="21"/>
      <c r="AI295" s="21"/>
      <c r="AJ295" s="21"/>
      <c r="AK295" s="21"/>
      <c r="AL295" s="21"/>
      <c r="AM295" s="21"/>
      <c r="AN295" s="21"/>
    </row>
    <row r="296" spans="1:40" ht="14.5">
      <c r="A296" s="40" t="s">
        <v>683</v>
      </c>
      <c r="B296" s="82">
        <v>44064</v>
      </c>
      <c r="C296" s="74">
        <v>1</v>
      </c>
      <c r="D296" s="74">
        <v>1</v>
      </c>
      <c r="E296" s="74"/>
      <c r="F296" s="74" t="s">
        <v>735</v>
      </c>
      <c r="G296" s="74"/>
      <c r="H296" s="74"/>
      <c r="I296" s="74">
        <v>1</v>
      </c>
      <c r="J296" s="74"/>
      <c r="K296" s="74"/>
      <c r="L296" s="74"/>
      <c r="M296" s="74"/>
      <c r="N296" s="74"/>
      <c r="O296" s="74"/>
      <c r="P296" s="74"/>
      <c r="Q296" s="74"/>
      <c r="R296" s="74"/>
      <c r="S296" s="74"/>
      <c r="T296" s="74"/>
      <c r="U296" s="74"/>
      <c r="V296" s="21"/>
      <c r="W296" s="21"/>
      <c r="X296" s="21"/>
      <c r="Y296" s="21"/>
      <c r="Z296" s="21"/>
      <c r="AA296" s="21"/>
      <c r="AB296" s="21"/>
      <c r="AC296" s="21"/>
      <c r="AD296" s="21"/>
      <c r="AE296" s="21"/>
      <c r="AF296" s="21"/>
      <c r="AG296" s="21"/>
      <c r="AH296" s="21"/>
      <c r="AI296" s="21"/>
      <c r="AJ296" s="21"/>
      <c r="AK296" s="21"/>
      <c r="AL296" s="21"/>
      <c r="AM296" s="21"/>
      <c r="AN296" s="21"/>
    </row>
    <row r="297" spans="1:40" ht="14.5">
      <c r="A297" s="40" t="s">
        <v>684</v>
      </c>
      <c r="B297" s="82">
        <v>44092</v>
      </c>
      <c r="C297" s="74">
        <v>5</v>
      </c>
      <c r="D297" s="74">
        <v>5</v>
      </c>
      <c r="E297" s="74"/>
      <c r="F297" s="74" t="s">
        <v>2046</v>
      </c>
      <c r="G297" s="74"/>
      <c r="H297" s="74"/>
      <c r="I297" s="74"/>
      <c r="J297" s="74"/>
      <c r="K297" s="74"/>
      <c r="L297" s="74"/>
      <c r="M297" s="74"/>
      <c r="N297" s="74" t="s">
        <v>2047</v>
      </c>
      <c r="O297" s="74"/>
      <c r="P297" s="74"/>
      <c r="Q297" s="74"/>
      <c r="R297" s="74"/>
      <c r="S297" s="74"/>
      <c r="T297" s="74"/>
      <c r="U297" s="74"/>
      <c r="V297" s="21"/>
      <c r="W297" s="21"/>
      <c r="X297" s="21"/>
      <c r="Y297" s="21"/>
      <c r="Z297" s="21"/>
      <c r="AA297" s="21"/>
      <c r="AB297" s="21"/>
      <c r="AC297" s="21"/>
      <c r="AD297" s="21"/>
      <c r="AE297" s="21"/>
      <c r="AF297" s="21"/>
      <c r="AG297" s="21"/>
      <c r="AH297" s="21"/>
      <c r="AI297" s="21"/>
      <c r="AJ297" s="21"/>
      <c r="AK297" s="21"/>
      <c r="AL297" s="21"/>
      <c r="AM297" s="21"/>
      <c r="AN297" s="21"/>
    </row>
    <row r="298" spans="1:40" ht="14.5">
      <c r="A298" s="40" t="s">
        <v>456</v>
      </c>
      <c r="B298" s="82">
        <v>44085</v>
      </c>
      <c r="C298" s="74">
        <v>248</v>
      </c>
      <c r="D298" s="74">
        <v>242</v>
      </c>
      <c r="E298" s="74"/>
      <c r="F298" s="74">
        <v>39</v>
      </c>
      <c r="G298" s="74"/>
      <c r="H298" s="74">
        <v>4</v>
      </c>
      <c r="I298" s="74">
        <v>36</v>
      </c>
      <c r="J298" s="74"/>
      <c r="K298" s="74"/>
      <c r="L298" s="74"/>
      <c r="M298" s="74"/>
      <c r="N298" s="74" t="s">
        <v>2048</v>
      </c>
      <c r="O298" s="74">
        <v>28</v>
      </c>
      <c r="P298" s="74"/>
      <c r="Q298" s="74"/>
      <c r="R298" s="74"/>
      <c r="S298" s="74"/>
      <c r="T298" s="74"/>
      <c r="U298" s="74"/>
      <c r="V298" s="21"/>
      <c r="W298" s="21"/>
      <c r="X298" s="21"/>
      <c r="Y298" s="21"/>
      <c r="Z298" s="21"/>
      <c r="AA298" s="21"/>
      <c r="AB298" s="21"/>
      <c r="AC298" s="21"/>
      <c r="AD298" s="21"/>
      <c r="AE298" s="21"/>
      <c r="AF298" s="21"/>
      <c r="AG298" s="21"/>
      <c r="AH298" s="21"/>
      <c r="AI298" s="21"/>
      <c r="AJ298" s="21"/>
      <c r="AK298" s="21"/>
      <c r="AL298" s="21"/>
      <c r="AM298" s="21"/>
      <c r="AN298" s="21"/>
    </row>
    <row r="299" spans="1:40" ht="14.5">
      <c r="A299" s="40" t="s">
        <v>693</v>
      </c>
      <c r="B299" s="82">
        <v>44099</v>
      </c>
      <c r="C299" s="74">
        <v>1</v>
      </c>
      <c r="D299" s="74">
        <v>1</v>
      </c>
      <c r="E299" s="74"/>
      <c r="F299" s="74">
        <v>38</v>
      </c>
      <c r="G299" s="74"/>
      <c r="H299" s="74"/>
      <c r="I299" s="74"/>
      <c r="J299" s="74"/>
      <c r="K299" s="74"/>
      <c r="L299" s="74"/>
      <c r="M299" s="74"/>
      <c r="N299" s="74">
        <v>3000</v>
      </c>
      <c r="O299" s="74"/>
      <c r="P299" s="74">
        <v>1</v>
      </c>
      <c r="Q299" s="74"/>
      <c r="R299" s="74"/>
      <c r="S299" s="74"/>
      <c r="T299" s="74"/>
      <c r="U299" s="74"/>
      <c r="V299" s="21"/>
      <c r="W299" s="21"/>
      <c r="X299" s="21"/>
      <c r="Y299" s="21"/>
      <c r="Z299" s="21"/>
      <c r="AA299" s="21"/>
      <c r="AB299" s="21"/>
      <c r="AC299" s="21"/>
      <c r="AD299" s="21"/>
      <c r="AE299" s="21"/>
      <c r="AF299" s="21"/>
      <c r="AG299" s="21"/>
      <c r="AH299" s="21"/>
      <c r="AI299" s="21"/>
      <c r="AJ299" s="21"/>
      <c r="AK299" s="21"/>
      <c r="AL299" s="21"/>
      <c r="AM299" s="21"/>
      <c r="AN299" s="21"/>
    </row>
    <row r="300" spans="1:40" ht="14.5">
      <c r="A300" s="40" t="s">
        <v>695</v>
      </c>
      <c r="B300" s="82">
        <v>44097</v>
      </c>
      <c r="C300" s="74">
        <v>93</v>
      </c>
      <c r="D300" s="74">
        <v>93</v>
      </c>
      <c r="E300" s="74">
        <v>11</v>
      </c>
      <c r="F300" s="74" t="s">
        <v>2049</v>
      </c>
      <c r="G300" s="74"/>
      <c r="H300" s="74"/>
      <c r="I300" s="74">
        <v>14</v>
      </c>
      <c r="J300" s="74"/>
      <c r="K300" s="74"/>
      <c r="L300" s="74"/>
      <c r="M300" s="74"/>
      <c r="N300" s="74"/>
      <c r="O300" s="74">
        <v>16</v>
      </c>
      <c r="P300" s="74"/>
      <c r="Q300" s="74">
        <v>3</v>
      </c>
      <c r="R300" s="74"/>
      <c r="S300" s="74"/>
      <c r="T300" s="74"/>
      <c r="U300" s="74"/>
      <c r="V300" s="21"/>
      <c r="W300" s="21"/>
      <c r="X300" s="21"/>
      <c r="Y300" s="21"/>
      <c r="Z300" s="21"/>
      <c r="AA300" s="21"/>
      <c r="AB300" s="21"/>
      <c r="AC300" s="21"/>
      <c r="AD300" s="21"/>
      <c r="AE300" s="21"/>
      <c r="AF300" s="21"/>
      <c r="AG300" s="21"/>
      <c r="AH300" s="21"/>
      <c r="AI300" s="21"/>
      <c r="AJ300" s="21"/>
      <c r="AK300" s="21"/>
      <c r="AL300" s="21"/>
      <c r="AM300" s="21"/>
      <c r="AN300" s="21"/>
    </row>
    <row r="301" spans="1:40" ht="14.5">
      <c r="A301" s="40" t="s">
        <v>700</v>
      </c>
      <c r="B301" s="82">
        <v>44099</v>
      </c>
      <c r="C301" s="74">
        <v>457</v>
      </c>
      <c r="D301" s="74">
        <v>454</v>
      </c>
      <c r="E301" s="74">
        <v>139</v>
      </c>
      <c r="F301" s="74"/>
      <c r="G301" s="74"/>
      <c r="H301" s="74"/>
      <c r="I301" s="74">
        <v>56</v>
      </c>
      <c r="J301" s="74">
        <v>389</v>
      </c>
      <c r="K301" s="74"/>
      <c r="L301" s="74"/>
      <c r="M301" s="74"/>
      <c r="N301" s="74"/>
      <c r="O301" s="74"/>
      <c r="P301" s="74"/>
      <c r="Q301" s="152">
        <v>5</v>
      </c>
      <c r="R301" s="74"/>
      <c r="S301" s="74">
        <v>2</v>
      </c>
      <c r="T301" s="74"/>
      <c r="U301" s="74"/>
      <c r="V301" s="21"/>
      <c r="W301" s="21"/>
      <c r="X301" s="21"/>
      <c r="Y301" s="21"/>
      <c r="Z301" s="21"/>
      <c r="AA301" s="21"/>
      <c r="AB301" s="21"/>
      <c r="AC301" s="21"/>
      <c r="AD301" s="21"/>
      <c r="AE301" s="21"/>
      <c r="AF301" s="21"/>
      <c r="AG301" s="21"/>
      <c r="AH301" s="21"/>
      <c r="AI301" s="21"/>
      <c r="AJ301" s="21"/>
      <c r="AK301" s="21"/>
      <c r="AL301" s="21"/>
      <c r="AM301" s="21"/>
      <c r="AN301" s="21"/>
    </row>
    <row r="302" spans="1:40" ht="14.5">
      <c r="A302" s="40" t="s">
        <v>702</v>
      </c>
      <c r="B302" s="82">
        <v>44095</v>
      </c>
      <c r="C302" s="74">
        <v>2</v>
      </c>
      <c r="D302" s="74">
        <v>2</v>
      </c>
      <c r="E302" s="74"/>
      <c r="F302" s="74" t="s">
        <v>2050</v>
      </c>
      <c r="G302" s="74"/>
      <c r="H302" s="74">
        <v>1</v>
      </c>
      <c r="I302" s="74"/>
      <c r="J302" s="74"/>
      <c r="K302" s="74"/>
      <c r="L302" s="74"/>
      <c r="M302" s="74"/>
      <c r="N302" s="74" t="s">
        <v>2051</v>
      </c>
      <c r="O302" s="74">
        <v>2</v>
      </c>
      <c r="P302" s="74"/>
      <c r="Q302" s="74"/>
      <c r="R302" s="74"/>
      <c r="S302" s="74"/>
      <c r="T302" s="74"/>
      <c r="U302" s="74"/>
      <c r="V302" s="21"/>
      <c r="W302" s="21"/>
      <c r="X302" s="21"/>
      <c r="Y302" s="21"/>
      <c r="Z302" s="21"/>
      <c r="AA302" s="21"/>
      <c r="AB302" s="21"/>
      <c r="AC302" s="21"/>
      <c r="AD302" s="21"/>
      <c r="AE302" s="21"/>
      <c r="AF302" s="21"/>
      <c r="AG302" s="21"/>
      <c r="AH302" s="21"/>
      <c r="AI302" s="21"/>
      <c r="AJ302" s="21"/>
      <c r="AK302" s="21"/>
      <c r="AL302" s="21"/>
      <c r="AM302" s="21"/>
      <c r="AN302" s="21"/>
    </row>
    <row r="303" spans="1:40" ht="14.5">
      <c r="A303" s="40" t="s">
        <v>705</v>
      </c>
      <c r="B303" s="82">
        <v>44095</v>
      </c>
      <c r="C303" s="74">
        <v>14</v>
      </c>
      <c r="D303" s="74">
        <v>14</v>
      </c>
      <c r="E303" s="74">
        <v>38</v>
      </c>
      <c r="F303" s="74" t="s">
        <v>2052</v>
      </c>
      <c r="G303" s="74">
        <v>2</v>
      </c>
      <c r="H303" s="74">
        <v>1</v>
      </c>
      <c r="I303" s="74">
        <v>4</v>
      </c>
      <c r="J303" s="74">
        <v>7</v>
      </c>
      <c r="K303" s="74"/>
      <c r="L303" s="74"/>
      <c r="M303" s="74">
        <v>4</v>
      </c>
      <c r="N303" s="74" t="s">
        <v>2053</v>
      </c>
      <c r="O303" s="74">
        <v>4</v>
      </c>
      <c r="P303" s="74"/>
      <c r="Q303" s="74"/>
      <c r="R303" s="74"/>
      <c r="S303" s="74"/>
      <c r="T303" s="74"/>
      <c r="U303" s="74"/>
      <c r="V303" s="21"/>
      <c r="W303" s="21"/>
      <c r="X303" s="21"/>
      <c r="Y303" s="21"/>
      <c r="Z303" s="21"/>
      <c r="AA303" s="21"/>
      <c r="AB303" s="21"/>
      <c r="AC303" s="21"/>
      <c r="AD303" s="21"/>
      <c r="AE303" s="21"/>
      <c r="AF303" s="21"/>
      <c r="AG303" s="21"/>
      <c r="AH303" s="21"/>
      <c r="AI303" s="21"/>
      <c r="AJ303" s="21"/>
      <c r="AK303" s="21"/>
      <c r="AL303" s="21"/>
      <c r="AM303" s="21"/>
      <c r="AN303" s="21"/>
    </row>
    <row r="304" spans="1:40" ht="14.5">
      <c r="A304" s="40" t="s">
        <v>710</v>
      </c>
      <c r="B304" s="82">
        <v>44090</v>
      </c>
      <c r="C304" s="74">
        <v>1</v>
      </c>
      <c r="D304" s="74">
        <v>1</v>
      </c>
      <c r="E304" s="74"/>
      <c r="F304" s="74">
        <v>33</v>
      </c>
      <c r="G304" s="74"/>
      <c r="H304" s="74"/>
      <c r="I304" s="74">
        <v>1</v>
      </c>
      <c r="J304" s="74"/>
      <c r="K304" s="74"/>
      <c r="L304" s="74"/>
      <c r="M304" s="74"/>
      <c r="N304" s="74"/>
      <c r="O304" s="74"/>
      <c r="P304" s="74"/>
      <c r="Q304" s="74"/>
      <c r="R304" s="74"/>
      <c r="S304" s="74"/>
      <c r="T304" s="74"/>
      <c r="U304" s="74"/>
      <c r="V304" s="21"/>
      <c r="W304" s="21"/>
      <c r="X304" s="21"/>
      <c r="Y304" s="21"/>
      <c r="Z304" s="21"/>
      <c r="AA304" s="21"/>
      <c r="AB304" s="21"/>
      <c r="AC304" s="21"/>
      <c r="AD304" s="21"/>
      <c r="AE304" s="21"/>
      <c r="AF304" s="21"/>
      <c r="AG304" s="21"/>
      <c r="AH304" s="21"/>
      <c r="AI304" s="21"/>
      <c r="AJ304" s="21"/>
      <c r="AK304" s="21"/>
      <c r="AL304" s="21"/>
      <c r="AM304" s="21"/>
      <c r="AN304" s="21"/>
    </row>
    <row r="305" spans="1:40" ht="14.5">
      <c r="A305" s="40" t="s">
        <v>711</v>
      </c>
      <c r="B305" s="82">
        <v>44101</v>
      </c>
      <c r="C305" s="74">
        <v>68</v>
      </c>
      <c r="D305" s="74">
        <v>67</v>
      </c>
      <c r="E305" s="74"/>
      <c r="F305" s="74"/>
      <c r="G305" s="74">
        <v>2</v>
      </c>
      <c r="H305" s="74">
        <v>3</v>
      </c>
      <c r="I305" s="103">
        <v>9</v>
      </c>
      <c r="J305" s="74"/>
      <c r="K305" s="74"/>
      <c r="L305" s="74"/>
      <c r="M305" s="74"/>
      <c r="N305" s="74"/>
      <c r="O305" s="74">
        <v>12</v>
      </c>
      <c r="P305" s="74"/>
      <c r="Q305" s="74">
        <v>1</v>
      </c>
      <c r="R305" s="74"/>
      <c r="S305" s="74">
        <v>1</v>
      </c>
      <c r="T305" s="74"/>
      <c r="U305" s="74"/>
      <c r="V305" s="21"/>
      <c r="W305" s="21"/>
      <c r="X305" s="21"/>
      <c r="Y305" s="21"/>
      <c r="Z305" s="21"/>
      <c r="AA305" s="21"/>
      <c r="AB305" s="21"/>
      <c r="AC305" s="21"/>
      <c r="AD305" s="21"/>
      <c r="AE305" s="21"/>
      <c r="AF305" s="21"/>
      <c r="AG305" s="21"/>
      <c r="AH305" s="21"/>
      <c r="AI305" s="21"/>
      <c r="AJ305" s="21"/>
      <c r="AK305" s="21"/>
      <c r="AL305" s="21"/>
      <c r="AM305" s="21"/>
      <c r="AN305" s="21"/>
    </row>
    <row r="306" spans="1:40" ht="14.5">
      <c r="A306" s="40" t="s">
        <v>714</v>
      </c>
      <c r="B306" s="82">
        <v>44102</v>
      </c>
      <c r="C306" s="74">
        <v>1</v>
      </c>
      <c r="D306" s="74">
        <v>1</v>
      </c>
      <c r="E306" s="74"/>
      <c r="F306" s="74" t="s">
        <v>715</v>
      </c>
      <c r="G306" s="74"/>
      <c r="H306" s="74"/>
      <c r="I306" s="103"/>
      <c r="J306" s="74"/>
      <c r="K306" s="74"/>
      <c r="L306" s="74"/>
      <c r="M306" s="74"/>
      <c r="N306" s="74">
        <v>2890</v>
      </c>
      <c r="O306" s="74"/>
      <c r="P306" s="74"/>
      <c r="Q306" s="74"/>
      <c r="R306" s="74"/>
      <c r="S306" s="74"/>
      <c r="T306" s="74"/>
      <c r="U306" s="74"/>
      <c r="V306" s="21"/>
      <c r="W306" s="21"/>
      <c r="X306" s="21"/>
      <c r="Y306" s="21"/>
      <c r="Z306" s="21"/>
      <c r="AA306" s="21"/>
      <c r="AB306" s="21"/>
      <c r="AC306" s="21"/>
      <c r="AD306" s="21"/>
      <c r="AE306" s="21"/>
      <c r="AF306" s="21"/>
      <c r="AG306" s="21"/>
      <c r="AH306" s="21"/>
      <c r="AI306" s="21"/>
      <c r="AJ306" s="21"/>
      <c r="AK306" s="21"/>
      <c r="AL306" s="21"/>
      <c r="AM306" s="21"/>
      <c r="AN306" s="21"/>
    </row>
    <row r="307" spans="1:40" ht="14.5">
      <c r="A307" s="40" t="s">
        <v>718</v>
      </c>
      <c r="B307" s="82">
        <v>44099</v>
      </c>
      <c r="C307" s="74">
        <v>61</v>
      </c>
      <c r="D307" s="74">
        <v>61</v>
      </c>
      <c r="E307" s="74"/>
      <c r="F307" s="74" t="s">
        <v>2054</v>
      </c>
      <c r="G307" s="74">
        <v>2</v>
      </c>
      <c r="H307" s="104">
        <v>4</v>
      </c>
      <c r="I307" s="105">
        <v>7</v>
      </c>
      <c r="J307" s="74"/>
      <c r="K307" s="74"/>
      <c r="L307" s="74"/>
      <c r="M307" s="74"/>
      <c r="N307" s="74" t="s">
        <v>2055</v>
      </c>
      <c r="O307" s="74">
        <v>53</v>
      </c>
      <c r="P307" s="74"/>
      <c r="Q307" s="74">
        <v>0</v>
      </c>
      <c r="R307" s="74"/>
      <c r="S307" s="74">
        <v>1</v>
      </c>
      <c r="T307" s="74"/>
      <c r="U307" s="33" t="s">
        <v>2006</v>
      </c>
      <c r="V307" s="34" t="s">
        <v>2007</v>
      </c>
      <c r="W307" s="9"/>
      <c r="X307" s="21"/>
      <c r="Y307" s="21"/>
      <c r="Z307" s="21"/>
      <c r="AA307" s="21"/>
      <c r="AB307" s="21"/>
      <c r="AC307" s="21"/>
      <c r="AD307" s="21"/>
      <c r="AE307" s="21"/>
      <c r="AF307" s="21"/>
      <c r="AG307" s="21"/>
      <c r="AH307" s="21"/>
      <c r="AI307" s="21"/>
      <c r="AJ307" s="21"/>
      <c r="AK307" s="21"/>
      <c r="AL307" s="21"/>
      <c r="AM307" s="21"/>
      <c r="AN307" s="21"/>
    </row>
    <row r="308" spans="1:40" ht="14.5">
      <c r="A308" s="40" t="s">
        <v>722</v>
      </c>
      <c r="B308" s="82">
        <v>44103</v>
      </c>
      <c r="C308" s="74">
        <v>37</v>
      </c>
      <c r="D308" s="74">
        <v>37</v>
      </c>
      <c r="E308" s="74"/>
      <c r="F308" s="74" t="s">
        <v>2056</v>
      </c>
      <c r="G308" s="74"/>
      <c r="H308" s="74">
        <v>1</v>
      </c>
      <c r="I308" s="103">
        <v>1</v>
      </c>
      <c r="J308" s="74">
        <v>35</v>
      </c>
      <c r="K308" s="74"/>
      <c r="L308" s="74"/>
      <c r="M308" s="74"/>
      <c r="N308" s="74" t="s">
        <v>2057</v>
      </c>
      <c r="O308" s="74">
        <v>5</v>
      </c>
      <c r="P308" s="74"/>
      <c r="Q308" s="74"/>
      <c r="R308" s="74"/>
      <c r="S308" s="74">
        <v>1</v>
      </c>
      <c r="T308" s="74"/>
      <c r="U308" s="9"/>
      <c r="V308" s="9"/>
      <c r="W308" s="9"/>
      <c r="X308" s="21"/>
      <c r="Y308" s="21"/>
      <c r="Z308" s="21"/>
      <c r="AA308" s="21"/>
      <c r="AB308" s="21"/>
      <c r="AC308" s="21"/>
      <c r="AD308" s="21"/>
      <c r="AE308" s="21"/>
      <c r="AF308" s="21"/>
      <c r="AG308" s="21"/>
      <c r="AH308" s="21"/>
      <c r="AI308" s="21"/>
      <c r="AJ308" s="21"/>
      <c r="AK308" s="21"/>
      <c r="AL308" s="21"/>
      <c r="AM308" s="21"/>
      <c r="AN308" s="21"/>
    </row>
    <row r="309" spans="1:40" ht="14.5">
      <c r="A309" s="40" t="s">
        <v>724</v>
      </c>
      <c r="B309" s="82">
        <v>44103</v>
      </c>
      <c r="C309" s="74">
        <v>53</v>
      </c>
      <c r="D309" s="74">
        <v>53</v>
      </c>
      <c r="E309" s="74"/>
      <c r="F309" s="74" t="s">
        <v>2058</v>
      </c>
      <c r="G309" s="74"/>
      <c r="H309" s="74"/>
      <c r="I309" s="102">
        <v>9</v>
      </c>
      <c r="J309" s="74"/>
      <c r="K309" s="74"/>
      <c r="L309" s="74"/>
      <c r="M309" s="74"/>
      <c r="N309" s="74"/>
      <c r="O309" s="74"/>
      <c r="P309" s="74"/>
      <c r="Q309" s="74"/>
      <c r="R309" s="74"/>
      <c r="S309" s="74"/>
      <c r="T309" s="74"/>
      <c r="U309" s="9"/>
      <c r="V309" s="9"/>
      <c r="W309" s="9"/>
      <c r="X309" s="21"/>
      <c r="Y309" s="21"/>
      <c r="Z309" s="21"/>
      <c r="AA309" s="21"/>
      <c r="AB309" s="21"/>
      <c r="AC309" s="21"/>
      <c r="AD309" s="21"/>
      <c r="AE309" s="21"/>
      <c r="AF309" s="21"/>
      <c r="AG309" s="21"/>
      <c r="AH309" s="21"/>
      <c r="AI309" s="21"/>
      <c r="AJ309" s="21"/>
      <c r="AK309" s="21"/>
      <c r="AL309" s="21"/>
      <c r="AM309" s="21"/>
      <c r="AN309" s="21"/>
    </row>
    <row r="310" spans="1:40" ht="14.5">
      <c r="A310" s="40" t="s">
        <v>726</v>
      </c>
      <c r="B310" s="82">
        <v>44106</v>
      </c>
      <c r="C310" s="74">
        <v>16</v>
      </c>
      <c r="D310" s="74">
        <v>16</v>
      </c>
      <c r="E310" s="74"/>
      <c r="F310" s="74" t="s">
        <v>2059</v>
      </c>
      <c r="G310" s="74"/>
      <c r="H310" s="74"/>
      <c r="I310" s="103"/>
      <c r="J310" s="74"/>
      <c r="K310" s="74"/>
      <c r="L310" s="74"/>
      <c r="M310" s="74"/>
      <c r="N310" s="74">
        <v>3130</v>
      </c>
      <c r="O310" s="74"/>
      <c r="P310" s="74"/>
      <c r="Q310" s="74"/>
      <c r="R310" s="74"/>
      <c r="S310" s="74"/>
      <c r="T310" s="74"/>
      <c r="U310" s="9"/>
      <c r="V310" s="9"/>
      <c r="W310" s="9"/>
      <c r="X310" s="21"/>
      <c r="Y310" s="21"/>
      <c r="Z310" s="21"/>
      <c r="AA310" s="21"/>
      <c r="AB310" s="21"/>
      <c r="AC310" s="21"/>
      <c r="AD310" s="21"/>
      <c r="AE310" s="21"/>
      <c r="AF310" s="21"/>
      <c r="AG310" s="21"/>
      <c r="AH310" s="21"/>
      <c r="AI310" s="21"/>
      <c r="AJ310" s="21"/>
      <c r="AK310" s="21"/>
      <c r="AL310" s="21"/>
      <c r="AM310" s="21"/>
      <c r="AN310" s="21"/>
    </row>
    <row r="311" spans="1:40" ht="14.5">
      <c r="A311" s="40" t="s">
        <v>192</v>
      </c>
      <c r="B311" s="82">
        <v>44106</v>
      </c>
      <c r="C311" s="74">
        <v>2</v>
      </c>
      <c r="D311" s="74">
        <v>2</v>
      </c>
      <c r="E311" s="74"/>
      <c r="F311" s="74" t="s">
        <v>2060</v>
      </c>
      <c r="G311" s="74"/>
      <c r="H311" s="74"/>
      <c r="I311" s="103"/>
      <c r="J311" s="74"/>
      <c r="K311" s="74"/>
      <c r="L311" s="74"/>
      <c r="M311" s="74"/>
      <c r="N311" s="74" t="s">
        <v>2061</v>
      </c>
      <c r="O311" s="74"/>
      <c r="P311" s="74"/>
      <c r="Q311" s="74"/>
      <c r="R311" s="74"/>
      <c r="S311" s="74"/>
      <c r="T311" s="74"/>
      <c r="U311" s="9"/>
      <c r="V311" s="9"/>
      <c r="W311" s="9"/>
      <c r="X311" s="21"/>
      <c r="Y311" s="21"/>
      <c r="Z311" s="21"/>
      <c r="AA311" s="21"/>
      <c r="AB311" s="21"/>
      <c r="AC311" s="21"/>
      <c r="AD311" s="21"/>
      <c r="AE311" s="21"/>
      <c r="AF311" s="21"/>
      <c r="AG311" s="21"/>
      <c r="AH311" s="21"/>
      <c r="AI311" s="21"/>
      <c r="AJ311" s="21"/>
      <c r="AK311" s="21"/>
      <c r="AL311" s="21"/>
      <c r="AM311" s="21"/>
      <c r="AN311" s="21"/>
    </row>
    <row r="312" spans="1:40" ht="14.5">
      <c r="A312" s="40" t="s">
        <v>731</v>
      </c>
      <c r="B312" s="82">
        <v>44007</v>
      </c>
      <c r="C312" s="74">
        <v>1</v>
      </c>
      <c r="D312" s="74">
        <v>1</v>
      </c>
      <c r="E312" s="74"/>
      <c r="F312" s="74">
        <v>35</v>
      </c>
      <c r="G312" s="74"/>
      <c r="H312" s="74"/>
      <c r="I312" s="103">
        <v>1</v>
      </c>
      <c r="J312" s="74"/>
      <c r="K312" s="74"/>
      <c r="L312" s="74"/>
      <c r="M312" s="74"/>
      <c r="N312" s="74"/>
      <c r="O312" s="74"/>
      <c r="P312" s="74"/>
      <c r="Q312" s="74"/>
      <c r="R312" s="74"/>
      <c r="S312" s="74"/>
      <c r="T312" s="74"/>
      <c r="U312" s="9"/>
      <c r="V312" s="9"/>
      <c r="W312" s="9"/>
      <c r="X312" s="21"/>
      <c r="Y312" s="21"/>
      <c r="Z312" s="21"/>
      <c r="AA312" s="21"/>
      <c r="AB312" s="21"/>
      <c r="AC312" s="21"/>
      <c r="AD312" s="21"/>
      <c r="AE312" s="21"/>
      <c r="AF312" s="21"/>
      <c r="AG312" s="21"/>
      <c r="AH312" s="21"/>
      <c r="AI312" s="21"/>
      <c r="AJ312" s="21"/>
      <c r="AK312" s="21"/>
      <c r="AL312" s="21"/>
      <c r="AM312" s="21"/>
      <c r="AN312" s="21"/>
    </row>
    <row r="313" spans="1:40" ht="14.5">
      <c r="A313" s="40" t="s">
        <v>734</v>
      </c>
      <c r="B313" s="84">
        <v>44079</v>
      </c>
      <c r="C313" s="74">
        <v>1</v>
      </c>
      <c r="D313" s="74">
        <v>1</v>
      </c>
      <c r="E313" s="74"/>
      <c r="F313" s="74">
        <v>38</v>
      </c>
      <c r="G313" s="74"/>
      <c r="H313" s="74"/>
      <c r="I313" s="103"/>
      <c r="J313" s="74">
        <v>1</v>
      </c>
      <c r="K313" s="74"/>
      <c r="L313" s="74"/>
      <c r="M313" s="74"/>
      <c r="N313" s="74">
        <v>3130</v>
      </c>
      <c r="O313" s="74"/>
      <c r="P313" s="74"/>
      <c r="Q313" s="74"/>
      <c r="R313" s="74"/>
      <c r="S313" s="74"/>
      <c r="T313" s="74"/>
      <c r="U313" s="9"/>
      <c r="V313" s="9"/>
      <c r="W313" s="9"/>
      <c r="X313" s="21"/>
      <c r="Y313" s="21"/>
      <c r="Z313" s="21"/>
      <c r="AA313" s="21"/>
      <c r="AB313" s="21"/>
      <c r="AC313" s="21"/>
      <c r="AD313" s="21"/>
      <c r="AE313" s="21"/>
      <c r="AF313" s="21"/>
      <c r="AG313" s="21"/>
      <c r="AH313" s="21"/>
      <c r="AI313" s="21"/>
      <c r="AJ313" s="21"/>
      <c r="AK313" s="21"/>
      <c r="AL313" s="21"/>
      <c r="AM313" s="21"/>
      <c r="AN313" s="21"/>
    </row>
    <row r="314" spans="1:40" ht="14.5">
      <c r="A314" s="40" t="s">
        <v>736</v>
      </c>
      <c r="B314" s="84">
        <v>44104</v>
      </c>
      <c r="C314" s="74">
        <v>13</v>
      </c>
      <c r="D314" s="74">
        <v>13</v>
      </c>
      <c r="E314" s="74">
        <v>5</v>
      </c>
      <c r="F314" s="74"/>
      <c r="G314" s="74"/>
      <c r="H314" s="74"/>
      <c r="I314" s="103"/>
      <c r="J314" s="74"/>
      <c r="K314" s="74"/>
      <c r="L314" s="74"/>
      <c r="M314" s="74"/>
      <c r="N314" s="74"/>
      <c r="O314" s="74"/>
      <c r="P314" s="74"/>
      <c r="Q314" s="74"/>
      <c r="R314" s="74"/>
      <c r="S314" s="74">
        <v>1</v>
      </c>
      <c r="T314" s="74"/>
      <c r="U314" s="9"/>
      <c r="V314" s="9"/>
      <c r="W314" s="9"/>
      <c r="X314" s="21"/>
      <c r="Y314" s="21"/>
      <c r="Z314" s="21"/>
      <c r="AA314" s="21"/>
      <c r="AB314" s="21"/>
      <c r="AC314" s="21"/>
      <c r="AD314" s="21"/>
      <c r="AE314" s="21"/>
      <c r="AF314" s="21"/>
      <c r="AG314" s="21"/>
      <c r="AH314" s="21"/>
      <c r="AI314" s="21"/>
      <c r="AJ314" s="21"/>
      <c r="AK314" s="21"/>
      <c r="AL314" s="21"/>
      <c r="AM314" s="21"/>
      <c r="AN314" s="21"/>
    </row>
    <row r="315" spans="1:40" ht="14.5">
      <c r="A315" s="40" t="s">
        <v>738</v>
      </c>
      <c r="B315" s="84">
        <v>44112</v>
      </c>
      <c r="C315" s="74">
        <v>26</v>
      </c>
      <c r="D315" s="74">
        <v>26</v>
      </c>
      <c r="E315" s="74">
        <v>40</v>
      </c>
      <c r="F315" s="74"/>
      <c r="G315" s="74"/>
      <c r="H315" s="74"/>
      <c r="I315" s="103"/>
      <c r="J315" s="74"/>
      <c r="K315" s="74"/>
      <c r="L315" s="74"/>
      <c r="M315" s="74"/>
      <c r="N315" s="74"/>
      <c r="O315" s="74"/>
      <c r="P315" s="74"/>
      <c r="Q315" s="74"/>
      <c r="R315" s="74"/>
      <c r="S315" s="74"/>
      <c r="T315" s="74"/>
      <c r="U315" s="9"/>
      <c r="V315" s="9"/>
      <c r="W315" s="9"/>
      <c r="X315" s="21"/>
      <c r="Y315" s="21"/>
      <c r="Z315" s="21"/>
      <c r="AA315" s="21"/>
      <c r="AB315" s="21"/>
      <c r="AC315" s="21"/>
      <c r="AD315" s="21"/>
      <c r="AE315" s="21"/>
      <c r="AF315" s="21"/>
      <c r="AG315" s="21"/>
      <c r="AH315" s="21"/>
      <c r="AI315" s="21"/>
      <c r="AJ315" s="21"/>
      <c r="AK315" s="21"/>
      <c r="AL315" s="21"/>
      <c r="AM315" s="21"/>
      <c r="AN315" s="21"/>
    </row>
    <row r="316" spans="1:40" ht="14.5">
      <c r="A316" s="40" t="s">
        <v>742</v>
      </c>
      <c r="B316" s="84">
        <v>44075</v>
      </c>
      <c r="C316" s="74">
        <v>1</v>
      </c>
      <c r="D316" s="74">
        <v>1</v>
      </c>
      <c r="E316" s="74"/>
      <c r="F316" s="74">
        <v>38</v>
      </c>
      <c r="G316" s="74"/>
      <c r="H316" s="74"/>
      <c r="I316" s="103"/>
      <c r="J316" s="74"/>
      <c r="K316" s="74"/>
      <c r="L316" s="74"/>
      <c r="M316" s="74"/>
      <c r="N316" s="74"/>
      <c r="O316" s="74">
        <v>1</v>
      </c>
      <c r="P316" s="74"/>
      <c r="Q316" s="74"/>
      <c r="R316" s="74"/>
      <c r="S316" s="74"/>
      <c r="T316" s="74"/>
      <c r="U316" s="9"/>
      <c r="V316" s="9"/>
      <c r="W316" s="9"/>
      <c r="X316" s="21"/>
      <c r="Y316" s="21"/>
      <c r="Z316" s="21"/>
      <c r="AA316" s="21"/>
      <c r="AB316" s="21"/>
      <c r="AC316" s="21"/>
      <c r="AD316" s="21"/>
      <c r="AE316" s="21"/>
      <c r="AF316" s="21"/>
      <c r="AG316" s="21"/>
      <c r="AH316" s="21"/>
      <c r="AI316" s="21"/>
      <c r="AJ316" s="21"/>
      <c r="AK316" s="21"/>
      <c r="AL316" s="21"/>
      <c r="AM316" s="21"/>
      <c r="AN316" s="21"/>
    </row>
    <row r="317" spans="1:40" ht="14.5">
      <c r="A317" s="40" t="s">
        <v>744</v>
      </c>
      <c r="B317" s="84">
        <v>44113</v>
      </c>
      <c r="C317" s="74">
        <v>2</v>
      </c>
      <c r="D317" s="74">
        <v>2</v>
      </c>
      <c r="E317" s="74"/>
      <c r="F317" s="74" t="s">
        <v>2062</v>
      </c>
      <c r="G317" s="74"/>
      <c r="H317" s="74"/>
      <c r="I317" s="103"/>
      <c r="J317" s="74"/>
      <c r="K317" s="74"/>
      <c r="L317" s="74"/>
      <c r="M317" s="74"/>
      <c r="N317" s="74" t="s">
        <v>2063</v>
      </c>
      <c r="O317" s="74"/>
      <c r="P317" s="74"/>
      <c r="Q317" s="74"/>
      <c r="R317" s="74"/>
      <c r="S317" s="74"/>
      <c r="T317" s="74"/>
      <c r="U317" s="9"/>
      <c r="V317" s="9"/>
      <c r="W317" s="9"/>
      <c r="X317" s="21"/>
      <c r="Y317" s="21"/>
      <c r="Z317" s="21"/>
      <c r="AA317" s="21"/>
      <c r="AB317" s="21"/>
      <c r="AC317" s="21"/>
      <c r="AD317" s="21"/>
      <c r="AE317" s="21"/>
      <c r="AF317" s="21"/>
      <c r="AG317" s="21"/>
      <c r="AH317" s="21"/>
      <c r="AI317" s="21"/>
      <c r="AJ317" s="21"/>
      <c r="AK317" s="21"/>
      <c r="AL317" s="21"/>
      <c r="AM317" s="21"/>
      <c r="AN317" s="21"/>
    </row>
    <row r="318" spans="1:40" ht="14.5">
      <c r="A318" s="40" t="s">
        <v>747</v>
      </c>
      <c r="B318" s="84">
        <v>44110</v>
      </c>
      <c r="C318" s="74">
        <v>1</v>
      </c>
      <c r="D318" s="74">
        <v>1</v>
      </c>
      <c r="E318" s="74"/>
      <c r="F318" s="74" t="s">
        <v>748</v>
      </c>
      <c r="G318" s="74"/>
      <c r="H318" s="74"/>
      <c r="I318" s="103"/>
      <c r="J318" s="74"/>
      <c r="K318" s="74"/>
      <c r="L318" s="74"/>
      <c r="M318" s="74"/>
      <c r="N318" s="74"/>
      <c r="O318" s="74"/>
      <c r="P318" s="74"/>
      <c r="Q318" s="74"/>
      <c r="R318" s="74"/>
      <c r="S318" s="74"/>
      <c r="T318" s="74"/>
      <c r="U318" s="9"/>
      <c r="V318" s="9"/>
      <c r="W318" s="9"/>
      <c r="X318" s="21"/>
      <c r="Y318" s="21"/>
      <c r="Z318" s="21"/>
      <c r="AA318" s="21"/>
      <c r="AB318" s="21"/>
      <c r="AC318" s="21"/>
      <c r="AD318" s="21"/>
      <c r="AE318" s="21"/>
      <c r="AF318" s="21"/>
      <c r="AG318" s="21"/>
      <c r="AH318" s="21"/>
      <c r="AI318" s="21"/>
      <c r="AJ318" s="21"/>
      <c r="AK318" s="21"/>
      <c r="AL318" s="21"/>
      <c r="AM318" s="21"/>
      <c r="AN318" s="21"/>
    </row>
    <row r="319" spans="1:40" ht="14.5">
      <c r="A319" s="40" t="s">
        <v>751</v>
      </c>
      <c r="B319" s="84">
        <v>44110</v>
      </c>
      <c r="C319" s="74">
        <v>1</v>
      </c>
      <c r="D319" s="74">
        <v>1</v>
      </c>
      <c r="E319" s="74"/>
      <c r="F319" s="74">
        <v>39</v>
      </c>
      <c r="G319" s="74"/>
      <c r="H319" s="74"/>
      <c r="I319" s="103"/>
      <c r="J319" s="74"/>
      <c r="K319" s="74"/>
      <c r="L319" s="74"/>
      <c r="M319" s="74"/>
      <c r="N319" s="74">
        <v>3545</v>
      </c>
      <c r="O319" s="74">
        <v>1</v>
      </c>
      <c r="P319" s="74"/>
      <c r="Q319" s="74"/>
      <c r="R319" s="74"/>
      <c r="S319" s="74">
        <v>1</v>
      </c>
      <c r="T319" s="74"/>
      <c r="U319" s="9"/>
      <c r="V319" s="9"/>
      <c r="W319" s="9"/>
      <c r="X319" s="21"/>
      <c r="Y319" s="21"/>
      <c r="Z319" s="21"/>
      <c r="AA319" s="21"/>
      <c r="AB319" s="21"/>
      <c r="AC319" s="21"/>
      <c r="AD319" s="21"/>
      <c r="AE319" s="21"/>
      <c r="AF319" s="21"/>
      <c r="AG319" s="21"/>
      <c r="AH319" s="21"/>
      <c r="AI319" s="21"/>
      <c r="AJ319" s="21"/>
      <c r="AK319" s="21"/>
      <c r="AL319" s="21"/>
      <c r="AM319" s="21"/>
      <c r="AN319" s="21"/>
    </row>
    <row r="320" spans="1:40" ht="14.5">
      <c r="A320" s="40" t="s">
        <v>752</v>
      </c>
      <c r="B320" s="84">
        <v>44111</v>
      </c>
      <c r="C320" s="74">
        <v>19</v>
      </c>
      <c r="D320" s="74">
        <v>19</v>
      </c>
      <c r="E320" s="74">
        <v>13</v>
      </c>
      <c r="F320" s="74"/>
      <c r="G320" s="74"/>
      <c r="H320" s="74"/>
      <c r="I320" s="103"/>
      <c r="J320" s="74"/>
      <c r="K320" s="74"/>
      <c r="L320" s="74"/>
      <c r="M320" s="74"/>
      <c r="N320" s="74"/>
      <c r="O320" s="74"/>
      <c r="P320" s="74"/>
      <c r="Q320" s="74"/>
      <c r="R320" s="74"/>
      <c r="S320" s="74"/>
      <c r="T320" s="74"/>
      <c r="U320" s="9"/>
      <c r="V320" s="9"/>
      <c r="W320" s="9"/>
      <c r="X320" s="21"/>
      <c r="Y320" s="21"/>
      <c r="Z320" s="21"/>
      <c r="AA320" s="21"/>
      <c r="AB320" s="21"/>
      <c r="AC320" s="21"/>
      <c r="AD320" s="21"/>
      <c r="AE320" s="21"/>
      <c r="AF320" s="21"/>
      <c r="AG320" s="21"/>
      <c r="AH320" s="21"/>
      <c r="AI320" s="21"/>
      <c r="AJ320" s="21"/>
      <c r="AK320" s="21"/>
      <c r="AL320" s="21"/>
      <c r="AM320" s="21"/>
      <c r="AN320" s="21"/>
    </row>
    <row r="321" spans="1:40" ht="14.5">
      <c r="A321" s="40" t="s">
        <v>757</v>
      </c>
      <c r="B321" s="84">
        <v>44093</v>
      </c>
      <c r="C321" s="74">
        <v>3</v>
      </c>
      <c r="D321" s="74">
        <v>2</v>
      </c>
      <c r="E321" s="74"/>
      <c r="F321" s="74" t="s">
        <v>2064</v>
      </c>
      <c r="G321" s="74"/>
      <c r="H321" s="74">
        <v>2</v>
      </c>
      <c r="I321" s="103"/>
      <c r="J321" s="74"/>
      <c r="K321" s="74"/>
      <c r="L321" s="74"/>
      <c r="M321" s="74"/>
      <c r="N321" s="74" t="s">
        <v>2065</v>
      </c>
      <c r="O321" s="74">
        <v>3</v>
      </c>
      <c r="P321" s="74"/>
      <c r="Q321" s="74"/>
      <c r="R321" s="74">
        <v>3</v>
      </c>
      <c r="S321" s="74"/>
      <c r="T321" s="74"/>
      <c r="U321" s="9"/>
      <c r="V321" s="9"/>
      <c r="W321" s="9"/>
      <c r="X321" s="21"/>
      <c r="Y321" s="21"/>
      <c r="Z321" s="21"/>
      <c r="AA321" s="21"/>
      <c r="AB321" s="21"/>
      <c r="AC321" s="21"/>
      <c r="AD321" s="21"/>
      <c r="AE321" s="21"/>
      <c r="AF321" s="21"/>
      <c r="AG321" s="21"/>
      <c r="AH321" s="21"/>
      <c r="AI321" s="21"/>
      <c r="AJ321" s="21"/>
      <c r="AK321" s="21"/>
      <c r="AL321" s="21"/>
      <c r="AM321" s="21"/>
      <c r="AN321" s="21"/>
    </row>
    <row r="322" spans="1:40" ht="14.5">
      <c r="A322" s="40" t="s">
        <v>760</v>
      </c>
      <c r="B322" s="84">
        <v>44112</v>
      </c>
      <c r="C322" s="74">
        <v>1</v>
      </c>
      <c r="D322" s="74">
        <v>1</v>
      </c>
      <c r="E322" s="74"/>
      <c r="F322" s="74">
        <v>39</v>
      </c>
      <c r="G322" s="74"/>
      <c r="H322" s="74"/>
      <c r="I322" s="103"/>
      <c r="J322" s="74"/>
      <c r="K322" s="74"/>
      <c r="L322" s="74"/>
      <c r="M322" s="74"/>
      <c r="N322" s="74"/>
      <c r="O322" s="74"/>
      <c r="P322" s="74"/>
      <c r="Q322" s="74"/>
      <c r="R322" s="74"/>
      <c r="S322" s="74"/>
      <c r="T322" s="74"/>
      <c r="U322" s="9"/>
      <c r="V322" s="9"/>
      <c r="W322" s="9"/>
      <c r="X322" s="21"/>
      <c r="Y322" s="21"/>
      <c r="Z322" s="21"/>
      <c r="AA322" s="21"/>
      <c r="AB322" s="21"/>
      <c r="AC322" s="21"/>
      <c r="AD322" s="21"/>
      <c r="AE322" s="21"/>
      <c r="AF322" s="21"/>
      <c r="AG322" s="21"/>
      <c r="AH322" s="21"/>
      <c r="AI322" s="21"/>
      <c r="AJ322" s="21"/>
      <c r="AK322" s="21"/>
      <c r="AL322" s="21"/>
      <c r="AM322" s="21"/>
      <c r="AN322" s="21"/>
    </row>
    <row r="323" spans="1:40" ht="14.5">
      <c r="A323" s="40" t="s">
        <v>762</v>
      </c>
      <c r="B323" s="84">
        <v>44116</v>
      </c>
      <c r="C323" s="74">
        <v>31</v>
      </c>
      <c r="D323" s="74">
        <v>31</v>
      </c>
      <c r="E323" s="74"/>
      <c r="F323" s="74" t="s">
        <v>2066</v>
      </c>
      <c r="G323" s="74"/>
      <c r="H323" s="74"/>
      <c r="I323" s="112">
        <v>1</v>
      </c>
      <c r="J323" s="74">
        <v>30</v>
      </c>
      <c r="K323" s="74"/>
      <c r="L323" s="74"/>
      <c r="M323" s="74"/>
      <c r="N323" s="74" t="s">
        <v>2067</v>
      </c>
      <c r="O323" s="74">
        <v>2</v>
      </c>
      <c r="P323" s="74">
        <v>2</v>
      </c>
      <c r="Q323" s="74"/>
      <c r="R323" s="74"/>
      <c r="S323" s="74"/>
      <c r="T323" s="74"/>
      <c r="U323" s="9"/>
      <c r="V323" s="9"/>
      <c r="W323" s="9"/>
      <c r="X323" s="21"/>
      <c r="Y323" s="21"/>
      <c r="Z323" s="21"/>
      <c r="AA323" s="21"/>
      <c r="AB323" s="21"/>
      <c r="AC323" s="21"/>
      <c r="AD323" s="21"/>
      <c r="AE323" s="21"/>
      <c r="AF323" s="21"/>
      <c r="AG323" s="21"/>
      <c r="AH323" s="21"/>
      <c r="AI323" s="21"/>
      <c r="AJ323" s="21"/>
      <c r="AK323" s="21"/>
      <c r="AL323" s="21"/>
      <c r="AM323" s="21"/>
      <c r="AN323" s="21"/>
    </row>
    <row r="324" spans="1:40" ht="14.5">
      <c r="A324" s="40" t="s">
        <v>768</v>
      </c>
      <c r="B324" s="84">
        <v>44111</v>
      </c>
      <c r="C324" s="74">
        <v>76</v>
      </c>
      <c r="D324" s="74">
        <v>77</v>
      </c>
      <c r="E324" s="74">
        <v>61</v>
      </c>
      <c r="F324" s="74" t="s">
        <v>2068</v>
      </c>
      <c r="G324" s="74"/>
      <c r="H324" s="74"/>
      <c r="I324" s="102">
        <v>3</v>
      </c>
      <c r="J324" s="74"/>
      <c r="K324" s="74"/>
      <c r="L324" s="74"/>
      <c r="M324" s="74"/>
      <c r="N324" s="74"/>
      <c r="O324" s="74">
        <v>10</v>
      </c>
      <c r="P324" s="74"/>
      <c r="Q324" s="74"/>
      <c r="R324" s="74"/>
      <c r="S324" s="74"/>
      <c r="T324" s="74"/>
      <c r="U324" s="9"/>
      <c r="V324" s="9"/>
      <c r="W324" s="9"/>
      <c r="X324" s="21"/>
      <c r="Y324" s="21"/>
      <c r="Z324" s="21"/>
      <c r="AA324" s="21"/>
      <c r="AB324" s="21"/>
      <c r="AC324" s="21"/>
      <c r="AD324" s="21"/>
      <c r="AE324" s="21"/>
      <c r="AF324" s="21"/>
      <c r="AG324" s="21"/>
      <c r="AH324" s="21"/>
      <c r="AI324" s="21"/>
      <c r="AJ324" s="21"/>
      <c r="AK324" s="21"/>
      <c r="AL324" s="21"/>
      <c r="AM324" s="21"/>
      <c r="AN324" s="21"/>
    </row>
    <row r="325" spans="1:40" ht="14.5">
      <c r="A325" s="40" t="s">
        <v>772</v>
      </c>
      <c r="B325" s="84">
        <v>44112</v>
      </c>
      <c r="C325" s="74"/>
      <c r="D325" s="74"/>
      <c r="E325" s="74">
        <v>12</v>
      </c>
      <c r="F325" s="74"/>
      <c r="G325" s="74"/>
      <c r="H325" s="74"/>
      <c r="I325" s="102"/>
      <c r="J325" s="74"/>
      <c r="K325" s="74"/>
      <c r="L325" s="74"/>
      <c r="M325" s="74"/>
      <c r="N325" s="74"/>
      <c r="O325" s="74"/>
      <c r="P325" s="74"/>
      <c r="Q325" s="74"/>
      <c r="R325" s="74"/>
      <c r="S325" s="74"/>
      <c r="T325" s="74"/>
      <c r="U325" s="9"/>
      <c r="V325" s="9"/>
      <c r="W325" s="9"/>
      <c r="X325" s="21"/>
      <c r="Y325" s="21"/>
      <c r="Z325" s="21"/>
      <c r="AA325" s="21"/>
      <c r="AB325" s="21"/>
      <c r="AC325" s="21"/>
      <c r="AD325" s="21"/>
      <c r="AE325" s="21"/>
      <c r="AF325" s="21"/>
      <c r="AG325" s="21"/>
      <c r="AH325" s="21"/>
      <c r="AI325" s="21"/>
      <c r="AJ325" s="21"/>
      <c r="AK325" s="21"/>
      <c r="AL325" s="21"/>
      <c r="AM325" s="21"/>
      <c r="AN325" s="21"/>
    </row>
    <row r="326" spans="1:40" ht="14.5">
      <c r="A326" s="40" t="s">
        <v>2069</v>
      </c>
      <c r="B326" s="84">
        <v>44126</v>
      </c>
      <c r="C326" s="74">
        <v>15</v>
      </c>
      <c r="D326" s="74">
        <v>15</v>
      </c>
      <c r="E326" s="74"/>
      <c r="F326" s="114" t="s">
        <v>2070</v>
      </c>
      <c r="G326" s="74">
        <v>1</v>
      </c>
      <c r="H326" s="74">
        <v>3</v>
      </c>
      <c r="I326" s="103">
        <v>5</v>
      </c>
      <c r="J326" s="74">
        <v>6</v>
      </c>
      <c r="K326" s="74"/>
      <c r="L326" s="74"/>
      <c r="M326" s="74"/>
      <c r="N326" s="74"/>
      <c r="O326" s="74">
        <v>5</v>
      </c>
      <c r="P326" s="74"/>
      <c r="Q326" s="74"/>
      <c r="R326" s="74">
        <v>7</v>
      </c>
      <c r="S326" s="74">
        <v>1</v>
      </c>
      <c r="T326" s="74"/>
      <c r="U326" s="9"/>
      <c r="V326" s="9"/>
      <c r="W326" s="9"/>
      <c r="X326" s="21"/>
      <c r="Y326" s="21"/>
      <c r="Z326" s="21"/>
      <c r="AA326" s="21"/>
      <c r="AB326" s="21"/>
      <c r="AC326" s="21"/>
      <c r="AD326" s="21"/>
      <c r="AE326" s="21"/>
      <c r="AF326" s="21"/>
      <c r="AG326" s="21"/>
      <c r="AH326" s="21"/>
      <c r="AI326" s="21"/>
      <c r="AJ326" s="21"/>
      <c r="AK326" s="21"/>
      <c r="AL326" s="21"/>
      <c r="AM326" s="21"/>
      <c r="AN326" s="21"/>
    </row>
    <row r="327" spans="1:40" ht="14.5">
      <c r="A327" s="40" t="s">
        <v>779</v>
      </c>
      <c r="B327" s="84">
        <v>44123</v>
      </c>
      <c r="C327" s="74">
        <v>77</v>
      </c>
      <c r="D327" s="74">
        <v>77</v>
      </c>
      <c r="E327" s="74"/>
      <c r="F327" s="114" t="s">
        <v>2071</v>
      </c>
      <c r="G327" s="74"/>
      <c r="H327" s="74"/>
      <c r="I327" s="103"/>
      <c r="J327" s="74"/>
      <c r="K327" s="74"/>
      <c r="L327" s="74"/>
      <c r="M327" s="74"/>
      <c r="N327" s="74" t="s">
        <v>2072</v>
      </c>
      <c r="O327" s="74">
        <v>6</v>
      </c>
      <c r="P327" s="74"/>
      <c r="Q327" s="74"/>
      <c r="R327" s="74"/>
      <c r="S327" s="74"/>
      <c r="T327" s="74"/>
      <c r="U327" s="9"/>
      <c r="V327" s="9"/>
      <c r="W327" s="9"/>
      <c r="X327" s="21"/>
      <c r="Y327" s="21"/>
      <c r="Z327" s="21"/>
      <c r="AA327" s="21"/>
      <c r="AB327" s="21"/>
      <c r="AC327" s="21"/>
      <c r="AD327" s="21"/>
      <c r="AE327" s="21"/>
      <c r="AF327" s="21"/>
      <c r="AG327" s="21"/>
      <c r="AH327" s="21"/>
      <c r="AI327" s="21"/>
      <c r="AJ327" s="21"/>
      <c r="AK327" s="21"/>
      <c r="AL327" s="21"/>
      <c r="AM327" s="21"/>
      <c r="AN327" s="21"/>
    </row>
    <row r="328" spans="1:40" ht="14.5">
      <c r="A328" s="40" t="s">
        <v>780</v>
      </c>
      <c r="B328" s="84">
        <v>44089</v>
      </c>
      <c r="C328" s="74">
        <v>1</v>
      </c>
      <c r="D328" s="74">
        <v>1</v>
      </c>
      <c r="E328" s="74"/>
      <c r="F328" s="74">
        <v>34</v>
      </c>
      <c r="G328" s="74"/>
      <c r="H328" s="74"/>
      <c r="I328" s="103">
        <v>1</v>
      </c>
      <c r="J328" s="74"/>
      <c r="K328" s="74"/>
      <c r="L328" s="74"/>
      <c r="M328" s="74"/>
      <c r="N328" s="74">
        <v>2475</v>
      </c>
      <c r="O328" s="74">
        <v>1</v>
      </c>
      <c r="P328" s="74"/>
      <c r="Q328" s="74"/>
      <c r="R328" s="74"/>
      <c r="S328" s="74">
        <v>1</v>
      </c>
      <c r="T328" s="74"/>
      <c r="U328" s="9"/>
      <c r="V328" s="9"/>
      <c r="W328" s="9"/>
      <c r="X328" s="21"/>
      <c r="Y328" s="21"/>
      <c r="Z328" s="21"/>
      <c r="AA328" s="21"/>
      <c r="AB328" s="21"/>
      <c r="AC328" s="21"/>
      <c r="AD328" s="21"/>
      <c r="AE328" s="21"/>
      <c r="AF328" s="21"/>
      <c r="AG328" s="21"/>
      <c r="AH328" s="21"/>
      <c r="AI328" s="21"/>
      <c r="AJ328" s="21"/>
      <c r="AK328" s="21"/>
      <c r="AL328" s="21"/>
      <c r="AM328" s="21"/>
      <c r="AN328" s="21"/>
    </row>
    <row r="329" spans="1:40" ht="14.5">
      <c r="A329" s="40" t="s">
        <v>781</v>
      </c>
      <c r="B329" s="84">
        <v>44125</v>
      </c>
      <c r="C329" s="74">
        <v>48</v>
      </c>
      <c r="D329" s="74">
        <v>48</v>
      </c>
      <c r="E329" s="74">
        <v>8</v>
      </c>
      <c r="F329" s="114"/>
      <c r="G329" s="74"/>
      <c r="H329" s="74"/>
      <c r="I329" s="103">
        <v>14</v>
      </c>
      <c r="J329" s="74">
        <v>29</v>
      </c>
      <c r="K329" s="74"/>
      <c r="L329" s="74"/>
      <c r="M329" s="74"/>
      <c r="N329" s="74"/>
      <c r="O329" s="74"/>
      <c r="P329" s="74"/>
      <c r="Q329" s="74">
        <v>1</v>
      </c>
      <c r="R329" s="74">
        <v>15</v>
      </c>
      <c r="S329" s="74"/>
      <c r="T329" s="74"/>
      <c r="U329" s="9"/>
      <c r="V329" s="9"/>
      <c r="W329" s="9"/>
      <c r="X329" s="21"/>
      <c r="Y329" s="21"/>
      <c r="Z329" s="21"/>
      <c r="AA329" s="21"/>
      <c r="AB329" s="21"/>
      <c r="AC329" s="21"/>
      <c r="AD329" s="21"/>
      <c r="AE329" s="21"/>
      <c r="AF329" s="21"/>
      <c r="AG329" s="21"/>
      <c r="AH329" s="21"/>
      <c r="AI329" s="21"/>
      <c r="AJ329" s="21"/>
      <c r="AK329" s="21"/>
      <c r="AL329" s="21"/>
      <c r="AM329" s="21"/>
      <c r="AN329" s="21"/>
    </row>
    <row r="330" spans="1:40" ht="14.5">
      <c r="A330" s="40" t="s">
        <v>783</v>
      </c>
      <c r="B330" s="84">
        <v>44121</v>
      </c>
      <c r="C330" s="74">
        <v>2</v>
      </c>
      <c r="D330" s="74">
        <v>2</v>
      </c>
      <c r="E330" s="74"/>
      <c r="F330" s="114"/>
      <c r="G330" s="74"/>
      <c r="H330" s="74">
        <v>2</v>
      </c>
      <c r="I330" s="103"/>
      <c r="J330" s="74"/>
      <c r="K330" s="74"/>
      <c r="L330" s="74"/>
      <c r="M330" s="74"/>
      <c r="N330" s="74">
        <v>1232.5</v>
      </c>
      <c r="O330" s="74">
        <v>1</v>
      </c>
      <c r="P330" s="74"/>
      <c r="Q330" s="74"/>
      <c r="R330" s="74">
        <v>2</v>
      </c>
      <c r="S330" s="74"/>
      <c r="T330" s="74"/>
      <c r="U330" s="9"/>
      <c r="V330" s="9"/>
      <c r="W330" s="9"/>
      <c r="X330" s="21"/>
      <c r="Y330" s="21"/>
      <c r="Z330" s="21"/>
      <c r="AA330" s="21"/>
      <c r="AB330" s="21"/>
      <c r="AC330" s="21"/>
      <c r="AD330" s="21"/>
      <c r="AE330" s="21"/>
      <c r="AF330" s="21"/>
      <c r="AG330" s="21"/>
      <c r="AH330" s="21"/>
      <c r="AI330" s="21"/>
      <c r="AJ330" s="21"/>
      <c r="AK330" s="21"/>
      <c r="AL330" s="21"/>
      <c r="AM330" s="21"/>
      <c r="AN330" s="21"/>
    </row>
    <row r="331" spans="1:40" ht="14.5">
      <c r="A331" s="40" t="s">
        <v>786</v>
      </c>
      <c r="B331" s="84">
        <v>44118</v>
      </c>
      <c r="C331" s="74">
        <v>1</v>
      </c>
      <c r="D331" s="74">
        <v>1</v>
      </c>
      <c r="E331" s="74"/>
      <c r="F331" s="114"/>
      <c r="G331" s="74"/>
      <c r="H331" s="74"/>
      <c r="I331" s="103"/>
      <c r="J331" s="74">
        <v>1</v>
      </c>
      <c r="K331" s="74"/>
      <c r="L331" s="74"/>
      <c r="M331" s="74"/>
      <c r="N331" s="74">
        <v>3106</v>
      </c>
      <c r="O331" s="74"/>
      <c r="P331" s="74"/>
      <c r="Q331" s="74"/>
      <c r="R331" s="74"/>
      <c r="S331" s="74"/>
      <c r="T331" s="74"/>
      <c r="U331" s="9"/>
      <c r="V331" s="9"/>
      <c r="W331" s="9"/>
      <c r="X331" s="21"/>
      <c r="Y331" s="21"/>
      <c r="Z331" s="21"/>
      <c r="AA331" s="21"/>
      <c r="AB331" s="21"/>
      <c r="AC331" s="21"/>
      <c r="AD331" s="21"/>
      <c r="AE331" s="21"/>
      <c r="AF331" s="21"/>
      <c r="AG331" s="21"/>
      <c r="AH331" s="21"/>
      <c r="AI331" s="21"/>
      <c r="AJ331" s="21"/>
      <c r="AK331" s="21"/>
      <c r="AL331" s="21"/>
      <c r="AM331" s="21"/>
      <c r="AN331" s="21"/>
    </row>
    <row r="332" spans="1:40" ht="14.5">
      <c r="A332" s="40" t="s">
        <v>787</v>
      </c>
      <c r="B332" s="84">
        <v>44123</v>
      </c>
      <c r="C332" s="74">
        <v>58</v>
      </c>
      <c r="D332" s="74">
        <v>58</v>
      </c>
      <c r="E332" s="74"/>
      <c r="F332" s="114"/>
      <c r="G332" s="74"/>
      <c r="H332" s="74"/>
      <c r="I332" s="103"/>
      <c r="J332" s="74"/>
      <c r="K332" s="74"/>
      <c r="L332" s="74"/>
      <c r="M332" s="74"/>
      <c r="N332" s="74"/>
      <c r="O332" s="74"/>
      <c r="P332" s="74"/>
      <c r="Q332" s="74"/>
      <c r="R332" s="74"/>
      <c r="S332" s="74"/>
      <c r="T332" s="74"/>
      <c r="U332" s="9"/>
      <c r="V332" s="9"/>
      <c r="W332" s="9"/>
      <c r="X332" s="21"/>
      <c r="Y332" s="21"/>
      <c r="Z332" s="21"/>
      <c r="AA332" s="21"/>
      <c r="AB332" s="21"/>
      <c r="AC332" s="21"/>
      <c r="AD332" s="21"/>
      <c r="AE332" s="21"/>
      <c r="AF332" s="21"/>
      <c r="AG332" s="21"/>
      <c r="AH332" s="21"/>
      <c r="AI332" s="21"/>
      <c r="AJ332" s="21"/>
      <c r="AK332" s="21"/>
      <c r="AL332" s="21"/>
      <c r="AM332" s="21"/>
      <c r="AN332" s="21"/>
    </row>
    <row r="333" spans="1:40" ht="14.5">
      <c r="A333" s="40" t="s">
        <v>788</v>
      </c>
      <c r="B333" s="82">
        <v>44117</v>
      </c>
      <c r="C333" s="74">
        <v>1</v>
      </c>
      <c r="D333" s="74">
        <v>1</v>
      </c>
      <c r="E333" s="74">
        <v>3</v>
      </c>
      <c r="F333" s="114"/>
      <c r="G333" s="74">
        <v>1</v>
      </c>
      <c r="H333" s="74"/>
      <c r="I333" s="103">
        <v>1</v>
      </c>
      <c r="J333" s="74"/>
      <c r="K333" s="74"/>
      <c r="L333" s="74"/>
      <c r="M333" s="74"/>
      <c r="N333" s="74"/>
      <c r="O333" s="74"/>
      <c r="P333" s="74"/>
      <c r="Q333" s="74"/>
      <c r="R333" s="74"/>
      <c r="S333" s="74"/>
      <c r="T333" s="74"/>
      <c r="U333" s="9"/>
      <c r="V333" s="9"/>
      <c r="W333" s="9"/>
      <c r="X333" s="21"/>
      <c r="Y333" s="21"/>
      <c r="Z333" s="21"/>
      <c r="AA333" s="21"/>
      <c r="AB333" s="21"/>
      <c r="AC333" s="21"/>
      <c r="AD333" s="21"/>
      <c r="AE333" s="21"/>
      <c r="AF333" s="21"/>
      <c r="AG333" s="21"/>
      <c r="AH333" s="21"/>
      <c r="AI333" s="21"/>
      <c r="AJ333" s="21"/>
      <c r="AK333" s="21"/>
      <c r="AL333" s="21"/>
      <c r="AM333" s="21"/>
      <c r="AN333" s="21"/>
    </row>
    <row r="334" spans="1:40" ht="14.5">
      <c r="A334" s="40" t="s">
        <v>790</v>
      </c>
      <c r="B334" s="82">
        <v>44106</v>
      </c>
      <c r="C334" s="74">
        <v>60</v>
      </c>
      <c r="D334" s="74">
        <v>60</v>
      </c>
      <c r="E334" s="74" t="s">
        <v>515</v>
      </c>
      <c r="F334" s="114" t="s">
        <v>2073</v>
      </c>
      <c r="G334" s="74"/>
      <c r="H334" s="74"/>
      <c r="I334" s="102">
        <v>40</v>
      </c>
      <c r="J334" s="74">
        <v>20</v>
      </c>
      <c r="K334" s="74"/>
      <c r="L334" s="74"/>
      <c r="M334" s="74"/>
      <c r="N334" s="74"/>
      <c r="O334" s="74"/>
      <c r="P334" s="74"/>
      <c r="Q334" s="74"/>
      <c r="R334" s="74"/>
      <c r="S334" s="74"/>
      <c r="T334" s="74"/>
      <c r="U334" s="9"/>
      <c r="V334" s="9"/>
      <c r="W334" s="9"/>
      <c r="X334" s="21"/>
      <c r="Y334" s="21"/>
      <c r="Z334" s="21"/>
      <c r="AA334" s="21"/>
      <c r="AB334" s="21"/>
      <c r="AC334" s="21"/>
      <c r="AD334" s="21"/>
      <c r="AE334" s="21"/>
      <c r="AF334" s="21"/>
      <c r="AG334" s="21"/>
      <c r="AH334" s="21"/>
      <c r="AI334" s="21"/>
      <c r="AJ334" s="21"/>
      <c r="AK334" s="21"/>
      <c r="AL334" s="21"/>
      <c r="AM334" s="21"/>
      <c r="AN334" s="21"/>
    </row>
    <row r="335" spans="1:40" ht="14.5">
      <c r="A335" s="40" t="s">
        <v>594</v>
      </c>
      <c r="B335" s="82">
        <v>44125</v>
      </c>
      <c r="C335" s="74">
        <v>11</v>
      </c>
      <c r="D335" s="74">
        <v>11</v>
      </c>
      <c r="E335" s="74"/>
      <c r="F335" s="114"/>
      <c r="G335" s="74"/>
      <c r="H335" s="74"/>
      <c r="I335" s="103"/>
      <c r="J335" s="74"/>
      <c r="K335" s="74"/>
      <c r="L335" s="74"/>
      <c r="M335" s="74"/>
      <c r="N335" s="74"/>
      <c r="O335" s="74"/>
      <c r="P335" s="74"/>
      <c r="Q335" s="74"/>
      <c r="R335" s="74"/>
      <c r="S335" s="74"/>
      <c r="T335" s="74"/>
      <c r="U335" s="9"/>
      <c r="V335" s="9"/>
      <c r="W335" s="9"/>
      <c r="X335" s="21"/>
      <c r="Y335" s="21"/>
      <c r="Z335" s="21"/>
      <c r="AA335" s="21"/>
      <c r="AB335" s="21"/>
      <c r="AC335" s="21"/>
      <c r="AD335" s="21"/>
      <c r="AE335" s="21"/>
      <c r="AF335" s="21"/>
      <c r="AG335" s="21"/>
      <c r="AH335" s="21"/>
      <c r="AI335" s="21"/>
      <c r="AJ335" s="21"/>
      <c r="AK335" s="21"/>
      <c r="AL335" s="21"/>
      <c r="AM335" s="21"/>
      <c r="AN335" s="21"/>
    </row>
    <row r="336" spans="1:40" ht="14.5">
      <c r="A336" s="40" t="s">
        <v>793</v>
      </c>
      <c r="B336" s="82">
        <v>44103</v>
      </c>
      <c r="C336" s="74">
        <v>2</v>
      </c>
      <c r="D336" s="74">
        <v>2</v>
      </c>
      <c r="E336" s="74"/>
      <c r="F336" s="18">
        <v>39</v>
      </c>
      <c r="G336" s="74"/>
      <c r="H336" s="74"/>
      <c r="I336" s="103"/>
      <c r="J336" s="74"/>
      <c r="K336" s="74"/>
      <c r="L336" s="74"/>
      <c r="M336" s="74"/>
      <c r="N336" s="74" t="s">
        <v>2074</v>
      </c>
      <c r="O336" s="74"/>
      <c r="P336" s="74"/>
      <c r="Q336" s="74"/>
      <c r="R336" s="74"/>
      <c r="S336" s="74"/>
      <c r="T336" s="74"/>
      <c r="U336" s="9"/>
      <c r="V336" s="9"/>
      <c r="W336" s="9"/>
      <c r="X336" s="21"/>
      <c r="Y336" s="21"/>
      <c r="Z336" s="21"/>
      <c r="AA336" s="21"/>
      <c r="AB336" s="21"/>
      <c r="AC336" s="21"/>
      <c r="AD336" s="21"/>
      <c r="AE336" s="21"/>
      <c r="AF336" s="21"/>
      <c r="AG336" s="21"/>
      <c r="AH336" s="21"/>
      <c r="AI336" s="21"/>
      <c r="AJ336" s="21"/>
      <c r="AK336" s="21"/>
      <c r="AL336" s="21"/>
      <c r="AM336" s="21"/>
      <c r="AN336" s="21"/>
    </row>
    <row r="337" spans="1:40" ht="14.5">
      <c r="A337" s="40" t="s">
        <v>798</v>
      </c>
      <c r="B337" s="82">
        <v>44076</v>
      </c>
      <c r="C337" s="74">
        <v>2</v>
      </c>
      <c r="D337" s="74">
        <v>2</v>
      </c>
      <c r="E337" s="74"/>
      <c r="F337" s="18"/>
      <c r="G337" s="74"/>
      <c r="H337" s="74"/>
      <c r="I337" s="103"/>
      <c r="J337" s="74"/>
      <c r="K337" s="74"/>
      <c r="L337" s="74"/>
      <c r="M337" s="74"/>
      <c r="N337" s="74" t="s">
        <v>2075</v>
      </c>
      <c r="O337" s="74">
        <v>2</v>
      </c>
      <c r="P337" s="74"/>
      <c r="Q337" s="74"/>
      <c r="R337" s="74"/>
      <c r="S337" s="74"/>
      <c r="T337" s="74"/>
      <c r="U337" s="9"/>
      <c r="V337" s="9"/>
      <c r="W337" s="9"/>
      <c r="X337" s="21"/>
      <c r="Y337" s="21"/>
      <c r="Z337" s="21"/>
      <c r="AA337" s="21"/>
      <c r="AB337" s="21"/>
      <c r="AC337" s="21"/>
      <c r="AD337" s="21"/>
      <c r="AE337" s="21"/>
      <c r="AF337" s="21"/>
      <c r="AG337" s="21"/>
      <c r="AH337" s="21"/>
      <c r="AI337" s="21"/>
      <c r="AJ337" s="21"/>
      <c r="AK337" s="21"/>
      <c r="AL337" s="21"/>
      <c r="AM337" s="21"/>
      <c r="AN337" s="21"/>
    </row>
    <row r="338" spans="1:40" ht="14.5">
      <c r="A338" s="40" t="s">
        <v>500</v>
      </c>
      <c r="B338" s="82">
        <v>44136</v>
      </c>
      <c r="C338" s="74">
        <v>133</v>
      </c>
      <c r="D338" s="74">
        <v>131</v>
      </c>
      <c r="E338" s="74">
        <v>389</v>
      </c>
      <c r="F338" s="18" t="s">
        <v>2076</v>
      </c>
      <c r="G338" s="74"/>
      <c r="H338" s="74"/>
      <c r="I338" s="103"/>
      <c r="J338" s="74"/>
      <c r="K338" s="74"/>
      <c r="L338" s="74"/>
      <c r="M338" s="74"/>
      <c r="N338" s="74" t="s">
        <v>2077</v>
      </c>
      <c r="O338" s="74">
        <v>13</v>
      </c>
      <c r="P338" s="74"/>
      <c r="Q338" s="74"/>
      <c r="R338" s="74"/>
      <c r="S338" s="74"/>
      <c r="T338" s="74"/>
      <c r="U338" s="9"/>
      <c r="V338" s="9"/>
      <c r="W338" s="9"/>
      <c r="X338" s="21"/>
      <c r="Y338" s="21"/>
      <c r="Z338" s="21"/>
      <c r="AA338" s="21"/>
      <c r="AB338" s="21"/>
      <c r="AC338" s="21"/>
      <c r="AD338" s="21"/>
      <c r="AE338" s="21"/>
      <c r="AF338" s="21"/>
      <c r="AG338" s="21"/>
      <c r="AH338" s="21"/>
      <c r="AI338" s="21"/>
      <c r="AJ338" s="21"/>
      <c r="AK338" s="21"/>
      <c r="AL338" s="21"/>
      <c r="AM338" s="21"/>
      <c r="AN338" s="21"/>
    </row>
    <row r="339" spans="1:40" ht="14.5">
      <c r="A339" s="40" t="s">
        <v>803</v>
      </c>
      <c r="B339" s="82">
        <v>44133</v>
      </c>
      <c r="C339" s="74">
        <v>52</v>
      </c>
      <c r="D339" s="74">
        <v>52</v>
      </c>
      <c r="E339" s="74"/>
      <c r="F339" s="18" t="s">
        <v>1146</v>
      </c>
      <c r="G339" s="74"/>
      <c r="H339" s="125">
        <v>9</v>
      </c>
      <c r="I339" s="102">
        <v>17</v>
      </c>
      <c r="J339" s="74"/>
      <c r="K339" s="74"/>
      <c r="L339" s="74"/>
      <c r="M339" s="74"/>
      <c r="N339" s="74">
        <v>3280</v>
      </c>
      <c r="O339" s="74">
        <v>6</v>
      </c>
      <c r="P339" s="74"/>
      <c r="Q339" s="74"/>
      <c r="R339" s="74"/>
      <c r="S339" s="74"/>
      <c r="T339" s="74"/>
      <c r="U339" s="9"/>
      <c r="V339" s="9"/>
      <c r="W339" s="9"/>
      <c r="X339" s="21"/>
      <c r="Y339" s="21"/>
      <c r="Z339" s="21"/>
      <c r="AA339" s="21"/>
      <c r="AB339" s="21"/>
      <c r="AC339" s="21"/>
      <c r="AD339" s="21"/>
      <c r="AE339" s="21"/>
      <c r="AF339" s="21"/>
      <c r="AG339" s="21"/>
      <c r="AH339" s="21"/>
      <c r="AI339" s="21"/>
      <c r="AJ339" s="21"/>
      <c r="AK339" s="21"/>
      <c r="AL339" s="21"/>
      <c r="AM339" s="21"/>
      <c r="AN339" s="21"/>
    </row>
    <row r="340" spans="1:40" ht="14.5">
      <c r="A340" s="40" t="s">
        <v>805</v>
      </c>
      <c r="B340" s="82">
        <v>44097</v>
      </c>
      <c r="C340" s="74" t="s">
        <v>759</v>
      </c>
      <c r="D340" s="74"/>
      <c r="E340" s="74"/>
      <c r="F340" s="18"/>
      <c r="G340" s="74"/>
      <c r="H340" s="74"/>
      <c r="I340" s="103"/>
      <c r="J340" s="74"/>
      <c r="K340" s="74"/>
      <c r="L340" s="74"/>
      <c r="M340" s="74"/>
      <c r="N340" s="74"/>
      <c r="O340" s="74"/>
      <c r="P340" s="74"/>
      <c r="Q340" s="74"/>
      <c r="R340" s="74"/>
      <c r="S340" s="74"/>
      <c r="T340" s="74"/>
      <c r="U340" s="9"/>
      <c r="V340" s="9"/>
      <c r="W340" s="9"/>
      <c r="X340" s="21"/>
      <c r="Y340" s="21"/>
      <c r="Z340" s="21"/>
      <c r="AA340" s="21"/>
      <c r="AB340" s="21"/>
      <c r="AC340" s="21"/>
      <c r="AD340" s="21"/>
      <c r="AE340" s="21"/>
      <c r="AF340" s="21"/>
      <c r="AG340" s="21"/>
      <c r="AH340" s="21"/>
      <c r="AI340" s="21"/>
      <c r="AJ340" s="21"/>
      <c r="AK340" s="21"/>
      <c r="AL340" s="21"/>
      <c r="AM340" s="21"/>
      <c r="AN340" s="21"/>
    </row>
    <row r="341" spans="1:40" ht="14.5">
      <c r="A341" s="40" t="s">
        <v>808</v>
      </c>
      <c r="B341" s="82">
        <v>44133</v>
      </c>
      <c r="C341" s="74">
        <v>1</v>
      </c>
      <c r="D341" s="74">
        <v>1</v>
      </c>
      <c r="E341" s="74"/>
      <c r="F341" s="18" t="s">
        <v>993</v>
      </c>
      <c r="G341" s="74"/>
      <c r="H341" s="74"/>
      <c r="I341" s="103"/>
      <c r="J341" s="74">
        <v>1</v>
      </c>
      <c r="K341" s="74"/>
      <c r="L341" s="74"/>
      <c r="M341" s="74"/>
      <c r="N341" s="74">
        <v>2560</v>
      </c>
      <c r="O341" s="74">
        <v>1</v>
      </c>
      <c r="P341" s="74"/>
      <c r="Q341" s="74"/>
      <c r="R341" s="74"/>
      <c r="S341" s="74"/>
      <c r="T341" s="74"/>
      <c r="U341" s="9"/>
      <c r="V341" s="9"/>
      <c r="W341" s="9"/>
      <c r="X341" s="21"/>
      <c r="Y341" s="21"/>
      <c r="Z341" s="21"/>
      <c r="AA341" s="21"/>
      <c r="AB341" s="21"/>
      <c r="AC341" s="21"/>
      <c r="AD341" s="21"/>
      <c r="AE341" s="21"/>
      <c r="AF341" s="21"/>
      <c r="AG341" s="21"/>
      <c r="AH341" s="21"/>
      <c r="AI341" s="21"/>
      <c r="AJ341" s="21"/>
      <c r="AK341" s="21"/>
      <c r="AL341" s="21"/>
      <c r="AM341" s="21"/>
      <c r="AN341" s="21"/>
    </row>
    <row r="342" spans="1:40" ht="14.5">
      <c r="A342" s="40" t="s">
        <v>811</v>
      </c>
      <c r="B342" s="82">
        <v>44131</v>
      </c>
      <c r="C342" s="74">
        <v>19</v>
      </c>
      <c r="D342" s="74">
        <v>19</v>
      </c>
      <c r="E342" s="74">
        <v>74</v>
      </c>
      <c r="F342" s="18"/>
      <c r="G342" s="74"/>
      <c r="H342" s="74"/>
      <c r="I342" s="102">
        <v>2</v>
      </c>
      <c r="J342" s="74"/>
      <c r="K342" s="74"/>
      <c r="L342" s="74"/>
      <c r="M342" s="74"/>
      <c r="N342" s="74"/>
      <c r="O342" s="74"/>
      <c r="P342" s="74"/>
      <c r="Q342" s="74"/>
      <c r="R342" s="74"/>
      <c r="S342" s="74"/>
      <c r="T342" s="74"/>
      <c r="U342" s="9"/>
      <c r="V342" s="9"/>
      <c r="W342" s="9"/>
      <c r="X342" s="21"/>
      <c r="Y342" s="21"/>
      <c r="Z342" s="21"/>
      <c r="AA342" s="21"/>
      <c r="AB342" s="21"/>
      <c r="AC342" s="21"/>
      <c r="AD342" s="21"/>
      <c r="AE342" s="21"/>
      <c r="AF342" s="21"/>
      <c r="AG342" s="21"/>
      <c r="AH342" s="21"/>
      <c r="AI342" s="21"/>
      <c r="AJ342" s="21"/>
      <c r="AK342" s="21"/>
      <c r="AL342" s="21"/>
      <c r="AM342" s="21"/>
      <c r="AN342" s="21"/>
    </row>
    <row r="343" spans="1:40" ht="14.5">
      <c r="A343" s="40" t="s">
        <v>813</v>
      </c>
      <c r="B343" s="82">
        <v>44129</v>
      </c>
      <c r="C343" s="74">
        <v>1</v>
      </c>
      <c r="D343" s="74">
        <v>1</v>
      </c>
      <c r="E343" s="74"/>
      <c r="F343" s="18" t="s">
        <v>1533</v>
      </c>
      <c r="G343" s="74"/>
      <c r="H343" s="74"/>
      <c r="I343" s="103">
        <v>1</v>
      </c>
      <c r="J343" s="74"/>
      <c r="K343" s="74"/>
      <c r="L343" s="74"/>
      <c r="M343" s="74"/>
      <c r="N343" s="74"/>
      <c r="O343" s="74">
        <v>1</v>
      </c>
      <c r="P343" s="74">
        <v>1</v>
      </c>
      <c r="Q343" s="74"/>
      <c r="R343" s="74"/>
      <c r="S343" s="74"/>
      <c r="T343" s="74"/>
      <c r="U343" s="9"/>
      <c r="V343" s="9"/>
      <c r="W343" s="9"/>
      <c r="X343" s="21"/>
      <c r="Y343" s="21"/>
      <c r="Z343" s="21"/>
      <c r="AA343" s="21"/>
      <c r="AB343" s="21"/>
      <c r="AC343" s="21"/>
      <c r="AD343" s="21"/>
      <c r="AE343" s="21"/>
      <c r="AF343" s="21"/>
      <c r="AG343" s="21"/>
      <c r="AH343" s="21"/>
      <c r="AI343" s="21"/>
      <c r="AJ343" s="21"/>
      <c r="AK343" s="21"/>
      <c r="AL343" s="21"/>
      <c r="AM343" s="21"/>
      <c r="AN343" s="21"/>
    </row>
    <row r="344" spans="1:40" ht="14.5">
      <c r="A344" s="40" t="s">
        <v>816</v>
      </c>
      <c r="B344" s="82">
        <v>44097</v>
      </c>
      <c r="C344" s="74">
        <v>158</v>
      </c>
      <c r="D344" s="74">
        <v>155</v>
      </c>
      <c r="E344" s="74"/>
      <c r="F344" s="18"/>
      <c r="G344" s="74"/>
      <c r="H344" s="74"/>
      <c r="I344" s="102">
        <v>14</v>
      </c>
      <c r="J344" s="74"/>
      <c r="K344" s="74"/>
      <c r="L344" s="74"/>
      <c r="M344" s="74"/>
      <c r="N344" s="74"/>
      <c r="O344" s="74"/>
      <c r="P344" s="74"/>
      <c r="Q344" s="74">
        <v>1</v>
      </c>
      <c r="R344" s="74"/>
      <c r="S344" s="74"/>
      <c r="T344" s="74"/>
      <c r="U344" s="9"/>
      <c r="V344" s="9"/>
      <c r="W344" s="9"/>
      <c r="X344" s="21"/>
      <c r="Y344" s="21"/>
      <c r="Z344" s="21"/>
      <c r="AA344" s="21"/>
      <c r="AB344" s="21"/>
      <c r="AC344" s="21"/>
      <c r="AD344" s="21"/>
      <c r="AE344" s="21"/>
      <c r="AF344" s="21"/>
      <c r="AG344" s="21"/>
      <c r="AH344" s="21"/>
      <c r="AI344" s="21"/>
      <c r="AJ344" s="21"/>
      <c r="AK344" s="21"/>
      <c r="AL344" s="21"/>
      <c r="AM344" s="21"/>
      <c r="AN344" s="21"/>
    </row>
    <row r="345" spans="1:40" ht="14.5">
      <c r="A345" s="40" t="s">
        <v>818</v>
      </c>
      <c r="B345" s="82">
        <v>44088</v>
      </c>
      <c r="C345" s="74">
        <v>21</v>
      </c>
      <c r="D345" s="74">
        <v>20</v>
      </c>
      <c r="E345" s="74"/>
      <c r="F345" s="18" t="s">
        <v>142</v>
      </c>
      <c r="G345" s="74">
        <v>2</v>
      </c>
      <c r="H345" s="74"/>
      <c r="I345" s="103">
        <v>7</v>
      </c>
      <c r="J345" s="74">
        <v>11</v>
      </c>
      <c r="K345" s="74"/>
      <c r="L345" s="74"/>
      <c r="M345" s="74"/>
      <c r="N345" s="74"/>
      <c r="O345" s="74"/>
      <c r="P345" s="74"/>
      <c r="Q345" s="74">
        <v>2</v>
      </c>
      <c r="R345" s="74">
        <v>2</v>
      </c>
      <c r="S345" s="74"/>
      <c r="T345" s="74"/>
      <c r="U345" s="9"/>
      <c r="V345" s="9"/>
      <c r="W345" s="9"/>
      <c r="X345" s="21"/>
      <c r="Y345" s="21"/>
      <c r="Z345" s="21"/>
      <c r="AA345" s="21"/>
      <c r="AB345" s="21"/>
      <c r="AC345" s="21"/>
      <c r="AD345" s="21"/>
      <c r="AE345" s="21"/>
      <c r="AF345" s="21"/>
      <c r="AG345" s="21"/>
      <c r="AH345" s="21"/>
      <c r="AI345" s="21"/>
      <c r="AJ345" s="21"/>
      <c r="AK345" s="21"/>
      <c r="AL345" s="21"/>
      <c r="AM345" s="21"/>
      <c r="AN345" s="21"/>
    </row>
    <row r="346" spans="1:40" ht="14.5">
      <c r="A346" s="40" t="s">
        <v>821</v>
      </c>
      <c r="B346" s="82">
        <v>44080</v>
      </c>
      <c r="C346" s="74">
        <v>24</v>
      </c>
      <c r="D346" s="74">
        <v>24</v>
      </c>
      <c r="E346" s="74"/>
      <c r="F346" s="18"/>
      <c r="G346" s="74"/>
      <c r="H346" s="74"/>
      <c r="I346" s="103"/>
      <c r="J346" s="74"/>
      <c r="K346" s="74"/>
      <c r="L346" s="74"/>
      <c r="M346" s="74"/>
      <c r="N346" s="74"/>
      <c r="O346" s="74"/>
      <c r="P346" s="74"/>
      <c r="Q346" s="74">
        <v>1</v>
      </c>
      <c r="R346" s="74"/>
      <c r="S346" s="74"/>
      <c r="T346" s="74"/>
      <c r="U346" s="9"/>
      <c r="V346" s="9"/>
      <c r="W346" s="9"/>
      <c r="X346" s="21"/>
      <c r="Y346" s="21"/>
      <c r="Z346" s="21"/>
      <c r="AA346" s="21"/>
      <c r="AB346" s="21"/>
      <c r="AC346" s="21"/>
      <c r="AD346" s="21"/>
      <c r="AE346" s="21"/>
      <c r="AF346" s="21"/>
      <c r="AG346" s="21"/>
      <c r="AH346" s="21"/>
      <c r="AI346" s="21"/>
      <c r="AJ346" s="21"/>
      <c r="AK346" s="21"/>
      <c r="AL346" s="21"/>
      <c r="AM346" s="21"/>
      <c r="AN346" s="21"/>
    </row>
    <row r="347" spans="1:40" ht="14.5">
      <c r="A347" s="40" t="s">
        <v>824</v>
      </c>
      <c r="B347" s="82">
        <v>44089</v>
      </c>
      <c r="C347" s="74">
        <v>29</v>
      </c>
      <c r="D347" s="74">
        <v>29</v>
      </c>
      <c r="E347" s="74"/>
      <c r="F347" s="18" t="s">
        <v>2078</v>
      </c>
      <c r="G347" s="74"/>
      <c r="H347" s="74"/>
      <c r="I347" s="102">
        <v>2</v>
      </c>
      <c r="J347" s="74"/>
      <c r="K347" s="74"/>
      <c r="L347" s="74"/>
      <c r="M347" s="74"/>
      <c r="N347" s="74"/>
      <c r="O347" s="74"/>
      <c r="P347" s="74"/>
      <c r="Q347" s="74"/>
      <c r="R347" s="74"/>
      <c r="S347" s="74"/>
      <c r="T347" s="74"/>
      <c r="U347" s="9"/>
      <c r="V347" s="9"/>
      <c r="W347" s="9"/>
      <c r="X347" s="21"/>
      <c r="Y347" s="21"/>
      <c r="Z347" s="21"/>
      <c r="AA347" s="21"/>
      <c r="AB347" s="21"/>
      <c r="AC347" s="21"/>
      <c r="AD347" s="21"/>
      <c r="AE347" s="21"/>
      <c r="AF347" s="21"/>
      <c r="AG347" s="21"/>
      <c r="AH347" s="21"/>
      <c r="AI347" s="21"/>
      <c r="AJ347" s="21"/>
      <c r="AK347" s="21"/>
      <c r="AL347" s="21"/>
      <c r="AM347" s="21"/>
      <c r="AN347" s="21"/>
    </row>
    <row r="348" spans="1:40" ht="14.5">
      <c r="A348" s="40" t="s">
        <v>827</v>
      </c>
      <c r="B348" s="82">
        <v>44077</v>
      </c>
      <c r="C348" s="74">
        <v>15</v>
      </c>
      <c r="D348" s="74">
        <v>15</v>
      </c>
      <c r="E348" s="74"/>
      <c r="F348" s="18" t="s">
        <v>2079</v>
      </c>
      <c r="G348" s="74"/>
      <c r="H348" s="74"/>
      <c r="I348" s="102">
        <v>2</v>
      </c>
      <c r="J348" s="74">
        <v>13</v>
      </c>
      <c r="K348" s="74"/>
      <c r="L348" s="74"/>
      <c r="M348" s="74"/>
      <c r="N348" s="74">
        <v>2800</v>
      </c>
      <c r="O348" s="74">
        <v>10</v>
      </c>
      <c r="P348" s="74"/>
      <c r="Q348" s="74"/>
      <c r="R348" s="74"/>
      <c r="S348" s="74"/>
      <c r="T348" s="74"/>
      <c r="U348" s="9"/>
      <c r="V348" s="9"/>
      <c r="W348" s="9"/>
      <c r="X348" s="21"/>
      <c r="Y348" s="21"/>
      <c r="Z348" s="21"/>
      <c r="AA348" s="21"/>
      <c r="AB348" s="21"/>
      <c r="AC348" s="21"/>
      <c r="AD348" s="21"/>
      <c r="AE348" s="21"/>
      <c r="AF348" s="21"/>
      <c r="AG348" s="21"/>
      <c r="AH348" s="21"/>
      <c r="AI348" s="21"/>
      <c r="AJ348" s="21"/>
      <c r="AK348" s="21"/>
      <c r="AL348" s="21"/>
      <c r="AM348" s="21"/>
      <c r="AN348" s="21"/>
    </row>
    <row r="349" spans="1:40" ht="14.5">
      <c r="A349" s="40" t="s">
        <v>829</v>
      </c>
      <c r="B349" s="106" t="s">
        <v>830</v>
      </c>
      <c r="C349" s="74">
        <v>38</v>
      </c>
      <c r="D349" s="74">
        <v>38</v>
      </c>
      <c r="E349" s="74"/>
      <c r="F349" s="18"/>
      <c r="G349" s="74"/>
      <c r="H349" s="74"/>
      <c r="I349" s="102">
        <v>8</v>
      </c>
      <c r="J349" s="74"/>
      <c r="K349" s="74"/>
      <c r="L349" s="74"/>
      <c r="M349" s="74"/>
      <c r="N349" s="74"/>
      <c r="O349" s="74">
        <v>5</v>
      </c>
      <c r="P349" s="74"/>
      <c r="Q349" s="136">
        <v>1</v>
      </c>
      <c r="R349" s="74"/>
      <c r="S349" s="74">
        <v>1</v>
      </c>
      <c r="T349" s="74"/>
      <c r="U349" s="9"/>
      <c r="V349" s="9"/>
      <c r="W349" s="9"/>
      <c r="X349" s="21"/>
      <c r="Y349" s="21"/>
      <c r="Z349" s="21"/>
      <c r="AA349" s="21"/>
      <c r="AB349" s="21"/>
      <c r="AC349" s="21"/>
      <c r="AD349" s="21"/>
      <c r="AE349" s="21"/>
      <c r="AF349" s="21"/>
      <c r="AG349" s="21"/>
      <c r="AH349" s="21"/>
      <c r="AI349" s="21"/>
      <c r="AJ349" s="21"/>
      <c r="AK349" s="21"/>
      <c r="AL349" s="21"/>
      <c r="AM349" s="21"/>
      <c r="AN349" s="21"/>
    </row>
    <row r="350" spans="1:40" ht="14.5">
      <c r="A350" s="40" t="s">
        <v>832</v>
      </c>
      <c r="B350" s="126" t="s">
        <v>833</v>
      </c>
      <c r="C350" s="74">
        <v>21</v>
      </c>
      <c r="D350" s="74">
        <v>21</v>
      </c>
      <c r="E350" s="74"/>
      <c r="F350" s="18" t="s">
        <v>2080</v>
      </c>
      <c r="G350" s="74"/>
      <c r="H350" s="74"/>
      <c r="I350" s="103">
        <v>3</v>
      </c>
      <c r="J350" s="74">
        <v>18</v>
      </c>
      <c r="K350" s="74"/>
      <c r="L350" s="74"/>
      <c r="M350" s="74"/>
      <c r="N350" s="74"/>
      <c r="O350" s="74"/>
      <c r="P350" s="74"/>
      <c r="Q350" s="74"/>
      <c r="R350" s="74"/>
      <c r="S350" s="74">
        <v>1</v>
      </c>
      <c r="T350" s="74"/>
      <c r="U350" s="9"/>
      <c r="V350" s="9"/>
      <c r="W350" s="9"/>
      <c r="X350" s="21"/>
      <c r="Y350" s="21"/>
      <c r="Z350" s="21"/>
      <c r="AA350" s="21"/>
      <c r="AB350" s="21"/>
      <c r="AC350" s="21"/>
      <c r="AD350" s="21"/>
      <c r="AE350" s="21"/>
      <c r="AF350" s="21"/>
      <c r="AG350" s="21"/>
      <c r="AH350" s="21"/>
      <c r="AI350" s="21"/>
      <c r="AJ350" s="21"/>
      <c r="AK350" s="21"/>
      <c r="AL350" s="21"/>
      <c r="AM350" s="21"/>
      <c r="AN350" s="21"/>
    </row>
    <row r="351" spans="1:40" ht="14.5">
      <c r="A351" s="40" t="s">
        <v>835</v>
      </c>
      <c r="B351" s="84">
        <v>44077</v>
      </c>
      <c r="C351" s="74"/>
      <c r="D351" s="74"/>
      <c r="E351" s="74"/>
      <c r="F351" s="18"/>
      <c r="G351" s="74"/>
      <c r="H351" s="74"/>
      <c r="I351" s="103"/>
      <c r="J351" s="74"/>
      <c r="K351" s="74"/>
      <c r="L351" s="74"/>
      <c r="M351" s="74"/>
      <c r="N351" s="74"/>
      <c r="O351" s="74"/>
      <c r="P351" s="74"/>
      <c r="Q351" s="74"/>
      <c r="R351" s="74"/>
      <c r="S351" s="74"/>
      <c r="T351" s="74"/>
      <c r="U351" s="9"/>
      <c r="V351" s="9"/>
      <c r="W351" s="9"/>
      <c r="X351" s="21"/>
      <c r="Y351" s="21"/>
      <c r="Z351" s="21"/>
      <c r="AA351" s="21"/>
      <c r="AB351" s="21"/>
      <c r="AC351" s="21"/>
      <c r="AD351" s="21"/>
      <c r="AE351" s="21"/>
      <c r="AF351" s="21"/>
      <c r="AG351" s="21"/>
      <c r="AH351" s="21"/>
      <c r="AI351" s="21"/>
      <c r="AJ351" s="21"/>
      <c r="AK351" s="21"/>
      <c r="AL351" s="21"/>
      <c r="AM351" s="21"/>
      <c r="AN351" s="21"/>
    </row>
    <row r="352" spans="1:40" ht="14.5">
      <c r="A352" s="40" t="s">
        <v>836</v>
      </c>
      <c r="B352" s="84">
        <v>44139</v>
      </c>
      <c r="C352" s="74">
        <v>39</v>
      </c>
      <c r="D352" s="74">
        <v>39</v>
      </c>
      <c r="E352" s="74">
        <v>29</v>
      </c>
      <c r="F352" s="18"/>
      <c r="G352" s="74"/>
      <c r="H352" s="74"/>
      <c r="I352" s="102">
        <v>13</v>
      </c>
      <c r="J352" s="74"/>
      <c r="K352" s="74"/>
      <c r="L352" s="74"/>
      <c r="M352" s="74"/>
      <c r="N352" s="74">
        <v>2755.3</v>
      </c>
      <c r="O352" s="74">
        <v>14</v>
      </c>
      <c r="P352" s="74"/>
      <c r="Q352" s="74"/>
      <c r="R352" s="74"/>
      <c r="S352" s="74">
        <v>2</v>
      </c>
      <c r="T352" s="74"/>
      <c r="U352" s="9"/>
      <c r="V352" s="9"/>
      <c r="W352" s="9"/>
      <c r="X352" s="21"/>
      <c r="Y352" s="21"/>
      <c r="Z352" s="21"/>
      <c r="AA352" s="21"/>
      <c r="AB352" s="21"/>
      <c r="AC352" s="21"/>
      <c r="AD352" s="21"/>
      <c r="AE352" s="21"/>
      <c r="AF352" s="21"/>
      <c r="AG352" s="21"/>
      <c r="AH352" s="21"/>
      <c r="AI352" s="21"/>
      <c r="AJ352" s="21"/>
      <c r="AK352" s="21"/>
      <c r="AL352" s="21"/>
      <c r="AM352" s="21"/>
      <c r="AN352" s="21"/>
    </row>
    <row r="353" spans="1:40" ht="14.5">
      <c r="A353" s="40" t="s">
        <v>839</v>
      </c>
      <c r="B353" s="84">
        <v>44133</v>
      </c>
      <c r="C353" s="74">
        <v>1</v>
      </c>
      <c r="D353" s="74">
        <v>1</v>
      </c>
      <c r="E353" s="74"/>
      <c r="F353" s="18" t="s">
        <v>643</v>
      </c>
      <c r="G353" s="74"/>
      <c r="H353" s="74">
        <v>1</v>
      </c>
      <c r="I353" s="103"/>
      <c r="J353" s="74"/>
      <c r="K353" s="74"/>
      <c r="L353" s="74"/>
      <c r="M353" s="74"/>
      <c r="N353" s="74">
        <v>1570</v>
      </c>
      <c r="O353" s="74">
        <v>1</v>
      </c>
      <c r="P353" s="74"/>
      <c r="Q353" s="74"/>
      <c r="R353" s="74"/>
      <c r="S353" s="74"/>
      <c r="T353" s="74"/>
      <c r="U353" s="9"/>
      <c r="V353" s="9"/>
      <c r="W353" s="9"/>
      <c r="X353" s="21"/>
      <c r="Y353" s="21"/>
      <c r="Z353" s="21"/>
      <c r="AA353" s="21"/>
      <c r="AB353" s="21"/>
      <c r="AC353" s="21"/>
      <c r="AD353" s="21"/>
      <c r="AE353" s="21"/>
      <c r="AF353" s="21"/>
      <c r="AG353" s="21"/>
      <c r="AH353" s="21"/>
      <c r="AI353" s="21"/>
      <c r="AJ353" s="21"/>
      <c r="AK353" s="21"/>
      <c r="AL353" s="21"/>
      <c r="AM353" s="21"/>
      <c r="AN353" s="21"/>
    </row>
    <row r="354" spans="1:40" ht="14.5">
      <c r="A354" s="40" t="s">
        <v>840</v>
      </c>
      <c r="B354" s="84">
        <v>44141</v>
      </c>
      <c r="C354" s="74">
        <v>4515</v>
      </c>
      <c r="D354">
        <v>4430</v>
      </c>
      <c r="E354" s="74"/>
      <c r="F354" s="18"/>
      <c r="G354" s="127">
        <v>30</v>
      </c>
      <c r="H354" s="127">
        <v>69</v>
      </c>
      <c r="I354" s="128">
        <v>407</v>
      </c>
      <c r="J354" s="127">
        <v>3406</v>
      </c>
      <c r="K354" s="74"/>
      <c r="L354" s="74"/>
      <c r="M354" s="74"/>
      <c r="N354" s="74"/>
      <c r="O354" s="74">
        <v>279</v>
      </c>
      <c r="P354" s="74"/>
      <c r="Q354" s="97">
        <v>20</v>
      </c>
      <c r="R354" s="74"/>
      <c r="S354" s="74">
        <v>9</v>
      </c>
      <c r="T354" s="74"/>
      <c r="U354" s="9"/>
      <c r="V354" s="9"/>
      <c r="W354" s="9"/>
      <c r="X354" s="21"/>
      <c r="Y354" s="21"/>
      <c r="Z354" s="21"/>
      <c r="AA354" s="21"/>
      <c r="AB354" s="21"/>
      <c r="AC354" s="21"/>
      <c r="AD354" s="21"/>
      <c r="AE354" s="21"/>
      <c r="AF354" s="21"/>
      <c r="AG354" s="21"/>
      <c r="AH354" s="21"/>
      <c r="AI354" s="21"/>
      <c r="AJ354" s="21"/>
      <c r="AK354" s="21"/>
      <c r="AL354" s="21"/>
      <c r="AM354" s="21"/>
      <c r="AN354" s="21"/>
    </row>
    <row r="355" spans="1:40" ht="14.5">
      <c r="A355" s="40" t="s">
        <v>843</v>
      </c>
      <c r="B355" s="84" t="s">
        <v>844</v>
      </c>
      <c r="C355" s="74">
        <v>1</v>
      </c>
      <c r="D355" s="74">
        <v>1</v>
      </c>
      <c r="E355" s="74"/>
      <c r="F355" s="18" t="s">
        <v>2081</v>
      </c>
      <c r="G355" s="74"/>
      <c r="H355" s="74"/>
      <c r="I355" s="103"/>
      <c r="J355" s="74">
        <v>1</v>
      </c>
      <c r="K355" s="74"/>
      <c r="L355" s="74"/>
      <c r="M355" s="74"/>
      <c r="N355" s="74" t="s">
        <v>2082</v>
      </c>
      <c r="O355" s="74"/>
      <c r="P355" s="74"/>
      <c r="Q355" s="74"/>
      <c r="R355" s="74"/>
      <c r="S355" s="74"/>
      <c r="T355" s="74"/>
      <c r="U355" s="9"/>
      <c r="V355" s="9"/>
      <c r="W355" s="9"/>
      <c r="X355" s="21"/>
      <c r="Y355" s="21"/>
      <c r="Z355" s="21"/>
      <c r="AA355" s="21"/>
      <c r="AB355" s="21"/>
      <c r="AC355" s="21"/>
      <c r="AD355" s="21"/>
      <c r="AE355" s="21"/>
      <c r="AF355" s="21"/>
      <c r="AG355" s="21"/>
      <c r="AH355" s="21"/>
      <c r="AI355" s="21"/>
      <c r="AJ355" s="21"/>
      <c r="AK355" s="21"/>
      <c r="AL355" s="21"/>
      <c r="AM355" s="21"/>
      <c r="AN355" s="21"/>
    </row>
    <row r="356" spans="1:40" ht="14.5">
      <c r="A356" s="40" t="s">
        <v>845</v>
      </c>
      <c r="B356" s="84">
        <v>44092</v>
      </c>
      <c r="C356" s="74" t="s">
        <v>759</v>
      </c>
      <c r="D356" s="74"/>
      <c r="E356" s="74"/>
      <c r="F356" s="18"/>
      <c r="G356" s="74"/>
      <c r="H356" s="74"/>
      <c r="I356" s="103"/>
      <c r="J356" s="74"/>
      <c r="K356" s="74"/>
      <c r="L356" s="74"/>
      <c r="M356" s="74"/>
      <c r="N356" s="74"/>
      <c r="O356" s="74"/>
      <c r="P356" s="74"/>
      <c r="Q356" s="74"/>
      <c r="R356" s="74"/>
      <c r="S356" s="74"/>
      <c r="T356" s="74"/>
      <c r="U356" s="9"/>
      <c r="V356" s="9"/>
      <c r="W356" s="9"/>
      <c r="X356" s="21"/>
      <c r="Y356" s="21"/>
      <c r="Z356" s="21"/>
      <c r="AA356" s="21"/>
      <c r="AB356" s="21"/>
      <c r="AC356" s="21"/>
      <c r="AD356" s="21"/>
      <c r="AE356" s="21"/>
      <c r="AF356" s="21"/>
      <c r="AG356" s="21"/>
      <c r="AH356" s="21"/>
      <c r="AI356" s="21"/>
      <c r="AJ356" s="21"/>
      <c r="AK356" s="21"/>
      <c r="AL356" s="21"/>
      <c r="AM356" s="21"/>
      <c r="AN356" s="21"/>
    </row>
    <row r="357" spans="1:40" ht="14.5">
      <c r="A357" s="40" t="s">
        <v>846</v>
      </c>
      <c r="B357" s="84">
        <v>44081</v>
      </c>
      <c r="C357" s="74">
        <v>252</v>
      </c>
      <c r="D357" s="74">
        <v>246</v>
      </c>
      <c r="E357" s="74"/>
      <c r="F357" s="18" t="s">
        <v>659</v>
      </c>
      <c r="G357" s="74"/>
      <c r="H357" s="74"/>
      <c r="I357" s="102">
        <v>34</v>
      </c>
      <c r="J357" s="74"/>
      <c r="K357" s="74"/>
      <c r="L357" s="74"/>
      <c r="M357" s="74"/>
      <c r="N357" s="74"/>
      <c r="O357" s="74">
        <v>23</v>
      </c>
      <c r="P357" s="74"/>
      <c r="Q357" s="74">
        <v>3</v>
      </c>
      <c r="R357" s="74"/>
      <c r="S357" s="74">
        <v>0</v>
      </c>
      <c r="T357" s="74"/>
      <c r="U357" s="9"/>
      <c r="V357" s="9"/>
      <c r="W357" s="9"/>
      <c r="X357" s="21"/>
      <c r="Y357" s="21"/>
      <c r="Z357" s="21"/>
      <c r="AA357" s="21"/>
      <c r="AB357" s="21"/>
      <c r="AC357" s="21"/>
      <c r="AD357" s="21"/>
      <c r="AE357" s="21"/>
      <c r="AF357" s="21"/>
      <c r="AG357" s="21"/>
      <c r="AH357" s="21"/>
      <c r="AI357" s="21"/>
      <c r="AJ357" s="21"/>
      <c r="AK357" s="21"/>
      <c r="AL357" s="21"/>
      <c r="AM357" s="21"/>
      <c r="AN357" s="21"/>
    </row>
    <row r="358" spans="1:40" ht="14.5">
      <c r="A358" s="40" t="s">
        <v>847</v>
      </c>
      <c r="B358" s="84">
        <v>44027</v>
      </c>
      <c r="C358" s="74">
        <v>20</v>
      </c>
      <c r="D358" s="74">
        <v>20</v>
      </c>
      <c r="E358" s="74"/>
      <c r="F358" s="18" t="s">
        <v>2083</v>
      </c>
      <c r="G358" s="74"/>
      <c r="H358" s="74"/>
      <c r="I358" s="102">
        <v>4</v>
      </c>
      <c r="J358" s="74"/>
      <c r="K358" s="74"/>
      <c r="L358" s="74"/>
      <c r="M358" s="74"/>
      <c r="N358" s="74" t="s">
        <v>2084</v>
      </c>
      <c r="O358" s="74"/>
      <c r="P358" s="74"/>
      <c r="Q358" s="74"/>
      <c r="R358" s="74"/>
      <c r="S358" s="74"/>
      <c r="T358" s="74"/>
      <c r="U358" s="9"/>
      <c r="V358" s="9"/>
      <c r="W358" s="9"/>
      <c r="X358" s="21"/>
      <c r="Y358" s="21"/>
      <c r="Z358" s="21"/>
      <c r="AA358" s="21"/>
      <c r="AB358" s="21"/>
      <c r="AC358" s="21"/>
      <c r="AD358" s="21"/>
      <c r="AE358" s="21"/>
      <c r="AF358" s="21"/>
      <c r="AG358" s="21"/>
      <c r="AH358" s="21"/>
      <c r="AI358" s="21"/>
      <c r="AJ358" s="21"/>
      <c r="AK358" s="21"/>
      <c r="AL358" s="21"/>
      <c r="AM358" s="21"/>
      <c r="AN358" s="21"/>
    </row>
    <row r="359" spans="1:40" ht="14.5">
      <c r="A359" s="40" t="s">
        <v>848</v>
      </c>
      <c r="B359" s="84">
        <v>44028</v>
      </c>
      <c r="C359" s="74">
        <v>10</v>
      </c>
      <c r="D359" s="74">
        <v>10</v>
      </c>
      <c r="E359" s="74">
        <v>14</v>
      </c>
      <c r="F359" s="18"/>
      <c r="G359" s="74"/>
      <c r="H359" s="74"/>
      <c r="I359" s="103"/>
      <c r="J359" s="74"/>
      <c r="K359" s="74"/>
      <c r="L359" s="74"/>
      <c r="M359" s="74"/>
      <c r="N359" s="74"/>
      <c r="O359" s="74"/>
      <c r="P359" s="74"/>
      <c r="Q359" s="74"/>
      <c r="R359" s="74"/>
      <c r="S359" s="74"/>
      <c r="T359" s="74"/>
      <c r="U359" s="9"/>
      <c r="V359" s="9"/>
      <c r="W359" s="9"/>
      <c r="X359" s="21"/>
      <c r="Y359" s="21"/>
      <c r="Z359" s="21"/>
      <c r="AA359" s="21"/>
      <c r="AB359" s="21"/>
      <c r="AC359" s="21"/>
      <c r="AD359" s="21"/>
      <c r="AE359" s="21"/>
      <c r="AF359" s="21"/>
      <c r="AG359" s="21"/>
      <c r="AH359" s="21"/>
      <c r="AI359" s="21"/>
      <c r="AJ359" s="21"/>
      <c r="AK359" s="21"/>
      <c r="AL359" s="21"/>
      <c r="AM359" s="21"/>
      <c r="AN359" s="21"/>
    </row>
    <row r="360" spans="1:40" ht="14.5">
      <c r="A360" s="40" t="s">
        <v>850</v>
      </c>
      <c r="B360" s="84">
        <v>44092</v>
      </c>
      <c r="C360" s="74">
        <v>18</v>
      </c>
      <c r="D360" s="74">
        <v>18</v>
      </c>
      <c r="E360" s="74"/>
      <c r="F360" s="18" t="s">
        <v>2085</v>
      </c>
      <c r="G360" s="74"/>
      <c r="H360" s="74"/>
      <c r="I360" s="103"/>
      <c r="J360" s="74"/>
      <c r="K360" s="74"/>
      <c r="L360" s="74"/>
      <c r="M360" s="74"/>
      <c r="N360" s="74" t="s">
        <v>2086</v>
      </c>
      <c r="O360" s="74"/>
      <c r="P360" s="74"/>
      <c r="Q360" s="74"/>
      <c r="R360" s="74"/>
      <c r="S360" s="74"/>
      <c r="T360" s="74"/>
      <c r="U360" s="9"/>
      <c r="V360" s="9"/>
      <c r="W360" s="9"/>
      <c r="X360" s="21"/>
      <c r="Y360" s="21"/>
      <c r="Z360" s="21"/>
      <c r="AA360" s="21"/>
      <c r="AB360" s="21"/>
      <c r="AC360" s="21"/>
      <c r="AD360" s="21"/>
      <c r="AE360" s="21"/>
      <c r="AF360" s="21"/>
      <c r="AG360" s="21"/>
      <c r="AH360" s="21"/>
      <c r="AI360" s="21"/>
      <c r="AJ360" s="21"/>
      <c r="AK360" s="21"/>
      <c r="AL360" s="21"/>
      <c r="AM360" s="21"/>
      <c r="AN360" s="21"/>
    </row>
    <row r="361" spans="1:40" ht="14.5">
      <c r="A361" s="40" t="s">
        <v>852</v>
      </c>
      <c r="B361" s="84">
        <v>44082</v>
      </c>
      <c r="C361" s="74">
        <v>77</v>
      </c>
      <c r="D361" s="74">
        <v>77</v>
      </c>
      <c r="E361" s="74"/>
      <c r="F361" s="18"/>
      <c r="G361" s="74"/>
      <c r="H361" s="74"/>
      <c r="I361" s="102">
        <v>5</v>
      </c>
      <c r="J361" s="74"/>
      <c r="K361" s="74"/>
      <c r="L361" s="74"/>
      <c r="M361" s="74"/>
      <c r="N361" s="74" t="s">
        <v>2087</v>
      </c>
      <c r="O361" s="74">
        <v>74</v>
      </c>
      <c r="P361" s="74"/>
      <c r="Q361" s="74"/>
      <c r="R361" s="74"/>
      <c r="S361" s="74"/>
      <c r="T361" s="74"/>
      <c r="U361" s="9"/>
      <c r="V361" s="9"/>
      <c r="W361" s="9"/>
      <c r="X361" s="21"/>
      <c r="Y361" s="21"/>
      <c r="Z361" s="21"/>
      <c r="AA361" s="21"/>
      <c r="AB361" s="21"/>
      <c r="AC361" s="21"/>
      <c r="AD361" s="21"/>
      <c r="AE361" s="21"/>
      <c r="AF361" s="21"/>
      <c r="AG361" s="21"/>
      <c r="AH361" s="21"/>
      <c r="AI361" s="21"/>
      <c r="AJ361" s="21"/>
      <c r="AK361" s="21"/>
      <c r="AL361" s="21"/>
      <c r="AM361" s="21"/>
      <c r="AN361" s="21"/>
    </row>
    <row r="362" spans="1:40" ht="14.5">
      <c r="A362" s="40" t="s">
        <v>853</v>
      </c>
      <c r="B362" s="84">
        <v>44075</v>
      </c>
      <c r="C362" s="115">
        <v>98</v>
      </c>
      <c r="D362" s="74">
        <v>97</v>
      </c>
      <c r="E362" s="74">
        <v>23</v>
      </c>
      <c r="F362" s="18"/>
      <c r="G362" s="74"/>
      <c r="H362" s="74"/>
      <c r="I362" s="102">
        <v>8</v>
      </c>
      <c r="J362" s="74"/>
      <c r="K362" s="74"/>
      <c r="L362" s="74"/>
      <c r="M362" s="74"/>
      <c r="N362" s="74"/>
      <c r="O362" s="74"/>
      <c r="P362" s="74"/>
      <c r="Q362" s="136">
        <v>3</v>
      </c>
      <c r="R362" s="74"/>
      <c r="S362" s="74">
        <v>2</v>
      </c>
      <c r="T362" s="74"/>
      <c r="U362" s="9"/>
      <c r="V362" s="9"/>
      <c r="W362" s="9"/>
      <c r="X362" s="21"/>
      <c r="Y362" s="21"/>
      <c r="Z362" s="21"/>
      <c r="AA362" s="21"/>
      <c r="AB362" s="21"/>
      <c r="AC362" s="21"/>
      <c r="AD362" s="21"/>
      <c r="AE362" s="21"/>
      <c r="AF362" s="21"/>
      <c r="AG362" s="21"/>
      <c r="AH362" s="21"/>
      <c r="AI362" s="21"/>
      <c r="AJ362" s="21"/>
      <c r="AK362" s="21"/>
      <c r="AL362" s="21"/>
      <c r="AM362" s="21"/>
      <c r="AN362" s="21"/>
    </row>
    <row r="363" spans="1:40" ht="14.5">
      <c r="A363" s="40" t="s">
        <v>854</v>
      </c>
      <c r="B363" s="84">
        <v>44082</v>
      </c>
      <c r="C363" s="135">
        <v>5</v>
      </c>
      <c r="D363" s="135">
        <v>5</v>
      </c>
      <c r="E363" s="74"/>
      <c r="F363" s="18" t="s">
        <v>2088</v>
      </c>
      <c r="G363" s="74"/>
      <c r="H363" s="74"/>
      <c r="I363" s="103">
        <v>1</v>
      </c>
      <c r="J363" s="74">
        <v>4</v>
      </c>
      <c r="K363" s="74"/>
      <c r="L363" s="74"/>
      <c r="M363" s="74"/>
      <c r="N363" s="74">
        <v>3040</v>
      </c>
      <c r="O363" s="74"/>
      <c r="P363" s="74"/>
      <c r="Q363" s="74"/>
      <c r="R363" s="74"/>
      <c r="S363" s="74"/>
      <c r="T363" s="74"/>
      <c r="U363" s="9"/>
      <c r="V363" s="9"/>
      <c r="W363" s="9"/>
      <c r="X363" s="21"/>
      <c r="Y363" s="21"/>
      <c r="Z363" s="21"/>
      <c r="AA363" s="21"/>
      <c r="AB363" s="21"/>
      <c r="AC363" s="21"/>
      <c r="AD363" s="21"/>
      <c r="AE363" s="21"/>
      <c r="AF363" s="21"/>
      <c r="AG363" s="21"/>
      <c r="AH363" s="21"/>
      <c r="AI363" s="21"/>
      <c r="AJ363" s="21"/>
      <c r="AK363" s="21"/>
      <c r="AL363" s="21"/>
      <c r="AM363" s="21"/>
      <c r="AN363" s="21"/>
    </row>
    <row r="364" spans="1:40" ht="14.5">
      <c r="A364" s="40" t="s">
        <v>855</v>
      </c>
      <c r="B364" s="84">
        <v>44060</v>
      </c>
      <c r="C364" s="135">
        <v>25</v>
      </c>
      <c r="D364" s="135">
        <v>24</v>
      </c>
      <c r="E364" s="74">
        <v>26</v>
      </c>
      <c r="G364" s="74"/>
      <c r="H364" s="74"/>
      <c r="I364" s="102">
        <v>7</v>
      </c>
      <c r="J364" s="74"/>
      <c r="K364" s="74"/>
      <c r="L364" s="74"/>
      <c r="M364" s="74"/>
      <c r="N364" s="74"/>
      <c r="O364" s="74"/>
      <c r="P364" s="74"/>
      <c r="Q364" s="74"/>
      <c r="R364" s="74"/>
      <c r="S364" s="74"/>
      <c r="T364" s="74"/>
      <c r="U364" s="9"/>
      <c r="V364" s="9"/>
      <c r="W364" s="9"/>
      <c r="X364" s="21"/>
      <c r="Y364" s="21"/>
      <c r="Z364" s="21"/>
      <c r="AA364" s="21"/>
      <c r="AB364" s="21"/>
      <c r="AC364" s="21"/>
      <c r="AD364" s="21"/>
      <c r="AE364" s="21"/>
      <c r="AF364" s="21"/>
      <c r="AG364" s="21"/>
      <c r="AH364" s="21"/>
      <c r="AI364" s="21"/>
      <c r="AJ364" s="21"/>
      <c r="AK364" s="21"/>
      <c r="AL364" s="21"/>
      <c r="AM364" s="21"/>
      <c r="AN364" s="21"/>
    </row>
    <row r="365" spans="1:40" ht="14.5">
      <c r="A365" s="40" t="s">
        <v>858</v>
      </c>
      <c r="B365" s="84">
        <v>44133</v>
      </c>
      <c r="C365" s="135">
        <v>15</v>
      </c>
      <c r="D365" s="135">
        <v>15</v>
      </c>
      <c r="E365" s="74"/>
      <c r="F365" s="80" t="s">
        <v>2089</v>
      </c>
      <c r="G365" s="74"/>
      <c r="H365" s="74"/>
      <c r="I365" s="103">
        <v>1</v>
      </c>
      <c r="J365" s="74">
        <v>14</v>
      </c>
      <c r="K365" s="74"/>
      <c r="L365" s="74"/>
      <c r="M365" s="74"/>
      <c r="N365" s="74" t="s">
        <v>2090</v>
      </c>
      <c r="O365" s="74"/>
      <c r="P365" s="74"/>
      <c r="Q365" s="74"/>
      <c r="R365" s="74"/>
      <c r="S365" s="74"/>
      <c r="T365" s="74"/>
      <c r="U365" s="9"/>
      <c r="V365" s="9"/>
      <c r="W365" s="9"/>
      <c r="X365" s="21"/>
      <c r="Y365" s="21"/>
      <c r="Z365" s="21"/>
      <c r="AA365" s="21"/>
      <c r="AB365" s="21"/>
      <c r="AC365" s="21"/>
      <c r="AD365" s="21"/>
      <c r="AE365" s="21"/>
      <c r="AF365" s="21"/>
      <c r="AG365" s="21"/>
      <c r="AH365" s="21"/>
      <c r="AI365" s="21"/>
      <c r="AJ365" s="21"/>
      <c r="AK365" s="21"/>
      <c r="AL365" s="21"/>
      <c r="AM365" s="21"/>
      <c r="AN365" s="21"/>
    </row>
    <row r="366" spans="1:40" ht="14.5">
      <c r="A366" s="40" t="s">
        <v>860</v>
      </c>
      <c r="B366" s="84">
        <v>44148</v>
      </c>
      <c r="C366" s="135">
        <v>0</v>
      </c>
      <c r="D366" s="135">
        <v>1</v>
      </c>
      <c r="E366" s="74"/>
      <c r="F366" s="80" t="s">
        <v>2091</v>
      </c>
      <c r="G366" s="74"/>
      <c r="H366" s="74"/>
      <c r="I366" s="103"/>
      <c r="J366" s="74"/>
      <c r="K366" s="74"/>
      <c r="L366" s="74"/>
      <c r="M366" s="74"/>
      <c r="N366" s="74">
        <v>1020</v>
      </c>
      <c r="O366" s="74"/>
      <c r="P366" s="74">
        <v>1</v>
      </c>
      <c r="Q366" s="74">
        <v>1</v>
      </c>
      <c r="R366" s="74"/>
      <c r="S366" s="74"/>
      <c r="T366" s="74"/>
      <c r="U366" s="9"/>
      <c r="V366" s="9"/>
      <c r="W366" s="9"/>
      <c r="X366" s="21"/>
      <c r="Y366" s="21"/>
      <c r="Z366" s="21"/>
      <c r="AA366" s="21"/>
      <c r="AB366" s="21"/>
      <c r="AC366" s="21"/>
      <c r="AD366" s="21"/>
      <c r="AE366" s="21"/>
      <c r="AF366" s="21"/>
      <c r="AG366" s="21"/>
      <c r="AH366" s="21"/>
      <c r="AI366" s="21"/>
      <c r="AJ366" s="21"/>
      <c r="AK366" s="21"/>
      <c r="AL366" s="21"/>
      <c r="AM366" s="21"/>
      <c r="AN366" s="21"/>
    </row>
    <row r="367" spans="1:40" ht="14.5">
      <c r="A367" s="40" t="s">
        <v>863</v>
      </c>
      <c r="B367" s="84">
        <v>44148</v>
      </c>
      <c r="C367" s="135">
        <v>403</v>
      </c>
      <c r="D367" s="135">
        <v>403</v>
      </c>
      <c r="E367" s="74"/>
      <c r="F367" s="80" t="s">
        <v>2092</v>
      </c>
      <c r="G367" s="74"/>
      <c r="H367" s="74"/>
      <c r="I367" s="102">
        <v>59</v>
      </c>
      <c r="J367" s="74"/>
      <c r="K367" s="74"/>
      <c r="L367" s="74"/>
      <c r="M367" s="74"/>
      <c r="N367" s="74" t="s">
        <v>2093</v>
      </c>
      <c r="O367" s="74">
        <v>52</v>
      </c>
      <c r="P367" s="74"/>
      <c r="Q367" s="74"/>
      <c r="R367" s="74"/>
      <c r="S367" s="74"/>
      <c r="T367" s="74"/>
      <c r="U367" s="9"/>
      <c r="V367" s="9"/>
      <c r="W367" s="9"/>
      <c r="X367" s="21"/>
      <c r="Y367" s="21"/>
      <c r="Z367" s="21"/>
      <c r="AA367" s="21"/>
      <c r="AB367" s="21"/>
      <c r="AC367" s="21"/>
      <c r="AD367" s="21"/>
      <c r="AE367" s="21"/>
      <c r="AF367" s="21"/>
      <c r="AG367" s="21"/>
      <c r="AH367" s="21"/>
      <c r="AI367" s="21"/>
      <c r="AJ367" s="21"/>
      <c r="AK367" s="21"/>
      <c r="AL367" s="21"/>
      <c r="AM367" s="21"/>
      <c r="AN367" s="21"/>
    </row>
    <row r="368" spans="1:40" ht="14.5">
      <c r="A368" s="40" t="s">
        <v>866</v>
      </c>
      <c r="B368" s="84">
        <v>44141</v>
      </c>
      <c r="C368" s="135">
        <v>1</v>
      </c>
      <c r="D368" s="135">
        <v>1</v>
      </c>
      <c r="E368" s="74"/>
      <c r="F368" s="80">
        <v>33</v>
      </c>
      <c r="G368" s="74"/>
      <c r="H368" s="74"/>
      <c r="I368" s="103">
        <v>1</v>
      </c>
      <c r="J368" s="74"/>
      <c r="K368" s="74"/>
      <c r="L368" s="74"/>
      <c r="M368" s="74"/>
      <c r="N368" s="74">
        <v>1760</v>
      </c>
      <c r="O368" s="74">
        <v>1</v>
      </c>
      <c r="P368" s="74"/>
      <c r="Q368" s="74"/>
      <c r="R368" s="74"/>
      <c r="S368" s="74">
        <v>1</v>
      </c>
      <c r="T368" s="74"/>
      <c r="U368" s="9"/>
      <c r="V368" s="9"/>
      <c r="W368" s="9"/>
      <c r="X368" s="21"/>
      <c r="Y368" s="21"/>
      <c r="Z368" s="21"/>
      <c r="AA368" s="21"/>
      <c r="AB368" s="21"/>
      <c r="AC368" s="21"/>
      <c r="AD368" s="21"/>
      <c r="AE368" s="21"/>
      <c r="AF368" s="21"/>
      <c r="AG368" s="21"/>
      <c r="AH368" s="21"/>
      <c r="AI368" s="21"/>
      <c r="AJ368" s="21"/>
      <c r="AK368" s="21"/>
      <c r="AL368" s="21"/>
      <c r="AM368" s="21"/>
      <c r="AN368" s="21"/>
    </row>
    <row r="369" spans="1:40" ht="14.5">
      <c r="A369" s="40" t="s">
        <v>868</v>
      </c>
      <c r="B369" s="84">
        <v>44129</v>
      </c>
      <c r="C369" s="135">
        <v>4</v>
      </c>
      <c r="D369" s="135">
        <v>4</v>
      </c>
      <c r="E369" s="74"/>
      <c r="F369" s="80" t="s">
        <v>758</v>
      </c>
      <c r="G369" s="74"/>
      <c r="H369" s="74"/>
      <c r="I369" s="103">
        <v>1</v>
      </c>
      <c r="J369" s="74">
        <v>2</v>
      </c>
      <c r="K369" s="74"/>
      <c r="L369" s="74"/>
      <c r="M369" s="74"/>
      <c r="N369" s="74" t="s">
        <v>2094</v>
      </c>
      <c r="O369" s="74"/>
      <c r="P369" s="74"/>
      <c r="Q369" s="74"/>
      <c r="R369" s="74"/>
      <c r="S369" s="74"/>
      <c r="T369" s="74"/>
      <c r="U369" s="9"/>
      <c r="V369" s="9"/>
      <c r="W369" s="9"/>
      <c r="X369" s="21"/>
      <c r="Y369" s="21"/>
      <c r="Z369" s="21"/>
      <c r="AA369" s="21"/>
      <c r="AB369" s="21"/>
      <c r="AC369" s="21"/>
      <c r="AD369" s="21"/>
      <c r="AE369" s="21"/>
      <c r="AF369" s="21"/>
      <c r="AG369" s="21"/>
      <c r="AH369" s="21"/>
      <c r="AI369" s="21"/>
      <c r="AJ369" s="21"/>
      <c r="AK369" s="21"/>
      <c r="AL369" s="21"/>
      <c r="AM369" s="21"/>
      <c r="AN369" s="21"/>
    </row>
    <row r="370" spans="1:40" ht="14.5">
      <c r="A370" s="40" t="s">
        <v>871</v>
      </c>
      <c r="B370" s="84">
        <v>44155</v>
      </c>
      <c r="C370" s="135">
        <v>9</v>
      </c>
      <c r="D370" s="135">
        <v>9</v>
      </c>
      <c r="E370" s="74"/>
      <c r="F370" s="80" t="s">
        <v>2095</v>
      </c>
      <c r="G370" s="74"/>
      <c r="H370" s="74"/>
      <c r="I370" s="102">
        <v>8</v>
      </c>
      <c r="J370" s="74">
        <v>1</v>
      </c>
      <c r="K370" s="74"/>
      <c r="L370" s="74"/>
      <c r="M370" s="74"/>
      <c r="N370" s="74"/>
      <c r="O370" s="125">
        <v>6</v>
      </c>
      <c r="P370" s="74"/>
      <c r="Q370" s="74"/>
      <c r="R370" s="74"/>
      <c r="S370" s="74">
        <v>1</v>
      </c>
      <c r="T370" s="74"/>
      <c r="U370" s="9"/>
      <c r="V370" s="9"/>
      <c r="W370" s="9"/>
      <c r="X370" s="21"/>
      <c r="Y370" s="21"/>
      <c r="Z370" s="21"/>
      <c r="AA370" s="21"/>
      <c r="AB370" s="21"/>
      <c r="AC370" s="21"/>
      <c r="AD370" s="21"/>
      <c r="AE370" s="21"/>
      <c r="AF370" s="21"/>
      <c r="AG370" s="21"/>
      <c r="AH370" s="21"/>
      <c r="AI370" s="21"/>
      <c r="AJ370" s="21"/>
      <c r="AK370" s="21"/>
      <c r="AL370" s="21"/>
      <c r="AM370" s="21"/>
      <c r="AN370" s="21"/>
    </row>
    <row r="371" spans="1:40" ht="14.5">
      <c r="A371" s="40" t="s">
        <v>874</v>
      </c>
      <c r="B371" s="84">
        <v>44157</v>
      </c>
      <c r="C371" s="135">
        <v>1</v>
      </c>
      <c r="D371" s="135">
        <v>1</v>
      </c>
      <c r="E371" s="74"/>
      <c r="F371" s="80" t="s">
        <v>2040</v>
      </c>
      <c r="G371" s="74"/>
      <c r="H371" s="74"/>
      <c r="I371" s="103"/>
      <c r="J371" s="74">
        <v>1</v>
      </c>
      <c r="K371" s="74"/>
      <c r="L371" s="74"/>
      <c r="M371" s="74"/>
      <c r="N371" s="74">
        <v>2590</v>
      </c>
      <c r="O371" s="74">
        <v>1</v>
      </c>
      <c r="P371" s="74">
        <v>1</v>
      </c>
      <c r="Q371" s="74"/>
      <c r="R371" s="74"/>
      <c r="S371" s="74"/>
      <c r="T371" s="74"/>
      <c r="U371" s="9"/>
      <c r="V371" s="9"/>
      <c r="W371" s="9"/>
      <c r="X371" s="21"/>
      <c r="Y371" s="21"/>
      <c r="Z371" s="21"/>
      <c r="AA371" s="21"/>
      <c r="AB371" s="21"/>
      <c r="AC371" s="21"/>
      <c r="AD371" s="21"/>
      <c r="AE371" s="21"/>
      <c r="AF371" s="21"/>
      <c r="AG371" s="21"/>
      <c r="AH371" s="21"/>
      <c r="AI371" s="21"/>
      <c r="AJ371" s="21"/>
      <c r="AK371" s="21"/>
      <c r="AL371" s="21"/>
      <c r="AM371" s="21"/>
      <c r="AN371" s="21"/>
    </row>
    <row r="372" spans="1:40" ht="14.5">
      <c r="A372" s="40" t="s">
        <v>877</v>
      </c>
      <c r="B372" s="84">
        <v>44154</v>
      </c>
      <c r="C372" s="135"/>
      <c r="D372" s="135">
        <v>28</v>
      </c>
      <c r="E372" s="74">
        <v>35</v>
      </c>
      <c r="F372" s="80"/>
      <c r="G372" s="74"/>
      <c r="H372" s="74"/>
      <c r="I372" s="103"/>
      <c r="J372" s="74"/>
      <c r="K372" s="74"/>
      <c r="L372" s="74"/>
      <c r="M372" s="74"/>
      <c r="N372" s="74"/>
      <c r="O372" s="74"/>
      <c r="P372" s="74"/>
      <c r="Q372" s="74"/>
      <c r="R372" s="74"/>
      <c r="S372" s="74"/>
      <c r="T372" s="74"/>
      <c r="U372" s="9"/>
      <c r="V372" s="9"/>
      <c r="W372" s="9"/>
      <c r="X372" s="21"/>
      <c r="Y372" s="21"/>
      <c r="Z372" s="21"/>
      <c r="AA372" s="21"/>
      <c r="AB372" s="21"/>
      <c r="AC372" s="21"/>
      <c r="AD372" s="21"/>
      <c r="AE372" s="21"/>
      <c r="AF372" s="21"/>
      <c r="AG372" s="21"/>
      <c r="AH372" s="21"/>
      <c r="AI372" s="21"/>
      <c r="AJ372" s="21"/>
      <c r="AK372" s="21"/>
      <c r="AL372" s="21"/>
      <c r="AM372" s="21"/>
      <c r="AN372" s="21"/>
    </row>
    <row r="373" spans="1:40" ht="14.5">
      <c r="A373" s="40" t="s">
        <v>880</v>
      </c>
      <c r="B373" s="84">
        <v>44154</v>
      </c>
      <c r="C373" s="135">
        <v>22</v>
      </c>
      <c r="D373" s="135">
        <v>22</v>
      </c>
      <c r="E373" s="74">
        <v>16</v>
      </c>
      <c r="F373" s="80" t="s">
        <v>2096</v>
      </c>
      <c r="G373" s="74"/>
      <c r="H373" s="74"/>
      <c r="I373" s="102">
        <v>15</v>
      </c>
      <c r="J373" s="74"/>
      <c r="K373" s="74"/>
      <c r="L373" s="74"/>
      <c r="M373" s="74"/>
      <c r="N373" s="74" t="s">
        <v>2097</v>
      </c>
      <c r="O373" s="74">
        <v>8</v>
      </c>
      <c r="P373" s="74"/>
      <c r="Q373" s="74"/>
      <c r="R373" s="74"/>
      <c r="S373" s="74">
        <v>2</v>
      </c>
      <c r="T373" s="74"/>
      <c r="U373" s="9"/>
      <c r="V373" s="9"/>
      <c r="W373" s="9"/>
      <c r="X373" s="21"/>
      <c r="Y373" s="21"/>
      <c r="Z373" s="21"/>
      <c r="AA373" s="21"/>
      <c r="AB373" s="21"/>
      <c r="AC373" s="21"/>
      <c r="AD373" s="21"/>
      <c r="AE373" s="21"/>
      <c r="AF373" s="21"/>
      <c r="AG373" s="21"/>
      <c r="AH373" s="21"/>
      <c r="AI373" s="21"/>
      <c r="AJ373" s="21"/>
      <c r="AK373" s="21"/>
      <c r="AL373" s="21"/>
      <c r="AM373" s="21"/>
      <c r="AN373" s="21"/>
    </row>
    <row r="374" spans="1:40" ht="14.5">
      <c r="A374" s="40" t="s">
        <v>883</v>
      </c>
      <c r="B374" s="84">
        <v>44137</v>
      </c>
      <c r="C374" s="135">
        <v>21</v>
      </c>
      <c r="D374" s="135">
        <v>21</v>
      </c>
      <c r="E374" s="74"/>
      <c r="F374" s="80" t="s">
        <v>2098</v>
      </c>
      <c r="G374" s="74"/>
      <c r="H374" s="74"/>
      <c r="I374" s="103">
        <v>2</v>
      </c>
      <c r="J374" s="74">
        <v>19</v>
      </c>
      <c r="K374" s="74"/>
      <c r="L374" s="74"/>
      <c r="M374" s="74"/>
      <c r="N374" s="74" t="s">
        <v>2099</v>
      </c>
      <c r="O374" s="74"/>
      <c r="P374" s="74"/>
      <c r="Q374" s="74"/>
      <c r="R374" s="74"/>
      <c r="S374" s="74"/>
      <c r="T374" s="74"/>
      <c r="U374" s="9"/>
      <c r="V374" s="9"/>
      <c r="W374" s="9"/>
      <c r="X374" s="21"/>
      <c r="Y374" s="21"/>
      <c r="Z374" s="21"/>
      <c r="AA374" s="21"/>
      <c r="AB374" s="21"/>
      <c r="AC374" s="21"/>
      <c r="AD374" s="21"/>
      <c r="AE374" s="21"/>
      <c r="AF374" s="21"/>
      <c r="AG374" s="21"/>
      <c r="AH374" s="21"/>
      <c r="AI374" s="21"/>
      <c r="AJ374" s="21"/>
      <c r="AK374" s="21"/>
      <c r="AL374" s="21"/>
      <c r="AM374" s="21"/>
      <c r="AN374" s="21"/>
    </row>
    <row r="375" spans="1:40" ht="14.5">
      <c r="A375" s="40" t="s">
        <v>885</v>
      </c>
      <c r="B375" s="84">
        <v>44151</v>
      </c>
      <c r="C375" s="135">
        <v>1</v>
      </c>
      <c r="D375" s="135">
        <v>1</v>
      </c>
      <c r="E375" s="74"/>
      <c r="F375" s="80">
        <v>28</v>
      </c>
      <c r="G375" s="74"/>
      <c r="H375" s="74">
        <v>1</v>
      </c>
      <c r="I375" s="103"/>
      <c r="J375" s="74"/>
      <c r="K375" s="74"/>
      <c r="L375" s="74"/>
      <c r="M375" s="74"/>
      <c r="N375" s="74">
        <v>1430</v>
      </c>
      <c r="O375" s="74">
        <v>1</v>
      </c>
      <c r="P375" s="74"/>
      <c r="Q375" s="74"/>
      <c r="R375" s="74"/>
      <c r="S375" s="74"/>
      <c r="T375" s="74"/>
      <c r="U375" s="9"/>
      <c r="V375" s="9"/>
      <c r="W375" s="9"/>
      <c r="X375" s="21"/>
      <c r="Y375" s="21"/>
      <c r="Z375" s="21"/>
      <c r="AA375" s="21"/>
      <c r="AB375" s="21"/>
      <c r="AC375" s="21"/>
      <c r="AD375" s="21"/>
      <c r="AE375" s="21"/>
      <c r="AF375" s="21"/>
      <c r="AG375" s="21"/>
      <c r="AH375" s="21"/>
      <c r="AI375" s="21"/>
      <c r="AJ375" s="21"/>
      <c r="AK375" s="21"/>
      <c r="AL375" s="21"/>
      <c r="AM375" s="21"/>
      <c r="AN375" s="21"/>
    </row>
    <row r="376" spans="1:40" ht="14.5">
      <c r="A376" s="40" t="s">
        <v>888</v>
      </c>
      <c r="B376" s="84">
        <v>44137</v>
      </c>
      <c r="C376" s="135">
        <v>251</v>
      </c>
      <c r="D376" s="135">
        <v>245</v>
      </c>
      <c r="E376" s="74"/>
      <c r="F376" s="80"/>
      <c r="G376" s="74"/>
      <c r="H376" s="125">
        <v>9</v>
      </c>
      <c r="I376" s="105">
        <v>18</v>
      </c>
      <c r="J376" s="74">
        <f>75+81+62</f>
        <v>218</v>
      </c>
      <c r="K376" s="74"/>
      <c r="L376" s="74"/>
      <c r="M376" s="74"/>
      <c r="N376" s="74"/>
      <c r="O376" s="74"/>
      <c r="P376" s="74">
        <v>1</v>
      </c>
      <c r="Q376" s="74"/>
      <c r="R376" s="74"/>
      <c r="S376" s="74"/>
      <c r="T376" s="74"/>
      <c r="U376" s="9"/>
      <c r="V376" s="9"/>
      <c r="W376" s="9"/>
      <c r="X376" s="21"/>
      <c r="Y376" s="21"/>
      <c r="Z376" s="21"/>
      <c r="AA376" s="21"/>
      <c r="AB376" s="21"/>
      <c r="AC376" s="21"/>
      <c r="AD376" s="21"/>
      <c r="AE376" s="21"/>
      <c r="AF376" s="21"/>
      <c r="AG376" s="21"/>
      <c r="AH376" s="21"/>
      <c r="AI376" s="21"/>
      <c r="AJ376" s="21"/>
      <c r="AK376" s="21"/>
      <c r="AL376" s="21"/>
      <c r="AM376" s="21"/>
      <c r="AN376" s="21"/>
    </row>
    <row r="377" spans="1:40" ht="14.5">
      <c r="A377" s="40" t="s">
        <v>891</v>
      </c>
      <c r="B377" s="84">
        <v>44151</v>
      </c>
      <c r="C377" s="135">
        <v>0</v>
      </c>
      <c r="D377" s="135"/>
      <c r="E377" s="74">
        <v>1</v>
      </c>
      <c r="F377" s="80"/>
      <c r="G377" s="74"/>
      <c r="H377" s="74"/>
      <c r="I377" s="103"/>
      <c r="J377" s="74"/>
      <c r="K377" s="74"/>
      <c r="L377" s="74"/>
      <c r="M377" s="74"/>
      <c r="N377" s="74"/>
      <c r="O377" s="74"/>
      <c r="P377" s="74"/>
      <c r="Q377" s="74"/>
      <c r="R377" s="74"/>
      <c r="S377" s="74"/>
      <c r="T377" s="74"/>
      <c r="U377" s="9"/>
      <c r="V377" s="9"/>
      <c r="W377" s="9"/>
      <c r="X377" s="21"/>
      <c r="Y377" s="21"/>
      <c r="Z377" s="21"/>
      <c r="AA377" s="21"/>
      <c r="AB377" s="21"/>
      <c r="AC377" s="21"/>
      <c r="AD377" s="21"/>
      <c r="AE377" s="21"/>
      <c r="AF377" s="21"/>
      <c r="AG377" s="21"/>
      <c r="AH377" s="21"/>
      <c r="AI377" s="21"/>
      <c r="AJ377" s="21"/>
      <c r="AK377" s="21"/>
      <c r="AL377" s="21"/>
      <c r="AM377" s="21"/>
      <c r="AN377" s="21"/>
    </row>
    <row r="378" spans="1:40" ht="14.5">
      <c r="A378" s="40" t="s">
        <v>893</v>
      </c>
      <c r="B378" s="84">
        <v>44140</v>
      </c>
      <c r="C378" s="135">
        <v>1</v>
      </c>
      <c r="D378" s="135">
        <v>1</v>
      </c>
      <c r="E378" s="74"/>
      <c r="F378" s="80">
        <v>39</v>
      </c>
      <c r="G378" s="74"/>
      <c r="H378" s="74"/>
      <c r="I378" s="103"/>
      <c r="J378" s="74">
        <v>1</v>
      </c>
      <c r="K378" s="74"/>
      <c r="L378" s="74"/>
      <c r="M378" s="74"/>
      <c r="N378" s="74"/>
      <c r="O378" s="74"/>
      <c r="P378" s="74"/>
      <c r="Q378" s="74"/>
      <c r="R378" s="74"/>
      <c r="S378" s="74"/>
      <c r="T378" s="74"/>
      <c r="U378" s="9"/>
      <c r="V378" s="9"/>
      <c r="W378" s="9"/>
      <c r="X378" s="21"/>
      <c r="Y378" s="21"/>
      <c r="Z378" s="21"/>
      <c r="AA378" s="21"/>
      <c r="AB378" s="21"/>
      <c r="AC378" s="21"/>
      <c r="AD378" s="21"/>
      <c r="AE378" s="21"/>
      <c r="AF378" s="21"/>
      <c r="AG378" s="21"/>
      <c r="AH378" s="21"/>
      <c r="AI378" s="21"/>
      <c r="AJ378" s="21"/>
      <c r="AK378" s="21"/>
      <c r="AL378" s="21"/>
      <c r="AM378" s="21"/>
      <c r="AN378" s="21"/>
    </row>
    <row r="379" spans="1:40" ht="14.5">
      <c r="A379" s="81" t="s">
        <v>896</v>
      </c>
      <c r="B379" s="82">
        <v>44125</v>
      </c>
      <c r="C379" s="135"/>
      <c r="D379" s="135"/>
      <c r="E379" s="74"/>
      <c r="F379" s="80"/>
      <c r="G379" s="74"/>
      <c r="H379" s="74"/>
      <c r="I379" s="103"/>
      <c r="J379" s="74"/>
      <c r="K379" s="74"/>
      <c r="L379" s="74"/>
      <c r="M379" s="74"/>
      <c r="N379" s="74"/>
      <c r="O379" s="74"/>
      <c r="P379" s="74"/>
      <c r="Q379" s="74"/>
      <c r="R379" s="74"/>
      <c r="S379" s="74"/>
      <c r="T379" s="74"/>
      <c r="U379" s="9"/>
      <c r="V379" s="9"/>
      <c r="W379" s="9"/>
      <c r="X379" s="21"/>
      <c r="Y379" s="21"/>
      <c r="Z379" s="21"/>
      <c r="AA379" s="21"/>
      <c r="AB379" s="21"/>
      <c r="AC379" s="21"/>
      <c r="AD379" s="21"/>
      <c r="AE379" s="21"/>
      <c r="AF379" s="21"/>
      <c r="AG379" s="21"/>
      <c r="AH379" s="21"/>
      <c r="AI379" s="21"/>
      <c r="AJ379" s="21"/>
      <c r="AK379" s="21"/>
      <c r="AL379" s="21"/>
      <c r="AM379" s="21"/>
      <c r="AN379" s="21"/>
    </row>
    <row r="380" spans="1:40" ht="14.5">
      <c r="A380" s="81" t="s">
        <v>899</v>
      </c>
      <c r="B380" s="82">
        <v>44128</v>
      </c>
      <c r="C380" s="135"/>
      <c r="D380" s="135"/>
      <c r="E380" s="74"/>
      <c r="F380" s="80"/>
      <c r="G380" s="74"/>
      <c r="H380" s="74"/>
      <c r="I380" s="103"/>
      <c r="J380" s="74"/>
      <c r="K380" s="74"/>
      <c r="L380" s="74"/>
      <c r="M380" s="74"/>
      <c r="N380" s="74"/>
      <c r="O380" s="74"/>
      <c r="P380" s="74"/>
      <c r="Q380" s="74"/>
      <c r="R380" s="74"/>
      <c r="S380" s="74"/>
      <c r="T380" s="74"/>
      <c r="U380" s="9"/>
      <c r="V380" s="9"/>
      <c r="W380" s="9"/>
      <c r="X380" s="21"/>
      <c r="Y380" s="21"/>
      <c r="Z380" s="21"/>
      <c r="AA380" s="21"/>
      <c r="AB380" s="21"/>
      <c r="AC380" s="21"/>
      <c r="AD380" s="21"/>
      <c r="AE380" s="21"/>
      <c r="AF380" s="21"/>
      <c r="AG380" s="21"/>
      <c r="AH380" s="21"/>
      <c r="AI380" s="21"/>
      <c r="AJ380" s="21"/>
      <c r="AK380" s="21"/>
      <c r="AL380" s="21"/>
      <c r="AM380" s="21"/>
      <c r="AN380" s="21"/>
    </row>
    <row r="381" spans="1:40" ht="14.5">
      <c r="A381" s="40" t="s">
        <v>900</v>
      </c>
      <c r="B381" s="82">
        <v>44112</v>
      </c>
      <c r="C381" s="135">
        <v>3</v>
      </c>
      <c r="D381" s="135">
        <v>3</v>
      </c>
      <c r="E381" s="74"/>
      <c r="F381" s="80" t="s">
        <v>2100</v>
      </c>
      <c r="G381" s="74"/>
      <c r="H381" s="74"/>
      <c r="I381" s="103"/>
      <c r="J381" s="74">
        <v>3</v>
      </c>
      <c r="K381" s="74"/>
      <c r="L381" s="74"/>
      <c r="M381" s="74"/>
      <c r="N381" s="74"/>
      <c r="O381" s="74"/>
      <c r="P381" s="74"/>
      <c r="Q381" s="74"/>
      <c r="R381" s="74">
        <v>1</v>
      </c>
      <c r="S381" s="74"/>
      <c r="T381" s="74"/>
      <c r="U381" s="9"/>
      <c r="V381" s="9"/>
      <c r="W381" s="9"/>
      <c r="X381" s="21"/>
      <c r="Y381" s="21"/>
      <c r="Z381" s="21"/>
      <c r="AA381" s="21"/>
      <c r="AB381" s="21"/>
      <c r="AC381" s="21"/>
      <c r="AD381" s="21"/>
      <c r="AE381" s="21"/>
      <c r="AF381" s="21"/>
      <c r="AG381" s="21"/>
      <c r="AH381" s="21"/>
      <c r="AI381" s="21"/>
      <c r="AJ381" s="21"/>
      <c r="AK381" s="21"/>
      <c r="AL381" s="21"/>
      <c r="AM381" s="21"/>
      <c r="AN381" s="21"/>
    </row>
    <row r="382" spans="1:40" ht="14.5">
      <c r="A382" s="81" t="s">
        <v>903</v>
      </c>
      <c r="B382" s="82">
        <v>44111</v>
      </c>
      <c r="C382" s="135">
        <v>61</v>
      </c>
      <c r="D382" s="135">
        <v>60</v>
      </c>
      <c r="E382" s="74"/>
      <c r="F382" s="80">
        <v>37.869999999999997</v>
      </c>
      <c r="G382" s="74"/>
      <c r="H382" s="74"/>
      <c r="I382" s="102">
        <v>10</v>
      </c>
      <c r="J382" s="74"/>
      <c r="K382" s="74"/>
      <c r="L382" s="74"/>
      <c r="M382" s="74"/>
      <c r="N382" s="74" t="s">
        <v>2101</v>
      </c>
      <c r="O382" s="74"/>
      <c r="P382" s="74"/>
      <c r="Q382" s="74"/>
      <c r="R382" s="74"/>
      <c r="S382" s="74"/>
      <c r="T382" s="74"/>
      <c r="U382" s="9"/>
      <c r="V382" s="9"/>
      <c r="W382" s="9"/>
      <c r="X382" s="21"/>
      <c r="Y382" s="21"/>
      <c r="Z382" s="21"/>
      <c r="AA382" s="21"/>
      <c r="AB382" s="21"/>
      <c r="AC382" s="21"/>
      <c r="AD382" s="21"/>
      <c r="AE382" s="21"/>
      <c r="AF382" s="21"/>
      <c r="AG382" s="21"/>
      <c r="AH382" s="21"/>
      <c r="AI382" s="21"/>
      <c r="AJ382" s="21"/>
      <c r="AK382" s="21"/>
      <c r="AL382" s="21"/>
      <c r="AM382" s="21"/>
      <c r="AN382" s="21"/>
    </row>
    <row r="383" spans="1:40" ht="14.5">
      <c r="A383" s="40" t="s">
        <v>905</v>
      </c>
      <c r="B383" s="82">
        <v>44164</v>
      </c>
      <c r="C383" s="135">
        <v>42</v>
      </c>
      <c r="D383" s="135">
        <v>42</v>
      </c>
      <c r="E383" s="74">
        <v>20</v>
      </c>
      <c r="F383" s="80"/>
      <c r="G383" s="74"/>
      <c r="H383" s="74"/>
      <c r="I383" s="103"/>
      <c r="J383" s="74"/>
      <c r="K383" s="74"/>
      <c r="L383" s="74"/>
      <c r="M383" s="74"/>
      <c r="N383" s="74" t="s">
        <v>2102</v>
      </c>
      <c r="O383" s="74"/>
      <c r="P383" s="74"/>
      <c r="Q383" s="74"/>
      <c r="R383" s="74"/>
      <c r="S383" s="74"/>
      <c r="T383" s="74"/>
      <c r="U383" s="9"/>
      <c r="V383" s="9"/>
      <c r="W383" s="9"/>
      <c r="X383" s="21"/>
      <c r="Y383" s="21"/>
      <c r="Z383" s="21"/>
      <c r="AA383" s="21"/>
      <c r="AB383" s="21"/>
      <c r="AC383" s="21"/>
      <c r="AD383" s="21"/>
      <c r="AE383" s="21"/>
      <c r="AF383" s="21"/>
      <c r="AG383" s="21"/>
      <c r="AH383" s="21"/>
      <c r="AI383" s="21"/>
      <c r="AJ383" s="21"/>
      <c r="AK383" s="21"/>
      <c r="AL383" s="21"/>
      <c r="AM383" s="21"/>
      <c r="AN383" s="21"/>
    </row>
    <row r="384" spans="1:40" ht="14.5">
      <c r="A384" s="40" t="s">
        <v>909</v>
      </c>
      <c r="B384" s="82">
        <v>44165</v>
      </c>
      <c r="C384" s="135">
        <v>1</v>
      </c>
      <c r="D384" s="135">
        <v>1</v>
      </c>
      <c r="E384" s="74"/>
      <c r="F384" s="80" t="s">
        <v>1247</v>
      </c>
      <c r="G384" s="74"/>
      <c r="H384" s="74"/>
      <c r="I384" s="103"/>
      <c r="J384" s="74"/>
      <c r="K384" s="74"/>
      <c r="L384" s="74"/>
      <c r="M384" s="74"/>
      <c r="N384" s="74">
        <v>2680</v>
      </c>
      <c r="O384" s="74"/>
      <c r="P384" s="74"/>
      <c r="Q384" s="74"/>
      <c r="R384" s="74"/>
      <c r="S384" s="74"/>
      <c r="T384" s="74"/>
      <c r="U384" s="9"/>
      <c r="V384" s="9"/>
      <c r="W384" s="9"/>
      <c r="X384" s="21"/>
      <c r="Y384" s="21"/>
      <c r="Z384" s="21"/>
      <c r="AA384" s="21"/>
      <c r="AB384" s="21"/>
      <c r="AC384" s="21"/>
      <c r="AD384" s="21"/>
      <c r="AE384" s="21"/>
      <c r="AF384" s="21"/>
      <c r="AG384" s="21"/>
      <c r="AH384" s="21"/>
      <c r="AI384" s="21"/>
      <c r="AJ384" s="21"/>
      <c r="AK384" s="21"/>
      <c r="AL384" s="21"/>
      <c r="AM384" s="21"/>
      <c r="AN384" s="21"/>
    </row>
    <row r="385" spans="1:40" ht="14.5">
      <c r="A385" s="40" t="s">
        <v>67</v>
      </c>
      <c r="B385" s="82">
        <v>44161</v>
      </c>
      <c r="C385" s="135">
        <v>10</v>
      </c>
      <c r="D385" s="135">
        <v>10</v>
      </c>
      <c r="E385" s="74"/>
      <c r="F385" s="80"/>
      <c r="G385" s="74"/>
      <c r="H385" s="74"/>
      <c r="I385" s="103"/>
      <c r="J385" s="140">
        <v>10</v>
      </c>
      <c r="K385" s="74"/>
      <c r="L385" s="74"/>
      <c r="M385" s="74"/>
      <c r="N385" s="74">
        <v>3470</v>
      </c>
      <c r="O385" s="74"/>
      <c r="P385" s="74"/>
      <c r="Q385" s="74"/>
      <c r="R385" s="74"/>
      <c r="S385" s="74"/>
      <c r="T385" s="74"/>
      <c r="U385" s="9"/>
      <c r="V385" s="9"/>
      <c r="W385" s="9"/>
      <c r="X385" s="21"/>
      <c r="Y385" s="21"/>
      <c r="Z385" s="21"/>
      <c r="AA385" s="21"/>
      <c r="AB385" s="21"/>
      <c r="AC385" s="21"/>
      <c r="AD385" s="21"/>
      <c r="AE385" s="21"/>
      <c r="AF385" s="21"/>
      <c r="AG385" s="21"/>
      <c r="AH385" s="21"/>
      <c r="AI385" s="21"/>
      <c r="AJ385" s="21"/>
      <c r="AK385" s="21"/>
      <c r="AL385" s="21"/>
      <c r="AM385" s="21"/>
      <c r="AN385" s="21"/>
    </row>
    <row r="386" spans="1:40" ht="14.5">
      <c r="A386" s="40" t="s">
        <v>915</v>
      </c>
      <c r="B386" s="82">
        <v>44154</v>
      </c>
      <c r="C386" s="135">
        <v>1</v>
      </c>
      <c r="D386" s="135">
        <v>1</v>
      </c>
      <c r="E386" s="74"/>
      <c r="F386" s="80">
        <v>36</v>
      </c>
      <c r="G386" s="74"/>
      <c r="H386" s="74"/>
      <c r="I386" s="103"/>
      <c r="J386" s="47">
        <v>1</v>
      </c>
      <c r="K386" s="74"/>
      <c r="L386" s="74"/>
      <c r="M386" s="74"/>
      <c r="N386" s="74">
        <v>2600</v>
      </c>
      <c r="O386" s="74"/>
      <c r="P386" s="74"/>
      <c r="Q386" s="74"/>
      <c r="R386" s="74"/>
      <c r="S386" s="74"/>
      <c r="T386" s="74"/>
      <c r="U386" s="9"/>
      <c r="V386" s="9"/>
      <c r="W386" s="9"/>
      <c r="X386" s="21"/>
      <c r="Y386" s="21"/>
      <c r="Z386" s="21"/>
      <c r="AA386" s="21"/>
      <c r="AB386" s="21"/>
      <c r="AC386" s="21"/>
      <c r="AD386" s="21"/>
      <c r="AE386" s="21"/>
      <c r="AF386" s="21"/>
      <c r="AG386" s="21"/>
      <c r="AH386" s="21"/>
      <c r="AI386" s="21"/>
      <c r="AJ386" s="21"/>
      <c r="AK386" s="21"/>
      <c r="AL386" s="21"/>
      <c r="AM386" s="21"/>
      <c r="AN386" s="21"/>
    </row>
    <row r="387" spans="1:40" ht="14.5">
      <c r="A387" s="40" t="s">
        <v>919</v>
      </c>
      <c r="B387" s="82">
        <v>44163</v>
      </c>
      <c r="C387" s="135">
        <v>1</v>
      </c>
      <c r="D387" s="135">
        <v>1</v>
      </c>
      <c r="E387" s="74"/>
      <c r="F387" s="80">
        <v>39</v>
      </c>
      <c r="G387" s="74"/>
      <c r="H387" s="74"/>
      <c r="I387" s="103"/>
      <c r="J387" s="47"/>
      <c r="K387" s="74"/>
      <c r="L387" s="74"/>
      <c r="M387" s="74"/>
      <c r="N387" s="74">
        <v>2830</v>
      </c>
      <c r="O387" s="74"/>
      <c r="P387" s="74"/>
      <c r="Q387" s="74"/>
      <c r="R387" s="74"/>
      <c r="S387" s="74"/>
      <c r="T387" s="74"/>
      <c r="U387" s="9"/>
      <c r="V387" s="9"/>
      <c r="W387" s="9"/>
      <c r="X387" s="21"/>
      <c r="Y387" s="21"/>
      <c r="Z387" s="21"/>
      <c r="AA387" s="21"/>
      <c r="AB387" s="21"/>
      <c r="AC387" s="21"/>
      <c r="AD387" s="21"/>
      <c r="AE387" s="21"/>
      <c r="AF387" s="21"/>
      <c r="AG387" s="21"/>
      <c r="AH387" s="21"/>
      <c r="AI387" s="21"/>
      <c r="AJ387" s="21"/>
      <c r="AK387" s="21"/>
      <c r="AL387" s="21"/>
      <c r="AM387" s="21"/>
      <c r="AN387" s="21"/>
    </row>
    <row r="388" spans="1:40" ht="14.5">
      <c r="A388" s="40" t="s">
        <v>924</v>
      </c>
      <c r="B388" s="82">
        <v>44162</v>
      </c>
      <c r="C388" s="135">
        <v>3</v>
      </c>
      <c r="D388" s="135">
        <v>3</v>
      </c>
      <c r="E388" s="74"/>
      <c r="F388" s="80"/>
      <c r="G388" s="74"/>
      <c r="H388" s="74"/>
      <c r="I388" s="103"/>
      <c r="J388" s="47"/>
      <c r="K388" s="74"/>
      <c r="L388" s="74"/>
      <c r="M388" s="74"/>
      <c r="N388" s="74">
        <f>(3560+3714+3142)/3</f>
        <v>3472</v>
      </c>
      <c r="O388" s="74"/>
      <c r="P388" s="74"/>
      <c r="Q388" s="74"/>
      <c r="R388" s="74"/>
      <c r="S388" s="74"/>
      <c r="T388" s="74"/>
      <c r="U388" s="9"/>
      <c r="V388" s="9"/>
      <c r="W388" s="9"/>
      <c r="X388" s="21"/>
      <c r="Y388" s="21"/>
      <c r="Z388" s="21"/>
      <c r="AA388" s="21"/>
      <c r="AB388" s="21"/>
      <c r="AC388" s="21"/>
      <c r="AD388" s="21"/>
      <c r="AE388" s="21"/>
      <c r="AF388" s="21"/>
      <c r="AG388" s="21"/>
      <c r="AH388" s="21"/>
      <c r="AI388" s="21"/>
      <c r="AJ388" s="21"/>
      <c r="AK388" s="21"/>
      <c r="AL388" s="21"/>
      <c r="AM388" s="21"/>
      <c r="AN388" s="21"/>
    </row>
    <row r="389" spans="1:40" ht="14.5">
      <c r="A389" s="40" t="s">
        <v>926</v>
      </c>
      <c r="B389" s="82">
        <v>44161</v>
      </c>
      <c r="C389" s="135">
        <v>1</v>
      </c>
      <c r="D389" s="135">
        <v>1</v>
      </c>
      <c r="E389" s="74"/>
      <c r="F389" s="80"/>
      <c r="G389" s="74"/>
      <c r="H389" s="74"/>
      <c r="I389" s="103"/>
      <c r="J389" s="47">
        <v>1</v>
      </c>
      <c r="K389" s="74"/>
      <c r="L389" s="74"/>
      <c r="M389" s="74"/>
      <c r="N389" s="74"/>
      <c r="O389" s="74"/>
      <c r="P389" s="74"/>
      <c r="Q389" s="74"/>
      <c r="R389" s="74"/>
      <c r="S389" s="74"/>
      <c r="T389" s="74"/>
      <c r="U389" s="9"/>
      <c r="V389" s="9"/>
      <c r="W389" s="9"/>
      <c r="X389" s="21"/>
      <c r="Y389" s="21"/>
      <c r="Z389" s="21"/>
      <c r="AA389" s="21"/>
      <c r="AB389" s="21"/>
      <c r="AC389" s="21"/>
      <c r="AD389" s="21"/>
      <c r="AE389" s="21"/>
      <c r="AF389" s="21"/>
      <c r="AG389" s="21"/>
      <c r="AH389" s="21"/>
      <c r="AI389" s="21"/>
      <c r="AJ389" s="21"/>
      <c r="AK389" s="21"/>
      <c r="AL389" s="21"/>
      <c r="AM389" s="21"/>
      <c r="AN389" s="21"/>
    </row>
    <row r="390" spans="1:40" ht="14.5">
      <c r="A390" s="40" t="s">
        <v>928</v>
      </c>
      <c r="B390" s="84" t="s">
        <v>929</v>
      </c>
      <c r="C390" s="135">
        <v>3</v>
      </c>
      <c r="D390" s="135">
        <v>3</v>
      </c>
      <c r="E390" s="74"/>
      <c r="F390" s="80" t="s">
        <v>2103</v>
      </c>
      <c r="G390" s="74"/>
      <c r="H390" s="74"/>
      <c r="I390" s="103"/>
      <c r="J390" s="47">
        <v>3</v>
      </c>
      <c r="K390" s="74"/>
      <c r="L390" s="74"/>
      <c r="M390" s="74"/>
      <c r="N390" s="74">
        <f>(2750+2560+3000)/3</f>
        <v>2770</v>
      </c>
      <c r="O390" s="74"/>
      <c r="P390" s="74"/>
      <c r="Q390" s="74"/>
      <c r="R390" s="74"/>
      <c r="S390" s="74"/>
      <c r="T390" s="74"/>
      <c r="U390" s="9"/>
      <c r="V390" s="9"/>
      <c r="W390" s="9"/>
      <c r="X390" s="21"/>
      <c r="Y390" s="21"/>
      <c r="Z390" s="21"/>
      <c r="AA390" s="21"/>
      <c r="AB390" s="21"/>
      <c r="AC390" s="21"/>
      <c r="AD390" s="21"/>
      <c r="AE390" s="21"/>
      <c r="AF390" s="21"/>
      <c r="AG390" s="21"/>
      <c r="AH390" s="21"/>
      <c r="AI390" s="21"/>
      <c r="AJ390" s="21"/>
      <c r="AK390" s="21"/>
      <c r="AL390" s="21"/>
      <c r="AM390" s="21"/>
      <c r="AN390" s="21"/>
    </row>
    <row r="391" spans="1:40" ht="14.5">
      <c r="A391" s="40" t="s">
        <v>932</v>
      </c>
      <c r="B391" s="84">
        <v>44158</v>
      </c>
      <c r="F391" s="80"/>
      <c r="G391" s="74"/>
      <c r="K391" s="74"/>
      <c r="L391" s="74"/>
      <c r="M391" s="74"/>
      <c r="O391" s="74"/>
      <c r="P391" s="74"/>
      <c r="Q391" s="74">
        <v>5</v>
      </c>
      <c r="R391" s="74"/>
      <c r="S391" s="74">
        <v>2</v>
      </c>
      <c r="T391" s="74"/>
      <c r="U391" s="9"/>
      <c r="V391" s="9"/>
      <c r="W391" s="9"/>
      <c r="X391" s="21"/>
      <c r="Y391" s="21"/>
      <c r="Z391" s="21"/>
      <c r="AA391" s="21"/>
      <c r="AB391" s="21"/>
      <c r="AC391" s="21"/>
      <c r="AD391" s="21"/>
      <c r="AE391" s="21"/>
      <c r="AF391" s="21"/>
      <c r="AG391" s="21"/>
      <c r="AH391" s="21"/>
      <c r="AI391" s="21"/>
      <c r="AJ391" s="21"/>
      <c r="AK391" s="21"/>
      <c r="AL391" s="21"/>
      <c r="AM391" s="21"/>
      <c r="AN391" s="21"/>
    </row>
    <row r="392" spans="1:40" ht="14.5">
      <c r="A392" s="40" t="s">
        <v>933</v>
      </c>
      <c r="B392" s="84">
        <v>44159</v>
      </c>
      <c r="C392" s="135">
        <v>8</v>
      </c>
      <c r="D392" s="135">
        <v>8</v>
      </c>
      <c r="E392" s="74">
        <v>12</v>
      </c>
      <c r="F392" s="80"/>
      <c r="G392" s="74"/>
      <c r="H392" s="125">
        <v>2</v>
      </c>
      <c r="I392" s="105">
        <v>3</v>
      </c>
      <c r="J392" s="140">
        <v>3</v>
      </c>
      <c r="K392" s="74"/>
      <c r="L392" s="74"/>
      <c r="M392" s="74"/>
      <c r="N392" s="74">
        <v>2560.8000000000002</v>
      </c>
      <c r="O392" s="74"/>
      <c r="P392" s="74"/>
      <c r="Q392" s="74"/>
      <c r="R392" s="74"/>
      <c r="S392" s="74"/>
      <c r="T392" s="74"/>
      <c r="U392" s="9"/>
      <c r="V392" s="9"/>
      <c r="W392" s="9"/>
      <c r="X392" s="21"/>
      <c r="Y392" s="21"/>
      <c r="Z392" s="21"/>
      <c r="AA392" s="21"/>
      <c r="AB392" s="21"/>
      <c r="AC392" s="21"/>
      <c r="AD392" s="21"/>
      <c r="AE392" s="21"/>
      <c r="AF392" s="21"/>
      <c r="AG392" s="21"/>
      <c r="AH392" s="21"/>
      <c r="AI392" s="21"/>
      <c r="AJ392" s="21"/>
      <c r="AK392" s="21"/>
      <c r="AL392" s="21"/>
      <c r="AM392" s="21"/>
      <c r="AN392" s="21"/>
    </row>
    <row r="393" spans="1:40" ht="14.5">
      <c r="A393" s="40" t="s">
        <v>936</v>
      </c>
      <c r="B393" s="84">
        <v>44151</v>
      </c>
      <c r="C393" s="135">
        <v>21</v>
      </c>
      <c r="D393" s="135">
        <v>19</v>
      </c>
      <c r="E393" s="74"/>
      <c r="F393" s="80" t="s">
        <v>2104</v>
      </c>
      <c r="G393" s="74"/>
      <c r="H393" s="74"/>
      <c r="I393" s="102">
        <v>8</v>
      </c>
      <c r="J393" s="47"/>
      <c r="K393" s="74"/>
      <c r="L393" s="74"/>
      <c r="M393" s="74"/>
      <c r="N393" s="74" t="s">
        <v>2105</v>
      </c>
      <c r="O393" s="74">
        <v>13</v>
      </c>
      <c r="P393" s="74"/>
      <c r="Q393" s="74"/>
      <c r="R393" s="74">
        <v>7</v>
      </c>
      <c r="S393" s="74"/>
      <c r="T393" s="74"/>
      <c r="U393" s="9"/>
      <c r="V393" s="9"/>
      <c r="W393" s="9"/>
      <c r="X393" s="21"/>
      <c r="Y393" s="21"/>
      <c r="Z393" s="21"/>
      <c r="AA393" s="21"/>
      <c r="AB393" s="21"/>
      <c r="AC393" s="21"/>
      <c r="AD393" s="21"/>
      <c r="AE393" s="21"/>
      <c r="AF393" s="21"/>
      <c r="AG393" s="21"/>
      <c r="AH393" s="21"/>
      <c r="AI393" s="21"/>
      <c r="AJ393" s="21"/>
      <c r="AK393" s="21"/>
      <c r="AL393" s="21"/>
      <c r="AM393" s="21"/>
      <c r="AN393" s="21"/>
    </row>
    <row r="394" spans="1:40" ht="14.5">
      <c r="A394" s="40" t="s">
        <v>940</v>
      </c>
      <c r="B394" s="84">
        <v>44149</v>
      </c>
      <c r="C394" s="135">
        <v>1</v>
      </c>
      <c r="D394" s="135">
        <v>1</v>
      </c>
      <c r="E394" s="74"/>
      <c r="F394" s="80"/>
      <c r="G394" s="74"/>
      <c r="H394" s="74"/>
      <c r="I394" s="103"/>
      <c r="J394" s="47"/>
      <c r="K394" s="74"/>
      <c r="L394" s="74"/>
      <c r="M394" s="74"/>
      <c r="N394" s="74">
        <v>3500</v>
      </c>
      <c r="O394" s="74">
        <v>1</v>
      </c>
      <c r="P394" s="74">
        <v>1</v>
      </c>
      <c r="Q394" s="74"/>
      <c r="R394" s="74"/>
      <c r="S394" s="74"/>
      <c r="T394" s="74"/>
      <c r="U394" s="9"/>
      <c r="V394" s="9"/>
      <c r="W394" s="9"/>
      <c r="X394" s="21"/>
      <c r="Y394" s="21"/>
      <c r="Z394" s="21"/>
      <c r="AA394" s="21"/>
      <c r="AB394" s="21"/>
      <c r="AC394" s="21"/>
      <c r="AD394" s="21"/>
      <c r="AE394" s="21"/>
      <c r="AF394" s="21"/>
      <c r="AG394" s="21"/>
      <c r="AH394" s="21"/>
      <c r="AI394" s="21"/>
      <c r="AJ394" s="21"/>
      <c r="AK394" s="21"/>
      <c r="AL394" s="21"/>
      <c r="AM394" s="21"/>
      <c r="AN394" s="21"/>
    </row>
    <row r="395" spans="1:40" ht="14.5">
      <c r="A395" s="40" t="s">
        <v>710</v>
      </c>
      <c r="B395" s="84">
        <v>44148</v>
      </c>
      <c r="C395" s="135">
        <v>1</v>
      </c>
      <c r="D395" s="135">
        <v>1</v>
      </c>
      <c r="E395" s="74"/>
      <c r="F395" s="80" t="s">
        <v>677</v>
      </c>
      <c r="G395" s="74"/>
      <c r="H395" s="74"/>
      <c r="I395" s="103">
        <v>1</v>
      </c>
      <c r="J395" s="47"/>
      <c r="K395" s="74"/>
      <c r="L395" s="74"/>
      <c r="M395" s="74"/>
      <c r="N395" s="74"/>
      <c r="O395" s="74">
        <v>1</v>
      </c>
      <c r="P395" s="74"/>
      <c r="Q395" s="74"/>
      <c r="R395" s="74"/>
      <c r="S395" s="74"/>
      <c r="T395" s="74"/>
      <c r="U395" s="9"/>
      <c r="V395" s="9"/>
      <c r="W395" s="9"/>
      <c r="X395" s="21"/>
      <c r="Y395" s="21"/>
      <c r="Z395" s="21"/>
      <c r="AA395" s="21"/>
      <c r="AB395" s="21"/>
      <c r="AC395" s="21"/>
      <c r="AD395" s="21"/>
      <c r="AE395" s="21"/>
      <c r="AF395" s="21"/>
      <c r="AG395" s="21"/>
      <c r="AH395" s="21"/>
      <c r="AI395" s="21"/>
      <c r="AJ395" s="21"/>
      <c r="AK395" s="21"/>
      <c r="AL395" s="21"/>
      <c r="AM395" s="21"/>
      <c r="AN395" s="21"/>
    </row>
    <row r="396" spans="1:40" ht="14.5">
      <c r="A396" s="40" t="s">
        <v>942</v>
      </c>
      <c r="B396" s="84">
        <v>44145</v>
      </c>
      <c r="C396" s="135">
        <v>2</v>
      </c>
      <c r="D396" s="135">
        <v>2</v>
      </c>
      <c r="E396" s="74"/>
      <c r="F396" s="80" t="s">
        <v>2106</v>
      </c>
      <c r="G396" s="74"/>
      <c r="H396" s="74"/>
      <c r="I396" s="47">
        <v>1</v>
      </c>
      <c r="J396" s="47">
        <v>1</v>
      </c>
      <c r="K396" s="74"/>
      <c r="L396" s="74"/>
      <c r="M396" s="74"/>
      <c r="N396" s="74" t="s">
        <v>2107</v>
      </c>
      <c r="O396" s="74"/>
      <c r="P396" s="74"/>
      <c r="Q396" s="74"/>
      <c r="R396" s="74"/>
      <c r="S396" s="74"/>
      <c r="T396" s="74"/>
      <c r="U396" s="9"/>
      <c r="V396" s="9"/>
      <c r="W396" s="9"/>
      <c r="X396" s="21"/>
      <c r="Y396" s="21"/>
      <c r="Z396" s="21"/>
      <c r="AA396" s="21"/>
      <c r="AB396" s="21"/>
      <c r="AC396" s="21"/>
      <c r="AD396" s="21"/>
      <c r="AE396" s="21"/>
      <c r="AF396" s="21"/>
      <c r="AG396" s="21"/>
      <c r="AH396" s="21"/>
      <c r="AI396" s="21"/>
      <c r="AJ396" s="21"/>
      <c r="AK396" s="21"/>
      <c r="AL396" s="21"/>
      <c r="AM396" s="21"/>
      <c r="AN396" s="21"/>
    </row>
    <row r="397" spans="1:40" ht="14.5">
      <c r="A397" s="40" t="s">
        <v>944</v>
      </c>
      <c r="B397" s="84">
        <v>44148</v>
      </c>
      <c r="C397" s="135">
        <v>8</v>
      </c>
      <c r="D397" s="135">
        <v>8</v>
      </c>
      <c r="E397" s="74"/>
      <c r="F397" s="80"/>
      <c r="G397" s="74"/>
      <c r="H397" s="74"/>
      <c r="I397" s="47">
        <v>1</v>
      </c>
      <c r="J397" s="47">
        <v>7</v>
      </c>
      <c r="K397" s="74"/>
      <c r="L397" s="74"/>
      <c r="M397" s="74"/>
      <c r="N397" s="74" t="s">
        <v>2108</v>
      </c>
      <c r="O397" s="74"/>
      <c r="P397" s="74"/>
      <c r="Q397" s="74"/>
      <c r="R397" s="74"/>
      <c r="S397" s="74"/>
      <c r="T397" s="74"/>
      <c r="U397" s="9"/>
      <c r="V397" s="9"/>
      <c r="W397" s="9"/>
      <c r="X397" s="21"/>
      <c r="Y397" s="21"/>
      <c r="Z397" s="21"/>
      <c r="AA397" s="21"/>
      <c r="AB397" s="21"/>
      <c r="AC397" s="21"/>
      <c r="AD397" s="21"/>
      <c r="AE397" s="21"/>
      <c r="AF397" s="21"/>
      <c r="AG397" s="21"/>
      <c r="AH397" s="21"/>
      <c r="AI397" s="21"/>
      <c r="AJ397" s="21"/>
      <c r="AK397" s="21"/>
      <c r="AL397" s="21"/>
      <c r="AM397" s="21"/>
      <c r="AN397" s="21"/>
    </row>
    <row r="398" spans="1:40" ht="14.5">
      <c r="A398" s="143" t="s">
        <v>948</v>
      </c>
      <c r="B398" s="84"/>
      <c r="C398" s="135">
        <v>1</v>
      </c>
      <c r="D398" s="135">
        <v>1</v>
      </c>
      <c r="E398" s="74"/>
      <c r="F398" s="80">
        <v>32</v>
      </c>
      <c r="G398" s="74"/>
      <c r="H398" s="74"/>
      <c r="I398" s="47">
        <v>1</v>
      </c>
      <c r="J398" s="47"/>
      <c r="K398" s="74"/>
      <c r="L398" s="74"/>
      <c r="M398" s="74"/>
      <c r="N398" s="74">
        <v>2200</v>
      </c>
      <c r="O398" s="74">
        <v>1</v>
      </c>
      <c r="P398" s="74">
        <v>1</v>
      </c>
      <c r="Q398" s="74"/>
      <c r="R398" s="74"/>
      <c r="S398" s="74"/>
      <c r="T398" s="74"/>
      <c r="U398" s="9"/>
      <c r="V398" s="9"/>
      <c r="W398" s="9"/>
      <c r="X398" s="21"/>
      <c r="Y398" s="21"/>
      <c r="Z398" s="21"/>
      <c r="AA398" s="21"/>
      <c r="AB398" s="21"/>
      <c r="AC398" s="21"/>
      <c r="AD398" s="21"/>
      <c r="AE398" s="21"/>
      <c r="AF398" s="21"/>
      <c r="AG398" s="21"/>
      <c r="AH398" s="21"/>
      <c r="AI398" s="21"/>
      <c r="AJ398" s="21"/>
      <c r="AK398" s="21"/>
      <c r="AL398" s="21"/>
      <c r="AM398" s="21"/>
      <c r="AN398" s="21"/>
    </row>
    <row r="399" spans="1:40" ht="14.5">
      <c r="A399" s="40" t="s">
        <v>950</v>
      </c>
      <c r="B399" s="84">
        <v>44146</v>
      </c>
      <c r="C399" s="135">
        <v>4</v>
      </c>
      <c r="D399" s="135">
        <v>4</v>
      </c>
      <c r="E399" s="74"/>
      <c r="F399" s="80" t="s">
        <v>2109</v>
      </c>
      <c r="G399" s="74"/>
      <c r="H399" s="74"/>
      <c r="I399" s="47"/>
      <c r="J399" s="47"/>
      <c r="K399" s="74"/>
      <c r="L399" s="74"/>
      <c r="M399" s="74"/>
      <c r="N399" s="74" t="s">
        <v>2110</v>
      </c>
      <c r="O399" s="74">
        <v>1</v>
      </c>
      <c r="P399" s="74"/>
      <c r="Q399" s="74"/>
      <c r="R399" s="74"/>
      <c r="S399" s="74"/>
      <c r="T399" s="74"/>
      <c r="U399" s="9"/>
      <c r="V399" s="9"/>
      <c r="W399" s="9"/>
      <c r="X399" s="21"/>
      <c r="Y399" s="21"/>
      <c r="Z399" s="21"/>
      <c r="AA399" s="21"/>
      <c r="AB399" s="21"/>
      <c r="AC399" s="21"/>
      <c r="AD399" s="21"/>
      <c r="AE399" s="21"/>
      <c r="AF399" s="21"/>
      <c r="AG399" s="21"/>
      <c r="AH399" s="21"/>
      <c r="AI399" s="21"/>
      <c r="AJ399" s="21"/>
      <c r="AK399" s="21"/>
      <c r="AL399" s="21"/>
      <c r="AM399" s="21"/>
      <c r="AN399" s="21"/>
    </row>
    <row r="400" spans="1:40" ht="14.5">
      <c r="A400" s="40" t="s">
        <v>955</v>
      </c>
      <c r="B400" s="84">
        <v>44134</v>
      </c>
      <c r="C400" s="135">
        <v>1</v>
      </c>
      <c r="D400" s="135">
        <v>1</v>
      </c>
      <c r="E400" s="74"/>
      <c r="F400" s="80" t="s">
        <v>732</v>
      </c>
      <c r="G400" s="74"/>
      <c r="H400" s="74"/>
      <c r="I400" s="47">
        <v>1</v>
      </c>
      <c r="J400" s="47"/>
      <c r="K400" s="74"/>
      <c r="L400" s="74"/>
      <c r="M400" s="74"/>
      <c r="N400" s="74">
        <v>2400</v>
      </c>
      <c r="O400" s="74">
        <v>1</v>
      </c>
      <c r="P400" s="74">
        <v>1</v>
      </c>
      <c r="Q400" s="74"/>
      <c r="R400" s="74"/>
      <c r="S400" s="74"/>
      <c r="T400" s="74"/>
      <c r="U400" s="9"/>
      <c r="V400" s="9"/>
      <c r="W400" s="9"/>
      <c r="X400" s="21"/>
      <c r="Y400" s="21"/>
      <c r="Z400" s="21"/>
      <c r="AA400" s="21"/>
      <c r="AB400" s="21"/>
      <c r="AC400" s="21"/>
      <c r="AD400" s="21"/>
      <c r="AE400" s="21"/>
      <c r="AF400" s="21"/>
      <c r="AG400" s="21"/>
      <c r="AH400" s="21"/>
      <c r="AI400" s="21"/>
      <c r="AJ400" s="21"/>
      <c r="AK400" s="21"/>
      <c r="AL400" s="21"/>
      <c r="AM400" s="21"/>
      <c r="AN400" s="21"/>
    </row>
    <row r="401" spans="1:40" ht="14.5">
      <c r="A401" s="40" t="s">
        <v>958</v>
      </c>
      <c r="B401" s="84">
        <v>44138</v>
      </c>
      <c r="C401" s="135">
        <v>26</v>
      </c>
      <c r="D401" s="135">
        <v>26</v>
      </c>
      <c r="E401" s="74"/>
      <c r="F401" s="80">
        <v>39</v>
      </c>
      <c r="G401" s="74"/>
      <c r="H401" s="74"/>
      <c r="I401" s="47"/>
      <c r="J401" s="47">
        <v>26</v>
      </c>
      <c r="K401" s="74"/>
      <c r="L401" s="74"/>
      <c r="M401" s="74"/>
      <c r="N401" s="74" t="s">
        <v>2111</v>
      </c>
      <c r="O401" s="74">
        <v>3</v>
      </c>
      <c r="P401" s="74"/>
      <c r="Q401" s="74"/>
      <c r="R401" s="74"/>
      <c r="S401" s="74"/>
      <c r="T401" s="74"/>
      <c r="U401" s="9"/>
      <c r="V401" s="9"/>
      <c r="W401" s="9"/>
      <c r="X401" s="21"/>
      <c r="Y401" s="21"/>
      <c r="Z401" s="21"/>
      <c r="AA401" s="21"/>
      <c r="AB401" s="21"/>
      <c r="AC401" s="21"/>
      <c r="AD401" s="21"/>
      <c r="AE401" s="21"/>
      <c r="AF401" s="21"/>
      <c r="AG401" s="21"/>
      <c r="AH401" s="21"/>
      <c r="AI401" s="21"/>
      <c r="AJ401" s="21"/>
      <c r="AK401" s="21"/>
      <c r="AL401" s="21"/>
      <c r="AM401" s="21"/>
      <c r="AN401" s="21"/>
    </row>
    <row r="402" spans="1:40" ht="14.5">
      <c r="A402" s="40" t="s">
        <v>961</v>
      </c>
      <c r="B402" s="84">
        <v>44135</v>
      </c>
      <c r="C402" s="135">
        <v>22</v>
      </c>
      <c r="D402" s="135">
        <v>21</v>
      </c>
      <c r="E402" s="74">
        <v>2</v>
      </c>
      <c r="F402" s="80">
        <v>37.9</v>
      </c>
      <c r="G402" s="74"/>
      <c r="H402" s="74"/>
      <c r="I402" s="147">
        <v>2</v>
      </c>
      <c r="J402" s="47"/>
      <c r="K402" s="74"/>
      <c r="L402" s="74"/>
      <c r="M402" s="74"/>
      <c r="N402" s="74"/>
      <c r="O402" s="74"/>
      <c r="P402" s="74"/>
      <c r="Q402" s="74"/>
      <c r="R402" s="74"/>
      <c r="S402" s="74"/>
      <c r="T402" s="74"/>
      <c r="U402" s="9"/>
      <c r="V402" s="9"/>
      <c r="W402" s="9"/>
      <c r="X402" s="21"/>
      <c r="Y402" s="21"/>
      <c r="Z402" s="21"/>
      <c r="AA402" s="21"/>
      <c r="AB402" s="21"/>
      <c r="AC402" s="21"/>
      <c r="AD402" s="21"/>
      <c r="AE402" s="21"/>
      <c r="AF402" s="21"/>
      <c r="AG402" s="21"/>
      <c r="AH402" s="21"/>
      <c r="AI402" s="21"/>
      <c r="AJ402" s="21"/>
      <c r="AK402" s="21"/>
      <c r="AL402" s="21"/>
      <c r="AM402" s="21"/>
      <c r="AN402" s="21"/>
    </row>
    <row r="403" spans="1:40" ht="14.5">
      <c r="A403" s="40" t="s">
        <v>963</v>
      </c>
      <c r="B403" s="84">
        <v>44158</v>
      </c>
      <c r="C403" s="135">
        <v>27</v>
      </c>
      <c r="D403" s="135">
        <v>26</v>
      </c>
      <c r="E403" s="74">
        <v>6</v>
      </c>
      <c r="F403" s="80"/>
      <c r="G403" s="74"/>
      <c r="H403" s="74"/>
      <c r="I403" s="47"/>
      <c r="J403" s="47"/>
      <c r="K403" s="74"/>
      <c r="L403" s="74"/>
      <c r="M403" s="74"/>
      <c r="N403" s="74"/>
      <c r="O403" s="74"/>
      <c r="P403" s="74"/>
      <c r="Q403" s="74"/>
      <c r="R403" s="74"/>
      <c r="S403" s="74"/>
      <c r="T403" s="74"/>
      <c r="U403" s="9"/>
      <c r="V403" s="9"/>
      <c r="W403" s="9"/>
      <c r="X403" s="21"/>
      <c r="Y403" s="21"/>
      <c r="Z403" s="21"/>
      <c r="AA403" s="21"/>
      <c r="AB403" s="21"/>
      <c r="AC403" s="21"/>
      <c r="AD403" s="21"/>
      <c r="AE403" s="21"/>
      <c r="AF403" s="21"/>
      <c r="AG403" s="21"/>
      <c r="AH403" s="21"/>
      <c r="AI403" s="21"/>
      <c r="AJ403" s="21"/>
      <c r="AK403" s="21"/>
      <c r="AL403" s="21"/>
      <c r="AM403" s="21"/>
      <c r="AN403" s="21"/>
    </row>
    <row r="404" spans="1:40" ht="14.5">
      <c r="A404" s="40" t="s">
        <v>965</v>
      </c>
      <c r="B404" s="84">
        <v>44165</v>
      </c>
      <c r="C404" s="135">
        <v>54</v>
      </c>
      <c r="D404" s="135">
        <v>54</v>
      </c>
      <c r="E404" s="74">
        <v>32</v>
      </c>
      <c r="F404" s="80" t="s">
        <v>2112</v>
      </c>
      <c r="G404" s="74"/>
      <c r="H404" s="74"/>
      <c r="I404" s="147">
        <v>4</v>
      </c>
      <c r="J404" s="47"/>
      <c r="K404" s="74"/>
      <c r="L404" s="74"/>
      <c r="M404" s="74"/>
      <c r="N404" s="74" t="s">
        <v>2113</v>
      </c>
      <c r="O404" s="74">
        <v>1</v>
      </c>
      <c r="P404" s="74"/>
      <c r="Q404" s="74"/>
      <c r="R404" s="74"/>
      <c r="S404" s="74"/>
      <c r="T404" s="74"/>
      <c r="U404" s="9"/>
      <c r="V404" s="9"/>
      <c r="W404" s="9"/>
      <c r="X404" s="21"/>
      <c r="Y404" s="21"/>
      <c r="Z404" s="21"/>
      <c r="AA404" s="21"/>
      <c r="AB404" s="21"/>
      <c r="AC404" s="21"/>
      <c r="AD404" s="21"/>
      <c r="AE404" s="21"/>
      <c r="AF404" s="21"/>
      <c r="AG404" s="21"/>
      <c r="AH404" s="21"/>
      <c r="AI404" s="21"/>
      <c r="AJ404" s="21"/>
      <c r="AK404" s="21"/>
      <c r="AL404" s="21"/>
      <c r="AM404" s="21"/>
      <c r="AN404" s="21"/>
    </row>
    <row r="405" spans="1:40" ht="14.5">
      <c r="A405" s="40" t="s">
        <v>969</v>
      </c>
      <c r="B405" s="84">
        <v>44166</v>
      </c>
      <c r="C405" s="135">
        <v>1</v>
      </c>
      <c r="D405" s="135">
        <v>1</v>
      </c>
      <c r="E405" s="74"/>
      <c r="F405" s="80">
        <v>37</v>
      </c>
      <c r="G405" s="74"/>
      <c r="H405" s="74"/>
      <c r="I405" s="47"/>
      <c r="J405" s="47">
        <v>1</v>
      </c>
      <c r="K405" s="74"/>
      <c r="L405" s="74"/>
      <c r="M405" s="74"/>
      <c r="N405" s="74">
        <v>3580</v>
      </c>
      <c r="O405" s="74">
        <v>1</v>
      </c>
      <c r="P405" s="74"/>
      <c r="Q405" s="74"/>
      <c r="R405" s="74"/>
      <c r="S405" s="74"/>
      <c r="T405" s="74"/>
      <c r="U405" s="9"/>
      <c r="V405" s="9"/>
      <c r="W405" s="9"/>
      <c r="X405" s="21"/>
      <c r="Y405" s="21"/>
      <c r="Z405" s="21"/>
      <c r="AA405" s="21"/>
      <c r="AB405" s="21"/>
      <c r="AC405" s="21"/>
      <c r="AD405" s="21"/>
      <c r="AE405" s="21"/>
      <c r="AF405" s="21"/>
      <c r="AG405" s="21"/>
      <c r="AH405" s="21"/>
      <c r="AI405" s="21"/>
      <c r="AJ405" s="21"/>
      <c r="AK405" s="21"/>
      <c r="AL405" s="21"/>
      <c r="AM405" s="21"/>
      <c r="AN405" s="21"/>
    </row>
    <row r="406" spans="1:40" ht="14.5">
      <c r="A406" s="40" t="s">
        <v>900</v>
      </c>
      <c r="B406" s="84">
        <v>44166</v>
      </c>
      <c r="C406" s="135">
        <f>629-10+11+2</f>
        <v>632</v>
      </c>
      <c r="D406" s="135">
        <v>630</v>
      </c>
      <c r="E406" s="74">
        <v>232</v>
      </c>
      <c r="F406" s="80" t="s">
        <v>345</v>
      </c>
      <c r="G406" s="74"/>
      <c r="H406" s="74"/>
      <c r="I406" s="147">
        <v>32</v>
      </c>
      <c r="J406" s="47"/>
      <c r="K406" s="74"/>
      <c r="L406" s="74"/>
      <c r="M406" s="74"/>
      <c r="N406" s="74"/>
      <c r="O406" s="74"/>
      <c r="P406" s="74"/>
      <c r="Q406" s="74">
        <v>10</v>
      </c>
      <c r="R406" s="74"/>
      <c r="S406" s="74"/>
      <c r="T406" s="74"/>
      <c r="U406" s="9"/>
      <c r="V406" s="9"/>
      <c r="W406" s="9"/>
      <c r="X406" s="21"/>
      <c r="Y406" s="21"/>
      <c r="Z406" s="21"/>
      <c r="AA406" s="21"/>
      <c r="AB406" s="21"/>
      <c r="AC406" s="21"/>
      <c r="AD406" s="21"/>
      <c r="AE406" s="21"/>
      <c r="AF406" s="21"/>
      <c r="AG406" s="21"/>
      <c r="AH406" s="21"/>
      <c r="AI406" s="21"/>
      <c r="AJ406" s="21"/>
      <c r="AK406" s="21"/>
      <c r="AL406" s="21"/>
      <c r="AM406" s="21"/>
      <c r="AN406" s="21"/>
    </row>
    <row r="407" spans="1:40" ht="14.5">
      <c r="A407" s="40" t="s">
        <v>974</v>
      </c>
      <c r="B407" s="106" t="s">
        <v>975</v>
      </c>
      <c r="C407" s="135"/>
      <c r="D407" s="135"/>
      <c r="E407" s="74">
        <v>1</v>
      </c>
      <c r="F407" s="80"/>
      <c r="G407" s="74"/>
      <c r="H407" s="74"/>
      <c r="I407" s="47"/>
      <c r="J407" s="47"/>
      <c r="K407" s="74"/>
      <c r="L407" s="74"/>
      <c r="M407" s="74"/>
      <c r="N407" s="74"/>
      <c r="O407" s="74"/>
      <c r="P407" s="74"/>
      <c r="Q407" s="74"/>
      <c r="R407" s="74"/>
      <c r="S407" s="74"/>
      <c r="T407" s="74"/>
      <c r="U407" s="9"/>
      <c r="V407" s="9"/>
      <c r="W407" s="9"/>
      <c r="X407" s="21"/>
      <c r="Y407" s="21"/>
      <c r="Z407" s="21"/>
      <c r="AA407" s="21"/>
      <c r="AB407" s="21"/>
      <c r="AC407" s="21"/>
      <c r="AD407" s="21"/>
      <c r="AE407" s="21"/>
      <c r="AF407" s="21"/>
      <c r="AG407" s="21"/>
      <c r="AH407" s="21"/>
      <c r="AI407" s="21"/>
      <c r="AJ407" s="21"/>
      <c r="AK407" s="21"/>
      <c r="AL407" s="21"/>
      <c r="AM407" s="21"/>
      <c r="AN407" s="21"/>
    </row>
    <row r="408" spans="1:40" ht="14.5">
      <c r="A408" s="40" t="s">
        <v>978</v>
      </c>
      <c r="B408" s="84">
        <v>44160</v>
      </c>
      <c r="C408" s="135">
        <v>1</v>
      </c>
      <c r="D408" s="135">
        <v>1</v>
      </c>
      <c r="E408" s="74"/>
      <c r="F408" s="80" t="s">
        <v>2114</v>
      </c>
      <c r="G408" s="74"/>
      <c r="H408" s="74">
        <v>1</v>
      </c>
      <c r="I408" s="47"/>
      <c r="J408" s="47"/>
      <c r="K408" s="74"/>
      <c r="L408" s="74"/>
      <c r="M408" s="74"/>
      <c r="N408" s="74">
        <v>1310</v>
      </c>
      <c r="O408" s="74">
        <v>1</v>
      </c>
      <c r="P408" s="74"/>
      <c r="Q408" s="74"/>
      <c r="R408" s="74"/>
      <c r="S408" s="74"/>
      <c r="T408" s="74"/>
      <c r="U408" s="9"/>
      <c r="V408" s="9"/>
      <c r="W408" s="9"/>
      <c r="X408" s="21"/>
      <c r="Y408" s="21"/>
      <c r="Z408" s="21"/>
      <c r="AA408" s="21"/>
      <c r="AB408" s="21"/>
      <c r="AC408" s="21"/>
      <c r="AD408" s="21"/>
      <c r="AE408" s="21"/>
      <c r="AF408" s="21"/>
      <c r="AG408" s="21"/>
      <c r="AH408" s="21"/>
      <c r="AI408" s="21"/>
      <c r="AJ408" s="21"/>
      <c r="AK408" s="21"/>
      <c r="AL408" s="21"/>
      <c r="AM408" s="21"/>
      <c r="AN408" s="21"/>
    </row>
    <row r="409" spans="1:40" ht="14.5">
      <c r="A409" s="40" t="s">
        <v>980</v>
      </c>
      <c r="B409" s="84">
        <v>44167</v>
      </c>
      <c r="C409" s="135">
        <v>167</v>
      </c>
      <c r="D409" s="135">
        <v>165</v>
      </c>
      <c r="E409" s="74">
        <v>16</v>
      </c>
      <c r="F409" s="80">
        <v>38</v>
      </c>
      <c r="H409" s="148">
        <v>2</v>
      </c>
      <c r="I409" s="89">
        <v>42</v>
      </c>
      <c r="J409" s="151">
        <v>121</v>
      </c>
      <c r="K409" s="74"/>
      <c r="L409" s="74"/>
      <c r="M409" s="74"/>
      <c r="N409" s="74">
        <v>3006</v>
      </c>
      <c r="O409" s="74"/>
      <c r="P409" s="74"/>
      <c r="Q409" s="74"/>
      <c r="R409" s="74"/>
      <c r="S409" s="74"/>
      <c r="T409" s="74"/>
      <c r="U409" s="9"/>
      <c r="V409" s="9"/>
      <c r="W409" s="9"/>
      <c r="X409" s="21"/>
      <c r="Y409" s="21"/>
      <c r="Z409" s="21"/>
      <c r="AA409" s="21"/>
      <c r="AB409" s="21"/>
      <c r="AC409" s="21"/>
      <c r="AD409" s="21"/>
      <c r="AE409" s="21"/>
      <c r="AF409" s="21"/>
      <c r="AG409" s="21"/>
      <c r="AH409" s="21"/>
      <c r="AI409" s="21"/>
      <c r="AJ409" s="21"/>
      <c r="AK409" s="21"/>
      <c r="AL409" s="21"/>
      <c r="AM409" s="21"/>
      <c r="AN409" s="21"/>
    </row>
    <row r="410" spans="1:40" ht="14.5">
      <c r="A410" s="40" t="s">
        <v>626</v>
      </c>
      <c r="B410" s="84">
        <v>44168</v>
      </c>
      <c r="C410" s="135">
        <v>1</v>
      </c>
      <c r="D410" s="135">
        <v>1</v>
      </c>
      <c r="E410" s="74"/>
      <c r="F410" s="80" t="s">
        <v>2115</v>
      </c>
      <c r="H410" s="74">
        <v>1</v>
      </c>
      <c r="I410" s="74"/>
      <c r="J410" s="103"/>
      <c r="K410" s="74"/>
      <c r="L410" s="74"/>
      <c r="M410" s="74"/>
      <c r="N410" s="74">
        <v>1290</v>
      </c>
      <c r="O410" s="74">
        <v>1</v>
      </c>
      <c r="P410" s="74"/>
      <c r="Q410" s="74"/>
      <c r="R410" s="74"/>
      <c r="S410" s="74"/>
      <c r="T410" s="74"/>
      <c r="U410" s="9"/>
      <c r="V410" s="9"/>
      <c r="W410" s="9"/>
      <c r="X410" s="21"/>
      <c r="Y410" s="21"/>
      <c r="Z410" s="21"/>
      <c r="AA410" s="21"/>
      <c r="AB410" s="21"/>
      <c r="AC410" s="21"/>
      <c r="AD410" s="21"/>
      <c r="AE410" s="21"/>
      <c r="AF410" s="21"/>
      <c r="AG410" s="21"/>
      <c r="AH410" s="21"/>
      <c r="AI410" s="21"/>
      <c r="AJ410" s="21"/>
      <c r="AK410" s="21"/>
      <c r="AL410" s="21"/>
      <c r="AM410" s="21"/>
      <c r="AN410" s="21"/>
    </row>
    <row r="411" spans="1:40" ht="14.5">
      <c r="A411" s="40" t="s">
        <v>984</v>
      </c>
      <c r="B411" s="84">
        <v>44172</v>
      </c>
      <c r="C411" s="135">
        <v>5</v>
      </c>
      <c r="D411" s="135">
        <v>5</v>
      </c>
      <c r="E411" s="74"/>
      <c r="F411" s="80" t="s">
        <v>2116</v>
      </c>
      <c r="H411" s="74"/>
      <c r="J411" s="103"/>
      <c r="K411" s="74"/>
      <c r="L411" s="74"/>
      <c r="M411" s="74"/>
      <c r="N411" s="74" t="s">
        <v>2117</v>
      </c>
      <c r="O411" s="74"/>
      <c r="P411" s="74"/>
      <c r="Q411" s="74"/>
      <c r="R411" s="74"/>
      <c r="S411" s="74"/>
      <c r="T411" s="74"/>
      <c r="U411" s="9"/>
      <c r="V411" s="9"/>
      <c r="W411" s="9"/>
      <c r="X411" s="21"/>
      <c r="Y411" s="21"/>
      <c r="Z411" s="21"/>
      <c r="AA411" s="21"/>
      <c r="AB411" s="21"/>
      <c r="AC411" s="21"/>
      <c r="AD411" s="21"/>
      <c r="AE411" s="21"/>
      <c r="AF411" s="21"/>
      <c r="AG411" s="21"/>
      <c r="AH411" s="21"/>
      <c r="AI411" s="21"/>
      <c r="AJ411" s="21"/>
      <c r="AK411" s="21"/>
      <c r="AL411" s="21"/>
      <c r="AM411" s="21"/>
      <c r="AN411" s="21"/>
    </row>
    <row r="412" spans="1:40" ht="14.5">
      <c r="A412" s="143" t="s">
        <v>987</v>
      </c>
      <c r="B412" s="84"/>
      <c r="C412" s="135">
        <v>389</v>
      </c>
      <c r="D412" s="80">
        <v>391</v>
      </c>
      <c r="E412" s="74">
        <v>254</v>
      </c>
      <c r="F412" s="80">
        <v>38.6</v>
      </c>
      <c r="H412" s="74"/>
      <c r="I412" s="96">
        <v>68</v>
      </c>
      <c r="J412" s="103"/>
      <c r="K412" s="74"/>
      <c r="L412" s="74"/>
      <c r="M412" s="74"/>
      <c r="N412" s="74">
        <v>3270</v>
      </c>
      <c r="O412" s="74"/>
      <c r="P412" s="74"/>
      <c r="Q412" s="74"/>
      <c r="R412" s="74"/>
      <c r="S412" s="146">
        <v>6</v>
      </c>
      <c r="T412" s="74"/>
      <c r="U412" s="9"/>
      <c r="V412" s="9"/>
      <c r="W412" s="9"/>
      <c r="X412" s="21"/>
      <c r="Y412" s="21"/>
      <c r="Z412" s="21"/>
      <c r="AA412" s="21"/>
      <c r="AB412" s="21"/>
      <c r="AC412" s="21"/>
      <c r="AD412" s="21"/>
      <c r="AE412" s="21"/>
      <c r="AF412" s="21"/>
      <c r="AG412" s="21"/>
      <c r="AH412" s="21"/>
      <c r="AI412" s="21"/>
      <c r="AJ412" s="21"/>
      <c r="AK412" s="21"/>
      <c r="AL412" s="21"/>
      <c r="AM412" s="21"/>
      <c r="AN412" s="21"/>
    </row>
    <row r="413" spans="1:40" ht="14.5">
      <c r="A413" s="143" t="s">
        <v>992</v>
      </c>
      <c r="B413" s="84">
        <v>44172</v>
      </c>
      <c r="C413" s="135">
        <v>1</v>
      </c>
      <c r="D413" s="135">
        <v>1</v>
      </c>
      <c r="E413" s="74"/>
      <c r="F413" s="80" t="s">
        <v>993</v>
      </c>
      <c r="H413" s="74"/>
      <c r="I413" s="74"/>
      <c r="J413" s="103"/>
      <c r="K413" s="74"/>
      <c r="L413" s="74"/>
      <c r="M413" s="74"/>
      <c r="N413" s="74">
        <v>2750</v>
      </c>
      <c r="O413" s="74">
        <v>1</v>
      </c>
      <c r="P413" s="74"/>
      <c r="Q413" s="74"/>
      <c r="R413" s="74"/>
      <c r="S413" s="74"/>
      <c r="T413" s="74"/>
      <c r="U413" s="9"/>
      <c r="V413" s="9"/>
      <c r="W413" s="9"/>
      <c r="X413" s="21"/>
      <c r="Y413" s="21"/>
      <c r="Z413" s="21"/>
      <c r="AA413" s="21"/>
      <c r="AB413" s="21"/>
      <c r="AC413" s="21"/>
      <c r="AD413" s="21"/>
      <c r="AE413" s="21"/>
      <c r="AF413" s="21"/>
      <c r="AG413" s="21"/>
      <c r="AH413" s="21"/>
      <c r="AI413" s="21"/>
      <c r="AJ413" s="21"/>
      <c r="AK413" s="21"/>
      <c r="AL413" s="21"/>
      <c r="AM413" s="21"/>
      <c r="AN413" s="21"/>
    </row>
    <row r="414" spans="1:40" ht="14.5">
      <c r="A414" s="143" t="s">
        <v>995</v>
      </c>
      <c r="B414" s="84">
        <v>44138</v>
      </c>
      <c r="C414" s="135"/>
      <c r="D414" s="135"/>
      <c r="E414" s="74"/>
      <c r="F414" s="80"/>
      <c r="H414" s="74"/>
      <c r="I414" s="74"/>
      <c r="J414" s="103"/>
      <c r="K414" s="74"/>
      <c r="L414" s="74"/>
      <c r="M414" s="74"/>
      <c r="N414" s="74"/>
      <c r="O414" s="74"/>
      <c r="P414" s="74"/>
      <c r="Q414" s="74"/>
      <c r="R414" s="74"/>
      <c r="S414" s="74"/>
      <c r="T414" s="74"/>
      <c r="U414" s="9"/>
      <c r="V414" s="9"/>
      <c r="W414" s="9"/>
      <c r="X414" s="21"/>
      <c r="Y414" s="21"/>
      <c r="Z414" s="21"/>
      <c r="AA414" s="21"/>
      <c r="AB414" s="21"/>
      <c r="AC414" s="21"/>
      <c r="AD414" s="21"/>
      <c r="AE414" s="21"/>
      <c r="AF414" s="21"/>
      <c r="AG414" s="21"/>
      <c r="AH414" s="21"/>
      <c r="AI414" s="21"/>
      <c r="AJ414" s="21"/>
      <c r="AK414" s="21"/>
      <c r="AL414" s="21"/>
      <c r="AM414" s="21"/>
      <c r="AN414" s="21"/>
    </row>
    <row r="415" spans="1:40" ht="14.5">
      <c r="A415" s="143" t="s">
        <v>998</v>
      </c>
      <c r="B415" s="84">
        <v>44167</v>
      </c>
      <c r="C415" s="135">
        <v>11</v>
      </c>
      <c r="D415" s="135">
        <v>11</v>
      </c>
      <c r="E415" s="74"/>
      <c r="F415" s="18" t="s">
        <v>2118</v>
      </c>
      <c r="H415" s="74"/>
      <c r="I415" s="74"/>
      <c r="J415" s="103"/>
      <c r="K415" s="74"/>
      <c r="L415" s="74"/>
      <c r="M415" s="74"/>
      <c r="N415" s="74" t="s">
        <v>2119</v>
      </c>
      <c r="O415" s="74"/>
      <c r="P415" s="74"/>
      <c r="Q415" s="74"/>
      <c r="R415" s="74"/>
      <c r="S415" s="74"/>
      <c r="T415" s="74"/>
      <c r="U415" s="9"/>
      <c r="V415" s="9"/>
      <c r="W415" s="9"/>
      <c r="X415" s="21"/>
      <c r="Y415" s="21"/>
      <c r="Z415" s="21"/>
      <c r="AA415" s="21"/>
      <c r="AB415" s="21"/>
      <c r="AC415" s="21"/>
      <c r="AD415" s="21"/>
      <c r="AE415" s="21"/>
      <c r="AF415" s="21"/>
      <c r="AG415" s="21"/>
      <c r="AH415" s="21"/>
      <c r="AI415" s="21"/>
      <c r="AJ415" s="21"/>
      <c r="AK415" s="21"/>
      <c r="AL415" s="21"/>
      <c r="AM415" s="21"/>
      <c r="AN415" s="21"/>
    </row>
    <row r="416" spans="1:40" ht="14.5">
      <c r="A416" s="143" t="s">
        <v>1000</v>
      </c>
      <c r="B416" s="84">
        <v>44177</v>
      </c>
      <c r="C416" s="135"/>
      <c r="D416" s="135">
        <v>10</v>
      </c>
      <c r="E416" s="74">
        <v>49</v>
      </c>
      <c r="F416" s="18"/>
      <c r="H416" s="74"/>
      <c r="I416" s="96">
        <v>1</v>
      </c>
      <c r="J416" s="103"/>
      <c r="K416" s="74"/>
      <c r="L416" s="74"/>
      <c r="M416" s="74"/>
      <c r="N416" s="74"/>
      <c r="O416" s="74"/>
      <c r="P416" s="74"/>
      <c r="Q416" s="74"/>
      <c r="R416" s="74"/>
      <c r="S416" s="74"/>
      <c r="T416" s="74"/>
      <c r="U416" s="9"/>
      <c r="V416" s="9"/>
      <c r="W416" s="9"/>
      <c r="X416" s="21"/>
      <c r="Y416" s="21"/>
      <c r="Z416" s="21"/>
      <c r="AA416" s="21"/>
      <c r="AB416" s="21"/>
      <c r="AC416" s="21"/>
      <c r="AD416" s="21"/>
      <c r="AE416" s="21"/>
      <c r="AF416" s="21"/>
      <c r="AG416" s="21"/>
      <c r="AH416" s="21"/>
      <c r="AI416" s="21"/>
      <c r="AJ416" s="21"/>
      <c r="AK416" s="21"/>
      <c r="AL416" s="21"/>
      <c r="AM416" s="21"/>
      <c r="AN416" s="21"/>
    </row>
    <row r="417" spans="1:40" ht="14.5">
      <c r="A417" s="143" t="s">
        <v>1002</v>
      </c>
      <c r="B417" s="84">
        <v>44166</v>
      </c>
      <c r="C417" s="135">
        <v>127</v>
      </c>
      <c r="D417" s="135">
        <v>127</v>
      </c>
      <c r="E417" s="74"/>
      <c r="F417" s="18"/>
      <c r="H417" s="125">
        <v>1</v>
      </c>
      <c r="I417" s="96">
        <v>11</v>
      </c>
      <c r="J417" s="103"/>
      <c r="K417" s="74"/>
      <c r="L417" s="74"/>
      <c r="M417" s="74"/>
      <c r="N417" s="74">
        <v>3090</v>
      </c>
      <c r="O417" s="74">
        <v>3</v>
      </c>
      <c r="P417" s="74"/>
      <c r="Q417" s="74">
        <v>7</v>
      </c>
      <c r="R417" s="74"/>
      <c r="S417" s="74"/>
      <c r="T417" s="74"/>
      <c r="U417" s="9"/>
      <c r="V417" s="9"/>
      <c r="W417" s="9"/>
      <c r="X417" s="21"/>
      <c r="Y417" s="21"/>
      <c r="Z417" s="21"/>
      <c r="AA417" s="21"/>
      <c r="AB417" s="21"/>
      <c r="AC417" s="21"/>
      <c r="AD417" s="21"/>
      <c r="AE417" s="21"/>
      <c r="AF417" s="21"/>
      <c r="AG417" s="21"/>
      <c r="AH417" s="21"/>
      <c r="AI417" s="21"/>
      <c r="AJ417" s="21"/>
      <c r="AK417" s="21"/>
      <c r="AL417" s="21"/>
      <c r="AM417" s="21"/>
      <c r="AN417" s="21"/>
    </row>
    <row r="418" spans="1:40" ht="14.5">
      <c r="A418" s="143" t="s">
        <v>1006</v>
      </c>
      <c r="B418" s="84">
        <v>44174</v>
      </c>
      <c r="C418" s="135">
        <v>22</v>
      </c>
      <c r="D418" s="135">
        <v>22</v>
      </c>
      <c r="E418" s="74"/>
      <c r="F418" s="18" t="s">
        <v>2120</v>
      </c>
      <c r="H418" s="74">
        <v>4</v>
      </c>
      <c r="I418" s="74">
        <v>7</v>
      </c>
      <c r="J418" s="103">
        <v>11</v>
      </c>
      <c r="K418" s="74"/>
      <c r="L418" s="74"/>
      <c r="M418" s="74"/>
      <c r="N418" s="74">
        <v>2980</v>
      </c>
      <c r="O418" s="74"/>
      <c r="P418" s="74"/>
      <c r="Q418" s="74"/>
      <c r="R418" s="74"/>
      <c r="S418" s="74"/>
      <c r="T418" s="74"/>
      <c r="U418" s="9"/>
      <c r="V418" s="9"/>
      <c r="W418" s="9"/>
      <c r="X418" s="21"/>
      <c r="Y418" s="21"/>
      <c r="Z418" s="21"/>
      <c r="AA418" s="21"/>
      <c r="AB418" s="21"/>
      <c r="AC418" s="21"/>
      <c r="AD418" s="21"/>
      <c r="AE418" s="21"/>
      <c r="AF418" s="21"/>
      <c r="AG418" s="21"/>
      <c r="AH418" s="21"/>
      <c r="AI418" s="21"/>
      <c r="AJ418" s="21"/>
      <c r="AK418" s="21"/>
      <c r="AL418" s="21"/>
      <c r="AM418" s="21"/>
      <c r="AN418" s="21"/>
    </row>
    <row r="419" spans="1:40" ht="14.5">
      <c r="A419" s="143" t="s">
        <v>1008</v>
      </c>
      <c r="B419" s="84">
        <v>44146</v>
      </c>
      <c r="C419" s="135">
        <v>36</v>
      </c>
      <c r="D419" s="135">
        <v>35</v>
      </c>
      <c r="E419" s="74"/>
      <c r="F419" s="18" t="s">
        <v>1134</v>
      </c>
      <c r="H419" s="74"/>
      <c r="I419" s="96">
        <v>12</v>
      </c>
      <c r="J419" s="103"/>
      <c r="K419" s="74"/>
      <c r="L419" s="74"/>
      <c r="M419" s="74"/>
      <c r="N419" s="74">
        <v>2985</v>
      </c>
      <c r="O419" s="74">
        <v>9</v>
      </c>
      <c r="P419" s="74"/>
      <c r="Q419" s="74"/>
      <c r="R419" s="74"/>
      <c r="S419" s="74"/>
      <c r="T419" s="74"/>
      <c r="U419" s="9"/>
      <c r="V419" s="9"/>
      <c r="W419" s="9"/>
      <c r="X419" s="21"/>
      <c r="Y419" s="21"/>
      <c r="Z419" s="21"/>
      <c r="AA419" s="21"/>
      <c r="AB419" s="21"/>
      <c r="AC419" s="21"/>
      <c r="AD419" s="21"/>
      <c r="AE419" s="21"/>
      <c r="AF419" s="21"/>
      <c r="AG419" s="21"/>
      <c r="AH419" s="21"/>
      <c r="AI419" s="21"/>
      <c r="AJ419" s="21"/>
      <c r="AK419" s="21"/>
      <c r="AL419" s="21"/>
      <c r="AM419" s="21"/>
      <c r="AN419" s="21"/>
    </row>
    <row r="420" spans="1:40" ht="14.5">
      <c r="A420" s="143" t="s">
        <v>1010</v>
      </c>
      <c r="B420" s="84">
        <v>44175</v>
      </c>
      <c r="C420" s="135">
        <v>24</v>
      </c>
      <c r="D420" s="135">
        <v>25</v>
      </c>
      <c r="E420" s="74"/>
      <c r="F420" s="18"/>
      <c r="H420" s="74"/>
      <c r="I420" s="96">
        <v>1</v>
      </c>
      <c r="J420" s="103"/>
      <c r="K420" s="74"/>
      <c r="L420" s="74"/>
      <c r="M420" s="74"/>
      <c r="N420" s="74"/>
      <c r="O420" s="74"/>
      <c r="P420" s="74"/>
      <c r="Q420" s="74">
        <v>1</v>
      </c>
      <c r="R420" s="74"/>
      <c r="S420" s="74"/>
      <c r="T420" s="74"/>
      <c r="U420" s="9"/>
      <c r="V420" s="9"/>
      <c r="W420" s="9"/>
      <c r="X420" s="21"/>
      <c r="Y420" s="21"/>
      <c r="Z420" s="21"/>
      <c r="AA420" s="21"/>
      <c r="AB420" s="21"/>
      <c r="AC420" s="21"/>
      <c r="AD420" s="21"/>
      <c r="AE420" s="21"/>
      <c r="AF420" s="21"/>
      <c r="AG420" s="21"/>
      <c r="AH420" s="21"/>
      <c r="AI420" s="21"/>
      <c r="AJ420" s="21"/>
      <c r="AK420" s="21"/>
      <c r="AL420" s="21"/>
      <c r="AM420" s="21"/>
      <c r="AN420" s="21"/>
    </row>
    <row r="421" spans="1:40" ht="14.5">
      <c r="A421" s="143" t="s">
        <v>1011</v>
      </c>
      <c r="B421" s="84">
        <v>44176</v>
      </c>
      <c r="C421" s="135">
        <v>1</v>
      </c>
      <c r="D421" s="135">
        <v>1</v>
      </c>
      <c r="E421" s="74"/>
      <c r="F421" s="18"/>
      <c r="H421" s="74"/>
      <c r="I421" s="74"/>
      <c r="J421" s="103">
        <v>1</v>
      </c>
      <c r="K421" s="74"/>
      <c r="L421" s="74"/>
      <c r="M421" s="74"/>
      <c r="N421" s="74">
        <v>3936</v>
      </c>
      <c r="O421" s="74"/>
      <c r="P421" s="74"/>
      <c r="Q421" s="74"/>
      <c r="R421" s="74"/>
      <c r="S421" s="74"/>
      <c r="T421" s="74"/>
      <c r="U421" s="9"/>
      <c r="V421" s="9"/>
      <c r="W421" s="9"/>
      <c r="X421" s="21"/>
      <c r="Y421" s="21"/>
      <c r="Z421" s="21"/>
      <c r="AA421" s="21"/>
      <c r="AB421" s="21"/>
      <c r="AC421" s="21"/>
      <c r="AD421" s="21"/>
      <c r="AE421" s="21"/>
      <c r="AF421" s="21"/>
      <c r="AG421" s="21"/>
      <c r="AH421" s="21"/>
      <c r="AI421" s="21"/>
      <c r="AJ421" s="21"/>
      <c r="AK421" s="21"/>
      <c r="AL421" s="21"/>
      <c r="AM421" s="21"/>
      <c r="AN421" s="21"/>
    </row>
    <row r="422" spans="1:40" ht="14.5">
      <c r="A422" s="143" t="s">
        <v>1012</v>
      </c>
      <c r="B422" s="106" t="s">
        <v>975</v>
      </c>
      <c r="C422" s="135"/>
      <c r="D422" s="135">
        <v>54</v>
      </c>
      <c r="E422" s="74">
        <v>101</v>
      </c>
      <c r="F422" s="18"/>
      <c r="H422" s="74"/>
      <c r="I422" s="74"/>
      <c r="J422" s="154">
        <v>7</v>
      </c>
      <c r="K422" s="74"/>
      <c r="L422" s="74"/>
      <c r="M422" s="74"/>
      <c r="N422" s="74"/>
      <c r="O422" s="74"/>
      <c r="P422" s="74"/>
      <c r="Q422" s="74"/>
      <c r="R422" s="74"/>
      <c r="S422" s="74"/>
      <c r="T422" s="74"/>
      <c r="U422" s="9"/>
      <c r="V422" s="9"/>
      <c r="W422" s="9"/>
      <c r="X422" s="21"/>
      <c r="Y422" s="21"/>
      <c r="Z422" s="21"/>
      <c r="AA422" s="21"/>
      <c r="AB422" s="21"/>
      <c r="AC422" s="21"/>
      <c r="AD422" s="21"/>
      <c r="AE422" s="21"/>
      <c r="AF422" s="21"/>
      <c r="AG422" s="21"/>
      <c r="AH422" s="21"/>
      <c r="AI422" s="21"/>
      <c r="AJ422" s="21"/>
      <c r="AK422" s="21"/>
      <c r="AL422" s="21"/>
      <c r="AM422" s="21"/>
      <c r="AN422" s="21"/>
    </row>
    <row r="423" spans="1:40" ht="14.5">
      <c r="A423" s="143" t="s">
        <v>1014</v>
      </c>
      <c r="B423" s="84" t="s">
        <v>1015</v>
      </c>
      <c r="C423" s="135"/>
      <c r="D423" s="135">
        <v>1</v>
      </c>
      <c r="E423" s="74"/>
      <c r="F423" s="18"/>
      <c r="H423" s="74"/>
      <c r="I423" s="74"/>
      <c r="J423" s="103"/>
      <c r="K423" s="74"/>
      <c r="L423" s="74"/>
      <c r="M423" s="74"/>
      <c r="N423" s="74"/>
      <c r="O423" s="74"/>
      <c r="P423" s="74"/>
      <c r="Q423" s="136">
        <v>2</v>
      </c>
      <c r="R423" s="74"/>
      <c r="S423" s="74"/>
      <c r="T423" s="74"/>
      <c r="U423" s="9"/>
      <c r="V423" s="9"/>
      <c r="W423" s="9"/>
      <c r="X423" s="21"/>
      <c r="Y423" s="21"/>
      <c r="Z423" s="21"/>
      <c r="AA423" s="21"/>
      <c r="AB423" s="21"/>
      <c r="AC423" s="21"/>
      <c r="AD423" s="21"/>
      <c r="AE423" s="21"/>
      <c r="AF423" s="21"/>
      <c r="AG423" s="21"/>
      <c r="AH423" s="21"/>
      <c r="AI423" s="21"/>
      <c r="AJ423" s="21"/>
      <c r="AK423" s="21"/>
      <c r="AL423" s="21"/>
      <c r="AM423" s="21"/>
      <c r="AN423" s="21"/>
    </row>
    <row r="424" spans="1:40" ht="14.5">
      <c r="A424" s="143" t="s">
        <v>1017</v>
      </c>
      <c r="B424" s="84">
        <v>44180</v>
      </c>
      <c r="C424" s="135"/>
      <c r="D424" s="135"/>
      <c r="E424" s="74"/>
      <c r="F424" s="18"/>
      <c r="H424" s="74"/>
      <c r="I424" s="74"/>
      <c r="J424" s="103"/>
      <c r="K424" s="74"/>
      <c r="L424" s="74"/>
      <c r="M424" s="74"/>
      <c r="N424" s="74"/>
      <c r="O424" s="74"/>
      <c r="P424" s="74"/>
      <c r="Q424" s="74"/>
      <c r="R424" s="74"/>
      <c r="S424" s="74"/>
      <c r="T424" s="74"/>
      <c r="U424" s="9"/>
      <c r="V424" s="9"/>
      <c r="W424" s="9"/>
      <c r="X424" s="21"/>
      <c r="Y424" s="21"/>
      <c r="Z424" s="21"/>
      <c r="AA424" s="21"/>
      <c r="AB424" s="21"/>
      <c r="AC424" s="21"/>
      <c r="AD424" s="21"/>
      <c r="AE424" s="21"/>
      <c r="AF424" s="21"/>
      <c r="AG424" s="21"/>
      <c r="AH424" s="21"/>
      <c r="AI424" s="21"/>
      <c r="AJ424" s="21"/>
      <c r="AK424" s="21"/>
      <c r="AL424" s="21"/>
      <c r="AM424" s="21"/>
      <c r="AN424" s="21"/>
    </row>
    <row r="425" spans="1:40" ht="14.5">
      <c r="A425" s="143" t="s">
        <v>1019</v>
      </c>
      <c r="B425" s="84">
        <v>44130</v>
      </c>
      <c r="C425" s="135">
        <v>1</v>
      </c>
      <c r="D425" s="135">
        <v>1</v>
      </c>
      <c r="E425" s="74"/>
      <c r="F425" s="18" t="s">
        <v>1533</v>
      </c>
      <c r="H425" s="74"/>
      <c r="I425" s="74">
        <v>1</v>
      </c>
      <c r="J425" s="103"/>
      <c r="K425" s="74"/>
      <c r="L425" s="74"/>
      <c r="M425" s="74"/>
      <c r="N425" s="74">
        <v>2130</v>
      </c>
      <c r="O425" s="74">
        <v>1</v>
      </c>
      <c r="P425" s="74">
        <v>1</v>
      </c>
      <c r="Q425" s="74"/>
      <c r="R425" s="74"/>
      <c r="S425" s="74"/>
      <c r="T425" s="74"/>
      <c r="U425" s="9"/>
      <c r="V425" s="9"/>
      <c r="W425" s="9"/>
      <c r="X425" s="21"/>
      <c r="Y425" s="21"/>
      <c r="Z425" s="21"/>
      <c r="AA425" s="21"/>
      <c r="AB425" s="21"/>
      <c r="AC425" s="21"/>
      <c r="AD425" s="21"/>
      <c r="AE425" s="21"/>
      <c r="AF425" s="21"/>
      <c r="AG425" s="21"/>
      <c r="AH425" s="21"/>
      <c r="AI425" s="21"/>
      <c r="AJ425" s="21"/>
      <c r="AK425" s="21"/>
      <c r="AL425" s="21"/>
      <c r="AM425" s="21"/>
      <c r="AN425" s="21"/>
    </row>
    <row r="426" spans="1:40" ht="14.5">
      <c r="A426" s="143" t="s">
        <v>1023</v>
      </c>
      <c r="B426" s="84">
        <v>44043</v>
      </c>
      <c r="C426" s="135">
        <v>1</v>
      </c>
      <c r="D426" s="135">
        <v>1</v>
      </c>
      <c r="E426" s="74"/>
      <c r="F426" s="18" t="s">
        <v>1551</v>
      </c>
      <c r="H426" s="74"/>
      <c r="I426" s="74"/>
      <c r="J426" s="103">
        <v>1</v>
      </c>
      <c r="K426" s="74"/>
      <c r="L426" s="74"/>
      <c r="M426" s="74"/>
      <c r="N426" s="74"/>
      <c r="O426" s="74"/>
      <c r="P426" s="74"/>
      <c r="Q426" s="74"/>
      <c r="R426" s="74"/>
      <c r="S426" s="74"/>
      <c r="T426" s="74"/>
      <c r="U426" s="9"/>
      <c r="V426" s="9"/>
      <c r="W426" s="9"/>
      <c r="X426" s="21"/>
      <c r="Y426" s="21"/>
      <c r="Z426" s="21"/>
      <c r="AA426" s="21"/>
      <c r="AB426" s="21"/>
      <c r="AC426" s="21"/>
      <c r="AD426" s="21"/>
      <c r="AE426" s="21"/>
      <c r="AF426" s="21"/>
      <c r="AG426" s="21"/>
      <c r="AH426" s="21"/>
      <c r="AI426" s="21"/>
      <c r="AJ426" s="21"/>
      <c r="AK426" s="21"/>
      <c r="AL426" s="21"/>
      <c r="AM426" s="21"/>
      <c r="AN426" s="21"/>
    </row>
    <row r="427" spans="1:40" ht="14.5">
      <c r="A427" s="143" t="s">
        <v>1026</v>
      </c>
      <c r="B427" s="84">
        <v>44129</v>
      </c>
      <c r="C427" s="135">
        <v>6</v>
      </c>
      <c r="D427" s="135">
        <v>6</v>
      </c>
      <c r="E427" s="74"/>
      <c r="F427" s="18" t="s">
        <v>2121</v>
      </c>
      <c r="H427" s="74"/>
      <c r="I427" s="74"/>
      <c r="J427" s="103">
        <v>6</v>
      </c>
      <c r="K427" s="74"/>
      <c r="L427" s="74"/>
      <c r="M427" s="74"/>
      <c r="N427" s="74" t="s">
        <v>2122</v>
      </c>
      <c r="O427" s="74"/>
      <c r="P427" s="74"/>
      <c r="Q427" s="74"/>
      <c r="R427" s="74"/>
      <c r="S427" s="74"/>
      <c r="T427" s="74"/>
      <c r="U427" s="9"/>
      <c r="V427" s="9"/>
      <c r="W427" s="9"/>
      <c r="X427" s="21"/>
      <c r="Y427" s="21"/>
      <c r="Z427" s="21"/>
      <c r="AA427" s="21"/>
      <c r="AB427" s="21"/>
      <c r="AC427" s="21"/>
      <c r="AD427" s="21"/>
      <c r="AE427" s="21"/>
      <c r="AF427" s="21"/>
      <c r="AG427" s="21"/>
      <c r="AH427" s="21"/>
      <c r="AI427" s="21"/>
      <c r="AJ427" s="21"/>
      <c r="AK427" s="21"/>
      <c r="AL427" s="21"/>
      <c r="AM427" s="21"/>
      <c r="AN427" s="21"/>
    </row>
    <row r="428" spans="1:40" ht="14.5">
      <c r="A428" s="143" t="s">
        <v>1028</v>
      </c>
      <c r="B428" s="84">
        <v>44063</v>
      </c>
      <c r="C428" s="135">
        <v>1</v>
      </c>
      <c r="D428" s="135">
        <v>1</v>
      </c>
      <c r="E428" s="74"/>
      <c r="F428" s="18" t="s">
        <v>2123</v>
      </c>
      <c r="H428" s="74"/>
      <c r="I428" s="74"/>
      <c r="J428" s="103"/>
      <c r="K428" s="74"/>
      <c r="L428" s="74"/>
      <c r="M428" s="74"/>
      <c r="N428" s="74">
        <v>2380</v>
      </c>
      <c r="O428" s="74"/>
      <c r="P428" s="74"/>
      <c r="Q428" s="74"/>
      <c r="R428" s="74"/>
      <c r="S428" s="74"/>
      <c r="T428" s="74"/>
      <c r="U428" s="9"/>
      <c r="V428" s="9"/>
      <c r="W428" s="9"/>
      <c r="X428" s="21"/>
      <c r="Y428" s="21"/>
      <c r="Z428" s="21"/>
      <c r="AA428" s="21"/>
      <c r="AB428" s="21"/>
      <c r="AC428" s="21"/>
      <c r="AD428" s="21"/>
      <c r="AE428" s="21"/>
      <c r="AF428" s="21"/>
      <c r="AG428" s="21"/>
      <c r="AH428" s="21"/>
      <c r="AI428" s="21"/>
      <c r="AJ428" s="21"/>
      <c r="AK428" s="21"/>
      <c r="AL428" s="21"/>
      <c r="AM428" s="21"/>
      <c r="AN428" s="21"/>
    </row>
    <row r="429" spans="1:40" ht="14.5">
      <c r="A429" s="143" t="s">
        <v>1031</v>
      </c>
      <c r="B429" s="84">
        <v>44120</v>
      </c>
      <c r="C429" s="135">
        <v>1</v>
      </c>
      <c r="D429" s="135">
        <v>1</v>
      </c>
      <c r="E429" s="74"/>
      <c r="F429" s="18"/>
      <c r="H429" s="74"/>
      <c r="J429" s="103"/>
      <c r="K429" s="74"/>
      <c r="L429" s="74"/>
      <c r="M429" s="74"/>
      <c r="N429" s="74"/>
      <c r="O429" s="74">
        <v>1</v>
      </c>
      <c r="P429" s="74"/>
      <c r="Q429" s="74"/>
      <c r="R429" s="74"/>
      <c r="S429" s="74"/>
      <c r="T429" s="74"/>
      <c r="U429" s="9"/>
      <c r="V429" s="9"/>
      <c r="W429" s="9"/>
      <c r="X429" s="21"/>
      <c r="Y429" s="21"/>
      <c r="Z429" s="21"/>
      <c r="AA429" s="21"/>
      <c r="AB429" s="21"/>
      <c r="AC429" s="21"/>
      <c r="AD429" s="21"/>
      <c r="AE429" s="21"/>
      <c r="AF429" s="21"/>
      <c r="AG429" s="21"/>
      <c r="AH429" s="21"/>
      <c r="AI429" s="21"/>
      <c r="AJ429" s="21"/>
      <c r="AK429" s="21"/>
      <c r="AL429" s="21"/>
      <c r="AM429" s="21"/>
      <c r="AN429" s="21"/>
    </row>
    <row r="430" spans="1:40" ht="14.5">
      <c r="A430" s="143" t="s">
        <v>1033</v>
      </c>
      <c r="B430" s="84">
        <v>44180</v>
      </c>
      <c r="C430" s="135"/>
      <c r="D430" s="135">
        <v>90</v>
      </c>
      <c r="E430" s="74"/>
      <c r="F430" s="80">
        <f>(37.13+37.62)/2</f>
        <v>37.375</v>
      </c>
      <c r="H430" s="74"/>
      <c r="I430" s="96">
        <v>18</v>
      </c>
      <c r="J430" s="103"/>
      <c r="K430" s="74"/>
      <c r="L430" s="74"/>
      <c r="M430" s="74"/>
      <c r="N430" s="74"/>
      <c r="O430" s="74"/>
      <c r="P430" s="74"/>
      <c r="Q430" s="74"/>
      <c r="R430" s="74">
        <v>16</v>
      </c>
      <c r="S430" s="74">
        <v>3</v>
      </c>
      <c r="T430" s="74"/>
      <c r="U430" s="9"/>
      <c r="V430" s="9"/>
      <c r="W430" s="9"/>
      <c r="X430" s="21"/>
      <c r="Y430" s="21"/>
      <c r="Z430" s="21"/>
      <c r="AA430" s="21"/>
      <c r="AB430" s="21"/>
      <c r="AC430" s="21"/>
      <c r="AD430" s="21"/>
      <c r="AE430" s="21"/>
      <c r="AF430" s="21"/>
      <c r="AG430" s="21"/>
      <c r="AH430" s="21"/>
      <c r="AI430" s="21"/>
      <c r="AJ430" s="21"/>
      <c r="AK430" s="21"/>
      <c r="AL430" s="21"/>
      <c r="AM430" s="21"/>
      <c r="AN430" s="21"/>
    </row>
    <row r="431" spans="1:40" ht="14.5">
      <c r="A431" s="143" t="s">
        <v>1034</v>
      </c>
      <c r="B431" s="84">
        <v>44184</v>
      </c>
      <c r="C431" s="135">
        <v>1</v>
      </c>
      <c r="D431" s="135">
        <v>1</v>
      </c>
      <c r="E431" s="74"/>
      <c r="F431" s="18" t="s">
        <v>2039</v>
      </c>
      <c r="H431" s="74"/>
      <c r="I431" s="74"/>
      <c r="J431" s="103">
        <v>1</v>
      </c>
      <c r="K431" s="74"/>
      <c r="L431" s="74"/>
      <c r="M431" s="74"/>
      <c r="N431" s="74"/>
      <c r="O431" s="74"/>
      <c r="P431" s="74"/>
      <c r="Q431" s="74"/>
      <c r="R431" s="74"/>
      <c r="S431" s="74"/>
      <c r="T431" s="74"/>
      <c r="U431" s="9"/>
      <c r="V431" s="9"/>
      <c r="W431" s="9"/>
      <c r="X431" s="21"/>
      <c r="Y431" s="21"/>
      <c r="Z431" s="21"/>
      <c r="AA431" s="21"/>
      <c r="AB431" s="21"/>
      <c r="AC431" s="21"/>
      <c r="AD431" s="21"/>
      <c r="AE431" s="21"/>
      <c r="AF431" s="21"/>
      <c r="AG431" s="21"/>
      <c r="AH431" s="21"/>
      <c r="AI431" s="21"/>
      <c r="AJ431" s="21"/>
      <c r="AK431" s="21"/>
      <c r="AL431" s="21"/>
      <c r="AM431" s="21"/>
      <c r="AN431" s="21"/>
    </row>
    <row r="432" spans="1:40" ht="14.5">
      <c r="A432" s="143" t="s">
        <v>1036</v>
      </c>
      <c r="B432" s="84">
        <v>44171</v>
      </c>
      <c r="C432" s="135">
        <v>1</v>
      </c>
      <c r="D432" s="135">
        <v>1</v>
      </c>
      <c r="E432" s="74"/>
      <c r="F432" s="18" t="s">
        <v>2124</v>
      </c>
      <c r="H432" s="74"/>
      <c r="I432" s="74"/>
      <c r="J432" s="103">
        <v>1</v>
      </c>
      <c r="K432" s="74"/>
      <c r="L432" s="74"/>
      <c r="M432" s="74"/>
      <c r="N432" s="74">
        <v>2500</v>
      </c>
      <c r="O432" s="74"/>
      <c r="P432" s="74"/>
      <c r="Q432" s="74"/>
      <c r="R432" s="74"/>
      <c r="S432" s="74"/>
      <c r="T432" s="74"/>
      <c r="U432" s="9"/>
      <c r="V432" s="9"/>
      <c r="W432" s="9"/>
      <c r="X432" s="21"/>
      <c r="Y432" s="21"/>
      <c r="Z432" s="21"/>
      <c r="AA432" s="21"/>
      <c r="AB432" s="21"/>
      <c r="AC432" s="21"/>
      <c r="AD432" s="21"/>
      <c r="AE432" s="21"/>
      <c r="AF432" s="21"/>
      <c r="AG432" s="21"/>
      <c r="AH432" s="21"/>
      <c r="AI432" s="21"/>
      <c r="AJ432" s="21"/>
      <c r="AK432" s="21"/>
      <c r="AL432" s="21"/>
      <c r="AM432" s="21"/>
      <c r="AN432" s="21"/>
    </row>
    <row r="433" spans="1:40" ht="14.5">
      <c r="A433" s="143" t="s">
        <v>1037</v>
      </c>
      <c r="B433" s="84">
        <v>44182</v>
      </c>
      <c r="C433" s="135"/>
      <c r="D433" s="135"/>
      <c r="E433" s="74"/>
      <c r="F433" s="18"/>
      <c r="H433" s="74"/>
      <c r="I433" s="74"/>
      <c r="J433" s="103"/>
      <c r="K433" s="74"/>
      <c r="L433" s="74"/>
      <c r="M433" s="74"/>
      <c r="N433" s="74"/>
      <c r="O433" s="74"/>
      <c r="P433" s="74"/>
      <c r="Q433" s="74"/>
      <c r="R433" s="74"/>
      <c r="S433" s="74"/>
      <c r="T433" s="74"/>
      <c r="U433" s="9"/>
      <c r="V433" s="9"/>
      <c r="W433" s="9"/>
      <c r="X433" s="21"/>
      <c r="Y433" s="21"/>
      <c r="Z433" s="21"/>
      <c r="AA433" s="21"/>
      <c r="AB433" s="21"/>
      <c r="AC433" s="21"/>
      <c r="AD433" s="21"/>
      <c r="AE433" s="21"/>
      <c r="AF433" s="21"/>
      <c r="AG433" s="21"/>
      <c r="AH433" s="21"/>
      <c r="AI433" s="21"/>
      <c r="AJ433" s="21"/>
      <c r="AK433" s="21"/>
      <c r="AL433" s="21"/>
      <c r="AM433" s="21"/>
      <c r="AN433" s="21"/>
    </row>
    <row r="434" spans="1:40" ht="14.5">
      <c r="A434" s="143" t="s">
        <v>1039</v>
      </c>
      <c r="B434" s="84">
        <v>44186</v>
      </c>
      <c r="C434" s="135">
        <v>0</v>
      </c>
      <c r="D434" s="135"/>
      <c r="E434" s="74"/>
      <c r="F434" s="18"/>
      <c r="H434" s="74"/>
      <c r="I434" s="74"/>
      <c r="J434" s="103"/>
      <c r="K434" s="74"/>
      <c r="L434" s="74"/>
      <c r="M434" s="74"/>
      <c r="N434" s="74"/>
      <c r="O434" s="74"/>
      <c r="P434" s="74">
        <v>1</v>
      </c>
      <c r="Q434" s="74"/>
      <c r="R434" s="74"/>
      <c r="S434" s="74"/>
      <c r="T434" s="74"/>
      <c r="U434" s="9"/>
      <c r="V434" s="9"/>
      <c r="W434" s="9"/>
      <c r="X434" s="21"/>
      <c r="Y434" s="21"/>
      <c r="Z434" s="21"/>
      <c r="AA434" s="21"/>
      <c r="AB434" s="21"/>
      <c r="AC434" s="21"/>
      <c r="AD434" s="21"/>
      <c r="AE434" s="21"/>
      <c r="AF434" s="21"/>
      <c r="AG434" s="21"/>
      <c r="AH434" s="21"/>
      <c r="AI434" s="21"/>
      <c r="AJ434" s="21"/>
      <c r="AK434" s="21"/>
      <c r="AL434" s="21"/>
      <c r="AM434" s="21"/>
      <c r="AN434" s="21"/>
    </row>
    <row r="435" spans="1:40" ht="14.5">
      <c r="A435" s="143" t="s">
        <v>1041</v>
      </c>
      <c r="B435" s="84">
        <v>44181</v>
      </c>
      <c r="C435" s="135">
        <v>1</v>
      </c>
      <c r="D435" s="135">
        <v>1</v>
      </c>
      <c r="E435" s="74"/>
      <c r="F435" s="18" t="s">
        <v>1533</v>
      </c>
      <c r="H435" s="74"/>
      <c r="I435" s="74"/>
      <c r="J435" s="103"/>
      <c r="K435" s="74"/>
      <c r="L435" s="74"/>
      <c r="M435" s="74"/>
      <c r="N435" s="74">
        <v>2370</v>
      </c>
      <c r="O435" s="74"/>
      <c r="P435" s="74">
        <v>1</v>
      </c>
      <c r="Q435" s="74"/>
      <c r="R435" s="74"/>
      <c r="S435" s="74"/>
      <c r="T435" s="74"/>
      <c r="U435" s="9"/>
      <c r="V435" s="9"/>
      <c r="W435" s="9"/>
      <c r="X435" s="21"/>
      <c r="Y435" s="21"/>
      <c r="Z435" s="21"/>
      <c r="AA435" s="21"/>
      <c r="AB435" s="21"/>
      <c r="AC435" s="21"/>
      <c r="AD435" s="21"/>
      <c r="AE435" s="21"/>
      <c r="AF435" s="21"/>
      <c r="AG435" s="21"/>
      <c r="AH435" s="21"/>
      <c r="AI435" s="21"/>
      <c r="AJ435" s="21"/>
      <c r="AK435" s="21"/>
      <c r="AL435" s="21"/>
      <c r="AM435" s="21"/>
      <c r="AN435" s="21"/>
    </row>
    <row r="436" spans="1:40" ht="14.5">
      <c r="A436" s="143" t="s">
        <v>1043</v>
      </c>
      <c r="B436" s="106" t="s">
        <v>1044</v>
      </c>
      <c r="C436" s="135">
        <v>2</v>
      </c>
      <c r="D436" s="135">
        <v>1</v>
      </c>
      <c r="E436" s="74"/>
      <c r="F436" s="18" t="s">
        <v>1105</v>
      </c>
      <c r="H436" s="74"/>
      <c r="I436" s="74"/>
      <c r="J436" s="103"/>
      <c r="K436" s="74"/>
      <c r="L436" s="74"/>
      <c r="M436" s="74"/>
      <c r="N436" s="74"/>
      <c r="O436" s="74">
        <v>2</v>
      </c>
      <c r="P436" s="74"/>
      <c r="Q436" s="74"/>
      <c r="R436" s="74"/>
      <c r="S436" s="74"/>
      <c r="T436" s="74"/>
      <c r="U436" s="9"/>
      <c r="V436" s="9"/>
      <c r="W436" s="9"/>
      <c r="X436" s="21"/>
      <c r="Y436" s="21"/>
      <c r="Z436" s="21"/>
      <c r="AA436" s="21"/>
      <c r="AB436" s="21"/>
      <c r="AC436" s="21"/>
      <c r="AD436" s="21"/>
      <c r="AE436" s="21"/>
      <c r="AF436" s="21"/>
      <c r="AG436" s="21"/>
      <c r="AH436" s="21"/>
      <c r="AI436" s="21"/>
      <c r="AJ436" s="21"/>
      <c r="AK436" s="21"/>
      <c r="AL436" s="21"/>
      <c r="AM436" s="21"/>
      <c r="AN436" s="21"/>
    </row>
    <row r="437" spans="1:40" ht="14.5">
      <c r="A437" s="143" t="s">
        <v>1045</v>
      </c>
      <c r="B437" s="106" t="s">
        <v>1046</v>
      </c>
      <c r="C437" s="135">
        <v>101</v>
      </c>
      <c r="D437" s="135">
        <v>100</v>
      </c>
      <c r="E437" s="74"/>
      <c r="F437" s="18" t="s">
        <v>2125</v>
      </c>
      <c r="H437" s="74"/>
      <c r="I437" s="96">
        <v>3</v>
      </c>
      <c r="J437" s="103"/>
      <c r="K437" s="74"/>
      <c r="L437" s="74"/>
      <c r="M437" s="74"/>
      <c r="N437" s="74">
        <v>3295</v>
      </c>
      <c r="O437" s="74">
        <v>19</v>
      </c>
      <c r="P437" s="74">
        <v>2</v>
      </c>
      <c r="Q437" s="74"/>
      <c r="R437" s="74"/>
      <c r="S437" s="74"/>
      <c r="T437" s="74"/>
      <c r="U437" s="9"/>
      <c r="V437" s="9"/>
      <c r="W437" s="9"/>
      <c r="X437" s="21"/>
      <c r="Y437" s="21"/>
      <c r="Z437" s="21"/>
      <c r="AA437" s="21"/>
      <c r="AB437" s="21"/>
      <c r="AC437" s="21"/>
      <c r="AD437" s="21"/>
      <c r="AE437" s="21"/>
      <c r="AF437" s="21"/>
      <c r="AG437" s="21"/>
      <c r="AH437" s="21"/>
      <c r="AI437" s="21"/>
      <c r="AJ437" s="21"/>
      <c r="AK437" s="21"/>
      <c r="AL437" s="21"/>
      <c r="AM437" s="21"/>
      <c r="AN437" s="21"/>
    </row>
    <row r="438" spans="1:40" ht="14.5">
      <c r="A438" s="143" t="s">
        <v>1049</v>
      </c>
      <c r="B438" s="106" t="s">
        <v>1050</v>
      </c>
      <c r="C438" s="135">
        <v>0</v>
      </c>
      <c r="D438" s="135"/>
      <c r="E438" s="74"/>
      <c r="F438" s="18"/>
      <c r="H438" s="74"/>
      <c r="I438" s="74"/>
      <c r="J438" s="103"/>
      <c r="K438" s="74"/>
      <c r="L438" s="74"/>
      <c r="M438" s="74"/>
      <c r="N438" s="74"/>
      <c r="O438" s="74"/>
      <c r="P438" s="74"/>
      <c r="Q438" s="74"/>
      <c r="R438" s="74"/>
      <c r="S438" s="74"/>
      <c r="T438" s="74"/>
      <c r="U438" s="9"/>
      <c r="V438" s="9"/>
      <c r="W438" s="9"/>
      <c r="X438" s="21"/>
      <c r="Y438" s="21"/>
      <c r="Z438" s="21"/>
      <c r="AA438" s="21"/>
      <c r="AB438" s="21"/>
      <c r="AC438" s="21"/>
      <c r="AD438" s="21"/>
      <c r="AE438" s="21"/>
      <c r="AF438" s="21"/>
      <c r="AG438" s="21"/>
      <c r="AH438" s="21"/>
      <c r="AI438" s="21"/>
      <c r="AJ438" s="21"/>
      <c r="AK438" s="21"/>
      <c r="AL438" s="21"/>
      <c r="AM438" s="21"/>
      <c r="AN438" s="21"/>
    </row>
    <row r="439" spans="1:40" ht="14.5">
      <c r="A439" s="143" t="s">
        <v>1051</v>
      </c>
      <c r="B439" s="106" t="s">
        <v>1015</v>
      </c>
      <c r="C439" s="135"/>
      <c r="D439" s="135">
        <v>38</v>
      </c>
      <c r="E439" s="74">
        <v>8</v>
      </c>
      <c r="F439" s="18"/>
      <c r="H439" s="74"/>
      <c r="I439" s="74"/>
      <c r="J439" s="103">
        <v>35</v>
      </c>
      <c r="K439" s="74"/>
      <c r="L439" s="74"/>
      <c r="M439" s="74"/>
      <c r="N439" s="74"/>
      <c r="O439" s="74"/>
      <c r="P439" s="74"/>
      <c r="Q439" s="74"/>
      <c r="R439" s="74"/>
      <c r="S439" s="74"/>
      <c r="T439" s="74"/>
      <c r="U439" s="9"/>
      <c r="V439" s="9"/>
      <c r="W439" s="9"/>
      <c r="X439" s="21"/>
      <c r="Y439" s="21"/>
      <c r="Z439" s="21"/>
      <c r="AA439" s="21"/>
      <c r="AB439" s="21"/>
      <c r="AC439" s="21"/>
      <c r="AD439" s="21"/>
      <c r="AE439" s="21"/>
      <c r="AF439" s="21"/>
      <c r="AG439" s="21"/>
      <c r="AH439" s="21"/>
      <c r="AI439" s="21"/>
      <c r="AJ439" s="21"/>
      <c r="AK439" s="21"/>
      <c r="AL439" s="21"/>
      <c r="AM439" s="21"/>
      <c r="AN439" s="21"/>
    </row>
    <row r="440" spans="1:40" ht="14.5">
      <c r="A440" s="143" t="s">
        <v>1052</v>
      </c>
      <c r="B440" s="106" t="s">
        <v>1053</v>
      </c>
      <c r="C440" s="135">
        <v>1</v>
      </c>
      <c r="D440" s="135">
        <v>1</v>
      </c>
      <c r="E440" s="74"/>
      <c r="F440" s="18" t="s">
        <v>814</v>
      </c>
      <c r="H440" s="74"/>
      <c r="I440" s="74">
        <v>1</v>
      </c>
      <c r="J440" s="103"/>
      <c r="K440" s="74"/>
      <c r="L440" s="74"/>
      <c r="M440" s="74"/>
      <c r="N440" s="74">
        <v>2500</v>
      </c>
      <c r="O440" s="74">
        <v>1</v>
      </c>
      <c r="P440" s="74"/>
      <c r="Q440" s="74"/>
      <c r="R440" s="74"/>
      <c r="S440" s="74"/>
      <c r="T440" s="74"/>
      <c r="U440" s="9"/>
      <c r="V440" s="9"/>
      <c r="W440" s="9"/>
      <c r="X440" s="21"/>
      <c r="Y440" s="21"/>
      <c r="Z440" s="21"/>
      <c r="AA440" s="21"/>
      <c r="AB440" s="21"/>
      <c r="AC440" s="21"/>
      <c r="AD440" s="21"/>
      <c r="AE440" s="21"/>
      <c r="AF440" s="21"/>
      <c r="AG440" s="21"/>
      <c r="AH440" s="21"/>
      <c r="AI440" s="21"/>
      <c r="AJ440" s="21"/>
      <c r="AK440" s="21"/>
      <c r="AL440" s="21"/>
      <c r="AM440" s="21"/>
      <c r="AN440" s="21"/>
    </row>
    <row r="441" spans="1:40" ht="14.5">
      <c r="A441" s="143" t="s">
        <v>1056</v>
      </c>
      <c r="B441" s="106" t="s">
        <v>1053</v>
      </c>
      <c r="C441" s="135">
        <v>57</v>
      </c>
      <c r="D441" s="135">
        <v>57</v>
      </c>
      <c r="E441" s="74">
        <v>5</v>
      </c>
      <c r="F441" s="18" t="s">
        <v>2125</v>
      </c>
      <c r="H441" s="74"/>
      <c r="I441" s="96">
        <v>10</v>
      </c>
      <c r="J441" s="103"/>
      <c r="K441" s="74"/>
      <c r="L441" s="74"/>
      <c r="M441" s="74"/>
      <c r="N441" s="74">
        <v>3072.28</v>
      </c>
      <c r="O441" s="74"/>
      <c r="P441" s="74"/>
      <c r="Q441" s="74"/>
      <c r="R441" s="74"/>
      <c r="S441" s="74"/>
      <c r="T441" s="74"/>
      <c r="U441" s="9"/>
      <c r="V441" s="9"/>
      <c r="W441" s="9"/>
      <c r="X441" s="21"/>
      <c r="Y441" s="21"/>
      <c r="Z441" s="21"/>
      <c r="AA441" s="21"/>
      <c r="AB441" s="21"/>
      <c r="AC441" s="21"/>
      <c r="AD441" s="21"/>
      <c r="AE441" s="21"/>
      <c r="AF441" s="21"/>
      <c r="AG441" s="21"/>
      <c r="AH441" s="21"/>
      <c r="AI441" s="21"/>
      <c r="AJ441" s="21"/>
      <c r="AK441" s="21"/>
      <c r="AL441" s="21"/>
      <c r="AM441" s="21"/>
      <c r="AN441" s="21"/>
    </row>
    <row r="442" spans="1:40" ht="14.5">
      <c r="A442" s="143" t="s">
        <v>1060</v>
      </c>
      <c r="B442" s="106" t="s">
        <v>1061</v>
      </c>
      <c r="C442" s="135">
        <v>56</v>
      </c>
      <c r="D442" s="135">
        <v>57</v>
      </c>
      <c r="E442" s="74"/>
      <c r="F442" s="18" t="s">
        <v>2126</v>
      </c>
      <c r="H442" s="74"/>
      <c r="I442" s="96">
        <v>13</v>
      </c>
      <c r="J442" s="103"/>
      <c r="K442" s="74"/>
      <c r="L442" s="74"/>
      <c r="M442" s="74"/>
      <c r="N442" s="74" t="s">
        <v>2127</v>
      </c>
      <c r="O442" s="74"/>
      <c r="P442" s="74"/>
      <c r="Q442" s="74"/>
      <c r="R442" s="74"/>
      <c r="S442" s="74">
        <v>2</v>
      </c>
      <c r="T442" s="74"/>
      <c r="U442" s="9"/>
      <c r="V442" s="9"/>
      <c r="W442" s="9"/>
      <c r="X442" s="21"/>
      <c r="Y442" s="21"/>
      <c r="Z442" s="21"/>
      <c r="AA442" s="21"/>
      <c r="AB442" s="21"/>
      <c r="AC442" s="21"/>
      <c r="AD442" s="21"/>
      <c r="AE442" s="21"/>
      <c r="AF442" s="21"/>
      <c r="AG442" s="21"/>
      <c r="AH442" s="21"/>
      <c r="AI442" s="21"/>
      <c r="AJ442" s="21"/>
      <c r="AK442" s="21"/>
      <c r="AL442" s="21"/>
      <c r="AM442" s="21"/>
      <c r="AN442" s="21"/>
    </row>
    <row r="443" spans="1:40" ht="14.5">
      <c r="A443" s="143" t="s">
        <v>1064</v>
      </c>
      <c r="B443" s="106"/>
      <c r="C443" s="135">
        <v>0</v>
      </c>
      <c r="D443" s="135">
        <v>0</v>
      </c>
      <c r="E443" s="74"/>
      <c r="F443" s="18"/>
      <c r="H443" s="74"/>
      <c r="I443" s="74"/>
      <c r="J443" s="103"/>
      <c r="K443" s="74"/>
      <c r="L443" s="74"/>
      <c r="M443" s="74"/>
      <c r="N443" s="74"/>
      <c r="O443" s="74"/>
      <c r="P443" s="74"/>
      <c r="Q443" s="74">
        <v>3</v>
      </c>
      <c r="R443" s="74"/>
      <c r="S443" s="74"/>
      <c r="T443" s="74"/>
      <c r="U443" s="9"/>
      <c r="V443" s="9"/>
      <c r="W443" s="9"/>
      <c r="X443" s="21"/>
      <c r="Y443" s="21"/>
      <c r="Z443" s="21"/>
      <c r="AA443" s="21"/>
      <c r="AB443" s="21"/>
      <c r="AC443" s="21"/>
      <c r="AD443" s="21"/>
      <c r="AE443" s="21"/>
      <c r="AF443" s="21"/>
      <c r="AG443" s="21"/>
      <c r="AH443" s="21"/>
      <c r="AI443" s="21"/>
      <c r="AJ443" s="21"/>
      <c r="AK443" s="21"/>
      <c r="AL443" s="21"/>
      <c r="AM443" s="21"/>
      <c r="AN443" s="21"/>
    </row>
    <row r="444" spans="1:40" ht="14.5">
      <c r="A444" s="143" t="s">
        <v>1067</v>
      </c>
      <c r="B444" s="106" t="s">
        <v>1068</v>
      </c>
      <c r="C444" s="135"/>
      <c r="D444" s="135"/>
      <c r="E444" s="74"/>
      <c r="F444" s="18"/>
      <c r="H444" s="74"/>
      <c r="I444" s="74"/>
      <c r="J444" s="103"/>
      <c r="K444" s="74"/>
      <c r="L444" s="74"/>
      <c r="M444" s="74"/>
      <c r="N444" s="74"/>
      <c r="O444" s="74"/>
      <c r="P444" s="74"/>
      <c r="Q444" s="74"/>
      <c r="R444" s="74"/>
      <c r="S444" s="74"/>
      <c r="T444" s="74"/>
      <c r="U444" s="9"/>
      <c r="V444" s="9"/>
      <c r="W444" s="9"/>
      <c r="X444" s="21"/>
      <c r="Y444" s="21"/>
      <c r="Z444" s="21"/>
      <c r="AA444" s="21"/>
      <c r="AB444" s="21"/>
      <c r="AC444" s="21"/>
      <c r="AD444" s="21"/>
      <c r="AE444" s="21"/>
      <c r="AF444" s="21"/>
      <c r="AG444" s="21"/>
      <c r="AH444" s="21"/>
      <c r="AI444" s="21"/>
      <c r="AJ444" s="21"/>
      <c r="AK444" s="21"/>
      <c r="AL444" s="21"/>
      <c r="AM444" s="21"/>
      <c r="AN444" s="21"/>
    </row>
    <row r="445" spans="1:40" ht="14.5">
      <c r="A445" s="143" t="s">
        <v>1072</v>
      </c>
      <c r="B445" s="106" t="s">
        <v>1073</v>
      </c>
      <c r="C445" s="135">
        <v>49</v>
      </c>
      <c r="D445" s="135">
        <v>49</v>
      </c>
      <c r="E445" s="74"/>
      <c r="F445" s="18"/>
      <c r="H445" s="74"/>
      <c r="I445" s="74"/>
      <c r="J445" s="103">
        <v>49</v>
      </c>
      <c r="K445" s="74"/>
      <c r="L445" s="74"/>
      <c r="M445" s="74"/>
      <c r="N445" s="74"/>
      <c r="O445" s="74"/>
      <c r="P445" s="74"/>
      <c r="Q445" s="74"/>
      <c r="R445" s="74"/>
      <c r="S445" s="74"/>
      <c r="T445" s="74"/>
      <c r="U445" s="9"/>
      <c r="V445" s="9"/>
      <c r="W445" s="9"/>
      <c r="X445" s="21"/>
      <c r="Y445" s="21"/>
      <c r="Z445" s="21"/>
      <c r="AA445" s="21"/>
      <c r="AB445" s="21"/>
      <c r="AC445" s="21"/>
      <c r="AD445" s="21"/>
      <c r="AE445" s="21"/>
      <c r="AF445" s="21"/>
      <c r="AG445" s="21"/>
      <c r="AH445" s="21"/>
      <c r="AI445" s="21"/>
      <c r="AJ445" s="21"/>
      <c r="AK445" s="21"/>
      <c r="AL445" s="21"/>
      <c r="AM445" s="21"/>
      <c r="AN445" s="21"/>
    </row>
    <row r="446" spans="1:40" ht="14.5">
      <c r="A446" s="143" t="s">
        <v>1074</v>
      </c>
      <c r="B446" s="106" t="s">
        <v>1075</v>
      </c>
      <c r="P446" s="74"/>
      <c r="Q446" s="74"/>
      <c r="R446" s="74"/>
      <c r="S446" s="74"/>
      <c r="T446" s="74"/>
      <c r="U446" s="9"/>
      <c r="V446" s="9"/>
      <c r="W446" s="9"/>
      <c r="X446" s="21"/>
      <c r="Y446" s="21"/>
      <c r="Z446" s="21"/>
      <c r="AA446" s="21"/>
      <c r="AB446" s="21"/>
      <c r="AC446" s="21"/>
      <c r="AD446" s="21"/>
      <c r="AE446" s="21"/>
      <c r="AF446" s="21"/>
      <c r="AG446" s="21"/>
      <c r="AH446" s="21"/>
      <c r="AI446" s="21"/>
      <c r="AJ446" s="21"/>
      <c r="AK446" s="21"/>
      <c r="AL446" s="21"/>
      <c r="AM446" s="21"/>
      <c r="AN446" s="21"/>
    </row>
    <row r="447" spans="1:40" ht="14.5">
      <c r="A447" s="143" t="s">
        <v>1077</v>
      </c>
      <c r="B447" s="106"/>
      <c r="C447" s="135">
        <v>3</v>
      </c>
      <c r="D447" s="135">
        <v>1</v>
      </c>
      <c r="E447" s="74"/>
      <c r="F447" s="18" t="s">
        <v>1042</v>
      </c>
      <c r="H447" s="74"/>
      <c r="I447" s="74">
        <v>3</v>
      </c>
      <c r="J447" s="103"/>
      <c r="K447" s="74"/>
      <c r="L447" s="74"/>
      <c r="M447" s="74"/>
      <c r="N447" s="74">
        <f>(1910+1390+1630)/3</f>
        <v>1643.3333333333333</v>
      </c>
      <c r="O447" s="74">
        <v>3</v>
      </c>
      <c r="P447" s="74"/>
      <c r="Q447" s="74"/>
      <c r="R447" s="74"/>
      <c r="S447" s="74"/>
      <c r="T447" s="74"/>
      <c r="U447" s="9"/>
      <c r="V447" s="9"/>
      <c r="W447" s="9"/>
      <c r="X447" s="21"/>
      <c r="Y447" s="21"/>
      <c r="Z447" s="21"/>
      <c r="AA447" s="21"/>
      <c r="AB447" s="21"/>
      <c r="AC447" s="21"/>
      <c r="AD447" s="21"/>
      <c r="AE447" s="21"/>
      <c r="AF447" s="21"/>
      <c r="AG447" s="21"/>
      <c r="AH447" s="21"/>
      <c r="AI447" s="21"/>
      <c r="AJ447" s="21"/>
      <c r="AK447" s="21"/>
      <c r="AL447" s="21"/>
      <c r="AM447" s="21"/>
      <c r="AN447" s="21"/>
    </row>
    <row r="448" spans="1:40" ht="14.5">
      <c r="A448" s="143" t="s">
        <v>1079</v>
      </c>
      <c r="B448" s="106" t="s">
        <v>1087</v>
      </c>
      <c r="C448" s="135">
        <v>131</v>
      </c>
      <c r="D448" s="135">
        <v>131</v>
      </c>
      <c r="E448" s="74"/>
      <c r="F448" s="18"/>
      <c r="H448" s="74"/>
      <c r="I448" s="74"/>
      <c r="J448" s="103"/>
      <c r="K448" s="74"/>
      <c r="L448" s="74"/>
      <c r="M448" s="74"/>
      <c r="N448" s="74"/>
      <c r="O448" s="74"/>
      <c r="P448" s="74"/>
      <c r="Q448" s="74"/>
      <c r="R448" s="74"/>
      <c r="S448" s="74">
        <v>0</v>
      </c>
      <c r="T448" s="74"/>
      <c r="U448" s="9"/>
      <c r="V448" s="9"/>
      <c r="W448" s="9"/>
      <c r="X448" s="21"/>
      <c r="Y448" s="21"/>
      <c r="Z448" s="21"/>
      <c r="AA448" s="21"/>
      <c r="AB448" s="21"/>
      <c r="AC448" s="21"/>
      <c r="AD448" s="21"/>
      <c r="AE448" s="21"/>
      <c r="AF448" s="21"/>
      <c r="AG448" s="21"/>
      <c r="AH448" s="21"/>
      <c r="AI448" s="21"/>
      <c r="AJ448" s="21"/>
      <c r="AK448" s="21"/>
      <c r="AL448" s="21"/>
      <c r="AM448" s="21"/>
      <c r="AN448" s="21"/>
    </row>
    <row r="449" spans="1:40" ht="14.5">
      <c r="A449" s="143" t="s">
        <v>405</v>
      </c>
      <c r="B449" s="106" t="s">
        <v>254</v>
      </c>
      <c r="C449" s="135"/>
      <c r="D449" s="135"/>
      <c r="E449" s="74"/>
      <c r="F449" s="18"/>
      <c r="H449" s="74"/>
      <c r="I449" s="74"/>
      <c r="J449" s="103"/>
      <c r="K449" s="74"/>
      <c r="L449" s="74"/>
      <c r="M449" s="74"/>
      <c r="N449" s="74"/>
      <c r="O449" s="74"/>
      <c r="P449" s="74"/>
      <c r="Q449" s="74"/>
      <c r="R449" s="74"/>
      <c r="S449" s="74"/>
      <c r="T449" s="74"/>
      <c r="U449" s="9"/>
      <c r="V449" s="9"/>
      <c r="W449" s="9"/>
      <c r="X449" s="21"/>
      <c r="Y449" s="21"/>
      <c r="Z449" s="21"/>
      <c r="AA449" s="21"/>
      <c r="AB449" s="21"/>
      <c r="AC449" s="21"/>
      <c r="AD449" s="21"/>
      <c r="AE449" s="21"/>
      <c r="AF449" s="21"/>
      <c r="AG449" s="21"/>
      <c r="AH449" s="21"/>
      <c r="AI449" s="21"/>
      <c r="AJ449" s="21"/>
      <c r="AK449" s="21"/>
      <c r="AL449" s="21"/>
      <c r="AM449" s="21"/>
      <c r="AN449" s="21"/>
    </row>
    <row r="450" spans="1:40" ht="14.5">
      <c r="A450" s="143" t="s">
        <v>1082</v>
      </c>
      <c r="B450" s="106" t="s">
        <v>1083</v>
      </c>
      <c r="C450" s="135">
        <v>30</v>
      </c>
      <c r="D450" s="135">
        <v>30</v>
      </c>
      <c r="E450" s="74"/>
      <c r="F450" s="18"/>
      <c r="H450" s="74"/>
      <c r="I450" s="74"/>
      <c r="J450" s="151">
        <v>30</v>
      </c>
      <c r="K450" s="74"/>
      <c r="L450" s="74"/>
      <c r="M450" s="74"/>
      <c r="N450" s="74">
        <v>3370</v>
      </c>
      <c r="O450" s="74"/>
      <c r="P450" s="74"/>
      <c r="Q450" s="74">
        <v>0</v>
      </c>
      <c r="R450" s="74"/>
      <c r="S450" s="74"/>
      <c r="T450" s="74"/>
      <c r="U450" s="9"/>
      <c r="V450" s="9"/>
      <c r="W450" s="9"/>
      <c r="X450" s="21"/>
      <c r="Y450" s="21"/>
      <c r="Z450" s="21"/>
      <c r="AA450" s="21"/>
      <c r="AB450" s="21"/>
      <c r="AC450" s="21"/>
      <c r="AD450" s="21"/>
      <c r="AE450" s="21"/>
      <c r="AF450" s="21"/>
      <c r="AG450" s="21"/>
      <c r="AH450" s="21"/>
      <c r="AI450" s="21"/>
      <c r="AJ450" s="21"/>
      <c r="AK450" s="21"/>
      <c r="AL450" s="21"/>
      <c r="AM450" s="21"/>
      <c r="AN450" s="21"/>
    </row>
    <row r="451" spans="1:40" ht="14.5">
      <c r="A451" s="143" t="s">
        <v>1084</v>
      </c>
      <c r="B451" s="106" t="s">
        <v>1085</v>
      </c>
      <c r="C451" s="135">
        <v>13</v>
      </c>
      <c r="D451" s="135">
        <v>13</v>
      </c>
      <c r="E451" s="74"/>
      <c r="F451" s="18"/>
      <c r="H451" s="74"/>
      <c r="I451" s="74"/>
      <c r="J451" s="103"/>
      <c r="K451" s="74"/>
      <c r="L451" s="74"/>
      <c r="M451" s="74"/>
      <c r="N451" s="74"/>
      <c r="O451" s="74"/>
      <c r="P451" s="74"/>
      <c r="Q451" s="74"/>
      <c r="R451" s="74"/>
      <c r="S451" s="74"/>
      <c r="T451" s="74"/>
      <c r="U451" s="9"/>
      <c r="V451" s="9"/>
      <c r="W451" s="9"/>
      <c r="X451" s="21"/>
      <c r="Y451" s="21"/>
      <c r="Z451" s="21"/>
      <c r="AA451" s="21"/>
      <c r="AB451" s="21"/>
      <c r="AC451" s="21"/>
      <c r="AD451" s="21"/>
      <c r="AE451" s="21"/>
      <c r="AF451" s="21"/>
      <c r="AG451" s="21"/>
      <c r="AH451" s="21"/>
      <c r="AI451" s="21"/>
      <c r="AJ451" s="21"/>
      <c r="AK451" s="21"/>
      <c r="AL451" s="21"/>
      <c r="AM451" s="21"/>
      <c r="AN451" s="21"/>
    </row>
    <row r="452" spans="1:40" ht="14.5">
      <c r="A452" s="143" t="s">
        <v>1086</v>
      </c>
      <c r="B452" s="106" t="s">
        <v>1087</v>
      </c>
      <c r="C452" s="135">
        <v>16</v>
      </c>
      <c r="D452" s="135">
        <v>15</v>
      </c>
      <c r="E452" s="74"/>
      <c r="F452" s="18"/>
      <c r="H452" s="74">
        <v>5</v>
      </c>
      <c r="I452" s="74">
        <v>2</v>
      </c>
      <c r="J452" s="103">
        <v>9</v>
      </c>
      <c r="K452" s="74"/>
      <c r="L452" s="74"/>
      <c r="M452" s="74"/>
      <c r="N452" s="74">
        <v>2455.3000000000002</v>
      </c>
      <c r="O452" s="74">
        <v>5</v>
      </c>
      <c r="P452" s="74"/>
      <c r="Q452" s="74">
        <v>1</v>
      </c>
      <c r="R452" s="74">
        <v>6</v>
      </c>
      <c r="S452" s="74">
        <v>2</v>
      </c>
      <c r="T452" s="74"/>
      <c r="U452" s="9"/>
      <c r="V452" s="9"/>
      <c r="W452" s="9"/>
      <c r="X452" s="21"/>
      <c r="Y452" s="21"/>
      <c r="Z452" s="21"/>
      <c r="AA452" s="21"/>
      <c r="AB452" s="21"/>
      <c r="AC452" s="21"/>
      <c r="AD452" s="21"/>
      <c r="AE452" s="21"/>
      <c r="AF452" s="21"/>
      <c r="AG452" s="21"/>
      <c r="AH452" s="21"/>
      <c r="AI452" s="21"/>
      <c r="AJ452" s="21"/>
      <c r="AK452" s="21"/>
      <c r="AL452" s="21"/>
      <c r="AM452" s="21"/>
      <c r="AN452" s="21"/>
    </row>
    <row r="453" spans="1:40" ht="14.5">
      <c r="A453" s="40" t="s">
        <v>1088</v>
      </c>
      <c r="B453" s="106" t="s">
        <v>1089</v>
      </c>
      <c r="C453" s="135">
        <v>1</v>
      </c>
      <c r="D453" s="135">
        <v>1</v>
      </c>
      <c r="E453" s="74"/>
      <c r="F453" s="18" t="s">
        <v>1454</v>
      </c>
      <c r="H453" s="74"/>
      <c r="I453" s="74">
        <v>1</v>
      </c>
      <c r="J453" s="103"/>
      <c r="K453" s="74"/>
      <c r="L453" s="74"/>
      <c r="M453" s="74"/>
      <c r="N453" s="74">
        <v>1510</v>
      </c>
      <c r="O453" s="74">
        <v>1</v>
      </c>
      <c r="P453" s="74">
        <v>1</v>
      </c>
      <c r="Q453" s="74"/>
      <c r="R453" s="74"/>
      <c r="S453" s="74"/>
      <c r="T453" s="74"/>
      <c r="U453" s="9"/>
      <c r="V453" s="9"/>
      <c r="W453" s="9"/>
      <c r="X453" s="21"/>
      <c r="Y453" s="21"/>
      <c r="Z453" s="21"/>
      <c r="AA453" s="21"/>
      <c r="AB453" s="21"/>
      <c r="AC453" s="21"/>
      <c r="AD453" s="21"/>
      <c r="AE453" s="21"/>
      <c r="AF453" s="21"/>
      <c r="AG453" s="21"/>
      <c r="AH453" s="21"/>
      <c r="AI453" s="21"/>
      <c r="AJ453" s="21"/>
      <c r="AK453" s="21"/>
      <c r="AL453" s="21"/>
      <c r="AM453" s="21"/>
      <c r="AN453" s="21"/>
    </row>
    <row r="454" spans="1:40" ht="14.5">
      <c r="A454" s="40" t="s">
        <v>1090</v>
      </c>
      <c r="B454" s="106" t="s">
        <v>1091</v>
      </c>
      <c r="C454" s="135">
        <v>5</v>
      </c>
      <c r="D454" s="135">
        <v>5</v>
      </c>
      <c r="E454" s="74">
        <v>9</v>
      </c>
      <c r="F454" s="18"/>
      <c r="H454" s="74"/>
      <c r="I454" s="74"/>
      <c r="J454" s="103">
        <v>5</v>
      </c>
      <c r="K454" s="74"/>
      <c r="L454" s="74"/>
      <c r="M454" s="74"/>
      <c r="N454" s="74"/>
      <c r="O454" s="74"/>
      <c r="P454" s="74"/>
      <c r="Q454" s="74"/>
      <c r="R454" s="74"/>
      <c r="S454" s="74"/>
      <c r="T454" s="74"/>
      <c r="U454" s="9"/>
      <c r="V454" s="9"/>
      <c r="W454" s="9"/>
      <c r="X454" s="21"/>
      <c r="Y454" s="21"/>
      <c r="Z454" s="21"/>
      <c r="AA454" s="21"/>
      <c r="AB454" s="21"/>
      <c r="AC454" s="21"/>
      <c r="AD454" s="21"/>
      <c r="AE454" s="21"/>
      <c r="AF454" s="21"/>
      <c r="AG454" s="21"/>
      <c r="AH454" s="21"/>
      <c r="AI454" s="21"/>
      <c r="AJ454" s="21"/>
      <c r="AK454" s="21"/>
      <c r="AL454" s="21"/>
      <c r="AM454" s="21"/>
      <c r="AN454" s="21"/>
    </row>
    <row r="455" spans="1:40" ht="14.5">
      <c r="A455" s="40" t="s">
        <v>1096</v>
      </c>
      <c r="B455" s="106" t="s">
        <v>1097</v>
      </c>
      <c r="C455" s="135">
        <v>11</v>
      </c>
      <c r="D455" s="135">
        <v>11</v>
      </c>
      <c r="E455" s="74"/>
      <c r="F455" s="18" t="s">
        <v>2128</v>
      </c>
      <c r="H455" s="74"/>
      <c r="I455" s="74"/>
      <c r="J455" s="103">
        <v>11</v>
      </c>
      <c r="K455" s="74"/>
      <c r="L455" s="74"/>
      <c r="M455" s="74"/>
      <c r="N455" s="74" t="s">
        <v>2119</v>
      </c>
      <c r="O455" s="74"/>
      <c r="P455" s="74"/>
      <c r="Q455" s="74"/>
      <c r="R455" s="74">
        <v>1</v>
      </c>
      <c r="S455" s="74"/>
      <c r="T455" s="74"/>
      <c r="U455" s="9"/>
      <c r="V455" s="9"/>
      <c r="W455" s="9"/>
      <c r="X455" s="21"/>
      <c r="Y455" s="21"/>
      <c r="Z455" s="21"/>
      <c r="AA455" s="21"/>
      <c r="AB455" s="21"/>
      <c r="AC455" s="21"/>
      <c r="AD455" s="21"/>
      <c r="AE455" s="21"/>
      <c r="AF455" s="21"/>
      <c r="AG455" s="21"/>
      <c r="AH455" s="21"/>
      <c r="AI455" s="21"/>
      <c r="AJ455" s="21"/>
      <c r="AK455" s="21"/>
      <c r="AL455" s="21"/>
      <c r="AM455" s="21"/>
      <c r="AN455" s="21"/>
    </row>
    <row r="456" spans="1:40" ht="14.5">
      <c r="A456" s="40" t="s">
        <v>416</v>
      </c>
      <c r="B456" s="106" t="s">
        <v>1098</v>
      </c>
      <c r="C456" s="135">
        <v>1</v>
      </c>
      <c r="D456" s="135">
        <v>1</v>
      </c>
      <c r="E456" s="74"/>
      <c r="F456" s="18" t="s">
        <v>634</v>
      </c>
      <c r="H456" s="74">
        <v>1</v>
      </c>
      <c r="I456" s="74"/>
      <c r="J456" s="103"/>
      <c r="K456" s="74"/>
      <c r="L456" s="74"/>
      <c r="M456" s="74"/>
      <c r="N456" s="74">
        <v>1880</v>
      </c>
      <c r="O456" s="74">
        <v>1</v>
      </c>
      <c r="P456" s="74"/>
      <c r="Q456" s="74"/>
      <c r="R456" s="74"/>
      <c r="S456" s="74"/>
      <c r="T456" s="74"/>
      <c r="U456" s="9"/>
      <c r="V456" s="9"/>
      <c r="W456" s="9"/>
      <c r="X456" s="21"/>
      <c r="Y456" s="21"/>
      <c r="Z456" s="21"/>
      <c r="AA456" s="21"/>
      <c r="AB456" s="21"/>
      <c r="AC456" s="21"/>
      <c r="AD456" s="21"/>
      <c r="AE456" s="21"/>
      <c r="AF456" s="21"/>
      <c r="AG456" s="21"/>
      <c r="AH456" s="21"/>
      <c r="AI456" s="21"/>
      <c r="AJ456" s="21"/>
      <c r="AK456" s="21"/>
      <c r="AL456" s="21"/>
      <c r="AM456" s="21"/>
      <c r="AN456" s="21"/>
    </row>
    <row r="457" spans="1:40" ht="14.5">
      <c r="A457" s="40" t="s">
        <v>1100</v>
      </c>
      <c r="B457" s="106" t="s">
        <v>1101</v>
      </c>
      <c r="C457" s="135">
        <v>1</v>
      </c>
      <c r="D457" s="135">
        <v>1</v>
      </c>
      <c r="E457" s="74"/>
      <c r="F457" s="18" t="s">
        <v>2129</v>
      </c>
      <c r="H457" s="74">
        <v>1</v>
      </c>
      <c r="I457" s="74"/>
      <c r="J457" s="103"/>
      <c r="K457" s="74"/>
      <c r="L457" s="74"/>
      <c r="M457" s="74"/>
      <c r="N457" s="74"/>
      <c r="O457" s="74">
        <v>1</v>
      </c>
      <c r="P457" s="74"/>
      <c r="Q457" s="74"/>
      <c r="R457" s="74"/>
      <c r="S457" s="74"/>
      <c r="T457" s="74"/>
      <c r="U457" s="9"/>
      <c r="V457" s="9"/>
      <c r="W457" s="9"/>
      <c r="X457" s="21"/>
      <c r="Y457" s="21"/>
      <c r="Z457" s="21"/>
      <c r="AA457" s="21"/>
      <c r="AB457" s="21"/>
      <c r="AC457" s="21"/>
      <c r="AD457" s="21"/>
      <c r="AE457" s="21"/>
      <c r="AF457" s="21"/>
      <c r="AG457" s="21"/>
      <c r="AH457" s="21"/>
      <c r="AI457" s="21"/>
      <c r="AJ457" s="21"/>
      <c r="AK457" s="21"/>
      <c r="AL457" s="21"/>
      <c r="AM457" s="21"/>
      <c r="AN457" s="21"/>
    </row>
    <row r="458" spans="1:40" ht="14.5">
      <c r="A458" s="40" t="s">
        <v>900</v>
      </c>
      <c r="B458" s="106" t="s">
        <v>1104</v>
      </c>
      <c r="C458" s="135">
        <v>1</v>
      </c>
      <c r="D458" s="135">
        <v>1</v>
      </c>
      <c r="E458" s="74"/>
      <c r="F458" s="18" t="s">
        <v>1105</v>
      </c>
      <c r="H458" s="74"/>
      <c r="I458" s="74"/>
      <c r="J458" s="103"/>
      <c r="K458" s="74"/>
      <c r="L458" s="74"/>
      <c r="M458" s="74"/>
      <c r="N458" s="74">
        <v>1270</v>
      </c>
      <c r="O458" s="74">
        <v>1</v>
      </c>
      <c r="P458" s="74"/>
      <c r="Q458" s="74"/>
      <c r="R458" s="74"/>
      <c r="S458" s="74">
        <v>1</v>
      </c>
      <c r="T458" s="74"/>
      <c r="U458" s="9"/>
      <c r="V458" s="9"/>
      <c r="W458" s="9"/>
      <c r="X458" s="21"/>
      <c r="Y458" s="21"/>
      <c r="Z458" s="21"/>
      <c r="AA458" s="21"/>
      <c r="AB458" s="21"/>
      <c r="AC458" s="21"/>
      <c r="AD458" s="21"/>
      <c r="AE458" s="21"/>
      <c r="AF458" s="21"/>
      <c r="AG458" s="21"/>
      <c r="AH458" s="21"/>
      <c r="AI458" s="21"/>
      <c r="AJ458" s="21"/>
      <c r="AK458" s="21"/>
      <c r="AL458" s="21"/>
      <c r="AM458" s="21"/>
      <c r="AN458" s="21"/>
    </row>
    <row r="459" spans="1:40" ht="14.5">
      <c r="A459" s="40" t="s">
        <v>1107</v>
      </c>
      <c r="B459" s="106" t="s">
        <v>830</v>
      </c>
      <c r="C459" s="135">
        <v>11</v>
      </c>
      <c r="D459" s="135">
        <v>11</v>
      </c>
      <c r="E459" s="74">
        <v>23</v>
      </c>
      <c r="F459" s="18" t="s">
        <v>1134</v>
      </c>
      <c r="H459" s="74"/>
      <c r="I459" s="74"/>
      <c r="J459" s="103"/>
      <c r="K459" s="74"/>
      <c r="L459" s="74"/>
      <c r="M459" s="74"/>
      <c r="N459" s="74"/>
      <c r="O459" s="74"/>
      <c r="P459" s="74"/>
      <c r="Q459" s="74"/>
      <c r="R459" s="74"/>
      <c r="S459" s="74"/>
      <c r="T459" s="74"/>
      <c r="U459" s="9"/>
      <c r="V459" s="9"/>
      <c r="W459" s="9"/>
      <c r="X459" s="21"/>
      <c r="Y459" s="21"/>
      <c r="Z459" s="21"/>
      <c r="AA459" s="21"/>
      <c r="AB459" s="21"/>
      <c r="AC459" s="21"/>
      <c r="AD459" s="21"/>
      <c r="AE459" s="21"/>
      <c r="AF459" s="21"/>
      <c r="AG459" s="21"/>
      <c r="AH459" s="21"/>
      <c r="AI459" s="21"/>
      <c r="AJ459" s="21"/>
      <c r="AK459" s="21"/>
      <c r="AL459" s="21"/>
      <c r="AM459" s="21"/>
      <c r="AN459" s="21"/>
    </row>
    <row r="460" spans="1:40" ht="14.5">
      <c r="A460" s="40" t="s">
        <v>1110</v>
      </c>
      <c r="B460" s="106" t="s">
        <v>1108</v>
      </c>
      <c r="C460" s="135">
        <v>6</v>
      </c>
      <c r="D460" s="135">
        <v>6</v>
      </c>
      <c r="E460" s="74">
        <v>5</v>
      </c>
      <c r="F460" s="18"/>
      <c r="H460" s="74"/>
      <c r="I460" s="74"/>
      <c r="J460" s="103"/>
      <c r="K460" s="74"/>
      <c r="L460" s="74"/>
      <c r="M460" s="74">
        <v>3</v>
      </c>
      <c r="N460" s="74"/>
      <c r="O460" s="74"/>
      <c r="P460" s="74"/>
      <c r="Q460" s="74"/>
      <c r="R460" s="74"/>
      <c r="S460" s="74"/>
      <c r="T460" s="74"/>
      <c r="U460" s="9"/>
      <c r="V460" s="9"/>
      <c r="W460" s="9"/>
      <c r="X460" s="21"/>
      <c r="Y460" s="21"/>
      <c r="Z460" s="21"/>
      <c r="AA460" s="21"/>
      <c r="AB460" s="21"/>
      <c r="AC460" s="21"/>
      <c r="AD460" s="21"/>
      <c r="AE460" s="21"/>
      <c r="AF460" s="21"/>
      <c r="AG460" s="21"/>
      <c r="AH460" s="21"/>
      <c r="AI460" s="21"/>
      <c r="AJ460" s="21"/>
      <c r="AK460" s="21"/>
      <c r="AL460" s="21"/>
      <c r="AM460" s="21"/>
      <c r="AN460" s="21"/>
    </row>
    <row r="461" spans="1:40" ht="14.5">
      <c r="A461" s="40" t="s">
        <v>40</v>
      </c>
      <c r="B461" s="106" t="s">
        <v>1112</v>
      </c>
      <c r="C461" s="135">
        <v>27</v>
      </c>
      <c r="D461" s="135">
        <v>26</v>
      </c>
      <c r="E461" s="74"/>
      <c r="F461" s="18"/>
      <c r="H461" s="74"/>
      <c r="I461" s="74"/>
      <c r="J461" s="151">
        <v>21</v>
      </c>
      <c r="K461" s="74"/>
      <c r="L461" s="74"/>
      <c r="M461" s="74"/>
      <c r="N461" s="74" t="s">
        <v>2130</v>
      </c>
      <c r="O461" s="74"/>
      <c r="P461" s="74"/>
      <c r="Q461" s="74"/>
      <c r="R461" s="74"/>
      <c r="S461" s="74"/>
      <c r="T461" s="74"/>
      <c r="U461" s="9"/>
      <c r="V461" s="9"/>
      <c r="W461" s="9"/>
      <c r="X461" s="21"/>
      <c r="Y461" s="21"/>
      <c r="Z461" s="21"/>
      <c r="AA461" s="21"/>
      <c r="AB461" s="21"/>
      <c r="AC461" s="21"/>
      <c r="AD461" s="21"/>
      <c r="AE461" s="21"/>
      <c r="AF461" s="21"/>
      <c r="AG461" s="21"/>
      <c r="AH461" s="21"/>
      <c r="AI461" s="21"/>
      <c r="AJ461" s="21"/>
      <c r="AK461" s="21"/>
      <c r="AL461" s="21"/>
      <c r="AM461" s="21"/>
      <c r="AN461" s="21"/>
    </row>
    <row r="462" spans="1:40" ht="14.5">
      <c r="A462" s="40" t="s">
        <v>282</v>
      </c>
      <c r="B462" s="106" t="s">
        <v>1115</v>
      </c>
      <c r="C462" s="135">
        <v>13</v>
      </c>
      <c r="D462" s="135">
        <v>13</v>
      </c>
      <c r="E462" s="74"/>
      <c r="F462" s="18"/>
      <c r="H462" s="74"/>
      <c r="I462" s="74"/>
      <c r="J462" s="159"/>
      <c r="K462" s="74"/>
      <c r="L462" s="74"/>
      <c r="M462" s="74"/>
      <c r="N462" s="74"/>
      <c r="O462" s="74"/>
      <c r="P462" s="74"/>
      <c r="Q462" s="74"/>
      <c r="R462" s="74"/>
      <c r="S462" s="74"/>
      <c r="T462" s="74"/>
      <c r="U462" s="9"/>
      <c r="V462" s="9"/>
      <c r="W462" s="9"/>
      <c r="X462" s="21"/>
      <c r="Y462" s="21"/>
      <c r="Z462" s="21"/>
      <c r="AA462" s="21"/>
      <c r="AB462" s="21"/>
      <c r="AC462" s="21"/>
      <c r="AD462" s="21"/>
      <c r="AE462" s="21"/>
      <c r="AF462" s="21"/>
      <c r="AG462" s="21"/>
      <c r="AH462" s="21"/>
      <c r="AI462" s="21"/>
      <c r="AJ462" s="21"/>
      <c r="AK462" s="21"/>
      <c r="AL462" s="21"/>
      <c r="AM462" s="21"/>
      <c r="AN462" s="21"/>
    </row>
    <row r="463" spans="1:40" ht="14.5">
      <c r="A463" s="40" t="s">
        <v>1116</v>
      </c>
      <c r="B463" s="106" t="s">
        <v>1117</v>
      </c>
      <c r="C463" s="135">
        <v>74</v>
      </c>
      <c r="D463" s="135">
        <v>74</v>
      </c>
      <c r="E463" s="74"/>
      <c r="F463" s="18"/>
      <c r="H463" s="74"/>
      <c r="I463" s="74"/>
      <c r="J463" s="159"/>
      <c r="K463" s="74"/>
      <c r="L463" s="74"/>
      <c r="M463" s="74"/>
      <c r="N463" s="74"/>
      <c r="O463" s="74"/>
      <c r="P463" s="74"/>
      <c r="Q463" s="74"/>
      <c r="R463" s="74"/>
      <c r="S463" s="74"/>
      <c r="T463" s="74"/>
      <c r="U463" s="9"/>
      <c r="V463" s="9"/>
      <c r="W463" s="9"/>
      <c r="X463" s="21"/>
      <c r="Y463" s="21"/>
      <c r="Z463" s="21"/>
      <c r="AA463" s="21"/>
      <c r="AB463" s="21"/>
      <c r="AC463" s="21"/>
      <c r="AD463" s="21"/>
      <c r="AE463" s="21"/>
      <c r="AF463" s="21"/>
      <c r="AG463" s="21"/>
      <c r="AH463" s="21"/>
      <c r="AI463" s="21"/>
      <c r="AJ463" s="21"/>
      <c r="AK463" s="21"/>
      <c r="AL463" s="21"/>
      <c r="AM463" s="21"/>
      <c r="AN463" s="21"/>
    </row>
    <row r="464" spans="1:40" ht="14.5">
      <c r="A464" s="40" t="s">
        <v>1119</v>
      </c>
      <c r="B464" s="106" t="s">
        <v>1120</v>
      </c>
      <c r="C464" s="135">
        <v>1</v>
      </c>
      <c r="D464" s="135">
        <v>1</v>
      </c>
      <c r="E464" s="74"/>
      <c r="F464" s="18" t="s">
        <v>1146</v>
      </c>
      <c r="H464" s="74"/>
      <c r="I464" s="74"/>
      <c r="J464" s="103">
        <v>1</v>
      </c>
      <c r="K464" s="74"/>
      <c r="L464" s="74"/>
      <c r="M464" s="74"/>
      <c r="N464" s="74"/>
      <c r="O464" s="74"/>
      <c r="P464" s="74"/>
      <c r="Q464" s="74"/>
      <c r="R464" s="74"/>
      <c r="S464" s="74"/>
      <c r="T464" s="74"/>
      <c r="U464" s="9"/>
      <c r="V464" s="9"/>
      <c r="W464" s="9"/>
      <c r="X464" s="21"/>
      <c r="Y464" s="21"/>
      <c r="Z464" s="21"/>
      <c r="AA464" s="21"/>
      <c r="AB464" s="21"/>
      <c r="AC464" s="21"/>
      <c r="AD464" s="21"/>
      <c r="AE464" s="21"/>
      <c r="AF464" s="21"/>
      <c r="AG464" s="21"/>
      <c r="AH464" s="21"/>
      <c r="AI464" s="21"/>
      <c r="AJ464" s="21"/>
      <c r="AK464" s="21"/>
      <c r="AL464" s="21"/>
      <c r="AM464" s="21"/>
      <c r="AN464" s="21"/>
    </row>
    <row r="465" spans="1:40" ht="14.5">
      <c r="A465" s="40" t="s">
        <v>1122</v>
      </c>
      <c r="B465" s="106" t="s">
        <v>2131</v>
      </c>
      <c r="C465" s="135"/>
      <c r="D465" s="135"/>
      <c r="E465" s="74">
        <v>1</v>
      </c>
      <c r="F465" s="18"/>
      <c r="H465" s="74"/>
      <c r="I465" s="74"/>
      <c r="J465" s="103"/>
      <c r="K465" s="74"/>
      <c r="L465" s="74"/>
      <c r="M465" s="74"/>
      <c r="N465" s="74"/>
      <c r="O465" s="74"/>
      <c r="P465" s="74"/>
      <c r="Q465" s="74"/>
      <c r="R465" s="74"/>
      <c r="S465" s="74"/>
      <c r="T465" s="74"/>
      <c r="U465" s="9"/>
      <c r="V465" s="9"/>
      <c r="W465" s="9"/>
      <c r="X465" s="21"/>
      <c r="Y465" s="21"/>
      <c r="Z465" s="21"/>
      <c r="AA465" s="21"/>
      <c r="AB465" s="21"/>
      <c r="AC465" s="21"/>
      <c r="AD465" s="21"/>
      <c r="AE465" s="21"/>
      <c r="AF465" s="21"/>
      <c r="AG465" s="21"/>
      <c r="AH465" s="21"/>
      <c r="AI465" s="21"/>
      <c r="AJ465" s="21"/>
      <c r="AK465" s="21"/>
      <c r="AL465" s="21"/>
      <c r="AM465" s="21"/>
      <c r="AN465" s="21"/>
    </row>
    <row r="466" spans="1:40" ht="14.5">
      <c r="A466" s="40" t="s">
        <v>1125</v>
      </c>
      <c r="B466" s="106" t="s">
        <v>1126</v>
      </c>
      <c r="C466" s="135">
        <v>145</v>
      </c>
      <c r="D466" s="135">
        <v>145</v>
      </c>
      <c r="E466" s="74"/>
      <c r="F466" s="18" t="s">
        <v>993</v>
      </c>
      <c r="H466" s="74"/>
      <c r="I466" s="96">
        <v>55</v>
      </c>
      <c r="J466" s="151">
        <v>90</v>
      </c>
      <c r="K466" s="74"/>
      <c r="L466" s="74"/>
      <c r="M466" s="74"/>
      <c r="N466" s="74"/>
      <c r="O466" s="74"/>
      <c r="P466" s="74">
        <v>7</v>
      </c>
      <c r="Q466" s="74"/>
      <c r="R466" s="74"/>
      <c r="S466" s="74">
        <v>9</v>
      </c>
      <c r="T466" s="74"/>
      <c r="U466" s="9"/>
      <c r="V466" s="9"/>
      <c r="W466" s="9"/>
      <c r="X466" s="21"/>
      <c r="Y466" s="21"/>
      <c r="Z466" s="21"/>
      <c r="AA466" s="21"/>
      <c r="AB466" s="21"/>
      <c r="AC466" s="21"/>
      <c r="AD466" s="21"/>
      <c r="AE466" s="21"/>
      <c r="AF466" s="21"/>
      <c r="AG466" s="21"/>
      <c r="AH466" s="21"/>
      <c r="AI466" s="21"/>
      <c r="AJ466" s="21"/>
      <c r="AK466" s="21"/>
      <c r="AL466" s="21"/>
      <c r="AM466" s="21"/>
      <c r="AN466" s="21"/>
    </row>
    <row r="467" spans="1:40" ht="14.5">
      <c r="A467" s="40" t="s">
        <v>1130</v>
      </c>
      <c r="B467" s="106" t="s">
        <v>1131</v>
      </c>
      <c r="C467" s="135">
        <v>114</v>
      </c>
      <c r="D467" s="135">
        <v>114</v>
      </c>
      <c r="E467" s="74"/>
      <c r="F467" s="18"/>
      <c r="H467" s="74"/>
      <c r="I467" s="96">
        <v>10</v>
      </c>
      <c r="J467" s="103"/>
      <c r="K467" s="74"/>
      <c r="L467" s="74">
        <v>4</v>
      </c>
      <c r="M467" s="74"/>
      <c r="N467" s="74"/>
      <c r="O467" s="74">
        <v>8</v>
      </c>
      <c r="P467" s="74"/>
      <c r="Q467" s="74"/>
      <c r="R467" s="74"/>
      <c r="S467" s="74">
        <v>3</v>
      </c>
      <c r="T467" s="74"/>
      <c r="U467" s="9"/>
      <c r="V467" s="9"/>
      <c r="W467" s="9"/>
      <c r="X467" s="21"/>
      <c r="Y467" s="21"/>
      <c r="Z467" s="21"/>
      <c r="AA467" s="21"/>
      <c r="AB467" s="21"/>
      <c r="AC467" s="21"/>
      <c r="AD467" s="21"/>
      <c r="AE467" s="21"/>
      <c r="AF467" s="21"/>
      <c r="AG467" s="21"/>
      <c r="AH467" s="21"/>
      <c r="AI467" s="21"/>
      <c r="AJ467" s="21"/>
      <c r="AK467" s="21"/>
      <c r="AL467" s="21"/>
      <c r="AM467" s="21"/>
      <c r="AN467" s="21"/>
    </row>
    <row r="468" spans="1:40" ht="14.5">
      <c r="A468" s="40" t="s">
        <v>1132</v>
      </c>
      <c r="B468" s="106" t="s">
        <v>1133</v>
      </c>
      <c r="C468" s="135">
        <v>1</v>
      </c>
      <c r="D468" s="135">
        <v>1</v>
      </c>
      <c r="E468" s="74"/>
      <c r="F468" s="18"/>
      <c r="H468" s="74"/>
      <c r="I468" s="74"/>
      <c r="J468" s="103">
        <v>1</v>
      </c>
      <c r="K468" s="74"/>
      <c r="L468" s="74"/>
      <c r="M468" s="74"/>
      <c r="N468" s="74"/>
      <c r="O468" s="74"/>
      <c r="P468" s="74"/>
      <c r="Q468" s="74"/>
      <c r="R468" s="74"/>
      <c r="S468" s="74"/>
      <c r="T468" s="74"/>
      <c r="U468" s="9"/>
      <c r="V468" s="9"/>
      <c r="W468" s="9"/>
      <c r="X468" s="21"/>
      <c r="Y468" s="21"/>
      <c r="Z468" s="21"/>
      <c r="AA468" s="21"/>
      <c r="AB468" s="21"/>
      <c r="AC468" s="21"/>
      <c r="AD468" s="21"/>
      <c r="AE468" s="21"/>
      <c r="AF468" s="21"/>
      <c r="AG468" s="21"/>
      <c r="AH468" s="21"/>
      <c r="AI468" s="21"/>
      <c r="AJ468" s="21"/>
      <c r="AK468" s="21"/>
      <c r="AL468" s="21"/>
      <c r="AM468" s="21"/>
      <c r="AN468" s="21"/>
    </row>
    <row r="469" spans="1:40" ht="14.5">
      <c r="A469" s="40" t="s">
        <v>1136</v>
      </c>
      <c r="B469" s="106" t="s">
        <v>1137</v>
      </c>
      <c r="C469" s="135">
        <v>13</v>
      </c>
      <c r="D469" s="135">
        <v>13</v>
      </c>
      <c r="E469" s="74">
        <v>7</v>
      </c>
      <c r="F469" s="18"/>
      <c r="H469" s="74"/>
      <c r="I469" s="74"/>
      <c r="J469" s="103"/>
      <c r="K469" s="74"/>
      <c r="L469" s="74"/>
      <c r="M469" s="74"/>
      <c r="N469" s="74"/>
      <c r="O469" s="74"/>
      <c r="P469" s="74"/>
      <c r="Q469" s="74"/>
      <c r="R469" s="74"/>
      <c r="S469" s="74"/>
      <c r="T469" s="74"/>
      <c r="U469" s="9"/>
      <c r="V469" s="9"/>
      <c r="W469" s="9"/>
      <c r="X469" s="21"/>
      <c r="Y469" s="21"/>
      <c r="Z469" s="21"/>
      <c r="AA469" s="21"/>
      <c r="AB469" s="21"/>
      <c r="AC469" s="21"/>
      <c r="AD469" s="21"/>
      <c r="AE469" s="21"/>
      <c r="AF469" s="21"/>
      <c r="AG469" s="21"/>
      <c r="AH469" s="21"/>
      <c r="AI469" s="21"/>
      <c r="AJ469" s="21"/>
      <c r="AK469" s="21"/>
      <c r="AL469" s="21"/>
      <c r="AM469" s="21"/>
      <c r="AN469" s="21"/>
    </row>
    <row r="470" spans="1:40" ht="14.5">
      <c r="A470" s="40" t="s">
        <v>1140</v>
      </c>
      <c r="B470" s="106" t="s">
        <v>1141</v>
      </c>
      <c r="C470" s="135">
        <v>1</v>
      </c>
      <c r="D470" s="135">
        <v>1</v>
      </c>
      <c r="E470" s="74"/>
      <c r="F470" s="18" t="s">
        <v>1142</v>
      </c>
      <c r="H470" s="74"/>
      <c r="I470" s="74"/>
      <c r="J470" s="103">
        <v>1</v>
      </c>
      <c r="K470" s="74"/>
      <c r="L470" s="74"/>
      <c r="M470" s="74"/>
      <c r="N470" s="74"/>
      <c r="O470" s="74"/>
      <c r="P470" s="74"/>
      <c r="Q470" s="74"/>
      <c r="R470" s="74"/>
      <c r="S470" s="74"/>
      <c r="T470" s="74"/>
      <c r="U470" s="9"/>
      <c r="V470" s="9"/>
      <c r="W470" s="9"/>
      <c r="X470" s="21"/>
      <c r="Y470" s="21"/>
      <c r="Z470" s="21"/>
      <c r="AA470" s="21"/>
      <c r="AB470" s="21"/>
      <c r="AC470" s="21"/>
      <c r="AD470" s="21"/>
      <c r="AE470" s="21"/>
      <c r="AF470" s="21"/>
      <c r="AG470" s="21"/>
      <c r="AH470" s="21"/>
      <c r="AI470" s="21"/>
      <c r="AJ470" s="21"/>
      <c r="AK470" s="21"/>
      <c r="AL470" s="21"/>
      <c r="AM470" s="21"/>
      <c r="AN470" s="21"/>
    </row>
    <row r="471" spans="1:40" ht="14.5">
      <c r="A471" s="40" t="s">
        <v>1143</v>
      </c>
      <c r="B471" s="106" t="s">
        <v>1141</v>
      </c>
      <c r="C471" s="9">
        <f>627+381</f>
        <v>1008</v>
      </c>
      <c r="D471" s="9">
        <f>627+381</f>
        <v>1008</v>
      </c>
      <c r="E471" s="74">
        <v>47</v>
      </c>
      <c r="F471" s="18" t="s">
        <v>2125</v>
      </c>
      <c r="G471">
        <v>6</v>
      </c>
      <c r="H471" s="74">
        <v>24</v>
      </c>
      <c r="I471" s="74">
        <v>90</v>
      </c>
      <c r="J471" s="151">
        <v>503</v>
      </c>
      <c r="K471" s="74"/>
      <c r="L471" s="74"/>
      <c r="M471" s="74"/>
      <c r="N471" s="74"/>
      <c r="O471" s="74">
        <v>156</v>
      </c>
      <c r="P471" s="74"/>
      <c r="Q471" s="74">
        <v>9</v>
      </c>
      <c r="R471" s="74"/>
      <c r="S471" s="74">
        <v>4</v>
      </c>
      <c r="T471" s="74"/>
      <c r="U471" s="9"/>
      <c r="V471" s="9"/>
      <c r="W471" s="9"/>
      <c r="X471" s="21"/>
      <c r="Y471" s="21"/>
      <c r="Z471" s="21"/>
      <c r="AA471" s="21"/>
      <c r="AB471" s="21"/>
      <c r="AC471" s="21"/>
      <c r="AD471" s="21"/>
      <c r="AE471" s="21"/>
      <c r="AF471" s="21"/>
      <c r="AG471" s="21"/>
      <c r="AH471" s="21"/>
      <c r="AI471" s="21"/>
      <c r="AJ471" s="21"/>
      <c r="AK471" s="21"/>
      <c r="AL471" s="21"/>
      <c r="AM471" s="21"/>
      <c r="AN471" s="21"/>
    </row>
    <row r="472" spans="1:40" ht="15.75" customHeight="1">
      <c r="A472" s="40" t="s">
        <v>1145</v>
      </c>
      <c r="C472" s="135">
        <v>1</v>
      </c>
      <c r="D472" s="135">
        <v>1</v>
      </c>
      <c r="F472" s="80" t="s">
        <v>2132</v>
      </c>
      <c r="N472">
        <v>3250</v>
      </c>
      <c r="O472" s="80">
        <v>1</v>
      </c>
    </row>
    <row r="473" spans="1:40" ht="15.75" customHeight="1">
      <c r="A473" s="40" t="s">
        <v>1147</v>
      </c>
      <c r="B473" s="106" t="s">
        <v>2133</v>
      </c>
      <c r="F473" s="80"/>
    </row>
    <row r="474" spans="1:40" ht="15.75" customHeight="1">
      <c r="A474" s="40" t="s">
        <v>1150</v>
      </c>
      <c r="B474" s="106" t="s">
        <v>1151</v>
      </c>
      <c r="C474">
        <v>33</v>
      </c>
      <c r="D474">
        <v>32</v>
      </c>
      <c r="E474">
        <v>38</v>
      </c>
      <c r="F474">
        <v>38</v>
      </c>
      <c r="I474" s="165">
        <v>15</v>
      </c>
      <c r="O474" s="80">
        <v>4</v>
      </c>
      <c r="S474" s="80">
        <v>2</v>
      </c>
    </row>
    <row r="475" spans="1:40" ht="15.75" customHeight="1">
      <c r="A475" s="40" t="s">
        <v>1155</v>
      </c>
      <c r="B475" s="106"/>
      <c r="I475" s="165">
        <v>2</v>
      </c>
    </row>
    <row r="476" spans="1:40" ht="15.75" customHeight="1">
      <c r="A476" s="40" t="s">
        <v>1157</v>
      </c>
      <c r="B476" s="106" t="s">
        <v>2134</v>
      </c>
      <c r="C476">
        <v>7</v>
      </c>
      <c r="D476">
        <v>7</v>
      </c>
      <c r="E476">
        <v>1</v>
      </c>
      <c r="Q476" s="80">
        <v>1</v>
      </c>
    </row>
    <row r="477" spans="1:40" ht="15.75" customHeight="1">
      <c r="A477" s="40" t="s">
        <v>1159</v>
      </c>
      <c r="B477" s="106"/>
      <c r="C477">
        <v>21</v>
      </c>
      <c r="D477">
        <v>20</v>
      </c>
    </row>
    <row r="478" spans="1:40" ht="15.75" customHeight="1">
      <c r="A478" s="40" t="s">
        <v>1161</v>
      </c>
      <c r="B478" s="106" t="s">
        <v>1162</v>
      </c>
      <c r="C478">
        <v>25</v>
      </c>
      <c r="D478">
        <v>24</v>
      </c>
      <c r="M478">
        <v>4</v>
      </c>
      <c r="N478" s="168" t="s">
        <v>2135</v>
      </c>
    </row>
    <row r="479" spans="1:40" ht="15.75" customHeight="1">
      <c r="A479" s="40" t="s">
        <v>1166</v>
      </c>
      <c r="B479" s="106" t="s">
        <v>1167</v>
      </c>
      <c r="C479">
        <v>35</v>
      </c>
      <c r="D479">
        <v>41</v>
      </c>
      <c r="I479" s="165">
        <v>7</v>
      </c>
      <c r="J479" s="173">
        <v>31</v>
      </c>
    </row>
    <row r="480" spans="1:40" ht="15.75" customHeight="1">
      <c r="A480" s="40" t="s">
        <v>1169</v>
      </c>
      <c r="B480" s="106"/>
      <c r="N480">
        <v>3200</v>
      </c>
    </row>
    <row r="481" spans="1:19" ht="15.75" customHeight="1">
      <c r="A481" s="40" t="s">
        <v>1170</v>
      </c>
      <c r="B481" s="106" t="s">
        <v>1171</v>
      </c>
      <c r="C481">
        <v>5</v>
      </c>
      <c r="D481">
        <v>5</v>
      </c>
      <c r="E481">
        <v>1</v>
      </c>
      <c r="J481">
        <v>5</v>
      </c>
      <c r="S481" s="80">
        <v>0</v>
      </c>
    </row>
    <row r="482" spans="1:19" ht="15.75" customHeight="1">
      <c r="A482" s="40" t="s">
        <v>1174</v>
      </c>
      <c r="B482" s="106" t="s">
        <v>1175</v>
      </c>
      <c r="C482">
        <v>709</v>
      </c>
      <c r="D482">
        <v>736</v>
      </c>
      <c r="E482">
        <v>3193</v>
      </c>
      <c r="Q482" s="192">
        <v>3</v>
      </c>
      <c r="S482" s="80">
        <v>3</v>
      </c>
    </row>
    <row r="483" spans="1:19" ht="15.75" customHeight="1">
      <c r="A483" s="40" t="s">
        <v>1177</v>
      </c>
      <c r="B483" s="106" t="s">
        <v>1178</v>
      </c>
      <c r="C483">
        <v>9</v>
      </c>
      <c r="D483">
        <v>9</v>
      </c>
      <c r="F483">
        <v>37</v>
      </c>
      <c r="H483">
        <v>1</v>
      </c>
      <c r="J483">
        <v>8</v>
      </c>
      <c r="N483" s="80" t="s">
        <v>2136</v>
      </c>
      <c r="O483" s="80">
        <v>4</v>
      </c>
      <c r="R483" s="80">
        <v>1</v>
      </c>
    </row>
    <row r="484" spans="1:19" ht="15.75" customHeight="1">
      <c r="A484" s="40" t="s">
        <v>1180</v>
      </c>
      <c r="B484" s="106" t="s">
        <v>1181</v>
      </c>
      <c r="C484">
        <v>0</v>
      </c>
      <c r="E484">
        <v>1</v>
      </c>
      <c r="N484" s="80"/>
    </row>
    <row r="485" spans="1:19" ht="15.75" customHeight="1">
      <c r="A485" s="40" t="s">
        <v>1184</v>
      </c>
      <c r="B485" s="106" t="s">
        <v>1185</v>
      </c>
      <c r="D485">
        <v>1</v>
      </c>
      <c r="F485">
        <v>35</v>
      </c>
      <c r="N485" s="80"/>
      <c r="Q485" s="80">
        <v>1</v>
      </c>
    </row>
    <row r="486" spans="1:19" ht="15.75" customHeight="1">
      <c r="A486" s="40" t="s">
        <v>1188</v>
      </c>
      <c r="B486" s="106"/>
      <c r="C486">
        <v>40</v>
      </c>
      <c r="D486">
        <v>40</v>
      </c>
      <c r="E486">
        <v>50</v>
      </c>
      <c r="I486" s="165">
        <v>40</v>
      </c>
      <c r="N486" s="80"/>
    </row>
    <row r="487" spans="1:19" ht="15.75" customHeight="1">
      <c r="A487" s="40" t="s">
        <v>1190</v>
      </c>
      <c r="B487" s="106" t="s">
        <v>1191</v>
      </c>
      <c r="C487">
        <v>21</v>
      </c>
      <c r="D487">
        <v>21</v>
      </c>
      <c r="F487">
        <v>36</v>
      </c>
      <c r="I487" s="165">
        <v>2</v>
      </c>
      <c r="N487" s="80">
        <v>2800</v>
      </c>
    </row>
    <row r="488" spans="1:19" ht="15.75" customHeight="1">
      <c r="A488" s="40" t="s">
        <v>85</v>
      </c>
      <c r="B488" s="106" t="s">
        <v>1191</v>
      </c>
      <c r="C488">
        <v>7</v>
      </c>
      <c r="D488">
        <v>7</v>
      </c>
      <c r="F488" s="106" t="s">
        <v>2137</v>
      </c>
      <c r="J488">
        <v>7</v>
      </c>
      <c r="N488" s="80"/>
    </row>
    <row r="489" spans="1:19" ht="15.75" customHeight="1">
      <c r="A489" s="40" t="s">
        <v>1195</v>
      </c>
      <c r="B489" s="106" t="s">
        <v>1196</v>
      </c>
      <c r="C489">
        <v>1</v>
      </c>
      <c r="D489">
        <v>1</v>
      </c>
      <c r="F489" s="106" t="s">
        <v>1364</v>
      </c>
      <c r="I489">
        <v>1</v>
      </c>
      <c r="N489" s="80">
        <v>1900</v>
      </c>
      <c r="O489" s="80">
        <v>1</v>
      </c>
    </row>
    <row r="490" spans="1:19" ht="15.75" customHeight="1">
      <c r="A490" s="40" t="s">
        <v>1197</v>
      </c>
      <c r="B490" s="106" t="s">
        <v>1198</v>
      </c>
      <c r="C490">
        <v>4</v>
      </c>
      <c r="D490">
        <v>4</v>
      </c>
      <c r="E490">
        <v>1</v>
      </c>
      <c r="F490" s="106" t="s">
        <v>1200</v>
      </c>
      <c r="J490">
        <v>4</v>
      </c>
      <c r="N490" s="80" t="s">
        <v>2138</v>
      </c>
      <c r="O490" s="80">
        <v>2</v>
      </c>
      <c r="S490" s="80">
        <v>1</v>
      </c>
    </row>
    <row r="491" spans="1:19" ht="15.75" customHeight="1">
      <c r="A491" s="40" t="s">
        <v>1202</v>
      </c>
      <c r="B491" s="106" t="s">
        <v>1203</v>
      </c>
      <c r="C491">
        <v>1</v>
      </c>
      <c r="D491">
        <v>1</v>
      </c>
      <c r="F491" s="106"/>
      <c r="J491">
        <v>1</v>
      </c>
      <c r="N491" s="80"/>
    </row>
    <row r="492" spans="1:19" ht="15.75" customHeight="1">
      <c r="A492" s="40" t="s">
        <v>1204</v>
      </c>
      <c r="B492" s="106" t="s">
        <v>1205</v>
      </c>
      <c r="C492">
        <v>170</v>
      </c>
      <c r="D492">
        <f>36+122+16</f>
        <v>174</v>
      </c>
      <c r="F492" s="106" t="s">
        <v>2125</v>
      </c>
      <c r="I492" s="165">
        <v>13</v>
      </c>
      <c r="N492" s="80">
        <v>3187</v>
      </c>
      <c r="O492" s="80">
        <v>12</v>
      </c>
      <c r="Q492" s="80">
        <v>2</v>
      </c>
    </row>
    <row r="493" spans="1:19" ht="15.75" customHeight="1">
      <c r="A493" s="40" t="s">
        <v>1207</v>
      </c>
      <c r="B493" s="106" t="s">
        <v>1208</v>
      </c>
      <c r="C493">
        <v>17</v>
      </c>
      <c r="D493">
        <v>17</v>
      </c>
      <c r="F493" s="106" t="s">
        <v>2139</v>
      </c>
      <c r="I493">
        <v>3</v>
      </c>
      <c r="J493">
        <v>14</v>
      </c>
      <c r="M493">
        <v>2</v>
      </c>
      <c r="N493" s="80" t="s">
        <v>2140</v>
      </c>
    </row>
    <row r="494" spans="1:19" ht="15.75" customHeight="1">
      <c r="A494" s="40" t="s">
        <v>1212</v>
      </c>
      <c r="B494" s="106" t="s">
        <v>1213</v>
      </c>
      <c r="C494">
        <v>1</v>
      </c>
      <c r="D494">
        <v>1</v>
      </c>
      <c r="F494" s="106" t="s">
        <v>715</v>
      </c>
      <c r="J494">
        <v>1</v>
      </c>
      <c r="N494" s="80">
        <v>2800</v>
      </c>
    </row>
    <row r="495" spans="1:19" ht="16" customHeight="1">
      <c r="A495" s="40" t="s">
        <v>1214</v>
      </c>
      <c r="B495" s="106" t="s">
        <v>1215</v>
      </c>
      <c r="F495" s="106"/>
      <c r="N495" s="80"/>
    </row>
    <row r="496" spans="1:19" ht="15.75" customHeight="1">
      <c r="A496" s="40" t="s">
        <v>1217</v>
      </c>
      <c r="B496" s="106" t="s">
        <v>1218</v>
      </c>
      <c r="F496" s="106"/>
      <c r="N496" s="80"/>
    </row>
    <row r="497" spans="1:19" ht="15.75" customHeight="1">
      <c r="A497" s="40" t="s">
        <v>1221</v>
      </c>
      <c r="B497" s="106" t="s">
        <v>1222</v>
      </c>
      <c r="C497">
        <v>75</v>
      </c>
      <c r="D497">
        <v>73</v>
      </c>
      <c r="F497" s="106" t="s">
        <v>1146</v>
      </c>
      <c r="I497" s="165">
        <v>15</v>
      </c>
      <c r="N497" s="80">
        <v>3050</v>
      </c>
      <c r="S497" s="80">
        <v>2</v>
      </c>
    </row>
    <row r="498" spans="1:19" ht="15.75" customHeight="1">
      <c r="A498" s="40" t="s">
        <v>1224</v>
      </c>
      <c r="B498" s="106"/>
      <c r="E498">
        <v>1</v>
      </c>
      <c r="F498" s="106"/>
      <c r="N498" s="80"/>
    </row>
    <row r="499" spans="1:19" ht="15.75" customHeight="1">
      <c r="A499" s="40" t="s">
        <v>574</v>
      </c>
      <c r="B499" s="106" t="s">
        <v>1205</v>
      </c>
      <c r="F499" s="106"/>
      <c r="I499" s="165">
        <v>3</v>
      </c>
      <c r="N499" s="80"/>
    </row>
    <row r="500" spans="1:19" ht="15.75" customHeight="1">
      <c r="A500" s="40" t="s">
        <v>1226</v>
      </c>
      <c r="B500" s="106"/>
      <c r="C500">
        <v>10</v>
      </c>
      <c r="D500">
        <v>10</v>
      </c>
      <c r="E500">
        <v>14</v>
      </c>
      <c r="F500" s="106" t="s">
        <v>2141</v>
      </c>
      <c r="N500" s="80" t="s">
        <v>2142</v>
      </c>
      <c r="O500" s="80">
        <v>1</v>
      </c>
      <c r="S500" s="80">
        <v>1</v>
      </c>
    </row>
    <row r="501" spans="1:19" ht="15.75" customHeight="1">
      <c r="A501" s="81" t="s">
        <v>1231</v>
      </c>
      <c r="B501" s="106" t="s">
        <v>1232</v>
      </c>
      <c r="C501">
        <v>7</v>
      </c>
      <c r="D501">
        <v>7</v>
      </c>
      <c r="F501" s="106" t="s">
        <v>2125</v>
      </c>
      <c r="I501">
        <v>1</v>
      </c>
      <c r="J501">
        <v>6</v>
      </c>
      <c r="N501" s="80" t="s">
        <v>2143</v>
      </c>
    </row>
    <row r="502" spans="1:19" ht="15.75" customHeight="1">
      <c r="A502" s="40" t="s">
        <v>1233</v>
      </c>
      <c r="B502" s="106" t="s">
        <v>1234</v>
      </c>
      <c r="C502">
        <v>93</v>
      </c>
      <c r="D502">
        <v>93</v>
      </c>
      <c r="F502" s="106" t="s">
        <v>2144</v>
      </c>
    </row>
    <row r="503" spans="1:19" ht="15.75" customHeight="1">
      <c r="A503" s="40" t="s">
        <v>1237</v>
      </c>
      <c r="B503" s="106" t="s">
        <v>1234</v>
      </c>
      <c r="C503">
        <v>21</v>
      </c>
      <c r="D503">
        <v>21</v>
      </c>
      <c r="F503" s="106" t="s">
        <v>2039</v>
      </c>
      <c r="I503" s="165">
        <v>6</v>
      </c>
      <c r="N503" s="80">
        <v>3020</v>
      </c>
    </row>
    <row r="504" spans="1:19" ht="15.75" customHeight="1">
      <c r="A504" s="40" t="s">
        <v>1239</v>
      </c>
      <c r="B504" s="106" t="s">
        <v>1240</v>
      </c>
      <c r="E504">
        <v>1</v>
      </c>
      <c r="F504" s="106"/>
      <c r="N504" s="80"/>
    </row>
    <row r="505" spans="1:19" ht="15.75" customHeight="1">
      <c r="A505" s="40" t="s">
        <v>1241</v>
      </c>
      <c r="B505" s="106" t="s">
        <v>1205</v>
      </c>
      <c r="C505">
        <v>1</v>
      </c>
      <c r="D505">
        <v>1</v>
      </c>
      <c r="F505" s="106" t="s">
        <v>1503</v>
      </c>
      <c r="J505">
        <v>1</v>
      </c>
      <c r="N505" s="80"/>
    </row>
    <row r="506" spans="1:19" ht="15.75" customHeight="1">
      <c r="A506" s="40" t="s">
        <v>1244</v>
      </c>
      <c r="B506" s="106" t="s">
        <v>1245</v>
      </c>
      <c r="C506">
        <v>156</v>
      </c>
      <c r="D506">
        <v>155</v>
      </c>
      <c r="E506">
        <f>240-158</f>
        <v>82</v>
      </c>
      <c r="F506" s="106" t="s">
        <v>2145</v>
      </c>
      <c r="I506" s="165">
        <v>15</v>
      </c>
      <c r="N506" s="80">
        <v>3249</v>
      </c>
      <c r="O506" s="80">
        <v>11</v>
      </c>
      <c r="Q506" s="80">
        <v>2</v>
      </c>
      <c r="R506" s="80">
        <v>8</v>
      </c>
    </row>
    <row r="507" spans="1:19" ht="15.75" customHeight="1">
      <c r="A507" s="40" t="s">
        <v>1145</v>
      </c>
      <c r="B507" s="106" t="s">
        <v>1098</v>
      </c>
      <c r="C507">
        <v>1</v>
      </c>
      <c r="D507">
        <v>1</v>
      </c>
      <c r="F507" s="106" t="s">
        <v>2146</v>
      </c>
      <c r="J507">
        <v>1</v>
      </c>
      <c r="N507" s="80">
        <v>3900</v>
      </c>
      <c r="O507" s="80">
        <v>1</v>
      </c>
    </row>
    <row r="508" spans="1:19" ht="15.75" customHeight="1">
      <c r="A508" s="40" t="s">
        <v>1249</v>
      </c>
      <c r="B508" s="106"/>
      <c r="C508">
        <v>1</v>
      </c>
      <c r="D508">
        <v>1</v>
      </c>
      <c r="F508" s="106" t="s">
        <v>2040</v>
      </c>
      <c r="J508">
        <v>1</v>
      </c>
      <c r="N508" s="80"/>
    </row>
    <row r="509" spans="1:19" ht="15.75" customHeight="1">
      <c r="A509" s="40" t="s">
        <v>1250</v>
      </c>
      <c r="B509" s="106" t="s">
        <v>1251</v>
      </c>
      <c r="C509">
        <v>1</v>
      </c>
      <c r="D509">
        <v>1</v>
      </c>
      <c r="F509" s="106" t="s">
        <v>941</v>
      </c>
      <c r="H509">
        <v>1</v>
      </c>
      <c r="N509" s="80">
        <v>2000</v>
      </c>
      <c r="O509" s="80">
        <v>1</v>
      </c>
    </row>
    <row r="510" spans="1:19" ht="15.75" customHeight="1">
      <c r="A510" s="40" t="s">
        <v>1252</v>
      </c>
      <c r="B510" s="106" t="s">
        <v>1251</v>
      </c>
      <c r="C510">
        <v>16</v>
      </c>
      <c r="D510">
        <v>16</v>
      </c>
      <c r="F510" s="106"/>
      <c r="N510" s="80"/>
      <c r="R510" s="80">
        <v>8</v>
      </c>
    </row>
    <row r="511" spans="1:19" ht="15.75" customHeight="1">
      <c r="A511" s="40" t="s">
        <v>1253</v>
      </c>
      <c r="B511" s="106" t="s">
        <v>1254</v>
      </c>
      <c r="C511">
        <v>2</v>
      </c>
      <c r="D511">
        <v>2</v>
      </c>
      <c r="E511">
        <v>2</v>
      </c>
      <c r="F511" s="106" t="s">
        <v>2147</v>
      </c>
      <c r="J511">
        <v>2</v>
      </c>
      <c r="N511" s="80"/>
    </row>
    <row r="513" spans="1:18" ht="15.75" customHeight="1">
      <c r="A513" s="40" t="s">
        <v>1257</v>
      </c>
      <c r="B513" s="106" t="s">
        <v>1258</v>
      </c>
      <c r="C513">
        <v>2</v>
      </c>
      <c r="D513">
        <v>2</v>
      </c>
      <c r="E513">
        <v>19</v>
      </c>
      <c r="F513" s="106" t="s">
        <v>2148</v>
      </c>
      <c r="N513" s="80"/>
    </row>
    <row r="514" spans="1:18" ht="15.75" customHeight="1">
      <c r="A514" s="40" t="s">
        <v>1259</v>
      </c>
      <c r="B514" s="106" t="s">
        <v>1260</v>
      </c>
      <c r="F514" s="106"/>
      <c r="N514" s="80"/>
    </row>
    <row r="515" spans="1:18" ht="15.75" customHeight="1">
      <c r="A515" s="40" t="s">
        <v>1264</v>
      </c>
      <c r="B515" s="106" t="s">
        <v>1265</v>
      </c>
      <c r="F515" s="106"/>
      <c r="N515" s="80"/>
    </row>
    <row r="516" spans="1:18" ht="15.75" customHeight="1">
      <c r="A516" s="40" t="s">
        <v>1266</v>
      </c>
      <c r="B516" s="106"/>
      <c r="C516">
        <v>17</v>
      </c>
      <c r="D516">
        <v>17</v>
      </c>
      <c r="E516">
        <v>11</v>
      </c>
      <c r="F516" s="106"/>
      <c r="N516" s="80"/>
    </row>
    <row r="517" spans="1:18" ht="15.75" customHeight="1">
      <c r="A517" s="40" t="s">
        <v>1267</v>
      </c>
      <c r="B517" s="106" t="s">
        <v>1268</v>
      </c>
      <c r="F517" s="106"/>
      <c r="N517" s="80"/>
    </row>
    <row r="518" spans="1:18" ht="15.75" customHeight="1">
      <c r="A518" s="40" t="s">
        <v>1269</v>
      </c>
      <c r="B518" s="106" t="s">
        <v>1270</v>
      </c>
      <c r="C518">
        <v>11</v>
      </c>
      <c r="D518">
        <v>11</v>
      </c>
      <c r="F518" s="106"/>
      <c r="J518">
        <v>11</v>
      </c>
      <c r="N518" s="80"/>
    </row>
    <row r="519" spans="1:18" ht="15.75" customHeight="1">
      <c r="A519" s="40" t="s">
        <v>2149</v>
      </c>
      <c r="B519" s="106"/>
      <c r="C519">
        <v>147</v>
      </c>
      <c r="D519">
        <v>146</v>
      </c>
      <c r="F519" s="106" t="s">
        <v>1146</v>
      </c>
      <c r="H519">
        <v>6</v>
      </c>
      <c r="I519">
        <v>22</v>
      </c>
      <c r="J519" s="173">
        <v>118</v>
      </c>
      <c r="L519">
        <v>1</v>
      </c>
      <c r="N519" s="80"/>
      <c r="O519" s="80">
        <v>23</v>
      </c>
      <c r="Q519" s="80">
        <v>2</v>
      </c>
    </row>
    <row r="520" spans="1:18" ht="15.75" customHeight="1">
      <c r="A520" s="40" t="s">
        <v>1276</v>
      </c>
      <c r="B520" s="106" t="s">
        <v>1258</v>
      </c>
      <c r="C520">
        <v>129</v>
      </c>
      <c r="D520">
        <v>127</v>
      </c>
      <c r="E520">
        <v>133</v>
      </c>
      <c r="F520" s="106"/>
      <c r="N520" s="80"/>
    </row>
    <row r="521" spans="1:18" ht="15.75" customHeight="1">
      <c r="A521" s="40" t="s">
        <v>772</v>
      </c>
      <c r="B521" s="106" t="s">
        <v>1277</v>
      </c>
      <c r="C521">
        <v>17</v>
      </c>
      <c r="D521">
        <v>17</v>
      </c>
      <c r="F521" s="106" t="s">
        <v>2150</v>
      </c>
      <c r="N521" s="80"/>
    </row>
    <row r="522" spans="1:18" ht="15.75" customHeight="1">
      <c r="A522" s="40" t="s">
        <v>1279</v>
      </c>
      <c r="B522" s="106" t="s">
        <v>1277</v>
      </c>
      <c r="C522">
        <v>1</v>
      </c>
      <c r="D522">
        <v>1</v>
      </c>
      <c r="F522" s="106" t="s">
        <v>2151</v>
      </c>
      <c r="J522">
        <v>1</v>
      </c>
      <c r="M522">
        <v>1</v>
      </c>
      <c r="N522" s="80">
        <v>2920</v>
      </c>
      <c r="O522" s="80">
        <v>1</v>
      </c>
    </row>
    <row r="523" spans="1:18" ht="15.75" customHeight="1">
      <c r="A523" s="40" t="s">
        <v>526</v>
      </c>
      <c r="B523" s="106" t="s">
        <v>1282</v>
      </c>
      <c r="C523">
        <v>273</v>
      </c>
      <c r="D523">
        <v>273</v>
      </c>
      <c r="F523" s="106" t="s">
        <v>2152</v>
      </c>
      <c r="H523" s="190">
        <v>18</v>
      </c>
      <c r="I523" s="165">
        <v>37</v>
      </c>
      <c r="N523" s="80" t="s">
        <v>2153</v>
      </c>
    </row>
    <row r="525" spans="1:18" ht="15.75" customHeight="1">
      <c r="A525" s="40" t="s">
        <v>1284</v>
      </c>
      <c r="B525" s="106" t="s">
        <v>1282</v>
      </c>
      <c r="C525" s="80">
        <v>4</v>
      </c>
      <c r="D525" s="80">
        <v>2</v>
      </c>
      <c r="E525">
        <v>6</v>
      </c>
      <c r="F525" s="106"/>
      <c r="I525" s="165">
        <v>2</v>
      </c>
      <c r="N525" s="80"/>
    </row>
    <row r="526" spans="1:18" ht="15.75" customHeight="1">
      <c r="A526" s="40" t="s">
        <v>1287</v>
      </c>
      <c r="B526" s="106" t="s">
        <v>1282</v>
      </c>
      <c r="C526" s="80">
        <v>25</v>
      </c>
      <c r="D526" s="80">
        <v>25</v>
      </c>
      <c r="F526" s="106" t="s">
        <v>2154</v>
      </c>
      <c r="N526" s="80">
        <v>3291.2</v>
      </c>
    </row>
    <row r="527" spans="1:18" ht="15.75" customHeight="1">
      <c r="A527" s="40" t="s">
        <v>1289</v>
      </c>
      <c r="B527" s="106" t="s">
        <v>1282</v>
      </c>
      <c r="C527" s="80">
        <v>90</v>
      </c>
      <c r="D527" s="80">
        <v>90</v>
      </c>
      <c r="F527" s="106" t="s">
        <v>2145</v>
      </c>
      <c r="N527" s="80">
        <f>(63*3082+27*3190)/90</f>
        <v>3114.4</v>
      </c>
      <c r="R527" s="80">
        <v>13</v>
      </c>
    </row>
    <row r="528" spans="1:18" ht="15.75" customHeight="1">
      <c r="A528" s="40" t="s">
        <v>1291</v>
      </c>
      <c r="B528" s="106" t="s">
        <v>1282</v>
      </c>
      <c r="C528" s="80">
        <v>10</v>
      </c>
      <c r="D528" s="80">
        <v>10</v>
      </c>
      <c r="F528" s="106" t="s">
        <v>2155</v>
      </c>
      <c r="N528" s="80" t="s">
        <v>2156</v>
      </c>
    </row>
    <row r="529" spans="1:19" ht="15.75" customHeight="1">
      <c r="A529" s="40" t="s">
        <v>1292</v>
      </c>
      <c r="B529" s="106" t="s">
        <v>1293</v>
      </c>
      <c r="C529" s="80">
        <v>83</v>
      </c>
      <c r="D529" s="80">
        <v>83</v>
      </c>
      <c r="F529" s="106" t="s">
        <v>2157</v>
      </c>
      <c r="I529" s="165">
        <v>9</v>
      </c>
      <c r="N529" s="80" t="s">
        <v>2158</v>
      </c>
    </row>
    <row r="530" spans="1:19" ht="15.75" customHeight="1">
      <c r="A530" s="40" t="s">
        <v>1297</v>
      </c>
      <c r="B530" s="106" t="s">
        <v>1298</v>
      </c>
      <c r="C530" s="80"/>
      <c r="D530" s="80"/>
      <c r="F530" s="106"/>
      <c r="N530" s="80"/>
    </row>
    <row r="531" spans="1:19" ht="15.75" customHeight="1">
      <c r="A531" s="40" t="s">
        <v>1299</v>
      </c>
      <c r="B531" s="106" t="s">
        <v>1277</v>
      </c>
      <c r="C531" s="80">
        <v>2387</v>
      </c>
      <c r="D531" s="80">
        <v>2373</v>
      </c>
      <c r="E531">
        <v>6070</v>
      </c>
      <c r="F531" s="106"/>
      <c r="I531" s="165">
        <v>434</v>
      </c>
      <c r="N531" s="80"/>
      <c r="Q531" s="80">
        <v>1</v>
      </c>
      <c r="S531" s="80">
        <v>6</v>
      </c>
    </row>
    <row r="532" spans="1:19" ht="15.75" customHeight="1">
      <c r="A532" s="40" t="s">
        <v>1300</v>
      </c>
      <c r="B532" s="106" t="s">
        <v>1301</v>
      </c>
      <c r="C532" s="80">
        <v>31</v>
      </c>
      <c r="D532" s="80">
        <v>31</v>
      </c>
      <c r="E532">
        <v>42</v>
      </c>
      <c r="F532" s="106"/>
      <c r="N532" s="80" t="s">
        <v>2159</v>
      </c>
      <c r="O532" s="80">
        <v>12</v>
      </c>
      <c r="Q532" s="80">
        <v>1</v>
      </c>
    </row>
    <row r="533" spans="1:19" ht="15.75" customHeight="1">
      <c r="A533" s="40" t="s">
        <v>1305</v>
      </c>
      <c r="B533" s="106" t="s">
        <v>1306</v>
      </c>
      <c r="C533" s="80">
        <v>2</v>
      </c>
      <c r="D533" s="80">
        <v>2</v>
      </c>
      <c r="F533" s="106" t="s">
        <v>1134</v>
      </c>
      <c r="J533">
        <v>2</v>
      </c>
      <c r="N533" s="80"/>
    </row>
    <row r="534" spans="1:19" ht="15.75" customHeight="1">
      <c r="A534" s="40" t="s">
        <v>1310</v>
      </c>
      <c r="B534" s="106"/>
      <c r="C534" s="80">
        <v>6</v>
      </c>
      <c r="D534" s="80">
        <v>6</v>
      </c>
      <c r="E534">
        <v>7</v>
      </c>
      <c r="F534" s="106"/>
      <c r="N534" s="80"/>
    </row>
    <row r="535" spans="1:19" ht="15.75" customHeight="1">
      <c r="A535" s="40" t="s">
        <v>1312</v>
      </c>
      <c r="B535" s="106" t="s">
        <v>1313</v>
      </c>
      <c r="C535" s="80">
        <v>106</v>
      </c>
      <c r="D535" s="80">
        <v>106</v>
      </c>
      <c r="F535" s="106" t="s">
        <v>2160</v>
      </c>
      <c r="N535" s="80" t="s">
        <v>2161</v>
      </c>
    </row>
    <row r="536" spans="1:19" ht="15.75" customHeight="1">
      <c r="A536" s="40" t="s">
        <v>1315</v>
      </c>
      <c r="B536" s="106" t="s">
        <v>1313</v>
      </c>
      <c r="C536" s="80">
        <v>35</v>
      </c>
      <c r="D536" s="80">
        <v>35</v>
      </c>
      <c r="E536">
        <v>1</v>
      </c>
      <c r="F536" s="106"/>
      <c r="N536" s="80"/>
      <c r="R536" s="80">
        <v>3</v>
      </c>
    </row>
    <row r="537" spans="1:19" ht="15.75" customHeight="1">
      <c r="A537" s="40" t="s">
        <v>1316</v>
      </c>
      <c r="B537" s="106"/>
      <c r="C537" s="80">
        <v>1</v>
      </c>
      <c r="D537" s="80">
        <v>1</v>
      </c>
      <c r="F537" s="106"/>
      <c r="I537">
        <v>1</v>
      </c>
      <c r="N537" s="80">
        <v>2230</v>
      </c>
      <c r="O537" s="80">
        <v>1</v>
      </c>
    </row>
    <row r="538" spans="1:19" ht="15.75" customHeight="1">
      <c r="A538" s="40" t="s">
        <v>1317</v>
      </c>
      <c r="B538" s="106" t="s">
        <v>1318</v>
      </c>
      <c r="C538" s="80">
        <v>30</v>
      </c>
      <c r="D538" s="80">
        <v>30</v>
      </c>
      <c r="E538">
        <v>1</v>
      </c>
      <c r="F538" s="106" t="s">
        <v>659</v>
      </c>
      <c r="H538" s="190">
        <v>4</v>
      </c>
      <c r="I538" s="165">
        <v>6</v>
      </c>
      <c r="N538" s="80" t="s">
        <v>2162</v>
      </c>
      <c r="R538" s="80">
        <v>5</v>
      </c>
    </row>
    <row r="539" spans="1:19" ht="15.75" customHeight="1">
      <c r="A539" s="40" t="s">
        <v>1322</v>
      </c>
      <c r="B539" s="106" t="s">
        <v>1208</v>
      </c>
      <c r="C539" s="80">
        <v>130</v>
      </c>
      <c r="D539" s="80">
        <v>130</v>
      </c>
      <c r="F539" s="106"/>
      <c r="N539" s="80">
        <v>3150</v>
      </c>
    </row>
    <row r="540" spans="1:19" ht="15.75" customHeight="1">
      <c r="A540" s="40" t="s">
        <v>1324</v>
      </c>
      <c r="B540" s="106" t="s">
        <v>1325</v>
      </c>
      <c r="C540" s="80">
        <v>21</v>
      </c>
      <c r="D540" s="80">
        <v>21</v>
      </c>
      <c r="F540" s="106" t="s">
        <v>2125</v>
      </c>
      <c r="H540">
        <v>2</v>
      </c>
      <c r="I540" s="191">
        <v>1</v>
      </c>
      <c r="J540" s="165">
        <v>4</v>
      </c>
      <c r="L540">
        <v>1</v>
      </c>
      <c r="N540" s="80">
        <v>2662</v>
      </c>
      <c r="O540" s="80">
        <v>9</v>
      </c>
      <c r="R540" s="80">
        <v>9</v>
      </c>
    </row>
    <row r="541" spans="1:19" ht="15.75" customHeight="1">
      <c r="A541" s="40" t="s">
        <v>1326</v>
      </c>
      <c r="B541" s="106" t="s">
        <v>1327</v>
      </c>
      <c r="C541" s="80">
        <v>2</v>
      </c>
      <c r="D541" s="80">
        <v>1</v>
      </c>
      <c r="F541" s="106" t="s">
        <v>941</v>
      </c>
      <c r="I541">
        <v>2</v>
      </c>
      <c r="N541" s="80" t="s">
        <v>2163</v>
      </c>
      <c r="O541" s="80">
        <v>1</v>
      </c>
    </row>
    <row r="542" spans="1:19" ht="15.75" customHeight="1">
      <c r="A542" s="40" t="s">
        <v>1328</v>
      </c>
      <c r="B542" s="106" t="s">
        <v>1329</v>
      </c>
      <c r="C542" s="80">
        <v>65</v>
      </c>
      <c r="D542" s="80">
        <v>65</v>
      </c>
      <c r="F542" s="106" t="s">
        <v>2164</v>
      </c>
      <c r="N542" s="80" t="s">
        <v>2165</v>
      </c>
      <c r="O542" s="80">
        <v>2</v>
      </c>
    </row>
    <row r="543" spans="1:19" ht="15.75" customHeight="1">
      <c r="A543" s="40" t="s">
        <v>1333</v>
      </c>
      <c r="B543" s="106" t="s">
        <v>1185</v>
      </c>
      <c r="C543" s="80">
        <v>51</v>
      </c>
      <c r="D543" s="80">
        <v>49</v>
      </c>
      <c r="F543" s="106" t="s">
        <v>2166</v>
      </c>
      <c r="G543">
        <v>1</v>
      </c>
      <c r="J543">
        <v>48</v>
      </c>
      <c r="N543" s="80"/>
      <c r="S543" s="80">
        <v>3</v>
      </c>
    </row>
    <row r="544" spans="1:19" ht="15.75" customHeight="1">
      <c r="A544" s="40" t="s">
        <v>1334</v>
      </c>
      <c r="B544" s="106" t="s">
        <v>1327</v>
      </c>
      <c r="C544" s="80">
        <v>221</v>
      </c>
      <c r="D544" s="80">
        <v>223</v>
      </c>
      <c r="E544">
        <v>118</v>
      </c>
      <c r="F544" s="106"/>
      <c r="I544" s="165">
        <v>18</v>
      </c>
      <c r="N544" s="80"/>
      <c r="Q544" s="80">
        <v>2</v>
      </c>
    </row>
    <row r="545" spans="1:40" ht="14.5">
      <c r="A545" s="40" t="s">
        <v>1335</v>
      </c>
      <c r="B545" s="193">
        <v>44222</v>
      </c>
      <c r="C545" s="74"/>
      <c r="D545" s="74"/>
      <c r="E545" s="74">
        <v>1</v>
      </c>
      <c r="F545" s="74"/>
      <c r="G545" s="74"/>
      <c r="H545" s="74"/>
      <c r="I545" s="74"/>
      <c r="J545" s="74"/>
      <c r="K545" s="74"/>
      <c r="L545" s="74"/>
      <c r="M545" s="74"/>
      <c r="N545" s="74"/>
      <c r="O545" s="74"/>
      <c r="P545" s="74"/>
      <c r="Q545" s="74"/>
      <c r="R545" s="74"/>
      <c r="S545" s="74"/>
      <c r="T545" s="74"/>
      <c r="U545" s="74"/>
      <c r="V545" s="21"/>
      <c r="W545" s="21"/>
      <c r="X545" s="21"/>
      <c r="Y545" s="21"/>
      <c r="Z545" s="21"/>
      <c r="AA545" s="21"/>
      <c r="AB545" s="21"/>
      <c r="AC545" s="21"/>
      <c r="AD545" s="21"/>
      <c r="AE545" s="21"/>
      <c r="AF545" s="21"/>
      <c r="AG545" s="21"/>
      <c r="AH545" s="21"/>
      <c r="AI545" s="21"/>
      <c r="AJ545" s="21"/>
      <c r="AK545" s="21"/>
      <c r="AL545" s="21"/>
      <c r="AM545" s="21"/>
      <c r="AN545" s="21"/>
    </row>
    <row r="546" spans="1:40" ht="14.5">
      <c r="A546" s="40" t="s">
        <v>1338</v>
      </c>
      <c r="B546" s="193">
        <v>44182</v>
      </c>
      <c r="C546" s="74"/>
      <c r="D546" s="74">
        <v>6</v>
      </c>
      <c r="E546" s="74">
        <v>5</v>
      </c>
      <c r="F546" s="74"/>
      <c r="G546" s="74"/>
      <c r="H546" s="74"/>
      <c r="I546" s="96">
        <v>4</v>
      </c>
      <c r="J546" s="74"/>
      <c r="K546" s="74"/>
      <c r="L546" s="74"/>
      <c r="M546" s="74"/>
      <c r="N546" s="74"/>
      <c r="O546" s="74">
        <v>2</v>
      </c>
      <c r="P546" s="74"/>
      <c r="Q546" s="74"/>
      <c r="R546" s="74"/>
      <c r="S546" s="74"/>
      <c r="T546" s="74"/>
      <c r="U546" s="74"/>
      <c r="V546" s="21"/>
      <c r="W546" s="21"/>
      <c r="X546" s="21"/>
      <c r="Y546" s="21"/>
      <c r="Z546" s="21"/>
      <c r="AA546" s="21"/>
      <c r="AB546" s="21"/>
      <c r="AC546" s="21"/>
      <c r="AD546" s="21"/>
      <c r="AE546" s="21"/>
      <c r="AF546" s="21"/>
      <c r="AG546" s="21"/>
      <c r="AH546" s="21"/>
      <c r="AI546" s="21"/>
      <c r="AJ546" s="21"/>
      <c r="AK546" s="21"/>
      <c r="AL546" s="21"/>
      <c r="AM546" s="21"/>
      <c r="AN546" s="21"/>
    </row>
    <row r="547" spans="1:40" ht="14.5">
      <c r="A547" s="40" t="s">
        <v>1340</v>
      </c>
      <c r="B547" s="193">
        <v>44233</v>
      </c>
      <c r="C547" s="74">
        <v>60</v>
      </c>
      <c r="D547" s="74">
        <v>61</v>
      </c>
      <c r="E547" s="74">
        <v>31</v>
      </c>
      <c r="F547" s="74" t="s">
        <v>475</v>
      </c>
      <c r="G547" s="74"/>
      <c r="H547" s="74"/>
      <c r="I547" s="96">
        <v>9</v>
      </c>
      <c r="J547" s="74"/>
      <c r="K547" s="74"/>
      <c r="L547" s="74"/>
      <c r="M547" s="74"/>
      <c r="N547" s="74" t="s">
        <v>2167</v>
      </c>
      <c r="O547" s="74">
        <v>27</v>
      </c>
      <c r="P547" s="74"/>
      <c r="Q547" s="74">
        <v>1</v>
      </c>
      <c r="R547" s="74"/>
      <c r="S547" s="74"/>
      <c r="T547" s="74"/>
      <c r="U547" s="74"/>
      <c r="V547" s="21"/>
      <c r="W547" s="21"/>
      <c r="X547" s="21"/>
      <c r="Y547" s="21"/>
      <c r="Z547" s="21"/>
      <c r="AA547" s="21"/>
      <c r="AB547" s="21"/>
      <c r="AC547" s="21"/>
      <c r="AD547" s="21"/>
      <c r="AE547" s="21"/>
      <c r="AF547" s="21"/>
      <c r="AG547" s="21"/>
      <c r="AH547" s="21"/>
      <c r="AI547" s="21"/>
      <c r="AJ547" s="21"/>
      <c r="AK547" s="21"/>
      <c r="AL547" s="21"/>
      <c r="AM547" s="21"/>
      <c r="AN547" s="21"/>
    </row>
    <row r="548" spans="1:40" ht="14.5">
      <c r="A548" s="40" t="s">
        <v>1344</v>
      </c>
      <c r="B548" s="82">
        <v>44162</v>
      </c>
      <c r="D548" s="74">
        <v>28</v>
      </c>
      <c r="E548" s="74">
        <v>7</v>
      </c>
      <c r="F548" s="74"/>
      <c r="G548" s="74"/>
      <c r="H548" s="74"/>
      <c r="I548" s="74"/>
      <c r="J548" s="74"/>
      <c r="K548" s="74"/>
      <c r="L548" s="74"/>
      <c r="M548" s="74"/>
      <c r="N548" s="74"/>
      <c r="O548" s="74"/>
      <c r="P548" s="74"/>
      <c r="Q548" s="74"/>
      <c r="R548" s="74"/>
      <c r="S548" s="74"/>
      <c r="T548" s="74"/>
      <c r="U548" s="74"/>
      <c r="V548" s="21"/>
      <c r="W548" s="21"/>
      <c r="X548" s="21"/>
      <c r="Y548" s="21"/>
      <c r="Z548" s="21"/>
      <c r="AA548" s="21"/>
      <c r="AB548" s="21"/>
      <c r="AC548" s="21"/>
      <c r="AD548" s="21"/>
      <c r="AE548" s="21"/>
      <c r="AF548" s="21"/>
      <c r="AG548" s="21"/>
      <c r="AH548" s="21"/>
      <c r="AI548" s="21"/>
      <c r="AJ548" s="21"/>
      <c r="AK548" s="21"/>
      <c r="AL548" s="21"/>
      <c r="AM548" s="21"/>
      <c r="AN548" s="21"/>
    </row>
    <row r="549" spans="1:40" ht="14.5">
      <c r="A549" s="40" t="s">
        <v>1345</v>
      </c>
      <c r="B549" s="82">
        <v>44228</v>
      </c>
      <c r="C549" s="74">
        <v>34</v>
      </c>
      <c r="D549" s="74">
        <v>34</v>
      </c>
      <c r="E549" s="74"/>
      <c r="F549" s="74">
        <v>38</v>
      </c>
      <c r="G549" s="74"/>
      <c r="H549" s="74"/>
      <c r="I549" s="96">
        <v>4</v>
      </c>
      <c r="J549" s="74"/>
      <c r="K549" s="74"/>
      <c r="L549" s="74"/>
      <c r="M549" s="74"/>
      <c r="N549" s="74" t="s">
        <v>2168</v>
      </c>
      <c r="O549" s="74"/>
      <c r="P549" s="74"/>
      <c r="Q549" s="74"/>
      <c r="R549" s="74"/>
      <c r="S549" s="74"/>
      <c r="T549" s="74"/>
      <c r="U549" s="74"/>
      <c r="V549" s="21"/>
      <c r="W549" s="21"/>
      <c r="X549" s="21"/>
      <c r="Y549" s="21"/>
      <c r="Z549" s="21"/>
      <c r="AA549" s="21"/>
      <c r="AB549" s="21"/>
      <c r="AC549" s="21"/>
      <c r="AD549" s="21"/>
      <c r="AE549" s="21"/>
      <c r="AF549" s="21"/>
      <c r="AG549" s="21"/>
      <c r="AH549" s="21"/>
      <c r="AI549" s="21"/>
      <c r="AJ549" s="21"/>
      <c r="AK549" s="21"/>
      <c r="AL549" s="21"/>
      <c r="AM549" s="21"/>
      <c r="AN549" s="21"/>
    </row>
    <row r="550" spans="1:40" ht="14.5">
      <c r="A550" s="40" t="s">
        <v>1348</v>
      </c>
      <c r="B550" s="82">
        <v>44231</v>
      </c>
      <c r="C550" s="74"/>
      <c r="D550" s="74"/>
      <c r="E550" s="74">
        <v>1</v>
      </c>
      <c r="F550" s="74"/>
      <c r="G550" s="74"/>
      <c r="H550" s="74"/>
      <c r="I550" s="74"/>
      <c r="J550" s="74"/>
      <c r="K550" s="74"/>
      <c r="L550" s="74"/>
      <c r="M550" s="74"/>
      <c r="N550" s="74"/>
      <c r="O550" s="74"/>
      <c r="P550" s="74"/>
      <c r="Q550" s="74"/>
      <c r="R550" s="74"/>
      <c r="S550" s="74"/>
      <c r="T550" s="74"/>
      <c r="U550" s="74"/>
      <c r="V550" s="21"/>
      <c r="W550" s="21"/>
      <c r="X550" s="21"/>
      <c r="Y550" s="21"/>
      <c r="Z550" s="21"/>
      <c r="AA550" s="21"/>
      <c r="AB550" s="21"/>
      <c r="AC550" s="21"/>
      <c r="AD550" s="21"/>
      <c r="AE550" s="21"/>
      <c r="AF550" s="21"/>
      <c r="AG550" s="21"/>
      <c r="AH550" s="21"/>
      <c r="AI550" s="21"/>
      <c r="AJ550" s="21"/>
      <c r="AK550" s="21"/>
      <c r="AL550" s="21"/>
      <c r="AM550" s="21"/>
      <c r="AN550" s="21"/>
    </row>
    <row r="551" spans="1:40" ht="14.5">
      <c r="A551" s="40" t="s">
        <v>1350</v>
      </c>
      <c r="B551" s="82">
        <v>44222</v>
      </c>
      <c r="C551" s="74">
        <v>39</v>
      </c>
      <c r="D551" s="74">
        <v>38</v>
      </c>
      <c r="E551" s="74"/>
      <c r="F551" s="74"/>
      <c r="G551" s="74"/>
      <c r="H551" s="74"/>
      <c r="I551" s="74"/>
      <c r="J551" s="74"/>
      <c r="K551" s="74"/>
      <c r="L551" s="74"/>
      <c r="M551" s="74"/>
      <c r="N551" s="74"/>
      <c r="O551" s="74"/>
      <c r="P551" s="74"/>
      <c r="Q551" s="74"/>
      <c r="R551" s="74"/>
      <c r="S551" s="74"/>
      <c r="T551" s="74"/>
      <c r="U551" s="74"/>
      <c r="V551" s="21"/>
      <c r="W551" s="21"/>
      <c r="X551" s="21"/>
      <c r="Y551" s="21"/>
      <c r="Z551" s="21"/>
      <c r="AA551" s="21"/>
      <c r="AB551" s="21"/>
      <c r="AC551" s="21"/>
      <c r="AD551" s="21"/>
      <c r="AE551" s="21"/>
      <c r="AF551" s="21"/>
      <c r="AG551" s="21"/>
      <c r="AH551" s="21"/>
      <c r="AI551" s="21"/>
      <c r="AJ551" s="21"/>
      <c r="AK551" s="21"/>
      <c r="AL551" s="21"/>
      <c r="AM551" s="21"/>
      <c r="AN551" s="21"/>
    </row>
    <row r="552" spans="1:40" ht="14.5">
      <c r="A552" s="40" t="s">
        <v>1353</v>
      </c>
      <c r="B552" s="82">
        <v>44242</v>
      </c>
      <c r="C552" s="74">
        <v>1</v>
      </c>
      <c r="D552" s="74">
        <v>1</v>
      </c>
      <c r="E552" s="74"/>
      <c r="F552" s="74" t="s">
        <v>1359</v>
      </c>
      <c r="G552" s="74"/>
      <c r="H552" s="74"/>
      <c r="I552" s="74">
        <v>1</v>
      </c>
      <c r="J552" s="74"/>
      <c r="K552" s="74"/>
      <c r="L552" s="74"/>
      <c r="M552" s="74"/>
      <c r="N552" s="74"/>
      <c r="O552" s="74"/>
      <c r="P552" s="74"/>
      <c r="Q552" s="74"/>
      <c r="R552" s="74"/>
      <c r="S552" s="74"/>
      <c r="T552" s="74"/>
      <c r="U552" s="74"/>
      <c r="V552" s="21"/>
      <c r="W552" s="21"/>
      <c r="X552" s="21"/>
      <c r="Y552" s="21"/>
      <c r="Z552" s="21"/>
      <c r="AA552" s="21"/>
      <c r="AB552" s="21"/>
      <c r="AC552" s="21"/>
      <c r="AD552" s="21"/>
      <c r="AE552" s="21"/>
      <c r="AF552" s="21"/>
      <c r="AG552" s="21"/>
      <c r="AH552" s="21"/>
      <c r="AI552" s="21"/>
      <c r="AJ552" s="21"/>
      <c r="AK552" s="21"/>
      <c r="AL552" s="21"/>
      <c r="AM552" s="21"/>
      <c r="AN552" s="21"/>
    </row>
    <row r="553" spans="1:40" ht="14.5">
      <c r="A553" s="40" t="s">
        <v>1355</v>
      </c>
      <c r="B553" s="82">
        <v>44215</v>
      </c>
      <c r="C553" s="74">
        <v>1</v>
      </c>
      <c r="D553" s="74">
        <v>1</v>
      </c>
      <c r="E553" s="74"/>
      <c r="F553" s="74">
        <v>39</v>
      </c>
      <c r="G553" s="74"/>
      <c r="H553" s="74"/>
      <c r="I553" s="74"/>
      <c r="J553" s="74">
        <v>1</v>
      </c>
      <c r="K553" s="74"/>
      <c r="L553" s="74"/>
      <c r="M553" s="74"/>
      <c r="N553" s="74">
        <v>3490</v>
      </c>
      <c r="O553" s="74"/>
      <c r="P553" s="74"/>
      <c r="Q553" s="74"/>
      <c r="R553" s="74"/>
      <c r="S553" s="74"/>
      <c r="T553" s="74"/>
      <c r="U553" s="74"/>
      <c r="V553" s="21"/>
      <c r="W553" s="21"/>
      <c r="X553" s="21"/>
      <c r="Y553" s="21"/>
      <c r="Z553" s="21"/>
      <c r="AA553" s="21"/>
      <c r="AB553" s="21"/>
      <c r="AC553" s="21"/>
      <c r="AD553" s="21"/>
      <c r="AE553" s="21"/>
      <c r="AF553" s="21"/>
      <c r="AG553" s="21"/>
      <c r="AH553" s="21"/>
      <c r="AI553" s="21"/>
      <c r="AJ553" s="21"/>
      <c r="AK553" s="21"/>
      <c r="AL553" s="21"/>
      <c r="AM553" s="21"/>
      <c r="AN553" s="21"/>
    </row>
    <row r="554" spans="1:40" ht="14.5">
      <c r="A554" s="40" t="s">
        <v>394</v>
      </c>
      <c r="B554" s="82">
        <v>44245</v>
      </c>
      <c r="C554" s="74">
        <v>3</v>
      </c>
      <c r="D554" s="74">
        <v>1</v>
      </c>
      <c r="E554" s="74"/>
      <c r="F554" s="74" t="s">
        <v>1099</v>
      </c>
      <c r="G554" s="74"/>
      <c r="H554" s="74">
        <v>3</v>
      </c>
      <c r="I554" s="74"/>
      <c r="J554" s="74"/>
      <c r="K554" s="74"/>
      <c r="L554" s="74"/>
      <c r="M554" s="74"/>
      <c r="N554" s="74">
        <f>(1320+1600+1250)/3</f>
        <v>1390</v>
      </c>
      <c r="O554" s="74">
        <v>3</v>
      </c>
      <c r="P554" s="74"/>
      <c r="Q554" s="74"/>
      <c r="R554" s="74"/>
      <c r="S554" s="74">
        <v>2</v>
      </c>
      <c r="T554" s="74"/>
      <c r="U554" s="74"/>
      <c r="V554" s="21"/>
      <c r="W554" s="21"/>
      <c r="X554" s="21"/>
      <c r="Y554" s="21"/>
      <c r="Z554" s="21"/>
      <c r="AA554" s="21"/>
      <c r="AB554" s="21"/>
      <c r="AC554" s="21"/>
      <c r="AD554" s="21"/>
      <c r="AE554" s="21"/>
      <c r="AF554" s="21"/>
      <c r="AG554" s="21"/>
      <c r="AH554" s="21"/>
      <c r="AI554" s="21"/>
      <c r="AJ554" s="21"/>
      <c r="AK554" s="21"/>
      <c r="AL554" s="21"/>
      <c r="AM554" s="21"/>
      <c r="AN554" s="21"/>
    </row>
    <row r="555" spans="1:40" ht="14.5">
      <c r="A555" s="40" t="s">
        <v>1358</v>
      </c>
      <c r="B555" s="82"/>
      <c r="C555" s="74">
        <v>1</v>
      </c>
      <c r="D555" s="74">
        <v>1</v>
      </c>
      <c r="E555" s="74"/>
      <c r="F555" s="74" t="s">
        <v>2169</v>
      </c>
      <c r="G555" s="74"/>
      <c r="H555" s="74"/>
      <c r="I555" s="74"/>
      <c r="J555" s="74">
        <v>1</v>
      </c>
      <c r="K555" s="74"/>
      <c r="L555" s="74"/>
      <c r="M555" s="74"/>
      <c r="N555" s="74">
        <v>3010</v>
      </c>
      <c r="O555" s="74"/>
      <c r="P555" s="74"/>
      <c r="Q555" s="74"/>
      <c r="R555" s="74"/>
      <c r="S555" s="74"/>
      <c r="T555" s="74"/>
      <c r="U555" s="74"/>
      <c r="V555" s="21"/>
      <c r="W555" s="21"/>
      <c r="X555" s="21"/>
      <c r="Y555" s="21"/>
      <c r="Z555" s="21"/>
      <c r="AA555" s="21"/>
      <c r="AB555" s="21"/>
      <c r="AC555" s="21"/>
      <c r="AD555" s="21"/>
      <c r="AE555" s="21"/>
      <c r="AF555" s="21"/>
      <c r="AG555" s="21"/>
      <c r="AH555" s="21"/>
      <c r="AI555" s="21"/>
      <c r="AJ555" s="21"/>
      <c r="AK555" s="21"/>
      <c r="AL555" s="21"/>
      <c r="AM555" s="21"/>
      <c r="AN555" s="21"/>
    </row>
    <row r="556" spans="1:40" ht="14.5">
      <c r="A556" s="40" t="s">
        <v>1360</v>
      </c>
      <c r="B556" s="82">
        <v>44242</v>
      </c>
      <c r="C556" s="74">
        <v>3</v>
      </c>
      <c r="D556" s="74">
        <v>3</v>
      </c>
      <c r="E556" s="74"/>
      <c r="F556" s="74"/>
      <c r="G556" s="74"/>
      <c r="H556" s="74"/>
      <c r="I556" s="74"/>
      <c r="J556" s="74"/>
      <c r="K556" s="74"/>
      <c r="L556" s="74"/>
      <c r="M556" s="74"/>
      <c r="N556" s="74"/>
      <c r="O556" s="74"/>
      <c r="P556" s="74"/>
      <c r="Q556" s="74"/>
      <c r="R556" s="74"/>
      <c r="S556" s="74"/>
      <c r="T556" s="74"/>
      <c r="U556" s="74"/>
      <c r="V556" s="21"/>
      <c r="W556" s="21"/>
      <c r="X556" s="21"/>
      <c r="Y556" s="21"/>
      <c r="Z556" s="21"/>
      <c r="AA556" s="21"/>
      <c r="AB556" s="21"/>
      <c r="AC556" s="21"/>
      <c r="AD556" s="21"/>
      <c r="AE556" s="21"/>
      <c r="AF556" s="21"/>
      <c r="AG556" s="21"/>
      <c r="AH556" s="21"/>
      <c r="AI556" s="21"/>
      <c r="AJ556" s="21"/>
      <c r="AK556" s="21"/>
      <c r="AL556" s="21"/>
      <c r="AM556" s="21"/>
      <c r="AN556" s="21"/>
    </row>
    <row r="557" spans="1:40" ht="14.5">
      <c r="A557" s="40" t="s">
        <v>1361</v>
      </c>
      <c r="B557" s="82">
        <v>44242</v>
      </c>
      <c r="C557" s="74">
        <v>1</v>
      </c>
      <c r="D557" s="74">
        <v>1</v>
      </c>
      <c r="E557" s="74"/>
      <c r="F557" s="74" t="s">
        <v>861</v>
      </c>
      <c r="G557" s="74"/>
      <c r="H557" s="74"/>
      <c r="I557" s="74"/>
      <c r="J557" s="74"/>
      <c r="K557" s="74"/>
      <c r="L557" s="74"/>
      <c r="M557" s="74"/>
      <c r="N557" s="74">
        <v>998</v>
      </c>
      <c r="O557" s="74">
        <v>1</v>
      </c>
      <c r="P557" s="74"/>
      <c r="Q557" s="74"/>
      <c r="R557" s="74"/>
      <c r="S557" s="74"/>
      <c r="T557" s="74"/>
      <c r="U557" s="74"/>
      <c r="V557" s="21"/>
      <c r="W557" s="21"/>
      <c r="X557" s="21"/>
      <c r="Y557" s="21"/>
      <c r="Z557" s="21"/>
      <c r="AA557" s="21"/>
      <c r="AB557" s="21"/>
      <c r="AC557" s="21"/>
      <c r="AD557" s="21"/>
      <c r="AE557" s="21"/>
      <c r="AF557" s="21"/>
      <c r="AG557" s="21"/>
      <c r="AH557" s="21"/>
      <c r="AI557" s="21"/>
      <c r="AJ557" s="21"/>
      <c r="AK557" s="21"/>
      <c r="AL557" s="21"/>
      <c r="AM557" s="21"/>
      <c r="AN557" s="21"/>
    </row>
    <row r="558" spans="1:40" ht="14.5">
      <c r="A558" s="40" t="s">
        <v>1363</v>
      </c>
      <c r="B558" s="82">
        <v>44228</v>
      </c>
      <c r="C558" s="74">
        <v>1</v>
      </c>
      <c r="D558" s="74">
        <v>1</v>
      </c>
      <c r="E558" s="74"/>
      <c r="F558" s="74" t="s">
        <v>677</v>
      </c>
      <c r="G558" s="74"/>
      <c r="H558" s="74"/>
      <c r="I558" s="74">
        <v>1</v>
      </c>
      <c r="J558" s="74"/>
      <c r="K558" s="74"/>
      <c r="L558" s="74"/>
      <c r="M558" s="74"/>
      <c r="N558" s="74"/>
      <c r="O558" s="74"/>
      <c r="P558" s="74"/>
      <c r="Q558" s="74"/>
      <c r="R558" s="74"/>
      <c r="S558" s="74"/>
      <c r="T558" s="74"/>
      <c r="U558" s="74"/>
      <c r="V558" s="21"/>
      <c r="W558" s="21"/>
      <c r="X558" s="21"/>
      <c r="Y558" s="21"/>
      <c r="Z558" s="21"/>
      <c r="AA558" s="21"/>
      <c r="AB558" s="21"/>
      <c r="AC558" s="21"/>
      <c r="AD558" s="21"/>
      <c r="AE558" s="21"/>
      <c r="AF558" s="21"/>
      <c r="AG558" s="21"/>
      <c r="AH558" s="21"/>
      <c r="AI558" s="21"/>
      <c r="AJ558" s="21"/>
      <c r="AK558" s="21"/>
      <c r="AL558" s="21"/>
      <c r="AM558" s="21"/>
      <c r="AN558" s="21"/>
    </row>
    <row r="559" spans="1:40" ht="14.5">
      <c r="A559" s="40" t="s">
        <v>1365</v>
      </c>
      <c r="B559" s="82"/>
      <c r="C559" s="74">
        <f>137+489+570</f>
        <v>1196</v>
      </c>
      <c r="D559" s="74">
        <v>1196</v>
      </c>
      <c r="E559" s="74"/>
      <c r="F559" s="74"/>
      <c r="G559" s="74"/>
      <c r="H559" s="74"/>
      <c r="I559" s="74"/>
      <c r="J559" s="96">
        <f>59+76+69</f>
        <v>204</v>
      </c>
      <c r="K559" s="74"/>
      <c r="L559" s="74"/>
      <c r="M559" s="74"/>
      <c r="N559" s="74" t="s">
        <v>2170</v>
      </c>
      <c r="O559" s="74">
        <f>69+94+91</f>
        <v>254</v>
      </c>
      <c r="P559" s="74"/>
      <c r="Q559" s="74"/>
      <c r="R559" s="74"/>
      <c r="S559" s="74">
        <v>5</v>
      </c>
      <c r="T559" s="74"/>
      <c r="U559" s="74"/>
      <c r="V559" s="21"/>
      <c r="W559" s="21"/>
      <c r="X559" s="21"/>
      <c r="Y559" s="21"/>
      <c r="Z559" s="21"/>
      <c r="AA559" s="21"/>
      <c r="AB559" s="21"/>
      <c r="AC559" s="21"/>
      <c r="AD559" s="21"/>
      <c r="AE559" s="21"/>
      <c r="AF559" s="21"/>
      <c r="AG559" s="21"/>
      <c r="AH559" s="21"/>
      <c r="AI559" s="21"/>
      <c r="AJ559" s="21"/>
      <c r="AK559" s="21"/>
      <c r="AL559" s="21"/>
      <c r="AM559" s="21"/>
      <c r="AN559" s="21"/>
    </row>
    <row r="560" spans="1:40" ht="14.5">
      <c r="A560" s="40" t="s">
        <v>1267</v>
      </c>
      <c r="B560" s="82">
        <v>44235</v>
      </c>
      <c r="C560" s="74">
        <v>178</v>
      </c>
      <c r="D560" s="74">
        <v>176</v>
      </c>
      <c r="E560" s="74">
        <v>139</v>
      </c>
      <c r="F560" s="74">
        <v>39.1</v>
      </c>
      <c r="G560" s="74"/>
      <c r="H560" s="74"/>
      <c r="I560" s="74"/>
      <c r="J560" s="96">
        <v>20</v>
      </c>
      <c r="K560" s="74"/>
      <c r="L560" s="74"/>
      <c r="M560" s="74"/>
      <c r="N560" s="74">
        <v>3245</v>
      </c>
      <c r="O560" s="74">
        <v>11</v>
      </c>
      <c r="P560" s="74"/>
      <c r="Q560" s="74"/>
      <c r="R560" s="74"/>
      <c r="S560" s="74">
        <v>1</v>
      </c>
      <c r="T560" s="74"/>
      <c r="U560" s="74"/>
      <c r="V560" s="21"/>
      <c r="W560" s="21"/>
      <c r="X560" s="21"/>
      <c r="Y560" s="21"/>
      <c r="Z560" s="21"/>
      <c r="AA560" s="21"/>
      <c r="AB560" s="21"/>
      <c r="AC560" s="21"/>
      <c r="AD560" s="21"/>
      <c r="AE560" s="21"/>
      <c r="AF560" s="21"/>
      <c r="AG560" s="21"/>
      <c r="AH560" s="21"/>
      <c r="AI560" s="21"/>
      <c r="AJ560" s="21"/>
      <c r="AK560" s="21"/>
      <c r="AL560" s="21"/>
      <c r="AM560" s="21"/>
      <c r="AN560" s="21"/>
    </row>
    <row r="561" spans="1:40" ht="14.5">
      <c r="A561" s="40" t="s">
        <v>1372</v>
      </c>
      <c r="B561" s="82">
        <v>44230</v>
      </c>
      <c r="C561" s="74">
        <v>9</v>
      </c>
      <c r="D561" s="74">
        <v>9</v>
      </c>
      <c r="E561" s="74">
        <v>105</v>
      </c>
      <c r="F561" s="74"/>
      <c r="G561" s="74"/>
      <c r="H561" s="74"/>
      <c r="I561" s="74"/>
      <c r="J561" s="74"/>
      <c r="K561" s="74"/>
      <c r="L561" s="74"/>
      <c r="M561" s="74"/>
      <c r="N561" s="74"/>
      <c r="O561" s="74"/>
      <c r="P561" s="74"/>
      <c r="Q561" s="74"/>
      <c r="R561" s="74"/>
      <c r="S561" s="74"/>
      <c r="T561" s="74"/>
      <c r="U561" s="74"/>
      <c r="V561" s="21"/>
      <c r="W561" s="21"/>
      <c r="X561" s="21"/>
      <c r="Y561" s="21"/>
      <c r="Z561" s="21"/>
      <c r="AA561" s="21"/>
      <c r="AB561" s="21"/>
      <c r="AC561" s="21"/>
      <c r="AD561" s="21"/>
      <c r="AE561" s="21"/>
      <c r="AF561" s="21"/>
      <c r="AG561" s="21"/>
      <c r="AH561" s="21"/>
      <c r="AI561" s="21"/>
      <c r="AJ561" s="21"/>
      <c r="AK561" s="21"/>
      <c r="AL561" s="21"/>
      <c r="AM561" s="21"/>
      <c r="AN561" s="21"/>
    </row>
    <row r="562" spans="1:40" ht="14.5">
      <c r="A562" s="40" t="s">
        <v>1376</v>
      </c>
      <c r="B562" s="82">
        <v>44225</v>
      </c>
      <c r="C562" s="74">
        <v>1</v>
      </c>
      <c r="D562" s="74">
        <v>1</v>
      </c>
      <c r="E562" s="74"/>
      <c r="F562" s="74">
        <v>38</v>
      </c>
      <c r="G562" s="74"/>
      <c r="H562" s="74"/>
      <c r="I562" s="74"/>
      <c r="J562" s="74">
        <v>1</v>
      </c>
      <c r="K562" s="74"/>
      <c r="L562" s="74"/>
      <c r="M562" s="74"/>
      <c r="N562" s="74"/>
      <c r="O562" s="74"/>
      <c r="P562" s="74"/>
      <c r="Q562" s="74"/>
      <c r="R562" s="74"/>
      <c r="S562" s="74"/>
      <c r="T562" s="74"/>
      <c r="U562" s="74"/>
      <c r="V562" s="21"/>
      <c r="W562" s="21"/>
      <c r="X562" s="21"/>
      <c r="Y562" s="21"/>
      <c r="Z562" s="21"/>
      <c r="AA562" s="21"/>
      <c r="AB562" s="21"/>
      <c r="AC562" s="21"/>
      <c r="AD562" s="21"/>
      <c r="AE562" s="21"/>
      <c r="AF562" s="21"/>
      <c r="AG562" s="21"/>
      <c r="AH562" s="21"/>
      <c r="AI562" s="21"/>
      <c r="AJ562" s="21"/>
      <c r="AK562" s="21"/>
      <c r="AL562" s="21"/>
      <c r="AM562" s="21"/>
      <c r="AN562" s="21"/>
    </row>
    <row r="563" spans="1:40" ht="14.5">
      <c r="A563" s="40" t="s">
        <v>1382</v>
      </c>
      <c r="B563" s="82">
        <v>44256</v>
      </c>
      <c r="C563" s="74">
        <v>30</v>
      </c>
      <c r="D563" s="74">
        <v>30</v>
      </c>
      <c r="E563" s="74"/>
      <c r="F563" s="74" t="s">
        <v>2171</v>
      </c>
      <c r="G563" s="74"/>
      <c r="H563" s="74"/>
      <c r="I563" s="96">
        <v>6</v>
      </c>
      <c r="J563" s="74"/>
      <c r="K563" s="74"/>
      <c r="L563" s="74"/>
      <c r="M563" s="74"/>
      <c r="N563" s="74" t="s">
        <v>2172</v>
      </c>
      <c r="O563" s="74"/>
      <c r="P563" s="74"/>
      <c r="Q563" s="74"/>
      <c r="R563" s="74"/>
      <c r="S563" s="74"/>
      <c r="T563" s="74"/>
      <c r="U563" s="74"/>
      <c r="V563" s="21"/>
      <c r="W563" s="21"/>
      <c r="X563" s="21"/>
      <c r="Y563" s="21"/>
      <c r="Z563" s="21"/>
      <c r="AA563" s="21"/>
      <c r="AB563" s="21"/>
      <c r="AC563" s="21"/>
      <c r="AD563" s="21"/>
      <c r="AE563" s="21"/>
      <c r="AF563" s="21"/>
      <c r="AG563" s="21"/>
      <c r="AH563" s="21"/>
      <c r="AI563" s="21"/>
      <c r="AJ563" s="21"/>
      <c r="AK563" s="21"/>
      <c r="AL563" s="21"/>
      <c r="AM563" s="21"/>
      <c r="AN563" s="21"/>
    </row>
    <row r="564" spans="1:40" ht="14.5">
      <c r="A564" s="40" t="s">
        <v>1385</v>
      </c>
      <c r="B564" s="82">
        <v>44256</v>
      </c>
      <c r="C564" s="74"/>
      <c r="D564" s="74"/>
      <c r="E564" s="74"/>
      <c r="F564" s="74"/>
      <c r="G564" s="74"/>
      <c r="H564" s="74"/>
      <c r="I564" s="74"/>
      <c r="J564" s="74"/>
      <c r="K564" s="74"/>
      <c r="L564" s="74"/>
      <c r="M564" s="74"/>
      <c r="N564" s="74"/>
      <c r="O564" s="74"/>
      <c r="P564" s="74"/>
      <c r="Q564" s="74"/>
      <c r="R564" s="74"/>
      <c r="S564" s="74"/>
      <c r="T564" s="74"/>
      <c r="U564" s="74"/>
      <c r="V564" s="21"/>
      <c r="W564" s="21"/>
      <c r="X564" s="21"/>
      <c r="Y564" s="21"/>
      <c r="Z564" s="21"/>
      <c r="AA564" s="21"/>
      <c r="AB564" s="21"/>
      <c r="AC564" s="21"/>
      <c r="AD564" s="21"/>
      <c r="AE564" s="21"/>
      <c r="AF564" s="21"/>
      <c r="AG564" s="21"/>
      <c r="AH564" s="21"/>
      <c r="AI564" s="21"/>
      <c r="AJ564" s="21"/>
      <c r="AK564" s="21"/>
      <c r="AL564" s="21"/>
      <c r="AM564" s="21"/>
      <c r="AN564" s="21"/>
    </row>
    <row r="565" spans="1:40" ht="14.5">
      <c r="A565" s="40" t="s">
        <v>1387</v>
      </c>
      <c r="B565" s="82">
        <v>44253</v>
      </c>
      <c r="C565" s="74">
        <v>17</v>
      </c>
      <c r="D565" s="74">
        <v>17</v>
      </c>
      <c r="E565" s="74">
        <v>37</v>
      </c>
      <c r="F565" s="74"/>
      <c r="G565" s="74"/>
      <c r="H565" s="74"/>
      <c r="I565" s="96">
        <v>7</v>
      </c>
      <c r="J565" s="136">
        <v>10</v>
      </c>
      <c r="K565" s="74"/>
      <c r="L565" s="74"/>
      <c r="M565" s="74"/>
      <c r="N565" s="74"/>
      <c r="O565" s="74"/>
      <c r="P565" s="74"/>
      <c r="Q565" s="74"/>
      <c r="R565" s="74"/>
      <c r="S565" s="74"/>
      <c r="T565" s="74"/>
      <c r="U565" s="74"/>
      <c r="V565" s="21"/>
      <c r="W565" s="21"/>
      <c r="X565" s="21"/>
      <c r="Y565" s="21"/>
      <c r="Z565" s="21"/>
      <c r="AA565" s="21"/>
      <c r="AB565" s="21"/>
      <c r="AC565" s="21"/>
      <c r="AD565" s="21"/>
      <c r="AE565" s="21"/>
      <c r="AF565" s="21"/>
      <c r="AG565" s="21"/>
      <c r="AH565" s="21"/>
      <c r="AI565" s="21"/>
      <c r="AJ565" s="21"/>
      <c r="AK565" s="21"/>
      <c r="AL565" s="21"/>
      <c r="AM565" s="21"/>
      <c r="AN565" s="21"/>
    </row>
    <row r="566" spans="1:40" ht="14.5">
      <c r="A566" s="40" t="s">
        <v>1390</v>
      </c>
      <c r="B566" s="82">
        <v>44253</v>
      </c>
      <c r="C566" s="74">
        <v>12</v>
      </c>
      <c r="D566" s="74">
        <v>12</v>
      </c>
      <c r="E566" s="74"/>
      <c r="F566" s="74"/>
      <c r="G566" s="74"/>
      <c r="H566" s="74"/>
      <c r="I566" s="96">
        <v>2</v>
      </c>
      <c r="J566" s="74"/>
      <c r="K566" s="74"/>
      <c r="L566" s="74"/>
      <c r="M566" s="74"/>
      <c r="N566" s="74"/>
      <c r="O566" s="74"/>
      <c r="P566" s="74"/>
      <c r="Q566" s="74"/>
      <c r="R566" s="74"/>
      <c r="S566" s="74"/>
      <c r="T566" s="74"/>
      <c r="U566" s="74"/>
      <c r="V566" s="21"/>
      <c r="W566" s="21"/>
      <c r="X566" s="21"/>
      <c r="Y566" s="21"/>
      <c r="Z566" s="21"/>
      <c r="AA566" s="21"/>
      <c r="AB566" s="21"/>
      <c r="AC566" s="21"/>
      <c r="AD566" s="21"/>
      <c r="AE566" s="21"/>
      <c r="AF566" s="21"/>
      <c r="AG566" s="21"/>
      <c r="AH566" s="21"/>
      <c r="AI566" s="21"/>
      <c r="AJ566" s="21"/>
      <c r="AK566" s="21"/>
      <c r="AL566" s="21"/>
      <c r="AM566" s="21"/>
      <c r="AN566" s="21"/>
    </row>
    <row r="567" spans="1:40" ht="14.5">
      <c r="A567" s="40" t="s">
        <v>1394</v>
      </c>
      <c r="B567" s="82">
        <v>44207</v>
      </c>
      <c r="C567" s="74">
        <v>16</v>
      </c>
      <c r="D567" s="74">
        <v>16</v>
      </c>
      <c r="E567" s="74"/>
      <c r="F567" s="74"/>
      <c r="G567" s="74"/>
      <c r="H567" s="74"/>
      <c r="I567" s="74"/>
      <c r="J567" s="74"/>
      <c r="K567" s="74"/>
      <c r="L567" s="74"/>
      <c r="M567" s="74"/>
      <c r="N567" s="74" t="s">
        <v>2173</v>
      </c>
      <c r="O567" s="74">
        <v>9</v>
      </c>
      <c r="P567" s="74"/>
      <c r="Q567" s="74"/>
      <c r="R567" s="74"/>
      <c r="S567" s="74">
        <v>2</v>
      </c>
      <c r="T567" s="74"/>
      <c r="U567" s="74"/>
      <c r="V567" s="21"/>
      <c r="W567" s="21"/>
      <c r="X567" s="21"/>
      <c r="Y567" s="21"/>
      <c r="Z567" s="21"/>
      <c r="AA567" s="21"/>
      <c r="AB567" s="21"/>
      <c r="AC567" s="21"/>
      <c r="AD567" s="21"/>
      <c r="AE567" s="21"/>
      <c r="AF567" s="21"/>
      <c r="AG567" s="21"/>
      <c r="AH567" s="21"/>
      <c r="AI567" s="21"/>
      <c r="AJ567" s="21"/>
      <c r="AK567" s="21"/>
      <c r="AL567" s="21"/>
      <c r="AM567" s="21"/>
      <c r="AN567" s="21"/>
    </row>
    <row r="568" spans="1:40" ht="14.5">
      <c r="A568" s="40" t="s">
        <v>1116</v>
      </c>
      <c r="B568" s="82">
        <v>44255</v>
      </c>
      <c r="C568" s="74">
        <v>142</v>
      </c>
      <c r="D568" s="74">
        <v>142</v>
      </c>
      <c r="E568" s="74"/>
      <c r="F568" s="74" t="s">
        <v>2174</v>
      </c>
      <c r="G568" s="74"/>
      <c r="H568" s="74"/>
      <c r="I568" s="74"/>
      <c r="J568" s="74"/>
      <c r="K568" s="74"/>
      <c r="L568" s="74"/>
      <c r="M568" s="74"/>
      <c r="N568" s="74" t="s">
        <v>2175</v>
      </c>
      <c r="O568" s="74">
        <v>11</v>
      </c>
      <c r="P568" s="74"/>
      <c r="Q568" s="74"/>
      <c r="R568" s="74"/>
      <c r="S568" s="74"/>
      <c r="T568" s="74"/>
      <c r="U568" s="74"/>
      <c r="V568" s="21"/>
      <c r="W568" s="21"/>
      <c r="X568" s="21"/>
      <c r="Y568" s="21"/>
      <c r="Z568" s="21"/>
      <c r="AA568" s="21"/>
      <c r="AB568" s="21"/>
      <c r="AC568" s="21"/>
      <c r="AD568" s="21"/>
      <c r="AE568" s="21"/>
      <c r="AF568" s="21"/>
      <c r="AG568" s="21"/>
      <c r="AH568" s="21"/>
      <c r="AI568" s="21"/>
      <c r="AJ568" s="21"/>
      <c r="AK568" s="21"/>
      <c r="AL568" s="21"/>
      <c r="AM568" s="21"/>
      <c r="AN568" s="21"/>
    </row>
    <row r="569" spans="1:40" ht="14.5">
      <c r="A569" s="40" t="s">
        <v>1398</v>
      </c>
      <c r="B569" s="82">
        <v>44239</v>
      </c>
      <c r="C569" s="74">
        <v>14</v>
      </c>
      <c r="D569" s="74">
        <v>14</v>
      </c>
      <c r="E569" s="74"/>
      <c r="F569" s="74"/>
      <c r="G569" s="74"/>
      <c r="H569" s="74"/>
      <c r="I569" s="74"/>
      <c r="J569" s="136">
        <v>14</v>
      </c>
      <c r="K569" s="74"/>
      <c r="L569" s="74"/>
      <c r="M569" s="74"/>
      <c r="N569" s="74" t="s">
        <v>2176</v>
      </c>
      <c r="O569" s="74">
        <v>3</v>
      </c>
      <c r="P569" s="74"/>
      <c r="Q569" s="74"/>
      <c r="R569" s="74"/>
      <c r="S569" s="74"/>
      <c r="T569" s="74"/>
      <c r="U569" s="74"/>
      <c r="V569" s="21"/>
      <c r="W569" s="21"/>
      <c r="X569" s="21"/>
      <c r="Y569" s="21"/>
      <c r="Z569" s="21"/>
      <c r="AA569" s="21"/>
      <c r="AB569" s="21"/>
      <c r="AC569" s="21"/>
      <c r="AD569" s="21"/>
      <c r="AE569" s="21"/>
      <c r="AF569" s="21"/>
      <c r="AG569" s="21"/>
      <c r="AH569" s="21"/>
      <c r="AI569" s="21"/>
      <c r="AJ569" s="21"/>
      <c r="AK569" s="21"/>
      <c r="AL569" s="21"/>
      <c r="AM569" s="21"/>
      <c r="AN569" s="21"/>
    </row>
    <row r="570" spans="1:40" ht="14.5">
      <c r="A570" s="40" t="s">
        <v>1400</v>
      </c>
      <c r="B570" s="82">
        <v>44254</v>
      </c>
      <c r="C570" s="74">
        <v>1</v>
      </c>
      <c r="D570" s="74">
        <v>1</v>
      </c>
      <c r="E570" s="74"/>
      <c r="F570" s="74" t="s">
        <v>1506</v>
      </c>
      <c r="G570" s="74"/>
      <c r="H570" s="74"/>
      <c r="I570" s="74">
        <v>1</v>
      </c>
      <c r="J570" s="74"/>
      <c r="K570" s="74"/>
      <c r="L570" s="74"/>
      <c r="M570" s="74"/>
      <c r="N570" s="74"/>
      <c r="O570" s="74"/>
      <c r="P570" s="74"/>
      <c r="Q570" s="74"/>
      <c r="R570" s="74"/>
      <c r="S570" s="74"/>
      <c r="T570" s="74"/>
      <c r="U570" s="74"/>
      <c r="V570" s="21"/>
      <c r="W570" s="21"/>
      <c r="X570" s="21"/>
      <c r="Y570" s="21"/>
      <c r="Z570" s="21"/>
      <c r="AA570" s="21"/>
      <c r="AB570" s="21"/>
      <c r="AC570" s="21"/>
      <c r="AD570" s="21"/>
      <c r="AE570" s="21"/>
      <c r="AF570" s="21"/>
      <c r="AG570" s="21"/>
      <c r="AH570" s="21"/>
      <c r="AI570" s="21"/>
      <c r="AJ570" s="21"/>
      <c r="AK570" s="21"/>
      <c r="AL570" s="21"/>
      <c r="AM570" s="21"/>
      <c r="AN570" s="21"/>
    </row>
    <row r="571" spans="1:40" ht="14.5">
      <c r="A571" s="40" t="s">
        <v>1403</v>
      </c>
      <c r="B571" s="82">
        <v>44258</v>
      </c>
      <c r="C571" s="74">
        <v>83</v>
      </c>
      <c r="D571" s="74">
        <v>83</v>
      </c>
      <c r="E571" s="74"/>
      <c r="F571" s="74"/>
      <c r="G571" s="74"/>
      <c r="H571" s="74"/>
      <c r="I571" s="74"/>
      <c r="J571" s="136">
        <v>83</v>
      </c>
      <c r="K571" s="74"/>
      <c r="L571" s="74"/>
      <c r="M571" s="74"/>
      <c r="N571" s="74" t="s">
        <v>2177</v>
      </c>
      <c r="O571" s="74"/>
      <c r="P571" s="74"/>
      <c r="Q571" s="74"/>
      <c r="R571" s="74"/>
      <c r="S571" s="74"/>
      <c r="T571" s="74"/>
      <c r="U571" s="74"/>
      <c r="V571" s="21"/>
      <c r="W571" s="21"/>
      <c r="X571" s="21"/>
      <c r="Y571" s="21"/>
      <c r="Z571" s="21"/>
      <c r="AA571" s="21"/>
      <c r="AB571" s="21"/>
      <c r="AC571" s="21"/>
      <c r="AD571" s="21"/>
      <c r="AE571" s="21"/>
      <c r="AF571" s="21"/>
      <c r="AG571" s="21"/>
      <c r="AH571" s="21"/>
      <c r="AI571" s="21"/>
      <c r="AJ571" s="21"/>
      <c r="AK571" s="21"/>
      <c r="AL571" s="21"/>
      <c r="AM571" s="21"/>
      <c r="AN571" s="21"/>
    </row>
    <row r="572" spans="1:40" ht="14.5">
      <c r="A572" s="40" t="s">
        <v>1408</v>
      </c>
      <c r="B572" s="82">
        <v>44239</v>
      </c>
      <c r="C572" s="74">
        <v>5</v>
      </c>
      <c r="D572" s="74">
        <v>4</v>
      </c>
      <c r="E572" s="74">
        <v>1</v>
      </c>
      <c r="F572" s="74"/>
      <c r="G572" s="74">
        <v>1</v>
      </c>
      <c r="H572" s="74"/>
      <c r="I572" s="74"/>
      <c r="J572" s="74">
        <v>4</v>
      </c>
      <c r="K572" s="74"/>
      <c r="L572" s="74"/>
      <c r="M572" s="74"/>
      <c r="N572" s="74"/>
      <c r="O572" s="74">
        <v>1</v>
      </c>
      <c r="P572" s="74"/>
      <c r="Q572" s="74"/>
      <c r="R572" s="74"/>
      <c r="S572" s="74"/>
      <c r="T572" s="74"/>
      <c r="U572" s="74"/>
      <c r="V572" s="21"/>
      <c r="W572" s="21"/>
      <c r="X572" s="21"/>
      <c r="Y572" s="21"/>
      <c r="Z572" s="21"/>
      <c r="AA572" s="21"/>
      <c r="AB572" s="21"/>
      <c r="AC572" s="21"/>
      <c r="AD572" s="21"/>
      <c r="AE572" s="21"/>
      <c r="AF572" s="21"/>
      <c r="AG572" s="21"/>
      <c r="AH572" s="21"/>
      <c r="AI572" s="21"/>
      <c r="AJ572" s="21"/>
      <c r="AK572" s="21"/>
      <c r="AL572" s="21"/>
      <c r="AM572" s="21"/>
      <c r="AN572" s="21"/>
    </row>
    <row r="573" spans="1:40" ht="14.5">
      <c r="A573" s="40" t="s">
        <v>1409</v>
      </c>
      <c r="B573" s="82">
        <v>44250</v>
      </c>
      <c r="C573" s="74">
        <v>1601</v>
      </c>
      <c r="D573" s="74">
        <v>1578</v>
      </c>
      <c r="E573" s="74"/>
      <c r="F573" s="74"/>
      <c r="G573" s="74">
        <v>10</v>
      </c>
      <c r="H573" s="199">
        <v>25</v>
      </c>
      <c r="I573" s="74">
        <v>158</v>
      </c>
      <c r="J573" s="136">
        <v>1369</v>
      </c>
      <c r="K573" s="74"/>
      <c r="L573" s="74"/>
      <c r="M573" s="74"/>
      <c r="N573" s="74"/>
      <c r="O573" s="74"/>
      <c r="P573" s="74"/>
      <c r="Q573" s="197">
        <v>8</v>
      </c>
      <c r="R573" s="74"/>
      <c r="S573" s="74">
        <v>3</v>
      </c>
      <c r="T573" s="74"/>
      <c r="U573" s="74"/>
      <c r="V573" s="21"/>
      <c r="W573" s="21"/>
      <c r="X573" s="21"/>
      <c r="Y573" s="21"/>
      <c r="Z573" s="21"/>
      <c r="AA573" s="21"/>
      <c r="AB573" s="21"/>
      <c r="AC573" s="21"/>
      <c r="AD573" s="21"/>
      <c r="AE573" s="21"/>
      <c r="AF573" s="21"/>
      <c r="AG573" s="21"/>
      <c r="AH573" s="21"/>
      <c r="AI573" s="21"/>
      <c r="AJ573" s="21"/>
      <c r="AK573" s="21"/>
      <c r="AL573" s="21"/>
      <c r="AM573" s="21"/>
      <c r="AN573" s="21"/>
    </row>
    <row r="574" spans="1:40" ht="14.5">
      <c r="A574" s="40" t="s">
        <v>1412</v>
      </c>
      <c r="B574" s="82">
        <v>44250</v>
      </c>
      <c r="C574" s="74">
        <v>2446</v>
      </c>
      <c r="D574" s="74">
        <v>2441</v>
      </c>
      <c r="E574" s="74"/>
      <c r="F574" s="74"/>
      <c r="G574" s="74">
        <v>12</v>
      </c>
      <c r="H574" s="199">
        <v>49</v>
      </c>
      <c r="I574" s="74">
        <v>330</v>
      </c>
      <c r="J574" s="136">
        <v>2050</v>
      </c>
      <c r="K574" s="74"/>
      <c r="L574" s="74"/>
      <c r="M574" s="74"/>
      <c r="N574" s="74"/>
      <c r="O574" s="74"/>
      <c r="P574" s="74"/>
      <c r="Q574" s="198">
        <v>10</v>
      </c>
      <c r="R574" s="74"/>
      <c r="S574" s="74">
        <v>8</v>
      </c>
      <c r="T574" s="74"/>
      <c r="U574" s="74"/>
      <c r="V574" s="21"/>
      <c r="W574" s="21"/>
      <c r="X574" s="21"/>
      <c r="Y574" s="21"/>
      <c r="Z574" s="21"/>
      <c r="AA574" s="21"/>
      <c r="AB574" s="21"/>
      <c r="AC574" s="21"/>
      <c r="AD574" s="21"/>
      <c r="AE574" s="21"/>
      <c r="AF574" s="21"/>
      <c r="AG574" s="21"/>
      <c r="AH574" s="21"/>
      <c r="AI574" s="21"/>
      <c r="AJ574" s="21"/>
      <c r="AK574" s="21"/>
      <c r="AL574" s="21"/>
      <c r="AM574" s="21"/>
      <c r="AN574" s="21"/>
    </row>
    <row r="575" spans="1:40" ht="14.5">
      <c r="A575" s="40" t="s">
        <v>1415</v>
      </c>
      <c r="B575" s="82">
        <v>44245</v>
      </c>
      <c r="C575" s="74">
        <v>37</v>
      </c>
      <c r="D575" s="74">
        <v>37</v>
      </c>
      <c r="E575" s="74"/>
      <c r="F575" s="74"/>
      <c r="G575" s="74"/>
      <c r="H575" s="74"/>
      <c r="I575" s="74"/>
      <c r="J575" s="74"/>
      <c r="K575" s="74"/>
      <c r="L575" s="74"/>
      <c r="M575" s="74"/>
      <c r="N575" s="74" t="s">
        <v>2178</v>
      </c>
      <c r="O575" s="74"/>
      <c r="P575" s="74"/>
      <c r="Q575" s="74"/>
      <c r="R575" s="74"/>
      <c r="S575" s="74"/>
      <c r="T575" s="74"/>
      <c r="U575" s="74"/>
      <c r="V575" s="21"/>
      <c r="W575" s="21"/>
      <c r="X575" s="21"/>
      <c r="Y575" s="21"/>
      <c r="Z575" s="21"/>
      <c r="AA575" s="21"/>
      <c r="AB575" s="21"/>
      <c r="AC575" s="21"/>
      <c r="AD575" s="21"/>
      <c r="AE575" s="21"/>
      <c r="AF575" s="21"/>
      <c r="AG575" s="21"/>
      <c r="AH575" s="21"/>
      <c r="AI575" s="21"/>
      <c r="AJ575" s="21"/>
      <c r="AK575" s="21"/>
      <c r="AL575" s="21"/>
      <c r="AM575" s="21"/>
      <c r="AN575" s="21"/>
    </row>
    <row r="576" spans="1:40" ht="14.5">
      <c r="A576" s="40" t="s">
        <v>1417</v>
      </c>
      <c r="B576" s="82">
        <v>44241</v>
      </c>
      <c r="C576" s="74"/>
      <c r="D576" s="74"/>
      <c r="E576" s="74">
        <v>24</v>
      </c>
      <c r="F576" s="74"/>
      <c r="G576" s="74"/>
      <c r="H576" s="74"/>
      <c r="I576" s="74"/>
      <c r="J576" s="74"/>
      <c r="K576" s="74"/>
      <c r="L576" s="74"/>
      <c r="M576" s="74"/>
      <c r="N576" s="74"/>
      <c r="O576" s="74"/>
      <c r="P576" s="74"/>
      <c r="Q576" s="74"/>
      <c r="R576" s="74"/>
      <c r="S576" s="74"/>
      <c r="T576" s="74"/>
      <c r="U576" s="74"/>
      <c r="V576" s="21"/>
      <c r="W576" s="21"/>
      <c r="X576" s="21"/>
      <c r="Y576" s="21"/>
      <c r="Z576" s="21"/>
      <c r="AA576" s="21"/>
      <c r="AB576" s="21"/>
      <c r="AC576" s="21"/>
      <c r="AD576" s="21"/>
      <c r="AE576" s="21"/>
      <c r="AF576" s="21"/>
      <c r="AG576" s="21"/>
      <c r="AH576" s="21"/>
      <c r="AI576" s="21"/>
      <c r="AJ576" s="21"/>
      <c r="AK576" s="21"/>
      <c r="AL576" s="21"/>
      <c r="AM576" s="21"/>
      <c r="AN576" s="21"/>
    </row>
    <row r="577" spans="1:40" ht="14.5">
      <c r="A577" s="40" t="s">
        <v>1420</v>
      </c>
      <c r="B577" s="82">
        <v>44244</v>
      </c>
      <c r="C577" s="74">
        <v>1</v>
      </c>
      <c r="D577" s="74">
        <v>1</v>
      </c>
      <c r="E577" s="74"/>
      <c r="F577" s="74">
        <v>39</v>
      </c>
      <c r="G577" s="74"/>
      <c r="H577" s="74"/>
      <c r="I577" s="74"/>
      <c r="J577" s="74">
        <v>1</v>
      </c>
      <c r="K577" s="74"/>
      <c r="L577" s="74"/>
      <c r="M577" s="74"/>
      <c r="N577" s="74">
        <v>2600</v>
      </c>
      <c r="O577" s="74">
        <v>1</v>
      </c>
      <c r="P577" s="74"/>
      <c r="Q577" s="74"/>
      <c r="R577" s="74"/>
      <c r="S577" s="74">
        <v>1</v>
      </c>
      <c r="T577" s="74"/>
      <c r="U577" s="74"/>
      <c r="V577" s="21"/>
      <c r="W577" s="21"/>
      <c r="X577" s="21"/>
      <c r="Y577" s="21"/>
      <c r="Z577" s="21"/>
      <c r="AA577" s="21"/>
      <c r="AB577" s="21"/>
      <c r="AC577" s="21"/>
      <c r="AD577" s="21"/>
      <c r="AE577" s="21"/>
      <c r="AF577" s="21"/>
      <c r="AG577" s="21"/>
      <c r="AH577" s="21"/>
      <c r="AI577" s="21"/>
      <c r="AJ577" s="21"/>
      <c r="AK577" s="21"/>
      <c r="AL577" s="21"/>
      <c r="AM577" s="21"/>
      <c r="AN577" s="21"/>
    </row>
    <row r="578" spans="1:40" ht="14.5">
      <c r="A578" s="40" t="s">
        <v>1424</v>
      </c>
      <c r="B578" s="82">
        <v>44246</v>
      </c>
      <c r="C578" s="74">
        <v>45</v>
      </c>
      <c r="D578" s="74">
        <v>45</v>
      </c>
      <c r="E578" s="74"/>
      <c r="F578" s="74"/>
      <c r="G578" s="74"/>
      <c r="H578" s="74"/>
      <c r="I578" s="74"/>
      <c r="J578" s="74"/>
      <c r="K578" s="74"/>
      <c r="L578" s="74"/>
      <c r="M578" s="74"/>
      <c r="N578" s="74"/>
      <c r="O578" s="74"/>
      <c r="P578" s="74"/>
      <c r="Q578" s="74"/>
      <c r="R578" s="74"/>
      <c r="S578" s="74"/>
      <c r="T578" s="74"/>
      <c r="U578" s="74"/>
      <c r="V578" s="21"/>
      <c r="W578" s="21"/>
      <c r="X578" s="21"/>
      <c r="Y578" s="21"/>
      <c r="Z578" s="21"/>
      <c r="AA578" s="21"/>
      <c r="AB578" s="21"/>
      <c r="AC578" s="21"/>
      <c r="AD578" s="21"/>
      <c r="AE578" s="21"/>
      <c r="AF578" s="21"/>
      <c r="AG578" s="21"/>
      <c r="AH578" s="21"/>
      <c r="AI578" s="21"/>
      <c r="AJ578" s="21"/>
      <c r="AK578" s="21"/>
      <c r="AL578" s="21"/>
      <c r="AM578" s="21"/>
      <c r="AN578" s="21"/>
    </row>
    <row r="579" spans="1:40" ht="14.5">
      <c r="A579" s="40" t="s">
        <v>1425</v>
      </c>
      <c r="B579" s="82">
        <v>44230</v>
      </c>
      <c r="C579" s="74">
        <v>6</v>
      </c>
      <c r="D579" s="74">
        <v>5</v>
      </c>
      <c r="E579" s="74"/>
      <c r="F579" s="74" t="s">
        <v>2179</v>
      </c>
      <c r="G579" s="74"/>
      <c r="H579" s="74">
        <v>1</v>
      </c>
      <c r="I579" s="74">
        <v>1</v>
      </c>
      <c r="J579" s="74">
        <v>3</v>
      </c>
      <c r="K579" s="74"/>
      <c r="L579" s="74"/>
      <c r="M579" s="74"/>
      <c r="N579" s="74" t="s">
        <v>2180</v>
      </c>
      <c r="O579" s="74"/>
      <c r="P579" s="74"/>
      <c r="Q579" s="74"/>
      <c r="R579" s="74"/>
      <c r="S579" s="74"/>
      <c r="T579" s="74"/>
      <c r="U579" s="74"/>
      <c r="V579" s="21"/>
      <c r="W579" s="21"/>
      <c r="X579" s="21"/>
      <c r="Y579" s="21"/>
      <c r="Z579" s="21"/>
      <c r="AA579" s="21"/>
      <c r="AB579" s="21"/>
      <c r="AC579" s="21"/>
      <c r="AD579" s="21"/>
      <c r="AE579" s="21"/>
      <c r="AF579" s="21"/>
      <c r="AG579" s="21"/>
      <c r="AH579" s="21"/>
      <c r="AI579" s="21"/>
      <c r="AJ579" s="21"/>
      <c r="AK579" s="21"/>
      <c r="AL579" s="21"/>
      <c r="AM579" s="21"/>
      <c r="AN579" s="21"/>
    </row>
    <row r="580" spans="1:40" ht="14.5">
      <c r="A580" s="40" t="s">
        <v>1428</v>
      </c>
      <c r="B580" s="82">
        <v>44248</v>
      </c>
      <c r="C580" s="74">
        <v>62</v>
      </c>
      <c r="D580" s="74">
        <v>58</v>
      </c>
      <c r="E580" s="74"/>
      <c r="F580" s="74">
        <v>39</v>
      </c>
      <c r="G580" s="74"/>
      <c r="H580" s="74"/>
      <c r="I580" s="96">
        <v>3</v>
      </c>
      <c r="J580" s="74"/>
      <c r="K580" s="74"/>
      <c r="L580" s="74"/>
      <c r="M580" s="74"/>
      <c r="N580" s="74"/>
      <c r="O580" s="74"/>
      <c r="P580" s="74"/>
      <c r="Q580" s="74">
        <v>3</v>
      </c>
      <c r="R580" s="74"/>
      <c r="S580" s="74"/>
      <c r="T580" s="74"/>
      <c r="U580" s="74"/>
      <c r="V580" s="21"/>
      <c r="W580" s="21"/>
      <c r="X580" s="21"/>
      <c r="Y580" s="21"/>
      <c r="Z580" s="21"/>
      <c r="AA580" s="21"/>
      <c r="AB580" s="21"/>
      <c r="AC580" s="21"/>
      <c r="AD580" s="21"/>
      <c r="AE580" s="21"/>
      <c r="AF580" s="21"/>
      <c r="AG580" s="21"/>
      <c r="AH580" s="21"/>
      <c r="AI580" s="21"/>
      <c r="AJ580" s="21"/>
      <c r="AK580" s="21"/>
      <c r="AL580" s="21"/>
      <c r="AM580" s="21"/>
      <c r="AN580" s="21"/>
    </row>
    <row r="581" spans="1:40" ht="14.5">
      <c r="A581" s="40" t="s">
        <v>1431</v>
      </c>
      <c r="B581" s="82">
        <v>44224</v>
      </c>
      <c r="C581" s="74">
        <v>13</v>
      </c>
      <c r="D581" s="74">
        <v>13</v>
      </c>
      <c r="E581" s="74"/>
      <c r="F581" s="74" t="s">
        <v>2181</v>
      </c>
      <c r="G581" s="74"/>
      <c r="H581" s="74"/>
      <c r="I581" s="96">
        <v>1</v>
      </c>
      <c r="J581" s="136">
        <v>12</v>
      </c>
      <c r="K581" s="74"/>
      <c r="L581" s="74"/>
      <c r="M581" s="74"/>
      <c r="N581" s="74"/>
      <c r="O581" s="74"/>
      <c r="P581" s="74"/>
      <c r="Q581" s="74"/>
      <c r="R581" s="74"/>
      <c r="S581" s="74"/>
      <c r="T581" s="74"/>
      <c r="U581" s="74"/>
      <c r="V581" s="21"/>
      <c r="W581" s="21"/>
      <c r="X581" s="21"/>
      <c r="Y581" s="21"/>
      <c r="Z581" s="21"/>
      <c r="AA581" s="21"/>
      <c r="AB581" s="21"/>
      <c r="AC581" s="21"/>
      <c r="AD581" s="21"/>
      <c r="AE581" s="21"/>
      <c r="AF581" s="21"/>
      <c r="AG581" s="21"/>
      <c r="AH581" s="21"/>
      <c r="AI581" s="21"/>
      <c r="AJ581" s="21"/>
      <c r="AK581" s="21"/>
      <c r="AL581" s="21"/>
      <c r="AM581" s="21"/>
      <c r="AN581" s="21"/>
    </row>
    <row r="582" spans="1:40" ht="14.5">
      <c r="A582" s="40" t="s">
        <v>1433</v>
      </c>
      <c r="B582" s="82">
        <v>44245</v>
      </c>
      <c r="C582" s="74">
        <v>49</v>
      </c>
      <c r="D582" s="74">
        <v>49</v>
      </c>
      <c r="E582" s="74"/>
      <c r="F582" s="74" t="s">
        <v>2182</v>
      </c>
      <c r="G582" s="74"/>
      <c r="H582" s="74"/>
      <c r="I582" s="74"/>
      <c r="J582" s="74"/>
      <c r="K582" s="74"/>
      <c r="L582" s="74"/>
      <c r="M582" s="74"/>
      <c r="N582" s="74" t="s">
        <v>2183</v>
      </c>
      <c r="O582" s="74"/>
      <c r="P582" s="74"/>
      <c r="Q582" s="74"/>
      <c r="R582" s="74"/>
      <c r="S582" s="74"/>
      <c r="T582" s="74"/>
      <c r="U582" s="74"/>
      <c r="V582" s="21"/>
      <c r="W582" s="21"/>
      <c r="X582" s="21"/>
      <c r="Y582" s="21"/>
      <c r="Z582" s="21"/>
      <c r="AA582" s="21"/>
      <c r="AB582" s="21"/>
      <c r="AC582" s="21"/>
      <c r="AD582" s="21"/>
      <c r="AE582" s="21"/>
      <c r="AF582" s="21"/>
      <c r="AG582" s="21"/>
      <c r="AH582" s="21"/>
      <c r="AI582" s="21"/>
      <c r="AJ582" s="21"/>
      <c r="AK582" s="21"/>
      <c r="AL582" s="21"/>
      <c r="AM582" s="21"/>
      <c r="AN582" s="21"/>
    </row>
    <row r="583" spans="1:40" ht="14.5">
      <c r="A583" s="40" t="s">
        <v>1436</v>
      </c>
      <c r="B583" s="82">
        <v>44248</v>
      </c>
      <c r="C583" s="74">
        <v>10</v>
      </c>
      <c r="D583" s="74">
        <v>10</v>
      </c>
      <c r="E583" s="74">
        <v>4</v>
      </c>
      <c r="F583" s="74"/>
      <c r="G583" s="74"/>
      <c r="H583" s="74"/>
      <c r="I583" s="102">
        <v>6</v>
      </c>
      <c r="J583" s="74"/>
      <c r="K583" s="74"/>
      <c r="L583" s="74"/>
      <c r="M583" s="74"/>
      <c r="N583" s="74"/>
      <c r="O583" s="74">
        <v>8</v>
      </c>
      <c r="P583" s="74"/>
      <c r="Q583" s="74"/>
      <c r="R583" s="74"/>
      <c r="S583" s="74"/>
      <c r="T583" s="74"/>
      <c r="U583" s="74"/>
      <c r="V583" s="21"/>
      <c r="W583" s="21"/>
      <c r="X583" s="21"/>
      <c r="Y583" s="21"/>
      <c r="Z583" s="21"/>
      <c r="AA583" s="21"/>
      <c r="AB583" s="21"/>
      <c r="AC583" s="21"/>
      <c r="AD583" s="21"/>
      <c r="AE583" s="21"/>
      <c r="AF583" s="21"/>
      <c r="AG583" s="21"/>
      <c r="AH583" s="21"/>
      <c r="AI583" s="21"/>
      <c r="AJ583" s="21"/>
      <c r="AK583" s="21"/>
      <c r="AL583" s="21"/>
      <c r="AM583" s="21"/>
      <c r="AN583" s="21"/>
    </row>
    <row r="584" spans="1:40" ht="14.5">
      <c r="A584" s="40" t="s">
        <v>1441</v>
      </c>
      <c r="B584" s="82">
        <v>44233</v>
      </c>
      <c r="C584" s="74">
        <v>121</v>
      </c>
      <c r="D584" s="74">
        <v>122</v>
      </c>
      <c r="E584" s="74">
        <v>6</v>
      </c>
      <c r="F584" s="74"/>
      <c r="G584" s="74"/>
      <c r="H584" s="74"/>
      <c r="I584" s="102">
        <v>35</v>
      </c>
      <c r="J584" s="74"/>
      <c r="K584" s="74"/>
      <c r="L584" s="74"/>
      <c r="M584" s="74"/>
      <c r="N584" s="74">
        <v>2590</v>
      </c>
      <c r="O584" s="74">
        <v>40</v>
      </c>
      <c r="P584" s="74"/>
      <c r="Q584" s="74">
        <v>4</v>
      </c>
      <c r="R584" s="74"/>
      <c r="S584" s="74">
        <v>3</v>
      </c>
      <c r="T584" s="74"/>
      <c r="U584" s="74"/>
      <c r="V584" s="21"/>
      <c r="W584" s="21"/>
      <c r="X584" s="21"/>
      <c r="Y584" s="21"/>
      <c r="Z584" s="21"/>
      <c r="AA584" s="21"/>
      <c r="AB584" s="21"/>
      <c r="AC584" s="21"/>
      <c r="AD584" s="21"/>
      <c r="AE584" s="21"/>
      <c r="AF584" s="21"/>
      <c r="AG584" s="21"/>
      <c r="AH584" s="21"/>
      <c r="AI584" s="21"/>
      <c r="AJ584" s="21"/>
      <c r="AK584" s="21"/>
      <c r="AL584" s="21"/>
      <c r="AM584" s="21"/>
      <c r="AN584" s="21"/>
    </row>
    <row r="585" spans="1:40" ht="14.5">
      <c r="A585" s="40" t="s">
        <v>1443</v>
      </c>
      <c r="B585" s="82">
        <v>44269</v>
      </c>
      <c r="C585" s="74">
        <v>2</v>
      </c>
      <c r="D585" s="74">
        <v>2</v>
      </c>
      <c r="E585" s="74"/>
      <c r="F585" s="74" t="s">
        <v>2184</v>
      </c>
      <c r="G585" s="74"/>
      <c r="H585" s="74"/>
      <c r="I585" s="103"/>
      <c r="J585" s="74"/>
      <c r="K585" s="74"/>
      <c r="L585" s="74"/>
      <c r="M585" s="74"/>
      <c r="N585" s="74" t="s">
        <v>2185</v>
      </c>
      <c r="O585" s="74"/>
      <c r="P585" s="74"/>
      <c r="Q585" s="74"/>
      <c r="R585" s="74"/>
      <c r="S585" s="74"/>
      <c r="T585" s="74"/>
      <c r="U585" s="74"/>
      <c r="V585" s="21"/>
      <c r="W585" s="21"/>
      <c r="X585" s="21"/>
      <c r="Y585" s="21"/>
      <c r="Z585" s="21"/>
      <c r="AA585" s="21"/>
      <c r="AB585" s="21"/>
      <c r="AC585" s="21"/>
      <c r="AD585" s="21"/>
      <c r="AE585" s="21"/>
      <c r="AF585" s="21"/>
      <c r="AG585" s="21"/>
      <c r="AH585" s="21"/>
      <c r="AI585" s="21"/>
      <c r="AJ585" s="21"/>
      <c r="AK585" s="21"/>
      <c r="AL585" s="21"/>
      <c r="AM585" s="21"/>
      <c r="AN585" s="21"/>
    </row>
    <row r="586" spans="1:40" ht="14.5">
      <c r="A586" s="40" t="s">
        <v>1447</v>
      </c>
      <c r="B586" s="82">
        <v>44267</v>
      </c>
      <c r="C586" s="74">
        <v>5</v>
      </c>
      <c r="D586" s="74">
        <v>3</v>
      </c>
      <c r="E586" s="74"/>
      <c r="F586" s="74" t="s">
        <v>2186</v>
      </c>
      <c r="G586" s="74"/>
      <c r="H586" s="74"/>
      <c r="I586" s="103">
        <v>3</v>
      </c>
      <c r="J586" s="74">
        <v>2</v>
      </c>
      <c r="K586" s="74"/>
      <c r="L586" s="74"/>
      <c r="M586" s="74"/>
      <c r="N586" s="74"/>
      <c r="O586" s="74"/>
      <c r="P586" s="74"/>
      <c r="Q586" s="74"/>
      <c r="R586" s="74"/>
      <c r="S586" s="74"/>
      <c r="T586" s="74"/>
      <c r="U586" s="74"/>
      <c r="V586" s="21"/>
      <c r="W586" s="21"/>
      <c r="X586" s="21"/>
      <c r="Y586" s="21"/>
      <c r="Z586" s="21"/>
      <c r="AA586" s="21"/>
      <c r="AB586" s="21"/>
      <c r="AC586" s="21"/>
      <c r="AD586" s="21"/>
      <c r="AE586" s="21"/>
      <c r="AF586" s="21"/>
      <c r="AG586" s="21"/>
      <c r="AH586" s="21"/>
      <c r="AI586" s="21"/>
      <c r="AJ586" s="21"/>
      <c r="AK586" s="21"/>
      <c r="AL586" s="21"/>
      <c r="AM586" s="21"/>
      <c r="AN586" s="21"/>
    </row>
    <row r="587" spans="1:40" ht="14.5">
      <c r="A587" s="40" t="s">
        <v>1451</v>
      </c>
      <c r="B587" s="82">
        <v>44263</v>
      </c>
      <c r="C587" s="74">
        <v>1</v>
      </c>
      <c r="D587" s="74">
        <v>1</v>
      </c>
      <c r="E587" s="74"/>
      <c r="F587" s="74" t="s">
        <v>2187</v>
      </c>
      <c r="G587" s="74"/>
      <c r="H587" s="74"/>
      <c r="I587" s="103"/>
      <c r="J587" s="74">
        <v>1</v>
      </c>
      <c r="K587" s="74"/>
      <c r="L587" s="74"/>
      <c r="M587" s="74"/>
      <c r="N587" s="74"/>
      <c r="O587" s="74"/>
      <c r="P587" s="74"/>
      <c r="Q587" s="74"/>
      <c r="R587" s="74"/>
      <c r="S587" s="74"/>
      <c r="T587" s="74"/>
      <c r="U587" s="74"/>
      <c r="V587" s="21"/>
      <c r="W587" s="21"/>
      <c r="X587" s="21"/>
      <c r="Y587" s="21"/>
      <c r="Z587" s="21"/>
      <c r="AA587" s="21"/>
      <c r="AB587" s="21"/>
      <c r="AC587" s="21"/>
      <c r="AD587" s="21"/>
      <c r="AE587" s="21"/>
      <c r="AF587" s="21"/>
      <c r="AG587" s="21"/>
      <c r="AH587" s="21"/>
      <c r="AI587" s="21"/>
      <c r="AJ587" s="21"/>
      <c r="AK587" s="21"/>
      <c r="AL587" s="21"/>
      <c r="AM587" s="21"/>
      <c r="AN587" s="21"/>
    </row>
    <row r="588" spans="1:40" ht="14.5">
      <c r="A588" s="40" t="s">
        <v>1453</v>
      </c>
      <c r="B588" s="82">
        <v>44258</v>
      </c>
      <c r="C588" s="74">
        <v>1</v>
      </c>
      <c r="D588" s="74">
        <v>1</v>
      </c>
      <c r="E588" s="74"/>
      <c r="F588" s="74" t="s">
        <v>2188</v>
      </c>
      <c r="G588" s="74"/>
      <c r="H588" s="74"/>
      <c r="I588" s="103">
        <v>1</v>
      </c>
      <c r="J588" s="74"/>
      <c r="K588" s="74"/>
      <c r="L588" s="74"/>
      <c r="M588" s="74"/>
      <c r="N588" s="74">
        <v>2250</v>
      </c>
      <c r="O588" s="74"/>
      <c r="P588" s="74"/>
      <c r="Q588" s="74"/>
      <c r="R588" s="74"/>
      <c r="S588" s="74"/>
      <c r="T588" s="74"/>
      <c r="U588" s="74"/>
      <c r="V588" s="21"/>
      <c r="W588" s="21"/>
      <c r="X588" s="21"/>
      <c r="Y588" s="21"/>
      <c r="Z588" s="21"/>
      <c r="AA588" s="21"/>
      <c r="AB588" s="21"/>
      <c r="AC588" s="21"/>
      <c r="AD588" s="21"/>
      <c r="AE588" s="21"/>
      <c r="AF588" s="21"/>
      <c r="AG588" s="21"/>
      <c r="AH588" s="21"/>
      <c r="AI588" s="21"/>
      <c r="AJ588" s="21"/>
      <c r="AK588" s="21"/>
      <c r="AL588" s="21"/>
      <c r="AM588" s="21"/>
      <c r="AN588" s="21"/>
    </row>
    <row r="589" spans="1:40" ht="14.5">
      <c r="A589" s="40" t="s">
        <v>574</v>
      </c>
      <c r="B589" s="82">
        <v>44266</v>
      </c>
      <c r="C589" s="74">
        <v>30</v>
      </c>
      <c r="D589" s="74">
        <v>30</v>
      </c>
      <c r="E589" s="74">
        <v>73</v>
      </c>
      <c r="F589" s="74" t="s">
        <v>2189</v>
      </c>
      <c r="G589" s="74"/>
      <c r="H589" s="74"/>
      <c r="I589" s="103"/>
      <c r="J589" s="74"/>
      <c r="K589" s="74"/>
      <c r="L589" s="74"/>
      <c r="M589" s="74"/>
      <c r="N589" s="74" t="s">
        <v>2190</v>
      </c>
      <c r="O589" s="74">
        <v>8</v>
      </c>
      <c r="P589" s="74"/>
      <c r="Q589" s="74"/>
      <c r="R589" s="74"/>
      <c r="S589" s="74"/>
      <c r="T589" s="74"/>
      <c r="U589" s="74"/>
      <c r="V589" s="21"/>
      <c r="W589" s="21"/>
      <c r="X589" s="21"/>
      <c r="Y589" s="21"/>
      <c r="Z589" s="21"/>
      <c r="AA589" s="21"/>
      <c r="AB589" s="21"/>
      <c r="AC589" s="21"/>
      <c r="AD589" s="21"/>
      <c r="AE589" s="21"/>
      <c r="AF589" s="21"/>
      <c r="AG589" s="21"/>
      <c r="AH589" s="21"/>
      <c r="AI589" s="21"/>
      <c r="AJ589" s="21"/>
      <c r="AK589" s="21"/>
      <c r="AL589" s="21"/>
      <c r="AM589" s="21"/>
      <c r="AN589" s="21"/>
    </row>
    <row r="590" spans="1:40" ht="14.5">
      <c r="A590" s="40" t="s">
        <v>1456</v>
      </c>
      <c r="B590" s="82">
        <v>44266</v>
      </c>
      <c r="C590" s="74">
        <v>1</v>
      </c>
      <c r="D590" s="74">
        <v>1</v>
      </c>
      <c r="E590" s="74"/>
      <c r="F590" s="74" t="s">
        <v>993</v>
      </c>
      <c r="G590" s="74"/>
      <c r="H590" s="74"/>
      <c r="I590" s="103"/>
      <c r="J590" s="74">
        <v>1</v>
      </c>
      <c r="K590" s="74"/>
      <c r="L590" s="74"/>
      <c r="M590" s="74"/>
      <c r="N590" s="74"/>
      <c r="O590" s="74"/>
      <c r="P590" s="74"/>
      <c r="Q590" s="74"/>
      <c r="R590" s="74"/>
      <c r="S590" s="74"/>
      <c r="T590" s="74"/>
      <c r="U590" s="74"/>
      <c r="V590" s="21"/>
      <c r="W590" s="21"/>
      <c r="X590" s="21"/>
      <c r="Y590" s="21"/>
      <c r="Z590" s="21"/>
      <c r="AA590" s="21"/>
      <c r="AB590" s="21"/>
      <c r="AC590" s="21"/>
      <c r="AD590" s="21"/>
      <c r="AE590" s="21"/>
      <c r="AF590" s="21"/>
      <c r="AG590" s="21"/>
      <c r="AH590" s="21"/>
      <c r="AI590" s="21"/>
      <c r="AJ590" s="21"/>
      <c r="AK590" s="21"/>
      <c r="AL590" s="21"/>
      <c r="AM590" s="21"/>
      <c r="AN590" s="21"/>
    </row>
    <row r="591" spans="1:40" ht="14.5">
      <c r="A591" s="40" t="s">
        <v>1458</v>
      </c>
      <c r="B591" s="82">
        <v>44263</v>
      </c>
      <c r="C591" s="74">
        <v>1</v>
      </c>
      <c r="D591" s="74">
        <v>1</v>
      </c>
      <c r="E591" s="74"/>
      <c r="F591" s="74" t="s">
        <v>2191</v>
      </c>
      <c r="G591" s="74"/>
      <c r="H591" s="74"/>
      <c r="I591" s="103"/>
      <c r="J591" s="74">
        <v>1</v>
      </c>
      <c r="K591" s="74"/>
      <c r="L591" s="74"/>
      <c r="M591" s="74"/>
      <c r="N591" s="74"/>
      <c r="O591" s="74"/>
      <c r="P591" s="74"/>
      <c r="Q591" s="74"/>
      <c r="R591" s="74"/>
      <c r="S591" s="74"/>
      <c r="T591" s="74"/>
      <c r="U591" s="74"/>
      <c r="V591" s="21"/>
      <c r="W591" s="21"/>
      <c r="X591" s="21"/>
      <c r="Y591" s="21"/>
      <c r="Z591" s="21"/>
      <c r="AA591" s="21"/>
      <c r="AB591" s="21"/>
      <c r="AC591" s="21"/>
      <c r="AD591" s="21"/>
      <c r="AE591" s="21"/>
      <c r="AF591" s="21"/>
      <c r="AG591" s="21"/>
      <c r="AH591" s="21"/>
      <c r="AI591" s="21"/>
      <c r="AJ591" s="21"/>
      <c r="AK591" s="21"/>
      <c r="AL591" s="21"/>
      <c r="AM591" s="21"/>
      <c r="AN591" s="21"/>
    </row>
    <row r="592" spans="1:40" ht="14.5">
      <c r="A592" s="40" t="s">
        <v>1461</v>
      </c>
      <c r="B592" s="10">
        <v>44258</v>
      </c>
      <c r="C592" s="74">
        <v>1</v>
      </c>
      <c r="D592" s="74">
        <v>1</v>
      </c>
      <c r="E592" s="74"/>
      <c r="F592" s="74"/>
      <c r="G592" s="74"/>
      <c r="H592" s="74"/>
      <c r="I592" s="103"/>
      <c r="J592" s="74"/>
      <c r="K592" s="74"/>
      <c r="L592" s="74"/>
      <c r="M592" s="74"/>
      <c r="N592" s="74">
        <v>3750</v>
      </c>
      <c r="O592" s="74">
        <v>1</v>
      </c>
      <c r="P592" s="74"/>
      <c r="Q592" s="74"/>
      <c r="R592" s="74"/>
      <c r="S592" s="74"/>
      <c r="T592" s="74"/>
      <c r="U592" s="74"/>
      <c r="V592" s="21"/>
      <c r="W592" s="21"/>
      <c r="X592" s="21"/>
      <c r="Y592" s="21"/>
      <c r="Z592" s="21"/>
      <c r="AA592" s="21"/>
      <c r="AB592" s="21"/>
      <c r="AC592" s="21"/>
      <c r="AD592" s="21"/>
      <c r="AE592" s="21"/>
      <c r="AF592" s="21"/>
      <c r="AG592" s="21"/>
      <c r="AH592" s="21"/>
      <c r="AI592" s="21"/>
      <c r="AJ592" s="21"/>
      <c r="AK592" s="21"/>
      <c r="AL592" s="21"/>
      <c r="AM592" s="21"/>
      <c r="AN592" s="21"/>
    </row>
    <row r="593" spans="1:40" ht="14.5">
      <c r="A593" s="40" t="s">
        <v>1464</v>
      </c>
      <c r="B593" s="10">
        <v>44270</v>
      </c>
      <c r="C593" s="74"/>
      <c r="D593" s="74"/>
      <c r="E593" s="74"/>
      <c r="F593" s="74"/>
      <c r="G593" s="74"/>
      <c r="H593" s="74"/>
      <c r="I593" s="103"/>
      <c r="J593" s="74"/>
      <c r="K593" s="74"/>
      <c r="L593" s="74"/>
      <c r="M593" s="74"/>
      <c r="N593" s="74"/>
      <c r="O593" s="74"/>
      <c r="P593" s="74"/>
      <c r="Q593" s="74"/>
      <c r="R593" s="74"/>
      <c r="S593" s="74"/>
      <c r="T593" s="74"/>
      <c r="U593" s="74"/>
      <c r="V593" s="21"/>
      <c r="W593" s="21"/>
      <c r="X593" s="21"/>
      <c r="Y593" s="21"/>
      <c r="Z593" s="21"/>
      <c r="AA593" s="21"/>
      <c r="AB593" s="21"/>
      <c r="AC593" s="21"/>
      <c r="AD593" s="21"/>
      <c r="AE593" s="21"/>
      <c r="AF593" s="21"/>
      <c r="AG593" s="21"/>
      <c r="AH593" s="21"/>
      <c r="AI593" s="21"/>
      <c r="AJ593" s="21"/>
      <c r="AK593" s="21"/>
      <c r="AL593" s="21"/>
      <c r="AM593" s="21"/>
      <c r="AN593" s="21"/>
    </row>
    <row r="594" spans="1:40" ht="14.5">
      <c r="A594" s="40" t="s">
        <v>1465</v>
      </c>
      <c r="B594" s="10">
        <v>44253</v>
      </c>
      <c r="C594" s="74">
        <v>55</v>
      </c>
      <c r="D594" s="74">
        <v>55</v>
      </c>
      <c r="E594" s="74"/>
      <c r="F594" s="74" t="s">
        <v>2192</v>
      </c>
      <c r="G594" s="74"/>
      <c r="H594" s="74"/>
      <c r="I594" s="102">
        <v>19</v>
      </c>
      <c r="J594" s="136">
        <v>36</v>
      </c>
      <c r="K594" s="74"/>
      <c r="L594" s="74"/>
      <c r="M594" s="74"/>
      <c r="N594" s="74" t="s">
        <v>2193</v>
      </c>
      <c r="O594" s="74">
        <v>9</v>
      </c>
      <c r="P594" s="74"/>
      <c r="Q594" s="74"/>
      <c r="R594" s="74">
        <v>11</v>
      </c>
      <c r="S594" s="74">
        <v>2</v>
      </c>
      <c r="T594" s="74"/>
      <c r="U594" s="74"/>
      <c r="V594" s="21"/>
      <c r="W594" s="21"/>
      <c r="X594" s="21"/>
      <c r="Y594" s="21"/>
      <c r="Z594" s="21"/>
      <c r="AA594" s="21"/>
      <c r="AB594" s="21"/>
      <c r="AC594" s="21"/>
      <c r="AD594" s="21"/>
      <c r="AE594" s="21"/>
      <c r="AF594" s="21"/>
      <c r="AG594" s="21"/>
      <c r="AH594" s="21"/>
      <c r="AI594" s="21"/>
      <c r="AJ594" s="21"/>
      <c r="AK594" s="21"/>
      <c r="AL594" s="21"/>
      <c r="AM594" s="21"/>
      <c r="AN594" s="21"/>
    </row>
    <row r="595" spans="1:40" ht="14.5">
      <c r="A595" s="40" t="s">
        <v>1469</v>
      </c>
      <c r="B595" s="10">
        <v>44246</v>
      </c>
      <c r="C595" s="74">
        <v>887</v>
      </c>
      <c r="D595" s="74">
        <v>887</v>
      </c>
      <c r="E595" s="74"/>
      <c r="F595" s="74"/>
      <c r="G595" s="74"/>
      <c r="H595" s="125">
        <v>41</v>
      </c>
      <c r="I595" s="102">
        <v>94</v>
      </c>
      <c r="J595" s="74"/>
      <c r="K595" s="74"/>
      <c r="L595" s="74"/>
      <c r="M595" s="74"/>
      <c r="N595" s="74"/>
      <c r="O595" s="74">
        <v>72</v>
      </c>
      <c r="P595" s="74"/>
      <c r="Q595" s="74"/>
      <c r="R595" s="74"/>
      <c r="S595" s="74">
        <v>8</v>
      </c>
      <c r="T595" s="74"/>
      <c r="U595" s="74"/>
      <c r="V595" s="21"/>
      <c r="W595" s="21"/>
      <c r="X595" s="21"/>
      <c r="Y595" s="21"/>
      <c r="Z595" s="21"/>
      <c r="AA595" s="21"/>
      <c r="AB595" s="21"/>
      <c r="AC595" s="21"/>
      <c r="AD595" s="21"/>
      <c r="AE595" s="21"/>
      <c r="AF595" s="21"/>
      <c r="AG595" s="21"/>
      <c r="AH595" s="21"/>
      <c r="AI595" s="21"/>
      <c r="AJ595" s="21"/>
      <c r="AK595" s="21"/>
      <c r="AL595" s="21"/>
      <c r="AM595" s="21"/>
      <c r="AN595" s="21"/>
    </row>
    <row r="596" spans="1:40" ht="14.5">
      <c r="A596" s="40" t="s">
        <v>1472</v>
      </c>
      <c r="B596" s="10">
        <v>44243</v>
      </c>
      <c r="C596" s="74">
        <v>44</v>
      </c>
      <c r="D596" s="74">
        <v>41</v>
      </c>
      <c r="E596" s="74"/>
      <c r="F596" s="74"/>
      <c r="G596" s="74"/>
      <c r="H596" s="74">
        <v>1</v>
      </c>
      <c r="I596" s="103">
        <v>5</v>
      </c>
      <c r="J596" s="136">
        <v>35</v>
      </c>
      <c r="K596" s="74"/>
      <c r="L596" s="74"/>
      <c r="M596" s="74">
        <v>8</v>
      </c>
      <c r="N596" s="74" t="s">
        <v>2194</v>
      </c>
      <c r="O596" s="74">
        <v>6</v>
      </c>
      <c r="P596" s="74"/>
      <c r="Q596" s="74"/>
      <c r="R596" s="74">
        <v>13</v>
      </c>
      <c r="S596" s="74"/>
      <c r="T596" s="74"/>
      <c r="U596" s="74"/>
      <c r="V596" s="21"/>
      <c r="W596" s="21"/>
      <c r="X596" s="21"/>
      <c r="Y596" s="21"/>
      <c r="Z596" s="21"/>
      <c r="AA596" s="21"/>
      <c r="AB596" s="21"/>
      <c r="AC596" s="21"/>
      <c r="AD596" s="21"/>
      <c r="AE596" s="21"/>
      <c r="AF596" s="21"/>
      <c r="AG596" s="21"/>
      <c r="AH596" s="21"/>
      <c r="AI596" s="21"/>
      <c r="AJ596" s="21"/>
      <c r="AK596" s="21"/>
      <c r="AL596" s="21"/>
      <c r="AM596" s="21"/>
      <c r="AN596" s="21"/>
    </row>
    <row r="597" spans="1:40" ht="14.5">
      <c r="A597" s="40" t="s">
        <v>1474</v>
      </c>
      <c r="B597" s="123" t="s">
        <v>1475</v>
      </c>
      <c r="C597" s="74">
        <v>1</v>
      </c>
      <c r="D597" s="74">
        <v>1</v>
      </c>
      <c r="E597" s="74"/>
      <c r="F597" s="74" t="s">
        <v>1247</v>
      </c>
      <c r="G597" s="74"/>
      <c r="H597" s="74"/>
      <c r="I597" s="103"/>
      <c r="J597" s="74">
        <v>1</v>
      </c>
      <c r="K597" s="74"/>
      <c r="L597" s="74"/>
      <c r="M597" s="74"/>
      <c r="N597" s="74"/>
      <c r="O597" s="74"/>
      <c r="P597" s="74"/>
      <c r="Q597" s="74"/>
      <c r="R597" s="74"/>
      <c r="S597" s="74"/>
      <c r="T597" s="74"/>
      <c r="U597" s="74"/>
      <c r="V597" s="21"/>
      <c r="W597" s="21"/>
      <c r="X597" s="21"/>
      <c r="Y597" s="21"/>
      <c r="Z597" s="21"/>
      <c r="AA597" s="21"/>
      <c r="AB597" s="21"/>
      <c r="AC597" s="21"/>
      <c r="AD597" s="21"/>
      <c r="AE597" s="21"/>
      <c r="AF597" s="21"/>
      <c r="AG597" s="21"/>
      <c r="AH597" s="21"/>
      <c r="AI597" s="21"/>
      <c r="AJ597" s="21"/>
      <c r="AK597" s="21"/>
      <c r="AL597" s="21"/>
      <c r="AM597" s="21"/>
      <c r="AN597" s="21"/>
    </row>
    <row r="598" spans="1:40" ht="14.5">
      <c r="A598" s="40" t="s">
        <v>1363</v>
      </c>
      <c r="B598" s="10">
        <v>44228</v>
      </c>
      <c r="C598" s="74">
        <v>1</v>
      </c>
      <c r="D598" s="74">
        <v>1</v>
      </c>
      <c r="E598" s="74"/>
      <c r="F598" s="74">
        <v>33</v>
      </c>
      <c r="G598" s="74"/>
      <c r="H598" s="74"/>
      <c r="I598" s="103">
        <v>1</v>
      </c>
      <c r="J598" s="74"/>
      <c r="K598" s="74"/>
      <c r="L598" s="74"/>
      <c r="M598" s="74"/>
      <c r="N598" s="74"/>
      <c r="O598" s="74"/>
      <c r="P598" s="74"/>
      <c r="Q598" s="74"/>
      <c r="R598" s="74"/>
      <c r="S598" s="74"/>
      <c r="T598" s="74"/>
      <c r="U598" s="74"/>
      <c r="V598" s="21"/>
      <c r="W598" s="21"/>
      <c r="X598" s="21"/>
      <c r="Y598" s="21"/>
      <c r="Z598" s="21"/>
      <c r="AA598" s="21"/>
      <c r="AB598" s="21"/>
      <c r="AC598" s="21"/>
      <c r="AD598" s="21"/>
      <c r="AE598" s="21"/>
      <c r="AF598" s="21"/>
      <c r="AG598" s="21"/>
      <c r="AH598" s="21"/>
      <c r="AI598" s="21"/>
      <c r="AJ598" s="21"/>
      <c r="AK598" s="21"/>
      <c r="AL598" s="21"/>
      <c r="AM598" s="21"/>
      <c r="AN598" s="21"/>
    </row>
    <row r="599" spans="1:40" ht="14.5">
      <c r="A599" s="40" t="s">
        <v>584</v>
      </c>
      <c r="B599" s="82">
        <v>44202</v>
      </c>
      <c r="C599" s="74">
        <v>5</v>
      </c>
      <c r="D599" s="74">
        <v>5</v>
      </c>
      <c r="E599" s="74"/>
      <c r="F599" s="74"/>
      <c r="G599" s="74"/>
      <c r="H599" s="74"/>
      <c r="I599" s="103"/>
      <c r="J599" s="74"/>
      <c r="K599" s="74"/>
      <c r="L599" s="74"/>
      <c r="M599" s="74"/>
      <c r="N599" s="74">
        <v>3095</v>
      </c>
      <c r="O599" s="74">
        <v>4</v>
      </c>
      <c r="P599" s="74"/>
      <c r="Q599" s="74"/>
      <c r="R599" s="74"/>
      <c r="S599" s="74"/>
      <c r="T599" s="74"/>
      <c r="U599" s="74"/>
      <c r="V599" s="21"/>
      <c r="W599" s="21"/>
      <c r="X599" s="21"/>
      <c r="Y599" s="21"/>
      <c r="Z599" s="21"/>
      <c r="AA599" s="21"/>
      <c r="AB599" s="21"/>
      <c r="AC599" s="21"/>
      <c r="AD599" s="21"/>
      <c r="AE599" s="21"/>
      <c r="AF599" s="21"/>
      <c r="AG599" s="21"/>
      <c r="AH599" s="21"/>
      <c r="AI599" s="21"/>
      <c r="AJ599" s="21"/>
      <c r="AK599" s="21"/>
      <c r="AL599" s="21"/>
      <c r="AM599" s="21"/>
      <c r="AN599" s="21"/>
    </row>
    <row r="600" spans="1:40" ht="14.5">
      <c r="A600" s="40" t="s">
        <v>1477</v>
      </c>
      <c r="B600" s="82">
        <v>44275</v>
      </c>
      <c r="C600" s="74">
        <v>2</v>
      </c>
      <c r="D600" s="74">
        <v>1</v>
      </c>
      <c r="E600" s="74"/>
      <c r="F600" s="74">
        <v>36.4</v>
      </c>
      <c r="G600" s="74"/>
      <c r="H600" s="74"/>
      <c r="I600" s="103"/>
      <c r="J600" s="74"/>
      <c r="K600" s="74"/>
      <c r="L600" s="74"/>
      <c r="M600" s="74"/>
      <c r="N600" s="74" t="s">
        <v>2195</v>
      </c>
      <c r="O600" s="74"/>
      <c r="P600" s="74"/>
      <c r="Q600" s="74"/>
      <c r="R600" s="74"/>
      <c r="S600" s="74"/>
      <c r="T600" s="74"/>
      <c r="U600" s="74"/>
      <c r="V600" s="21"/>
      <c r="W600" s="21"/>
      <c r="X600" s="21"/>
      <c r="Y600" s="21"/>
      <c r="Z600" s="21"/>
      <c r="AA600" s="21"/>
      <c r="AB600" s="21"/>
      <c r="AC600" s="21"/>
      <c r="AD600" s="21"/>
      <c r="AE600" s="21"/>
      <c r="AF600" s="21"/>
      <c r="AG600" s="21"/>
      <c r="AH600" s="21"/>
      <c r="AI600" s="21"/>
      <c r="AJ600" s="21"/>
      <c r="AK600" s="21"/>
      <c r="AL600" s="21"/>
      <c r="AM600" s="21"/>
      <c r="AN600" s="21"/>
    </row>
    <row r="601" spans="1:40" ht="14.5">
      <c r="A601" s="40" t="s">
        <v>1480</v>
      </c>
      <c r="B601" s="82">
        <v>44271</v>
      </c>
      <c r="C601" s="74">
        <v>1</v>
      </c>
      <c r="D601" s="74">
        <v>1</v>
      </c>
      <c r="E601" s="74"/>
      <c r="F601" s="74"/>
      <c r="G601" s="74"/>
      <c r="H601" s="74"/>
      <c r="I601" s="103"/>
      <c r="J601" s="74">
        <v>1</v>
      </c>
      <c r="K601" s="74"/>
      <c r="L601" s="74"/>
      <c r="M601" s="74"/>
      <c r="N601" s="74"/>
      <c r="O601" s="74"/>
      <c r="P601" s="74"/>
      <c r="Q601" s="74"/>
      <c r="R601" s="74"/>
      <c r="S601" s="74"/>
      <c r="T601" s="74"/>
      <c r="U601" s="74"/>
      <c r="V601" s="21"/>
      <c r="W601" s="21"/>
      <c r="X601" s="21"/>
      <c r="Y601" s="21"/>
      <c r="Z601" s="21"/>
      <c r="AA601" s="21"/>
      <c r="AB601" s="21"/>
      <c r="AC601" s="21"/>
      <c r="AD601" s="21"/>
      <c r="AE601" s="21"/>
      <c r="AF601" s="21"/>
      <c r="AG601" s="21"/>
      <c r="AH601" s="21"/>
      <c r="AI601" s="21"/>
      <c r="AJ601" s="21"/>
      <c r="AK601" s="21"/>
      <c r="AL601" s="21"/>
      <c r="AM601" s="21"/>
      <c r="AN601" s="21"/>
    </row>
    <row r="602" spans="1:40" ht="14.5">
      <c r="A602" s="40" t="s">
        <v>1481</v>
      </c>
      <c r="B602" s="82">
        <v>44271</v>
      </c>
      <c r="C602" s="74">
        <v>1</v>
      </c>
      <c r="D602" s="74">
        <v>1</v>
      </c>
      <c r="E602" s="74"/>
      <c r="F602" s="74" t="s">
        <v>2196</v>
      </c>
      <c r="G602" s="74"/>
      <c r="H602" s="74"/>
      <c r="I602" s="103"/>
      <c r="J602" s="74">
        <v>1</v>
      </c>
      <c r="K602" s="74"/>
      <c r="L602" s="74"/>
      <c r="M602" s="74"/>
      <c r="N602" s="74">
        <v>3700</v>
      </c>
      <c r="O602" s="74"/>
      <c r="P602" s="74"/>
      <c r="Q602" s="74"/>
      <c r="R602" s="74"/>
      <c r="S602" s="74"/>
      <c r="T602" s="74"/>
      <c r="U602" s="74"/>
      <c r="V602" s="21"/>
      <c r="W602" s="21"/>
      <c r="X602" s="21"/>
      <c r="Y602" s="21"/>
      <c r="Z602" s="21"/>
      <c r="AA602" s="21"/>
      <c r="AB602" s="21"/>
      <c r="AC602" s="21"/>
      <c r="AD602" s="21"/>
      <c r="AE602" s="21"/>
      <c r="AF602" s="21"/>
      <c r="AG602" s="21"/>
      <c r="AH602" s="21"/>
      <c r="AI602" s="21"/>
      <c r="AJ602" s="21"/>
      <c r="AK602" s="21"/>
      <c r="AL602" s="21"/>
      <c r="AM602" s="21"/>
      <c r="AN602" s="21"/>
    </row>
    <row r="603" spans="1:40" ht="14.5">
      <c r="A603" s="40" t="s">
        <v>1482</v>
      </c>
      <c r="B603" s="82">
        <v>44265</v>
      </c>
      <c r="C603" s="74">
        <v>1</v>
      </c>
      <c r="D603" s="74">
        <v>1</v>
      </c>
      <c r="E603" s="74"/>
      <c r="F603" s="74"/>
      <c r="G603" s="74"/>
      <c r="H603" s="74"/>
      <c r="I603" s="103"/>
      <c r="J603" s="74"/>
      <c r="K603" s="74"/>
      <c r="L603" s="74"/>
      <c r="M603" s="74"/>
      <c r="N603" s="74"/>
      <c r="O603" s="74"/>
      <c r="P603" s="74"/>
      <c r="Q603" s="74"/>
      <c r="R603" s="74"/>
      <c r="S603" s="74"/>
      <c r="T603" s="74"/>
      <c r="U603" s="74"/>
      <c r="V603" s="21"/>
      <c r="W603" s="21"/>
      <c r="X603" s="21"/>
      <c r="Y603" s="21"/>
      <c r="Z603" s="21"/>
      <c r="AA603" s="21"/>
      <c r="AB603" s="21"/>
      <c r="AC603" s="21"/>
      <c r="AD603" s="21"/>
      <c r="AE603" s="21"/>
      <c r="AF603" s="21"/>
      <c r="AG603" s="21"/>
      <c r="AH603" s="21"/>
      <c r="AI603" s="21"/>
      <c r="AJ603" s="21"/>
      <c r="AK603" s="21"/>
      <c r="AL603" s="21"/>
      <c r="AM603" s="21"/>
      <c r="AN603" s="21"/>
    </row>
    <row r="604" spans="1:40" ht="14.5">
      <c r="A604" s="40" t="s">
        <v>1483</v>
      </c>
      <c r="B604" s="82">
        <v>44265</v>
      </c>
      <c r="C604" s="74">
        <v>1</v>
      </c>
      <c r="D604" s="74">
        <v>1</v>
      </c>
      <c r="E604" s="74"/>
      <c r="F604" s="74">
        <v>26</v>
      </c>
      <c r="G604" s="74">
        <v>1</v>
      </c>
      <c r="H604" s="74"/>
      <c r="I604" s="103"/>
      <c r="J604" s="74"/>
      <c r="K604" s="74"/>
      <c r="L604" s="74">
        <v>1</v>
      </c>
      <c r="M604" s="74"/>
      <c r="N604" s="74">
        <v>397</v>
      </c>
      <c r="O604" s="74">
        <v>1</v>
      </c>
      <c r="P604" s="74"/>
      <c r="Q604" s="74"/>
      <c r="R604" s="74">
        <v>1</v>
      </c>
      <c r="S604" s="74">
        <v>1</v>
      </c>
      <c r="T604" s="74"/>
      <c r="U604" s="74"/>
      <c r="V604" s="21"/>
      <c r="W604" s="21"/>
      <c r="X604" s="21"/>
      <c r="Y604" s="21"/>
      <c r="Z604" s="21"/>
      <c r="AA604" s="21"/>
      <c r="AB604" s="21"/>
      <c r="AC604" s="21"/>
      <c r="AD604" s="21"/>
      <c r="AE604" s="21"/>
      <c r="AF604" s="21"/>
      <c r="AG604" s="21"/>
      <c r="AH604" s="21"/>
      <c r="AI604" s="21"/>
      <c r="AJ604" s="21"/>
      <c r="AK604" s="21"/>
      <c r="AL604" s="21"/>
      <c r="AM604" s="21"/>
      <c r="AN604" s="21"/>
    </row>
    <row r="605" spans="1:40" ht="14.5">
      <c r="A605" s="40" t="s">
        <v>1284</v>
      </c>
      <c r="B605" s="82">
        <v>44264</v>
      </c>
      <c r="C605" s="74">
        <v>7</v>
      </c>
      <c r="D605" s="74">
        <v>5</v>
      </c>
      <c r="E605" s="74">
        <v>1</v>
      </c>
      <c r="F605" s="74" t="s">
        <v>1444</v>
      </c>
      <c r="G605" s="74"/>
      <c r="H605" s="74">
        <v>2</v>
      </c>
      <c r="I605" s="103">
        <v>2</v>
      </c>
      <c r="J605" s="74">
        <v>3</v>
      </c>
      <c r="K605" s="74"/>
      <c r="L605" s="74"/>
      <c r="M605" s="74"/>
      <c r="N605" s="74" t="s">
        <v>2197</v>
      </c>
      <c r="O605" s="74"/>
      <c r="P605" s="74"/>
      <c r="Q605" s="74"/>
      <c r="R605" s="74"/>
      <c r="S605" s="74"/>
      <c r="T605" s="74"/>
      <c r="U605" s="74"/>
      <c r="V605" s="21"/>
      <c r="W605" s="21"/>
      <c r="X605" s="21"/>
      <c r="Y605" s="21"/>
      <c r="Z605" s="21"/>
      <c r="AA605" s="21"/>
      <c r="AB605" s="21"/>
      <c r="AC605" s="21"/>
      <c r="AD605" s="21"/>
      <c r="AE605" s="21"/>
      <c r="AF605" s="21"/>
      <c r="AG605" s="21"/>
      <c r="AH605" s="21"/>
      <c r="AI605" s="21"/>
      <c r="AJ605" s="21"/>
      <c r="AK605" s="21"/>
      <c r="AL605" s="21"/>
      <c r="AM605" s="21"/>
      <c r="AN605" s="21"/>
    </row>
    <row r="606" spans="1:40" ht="14.5">
      <c r="A606" s="40" t="s">
        <v>1485</v>
      </c>
      <c r="B606" s="82">
        <v>44274</v>
      </c>
      <c r="C606" s="74">
        <v>1</v>
      </c>
      <c r="D606" s="74">
        <v>1</v>
      </c>
      <c r="E606" s="74"/>
      <c r="F606" s="74"/>
      <c r="G606" s="74"/>
      <c r="H606" s="74"/>
      <c r="I606" s="103"/>
      <c r="J606" s="74"/>
      <c r="K606" s="74"/>
      <c r="L606" s="74"/>
      <c r="M606" s="74"/>
      <c r="N606" s="74"/>
      <c r="O606" s="74"/>
      <c r="P606" s="74"/>
      <c r="Q606" s="74"/>
      <c r="R606" s="74"/>
      <c r="S606" s="74"/>
      <c r="T606" s="74"/>
      <c r="U606" s="74"/>
      <c r="V606" s="21"/>
      <c r="W606" s="21"/>
      <c r="X606" s="21"/>
      <c r="Y606" s="21"/>
      <c r="Z606" s="21"/>
      <c r="AA606" s="21"/>
      <c r="AB606" s="21"/>
      <c r="AC606" s="21"/>
      <c r="AD606" s="21"/>
      <c r="AE606" s="21"/>
      <c r="AF606" s="21"/>
      <c r="AG606" s="21"/>
      <c r="AH606" s="21"/>
      <c r="AI606" s="21"/>
      <c r="AJ606" s="21"/>
      <c r="AK606" s="21"/>
      <c r="AL606" s="21"/>
      <c r="AM606" s="21"/>
      <c r="AN606" s="21"/>
    </row>
    <row r="607" spans="1:40" ht="14.5">
      <c r="A607" s="40" t="s">
        <v>1487</v>
      </c>
      <c r="B607" s="82">
        <v>44277</v>
      </c>
      <c r="C607" s="74">
        <v>1</v>
      </c>
      <c r="D607" s="74">
        <v>1</v>
      </c>
      <c r="E607" s="74"/>
      <c r="F607" s="74"/>
      <c r="G607" s="74"/>
      <c r="H607" s="74"/>
      <c r="I607" s="103"/>
      <c r="J607" s="74">
        <v>1</v>
      </c>
      <c r="K607" s="74"/>
      <c r="L607" s="74"/>
      <c r="M607" s="74"/>
      <c r="N607" s="74"/>
      <c r="O607" s="74"/>
      <c r="P607" s="74"/>
      <c r="Q607" s="74"/>
      <c r="R607" s="74"/>
      <c r="S607" s="74"/>
      <c r="T607" s="74"/>
      <c r="U607" s="74"/>
      <c r="V607" s="21"/>
      <c r="W607" s="21"/>
      <c r="X607" s="21"/>
      <c r="Y607" s="21"/>
      <c r="Z607" s="21"/>
      <c r="AA607" s="21"/>
      <c r="AB607" s="21"/>
      <c r="AC607" s="21"/>
      <c r="AD607" s="21"/>
      <c r="AE607" s="21"/>
      <c r="AF607" s="21"/>
      <c r="AG607" s="21"/>
      <c r="AH607" s="21"/>
      <c r="AI607" s="21"/>
      <c r="AJ607" s="21"/>
      <c r="AK607" s="21"/>
      <c r="AL607" s="21"/>
      <c r="AM607" s="21"/>
      <c r="AN607" s="21"/>
    </row>
    <row r="608" spans="1:40" ht="14.5">
      <c r="A608" s="40" t="s">
        <v>1490</v>
      </c>
      <c r="B608" s="82">
        <v>44271</v>
      </c>
      <c r="C608" s="74">
        <v>1</v>
      </c>
      <c r="D608" s="74">
        <v>1</v>
      </c>
      <c r="E608" s="74"/>
      <c r="F608" s="74">
        <v>35</v>
      </c>
      <c r="G608" s="74"/>
      <c r="H608" s="74"/>
      <c r="I608" s="103">
        <v>1</v>
      </c>
      <c r="J608" s="74"/>
      <c r="K608" s="74"/>
      <c r="L608" s="74"/>
      <c r="M608" s="74"/>
      <c r="N608" s="74">
        <v>2700</v>
      </c>
      <c r="O608" s="74"/>
      <c r="P608" s="74"/>
      <c r="Q608" s="74"/>
      <c r="R608" s="74"/>
      <c r="S608" s="74">
        <v>1</v>
      </c>
      <c r="T608" s="74"/>
      <c r="U608" s="74"/>
      <c r="V608" s="21"/>
      <c r="W608" s="21"/>
      <c r="X608" s="21"/>
      <c r="Y608" s="21"/>
      <c r="Z608" s="21"/>
      <c r="AA608" s="21"/>
      <c r="AB608" s="21"/>
      <c r="AC608" s="21"/>
      <c r="AD608" s="21"/>
      <c r="AE608" s="21"/>
      <c r="AF608" s="21"/>
      <c r="AG608" s="21"/>
      <c r="AH608" s="21"/>
      <c r="AI608" s="21"/>
      <c r="AJ608" s="21"/>
      <c r="AK608" s="21"/>
      <c r="AL608" s="21"/>
      <c r="AM608" s="21"/>
      <c r="AN608" s="21"/>
    </row>
    <row r="609" spans="1:40" ht="14.5">
      <c r="A609" s="40" t="s">
        <v>1491</v>
      </c>
      <c r="B609" s="82">
        <v>44256</v>
      </c>
      <c r="C609" s="74">
        <v>62</v>
      </c>
      <c r="D609" s="74">
        <v>60</v>
      </c>
      <c r="E609" s="74"/>
      <c r="F609" s="74" t="s">
        <v>2198</v>
      </c>
      <c r="G609" s="74"/>
      <c r="H609" s="74"/>
      <c r="I609" s="103"/>
      <c r="J609" s="74"/>
      <c r="K609" s="74"/>
      <c r="L609" s="74"/>
      <c r="M609" s="74"/>
      <c r="N609" s="74" t="s">
        <v>2199</v>
      </c>
      <c r="O609" s="74">
        <v>21</v>
      </c>
      <c r="P609" s="74"/>
      <c r="Q609" s="74"/>
      <c r="R609" s="74">
        <v>12</v>
      </c>
      <c r="S609" s="74"/>
      <c r="T609" s="74"/>
      <c r="U609" s="74"/>
      <c r="V609" s="21"/>
      <c r="W609" s="21"/>
      <c r="X609" s="21"/>
      <c r="Y609" s="21"/>
      <c r="Z609" s="21"/>
      <c r="AA609" s="21"/>
      <c r="AB609" s="21"/>
      <c r="AC609" s="21"/>
      <c r="AD609" s="21"/>
      <c r="AE609" s="21"/>
      <c r="AF609" s="21"/>
      <c r="AG609" s="21"/>
      <c r="AH609" s="21"/>
      <c r="AI609" s="21"/>
      <c r="AJ609" s="21"/>
      <c r="AK609" s="21"/>
      <c r="AL609" s="21"/>
      <c r="AM609" s="21"/>
      <c r="AN609" s="21"/>
    </row>
    <row r="610" spans="1:40" ht="14.5">
      <c r="A610" s="40" t="s">
        <v>1494</v>
      </c>
      <c r="B610" s="82">
        <v>44245</v>
      </c>
      <c r="C610" s="74">
        <v>1</v>
      </c>
      <c r="D610" s="74">
        <v>1</v>
      </c>
      <c r="E610" s="74"/>
      <c r="F610" s="74" t="s">
        <v>1495</v>
      </c>
      <c r="G610" s="74"/>
      <c r="H610" s="74"/>
      <c r="I610" s="103">
        <v>1</v>
      </c>
      <c r="J610" s="74"/>
      <c r="K610" s="74"/>
      <c r="L610" s="74"/>
      <c r="M610" s="74"/>
      <c r="N610" s="74">
        <v>1930</v>
      </c>
      <c r="O610" s="74">
        <v>1</v>
      </c>
      <c r="P610" s="74"/>
      <c r="Q610" s="74"/>
      <c r="R610" s="74"/>
      <c r="S610" s="74"/>
      <c r="T610" s="74"/>
      <c r="U610" s="74"/>
      <c r="V610" s="21"/>
      <c r="W610" s="21"/>
      <c r="X610" s="21"/>
      <c r="Y610" s="21"/>
      <c r="Z610" s="21"/>
      <c r="AA610" s="21"/>
      <c r="AB610" s="21"/>
      <c r="AC610" s="21"/>
      <c r="AD610" s="21"/>
      <c r="AE610" s="21"/>
      <c r="AF610" s="21"/>
      <c r="AG610" s="21"/>
      <c r="AH610" s="21"/>
      <c r="AI610" s="21"/>
      <c r="AJ610" s="21"/>
      <c r="AK610" s="21"/>
      <c r="AL610" s="21"/>
      <c r="AM610" s="21"/>
      <c r="AN610" s="21"/>
    </row>
    <row r="611" spans="1:40" ht="14.5">
      <c r="A611" s="40" t="s">
        <v>1496</v>
      </c>
      <c r="B611" s="82">
        <v>44280</v>
      </c>
      <c r="C611" s="74"/>
      <c r="D611" s="74"/>
      <c r="E611" s="74"/>
      <c r="F611" s="74"/>
      <c r="G611" s="74"/>
      <c r="H611" s="74"/>
      <c r="I611" s="103"/>
      <c r="J611" s="74"/>
      <c r="K611" s="74"/>
      <c r="L611" s="74"/>
      <c r="M611" s="74"/>
      <c r="N611" s="74"/>
      <c r="O611" s="74"/>
      <c r="P611" s="74">
        <v>1</v>
      </c>
      <c r="Q611" s="74"/>
      <c r="R611" s="74"/>
      <c r="S611" s="74"/>
      <c r="T611" s="74"/>
      <c r="U611" s="74"/>
      <c r="V611" s="21"/>
      <c r="W611" s="21"/>
      <c r="X611" s="21"/>
      <c r="Y611" s="21"/>
      <c r="Z611" s="21"/>
      <c r="AA611" s="21"/>
      <c r="AB611" s="21"/>
      <c r="AC611" s="21"/>
      <c r="AD611" s="21"/>
      <c r="AE611" s="21"/>
      <c r="AF611" s="21"/>
      <c r="AG611" s="21"/>
      <c r="AH611" s="21"/>
      <c r="AI611" s="21"/>
      <c r="AJ611" s="21"/>
      <c r="AK611" s="21"/>
      <c r="AL611" s="21"/>
      <c r="AM611" s="21"/>
      <c r="AN611" s="21"/>
    </row>
    <row r="612" spans="1:40" ht="14.5">
      <c r="A612" s="40" t="s">
        <v>1500</v>
      </c>
      <c r="B612" s="82">
        <v>44237</v>
      </c>
      <c r="C612" s="74">
        <v>30</v>
      </c>
      <c r="D612" s="74">
        <v>30</v>
      </c>
      <c r="E612" s="74"/>
      <c r="F612" s="74">
        <v>38.200000000000003</v>
      </c>
      <c r="G612" s="74"/>
      <c r="H612" s="74"/>
      <c r="I612" s="103"/>
      <c r="J612" s="74">
        <v>30</v>
      </c>
      <c r="K612" s="74"/>
      <c r="L612" s="74"/>
      <c r="M612" s="74"/>
      <c r="N612" s="74">
        <v>2890</v>
      </c>
      <c r="O612" s="74"/>
      <c r="P612" s="74"/>
      <c r="Q612" s="74"/>
      <c r="R612" s="74"/>
      <c r="S612" s="74"/>
      <c r="T612" s="74"/>
      <c r="U612" s="74"/>
      <c r="V612" s="21"/>
      <c r="W612" s="21"/>
      <c r="X612" s="21"/>
      <c r="Y612" s="21"/>
      <c r="Z612" s="21"/>
      <c r="AA612" s="21"/>
      <c r="AB612" s="21"/>
      <c r="AC612" s="21"/>
      <c r="AD612" s="21"/>
      <c r="AE612" s="21"/>
      <c r="AF612" s="21"/>
      <c r="AG612" s="21"/>
      <c r="AH612" s="21"/>
      <c r="AI612" s="21"/>
      <c r="AJ612" s="21"/>
      <c r="AK612" s="21"/>
      <c r="AL612" s="21"/>
      <c r="AM612" s="21"/>
      <c r="AN612" s="21"/>
    </row>
    <row r="613" spans="1:40" ht="14.5">
      <c r="A613" s="40" t="s">
        <v>1502</v>
      </c>
      <c r="B613" s="82">
        <v>44256</v>
      </c>
      <c r="C613" s="74">
        <v>1</v>
      </c>
      <c r="D613" s="74">
        <v>1</v>
      </c>
      <c r="E613" s="74"/>
      <c r="F613" s="74">
        <v>36</v>
      </c>
      <c r="G613" s="74"/>
      <c r="H613" s="74"/>
      <c r="I613" s="103"/>
      <c r="J613" s="74">
        <v>1</v>
      </c>
      <c r="K613" s="74"/>
      <c r="L613" s="74"/>
      <c r="M613" s="74"/>
      <c r="N613" s="74"/>
      <c r="O613" s="74"/>
      <c r="P613" s="74"/>
      <c r="Q613" s="74"/>
      <c r="R613" s="74"/>
      <c r="S613" s="74"/>
      <c r="T613" s="74"/>
      <c r="U613" s="74"/>
      <c r="V613" s="21"/>
      <c r="W613" s="21"/>
      <c r="X613" s="21"/>
      <c r="Y613" s="21"/>
      <c r="Z613" s="21"/>
      <c r="AA613" s="21"/>
      <c r="AB613" s="21"/>
      <c r="AC613" s="21"/>
      <c r="AD613" s="21"/>
      <c r="AE613" s="21"/>
      <c r="AF613" s="21"/>
      <c r="AG613" s="21"/>
      <c r="AH613" s="21"/>
      <c r="AI613" s="21"/>
      <c r="AJ613" s="21"/>
      <c r="AK613" s="21"/>
      <c r="AL613" s="21"/>
      <c r="AM613" s="21"/>
      <c r="AN613" s="21"/>
    </row>
    <row r="614" spans="1:40" ht="14.5">
      <c r="A614" s="40" t="s">
        <v>1505</v>
      </c>
      <c r="B614" s="82">
        <v>44278</v>
      </c>
      <c r="C614" s="74">
        <v>1</v>
      </c>
      <c r="D614" s="74">
        <v>1</v>
      </c>
      <c r="E614" s="74"/>
      <c r="F614" s="74">
        <v>36</v>
      </c>
      <c r="G614" s="74"/>
      <c r="H614" s="74"/>
      <c r="I614" s="103"/>
      <c r="J614" s="74">
        <v>1</v>
      </c>
      <c r="K614" s="74"/>
      <c r="L614" s="74"/>
      <c r="M614" s="74"/>
      <c r="N614" s="74">
        <v>2400</v>
      </c>
      <c r="O614" s="74"/>
      <c r="P614" s="74"/>
      <c r="Q614" s="74"/>
      <c r="R614" s="74"/>
      <c r="S614" s="74"/>
      <c r="T614" s="74"/>
      <c r="U614" s="74"/>
      <c r="V614" s="21"/>
      <c r="W614" s="21"/>
      <c r="X614" s="21"/>
      <c r="Y614" s="21"/>
      <c r="Z614" s="21"/>
      <c r="AA614" s="21"/>
      <c r="AB614" s="21"/>
      <c r="AC614" s="21"/>
      <c r="AD614" s="21"/>
      <c r="AE614" s="21"/>
      <c r="AF614" s="21"/>
      <c r="AG614" s="21"/>
      <c r="AH614" s="21"/>
      <c r="AI614" s="21"/>
      <c r="AJ614" s="21"/>
      <c r="AK614" s="21"/>
      <c r="AL614" s="21"/>
      <c r="AM614" s="21"/>
      <c r="AN614" s="21"/>
    </row>
    <row r="615" spans="1:40" ht="14.5">
      <c r="A615" s="40" t="s">
        <v>1508</v>
      </c>
      <c r="B615" s="82">
        <v>44278</v>
      </c>
      <c r="C615" s="74">
        <v>1</v>
      </c>
      <c r="D615" s="74">
        <v>1</v>
      </c>
      <c r="E615" s="74"/>
      <c r="F615" s="74" t="s">
        <v>916</v>
      </c>
      <c r="G615" s="74"/>
      <c r="H615" s="74"/>
      <c r="I615" s="103"/>
      <c r="J615" s="74"/>
      <c r="K615" s="74"/>
      <c r="L615" s="74"/>
      <c r="M615" s="74"/>
      <c r="N615" s="74">
        <v>2565</v>
      </c>
      <c r="O615" s="74">
        <v>1</v>
      </c>
      <c r="P615" s="74"/>
      <c r="Q615" s="74"/>
      <c r="R615" s="74"/>
      <c r="S615" s="74"/>
      <c r="T615" s="74"/>
      <c r="U615" s="74"/>
      <c r="V615" s="21"/>
      <c r="W615" s="21"/>
      <c r="X615" s="21"/>
      <c r="Y615" s="21"/>
      <c r="Z615" s="21"/>
      <c r="AA615" s="21"/>
      <c r="AB615" s="21"/>
      <c r="AC615" s="21"/>
      <c r="AD615" s="21"/>
      <c r="AE615" s="21"/>
      <c r="AF615" s="21"/>
      <c r="AG615" s="21"/>
      <c r="AH615" s="21"/>
      <c r="AI615" s="21"/>
      <c r="AJ615" s="21"/>
      <c r="AK615" s="21"/>
      <c r="AL615" s="21"/>
      <c r="AM615" s="21"/>
      <c r="AN615" s="21"/>
    </row>
    <row r="616" spans="1:40" ht="14.5">
      <c r="A616" s="40" t="s">
        <v>1509</v>
      </c>
      <c r="B616" s="82">
        <v>44278</v>
      </c>
      <c r="C616" s="74">
        <v>26</v>
      </c>
      <c r="D616" s="74">
        <v>26</v>
      </c>
      <c r="E616" s="74"/>
      <c r="F616" s="74" t="s">
        <v>2200</v>
      </c>
      <c r="G616" s="74"/>
      <c r="H616" s="74"/>
      <c r="I616" s="102">
        <v>10</v>
      </c>
      <c r="J616" s="74"/>
      <c r="K616" s="74"/>
      <c r="L616" s="74"/>
      <c r="M616" s="74"/>
      <c r="N616" s="74" t="s">
        <v>2201</v>
      </c>
      <c r="O616" s="74">
        <v>6</v>
      </c>
      <c r="P616" s="74"/>
      <c r="Q616" s="74"/>
      <c r="R616" s="74">
        <v>9</v>
      </c>
      <c r="S616" s="74">
        <v>2</v>
      </c>
      <c r="T616" s="74"/>
      <c r="U616" s="74"/>
      <c r="V616" s="21"/>
      <c r="W616" s="21"/>
      <c r="X616" s="21"/>
      <c r="Y616" s="21"/>
      <c r="Z616" s="21"/>
      <c r="AA616" s="21"/>
      <c r="AB616" s="21"/>
      <c r="AC616" s="21"/>
      <c r="AD616" s="21"/>
      <c r="AE616" s="21"/>
      <c r="AF616" s="21"/>
      <c r="AG616" s="21"/>
      <c r="AH616" s="21"/>
      <c r="AI616" s="21"/>
      <c r="AJ616" s="21"/>
      <c r="AK616" s="21"/>
      <c r="AL616" s="21"/>
      <c r="AM616" s="21"/>
      <c r="AN616" s="21"/>
    </row>
    <row r="617" spans="1:40" ht="14.5">
      <c r="A617" s="40" t="s">
        <v>932</v>
      </c>
      <c r="B617" s="82"/>
      <c r="C617" s="74">
        <f>2373-31</f>
        <v>2342</v>
      </c>
      <c r="D617" s="74">
        <v>2373</v>
      </c>
      <c r="E617">
        <v>6112</v>
      </c>
      <c r="F617" s="74"/>
      <c r="G617" s="74"/>
      <c r="H617" s="74"/>
      <c r="I617" s="103"/>
      <c r="J617" s="74"/>
      <c r="K617" s="74"/>
      <c r="L617" s="74"/>
      <c r="M617" s="74"/>
      <c r="N617" s="74"/>
      <c r="O617" s="74"/>
      <c r="P617" s="74"/>
      <c r="Q617" s="74">
        <v>31</v>
      </c>
      <c r="R617" s="74"/>
      <c r="S617" s="74">
        <v>6</v>
      </c>
      <c r="T617" s="74"/>
      <c r="U617" s="74"/>
      <c r="V617" s="21"/>
      <c r="W617" s="21"/>
      <c r="X617" s="21"/>
      <c r="Y617" s="21"/>
      <c r="Z617" s="21"/>
      <c r="AA617" s="21"/>
      <c r="AB617" s="21"/>
      <c r="AC617" s="21"/>
      <c r="AD617" s="21"/>
      <c r="AE617" s="21"/>
      <c r="AF617" s="21"/>
      <c r="AG617" s="21"/>
      <c r="AH617" s="21"/>
      <c r="AI617" s="21"/>
      <c r="AJ617" s="21"/>
      <c r="AK617" s="21"/>
      <c r="AL617" s="21"/>
      <c r="AM617" s="21"/>
      <c r="AN617" s="21"/>
    </row>
    <row r="618" spans="1:40" ht="14.5">
      <c r="A618" s="40" t="s">
        <v>1514</v>
      </c>
      <c r="B618" s="82">
        <v>44270</v>
      </c>
      <c r="C618" s="74">
        <v>35</v>
      </c>
      <c r="D618" s="74">
        <v>35</v>
      </c>
      <c r="F618" s="74"/>
      <c r="G618" s="74"/>
      <c r="H618" s="74"/>
      <c r="I618" s="102">
        <v>9</v>
      </c>
      <c r="J618" s="74"/>
      <c r="K618" s="74"/>
      <c r="L618" s="74"/>
      <c r="M618" s="74"/>
      <c r="N618" s="74"/>
      <c r="O618" s="74"/>
      <c r="P618" s="74"/>
      <c r="Q618" s="74"/>
      <c r="R618" s="74">
        <v>8</v>
      </c>
      <c r="S618" s="74"/>
      <c r="T618" s="74"/>
      <c r="U618" s="74"/>
      <c r="V618" s="21"/>
      <c r="W618" s="21"/>
      <c r="X618" s="21"/>
      <c r="Y618" s="21"/>
      <c r="Z618" s="21"/>
      <c r="AA618" s="21"/>
      <c r="AB618" s="21"/>
      <c r="AC618" s="21"/>
      <c r="AD618" s="21"/>
      <c r="AE618" s="21"/>
      <c r="AF618" s="21"/>
      <c r="AG618" s="21"/>
      <c r="AH618" s="21"/>
      <c r="AI618" s="21"/>
      <c r="AJ618" s="21"/>
      <c r="AK618" s="21"/>
      <c r="AL618" s="21"/>
      <c r="AM618" s="21"/>
      <c r="AN618" s="21"/>
    </row>
    <row r="619" spans="1:40" ht="14.5">
      <c r="A619" s="40" t="s">
        <v>1515</v>
      </c>
      <c r="B619" s="82">
        <v>44273</v>
      </c>
      <c r="C619" s="74">
        <v>8</v>
      </c>
      <c r="D619" s="74">
        <v>8</v>
      </c>
      <c r="F619" s="74" t="s">
        <v>2202</v>
      </c>
      <c r="G619" s="74"/>
      <c r="H619" s="74"/>
      <c r="I619" s="103">
        <v>2</v>
      </c>
      <c r="J619" s="74">
        <v>6</v>
      </c>
      <c r="K619" s="74"/>
      <c r="L619" s="74"/>
      <c r="M619" s="74"/>
      <c r="N619" s="74" t="s">
        <v>2203</v>
      </c>
      <c r="O619" s="74"/>
      <c r="P619" s="74"/>
      <c r="Q619" s="74"/>
      <c r="R619" s="74"/>
      <c r="S619" s="74"/>
      <c r="T619" s="74"/>
      <c r="U619" s="74"/>
      <c r="V619" s="21"/>
      <c r="W619" s="21"/>
      <c r="X619" s="21"/>
      <c r="Y619" s="21"/>
      <c r="Z619" s="21"/>
      <c r="AA619" s="21"/>
      <c r="AB619" s="21"/>
      <c r="AC619" s="21"/>
      <c r="AD619" s="21"/>
      <c r="AE619" s="21"/>
      <c r="AF619" s="21"/>
      <c r="AG619" s="21"/>
      <c r="AH619" s="21"/>
      <c r="AI619" s="21"/>
      <c r="AJ619" s="21"/>
      <c r="AK619" s="21"/>
      <c r="AL619" s="21"/>
      <c r="AM619" s="21"/>
      <c r="AN619" s="21"/>
    </row>
    <row r="620" spans="1:40" ht="14.5">
      <c r="A620" s="40" t="s">
        <v>1516</v>
      </c>
      <c r="B620" s="82">
        <v>44272</v>
      </c>
      <c r="C620" s="74">
        <v>30</v>
      </c>
      <c r="D620" s="74">
        <v>30</v>
      </c>
      <c r="F620" s="74" t="s">
        <v>2040</v>
      </c>
      <c r="G620" s="74"/>
      <c r="H620" s="74"/>
      <c r="I620" s="103"/>
      <c r="J620" s="74"/>
      <c r="K620" s="74"/>
      <c r="L620" s="74"/>
      <c r="M620" s="74"/>
      <c r="N620" s="74"/>
      <c r="O620" s="74"/>
      <c r="P620" s="74"/>
      <c r="Q620" s="74"/>
      <c r="R620" s="74"/>
      <c r="S620" s="74">
        <v>2</v>
      </c>
      <c r="T620" s="74"/>
      <c r="U620" s="74"/>
      <c r="V620" s="21"/>
      <c r="W620" s="21"/>
      <c r="X620" s="21"/>
      <c r="Y620" s="21"/>
      <c r="Z620" s="21"/>
      <c r="AA620" s="21"/>
      <c r="AB620" s="21"/>
      <c r="AC620" s="21"/>
      <c r="AD620" s="21"/>
      <c r="AE620" s="21"/>
      <c r="AF620" s="21"/>
      <c r="AG620" s="21"/>
      <c r="AH620" s="21"/>
      <c r="AI620" s="21"/>
      <c r="AJ620" s="21"/>
      <c r="AK620" s="21"/>
      <c r="AL620" s="21"/>
      <c r="AM620" s="21"/>
      <c r="AN620" s="21"/>
    </row>
    <row r="621" spans="1:40" ht="14.5">
      <c r="A621" s="40" t="s">
        <v>1517</v>
      </c>
      <c r="B621" s="82"/>
      <c r="C621" s="74">
        <v>28</v>
      </c>
      <c r="D621" s="74">
        <v>28</v>
      </c>
      <c r="F621" s="74" t="s">
        <v>2204</v>
      </c>
      <c r="G621" s="74"/>
      <c r="H621" s="74"/>
      <c r="I621" s="102">
        <v>6</v>
      </c>
      <c r="J621" s="74"/>
      <c r="K621" s="74"/>
      <c r="L621" s="74"/>
      <c r="M621" s="74"/>
      <c r="N621" s="74" t="s">
        <v>2205</v>
      </c>
      <c r="O621" s="74"/>
      <c r="P621" s="74"/>
      <c r="Q621" s="74">
        <v>1</v>
      </c>
      <c r="R621" s="74">
        <v>2</v>
      </c>
      <c r="S621" s="74">
        <v>2</v>
      </c>
      <c r="T621" s="74"/>
      <c r="U621" s="74"/>
      <c r="V621" s="21"/>
      <c r="W621" s="21"/>
      <c r="X621" s="21"/>
      <c r="Y621" s="21"/>
      <c r="Z621" s="21"/>
      <c r="AA621" s="21"/>
      <c r="AB621" s="21"/>
      <c r="AC621" s="21"/>
      <c r="AD621" s="21"/>
      <c r="AE621" s="21"/>
      <c r="AF621" s="21"/>
      <c r="AG621" s="21"/>
      <c r="AH621" s="21"/>
      <c r="AI621" s="21"/>
      <c r="AJ621" s="21"/>
      <c r="AK621" s="21"/>
      <c r="AL621" s="21"/>
      <c r="AM621" s="21"/>
      <c r="AN621" s="21"/>
    </row>
    <row r="622" spans="1:40" ht="14.5">
      <c r="A622" s="40" t="s">
        <v>1519</v>
      </c>
      <c r="B622" s="82">
        <v>44281</v>
      </c>
      <c r="C622" s="74">
        <v>23</v>
      </c>
      <c r="D622" s="74">
        <v>23</v>
      </c>
      <c r="E622">
        <v>15</v>
      </c>
      <c r="F622" s="74"/>
      <c r="G622" s="74"/>
      <c r="H622" s="74"/>
      <c r="I622" s="103"/>
      <c r="J622" s="74"/>
      <c r="K622" s="74"/>
      <c r="L622" s="74"/>
      <c r="M622" s="74"/>
      <c r="N622" s="74"/>
      <c r="O622" s="74"/>
      <c r="P622" s="74"/>
      <c r="Q622" s="74"/>
      <c r="R622" s="74"/>
      <c r="S622" s="74"/>
      <c r="T622" s="74"/>
      <c r="U622" s="74"/>
      <c r="V622" s="21"/>
      <c r="W622" s="21"/>
      <c r="X622" s="21"/>
      <c r="Y622" s="21"/>
      <c r="Z622" s="21"/>
      <c r="AA622" s="21"/>
      <c r="AB622" s="21"/>
      <c r="AC622" s="21"/>
      <c r="AD622" s="21"/>
      <c r="AE622" s="21"/>
      <c r="AF622" s="21"/>
      <c r="AG622" s="21"/>
      <c r="AH622" s="21"/>
      <c r="AI622" s="21"/>
      <c r="AJ622" s="21"/>
      <c r="AK622" s="21"/>
      <c r="AL622" s="21"/>
      <c r="AM622" s="21"/>
      <c r="AN622" s="21"/>
    </row>
    <row r="623" spans="1:40" ht="14.5">
      <c r="A623" s="40" t="s">
        <v>1505</v>
      </c>
      <c r="B623" s="82">
        <v>44278</v>
      </c>
      <c r="C623" s="74">
        <v>1</v>
      </c>
      <c r="D623" s="74">
        <v>1</v>
      </c>
      <c r="F623" s="74">
        <v>36</v>
      </c>
      <c r="G623" s="74"/>
      <c r="H623" s="74"/>
      <c r="I623" s="103">
        <v>1</v>
      </c>
      <c r="J623" s="74"/>
      <c r="K623" s="74"/>
      <c r="L623" s="74"/>
      <c r="M623" s="74"/>
      <c r="N623" s="74">
        <v>2400</v>
      </c>
      <c r="O623" s="74"/>
      <c r="P623" s="74"/>
      <c r="Q623" s="74"/>
      <c r="R623" s="74"/>
      <c r="S623" s="74"/>
      <c r="T623" s="74"/>
      <c r="U623" s="74"/>
      <c r="V623" s="21"/>
      <c r="W623" s="21"/>
      <c r="X623" s="21"/>
      <c r="Y623" s="21"/>
      <c r="Z623" s="21"/>
      <c r="AA623" s="21"/>
      <c r="AB623" s="21"/>
      <c r="AC623" s="21"/>
      <c r="AD623" s="21"/>
      <c r="AE623" s="21"/>
      <c r="AF623" s="21"/>
      <c r="AG623" s="21"/>
      <c r="AH623" s="21"/>
      <c r="AI623" s="21"/>
      <c r="AJ623" s="21"/>
      <c r="AK623" s="21"/>
      <c r="AL623" s="21"/>
      <c r="AM623" s="21"/>
      <c r="AN623" s="21"/>
    </row>
    <row r="624" spans="1:40" ht="14.5">
      <c r="A624" s="40" t="s">
        <v>1521</v>
      </c>
      <c r="B624" s="82">
        <v>44231</v>
      </c>
      <c r="C624" s="74">
        <v>1</v>
      </c>
      <c r="D624" s="74">
        <v>1</v>
      </c>
      <c r="F624" s="74" t="s">
        <v>861</v>
      </c>
      <c r="G624" s="74">
        <v>1</v>
      </c>
      <c r="H624" s="74"/>
      <c r="I624" s="103"/>
      <c r="J624" s="74"/>
      <c r="K624" s="74"/>
      <c r="L624" s="74"/>
      <c r="M624" s="74"/>
      <c r="N624" s="74"/>
      <c r="O624" s="74">
        <v>1</v>
      </c>
      <c r="P624" s="74"/>
      <c r="Q624" s="74"/>
      <c r="R624" s="74"/>
      <c r="S624" s="74"/>
      <c r="T624" s="74"/>
      <c r="U624" s="74"/>
      <c r="V624" s="21"/>
      <c r="W624" s="21"/>
      <c r="X624" s="21"/>
      <c r="Y624" s="21"/>
      <c r="Z624" s="21"/>
      <c r="AA624" s="21"/>
      <c r="AB624" s="21"/>
      <c r="AC624" s="21"/>
      <c r="AD624" s="21"/>
      <c r="AE624" s="21"/>
      <c r="AF624" s="21"/>
      <c r="AG624" s="21"/>
      <c r="AH624" s="21"/>
      <c r="AI624" s="21"/>
      <c r="AJ624" s="21"/>
      <c r="AK624" s="21"/>
      <c r="AL624" s="21"/>
      <c r="AM624" s="21"/>
      <c r="AN624" s="21"/>
    </row>
    <row r="625" spans="1:40" ht="14.5">
      <c r="A625" s="40"/>
      <c r="B625" s="82"/>
      <c r="C625" s="74"/>
      <c r="D625" s="74"/>
      <c r="F625" s="74"/>
      <c r="G625" s="74"/>
      <c r="H625" s="74"/>
      <c r="I625" s="103"/>
      <c r="J625" s="74"/>
      <c r="K625" s="74"/>
      <c r="L625" s="74"/>
      <c r="M625" s="74"/>
      <c r="N625" s="74"/>
      <c r="O625" s="74"/>
      <c r="P625" s="74"/>
      <c r="Q625" s="74"/>
      <c r="R625" s="74"/>
      <c r="S625" s="74"/>
      <c r="T625" s="74"/>
      <c r="U625" s="74"/>
      <c r="V625" s="21"/>
      <c r="W625" s="21"/>
      <c r="X625" s="21"/>
      <c r="Y625" s="21"/>
      <c r="Z625" s="21"/>
      <c r="AA625" s="21"/>
      <c r="AB625" s="21"/>
      <c r="AC625" s="21"/>
      <c r="AD625" s="21"/>
      <c r="AE625" s="21"/>
      <c r="AF625" s="21"/>
      <c r="AG625" s="21"/>
      <c r="AH625" s="21"/>
      <c r="AI625" s="21"/>
      <c r="AJ625" s="21"/>
      <c r="AK625" s="21"/>
      <c r="AL625" s="21"/>
      <c r="AM625" s="21"/>
      <c r="AN625" s="21"/>
    </row>
    <row r="626" spans="1:40" ht="14.5">
      <c r="A626" s="40" t="s">
        <v>1522</v>
      </c>
      <c r="B626" s="82">
        <v>44281</v>
      </c>
      <c r="C626" s="74"/>
      <c r="D626" s="74"/>
      <c r="F626" s="74"/>
      <c r="G626" s="74"/>
      <c r="H626" s="74"/>
      <c r="I626" s="103"/>
      <c r="J626" s="74"/>
      <c r="K626" s="74"/>
      <c r="L626" s="74"/>
      <c r="M626" s="74"/>
      <c r="N626" s="74"/>
      <c r="O626" s="74"/>
      <c r="P626" s="74"/>
      <c r="Q626" s="74"/>
      <c r="R626" s="74"/>
      <c r="S626" s="74"/>
      <c r="T626" s="74"/>
      <c r="U626" s="74"/>
      <c r="V626" s="21"/>
      <c r="W626" s="21"/>
      <c r="X626" s="21"/>
      <c r="Y626" s="21"/>
      <c r="Z626" s="21"/>
      <c r="AA626" s="21"/>
      <c r="AB626" s="21"/>
      <c r="AC626" s="21"/>
      <c r="AD626" s="21"/>
      <c r="AE626" s="21"/>
      <c r="AF626" s="21"/>
      <c r="AG626" s="21"/>
      <c r="AH626" s="21"/>
      <c r="AI626" s="21"/>
      <c r="AJ626" s="21"/>
      <c r="AK626" s="21"/>
      <c r="AL626" s="21"/>
      <c r="AM626" s="21"/>
      <c r="AN626" s="21"/>
    </row>
    <row r="627" spans="1:40" ht="14.5">
      <c r="A627" s="40" t="s">
        <v>2206</v>
      </c>
      <c r="B627" s="82">
        <v>44275</v>
      </c>
      <c r="C627" s="74">
        <v>1711</v>
      </c>
      <c r="D627" s="74">
        <v>1711</v>
      </c>
      <c r="F627" s="80" t="s">
        <v>2207</v>
      </c>
      <c r="G627" s="74"/>
      <c r="H627" s="74"/>
      <c r="I627" s="103"/>
      <c r="J627" s="74"/>
      <c r="K627" s="74"/>
      <c r="L627" s="74"/>
      <c r="M627" s="74"/>
      <c r="N627" s="74" t="s">
        <v>2207</v>
      </c>
      <c r="O627" s="74"/>
      <c r="P627" s="74"/>
      <c r="Q627" s="74"/>
      <c r="R627" s="74"/>
      <c r="S627" s="74"/>
      <c r="T627" s="74"/>
      <c r="U627" s="74"/>
      <c r="V627" s="21"/>
      <c r="W627" s="21"/>
      <c r="X627" s="21"/>
      <c r="Y627" s="21"/>
      <c r="Z627" s="21"/>
      <c r="AA627" s="21"/>
      <c r="AB627" s="21"/>
      <c r="AC627" s="21"/>
      <c r="AD627" s="21"/>
      <c r="AE627" s="21"/>
      <c r="AF627" s="21"/>
      <c r="AG627" s="21"/>
      <c r="AH627" s="21"/>
      <c r="AI627" s="21"/>
      <c r="AJ627" s="21"/>
      <c r="AK627" s="21"/>
      <c r="AL627" s="21"/>
      <c r="AM627" s="21"/>
      <c r="AN627" s="21"/>
    </row>
    <row r="628" spans="1:40" ht="14.5">
      <c r="A628" s="40" t="s">
        <v>1527</v>
      </c>
      <c r="C628" s="74">
        <v>183</v>
      </c>
      <c r="D628" s="74">
        <v>185</v>
      </c>
      <c r="E628">
        <v>58</v>
      </c>
      <c r="H628">
        <v>2</v>
      </c>
      <c r="I628">
        <v>23</v>
      </c>
      <c r="J628">
        <v>158</v>
      </c>
      <c r="Q628" s="80">
        <v>2</v>
      </c>
      <c r="T628" s="74"/>
      <c r="U628" s="74"/>
      <c r="V628" s="21"/>
      <c r="W628" s="21"/>
      <c r="X628" s="21"/>
      <c r="Y628" s="21"/>
      <c r="Z628" s="21"/>
      <c r="AA628" s="21"/>
      <c r="AB628" s="21"/>
      <c r="AC628" s="21"/>
      <c r="AD628" s="21"/>
      <c r="AE628" s="21"/>
      <c r="AF628" s="21"/>
      <c r="AG628" s="21"/>
      <c r="AH628" s="21"/>
      <c r="AI628" s="21"/>
      <c r="AJ628" s="21"/>
      <c r="AK628" s="21"/>
      <c r="AL628" s="21"/>
      <c r="AM628" s="21"/>
      <c r="AN628" s="21"/>
    </row>
    <row r="629" spans="1:40" ht="14.5">
      <c r="A629" s="40" t="s">
        <v>1528</v>
      </c>
      <c r="B629" s="82">
        <v>44254</v>
      </c>
      <c r="C629" s="74"/>
      <c r="D629" s="74"/>
      <c r="F629" s="80"/>
      <c r="G629" s="74"/>
      <c r="H629" s="74"/>
      <c r="I629" s="103"/>
      <c r="J629" s="74"/>
      <c r="K629" s="74"/>
      <c r="L629" s="74"/>
      <c r="M629" s="74"/>
      <c r="N629" s="74"/>
      <c r="O629" s="74"/>
      <c r="P629" s="74"/>
      <c r="Q629" s="74"/>
      <c r="R629" s="74"/>
      <c r="S629" s="74"/>
      <c r="T629" s="74"/>
      <c r="U629" s="74"/>
      <c r="V629" s="21"/>
      <c r="W629" s="21"/>
      <c r="X629" s="21"/>
      <c r="Y629" s="21"/>
      <c r="Z629" s="21"/>
      <c r="AA629" s="21"/>
      <c r="AB629" s="21"/>
      <c r="AC629" s="21"/>
      <c r="AD629" s="21"/>
      <c r="AE629" s="21"/>
      <c r="AF629" s="21"/>
      <c r="AG629" s="21"/>
      <c r="AH629" s="21"/>
      <c r="AI629" s="21"/>
      <c r="AJ629" s="21"/>
      <c r="AK629" s="21"/>
      <c r="AL629" s="21"/>
      <c r="AM629" s="21"/>
      <c r="AN629" s="21"/>
    </row>
    <row r="630" spans="1:40" ht="14.5">
      <c r="A630" s="40" t="s">
        <v>1531</v>
      </c>
      <c r="B630" s="82">
        <v>44264</v>
      </c>
      <c r="C630" s="74"/>
      <c r="D630" s="74">
        <v>30</v>
      </c>
      <c r="F630" s="80">
        <v>38</v>
      </c>
      <c r="G630" s="74"/>
      <c r="H630" s="74"/>
      <c r="I630" s="102">
        <v>6</v>
      </c>
      <c r="J630" s="74"/>
      <c r="K630" s="74"/>
      <c r="L630" s="74"/>
      <c r="M630" s="74"/>
      <c r="N630" s="74" t="s">
        <v>2208</v>
      </c>
      <c r="O630" s="74"/>
      <c r="P630" s="74"/>
      <c r="Q630" s="74"/>
      <c r="R630" s="74"/>
      <c r="S630" s="74"/>
      <c r="T630" s="74"/>
      <c r="U630" s="74"/>
      <c r="V630" s="21"/>
      <c r="W630" s="21"/>
      <c r="X630" s="21"/>
      <c r="Y630" s="21"/>
      <c r="Z630" s="21"/>
      <c r="AA630" s="21"/>
      <c r="AB630" s="21"/>
      <c r="AC630" s="21"/>
      <c r="AD630" s="21"/>
      <c r="AE630" s="21"/>
      <c r="AF630" s="21"/>
      <c r="AG630" s="21"/>
      <c r="AH630" s="21"/>
      <c r="AI630" s="21"/>
      <c r="AJ630" s="21"/>
      <c r="AK630" s="21"/>
      <c r="AL630" s="21"/>
      <c r="AM630" s="21"/>
      <c r="AN630" s="21"/>
    </row>
    <row r="631" spans="1:40" ht="14.5">
      <c r="A631" s="40" t="s">
        <v>1532</v>
      </c>
      <c r="B631" s="82">
        <v>44272</v>
      </c>
      <c r="C631" s="74">
        <v>2</v>
      </c>
      <c r="D631" s="74">
        <v>1</v>
      </c>
      <c r="F631" s="80" t="s">
        <v>669</v>
      </c>
      <c r="G631" s="74"/>
      <c r="H631" s="74"/>
      <c r="I631" s="103"/>
      <c r="J631" s="74">
        <v>2</v>
      </c>
      <c r="K631" s="74"/>
      <c r="L631" s="74"/>
      <c r="M631" s="74"/>
      <c r="N631" s="74"/>
      <c r="O631" s="74"/>
      <c r="P631" s="74"/>
      <c r="Q631" s="74"/>
      <c r="R631" s="74"/>
      <c r="S631" s="74"/>
      <c r="T631" s="74"/>
      <c r="U631" s="74"/>
      <c r="V631" s="21"/>
      <c r="W631" s="21"/>
      <c r="X631" s="21"/>
      <c r="Y631" s="21"/>
      <c r="Z631" s="21"/>
      <c r="AA631" s="21"/>
      <c r="AB631" s="21"/>
      <c r="AC631" s="21"/>
      <c r="AD631" s="21"/>
      <c r="AE631" s="21"/>
      <c r="AF631" s="21"/>
      <c r="AG631" s="21"/>
      <c r="AH631" s="21"/>
      <c r="AI631" s="21"/>
      <c r="AJ631" s="21"/>
      <c r="AK631" s="21"/>
      <c r="AL631" s="21"/>
      <c r="AM631" s="21"/>
      <c r="AN631" s="21"/>
    </row>
    <row r="632" spans="1:40" ht="14.5">
      <c r="A632" s="40" t="s">
        <v>1536</v>
      </c>
      <c r="B632" s="215">
        <v>44280</v>
      </c>
      <c r="C632" s="74">
        <v>13</v>
      </c>
      <c r="D632" s="74">
        <v>13</v>
      </c>
      <c r="E632">
        <v>71</v>
      </c>
      <c r="F632" s="80" t="s">
        <v>2209</v>
      </c>
      <c r="G632" s="74"/>
      <c r="H632" s="74"/>
      <c r="I632" s="103"/>
      <c r="J632" s="74">
        <v>13</v>
      </c>
      <c r="K632" s="74"/>
      <c r="L632" s="74"/>
      <c r="M632" s="74"/>
      <c r="N632" s="74"/>
      <c r="O632" s="74">
        <v>2</v>
      </c>
      <c r="P632" s="74"/>
      <c r="Q632" s="74"/>
      <c r="R632" s="74"/>
      <c r="S632" s="74"/>
      <c r="T632" s="74"/>
      <c r="U632" s="74"/>
      <c r="V632" s="21"/>
      <c r="W632" s="21"/>
      <c r="X632" s="21"/>
      <c r="Y632" s="21"/>
      <c r="Z632" s="21"/>
      <c r="AA632" s="21"/>
      <c r="AB632" s="21"/>
      <c r="AC632" s="21"/>
      <c r="AD632" s="21"/>
      <c r="AE632" s="21"/>
      <c r="AF632" s="21"/>
      <c r="AG632" s="21"/>
      <c r="AH632" s="21"/>
      <c r="AI632" s="21"/>
      <c r="AJ632" s="21"/>
      <c r="AK632" s="21"/>
      <c r="AL632" s="21"/>
      <c r="AM632" s="21"/>
      <c r="AN632" s="21"/>
    </row>
    <row r="633" spans="1:40" ht="14.5">
      <c r="A633" s="40" t="s">
        <v>1541</v>
      </c>
      <c r="B633" s="215">
        <v>44287</v>
      </c>
      <c r="C633" s="74">
        <v>112</v>
      </c>
      <c r="D633" s="74">
        <v>106</v>
      </c>
      <c r="F633" s="80" t="s">
        <v>2210</v>
      </c>
      <c r="G633" s="74"/>
      <c r="H633" s="74"/>
      <c r="I633" s="103"/>
      <c r="J633" s="74"/>
      <c r="K633" s="74"/>
      <c r="L633" s="74"/>
      <c r="M633" s="74"/>
      <c r="N633" s="74" t="s">
        <v>2211</v>
      </c>
      <c r="O633" s="74">
        <v>39</v>
      </c>
      <c r="P633" s="74"/>
      <c r="Q633" s="74"/>
      <c r="R633" s="74">
        <v>12</v>
      </c>
      <c r="S633" s="74"/>
      <c r="T633" s="74"/>
      <c r="U633" s="74"/>
      <c r="V633" s="21"/>
      <c r="W633" s="21"/>
      <c r="X633" s="21"/>
      <c r="Y633" s="21"/>
      <c r="Z633" s="21"/>
      <c r="AA633" s="21"/>
      <c r="AB633" s="21"/>
      <c r="AC633" s="21"/>
      <c r="AD633" s="21"/>
      <c r="AE633" s="21"/>
      <c r="AF633" s="21"/>
      <c r="AG633" s="21"/>
      <c r="AH633" s="21"/>
      <c r="AI633" s="21"/>
      <c r="AJ633" s="21"/>
      <c r="AK633" s="21"/>
      <c r="AL633" s="21"/>
      <c r="AM633" s="21"/>
      <c r="AN633" s="21"/>
    </row>
    <row r="634" spans="1:40" ht="14.5">
      <c r="A634" s="40" t="s">
        <v>1546</v>
      </c>
      <c r="B634" s="215">
        <v>44288</v>
      </c>
      <c r="C634" s="74"/>
      <c r="D634" s="74"/>
      <c r="F634" s="80"/>
      <c r="G634" s="74"/>
      <c r="H634" s="74"/>
      <c r="I634" s="103"/>
      <c r="J634" s="74"/>
      <c r="K634" s="74"/>
      <c r="L634" s="74"/>
      <c r="M634" s="74"/>
      <c r="N634" s="74"/>
      <c r="O634" s="74"/>
      <c r="P634" s="74"/>
      <c r="Q634" s="74"/>
      <c r="R634" s="74"/>
      <c r="S634" s="74"/>
      <c r="T634" s="74"/>
      <c r="U634" s="74"/>
      <c r="V634" s="21"/>
      <c r="W634" s="21"/>
      <c r="X634" s="21"/>
      <c r="Y634" s="21"/>
      <c r="Z634" s="21"/>
      <c r="AA634" s="21"/>
      <c r="AB634" s="21"/>
      <c r="AC634" s="21"/>
      <c r="AD634" s="21"/>
      <c r="AE634" s="21"/>
      <c r="AF634" s="21"/>
      <c r="AG634" s="21"/>
      <c r="AH634" s="21"/>
      <c r="AI634" s="21"/>
      <c r="AJ634" s="21"/>
      <c r="AK634" s="21"/>
      <c r="AL634" s="21"/>
      <c r="AM634" s="21"/>
      <c r="AN634" s="21"/>
    </row>
    <row r="635" spans="1:40" ht="14.5">
      <c r="A635" s="40" t="s">
        <v>1284</v>
      </c>
      <c r="B635" s="215">
        <v>44282</v>
      </c>
      <c r="C635" s="74">
        <v>47</v>
      </c>
      <c r="D635" s="74">
        <v>45</v>
      </c>
      <c r="F635" s="80" t="s">
        <v>2212</v>
      </c>
      <c r="G635" s="74"/>
      <c r="H635" s="74"/>
      <c r="I635" s="103"/>
      <c r="J635" s="74"/>
      <c r="K635" s="74"/>
      <c r="L635" s="74"/>
      <c r="M635" s="74"/>
      <c r="N635" s="74" t="s">
        <v>2213</v>
      </c>
      <c r="O635" s="74"/>
      <c r="P635" s="74"/>
      <c r="Q635" s="74"/>
      <c r="R635" s="74">
        <v>5</v>
      </c>
      <c r="S635" s="74"/>
      <c r="T635" s="74"/>
      <c r="U635" s="74"/>
      <c r="V635" s="21"/>
      <c r="W635" s="21"/>
      <c r="X635" s="21"/>
      <c r="Y635" s="21"/>
      <c r="Z635" s="21"/>
      <c r="AA635" s="21"/>
      <c r="AB635" s="21"/>
      <c r="AC635" s="21"/>
      <c r="AD635" s="21"/>
      <c r="AE635" s="21"/>
      <c r="AF635" s="21"/>
      <c r="AG635" s="21"/>
      <c r="AH635" s="21"/>
      <c r="AI635" s="21"/>
      <c r="AJ635" s="21"/>
      <c r="AK635" s="21"/>
      <c r="AL635" s="21"/>
      <c r="AM635" s="21"/>
      <c r="AN635" s="21"/>
    </row>
    <row r="636" spans="1:40" ht="14.5">
      <c r="A636" s="40" t="s">
        <v>1547</v>
      </c>
      <c r="B636" s="215">
        <v>44209</v>
      </c>
      <c r="C636" s="74">
        <v>1</v>
      </c>
      <c r="D636" s="74">
        <v>1</v>
      </c>
      <c r="F636" s="80">
        <v>40</v>
      </c>
      <c r="G636" s="74"/>
      <c r="H636" s="74"/>
      <c r="I636" s="103"/>
      <c r="J636" s="74">
        <v>1</v>
      </c>
      <c r="K636" s="74"/>
      <c r="L636" s="74"/>
      <c r="M636" s="74"/>
      <c r="N636" s="74"/>
      <c r="O636" s="74">
        <v>6</v>
      </c>
      <c r="P636" s="74"/>
      <c r="Q636" s="74"/>
      <c r="R636" s="74"/>
      <c r="S636" s="74"/>
      <c r="T636" s="74"/>
      <c r="U636" s="74"/>
      <c r="V636" s="21"/>
      <c r="W636" s="21"/>
      <c r="X636" s="21"/>
      <c r="Y636" s="21"/>
      <c r="Z636" s="21"/>
      <c r="AA636" s="21"/>
      <c r="AB636" s="21"/>
      <c r="AC636" s="21"/>
      <c r="AD636" s="21"/>
      <c r="AE636" s="21"/>
      <c r="AF636" s="21"/>
      <c r="AG636" s="21"/>
      <c r="AH636" s="21"/>
      <c r="AI636" s="21"/>
      <c r="AJ636" s="21"/>
      <c r="AK636" s="21"/>
      <c r="AL636" s="21"/>
      <c r="AM636" s="21"/>
      <c r="AN636" s="21"/>
    </row>
    <row r="637" spans="1:40" ht="14.5">
      <c r="A637" s="40" t="s">
        <v>1550</v>
      </c>
      <c r="B637" s="215">
        <v>44260</v>
      </c>
      <c r="C637" s="74">
        <v>11</v>
      </c>
      <c r="D637" s="74">
        <v>12</v>
      </c>
      <c r="F637" s="80"/>
      <c r="G637" s="74"/>
      <c r="H637" s="74"/>
      <c r="I637" s="102">
        <v>2</v>
      </c>
      <c r="J637" s="74"/>
      <c r="K637" s="74"/>
      <c r="L637" s="74"/>
      <c r="M637" s="74"/>
      <c r="N637" s="74">
        <v>3121</v>
      </c>
      <c r="O637" s="74"/>
      <c r="P637" s="74"/>
      <c r="Q637" s="74">
        <v>1</v>
      </c>
      <c r="R637" s="74"/>
      <c r="S637" s="74"/>
      <c r="T637" s="74"/>
      <c r="U637" s="74"/>
      <c r="V637" s="21"/>
      <c r="W637" s="21"/>
      <c r="X637" s="21"/>
      <c r="Y637" s="21"/>
      <c r="Z637" s="21"/>
      <c r="AA637" s="21"/>
      <c r="AB637" s="21"/>
      <c r="AC637" s="21"/>
      <c r="AD637" s="21"/>
      <c r="AE637" s="21"/>
      <c r="AF637" s="21"/>
      <c r="AG637" s="21"/>
      <c r="AH637" s="21"/>
      <c r="AI637" s="21"/>
      <c r="AJ637" s="21"/>
      <c r="AK637" s="21"/>
      <c r="AL637" s="21"/>
      <c r="AM637" s="21"/>
      <c r="AN637" s="21"/>
    </row>
    <row r="638" spans="1:40" ht="14.5">
      <c r="A638" s="40" t="s">
        <v>1553</v>
      </c>
      <c r="B638" s="215">
        <v>44291</v>
      </c>
      <c r="C638" s="74">
        <v>32</v>
      </c>
      <c r="D638" s="74">
        <v>29</v>
      </c>
      <c r="F638" s="80" t="s">
        <v>2214</v>
      </c>
      <c r="G638" s="74"/>
      <c r="H638" s="74"/>
      <c r="I638" s="102">
        <v>4</v>
      </c>
      <c r="J638" s="74"/>
      <c r="K638" s="74"/>
      <c r="L638" s="74"/>
      <c r="M638" s="74"/>
      <c r="N638" s="74">
        <v>3145</v>
      </c>
      <c r="O638" s="74"/>
      <c r="P638" s="74"/>
      <c r="Q638" s="74"/>
      <c r="R638" s="74">
        <v>4</v>
      </c>
      <c r="S638" s="74"/>
      <c r="T638" s="74"/>
      <c r="U638" s="74"/>
      <c r="V638" s="21"/>
      <c r="W638" s="21"/>
      <c r="X638" s="21"/>
      <c r="Y638" s="21"/>
      <c r="Z638" s="21"/>
      <c r="AA638" s="21"/>
      <c r="AB638" s="21"/>
      <c r="AC638" s="21"/>
      <c r="AD638" s="21"/>
      <c r="AE638" s="21"/>
      <c r="AF638" s="21"/>
      <c r="AG638" s="21"/>
      <c r="AH638" s="21"/>
      <c r="AI638" s="21"/>
      <c r="AJ638" s="21"/>
      <c r="AK638" s="21"/>
      <c r="AL638" s="21"/>
      <c r="AM638" s="21"/>
      <c r="AN638" s="21"/>
    </row>
    <row r="639" spans="1:40" ht="14.5">
      <c r="A639" s="40" t="s">
        <v>1556</v>
      </c>
      <c r="B639" s="215">
        <v>44284</v>
      </c>
      <c r="C639" s="74">
        <v>38</v>
      </c>
      <c r="D639" s="74">
        <v>38</v>
      </c>
      <c r="F639" s="80" t="s">
        <v>2215</v>
      </c>
      <c r="G639" s="74"/>
      <c r="H639" s="74"/>
      <c r="I639" s="103"/>
      <c r="J639" s="74"/>
      <c r="K639" s="74"/>
      <c r="L639" s="74"/>
      <c r="M639" s="74"/>
      <c r="N639" s="74" t="s">
        <v>2216</v>
      </c>
      <c r="O639" s="74"/>
      <c r="P639" s="74"/>
      <c r="Q639" s="74"/>
      <c r="R639" s="74"/>
      <c r="S639" s="74"/>
      <c r="T639" s="74"/>
      <c r="U639" s="74"/>
      <c r="V639" s="21"/>
      <c r="W639" s="21"/>
      <c r="X639" s="21"/>
      <c r="Y639" s="21"/>
      <c r="Z639" s="21"/>
      <c r="AA639" s="21"/>
      <c r="AB639" s="21"/>
      <c r="AC639" s="21"/>
      <c r="AD639" s="21"/>
      <c r="AE639" s="21"/>
      <c r="AF639" s="21"/>
      <c r="AG639" s="21"/>
      <c r="AH639" s="21"/>
      <c r="AI639" s="21"/>
      <c r="AJ639" s="21"/>
      <c r="AK639" s="21"/>
      <c r="AL639" s="21"/>
      <c r="AM639" s="21"/>
      <c r="AN639" s="21"/>
    </row>
    <row r="640" spans="1:40" ht="14.5">
      <c r="A640" s="40" t="s">
        <v>1559</v>
      </c>
      <c r="B640" s="215">
        <v>44286</v>
      </c>
      <c r="C640" s="74">
        <v>7</v>
      </c>
      <c r="D640" s="74">
        <v>7</v>
      </c>
      <c r="F640" s="80"/>
      <c r="G640" s="74"/>
      <c r="H640" s="74"/>
      <c r="I640" s="103"/>
      <c r="J640" s="136">
        <v>7</v>
      </c>
      <c r="K640" s="74"/>
      <c r="L640" s="74"/>
      <c r="M640" s="74"/>
      <c r="N640" s="74"/>
      <c r="O640" s="74"/>
      <c r="P640" s="74"/>
      <c r="Q640" s="74"/>
      <c r="R640" s="74"/>
      <c r="S640" s="74"/>
      <c r="T640" s="74"/>
      <c r="U640" s="74"/>
      <c r="V640" s="21"/>
      <c r="W640" s="21"/>
      <c r="X640" s="21"/>
      <c r="Y640" s="21"/>
      <c r="Z640" s="21"/>
      <c r="AA640" s="21"/>
      <c r="AB640" s="21"/>
      <c r="AC640" s="21"/>
      <c r="AD640" s="21"/>
      <c r="AE640" s="21"/>
      <c r="AF640" s="21"/>
      <c r="AG640" s="21"/>
      <c r="AH640" s="21"/>
      <c r="AI640" s="21"/>
      <c r="AJ640" s="21"/>
      <c r="AK640" s="21"/>
      <c r="AL640" s="21"/>
      <c r="AM640" s="21"/>
      <c r="AN640" s="21"/>
    </row>
    <row r="641" spans="1:40" ht="14.5">
      <c r="A641" s="40" t="s">
        <v>1562</v>
      </c>
      <c r="B641" s="215">
        <v>44288</v>
      </c>
      <c r="C641" s="74">
        <v>20</v>
      </c>
      <c r="D641" s="74">
        <v>20</v>
      </c>
      <c r="E641">
        <v>1</v>
      </c>
      <c r="F641" s="80">
        <v>39.1</v>
      </c>
      <c r="G641" s="74"/>
      <c r="I641" s="103"/>
      <c r="J641" s="74"/>
      <c r="K641" s="74"/>
      <c r="L641" s="74"/>
      <c r="M641" s="74"/>
      <c r="N641" s="74"/>
      <c r="O641" s="74"/>
      <c r="P641" s="74"/>
      <c r="Q641" s="74"/>
      <c r="R641" s="74"/>
      <c r="S641" s="74"/>
      <c r="T641" s="74"/>
      <c r="U641" s="74"/>
      <c r="V641" s="21"/>
      <c r="W641" s="21"/>
      <c r="X641" s="21"/>
      <c r="Y641" s="21"/>
      <c r="Z641" s="21"/>
      <c r="AA641" s="21"/>
      <c r="AB641" s="21"/>
      <c r="AC641" s="21"/>
      <c r="AD641" s="21"/>
      <c r="AE641" s="21"/>
      <c r="AF641" s="21"/>
      <c r="AG641" s="21"/>
      <c r="AH641" s="21"/>
      <c r="AI641" s="21"/>
      <c r="AJ641" s="21"/>
      <c r="AK641" s="21"/>
      <c r="AL641" s="21"/>
      <c r="AM641" s="21"/>
      <c r="AN641" s="21"/>
    </row>
    <row r="642" spans="1:40" ht="14.5">
      <c r="A642" s="40" t="s">
        <v>1284</v>
      </c>
      <c r="B642" s="215">
        <v>44282</v>
      </c>
      <c r="C642" s="74">
        <v>45</v>
      </c>
      <c r="D642" s="74">
        <v>45</v>
      </c>
      <c r="F642" s="80">
        <v>39.299999999999997</v>
      </c>
      <c r="G642" s="74"/>
      <c r="H642" s="125">
        <v>2</v>
      </c>
      <c r="I642" s="102">
        <v>7</v>
      </c>
      <c r="J642" s="74"/>
      <c r="K642" s="74"/>
      <c r="L642" s="74"/>
      <c r="M642" s="74"/>
      <c r="N642" s="74">
        <v>3250</v>
      </c>
      <c r="O642" s="74">
        <v>6</v>
      </c>
      <c r="P642" s="74"/>
      <c r="Q642" s="74"/>
      <c r="R642" s="74">
        <v>5</v>
      </c>
      <c r="S642" s="74"/>
      <c r="T642" s="74"/>
      <c r="U642" s="74"/>
      <c r="V642" s="21"/>
      <c r="W642" s="21"/>
      <c r="X642" s="21"/>
      <c r="Y642" s="21"/>
      <c r="Z642" s="21"/>
      <c r="AA642" s="21"/>
      <c r="AB642" s="21"/>
      <c r="AC642" s="21"/>
      <c r="AD642" s="21"/>
      <c r="AE642" s="21"/>
      <c r="AF642" s="21"/>
      <c r="AG642" s="21"/>
      <c r="AH642" s="21"/>
      <c r="AI642" s="21"/>
      <c r="AJ642" s="21"/>
      <c r="AK642" s="21"/>
      <c r="AL642" s="21"/>
      <c r="AM642" s="21"/>
      <c r="AN642" s="21"/>
    </row>
    <row r="643" spans="1:40" ht="14.5">
      <c r="A643" s="40" t="s">
        <v>1566</v>
      </c>
      <c r="B643" s="215">
        <v>44295</v>
      </c>
      <c r="C643" s="74">
        <f>D643+252</f>
        <v>510</v>
      </c>
      <c r="D643" s="74">
        <v>258</v>
      </c>
      <c r="F643" s="80"/>
      <c r="G643" s="74"/>
      <c r="H643" s="74"/>
      <c r="I643" s="103"/>
      <c r="J643" s="74"/>
      <c r="K643" s="74"/>
      <c r="L643" s="74"/>
      <c r="M643" s="74"/>
      <c r="N643" s="74"/>
      <c r="O643" s="74"/>
      <c r="P643" s="74"/>
      <c r="Q643" s="74"/>
      <c r="R643" s="74"/>
      <c r="S643" s="74"/>
      <c r="T643" s="74"/>
      <c r="U643" s="74"/>
      <c r="V643" s="21"/>
      <c r="W643" s="21"/>
      <c r="X643" s="21"/>
      <c r="Y643" s="21"/>
      <c r="Z643" s="21"/>
      <c r="AA643" s="21"/>
      <c r="AB643" s="21"/>
      <c r="AC643" s="21"/>
      <c r="AD643" s="21"/>
      <c r="AE643" s="21"/>
      <c r="AF643" s="21"/>
      <c r="AG643" s="21"/>
      <c r="AH643" s="21"/>
      <c r="AI643" s="21"/>
      <c r="AJ643" s="21"/>
      <c r="AK643" s="21"/>
      <c r="AL643" s="21"/>
      <c r="AM643" s="21"/>
      <c r="AN643" s="21"/>
    </row>
    <row r="644" spans="1:40" ht="14.5">
      <c r="A644" s="40" t="s">
        <v>47</v>
      </c>
      <c r="B644" s="215">
        <v>44292</v>
      </c>
      <c r="C644" s="74">
        <v>8</v>
      </c>
      <c r="D644" s="74">
        <v>9</v>
      </c>
      <c r="E644">
        <v>4</v>
      </c>
      <c r="F644" s="80"/>
      <c r="G644" s="74"/>
      <c r="H644" s="74"/>
      <c r="I644" s="102">
        <v>7</v>
      </c>
      <c r="J644" s="74"/>
      <c r="K644" s="74"/>
      <c r="L644" s="74"/>
      <c r="M644" s="74"/>
      <c r="N644" s="74"/>
      <c r="O644" s="74"/>
      <c r="P644" s="74"/>
      <c r="Q644" s="74">
        <v>1</v>
      </c>
      <c r="R644" s="74"/>
      <c r="S644" s="74"/>
      <c r="T644" s="74"/>
      <c r="U644" s="74"/>
      <c r="V644" s="21"/>
      <c r="W644" s="21"/>
      <c r="X644" s="21"/>
      <c r="Y644" s="21"/>
      <c r="Z644" s="21"/>
      <c r="AA644" s="21"/>
      <c r="AB644" s="21"/>
      <c r="AC644" s="21"/>
      <c r="AD644" s="21"/>
      <c r="AE644" s="21"/>
      <c r="AF644" s="21"/>
      <c r="AG644" s="21"/>
      <c r="AH644" s="21"/>
      <c r="AI644" s="21"/>
      <c r="AJ644" s="21"/>
      <c r="AK644" s="21"/>
      <c r="AL644" s="21"/>
      <c r="AM644" s="21"/>
      <c r="AN644" s="21"/>
    </row>
    <row r="645" spans="1:40" ht="14.5">
      <c r="A645" s="40" t="s">
        <v>1573</v>
      </c>
      <c r="B645" s="215">
        <v>44294</v>
      </c>
      <c r="C645" s="74">
        <v>51</v>
      </c>
      <c r="D645" s="74">
        <v>48</v>
      </c>
      <c r="E645">
        <v>49</v>
      </c>
      <c r="F645" s="80"/>
      <c r="G645" s="74"/>
      <c r="H645" s="74"/>
      <c r="I645" s="102">
        <v>13</v>
      </c>
      <c r="J645" s="74"/>
      <c r="K645" s="74"/>
      <c r="L645" s="74"/>
      <c r="M645" s="74"/>
      <c r="N645" s="74" t="s">
        <v>2217</v>
      </c>
      <c r="O645" s="74">
        <v>15</v>
      </c>
      <c r="P645" s="74"/>
      <c r="Q645" s="74"/>
      <c r="R645" s="74">
        <v>12</v>
      </c>
      <c r="S645" s="74">
        <v>2</v>
      </c>
      <c r="T645" s="74"/>
      <c r="U645" s="74"/>
      <c r="V645" s="21"/>
      <c r="W645" s="21"/>
      <c r="X645" s="21"/>
      <c r="Y645" s="21"/>
      <c r="Z645" s="21"/>
      <c r="AA645" s="21"/>
      <c r="AB645" s="21"/>
      <c r="AC645" s="21"/>
      <c r="AD645" s="21"/>
      <c r="AE645" s="21"/>
      <c r="AF645" s="21"/>
      <c r="AG645" s="21"/>
      <c r="AH645" s="21"/>
      <c r="AI645" s="21"/>
      <c r="AJ645" s="21"/>
      <c r="AK645" s="21"/>
      <c r="AL645" s="21"/>
      <c r="AM645" s="21"/>
      <c r="AN645" s="21"/>
    </row>
    <row r="646" spans="1:40" ht="14.5">
      <c r="A646" s="40" t="s">
        <v>1577</v>
      </c>
      <c r="B646" s="215">
        <v>44302</v>
      </c>
      <c r="C646" s="74"/>
      <c r="D646" s="74"/>
      <c r="F646" s="80"/>
      <c r="G646" s="74"/>
      <c r="H646" s="74"/>
      <c r="I646" s="103"/>
      <c r="J646" s="74"/>
      <c r="K646" s="74"/>
      <c r="L646" s="74"/>
      <c r="M646" s="74"/>
      <c r="N646" s="74"/>
      <c r="O646" s="74"/>
      <c r="P646" s="74"/>
      <c r="Q646" s="74"/>
      <c r="R646" s="74"/>
      <c r="S646" s="74"/>
      <c r="T646" s="74"/>
      <c r="U646" s="74"/>
      <c r="V646" s="21"/>
      <c r="W646" s="21"/>
      <c r="X646" s="21"/>
      <c r="Y646" s="21"/>
      <c r="Z646" s="21"/>
      <c r="AA646" s="21"/>
      <c r="AB646" s="21"/>
      <c r="AC646" s="21"/>
      <c r="AD646" s="21"/>
      <c r="AE646" s="21"/>
      <c r="AF646" s="21"/>
      <c r="AG646" s="21"/>
      <c r="AH646" s="21"/>
      <c r="AI646" s="21"/>
      <c r="AJ646" s="21"/>
      <c r="AK646" s="21"/>
      <c r="AL646" s="21"/>
      <c r="AM646" s="21"/>
      <c r="AN646" s="21"/>
    </row>
    <row r="647" spans="1:40" ht="14.5">
      <c r="A647" s="40" t="s">
        <v>1579</v>
      </c>
      <c r="B647" s="215">
        <v>44301</v>
      </c>
      <c r="C647" s="74">
        <v>56</v>
      </c>
      <c r="D647" s="74">
        <v>56</v>
      </c>
      <c r="F647" s="80">
        <v>39</v>
      </c>
      <c r="G647" s="74"/>
      <c r="H647" s="125">
        <v>3</v>
      </c>
      <c r="I647" s="105">
        <v>5</v>
      </c>
      <c r="J647" s="136">
        <v>48</v>
      </c>
      <c r="K647" s="74"/>
      <c r="L647" s="74"/>
      <c r="M647" s="74"/>
      <c r="N647" s="74" t="s">
        <v>2218</v>
      </c>
      <c r="O647" s="74"/>
      <c r="P647" s="74"/>
      <c r="Q647" s="74"/>
      <c r="R647" s="74"/>
      <c r="S647" s="74"/>
      <c r="T647" s="74"/>
      <c r="U647" s="74"/>
      <c r="V647" s="21"/>
      <c r="W647" s="21"/>
      <c r="X647" s="21"/>
      <c r="Y647" s="21"/>
      <c r="Z647" s="21"/>
      <c r="AA647" s="21"/>
      <c r="AB647" s="21"/>
      <c r="AC647" s="21"/>
      <c r="AD647" s="21"/>
      <c r="AE647" s="21"/>
      <c r="AF647" s="21"/>
      <c r="AG647" s="21"/>
      <c r="AH647" s="21"/>
      <c r="AI647" s="21"/>
      <c r="AJ647" s="21"/>
      <c r="AK647" s="21"/>
      <c r="AL647" s="21"/>
      <c r="AM647" s="21"/>
      <c r="AN647" s="21"/>
    </row>
    <row r="648" spans="1:40" ht="14.5">
      <c r="A648" s="40" t="s">
        <v>40</v>
      </c>
      <c r="B648" s="215">
        <v>44299</v>
      </c>
      <c r="C648" s="74">
        <v>27</v>
      </c>
      <c r="D648" s="74">
        <v>26</v>
      </c>
      <c r="F648" s="80"/>
      <c r="G648" s="74"/>
      <c r="H648" s="74"/>
      <c r="I648" s="102">
        <v>6</v>
      </c>
      <c r="J648" s="136">
        <v>21</v>
      </c>
      <c r="K648" s="74"/>
      <c r="L648" s="74"/>
      <c r="M648" s="74"/>
      <c r="N648" s="74" t="s">
        <v>2130</v>
      </c>
      <c r="O648" s="74"/>
      <c r="P648" s="74"/>
      <c r="Q648" s="74"/>
      <c r="R648" s="74"/>
      <c r="S648" s="74"/>
      <c r="T648" s="74"/>
      <c r="U648" s="74"/>
      <c r="V648" s="21"/>
      <c r="W648" s="21"/>
      <c r="X648" s="21"/>
      <c r="Y648" s="21"/>
      <c r="Z648" s="21"/>
      <c r="AA648" s="21"/>
      <c r="AB648" s="21"/>
      <c r="AC648" s="21"/>
      <c r="AD648" s="21"/>
      <c r="AE648" s="21"/>
      <c r="AF648" s="21"/>
      <c r="AG648" s="21"/>
      <c r="AH648" s="21"/>
      <c r="AI648" s="21"/>
      <c r="AJ648" s="21"/>
      <c r="AK648" s="21"/>
      <c r="AL648" s="21"/>
      <c r="AM648" s="21"/>
      <c r="AN648" s="21"/>
    </row>
    <row r="649" spans="1:40" ht="14.5">
      <c r="A649" s="40" t="s">
        <v>1584</v>
      </c>
      <c r="B649" s="215"/>
      <c r="C649" s="74">
        <v>1</v>
      </c>
      <c r="D649" s="74">
        <v>1</v>
      </c>
      <c r="E649">
        <v>1</v>
      </c>
      <c r="F649" s="80">
        <v>28</v>
      </c>
      <c r="G649" s="74"/>
      <c r="H649" s="74">
        <v>1</v>
      </c>
      <c r="I649" s="103"/>
      <c r="J649" s="74"/>
      <c r="K649" s="74"/>
      <c r="L649" s="74"/>
      <c r="M649" s="74"/>
      <c r="N649" s="74">
        <v>1540</v>
      </c>
      <c r="O649" s="74"/>
      <c r="P649" s="74"/>
      <c r="Q649" s="74"/>
      <c r="R649" s="74"/>
      <c r="S649" s="74"/>
      <c r="T649" s="74"/>
      <c r="U649" s="74"/>
      <c r="V649" s="21"/>
      <c r="W649" s="21"/>
      <c r="X649" s="21"/>
      <c r="Y649" s="21"/>
      <c r="Z649" s="21"/>
      <c r="AA649" s="21"/>
      <c r="AB649" s="21"/>
      <c r="AC649" s="21"/>
      <c r="AD649" s="21"/>
      <c r="AE649" s="21"/>
      <c r="AF649" s="21"/>
      <c r="AG649" s="21"/>
      <c r="AH649" s="21"/>
      <c r="AI649" s="21"/>
      <c r="AJ649" s="21"/>
      <c r="AK649" s="21"/>
      <c r="AL649" s="21"/>
      <c r="AM649" s="21"/>
      <c r="AN649" s="21"/>
    </row>
    <row r="650" spans="1:40" ht="14.5">
      <c r="A650" s="40" t="s">
        <v>1585</v>
      </c>
      <c r="B650" s="215">
        <v>44298</v>
      </c>
      <c r="C650" s="74">
        <v>72</v>
      </c>
      <c r="D650" s="74">
        <v>72</v>
      </c>
      <c r="F650" s="80" t="s">
        <v>2219</v>
      </c>
      <c r="G650" s="74"/>
      <c r="H650" s="74"/>
      <c r="I650" s="103"/>
      <c r="J650" s="74"/>
      <c r="K650" s="74"/>
      <c r="L650" s="74"/>
      <c r="M650" s="74"/>
      <c r="N650" s="74"/>
      <c r="O650" s="74">
        <v>8</v>
      </c>
      <c r="P650" s="74"/>
      <c r="Q650" s="74"/>
      <c r="R650" s="74"/>
      <c r="S650" s="74"/>
      <c r="T650" s="74"/>
      <c r="U650" s="74"/>
      <c r="V650" s="21"/>
      <c r="W650" s="21"/>
      <c r="X650" s="21"/>
      <c r="Y650" s="21"/>
      <c r="Z650" s="21"/>
      <c r="AA650" s="21"/>
      <c r="AB650" s="21"/>
      <c r="AC650" s="21"/>
      <c r="AD650" s="21"/>
      <c r="AE650" s="21"/>
      <c r="AF650" s="21"/>
      <c r="AG650" s="21"/>
      <c r="AH650" s="21"/>
      <c r="AI650" s="21"/>
      <c r="AJ650" s="21"/>
      <c r="AK650" s="21"/>
      <c r="AL650" s="21"/>
      <c r="AM650" s="21"/>
      <c r="AN650" s="21"/>
    </row>
    <row r="651" spans="1:40" ht="14.5">
      <c r="A651" s="40" t="s">
        <v>1586</v>
      </c>
      <c r="B651" s="215">
        <v>44280</v>
      </c>
      <c r="C651" s="74">
        <v>6</v>
      </c>
      <c r="D651" s="74">
        <v>6</v>
      </c>
      <c r="F651" s="80" t="s">
        <v>2220</v>
      </c>
      <c r="G651" s="74"/>
      <c r="H651" s="74"/>
      <c r="I651" s="103"/>
      <c r="J651" s="74">
        <v>6</v>
      </c>
      <c r="K651" s="74"/>
      <c r="L651" s="74"/>
      <c r="M651" s="74"/>
      <c r="N651" s="74"/>
      <c r="O651" s="74"/>
      <c r="P651" s="74"/>
      <c r="Q651" s="74"/>
      <c r="R651" s="74"/>
      <c r="S651" s="74"/>
      <c r="T651" s="74"/>
      <c r="U651" s="74"/>
      <c r="V651" s="21"/>
      <c r="W651" s="21"/>
      <c r="X651" s="21"/>
      <c r="Y651" s="21"/>
      <c r="Z651" s="21"/>
      <c r="AA651" s="21"/>
      <c r="AB651" s="21"/>
      <c r="AC651" s="21"/>
      <c r="AD651" s="21"/>
      <c r="AE651" s="21"/>
      <c r="AF651" s="21"/>
      <c r="AG651" s="21"/>
      <c r="AH651" s="21"/>
      <c r="AI651" s="21"/>
      <c r="AJ651" s="21"/>
      <c r="AK651" s="21"/>
      <c r="AL651" s="21"/>
      <c r="AM651" s="21"/>
      <c r="AN651" s="21"/>
    </row>
    <row r="652" spans="1:40" ht="14.5">
      <c r="A652" s="40" t="s">
        <v>1588</v>
      </c>
      <c r="B652" s="215">
        <v>44293</v>
      </c>
      <c r="C652" s="74">
        <v>165</v>
      </c>
      <c r="D652" s="74">
        <v>165</v>
      </c>
      <c r="F652" s="80"/>
      <c r="G652" s="74"/>
      <c r="H652" s="74"/>
      <c r="I652" s="102">
        <v>42</v>
      </c>
      <c r="J652" s="136">
        <v>123</v>
      </c>
      <c r="K652" s="74"/>
      <c r="L652" s="74"/>
      <c r="M652" s="74"/>
      <c r="N652" s="74" t="s">
        <v>2221</v>
      </c>
      <c r="O652" s="74"/>
      <c r="P652" s="74"/>
      <c r="Q652" s="74"/>
      <c r="R652" s="74">
        <v>29</v>
      </c>
      <c r="S652" s="74"/>
      <c r="T652" s="74"/>
      <c r="U652" s="74"/>
      <c r="V652" s="21"/>
      <c r="W652" s="21"/>
      <c r="X652" s="21"/>
      <c r="Y652" s="21"/>
      <c r="Z652" s="21"/>
      <c r="AA652" s="21"/>
      <c r="AB652" s="21"/>
      <c r="AC652" s="21"/>
      <c r="AD652" s="21"/>
      <c r="AE652" s="21"/>
      <c r="AF652" s="21"/>
      <c r="AG652" s="21"/>
      <c r="AH652" s="21"/>
      <c r="AI652" s="21"/>
      <c r="AJ652" s="21"/>
      <c r="AK652" s="21"/>
      <c r="AL652" s="21"/>
      <c r="AM652" s="21"/>
      <c r="AN652" s="21"/>
    </row>
    <row r="653" spans="1:40" ht="14.5">
      <c r="A653" s="40" t="s">
        <v>1589</v>
      </c>
      <c r="B653" s="215">
        <v>44281</v>
      </c>
      <c r="C653" s="74">
        <v>27</v>
      </c>
      <c r="D653" s="74">
        <v>27</v>
      </c>
      <c r="E653">
        <v>8</v>
      </c>
      <c r="F653" s="80" t="s">
        <v>2222</v>
      </c>
      <c r="G653" s="74"/>
      <c r="H653" s="74"/>
      <c r="I653" s="102">
        <v>6</v>
      </c>
      <c r="J653" s="74"/>
      <c r="K653" s="74"/>
      <c r="L653" s="74"/>
      <c r="M653" s="74"/>
      <c r="N653" s="74"/>
      <c r="O653" s="74"/>
      <c r="P653" s="74"/>
      <c r="Q653" s="74"/>
      <c r="R653" s="74"/>
      <c r="S653" s="74"/>
      <c r="T653" s="74"/>
      <c r="U653" s="74"/>
      <c r="V653" s="21"/>
      <c r="W653" s="21"/>
      <c r="X653" s="21"/>
      <c r="Y653" s="21"/>
      <c r="Z653" s="21"/>
      <c r="AA653" s="21"/>
      <c r="AB653" s="21"/>
      <c r="AC653" s="21"/>
      <c r="AD653" s="21"/>
      <c r="AE653" s="21"/>
      <c r="AF653" s="21"/>
      <c r="AG653" s="21"/>
      <c r="AH653" s="21"/>
      <c r="AI653" s="21"/>
      <c r="AJ653" s="21"/>
      <c r="AK653" s="21"/>
      <c r="AL653" s="21"/>
      <c r="AM653" s="21"/>
      <c r="AN653" s="21"/>
    </row>
    <row r="654" spans="1:40" ht="14.5">
      <c r="A654" s="40" t="s">
        <v>1593</v>
      </c>
      <c r="B654" s="215">
        <v>44287</v>
      </c>
      <c r="C654" s="74">
        <v>216</v>
      </c>
      <c r="D654" s="74">
        <v>221</v>
      </c>
      <c r="E654">
        <v>223</v>
      </c>
      <c r="F654" s="80"/>
      <c r="G654" s="74"/>
      <c r="H654" s="125">
        <v>14</v>
      </c>
      <c r="I654" s="102">
        <v>54</v>
      </c>
      <c r="J654" s="74"/>
      <c r="K654" s="74"/>
      <c r="L654" s="74"/>
      <c r="M654" s="74"/>
      <c r="N654" s="74" t="s">
        <v>2223</v>
      </c>
      <c r="O654" s="74">
        <v>21</v>
      </c>
      <c r="P654" s="74"/>
      <c r="Q654" s="74">
        <v>5</v>
      </c>
      <c r="R654" s="74"/>
      <c r="S654" s="74">
        <v>1</v>
      </c>
      <c r="T654" s="74"/>
      <c r="U654" s="74"/>
      <c r="V654" s="21"/>
      <c r="W654" s="21"/>
      <c r="X654" s="21"/>
      <c r="Y654" s="21"/>
      <c r="Z654" s="21"/>
      <c r="AA654" s="21"/>
      <c r="AB654" s="21"/>
      <c r="AC654" s="21"/>
      <c r="AD654" s="21"/>
      <c r="AE654" s="21"/>
      <c r="AF654" s="21"/>
      <c r="AG654" s="21"/>
      <c r="AH654" s="21"/>
      <c r="AI654" s="21"/>
      <c r="AJ654" s="21"/>
      <c r="AK654" s="21"/>
      <c r="AL654" s="21"/>
      <c r="AM654" s="21"/>
      <c r="AN654" s="21"/>
    </row>
    <row r="655" spans="1:40" ht="14.5">
      <c r="A655" s="40" t="s">
        <v>1597</v>
      </c>
      <c r="B655" s="215">
        <v>44166</v>
      </c>
      <c r="C655" s="74">
        <v>39</v>
      </c>
      <c r="D655" s="74">
        <v>39</v>
      </c>
      <c r="F655" s="80" t="s">
        <v>2224</v>
      </c>
      <c r="G655" s="74"/>
      <c r="H655" s="74"/>
      <c r="I655" s="103"/>
      <c r="J655" s="74"/>
      <c r="K655" s="74"/>
      <c r="L655" s="74"/>
      <c r="M655" s="74"/>
      <c r="N655" s="74" t="s">
        <v>2225</v>
      </c>
      <c r="O655" s="74">
        <v>17</v>
      </c>
      <c r="P655" s="74"/>
      <c r="Q655" s="74"/>
      <c r="R655" s="74"/>
      <c r="S655" s="74"/>
      <c r="T655" s="74"/>
      <c r="U655" s="74"/>
      <c r="V655" s="21"/>
      <c r="W655" s="21"/>
      <c r="X655" s="21"/>
      <c r="Y655" s="21"/>
      <c r="Z655" s="21"/>
      <c r="AA655" s="21"/>
      <c r="AB655" s="21"/>
      <c r="AC655" s="21"/>
      <c r="AD655" s="21"/>
      <c r="AE655" s="21"/>
      <c r="AF655" s="21"/>
      <c r="AG655" s="21"/>
      <c r="AH655" s="21"/>
      <c r="AI655" s="21"/>
      <c r="AJ655" s="21"/>
      <c r="AK655" s="21"/>
      <c r="AL655" s="21"/>
      <c r="AM655" s="21"/>
      <c r="AN655" s="21"/>
    </row>
    <row r="656" spans="1:40" ht="14.5">
      <c r="A656" s="40" t="s">
        <v>1600</v>
      </c>
      <c r="B656" s="215">
        <v>44238</v>
      </c>
      <c r="C656" s="74"/>
      <c r="D656" s="74"/>
      <c r="F656" s="80"/>
      <c r="G656" s="74"/>
      <c r="H656" s="74"/>
      <c r="I656" s="103"/>
      <c r="J656" s="74"/>
      <c r="K656" s="74"/>
      <c r="L656" s="74"/>
      <c r="M656" s="74"/>
      <c r="N656" s="74"/>
      <c r="O656" s="74"/>
      <c r="P656" s="74"/>
      <c r="Q656" s="74"/>
      <c r="R656" s="74"/>
      <c r="S656" s="74"/>
      <c r="T656" s="74"/>
      <c r="U656" s="74"/>
      <c r="V656" s="21"/>
      <c r="W656" s="21"/>
      <c r="X656" s="21"/>
      <c r="Y656" s="21"/>
      <c r="Z656" s="21"/>
      <c r="AA656" s="21"/>
      <c r="AB656" s="21"/>
      <c r="AC656" s="21"/>
      <c r="AD656" s="21"/>
      <c r="AE656" s="21"/>
      <c r="AF656" s="21"/>
      <c r="AG656" s="21"/>
      <c r="AH656" s="21"/>
      <c r="AI656" s="21"/>
      <c r="AJ656" s="21"/>
      <c r="AK656" s="21"/>
      <c r="AL656" s="21"/>
      <c r="AM656" s="21"/>
      <c r="AN656" s="21"/>
    </row>
    <row r="657" spans="1:40" ht="14.5">
      <c r="A657" s="40" t="s">
        <v>1601</v>
      </c>
      <c r="B657" s="215">
        <v>44242</v>
      </c>
      <c r="C657" s="74">
        <v>18</v>
      </c>
      <c r="D657" s="74">
        <v>17</v>
      </c>
      <c r="F657" s="80"/>
      <c r="G657" s="74"/>
      <c r="H657" s="74"/>
      <c r="I657" s="102">
        <v>4</v>
      </c>
      <c r="J657" s="74"/>
      <c r="K657" s="74"/>
      <c r="L657" s="74"/>
      <c r="M657" s="74"/>
      <c r="N657" s="74"/>
      <c r="O657" s="74">
        <v>18</v>
      </c>
      <c r="P657" s="74"/>
      <c r="Q657" s="74"/>
      <c r="R657" s="74"/>
      <c r="S657" s="74">
        <v>3</v>
      </c>
      <c r="T657" s="74"/>
      <c r="U657" s="74"/>
      <c r="V657" s="21"/>
      <c r="W657" s="21"/>
      <c r="X657" s="21"/>
      <c r="Y657" s="21"/>
      <c r="Z657" s="21"/>
      <c r="AA657" s="21"/>
      <c r="AB657" s="21"/>
      <c r="AC657" s="21"/>
      <c r="AD657" s="21"/>
      <c r="AE657" s="21"/>
      <c r="AF657" s="21"/>
      <c r="AG657" s="21"/>
      <c r="AH657" s="21"/>
      <c r="AI657" s="21"/>
      <c r="AJ657" s="21"/>
      <c r="AK657" s="21"/>
      <c r="AL657" s="21"/>
      <c r="AM657" s="21"/>
      <c r="AN657" s="21"/>
    </row>
    <row r="658" spans="1:40" ht="14.5">
      <c r="A658" s="40" t="s">
        <v>1603</v>
      </c>
      <c r="B658" s="215">
        <v>44228</v>
      </c>
      <c r="C658" s="74">
        <v>503</v>
      </c>
      <c r="D658" s="74">
        <v>497</v>
      </c>
      <c r="F658" s="80">
        <v>38.200000000000003</v>
      </c>
      <c r="G658" s="74"/>
      <c r="H658" s="220">
        <v>26</v>
      </c>
      <c r="I658" s="102">
        <v>79</v>
      </c>
      <c r="J658" s="74"/>
      <c r="K658" s="74"/>
      <c r="L658" s="74"/>
      <c r="M658" s="74"/>
      <c r="N658" s="74">
        <v>3097</v>
      </c>
      <c r="O658" s="74">
        <v>197</v>
      </c>
      <c r="P658" s="74"/>
      <c r="Q658" s="74"/>
      <c r="R658" s="74"/>
      <c r="S658" s="74">
        <v>1</v>
      </c>
      <c r="T658" s="74"/>
      <c r="U658" s="74"/>
      <c r="V658" s="21"/>
      <c r="W658" s="21"/>
      <c r="X658" s="21"/>
      <c r="Y658" s="21"/>
      <c r="Z658" s="21"/>
      <c r="AA658" s="21"/>
      <c r="AB658" s="21"/>
      <c r="AC658" s="21"/>
      <c r="AD658" s="21"/>
      <c r="AE658" s="21"/>
      <c r="AF658" s="21"/>
      <c r="AG658" s="21"/>
      <c r="AH658" s="21"/>
      <c r="AI658" s="21"/>
      <c r="AJ658" s="21"/>
      <c r="AK658" s="21"/>
      <c r="AL658" s="21"/>
      <c r="AM658" s="21"/>
      <c r="AN658" s="21"/>
    </row>
    <row r="659" spans="1:40" ht="14.5">
      <c r="A659" s="40" t="s">
        <v>1610</v>
      </c>
      <c r="B659" s="215">
        <v>44299</v>
      </c>
      <c r="C659" s="74">
        <v>55</v>
      </c>
      <c r="D659" s="74">
        <v>53</v>
      </c>
      <c r="F659" s="80" t="s">
        <v>2226</v>
      </c>
      <c r="G659" s="74"/>
      <c r="H659" s="74"/>
      <c r="I659" s="102">
        <v>5</v>
      </c>
      <c r="J659" s="74"/>
      <c r="K659" s="74"/>
      <c r="L659" s="74"/>
      <c r="M659" s="74"/>
      <c r="N659" s="74" t="s">
        <v>2227</v>
      </c>
      <c r="O659" s="74">
        <v>4</v>
      </c>
      <c r="P659" s="74"/>
      <c r="Q659" s="74"/>
      <c r="R659" s="74">
        <v>5</v>
      </c>
      <c r="S659" s="74">
        <v>1</v>
      </c>
      <c r="T659" s="74"/>
      <c r="U659" s="74"/>
      <c r="V659" s="21"/>
      <c r="W659" s="21"/>
      <c r="X659" s="21"/>
      <c r="Y659" s="21"/>
      <c r="Z659" s="21"/>
      <c r="AA659" s="21"/>
      <c r="AB659" s="21"/>
      <c r="AC659" s="21"/>
      <c r="AD659" s="21"/>
      <c r="AE659" s="21"/>
      <c r="AF659" s="21"/>
      <c r="AG659" s="21"/>
      <c r="AH659" s="21"/>
      <c r="AI659" s="21"/>
      <c r="AJ659" s="21"/>
      <c r="AK659" s="21"/>
      <c r="AL659" s="21"/>
      <c r="AM659" s="21"/>
      <c r="AN659" s="21"/>
    </row>
    <row r="660" spans="1:40" ht="14.5">
      <c r="A660" s="40" t="s">
        <v>1612</v>
      </c>
      <c r="B660" s="215">
        <v>44304</v>
      </c>
      <c r="C660" s="74">
        <v>2</v>
      </c>
      <c r="D660" s="74">
        <v>2</v>
      </c>
      <c r="F660" s="80" t="s">
        <v>351</v>
      </c>
      <c r="G660" s="74"/>
      <c r="H660" s="74"/>
      <c r="I660" s="103">
        <v>2</v>
      </c>
      <c r="J660" s="74"/>
      <c r="K660" s="74"/>
      <c r="L660" s="74"/>
      <c r="M660" s="74"/>
      <c r="N660" s="74" t="s">
        <v>2228</v>
      </c>
      <c r="O660" s="74">
        <v>2</v>
      </c>
      <c r="P660" s="74"/>
      <c r="Q660" s="74"/>
      <c r="R660" s="74"/>
      <c r="S660" s="74"/>
      <c r="T660" s="74"/>
      <c r="U660" s="74"/>
      <c r="V660" s="21"/>
      <c r="W660" s="21"/>
      <c r="X660" s="21"/>
      <c r="Y660" s="21"/>
      <c r="Z660" s="21"/>
      <c r="AA660" s="21"/>
      <c r="AB660" s="21"/>
      <c r="AC660" s="21"/>
      <c r="AD660" s="21"/>
      <c r="AE660" s="21"/>
      <c r="AF660" s="21"/>
      <c r="AG660" s="21"/>
      <c r="AH660" s="21"/>
      <c r="AI660" s="21"/>
      <c r="AJ660" s="21"/>
      <c r="AK660" s="21"/>
      <c r="AL660" s="21"/>
      <c r="AM660" s="21"/>
      <c r="AN660" s="21"/>
    </row>
    <row r="661" spans="1:40" ht="14.5">
      <c r="A661" s="40" t="s">
        <v>1614</v>
      </c>
      <c r="B661" s="215">
        <v>44287</v>
      </c>
      <c r="C661" s="74">
        <v>7</v>
      </c>
      <c r="D661" s="74">
        <v>7</v>
      </c>
      <c r="F661" s="80" t="s">
        <v>2229</v>
      </c>
      <c r="G661" s="74"/>
      <c r="H661" s="74"/>
      <c r="I661" s="103">
        <v>4</v>
      </c>
      <c r="J661" s="74">
        <v>3</v>
      </c>
      <c r="K661" s="74"/>
      <c r="L661" s="74"/>
      <c r="M661" s="74"/>
      <c r="N661" s="74"/>
      <c r="O661" s="74"/>
      <c r="P661" s="74"/>
      <c r="Q661" s="74"/>
      <c r="R661" s="74"/>
      <c r="S661" s="74"/>
      <c r="T661" s="74"/>
      <c r="U661" s="74"/>
      <c r="V661" s="21"/>
      <c r="W661" s="21"/>
      <c r="X661" s="21"/>
      <c r="Y661" s="21"/>
      <c r="Z661" s="21"/>
      <c r="AA661" s="21"/>
      <c r="AB661" s="21"/>
      <c r="AC661" s="21"/>
      <c r="AD661" s="21"/>
      <c r="AE661" s="21"/>
      <c r="AF661" s="21"/>
      <c r="AG661" s="21"/>
      <c r="AH661" s="21"/>
      <c r="AI661" s="21"/>
      <c r="AJ661" s="21"/>
      <c r="AK661" s="21"/>
      <c r="AL661" s="21"/>
      <c r="AM661" s="21"/>
      <c r="AN661" s="21"/>
    </row>
    <row r="662" spans="1:40" ht="14.5">
      <c r="A662" s="40" t="s">
        <v>1617</v>
      </c>
      <c r="B662" s="215"/>
      <c r="C662" s="74">
        <v>1</v>
      </c>
      <c r="D662" s="74">
        <v>1</v>
      </c>
      <c r="F662" s="80"/>
      <c r="G662" s="74"/>
      <c r="H662" s="74">
        <v>1</v>
      </c>
      <c r="I662" s="103"/>
      <c r="J662" s="74"/>
      <c r="K662" s="74"/>
      <c r="L662" s="74"/>
      <c r="M662" s="74"/>
      <c r="N662" s="74">
        <v>1460</v>
      </c>
      <c r="O662" s="74"/>
      <c r="P662" s="74"/>
      <c r="Q662" s="74"/>
      <c r="R662" s="74"/>
      <c r="S662" s="74"/>
      <c r="T662" s="74"/>
      <c r="U662" s="74"/>
      <c r="V662" s="21"/>
      <c r="W662" s="21"/>
      <c r="X662" s="21"/>
      <c r="Y662" s="21"/>
      <c r="Z662" s="21"/>
      <c r="AA662" s="21"/>
      <c r="AB662" s="21"/>
      <c r="AC662" s="21"/>
      <c r="AD662" s="21"/>
      <c r="AE662" s="21"/>
      <c r="AF662" s="21"/>
      <c r="AG662" s="21"/>
      <c r="AH662" s="21"/>
      <c r="AI662" s="21"/>
      <c r="AJ662" s="21"/>
      <c r="AK662" s="21"/>
      <c r="AL662" s="21"/>
      <c r="AM662" s="21"/>
      <c r="AN662" s="21"/>
    </row>
    <row r="663" spans="1:40" ht="14.5">
      <c r="A663" s="40" t="s">
        <v>1620</v>
      </c>
      <c r="B663" s="215">
        <v>44287</v>
      </c>
      <c r="C663" s="74">
        <v>28</v>
      </c>
      <c r="D663" s="74">
        <v>27</v>
      </c>
      <c r="F663" s="80"/>
      <c r="G663" s="74"/>
      <c r="H663" s="74"/>
      <c r="I663" s="103"/>
      <c r="J663" s="74"/>
      <c r="K663" s="74"/>
      <c r="L663" s="74"/>
      <c r="M663" s="74"/>
      <c r="N663" s="74"/>
      <c r="O663" s="74"/>
      <c r="P663" s="74"/>
      <c r="Q663" s="74"/>
      <c r="R663" s="74"/>
      <c r="S663" s="74"/>
      <c r="T663" s="74"/>
      <c r="U663" s="74"/>
      <c r="V663" s="21"/>
      <c r="W663" s="21"/>
      <c r="X663" s="21"/>
      <c r="Y663" s="21"/>
      <c r="Z663" s="21"/>
      <c r="AA663" s="21"/>
      <c r="AB663" s="21"/>
      <c r="AC663" s="21"/>
      <c r="AD663" s="21"/>
      <c r="AE663" s="21"/>
      <c r="AF663" s="21"/>
      <c r="AG663" s="21"/>
      <c r="AH663" s="21"/>
      <c r="AI663" s="21"/>
      <c r="AJ663" s="21"/>
      <c r="AK663" s="21"/>
      <c r="AL663" s="21"/>
      <c r="AM663" s="21"/>
      <c r="AN663" s="21"/>
    </row>
    <row r="664" spans="1:40" ht="14.5">
      <c r="A664" s="40" t="s">
        <v>1624</v>
      </c>
      <c r="B664" s="215">
        <v>44278</v>
      </c>
      <c r="C664" s="74">
        <v>2</v>
      </c>
      <c r="D664" s="74">
        <v>2</v>
      </c>
      <c r="F664" s="80" t="s">
        <v>2059</v>
      </c>
      <c r="G664" s="74"/>
      <c r="H664" s="74"/>
      <c r="I664" s="103"/>
      <c r="J664" s="74">
        <v>2</v>
      </c>
      <c r="K664" s="74"/>
      <c r="L664" s="74"/>
      <c r="M664" s="74"/>
      <c r="N664" s="74" t="s">
        <v>2230</v>
      </c>
      <c r="O664" s="74">
        <v>2</v>
      </c>
      <c r="P664" s="74"/>
      <c r="Q664" s="74"/>
      <c r="R664" s="74"/>
      <c r="S664" s="74"/>
      <c r="T664" s="74"/>
      <c r="U664" s="74"/>
      <c r="V664" s="21"/>
      <c r="W664" s="21"/>
      <c r="X664" s="21"/>
      <c r="Y664" s="21"/>
      <c r="Z664" s="21"/>
      <c r="AA664" s="21"/>
      <c r="AB664" s="21"/>
      <c r="AC664" s="21"/>
      <c r="AD664" s="21"/>
      <c r="AE664" s="21"/>
      <c r="AF664" s="21"/>
      <c r="AG664" s="21"/>
      <c r="AH664" s="21"/>
      <c r="AI664" s="21"/>
      <c r="AJ664" s="21"/>
      <c r="AK664" s="21"/>
      <c r="AL664" s="21"/>
      <c r="AM664" s="21"/>
      <c r="AN664" s="21"/>
    </row>
    <row r="665" spans="1:40" ht="14.5">
      <c r="A665" s="40" t="s">
        <v>1625</v>
      </c>
      <c r="B665" s="215">
        <v>44256</v>
      </c>
      <c r="C665" s="74"/>
      <c r="D665" s="74">
        <v>1</v>
      </c>
      <c r="F665" s="80"/>
      <c r="G665" s="74"/>
      <c r="H665" s="74"/>
      <c r="I665" s="103"/>
      <c r="J665" s="74"/>
      <c r="K665" s="74"/>
      <c r="L665" s="74"/>
      <c r="M665" s="74"/>
      <c r="N665" s="74"/>
      <c r="O665" s="74"/>
      <c r="P665" s="74"/>
      <c r="Q665" s="74">
        <v>1</v>
      </c>
      <c r="R665" s="74"/>
      <c r="S665" s="74"/>
      <c r="T665" s="74"/>
      <c r="U665" s="74"/>
      <c r="V665" s="21"/>
      <c r="W665" s="21"/>
      <c r="X665" s="21"/>
      <c r="Y665" s="21"/>
      <c r="Z665" s="21"/>
      <c r="AA665" s="21"/>
      <c r="AB665" s="21"/>
      <c r="AC665" s="21"/>
      <c r="AD665" s="21"/>
      <c r="AE665" s="21"/>
      <c r="AF665" s="21"/>
      <c r="AG665" s="21"/>
      <c r="AH665" s="21"/>
      <c r="AI665" s="21"/>
      <c r="AJ665" s="21"/>
      <c r="AK665" s="21"/>
      <c r="AL665" s="21"/>
      <c r="AM665" s="21"/>
      <c r="AN665" s="21"/>
    </row>
    <row r="666" spans="1:40" ht="14.5">
      <c r="A666" s="40" t="s">
        <v>1627</v>
      </c>
      <c r="B666" s="215"/>
      <c r="C666" s="74">
        <v>51</v>
      </c>
      <c r="D666" s="74">
        <v>53</v>
      </c>
      <c r="F666" s="80"/>
      <c r="G666" s="74"/>
      <c r="H666" s="74"/>
      <c r="I666" s="102">
        <v>21</v>
      </c>
      <c r="J666" s="136">
        <v>32</v>
      </c>
      <c r="K666" s="74"/>
      <c r="L666" s="74"/>
      <c r="M666" s="74"/>
      <c r="N666" s="74"/>
      <c r="O666" s="74">
        <v>22</v>
      </c>
      <c r="P666" s="74"/>
      <c r="Q666" s="74"/>
      <c r="R666" s="74">
        <v>23</v>
      </c>
      <c r="S666" s="74">
        <v>8</v>
      </c>
      <c r="T666" s="74"/>
      <c r="U666" s="74"/>
      <c r="V666" s="21"/>
      <c r="W666" s="21"/>
      <c r="X666" s="21"/>
      <c r="Y666" s="21"/>
      <c r="Z666" s="21"/>
      <c r="AA666" s="21"/>
      <c r="AB666" s="21"/>
      <c r="AC666" s="21"/>
      <c r="AD666" s="21"/>
      <c r="AE666" s="21"/>
      <c r="AF666" s="21"/>
      <c r="AG666" s="21"/>
      <c r="AH666" s="21"/>
      <c r="AI666" s="21"/>
      <c r="AJ666" s="21"/>
      <c r="AK666" s="21"/>
      <c r="AL666" s="21"/>
      <c r="AM666" s="21"/>
      <c r="AN666" s="21"/>
    </row>
    <row r="667" spans="1:40" ht="14.5">
      <c r="A667" s="40" t="s">
        <v>1631</v>
      </c>
      <c r="B667" s="215">
        <v>44287</v>
      </c>
      <c r="C667" s="74"/>
      <c r="D667" s="74"/>
      <c r="F667" s="80"/>
      <c r="G667" s="74"/>
      <c r="H667" s="74"/>
      <c r="I667" s="103"/>
      <c r="J667" s="74"/>
      <c r="K667" s="74"/>
      <c r="L667" s="74"/>
      <c r="M667" s="74"/>
      <c r="N667" s="74"/>
      <c r="O667" s="74"/>
      <c r="P667" s="74"/>
      <c r="Q667" s="74"/>
      <c r="R667" s="74"/>
      <c r="S667" s="74"/>
      <c r="T667" s="74"/>
      <c r="U667" s="74"/>
      <c r="V667" s="21"/>
      <c r="W667" s="21"/>
      <c r="X667" s="21"/>
      <c r="Y667" s="21"/>
      <c r="Z667" s="21"/>
      <c r="AA667" s="21"/>
      <c r="AB667" s="21"/>
      <c r="AC667" s="21"/>
      <c r="AD667" s="21"/>
      <c r="AE667" s="21"/>
      <c r="AF667" s="21"/>
      <c r="AG667" s="21"/>
      <c r="AH667" s="21"/>
      <c r="AI667" s="21"/>
      <c r="AJ667" s="21"/>
      <c r="AK667" s="21"/>
      <c r="AL667" s="21"/>
      <c r="AM667" s="21"/>
      <c r="AN667" s="21"/>
    </row>
    <row r="668" spans="1:40" ht="14.5">
      <c r="A668" s="40" t="s">
        <v>1633</v>
      </c>
      <c r="B668" s="215">
        <v>44306</v>
      </c>
      <c r="C668" s="74">
        <v>200</v>
      </c>
      <c r="D668" s="74">
        <v>204</v>
      </c>
      <c r="E668">
        <v>84</v>
      </c>
      <c r="F668" s="80" t="s">
        <v>2231</v>
      </c>
      <c r="G668" s="74"/>
      <c r="H668" s="74"/>
      <c r="I668" s="102">
        <v>31</v>
      </c>
      <c r="J668" s="136">
        <f>D668-I668</f>
        <v>173</v>
      </c>
      <c r="K668" s="74"/>
      <c r="L668" s="74"/>
      <c r="M668" s="74"/>
      <c r="N668" s="74"/>
      <c r="O668" s="74">
        <v>86</v>
      </c>
      <c r="P668" s="74"/>
      <c r="Q668" s="74">
        <v>4</v>
      </c>
      <c r="R668" s="74">
        <v>29</v>
      </c>
      <c r="S668" s="74"/>
      <c r="T668" s="74"/>
      <c r="U668" s="74"/>
      <c r="V668" s="21"/>
      <c r="W668" s="21"/>
      <c r="X668" s="21"/>
      <c r="Y668" s="21"/>
      <c r="Z668" s="21"/>
      <c r="AA668" s="21"/>
      <c r="AB668" s="21"/>
      <c r="AC668" s="21"/>
      <c r="AD668" s="21"/>
      <c r="AE668" s="21"/>
      <c r="AF668" s="21"/>
      <c r="AG668" s="21"/>
      <c r="AH668" s="21"/>
      <c r="AI668" s="21"/>
      <c r="AJ668" s="21"/>
      <c r="AK668" s="21"/>
      <c r="AL668" s="21"/>
      <c r="AM668" s="21"/>
      <c r="AN668" s="21"/>
    </row>
    <row r="669" spans="1:40" ht="14.5">
      <c r="A669" s="40" t="s">
        <v>1637</v>
      </c>
      <c r="B669" s="215">
        <v>44304</v>
      </c>
      <c r="C669" s="74">
        <v>1</v>
      </c>
      <c r="D669" s="74">
        <v>1</v>
      </c>
      <c r="F669" s="80" t="s">
        <v>814</v>
      </c>
      <c r="G669" s="74"/>
      <c r="H669" s="74"/>
      <c r="I669" s="103">
        <v>1</v>
      </c>
      <c r="J669" s="74"/>
      <c r="K669" s="74"/>
      <c r="L669" s="74"/>
      <c r="M669" s="74"/>
      <c r="N669" s="74">
        <v>2375</v>
      </c>
      <c r="O669" s="74">
        <v>1</v>
      </c>
      <c r="P669" s="74"/>
      <c r="Q669" s="74"/>
      <c r="R669" s="74"/>
      <c r="S669" s="74"/>
      <c r="T669" s="74"/>
      <c r="U669" s="74"/>
      <c r="V669" s="21"/>
      <c r="W669" s="21"/>
      <c r="X669" s="21"/>
      <c r="Y669" s="21"/>
      <c r="Z669" s="21"/>
      <c r="AA669" s="21"/>
      <c r="AB669" s="21"/>
      <c r="AC669" s="21"/>
      <c r="AD669" s="21"/>
      <c r="AE669" s="21"/>
      <c r="AF669" s="21"/>
      <c r="AG669" s="21"/>
      <c r="AH669" s="21"/>
      <c r="AI669" s="21"/>
      <c r="AJ669" s="21"/>
      <c r="AK669" s="21"/>
      <c r="AL669" s="21"/>
      <c r="AM669" s="21"/>
      <c r="AN669" s="21"/>
    </row>
    <row r="670" spans="1:40" ht="14.5">
      <c r="A670" s="40" t="s">
        <v>1638</v>
      </c>
      <c r="B670" s="215">
        <v>44309</v>
      </c>
      <c r="C670" s="74">
        <v>1</v>
      </c>
      <c r="D670" s="74">
        <v>1</v>
      </c>
      <c r="F670" s="80">
        <v>32</v>
      </c>
      <c r="G670" s="74"/>
      <c r="H670" s="74"/>
      <c r="I670" s="103"/>
      <c r="J670" s="74"/>
      <c r="K670" s="74"/>
      <c r="L670" s="74"/>
      <c r="M670" s="74"/>
      <c r="N670" s="74">
        <v>2350</v>
      </c>
      <c r="O670" s="74">
        <v>1</v>
      </c>
      <c r="P670" s="74"/>
      <c r="Q670" s="74"/>
      <c r="R670" s="74"/>
      <c r="S670" s="74"/>
      <c r="T670" s="74"/>
      <c r="U670" s="74"/>
      <c r="V670" s="21"/>
      <c r="W670" s="21"/>
      <c r="X670" s="21"/>
      <c r="Y670" s="21"/>
      <c r="Z670" s="21"/>
      <c r="AA670" s="21"/>
      <c r="AB670" s="21"/>
      <c r="AC670" s="21"/>
      <c r="AD670" s="21"/>
      <c r="AE670" s="21"/>
      <c r="AF670" s="21"/>
      <c r="AG670" s="21"/>
      <c r="AH670" s="21"/>
      <c r="AI670" s="21"/>
      <c r="AJ670" s="21"/>
      <c r="AK670" s="21"/>
      <c r="AL670" s="21"/>
      <c r="AM670" s="21"/>
      <c r="AN670" s="21"/>
    </row>
    <row r="671" spans="1:40" ht="14.5">
      <c r="A671" s="40" t="s">
        <v>1639</v>
      </c>
      <c r="B671" s="215">
        <v>44308</v>
      </c>
      <c r="C671" s="74">
        <v>63</v>
      </c>
      <c r="D671" s="74">
        <v>62</v>
      </c>
      <c r="E671">
        <v>2</v>
      </c>
      <c r="F671" s="80" t="s">
        <v>2232</v>
      </c>
      <c r="G671" s="74">
        <v>5</v>
      </c>
      <c r="H671" s="74">
        <v>7</v>
      </c>
      <c r="I671" s="103">
        <v>6</v>
      </c>
      <c r="J671" s="136">
        <v>48</v>
      </c>
      <c r="K671" s="74"/>
      <c r="L671" s="74"/>
      <c r="M671" s="74"/>
      <c r="N671" s="74" t="s">
        <v>2233</v>
      </c>
      <c r="O671" s="74">
        <v>6</v>
      </c>
      <c r="P671" s="74"/>
      <c r="Q671" s="74">
        <v>2</v>
      </c>
      <c r="R671" s="74">
        <v>8</v>
      </c>
      <c r="S671" s="74">
        <v>2</v>
      </c>
      <c r="T671" s="74"/>
      <c r="U671" s="74"/>
      <c r="V671" s="21"/>
      <c r="W671" s="21"/>
      <c r="X671" s="21"/>
      <c r="Y671" s="21"/>
      <c r="Z671" s="21"/>
      <c r="AA671" s="21"/>
      <c r="AB671" s="21"/>
      <c r="AC671" s="21"/>
      <c r="AD671" s="21"/>
      <c r="AE671" s="21"/>
      <c r="AF671" s="21"/>
      <c r="AG671" s="21"/>
      <c r="AH671" s="21"/>
      <c r="AI671" s="21"/>
      <c r="AJ671" s="21"/>
      <c r="AK671" s="21"/>
      <c r="AL671" s="21"/>
      <c r="AM671" s="21"/>
      <c r="AN671" s="21"/>
    </row>
    <row r="672" spans="1:40" ht="14.5">
      <c r="A672" s="40" t="s">
        <v>117</v>
      </c>
      <c r="B672" s="215">
        <v>44306</v>
      </c>
      <c r="C672" s="74">
        <v>9</v>
      </c>
      <c r="D672" s="74">
        <v>8</v>
      </c>
      <c r="F672" s="80" t="s">
        <v>2234</v>
      </c>
      <c r="G672" s="74"/>
      <c r="H672" s="74">
        <v>1</v>
      </c>
      <c r="I672" s="103"/>
      <c r="J672" s="74">
        <v>7</v>
      </c>
      <c r="K672" s="74"/>
      <c r="L672" s="74"/>
      <c r="M672" s="74"/>
      <c r="N672" s="74"/>
      <c r="O672" s="74"/>
      <c r="P672" s="74"/>
      <c r="Q672" s="74"/>
      <c r="R672" s="74"/>
      <c r="S672" s="74"/>
      <c r="T672" s="74"/>
      <c r="U672" s="74"/>
      <c r="V672" s="21"/>
      <c r="W672" s="21"/>
      <c r="X672" s="21"/>
      <c r="Y672" s="21"/>
      <c r="Z672" s="21"/>
      <c r="AA672" s="21"/>
      <c r="AB672" s="21"/>
      <c r="AC672" s="21"/>
      <c r="AD672" s="21"/>
      <c r="AE672" s="21"/>
      <c r="AF672" s="21"/>
      <c r="AG672" s="21"/>
      <c r="AH672" s="21"/>
      <c r="AI672" s="21"/>
      <c r="AJ672" s="21"/>
      <c r="AK672" s="21"/>
      <c r="AL672" s="21"/>
      <c r="AM672" s="21"/>
      <c r="AN672" s="21"/>
    </row>
    <row r="673" spans="1:40" ht="14.5">
      <c r="A673" s="40" t="s">
        <v>1647</v>
      </c>
      <c r="B673" s="215">
        <v>44308</v>
      </c>
      <c r="C673" s="74">
        <v>729</v>
      </c>
      <c r="D673" s="74">
        <v>706</v>
      </c>
      <c r="F673" s="80" t="s">
        <v>2235</v>
      </c>
      <c r="G673" s="74"/>
      <c r="H673" s="74"/>
      <c r="I673" s="102">
        <v>159</v>
      </c>
      <c r="J673" s="74"/>
      <c r="K673" s="74"/>
      <c r="L673" s="74"/>
      <c r="M673" s="74"/>
      <c r="N673" s="74" t="s">
        <v>2236</v>
      </c>
      <c r="O673" s="74"/>
      <c r="P673" s="74"/>
      <c r="Q673" s="74"/>
      <c r="R673" s="74">
        <v>145</v>
      </c>
      <c r="S673" s="74"/>
      <c r="T673" s="74"/>
      <c r="U673" s="74"/>
      <c r="V673" s="21"/>
      <c r="W673" s="21"/>
      <c r="X673" s="21"/>
      <c r="Y673" s="21"/>
      <c r="Z673" s="21"/>
      <c r="AA673" s="21"/>
      <c r="AB673" s="21"/>
      <c r="AC673" s="21"/>
      <c r="AD673" s="21"/>
      <c r="AE673" s="21"/>
      <c r="AF673" s="21"/>
      <c r="AG673" s="21"/>
      <c r="AH673" s="21"/>
      <c r="AI673" s="21"/>
      <c r="AJ673" s="21"/>
      <c r="AK673" s="21"/>
      <c r="AL673" s="21"/>
      <c r="AM673" s="21"/>
      <c r="AN673" s="21"/>
    </row>
    <row r="674" spans="1:40" ht="14.5">
      <c r="A674" s="40" t="s">
        <v>1653</v>
      </c>
      <c r="B674" s="215">
        <v>44308</v>
      </c>
      <c r="C674" s="74">
        <v>51</v>
      </c>
      <c r="D674" s="74">
        <v>48</v>
      </c>
      <c r="E674">
        <v>8</v>
      </c>
      <c r="F674" s="80" t="s">
        <v>2237</v>
      </c>
      <c r="G674" s="74"/>
      <c r="H674" s="74"/>
      <c r="I674" s="102">
        <v>12</v>
      </c>
      <c r="J674" s="74"/>
      <c r="K674" s="74"/>
      <c r="L674" s="74"/>
      <c r="M674" s="74"/>
      <c r="N674" s="74"/>
      <c r="O674" s="74">
        <v>7</v>
      </c>
      <c r="P674" s="74"/>
      <c r="Q674" s="74"/>
      <c r="R674" s="74"/>
      <c r="S674" s="74"/>
      <c r="T674" s="74"/>
      <c r="U674" s="74"/>
      <c r="V674" s="21"/>
      <c r="W674" s="21"/>
      <c r="X674" s="21"/>
      <c r="Y674" s="21"/>
      <c r="Z674" s="21"/>
      <c r="AA674" s="21"/>
      <c r="AB674" s="21"/>
      <c r="AC674" s="21"/>
      <c r="AD674" s="21"/>
      <c r="AE674" s="21"/>
      <c r="AF674" s="21"/>
      <c r="AG674" s="21"/>
      <c r="AH674" s="21"/>
      <c r="AI674" s="21"/>
      <c r="AJ674" s="21"/>
      <c r="AK674" s="21"/>
      <c r="AL674" s="21"/>
      <c r="AM674" s="21"/>
      <c r="AN674" s="21"/>
    </row>
    <row r="675" spans="1:40" ht="14.5">
      <c r="A675" s="40" t="s">
        <v>1658</v>
      </c>
      <c r="B675" s="215">
        <v>44307</v>
      </c>
      <c r="C675" s="74">
        <v>724</v>
      </c>
      <c r="D675" s="74">
        <v>713</v>
      </c>
      <c r="E675">
        <v>3131</v>
      </c>
      <c r="F675" s="80"/>
      <c r="G675" s="74"/>
      <c r="H675" s="74"/>
      <c r="I675" s="102">
        <v>60</v>
      </c>
      <c r="J675" s="74"/>
      <c r="K675" s="74"/>
      <c r="L675" s="74"/>
      <c r="M675" s="74"/>
      <c r="N675" s="74"/>
      <c r="O675" s="74"/>
      <c r="P675" s="74"/>
      <c r="Q675" s="74">
        <v>1</v>
      </c>
      <c r="R675" s="74">
        <v>23</v>
      </c>
      <c r="S675" s="74"/>
      <c r="T675" s="74"/>
      <c r="U675" s="74"/>
      <c r="V675" s="21"/>
      <c r="W675" s="21"/>
      <c r="X675" s="21"/>
      <c r="Y675" s="21"/>
      <c r="Z675" s="21"/>
      <c r="AA675" s="21"/>
      <c r="AB675" s="21"/>
      <c r="AC675" s="21"/>
      <c r="AD675" s="21"/>
      <c r="AE675" s="21"/>
      <c r="AF675" s="21"/>
      <c r="AG675" s="21"/>
      <c r="AH675" s="21"/>
      <c r="AI675" s="21"/>
      <c r="AJ675" s="21"/>
      <c r="AK675" s="21"/>
      <c r="AL675" s="21"/>
      <c r="AM675" s="21"/>
      <c r="AN675" s="21"/>
    </row>
    <row r="676" spans="1:40" ht="14.5">
      <c r="A676" s="40" t="s">
        <v>1660</v>
      </c>
      <c r="B676" s="215">
        <v>44305</v>
      </c>
      <c r="C676" s="74">
        <v>1</v>
      </c>
      <c r="D676" s="74">
        <v>1</v>
      </c>
      <c r="F676" s="80" t="s">
        <v>2039</v>
      </c>
      <c r="G676" s="74"/>
      <c r="H676" s="74"/>
      <c r="I676" s="103"/>
      <c r="J676" s="74">
        <v>1</v>
      </c>
      <c r="K676" s="74"/>
      <c r="L676" s="74"/>
      <c r="M676" s="74"/>
      <c r="N676" s="74">
        <v>2930</v>
      </c>
      <c r="O676" s="74"/>
      <c r="P676" s="74"/>
      <c r="Q676" s="74"/>
      <c r="R676" s="74"/>
      <c r="S676" s="74"/>
      <c r="T676" s="74"/>
      <c r="U676" s="74"/>
      <c r="V676" s="21"/>
      <c r="W676" s="21"/>
      <c r="X676" s="21"/>
      <c r="Y676" s="21"/>
      <c r="Z676" s="21"/>
      <c r="AA676" s="21"/>
      <c r="AB676" s="21"/>
      <c r="AC676" s="21"/>
      <c r="AD676" s="21"/>
      <c r="AE676" s="21"/>
      <c r="AF676" s="21"/>
      <c r="AG676" s="21"/>
      <c r="AH676" s="21"/>
      <c r="AI676" s="21"/>
      <c r="AJ676" s="21"/>
      <c r="AK676" s="21"/>
      <c r="AL676" s="21"/>
      <c r="AM676" s="21"/>
      <c r="AN676" s="21"/>
    </row>
    <row r="677" spans="1:40" ht="14.5">
      <c r="A677" s="40" t="s">
        <v>1662</v>
      </c>
      <c r="B677" s="215">
        <v>44273</v>
      </c>
      <c r="C677" s="74">
        <v>18</v>
      </c>
      <c r="D677" s="74">
        <v>18</v>
      </c>
      <c r="E677">
        <v>5</v>
      </c>
      <c r="F677" s="80"/>
      <c r="G677" s="74"/>
      <c r="H677" s="74"/>
      <c r="I677" s="103"/>
      <c r="J677" s="74"/>
      <c r="K677" s="74"/>
      <c r="L677" s="74"/>
      <c r="M677" s="74"/>
      <c r="N677" s="74"/>
      <c r="O677" s="74"/>
      <c r="P677" s="74"/>
      <c r="Q677" s="74"/>
      <c r="R677" s="74"/>
      <c r="S677" s="74"/>
      <c r="T677" s="74"/>
      <c r="U677" s="74"/>
      <c r="V677" s="21"/>
      <c r="W677" s="21"/>
      <c r="X677" s="21"/>
      <c r="Y677" s="21"/>
      <c r="Z677" s="21"/>
      <c r="AA677" s="21"/>
      <c r="AB677" s="21"/>
      <c r="AC677" s="21"/>
      <c r="AD677" s="21"/>
      <c r="AE677" s="21"/>
      <c r="AF677" s="21"/>
      <c r="AG677" s="21"/>
      <c r="AH677" s="21"/>
      <c r="AI677" s="21"/>
      <c r="AJ677" s="21"/>
      <c r="AK677" s="21"/>
      <c r="AL677" s="21"/>
      <c r="AM677" s="21"/>
      <c r="AN677" s="21"/>
    </row>
    <row r="678" spans="1:40" ht="14.5">
      <c r="A678" s="40" t="s">
        <v>1666</v>
      </c>
      <c r="B678" s="215"/>
      <c r="C678" s="74"/>
      <c r="D678" s="74"/>
      <c r="F678" s="80"/>
      <c r="G678" s="74"/>
      <c r="H678" s="74"/>
      <c r="I678" s="103"/>
      <c r="J678" s="74"/>
      <c r="K678" s="74"/>
      <c r="L678" s="74"/>
      <c r="M678" s="74"/>
      <c r="N678" s="74"/>
      <c r="O678" s="74"/>
      <c r="P678" s="74"/>
      <c r="Q678" s="74"/>
      <c r="R678" s="74"/>
      <c r="S678" s="74"/>
      <c r="T678" s="74"/>
      <c r="U678" s="74"/>
      <c r="V678" s="21"/>
      <c r="W678" s="21"/>
      <c r="X678" s="21"/>
      <c r="Y678" s="21"/>
      <c r="Z678" s="21"/>
      <c r="AA678" s="21"/>
      <c r="AB678" s="21"/>
      <c r="AC678" s="21"/>
      <c r="AD678" s="21"/>
      <c r="AE678" s="21"/>
      <c r="AF678" s="21"/>
      <c r="AG678" s="21"/>
      <c r="AH678" s="21"/>
      <c r="AI678" s="21"/>
      <c r="AJ678" s="21"/>
      <c r="AK678" s="21"/>
      <c r="AL678" s="21"/>
      <c r="AM678" s="21"/>
      <c r="AN678" s="21"/>
    </row>
    <row r="679" spans="1:40" ht="14.5">
      <c r="A679" s="40" t="s">
        <v>1669</v>
      </c>
      <c r="B679" s="215">
        <v>44301</v>
      </c>
      <c r="C679" s="74">
        <v>63</v>
      </c>
      <c r="D679" s="74">
        <v>62</v>
      </c>
      <c r="F679" s="106" t="s">
        <v>1671</v>
      </c>
      <c r="G679" s="74"/>
      <c r="H679" s="74"/>
      <c r="I679" s="102">
        <v>11</v>
      </c>
      <c r="J679" s="74"/>
      <c r="K679" s="74"/>
      <c r="L679" s="74"/>
      <c r="M679" s="74"/>
      <c r="N679" s="74"/>
      <c r="O679" s="74"/>
      <c r="P679" s="74"/>
      <c r="Q679" s="74"/>
      <c r="R679" s="74">
        <v>7</v>
      </c>
      <c r="S679" s="74"/>
      <c r="T679" s="74"/>
      <c r="U679" s="74"/>
      <c r="V679" s="21"/>
      <c r="W679" s="21"/>
      <c r="X679" s="21"/>
      <c r="Y679" s="21"/>
      <c r="Z679" s="21"/>
      <c r="AA679" s="21"/>
      <c r="AB679" s="21"/>
      <c r="AC679" s="21"/>
      <c r="AD679" s="21"/>
      <c r="AE679" s="21"/>
      <c r="AF679" s="21"/>
      <c r="AG679" s="21"/>
      <c r="AH679" s="21"/>
      <c r="AI679" s="21"/>
      <c r="AJ679" s="21"/>
      <c r="AK679" s="21"/>
      <c r="AL679" s="21"/>
      <c r="AM679" s="21"/>
      <c r="AN679" s="21"/>
    </row>
    <row r="680" spans="1:40" ht="14.5">
      <c r="A680" s="40" t="s">
        <v>1673</v>
      </c>
      <c r="B680" s="215">
        <v>44300</v>
      </c>
      <c r="C680" s="74">
        <v>90</v>
      </c>
      <c r="D680" s="74">
        <v>90</v>
      </c>
      <c r="F680" s="106"/>
      <c r="G680" s="74"/>
      <c r="H680" s="125">
        <v>17</v>
      </c>
      <c r="I680" s="102">
        <v>25</v>
      </c>
      <c r="J680" s="136">
        <v>67</v>
      </c>
      <c r="K680" s="74"/>
      <c r="L680" s="74"/>
      <c r="M680" s="74"/>
      <c r="N680" s="74"/>
      <c r="O680" s="74">
        <v>25</v>
      </c>
      <c r="P680" s="74"/>
      <c r="Q680" s="74">
        <v>1</v>
      </c>
      <c r="R680" s="74"/>
      <c r="S680" s="74"/>
      <c r="T680" s="74"/>
      <c r="U680" s="74"/>
      <c r="V680" s="21"/>
      <c r="W680" s="21"/>
      <c r="X680" s="21"/>
      <c r="Y680" s="21"/>
      <c r="Z680" s="21"/>
      <c r="AA680" s="21"/>
      <c r="AB680" s="21"/>
      <c r="AC680" s="21"/>
      <c r="AD680" s="21"/>
      <c r="AE680" s="21"/>
      <c r="AF680" s="21"/>
      <c r="AG680" s="21"/>
      <c r="AH680" s="21"/>
      <c r="AI680" s="21"/>
      <c r="AJ680" s="21"/>
      <c r="AK680" s="21"/>
      <c r="AL680" s="21"/>
      <c r="AM680" s="21"/>
      <c r="AN680" s="21"/>
    </row>
    <row r="681" spans="1:40" ht="14.5">
      <c r="A681" s="40" t="s">
        <v>1678</v>
      </c>
      <c r="B681" s="215">
        <v>44302</v>
      </c>
      <c r="C681" s="74">
        <v>538</v>
      </c>
      <c r="D681" s="74">
        <v>525</v>
      </c>
      <c r="F681" s="106"/>
      <c r="G681" s="74"/>
      <c r="H681" s="74"/>
      <c r="I681" s="103"/>
      <c r="J681" s="74"/>
      <c r="K681" s="74"/>
      <c r="L681" s="74">
        <v>1</v>
      </c>
      <c r="M681" s="74"/>
      <c r="N681" s="74"/>
      <c r="O681" s="74"/>
      <c r="P681" s="74"/>
      <c r="Q681" s="74"/>
      <c r="R681" s="74">
        <v>75</v>
      </c>
      <c r="S681" s="74"/>
      <c r="T681" s="74"/>
      <c r="U681" s="74"/>
      <c r="V681" s="21"/>
      <c r="W681" s="21"/>
      <c r="X681" s="21"/>
      <c r="Y681" s="21"/>
      <c r="Z681" s="21"/>
      <c r="AA681" s="21"/>
      <c r="AB681" s="21"/>
      <c r="AC681" s="21"/>
      <c r="AD681" s="21"/>
      <c r="AE681" s="21"/>
      <c r="AF681" s="21"/>
      <c r="AG681" s="21"/>
      <c r="AH681" s="21"/>
      <c r="AI681" s="21"/>
      <c r="AJ681" s="21"/>
      <c r="AK681" s="21"/>
      <c r="AL681" s="21"/>
      <c r="AM681" s="21"/>
      <c r="AN681" s="21"/>
    </row>
    <row r="682" spans="1:40" ht="14.5">
      <c r="A682" s="40" t="s">
        <v>1681</v>
      </c>
      <c r="B682" s="215">
        <v>44315</v>
      </c>
      <c r="C682" s="74">
        <v>2323</v>
      </c>
      <c r="D682" s="74">
        <v>2286</v>
      </c>
      <c r="F682" s="106" t="s">
        <v>2238</v>
      </c>
      <c r="G682" s="220">
        <v>38</v>
      </c>
      <c r="H682" s="227">
        <v>90</v>
      </c>
      <c r="I682" s="165">
        <v>205</v>
      </c>
      <c r="J682" s="196">
        <f>2194+39</f>
        <v>2233</v>
      </c>
      <c r="K682" s="74"/>
      <c r="L682" s="74">
        <v>3</v>
      </c>
      <c r="M682" s="74"/>
      <c r="N682" s="74" t="s">
        <v>2239</v>
      </c>
      <c r="O682" s="74">
        <v>271</v>
      </c>
      <c r="P682" s="74"/>
      <c r="Q682" s="74"/>
      <c r="R682" s="74">
        <v>54</v>
      </c>
      <c r="S682" s="74">
        <v>7</v>
      </c>
      <c r="T682" s="74"/>
      <c r="U682" s="74"/>
      <c r="V682" s="21"/>
      <c r="W682" s="21"/>
      <c r="X682" s="21"/>
      <c r="Y682" s="21"/>
      <c r="Z682" s="21"/>
      <c r="AA682" s="21"/>
      <c r="AB682" s="21"/>
      <c r="AC682" s="21"/>
      <c r="AD682" s="21"/>
      <c r="AE682" s="21"/>
      <c r="AF682" s="21"/>
      <c r="AG682" s="21"/>
      <c r="AH682" s="21"/>
      <c r="AI682" s="21"/>
      <c r="AJ682" s="21"/>
      <c r="AK682" s="21"/>
      <c r="AL682" s="21"/>
      <c r="AM682" s="21"/>
      <c r="AN682" s="21"/>
    </row>
    <row r="683" spans="1:40" ht="14.5">
      <c r="A683" s="40" t="s">
        <v>1685</v>
      </c>
      <c r="B683" s="215">
        <v>44312</v>
      </c>
      <c r="C683" s="74">
        <v>107</v>
      </c>
      <c r="D683" s="74">
        <v>105</v>
      </c>
      <c r="F683" s="106" t="s">
        <v>2240</v>
      </c>
      <c r="G683" s="74"/>
      <c r="H683" s="103"/>
      <c r="I683" s="165">
        <v>21</v>
      </c>
      <c r="J683" s="74"/>
      <c r="K683" s="74"/>
      <c r="L683" s="74"/>
      <c r="M683" s="74"/>
      <c r="N683" s="74" t="s">
        <v>2241</v>
      </c>
      <c r="O683" s="74">
        <v>18</v>
      </c>
      <c r="P683" s="74"/>
      <c r="Q683" s="74"/>
      <c r="R683" s="74">
        <v>6</v>
      </c>
      <c r="S683" s="74">
        <v>2</v>
      </c>
      <c r="T683" s="74"/>
      <c r="U683" s="74"/>
      <c r="V683" s="21"/>
      <c r="W683" s="21"/>
      <c r="X683" s="21"/>
      <c r="Y683" s="21"/>
      <c r="Z683" s="21"/>
      <c r="AA683" s="21"/>
      <c r="AB683" s="21"/>
      <c r="AC683" s="21"/>
      <c r="AD683" s="21"/>
      <c r="AE683" s="21"/>
      <c r="AF683" s="21"/>
      <c r="AG683" s="21"/>
      <c r="AH683" s="21"/>
      <c r="AI683" s="21"/>
      <c r="AJ683" s="21"/>
      <c r="AK683" s="21"/>
      <c r="AL683" s="21"/>
      <c r="AM683" s="21"/>
      <c r="AN683" s="21"/>
    </row>
    <row r="684" spans="1:40" ht="14.5">
      <c r="A684" s="40" t="s">
        <v>1688</v>
      </c>
      <c r="B684" s="215">
        <v>44336</v>
      </c>
      <c r="C684" s="74">
        <v>92</v>
      </c>
      <c r="D684" s="75">
        <v>92</v>
      </c>
      <c r="F684" s="106"/>
      <c r="G684" s="74"/>
      <c r="H684" s="103"/>
      <c r="I684" s="165">
        <v>8</v>
      </c>
      <c r="J684" s="74"/>
      <c r="K684" s="74"/>
      <c r="L684" s="74"/>
      <c r="M684" s="74"/>
      <c r="N684" s="74" t="s">
        <v>2242</v>
      </c>
      <c r="O684" s="74">
        <v>2</v>
      </c>
      <c r="P684" s="74"/>
      <c r="Q684" s="74"/>
      <c r="R684" s="74"/>
      <c r="S684" s="74"/>
      <c r="T684" s="74"/>
      <c r="U684" s="74"/>
      <c r="V684" s="21"/>
      <c r="W684" s="21"/>
      <c r="X684" s="21"/>
      <c r="Y684" s="21"/>
      <c r="Z684" s="21"/>
      <c r="AA684" s="21"/>
      <c r="AB684" s="21"/>
      <c r="AC684" s="21"/>
      <c r="AD684" s="21"/>
      <c r="AE684" s="21"/>
      <c r="AF684" s="21"/>
      <c r="AG684" s="21"/>
      <c r="AH684" s="21"/>
      <c r="AI684" s="21"/>
      <c r="AJ684" s="21"/>
      <c r="AK684" s="21"/>
      <c r="AL684" s="21"/>
      <c r="AM684" s="21"/>
      <c r="AN684" s="21"/>
    </row>
    <row r="685" spans="1:40" ht="14.5">
      <c r="A685" s="40" t="s">
        <v>1688</v>
      </c>
      <c r="B685" s="215">
        <v>44336</v>
      </c>
      <c r="C685" s="74">
        <v>74</v>
      </c>
      <c r="D685" s="74">
        <v>74</v>
      </c>
      <c r="F685" s="106"/>
      <c r="G685" s="74"/>
      <c r="H685" s="103"/>
      <c r="I685" s="165">
        <v>4</v>
      </c>
      <c r="J685" s="74"/>
      <c r="K685" s="74"/>
      <c r="L685" s="74"/>
      <c r="M685" s="74"/>
      <c r="N685" s="74" t="s">
        <v>2243</v>
      </c>
      <c r="O685" s="74">
        <v>4</v>
      </c>
      <c r="P685" s="74"/>
      <c r="Q685" s="74"/>
      <c r="R685" s="74"/>
      <c r="S685" s="74"/>
      <c r="T685" s="74"/>
      <c r="U685" s="74"/>
      <c r="V685" s="21"/>
      <c r="W685" s="21"/>
      <c r="X685" s="21"/>
      <c r="Y685" s="21"/>
      <c r="Z685" s="21"/>
      <c r="AA685" s="21"/>
      <c r="AB685" s="21"/>
      <c r="AC685" s="21"/>
      <c r="AD685" s="21"/>
      <c r="AE685" s="21"/>
      <c r="AF685" s="21"/>
      <c r="AG685" s="21"/>
      <c r="AH685" s="21"/>
      <c r="AI685" s="21"/>
      <c r="AJ685" s="21"/>
      <c r="AK685" s="21"/>
      <c r="AL685" s="21"/>
      <c r="AM685" s="21"/>
      <c r="AN685" s="21"/>
    </row>
    <row r="686" spans="1:40" ht="14.5">
      <c r="A686" s="40" t="s">
        <v>1697</v>
      </c>
      <c r="B686" s="239">
        <v>44298</v>
      </c>
      <c r="C686" s="74">
        <v>1273</v>
      </c>
      <c r="D686" s="41">
        <v>1273</v>
      </c>
      <c r="F686" s="80" t="s">
        <v>2244</v>
      </c>
      <c r="G686" s="74"/>
      <c r="H686" s="103"/>
      <c r="I686" s="165">
        <v>137</v>
      </c>
      <c r="J686" s="74"/>
      <c r="K686" s="74"/>
      <c r="L686" s="74"/>
      <c r="M686" s="74"/>
      <c r="N686" s="74"/>
      <c r="O686" s="74">
        <v>127</v>
      </c>
      <c r="P686" s="74"/>
      <c r="Q686" s="74">
        <v>10</v>
      </c>
      <c r="R686" s="74"/>
      <c r="S686" s="74">
        <v>5</v>
      </c>
      <c r="T686" s="74"/>
      <c r="U686" s="74"/>
      <c r="V686" s="21"/>
      <c r="W686" s="21"/>
      <c r="X686" s="21"/>
      <c r="Y686" s="21"/>
      <c r="Z686" s="21"/>
      <c r="AA686" s="21"/>
      <c r="AB686" s="21"/>
      <c r="AC686" s="21"/>
      <c r="AD686" s="21"/>
      <c r="AE686" s="21"/>
      <c r="AF686" s="21"/>
      <c r="AG686" s="21"/>
      <c r="AH686" s="21"/>
      <c r="AI686" s="21"/>
      <c r="AJ686" s="21"/>
      <c r="AK686" s="21"/>
      <c r="AL686" s="21"/>
      <c r="AM686" s="21"/>
      <c r="AN686" s="21"/>
    </row>
    <row r="687" spans="1:40" ht="14.5">
      <c r="A687" s="40" t="s">
        <v>1700</v>
      </c>
      <c r="B687" s="239">
        <v>44299</v>
      </c>
      <c r="C687" s="74"/>
      <c r="D687" s="41">
        <v>74</v>
      </c>
      <c r="F687" s="80" t="s">
        <v>2245</v>
      </c>
      <c r="G687" s="74"/>
      <c r="H687" s="103"/>
      <c r="I687" s="165">
        <v>12</v>
      </c>
      <c r="J687" s="74"/>
      <c r="K687" s="74"/>
      <c r="L687" s="74"/>
      <c r="M687" s="74"/>
      <c r="N687" s="74"/>
      <c r="O687" s="74">
        <v>10</v>
      </c>
      <c r="P687" s="74"/>
      <c r="Q687" s="74">
        <v>0</v>
      </c>
      <c r="R687" s="74"/>
      <c r="S687" s="74">
        <v>1</v>
      </c>
      <c r="T687" s="74"/>
      <c r="U687" s="74"/>
      <c r="V687" s="21"/>
      <c r="W687" s="21"/>
      <c r="X687" s="21"/>
      <c r="Y687" s="21"/>
      <c r="Z687" s="21"/>
      <c r="AA687" s="21"/>
      <c r="AB687" s="21"/>
      <c r="AC687" s="21"/>
      <c r="AD687" s="21"/>
      <c r="AE687" s="21"/>
      <c r="AF687" s="21"/>
      <c r="AG687" s="21"/>
      <c r="AH687" s="21"/>
      <c r="AI687" s="21"/>
      <c r="AJ687" s="21"/>
      <c r="AK687" s="21"/>
      <c r="AL687" s="21"/>
      <c r="AM687" s="21"/>
      <c r="AN687" s="21"/>
    </row>
    <row r="688" spans="1:40" ht="14.5">
      <c r="A688" s="40" t="s">
        <v>1703</v>
      </c>
      <c r="B688" s="215">
        <v>44328</v>
      </c>
      <c r="C688" s="74"/>
      <c r="D688" s="74">
        <v>6550</v>
      </c>
      <c r="F688" s="106"/>
      <c r="G688" s="74"/>
      <c r="H688" s="103"/>
      <c r="J688" s="74"/>
      <c r="K688" s="74"/>
      <c r="L688" s="74"/>
      <c r="M688" s="74"/>
      <c r="N688" s="74"/>
      <c r="O688" s="74"/>
      <c r="P688" s="74"/>
      <c r="Q688" s="74">
        <v>63</v>
      </c>
      <c r="R688" s="74"/>
      <c r="S688" s="74"/>
      <c r="T688" s="74"/>
      <c r="U688" s="74"/>
      <c r="V688" s="21"/>
      <c r="W688" s="21"/>
      <c r="X688" s="21"/>
      <c r="Y688" s="21"/>
      <c r="Z688" s="21"/>
      <c r="AA688" s="21"/>
      <c r="AB688" s="21"/>
      <c r="AC688" s="21"/>
      <c r="AD688" s="21"/>
      <c r="AE688" s="21"/>
      <c r="AF688" s="21"/>
      <c r="AG688" s="21"/>
      <c r="AH688" s="21"/>
      <c r="AI688" s="21"/>
      <c r="AJ688" s="21"/>
      <c r="AK688" s="21"/>
      <c r="AL688" s="21"/>
      <c r="AM688" s="21"/>
      <c r="AN688" s="21"/>
    </row>
    <row r="689" spans="1:40" ht="14.5">
      <c r="A689" s="40" t="s">
        <v>1706</v>
      </c>
      <c r="B689" s="215">
        <v>44338</v>
      </c>
      <c r="C689" s="74"/>
      <c r="D689" s="74"/>
      <c r="F689" s="106"/>
      <c r="G689" s="74"/>
      <c r="H689" s="103"/>
      <c r="J689" s="74"/>
      <c r="K689" s="74"/>
      <c r="L689" s="74"/>
      <c r="M689" s="74"/>
      <c r="N689" s="74"/>
      <c r="O689" s="74"/>
      <c r="P689" s="74"/>
      <c r="Q689" s="74"/>
      <c r="R689" s="74"/>
      <c r="S689" s="74"/>
      <c r="T689" s="74"/>
      <c r="U689" s="74"/>
      <c r="V689" s="21"/>
      <c r="W689" s="21"/>
      <c r="X689" s="21"/>
      <c r="Y689" s="21"/>
      <c r="Z689" s="21"/>
      <c r="AA689" s="21"/>
      <c r="AB689" s="21"/>
      <c r="AC689" s="21"/>
      <c r="AD689" s="21"/>
      <c r="AE689" s="21"/>
      <c r="AF689" s="21"/>
      <c r="AG689" s="21"/>
      <c r="AH689" s="21"/>
      <c r="AI689" s="21"/>
      <c r="AJ689" s="21"/>
      <c r="AK689" s="21"/>
      <c r="AL689" s="21"/>
      <c r="AM689" s="21"/>
      <c r="AN689" s="21"/>
    </row>
    <row r="690" spans="1:40" ht="14.5">
      <c r="A690" s="40" t="s">
        <v>1708</v>
      </c>
      <c r="B690" s="10">
        <v>44340</v>
      </c>
      <c r="C690" s="74"/>
      <c r="D690" s="74"/>
      <c r="F690" s="106"/>
      <c r="G690" s="74"/>
      <c r="H690" s="103"/>
      <c r="J690" s="74"/>
      <c r="K690" s="74"/>
      <c r="L690" s="74"/>
      <c r="M690" s="74"/>
      <c r="N690" s="74"/>
      <c r="O690" s="74"/>
      <c r="P690" s="74">
        <v>2</v>
      </c>
      <c r="Q690" s="74"/>
      <c r="R690" s="74"/>
      <c r="S690" s="74"/>
      <c r="T690" s="74"/>
      <c r="U690" s="74"/>
      <c r="V690" s="21"/>
      <c r="W690" s="21"/>
      <c r="X690" s="21"/>
      <c r="Y690" s="21"/>
      <c r="Z690" s="21"/>
      <c r="AA690" s="21"/>
      <c r="AB690" s="21"/>
      <c r="AC690" s="21"/>
      <c r="AD690" s="21"/>
      <c r="AE690" s="21"/>
      <c r="AF690" s="21"/>
      <c r="AG690" s="21"/>
      <c r="AH690" s="21"/>
      <c r="AI690" s="21"/>
      <c r="AJ690" s="21"/>
      <c r="AK690" s="21"/>
      <c r="AL690" s="21"/>
      <c r="AM690" s="21"/>
      <c r="AN690" s="21"/>
    </row>
    <row r="691" spans="1:40" ht="14.5">
      <c r="A691" s="40" t="s">
        <v>1710</v>
      </c>
      <c r="B691" s="10">
        <v>44333</v>
      </c>
      <c r="C691" s="74">
        <v>23</v>
      </c>
      <c r="D691" s="74">
        <v>22</v>
      </c>
      <c r="F691" s="106"/>
      <c r="G691" s="74"/>
      <c r="H691" s="103"/>
      <c r="J691" s="74"/>
      <c r="K691" s="74"/>
      <c r="L691" s="74"/>
      <c r="M691" s="74"/>
      <c r="N691" s="74"/>
      <c r="O691" s="74">
        <v>5</v>
      </c>
      <c r="P691" s="74"/>
      <c r="Q691" s="74">
        <v>2</v>
      </c>
      <c r="R691" s="74">
        <v>2</v>
      </c>
      <c r="S691" s="74"/>
      <c r="T691" s="74"/>
      <c r="U691" s="74"/>
      <c r="V691" s="21"/>
      <c r="W691" s="21"/>
      <c r="X691" s="21"/>
      <c r="Y691" s="21"/>
      <c r="Z691" s="21"/>
      <c r="AA691" s="21"/>
      <c r="AB691" s="21"/>
      <c r="AC691" s="21"/>
      <c r="AD691" s="21"/>
      <c r="AE691" s="21"/>
      <c r="AF691" s="21"/>
      <c r="AG691" s="21"/>
      <c r="AH691" s="21"/>
      <c r="AI691" s="21"/>
      <c r="AJ691" s="21"/>
      <c r="AK691" s="21"/>
      <c r="AL691" s="21"/>
      <c r="AM691" s="21"/>
      <c r="AN691" s="21"/>
    </row>
    <row r="692" spans="1:40" ht="14.5">
      <c r="A692" s="40" t="s">
        <v>1713</v>
      </c>
      <c r="B692" s="10">
        <v>44334</v>
      </c>
      <c r="C692" s="74">
        <v>165</v>
      </c>
      <c r="D692" s="74">
        <v>162</v>
      </c>
      <c r="F692" s="106" t="s">
        <v>2246</v>
      </c>
      <c r="G692" s="74">
        <v>1</v>
      </c>
      <c r="H692" s="241">
        <v>9</v>
      </c>
      <c r="I692" s="184">
        <v>17</v>
      </c>
      <c r="J692" s="165">
        <v>27</v>
      </c>
      <c r="K692" s="74"/>
      <c r="L692" s="74"/>
      <c r="M692" s="74"/>
      <c r="N692" s="74"/>
      <c r="O692" s="74">
        <v>38</v>
      </c>
      <c r="P692" s="74"/>
      <c r="Q692" s="74">
        <v>2</v>
      </c>
      <c r="R692" s="74">
        <v>49</v>
      </c>
      <c r="S692" s="74">
        <v>4</v>
      </c>
      <c r="T692" s="74"/>
      <c r="U692" s="74"/>
      <c r="V692" s="21"/>
      <c r="W692" s="21"/>
      <c r="X692" s="21"/>
      <c r="Y692" s="21"/>
      <c r="Z692" s="21"/>
      <c r="AA692" s="21"/>
      <c r="AB692" s="21"/>
      <c r="AC692" s="21"/>
      <c r="AD692" s="21"/>
      <c r="AE692" s="21"/>
      <c r="AF692" s="21"/>
      <c r="AG692" s="21"/>
      <c r="AH692" s="21"/>
      <c r="AI692" s="21"/>
      <c r="AJ692" s="21"/>
      <c r="AK692" s="21"/>
      <c r="AL692" s="21"/>
      <c r="AM692" s="21"/>
      <c r="AN692" s="21"/>
    </row>
    <row r="693" spans="1:40" ht="14.5">
      <c r="A693" s="40" t="s">
        <v>1715</v>
      </c>
      <c r="B693" s="10">
        <v>44314</v>
      </c>
      <c r="C693" s="74">
        <v>192</v>
      </c>
      <c r="D693" s="74">
        <v>191</v>
      </c>
      <c r="E693">
        <v>11</v>
      </c>
      <c r="F693" s="106" t="s">
        <v>2247</v>
      </c>
      <c r="G693" s="74"/>
      <c r="H693" s="103"/>
      <c r="K693" s="74"/>
      <c r="L693" s="74">
        <v>5</v>
      </c>
      <c r="M693" s="74">
        <v>3</v>
      </c>
      <c r="N693" s="74" t="s">
        <v>2248</v>
      </c>
      <c r="O693" s="74">
        <v>192</v>
      </c>
      <c r="P693" s="74"/>
      <c r="Q693" s="74"/>
      <c r="R693" s="74"/>
      <c r="S693" s="74">
        <v>2</v>
      </c>
      <c r="T693" s="74" t="s">
        <v>2249</v>
      </c>
      <c r="U693" s="74"/>
      <c r="V693" s="21"/>
      <c r="W693" s="21"/>
      <c r="X693" s="21"/>
      <c r="Y693" s="21"/>
      <c r="Z693" s="21"/>
      <c r="AA693" s="21"/>
      <c r="AB693" s="21"/>
      <c r="AC693" s="21"/>
      <c r="AD693" s="21"/>
      <c r="AE693" s="21"/>
      <c r="AF693" s="21"/>
      <c r="AG693" s="21"/>
      <c r="AH693" s="21"/>
      <c r="AI693" s="21"/>
      <c r="AJ693" s="21"/>
      <c r="AK693" s="21"/>
      <c r="AL693" s="21"/>
      <c r="AM693" s="21"/>
      <c r="AN693" s="21"/>
    </row>
    <row r="694" spans="1:40" ht="14.5">
      <c r="A694" s="40" t="s">
        <v>1720</v>
      </c>
      <c r="B694" s="10">
        <v>44316</v>
      </c>
      <c r="C694" s="74">
        <v>17</v>
      </c>
      <c r="D694" s="74">
        <v>16</v>
      </c>
      <c r="F694" s="106"/>
      <c r="G694" s="74"/>
      <c r="H694" s="103"/>
      <c r="K694" s="74"/>
      <c r="L694" s="74"/>
      <c r="M694" s="74"/>
      <c r="N694" s="74" t="s">
        <v>2250</v>
      </c>
      <c r="O694" s="74">
        <v>12</v>
      </c>
      <c r="P694" s="74"/>
      <c r="Q694" s="74"/>
      <c r="R694" s="74"/>
      <c r="S694" s="74"/>
      <c r="T694" s="74"/>
      <c r="U694" s="74"/>
      <c r="V694" s="21"/>
      <c r="W694" s="21"/>
      <c r="X694" s="21"/>
      <c r="Y694" s="21"/>
      <c r="Z694" s="21"/>
      <c r="AA694" s="21"/>
      <c r="AB694" s="21"/>
      <c r="AC694" s="21"/>
      <c r="AD694" s="21"/>
      <c r="AE694" s="21"/>
      <c r="AF694" s="21"/>
      <c r="AG694" s="21"/>
      <c r="AH694" s="21"/>
      <c r="AI694" s="21"/>
      <c r="AJ694" s="21"/>
      <c r="AK694" s="21"/>
      <c r="AL694" s="21"/>
      <c r="AM694" s="21"/>
      <c r="AN694" s="21"/>
    </row>
    <row r="695" spans="1:40" ht="14.5">
      <c r="A695" s="40" t="s">
        <v>1725</v>
      </c>
      <c r="B695" s="10">
        <v>44316</v>
      </c>
      <c r="C695" s="74">
        <v>25</v>
      </c>
      <c r="D695" s="74">
        <v>25</v>
      </c>
      <c r="F695" s="106"/>
      <c r="G695" s="74"/>
      <c r="H695" s="103"/>
      <c r="K695" s="74"/>
      <c r="L695" s="74"/>
      <c r="M695" s="74"/>
      <c r="N695" s="74" t="s">
        <v>2251</v>
      </c>
      <c r="O695" s="74">
        <v>22</v>
      </c>
      <c r="P695" s="74"/>
      <c r="Q695" s="74"/>
      <c r="R695" s="74"/>
      <c r="S695" s="74"/>
      <c r="T695" s="74"/>
      <c r="U695" s="74"/>
      <c r="V695" s="21"/>
      <c r="W695" s="21"/>
      <c r="X695" s="21"/>
      <c r="Y695" s="21"/>
      <c r="Z695" s="21"/>
      <c r="AA695" s="21"/>
      <c r="AB695" s="21"/>
      <c r="AC695" s="21"/>
      <c r="AD695" s="21"/>
      <c r="AE695" s="21"/>
      <c r="AF695" s="21"/>
      <c r="AG695" s="21"/>
      <c r="AH695" s="21"/>
      <c r="AI695" s="21"/>
      <c r="AJ695" s="21"/>
      <c r="AK695" s="21"/>
      <c r="AL695" s="21"/>
      <c r="AM695" s="21"/>
      <c r="AN695" s="21"/>
    </row>
    <row r="696" spans="1:40" ht="14.5">
      <c r="A696" s="40" t="s">
        <v>1730</v>
      </c>
      <c r="B696" s="10">
        <v>44309</v>
      </c>
      <c r="C696" s="74">
        <v>255</v>
      </c>
      <c r="D696" s="74">
        <v>250</v>
      </c>
      <c r="F696" s="106" t="s">
        <v>2252</v>
      </c>
      <c r="G696" s="74"/>
      <c r="H696" s="103"/>
      <c r="K696" s="74" t="s">
        <v>2253</v>
      </c>
      <c r="L696" s="74"/>
      <c r="M696" s="74"/>
      <c r="N696" s="74" t="s">
        <v>2254</v>
      </c>
      <c r="O696" s="74">
        <v>72</v>
      </c>
      <c r="P696" s="74"/>
      <c r="Q696" s="74"/>
      <c r="R696" s="74">
        <v>62</v>
      </c>
      <c r="S696" s="74">
        <v>1</v>
      </c>
      <c r="T696" s="74"/>
      <c r="U696" s="74"/>
      <c r="V696" s="21"/>
      <c r="W696" s="21"/>
      <c r="X696" s="21"/>
      <c r="Y696" s="21"/>
      <c r="Z696" s="21"/>
      <c r="AA696" s="21"/>
      <c r="AB696" s="21"/>
      <c r="AC696" s="21"/>
      <c r="AD696" s="21"/>
      <c r="AE696" s="21"/>
      <c r="AF696" s="21"/>
      <c r="AG696" s="21"/>
      <c r="AH696" s="21"/>
      <c r="AI696" s="21"/>
      <c r="AJ696" s="21"/>
      <c r="AK696" s="21"/>
      <c r="AL696" s="21"/>
      <c r="AM696" s="21"/>
      <c r="AN696" s="21"/>
    </row>
    <row r="697" spans="1:40" ht="14.5">
      <c r="A697" s="40" t="s">
        <v>1734</v>
      </c>
      <c r="B697" s="10">
        <v>44322</v>
      </c>
      <c r="C697" s="74">
        <v>1</v>
      </c>
      <c r="D697" s="74">
        <v>1</v>
      </c>
      <c r="F697" s="106" t="s">
        <v>1146</v>
      </c>
      <c r="G697" s="74"/>
      <c r="H697" s="103"/>
      <c r="K697" s="74"/>
      <c r="L697" s="74"/>
      <c r="M697" s="74"/>
      <c r="N697" s="74">
        <v>3110</v>
      </c>
      <c r="O697" s="74">
        <v>1</v>
      </c>
      <c r="P697" s="74">
        <v>1</v>
      </c>
      <c r="Q697" s="74"/>
      <c r="R697" s="74"/>
      <c r="S697" s="74"/>
      <c r="T697" s="74"/>
      <c r="U697" s="74"/>
      <c r="V697" s="21"/>
      <c r="W697" s="21"/>
      <c r="X697" s="21"/>
      <c r="Y697" s="21"/>
      <c r="Z697" s="21"/>
      <c r="AA697" s="21"/>
      <c r="AB697" s="21"/>
      <c r="AC697" s="21"/>
      <c r="AD697" s="21"/>
      <c r="AE697" s="21"/>
      <c r="AF697" s="21"/>
      <c r="AG697" s="21"/>
      <c r="AH697" s="21"/>
      <c r="AI697" s="21"/>
      <c r="AJ697" s="21"/>
      <c r="AK697" s="21"/>
      <c r="AL697" s="21"/>
      <c r="AM697" s="21"/>
      <c r="AN697" s="21"/>
    </row>
    <row r="698" spans="1:40" ht="14.5">
      <c r="A698" s="40" t="s">
        <v>1736</v>
      </c>
      <c r="B698" s="10">
        <v>44329</v>
      </c>
      <c r="C698" s="74">
        <v>2</v>
      </c>
      <c r="D698" s="74">
        <v>2</v>
      </c>
      <c r="F698" s="106"/>
      <c r="G698" s="74"/>
      <c r="H698" s="103"/>
      <c r="I698">
        <v>2</v>
      </c>
      <c r="K698" s="74" t="s">
        <v>2255</v>
      </c>
      <c r="L698" s="74"/>
      <c r="M698" s="74"/>
      <c r="N698" s="74"/>
      <c r="O698" s="74">
        <v>1</v>
      </c>
      <c r="P698" s="74">
        <v>1</v>
      </c>
      <c r="Q698" s="74"/>
      <c r="R698" s="74">
        <v>1</v>
      </c>
      <c r="S698" s="74"/>
      <c r="T698" s="74"/>
      <c r="U698" s="74"/>
      <c r="V698" s="21"/>
      <c r="W698" s="21"/>
      <c r="X698" s="21"/>
      <c r="Y698" s="21"/>
      <c r="Z698" s="21"/>
      <c r="AA698" s="21"/>
      <c r="AB698" s="21"/>
      <c r="AC698" s="21"/>
      <c r="AD698" s="21"/>
      <c r="AE698" s="21"/>
      <c r="AF698" s="21"/>
      <c r="AG698" s="21"/>
      <c r="AH698" s="21"/>
      <c r="AI698" s="21"/>
      <c r="AJ698" s="21"/>
      <c r="AK698" s="21"/>
      <c r="AL698" s="21"/>
      <c r="AM698" s="21"/>
      <c r="AN698" s="21"/>
    </row>
    <row r="699" spans="1:40" ht="14.5">
      <c r="A699" s="40" t="s">
        <v>1739</v>
      </c>
      <c r="B699" s="10">
        <v>44329</v>
      </c>
      <c r="C699" s="74">
        <v>1</v>
      </c>
      <c r="D699" s="74">
        <v>1</v>
      </c>
      <c r="F699" s="106" t="s">
        <v>2151</v>
      </c>
      <c r="G699" s="74"/>
      <c r="H699" s="103"/>
      <c r="J699">
        <v>1</v>
      </c>
      <c r="K699" s="74"/>
      <c r="L699" s="74"/>
      <c r="M699" s="74"/>
      <c r="N699" s="74">
        <v>3860</v>
      </c>
      <c r="O699" s="74"/>
      <c r="P699" s="74"/>
      <c r="Q699" s="74"/>
      <c r="R699" s="74"/>
      <c r="S699" s="74"/>
      <c r="T699" s="74"/>
      <c r="U699" s="74"/>
      <c r="V699" s="21"/>
      <c r="W699" s="21"/>
      <c r="X699" s="21"/>
      <c r="Y699" s="21"/>
      <c r="Z699" s="21"/>
      <c r="AA699" s="21"/>
      <c r="AB699" s="21"/>
      <c r="AC699" s="21"/>
      <c r="AD699" s="21"/>
      <c r="AE699" s="21"/>
      <c r="AF699" s="21"/>
      <c r="AG699" s="21"/>
      <c r="AH699" s="21"/>
      <c r="AI699" s="21"/>
      <c r="AJ699" s="21"/>
      <c r="AK699" s="21"/>
      <c r="AL699" s="21"/>
      <c r="AM699" s="21"/>
      <c r="AN699" s="21"/>
    </row>
    <row r="700" spans="1:40" ht="14.5">
      <c r="A700" s="40" t="s">
        <v>1741</v>
      </c>
      <c r="B700" s="10"/>
      <c r="C700" s="74">
        <v>1</v>
      </c>
      <c r="D700" s="74">
        <v>1</v>
      </c>
      <c r="F700" s="106" t="s">
        <v>1242</v>
      </c>
      <c r="G700" s="74"/>
      <c r="H700" s="103"/>
      <c r="I700">
        <v>1</v>
      </c>
      <c r="K700" s="74"/>
      <c r="L700" s="74"/>
      <c r="M700" s="74"/>
      <c r="N700" s="74">
        <v>2015</v>
      </c>
      <c r="O700" s="74">
        <v>1</v>
      </c>
      <c r="P700" s="74"/>
      <c r="Q700" s="74"/>
      <c r="R700" s="74"/>
      <c r="S700" s="74"/>
      <c r="T700" s="74"/>
      <c r="U700" s="74"/>
      <c r="V700" s="21"/>
      <c r="W700" s="21"/>
      <c r="X700" s="21"/>
      <c r="Y700" s="21"/>
      <c r="Z700" s="21"/>
      <c r="AA700" s="21"/>
      <c r="AB700" s="21"/>
      <c r="AC700" s="21"/>
      <c r="AD700" s="21"/>
      <c r="AE700" s="21"/>
      <c r="AF700" s="21"/>
      <c r="AG700" s="21"/>
      <c r="AH700" s="21"/>
      <c r="AI700" s="21"/>
      <c r="AJ700" s="21"/>
      <c r="AK700" s="21"/>
      <c r="AL700" s="21"/>
      <c r="AM700" s="21"/>
      <c r="AN700" s="21"/>
    </row>
    <row r="701" spans="1:40" ht="14.5">
      <c r="A701" s="40" t="s">
        <v>1743</v>
      </c>
      <c r="B701" s="10"/>
      <c r="C701" s="74">
        <v>108</v>
      </c>
      <c r="D701" s="74">
        <v>108</v>
      </c>
      <c r="F701" s="106" t="s">
        <v>2256</v>
      </c>
      <c r="G701" s="74"/>
      <c r="H701" s="103"/>
      <c r="K701" s="74"/>
      <c r="L701" s="74"/>
      <c r="M701" s="74">
        <v>24</v>
      </c>
      <c r="N701" s="74" t="s">
        <v>2257</v>
      </c>
      <c r="O701" s="74">
        <v>14</v>
      </c>
      <c r="P701" s="74"/>
      <c r="Q701" s="74"/>
      <c r="R701" s="74"/>
      <c r="S701" s="74">
        <v>2</v>
      </c>
      <c r="T701" s="74"/>
      <c r="U701" s="74"/>
      <c r="V701" s="21"/>
      <c r="W701" s="21"/>
      <c r="X701" s="21"/>
      <c r="Y701" s="21"/>
      <c r="Z701" s="21"/>
      <c r="AA701" s="21"/>
      <c r="AB701" s="21"/>
      <c r="AC701" s="21"/>
      <c r="AD701" s="21"/>
      <c r="AE701" s="21"/>
      <c r="AF701" s="21"/>
      <c r="AG701" s="21"/>
      <c r="AH701" s="21"/>
      <c r="AI701" s="21"/>
      <c r="AJ701" s="21"/>
      <c r="AK701" s="21"/>
      <c r="AL701" s="21"/>
      <c r="AM701" s="21"/>
      <c r="AN701" s="21"/>
    </row>
    <row r="702" spans="1:40" ht="14.5">
      <c r="A702" s="40" t="s">
        <v>1745</v>
      </c>
      <c r="B702" s="10"/>
      <c r="C702" s="74">
        <v>3057</v>
      </c>
      <c r="D702" s="74">
        <v>3057</v>
      </c>
      <c r="F702" s="106" t="s">
        <v>2258</v>
      </c>
      <c r="G702" s="74"/>
      <c r="H702" s="103"/>
      <c r="K702" s="74"/>
      <c r="L702" s="74"/>
      <c r="M702" s="74">
        <v>334</v>
      </c>
      <c r="N702" s="74" t="s">
        <v>2259</v>
      </c>
      <c r="O702" s="74">
        <v>254</v>
      </c>
      <c r="P702" s="74"/>
      <c r="Q702" s="74"/>
      <c r="R702" s="74"/>
      <c r="S702" s="74">
        <v>42</v>
      </c>
      <c r="T702" s="74"/>
      <c r="U702" s="74"/>
      <c r="V702" s="21"/>
      <c r="W702" s="21"/>
      <c r="X702" s="21"/>
      <c r="Y702" s="21"/>
      <c r="Z702" s="21"/>
      <c r="AA702" s="21"/>
      <c r="AB702" s="21"/>
      <c r="AC702" s="21"/>
      <c r="AD702" s="21"/>
      <c r="AE702" s="21"/>
      <c r="AF702" s="21"/>
      <c r="AG702" s="21"/>
      <c r="AH702" s="21"/>
      <c r="AI702" s="21"/>
      <c r="AJ702" s="21"/>
      <c r="AK702" s="21"/>
      <c r="AL702" s="21"/>
      <c r="AM702" s="21"/>
      <c r="AN702" s="21"/>
    </row>
    <row r="703" spans="1:40" ht="14.5">
      <c r="A703" s="40" t="s">
        <v>1747</v>
      </c>
      <c r="B703" s="10">
        <v>44350</v>
      </c>
      <c r="C703" s="74">
        <v>49</v>
      </c>
      <c r="D703" s="74">
        <v>48</v>
      </c>
      <c r="F703" s="106" t="s">
        <v>2260</v>
      </c>
      <c r="G703" s="74"/>
      <c r="H703" s="103"/>
      <c r="J703" s="165">
        <v>17</v>
      </c>
      <c r="K703" s="74"/>
      <c r="L703" s="74"/>
      <c r="M703" s="74"/>
      <c r="N703" s="74" t="s">
        <v>2261</v>
      </c>
      <c r="O703" s="74">
        <v>2</v>
      </c>
      <c r="P703" s="74"/>
      <c r="Q703" s="74"/>
      <c r="R703" s="74">
        <v>9</v>
      </c>
      <c r="S703" s="74">
        <v>1</v>
      </c>
      <c r="T703" s="74"/>
      <c r="U703" s="74"/>
      <c r="V703" s="21"/>
      <c r="W703" s="21"/>
      <c r="X703" s="21"/>
      <c r="Y703" s="21"/>
      <c r="Z703" s="21"/>
      <c r="AA703" s="21"/>
      <c r="AB703" s="21"/>
      <c r="AC703" s="21"/>
      <c r="AD703" s="21"/>
      <c r="AE703" s="21"/>
      <c r="AF703" s="21"/>
      <c r="AG703" s="21"/>
      <c r="AH703" s="21"/>
      <c r="AI703" s="21"/>
      <c r="AJ703" s="21"/>
      <c r="AK703" s="21"/>
      <c r="AL703" s="21"/>
      <c r="AM703" s="21"/>
      <c r="AN703" s="21"/>
    </row>
    <row r="704" spans="1:40" ht="14.5">
      <c r="A704" s="40" t="s">
        <v>1752</v>
      </c>
      <c r="B704" s="10">
        <v>44351</v>
      </c>
      <c r="C704" s="74"/>
      <c r="D704" s="74"/>
      <c r="F704" s="106"/>
      <c r="G704" s="74"/>
      <c r="H704" s="103"/>
      <c r="K704" s="74"/>
      <c r="L704" s="74"/>
      <c r="M704" s="74"/>
      <c r="N704" s="74" t="s">
        <v>2262</v>
      </c>
      <c r="O704" s="74"/>
      <c r="P704" s="74"/>
      <c r="Q704" s="74"/>
      <c r="R704" s="74"/>
      <c r="S704" s="74"/>
      <c r="T704" s="74"/>
      <c r="U704" s="74"/>
      <c r="V704" s="21"/>
      <c r="W704" s="21"/>
      <c r="X704" s="21"/>
      <c r="Y704" s="21"/>
      <c r="Z704" s="21"/>
      <c r="AA704" s="21"/>
      <c r="AB704" s="21"/>
      <c r="AC704" s="21"/>
      <c r="AD704" s="21"/>
      <c r="AE704" s="21"/>
      <c r="AF704" s="21"/>
      <c r="AG704" s="21"/>
      <c r="AH704" s="21"/>
      <c r="AI704" s="21"/>
      <c r="AJ704" s="21"/>
      <c r="AK704" s="21"/>
      <c r="AL704" s="21"/>
      <c r="AM704" s="21"/>
      <c r="AN704" s="21"/>
    </row>
    <row r="705" spans="1:16384" ht="14.5">
      <c r="A705" s="40" t="s">
        <v>1757</v>
      </c>
      <c r="B705" s="10">
        <v>44351</v>
      </c>
      <c r="C705" s="74"/>
      <c r="D705" s="74"/>
      <c r="F705" s="106"/>
      <c r="G705" s="74"/>
      <c r="H705" s="103"/>
      <c r="K705" s="74"/>
      <c r="L705" s="74"/>
      <c r="M705" s="74"/>
      <c r="N705" s="74" t="s">
        <v>2263</v>
      </c>
      <c r="O705" s="74"/>
      <c r="P705" s="74"/>
      <c r="Q705" s="74"/>
      <c r="R705" s="74"/>
      <c r="S705" s="74"/>
      <c r="T705" s="74"/>
      <c r="U705" s="74"/>
      <c r="V705" s="21"/>
      <c r="W705" s="21"/>
      <c r="X705" s="21"/>
      <c r="Y705" s="21"/>
      <c r="Z705" s="21"/>
      <c r="AA705" s="21"/>
      <c r="AB705" s="21"/>
      <c r="AC705" s="21"/>
      <c r="AD705" s="21"/>
      <c r="AE705" s="21"/>
      <c r="AF705" s="21"/>
      <c r="AG705" s="21"/>
      <c r="AH705" s="21"/>
      <c r="AI705" s="21"/>
      <c r="AJ705" s="21"/>
      <c r="AK705" s="21"/>
      <c r="AL705" s="21"/>
      <c r="AM705" s="21"/>
      <c r="AN705" s="21"/>
    </row>
    <row r="706" spans="1:16384" ht="14.5">
      <c r="A706" s="40" t="s">
        <v>1761</v>
      </c>
      <c r="B706" s="10"/>
      <c r="C706" s="74">
        <v>1</v>
      </c>
      <c r="D706" s="74">
        <v>1</v>
      </c>
      <c r="F706" s="106" t="s">
        <v>1454</v>
      </c>
      <c r="G706" s="74"/>
      <c r="H706" s="103"/>
      <c r="I706">
        <v>1</v>
      </c>
      <c r="K706" s="74" t="s">
        <v>2264</v>
      </c>
      <c r="L706" s="74"/>
      <c r="M706" s="74"/>
      <c r="N706" s="74"/>
      <c r="O706" s="74">
        <v>1</v>
      </c>
      <c r="P706" s="74"/>
      <c r="Q706" s="74"/>
      <c r="R706" s="74"/>
      <c r="S706" s="74"/>
      <c r="T706" s="74" t="s">
        <v>2265</v>
      </c>
      <c r="U706" s="74"/>
      <c r="V706" s="21"/>
      <c r="W706" s="21"/>
      <c r="X706" s="21"/>
      <c r="Y706" s="21"/>
      <c r="Z706" s="21"/>
      <c r="AA706" s="21"/>
      <c r="AB706" s="21"/>
      <c r="AC706" s="21"/>
      <c r="AD706" s="21"/>
      <c r="AE706" s="21"/>
      <c r="AF706" s="21"/>
      <c r="AG706" s="21"/>
      <c r="AH706" s="21"/>
      <c r="AI706" s="21"/>
      <c r="AJ706" s="21"/>
      <c r="AK706" s="21"/>
      <c r="AL706" s="21"/>
      <c r="AM706" s="21"/>
      <c r="AN706" s="21"/>
    </row>
    <row r="707" spans="1:16384" ht="14.5">
      <c r="A707" s="40" t="s">
        <v>1762</v>
      </c>
      <c r="B707" s="10">
        <v>44366</v>
      </c>
      <c r="C707" s="74">
        <v>45</v>
      </c>
      <c r="D707" s="74">
        <v>44</v>
      </c>
      <c r="F707" s="106" t="s">
        <v>2266</v>
      </c>
      <c r="G707" s="74"/>
      <c r="H707" s="103"/>
      <c r="J707" s="165">
        <v>2</v>
      </c>
      <c r="K707" s="74"/>
      <c r="L707" s="74"/>
      <c r="M707" s="74"/>
      <c r="N707" s="74" t="s">
        <v>2267</v>
      </c>
      <c r="O707" s="74"/>
      <c r="P707" s="74"/>
      <c r="Q707" s="74"/>
      <c r="R707" s="74"/>
      <c r="S707" s="74"/>
      <c r="T707" s="74"/>
      <c r="U707" s="74"/>
      <c r="V707" s="21"/>
      <c r="W707" s="21"/>
      <c r="X707" s="21"/>
      <c r="Y707" s="21"/>
      <c r="Z707" s="21"/>
      <c r="AA707" s="21"/>
      <c r="AB707" s="21"/>
      <c r="AC707" s="21"/>
      <c r="AD707" s="21"/>
      <c r="AE707" s="21"/>
      <c r="AF707" s="21"/>
      <c r="AG707" s="21"/>
      <c r="AH707" s="21"/>
      <c r="AI707" s="21"/>
      <c r="AJ707" s="21"/>
      <c r="AK707" s="21"/>
      <c r="AL707" s="21"/>
      <c r="AM707" s="21"/>
      <c r="AN707" s="21"/>
    </row>
    <row r="708" spans="1:16384" ht="15.5">
      <c r="A708" s="28" t="s">
        <v>1769</v>
      </c>
      <c r="B708" s="243">
        <v>44342</v>
      </c>
      <c r="C708" s="74">
        <v>7</v>
      </c>
      <c r="D708" s="74">
        <v>7</v>
      </c>
      <c r="E708">
        <v>0</v>
      </c>
      <c r="F708" s="106" t="s">
        <v>2268</v>
      </c>
      <c r="G708" s="74"/>
      <c r="H708" s="103"/>
      <c r="J708">
        <v>7</v>
      </c>
      <c r="K708" s="245" t="s">
        <v>2269</v>
      </c>
      <c r="L708" s="74"/>
      <c r="M708" s="74"/>
      <c r="N708" s="74" t="s">
        <v>2270</v>
      </c>
      <c r="O708" s="74">
        <v>1</v>
      </c>
      <c r="P708" s="74">
        <v>0</v>
      </c>
      <c r="Q708" s="74">
        <v>0</v>
      </c>
      <c r="R708" s="74"/>
      <c r="S708" s="74">
        <v>0</v>
      </c>
      <c r="T708" s="74" t="s">
        <v>2271</v>
      </c>
      <c r="U708" s="74"/>
      <c r="V708" s="21"/>
      <c r="W708" s="21"/>
      <c r="X708" s="21"/>
      <c r="Y708" s="21"/>
      <c r="Z708" s="21"/>
      <c r="AA708" s="21"/>
      <c r="AB708" s="21"/>
      <c r="AC708" s="21"/>
      <c r="AD708" s="21"/>
      <c r="AE708" s="21"/>
      <c r="AF708" s="21"/>
      <c r="AG708" s="21"/>
      <c r="AH708" s="21"/>
      <c r="AI708" s="21"/>
      <c r="AJ708" s="21"/>
      <c r="AK708" s="21"/>
      <c r="AL708" s="21"/>
      <c r="AM708" s="21"/>
      <c r="AN708" s="21"/>
    </row>
    <row r="709" spans="1:16384" ht="14.5">
      <c r="A709" s="28" t="s">
        <v>1772</v>
      </c>
      <c r="B709" s="243">
        <v>44347</v>
      </c>
      <c r="C709" s="74">
        <v>37</v>
      </c>
      <c r="D709" s="74">
        <v>37</v>
      </c>
      <c r="E709">
        <v>0</v>
      </c>
      <c r="F709" t="s">
        <v>1774</v>
      </c>
      <c r="G709" s="74"/>
      <c r="H709" s="103"/>
      <c r="K709" s="74" t="s">
        <v>2272</v>
      </c>
      <c r="L709" s="74">
        <v>0</v>
      </c>
      <c r="M709" s="74"/>
      <c r="N709" s="74" t="s">
        <v>2273</v>
      </c>
      <c r="O709" s="74"/>
      <c r="P709" s="74" t="s">
        <v>2274</v>
      </c>
      <c r="Q709" s="74"/>
      <c r="R709" s="74" t="s">
        <v>2275</v>
      </c>
      <c r="S709" s="74">
        <v>0</v>
      </c>
      <c r="T709" s="74"/>
      <c r="U709" s="74"/>
      <c r="V709" s="21"/>
      <c r="W709" s="21"/>
      <c r="X709" s="21"/>
      <c r="Y709" s="21"/>
      <c r="Z709" s="21"/>
      <c r="AA709" s="21"/>
      <c r="AB709" s="21"/>
      <c r="AC709" s="21"/>
      <c r="AD709" s="21"/>
      <c r="AE709" s="21"/>
      <c r="AF709" s="21"/>
      <c r="AG709" s="21"/>
      <c r="AH709" s="21"/>
      <c r="AI709" s="21"/>
      <c r="AJ709" s="21"/>
      <c r="AK709" s="21"/>
      <c r="AL709" s="21"/>
      <c r="AM709" s="21"/>
      <c r="AN709" s="21"/>
    </row>
    <row r="710" spans="1:16384" ht="13">
      <c r="A710" s="28" t="s">
        <v>1776</v>
      </c>
      <c r="B710" s="243">
        <v>44323</v>
      </c>
      <c r="C710" s="80">
        <v>1337</v>
      </c>
      <c r="D710" s="41">
        <v>1347</v>
      </c>
      <c r="E710" s="80">
        <v>0</v>
      </c>
      <c r="F710" s="253" t="s">
        <v>2276</v>
      </c>
      <c r="G710" s="80">
        <v>10</v>
      </c>
      <c r="H710" s="108">
        <v>21</v>
      </c>
      <c r="I710" s="80">
        <v>118</v>
      </c>
      <c r="J710" s="108">
        <v>1198</v>
      </c>
      <c r="K710" s="108"/>
      <c r="L710" s="108"/>
      <c r="M710" s="108"/>
      <c r="N710" s="108" t="s">
        <v>2277</v>
      </c>
      <c r="O710" s="108">
        <v>137</v>
      </c>
      <c r="P710" s="109"/>
      <c r="Q710" s="108">
        <v>10</v>
      </c>
      <c r="R710" s="108"/>
      <c r="S710" s="108">
        <v>6</v>
      </c>
      <c r="T710" s="109"/>
      <c r="U710" s="254"/>
      <c r="V710" s="109"/>
      <c r="W710" s="28"/>
      <c r="X710" s="243"/>
      <c r="Y710" s="28"/>
      <c r="Z710" s="243"/>
      <c r="AA710" s="28"/>
      <c r="AB710" s="243"/>
      <c r="AC710" s="28"/>
      <c r="AD710" s="243"/>
      <c r="AE710" s="28"/>
      <c r="AF710" s="243"/>
      <c r="AG710" s="28"/>
      <c r="AH710" s="243"/>
      <c r="AI710" s="28"/>
      <c r="AJ710" s="243"/>
      <c r="AK710" s="28"/>
      <c r="AL710" s="243"/>
      <c r="AM710" s="28"/>
      <c r="AN710" s="243"/>
      <c r="AO710" s="28"/>
      <c r="AP710" s="243"/>
      <c r="AQ710" s="28"/>
      <c r="AR710" s="243"/>
      <c r="AS710" s="28"/>
      <c r="AT710" s="243"/>
      <c r="AU710" s="28"/>
      <c r="AV710" s="243"/>
      <c r="AW710" s="28"/>
      <c r="AX710" s="243"/>
      <c r="AY710" s="28"/>
      <c r="AZ710" s="243"/>
      <c r="BA710" s="28"/>
      <c r="BB710" s="243"/>
      <c r="BC710" s="28"/>
      <c r="BD710" s="243"/>
      <c r="BE710" s="28"/>
      <c r="BF710" s="243"/>
      <c r="BG710" s="28"/>
      <c r="BH710" s="243"/>
      <c r="BI710" s="28"/>
      <c r="BJ710" s="243"/>
      <c r="BK710" s="28"/>
      <c r="BL710" s="243"/>
      <c r="BM710" s="28"/>
      <c r="BN710" s="243"/>
      <c r="BO710" s="28"/>
      <c r="BP710" s="243"/>
      <c r="BQ710" s="28"/>
      <c r="BR710" s="243"/>
      <c r="BS710" s="28"/>
      <c r="BT710" s="243"/>
      <c r="BU710" s="28"/>
      <c r="BV710" s="243"/>
      <c r="BW710" s="28"/>
      <c r="BX710" s="243"/>
      <c r="BY710" s="28"/>
      <c r="BZ710" s="243"/>
      <c r="CA710" s="28"/>
      <c r="CB710" s="243"/>
      <c r="CC710" s="28"/>
      <c r="CD710" s="243"/>
      <c r="CE710" s="28"/>
      <c r="CF710" s="243"/>
      <c r="CG710" s="28"/>
      <c r="CH710" s="243"/>
      <c r="CI710" s="28"/>
      <c r="CJ710" s="243"/>
      <c r="CK710" s="28"/>
      <c r="CL710" s="243"/>
      <c r="CM710" s="28"/>
      <c r="CN710" s="243"/>
      <c r="CO710" s="28"/>
      <c r="CP710" s="243"/>
      <c r="CQ710" s="28"/>
      <c r="CR710" s="243"/>
      <c r="CS710" s="28"/>
      <c r="CT710" s="243"/>
      <c r="CU710" s="28"/>
      <c r="CV710" s="243"/>
      <c r="CW710" s="28"/>
      <c r="CX710" s="243"/>
      <c r="CY710" s="28"/>
      <c r="CZ710" s="243"/>
      <c r="DA710" s="28"/>
      <c r="DB710" s="243"/>
      <c r="DC710" s="28"/>
      <c r="DD710" s="243"/>
      <c r="DE710" s="28"/>
      <c r="DF710" s="243"/>
      <c r="DG710" s="28"/>
      <c r="DH710" s="243"/>
      <c r="DI710" s="28"/>
      <c r="DJ710" s="243"/>
      <c r="DK710" s="28"/>
      <c r="DL710" s="243"/>
      <c r="DM710" s="28"/>
      <c r="DN710" s="243"/>
      <c r="DO710" s="28"/>
      <c r="DP710" s="243"/>
      <c r="DQ710" s="28"/>
      <c r="DR710" s="243"/>
      <c r="DS710" s="28"/>
      <c r="DT710" s="243"/>
      <c r="DU710" s="28"/>
      <c r="DV710" s="243"/>
      <c r="DW710" s="28"/>
      <c r="DX710" s="243"/>
      <c r="DY710" s="28"/>
      <c r="DZ710" s="243"/>
      <c r="EA710" s="28"/>
      <c r="EB710" s="243"/>
      <c r="EC710" s="28"/>
      <c r="ED710" s="243"/>
      <c r="EE710" s="28"/>
      <c r="EF710" s="243"/>
      <c r="EG710" s="28"/>
      <c r="EH710" s="243"/>
      <c r="EI710" s="28"/>
      <c r="EJ710" s="243"/>
      <c r="EK710" s="28"/>
      <c r="EL710" s="243"/>
      <c r="EM710" s="28"/>
      <c r="EN710" s="243"/>
      <c r="EO710" s="28"/>
      <c r="EP710" s="243"/>
      <c r="EQ710" s="28"/>
      <c r="ER710" s="243"/>
      <c r="ES710" s="28"/>
      <c r="ET710" s="243"/>
      <c r="EU710" s="28"/>
      <c r="EV710" s="243"/>
      <c r="EW710" s="28"/>
      <c r="EX710" s="243"/>
      <c r="EY710" s="28"/>
      <c r="EZ710" s="243"/>
      <c r="FA710" s="28"/>
      <c r="FB710" s="243"/>
      <c r="FC710" s="28"/>
      <c r="FD710" s="243"/>
      <c r="FE710" s="28"/>
      <c r="FF710" s="243"/>
      <c r="FG710" s="28"/>
      <c r="FH710" s="243"/>
      <c r="FI710" s="28"/>
      <c r="FJ710" s="243"/>
      <c r="FK710" s="28"/>
      <c r="FL710" s="243"/>
      <c r="FM710" s="28"/>
      <c r="FN710" s="243"/>
      <c r="FO710" s="28"/>
      <c r="FP710" s="243"/>
      <c r="FQ710" s="28"/>
      <c r="FR710" s="243"/>
      <c r="FS710" s="28"/>
      <c r="FT710" s="243"/>
      <c r="FU710" s="28"/>
      <c r="FV710" s="243"/>
      <c r="FW710" s="28"/>
      <c r="FX710" s="243"/>
      <c r="FY710" s="28"/>
      <c r="FZ710" s="243"/>
      <c r="GA710" s="28"/>
      <c r="GB710" s="243"/>
      <c r="GC710" s="28"/>
      <c r="GD710" s="243"/>
      <c r="GE710" s="28"/>
      <c r="GF710" s="243"/>
      <c r="GG710" s="28"/>
      <c r="GH710" s="243"/>
      <c r="GI710" s="28"/>
      <c r="GJ710" s="243"/>
      <c r="GK710" s="28"/>
      <c r="GL710" s="243"/>
      <c r="GM710" s="28"/>
      <c r="GN710" s="243"/>
      <c r="GO710" s="28"/>
      <c r="GP710" s="243"/>
      <c r="GQ710" s="28"/>
      <c r="GR710" s="243"/>
      <c r="GS710" s="28"/>
      <c r="GT710" s="243"/>
      <c r="GU710" s="28"/>
      <c r="GV710" s="243"/>
      <c r="GW710" s="28"/>
      <c r="GX710" s="243"/>
      <c r="GY710" s="28"/>
      <c r="GZ710" s="243"/>
      <c r="HA710" s="28"/>
      <c r="HB710" s="243"/>
      <c r="HC710" s="28"/>
      <c r="HD710" s="243"/>
      <c r="HE710" s="28"/>
      <c r="HF710" s="243"/>
      <c r="HG710" s="28"/>
      <c r="HH710" s="243"/>
      <c r="HI710" s="28"/>
      <c r="HJ710" s="243"/>
      <c r="HK710" s="28"/>
      <c r="HL710" s="243"/>
      <c r="HM710" s="28"/>
      <c r="HN710" s="243"/>
      <c r="HO710" s="28"/>
      <c r="HP710" s="243"/>
      <c r="HQ710" s="28"/>
      <c r="HR710" s="243"/>
      <c r="HS710" s="28"/>
      <c r="HT710" s="243"/>
      <c r="HU710" s="28"/>
      <c r="HV710" s="243"/>
      <c r="HW710" s="28"/>
      <c r="HX710" s="243"/>
      <c r="HY710" s="28"/>
      <c r="HZ710" s="243"/>
      <c r="IA710" s="28"/>
      <c r="IB710" s="243"/>
      <c r="IC710" s="28"/>
      <c r="ID710" s="243"/>
      <c r="IE710" s="28"/>
      <c r="IF710" s="243"/>
      <c r="IG710" s="28"/>
      <c r="IH710" s="243"/>
      <c r="II710" s="28"/>
      <c r="IJ710" s="243"/>
      <c r="IK710" s="28"/>
      <c r="IL710" s="243"/>
      <c r="IM710" s="28"/>
      <c r="IN710" s="243"/>
      <c r="IO710" s="28"/>
      <c r="IP710" s="243"/>
      <c r="IQ710" s="28"/>
      <c r="IR710" s="243"/>
      <c r="IS710" s="28"/>
      <c r="IT710" s="243"/>
      <c r="IU710" s="28"/>
      <c r="IV710" s="243"/>
      <c r="IW710" s="28"/>
      <c r="IX710" s="243"/>
      <c r="IY710" s="28"/>
      <c r="IZ710" s="243"/>
      <c r="JA710" s="28"/>
      <c r="JB710" s="243"/>
      <c r="JC710" s="28"/>
      <c r="JD710" s="243"/>
      <c r="JE710" s="28"/>
      <c r="JF710" s="243"/>
      <c r="JG710" s="28"/>
      <c r="JH710" s="243"/>
      <c r="JI710" s="28"/>
      <c r="JJ710" s="243"/>
      <c r="JK710" s="28"/>
      <c r="JL710" s="243"/>
      <c r="JM710" s="28"/>
      <c r="JN710" s="243"/>
      <c r="JO710" s="28"/>
      <c r="JP710" s="243"/>
      <c r="JQ710" s="28"/>
      <c r="JR710" s="243"/>
      <c r="JS710" s="28"/>
      <c r="JT710" s="243"/>
      <c r="JU710" s="28"/>
      <c r="JV710" s="243"/>
      <c r="JW710" s="28"/>
      <c r="JX710" s="243"/>
      <c r="JY710" s="28"/>
      <c r="JZ710" s="243"/>
      <c r="KA710" s="28"/>
      <c r="KB710" s="243"/>
      <c r="KC710" s="28"/>
      <c r="KD710" s="243"/>
      <c r="KE710" s="28"/>
      <c r="KF710" s="243"/>
      <c r="KG710" s="28"/>
      <c r="KH710" s="243"/>
      <c r="KI710" s="28"/>
      <c r="KJ710" s="243"/>
      <c r="KK710" s="28"/>
      <c r="KL710" s="243"/>
      <c r="KM710" s="28"/>
      <c r="KN710" s="243"/>
      <c r="KO710" s="28"/>
      <c r="KP710" s="243"/>
      <c r="KQ710" s="28"/>
      <c r="KR710" s="243"/>
      <c r="KS710" s="28"/>
      <c r="KT710" s="243"/>
      <c r="KU710" s="28"/>
      <c r="KV710" s="243"/>
      <c r="KW710" s="28"/>
      <c r="KX710" s="243"/>
      <c r="KY710" s="28"/>
      <c r="KZ710" s="243"/>
      <c r="LA710" s="28"/>
      <c r="LB710" s="243"/>
      <c r="LC710" s="28"/>
      <c r="LD710" s="243"/>
      <c r="LE710" s="28"/>
      <c r="LF710" s="243"/>
      <c r="LG710" s="28"/>
      <c r="LH710" s="243"/>
      <c r="LI710" s="28"/>
      <c r="LJ710" s="243"/>
      <c r="LK710" s="28"/>
      <c r="LL710" s="243"/>
      <c r="LM710" s="28"/>
      <c r="LN710" s="243"/>
      <c r="LO710" s="28"/>
      <c r="LP710" s="243"/>
      <c r="LQ710" s="28"/>
      <c r="LR710" s="243"/>
      <c r="LS710" s="28"/>
      <c r="LT710" s="243"/>
      <c r="LU710" s="28"/>
      <c r="LV710" s="243"/>
      <c r="LW710" s="28"/>
      <c r="LX710" s="243"/>
      <c r="LY710" s="28"/>
      <c r="LZ710" s="243"/>
      <c r="MA710" s="28"/>
      <c r="MB710" s="243"/>
      <c r="MC710" s="28"/>
      <c r="MD710" s="243"/>
      <c r="ME710" s="28"/>
      <c r="MF710" s="243"/>
      <c r="MG710" s="28"/>
      <c r="MH710" s="243"/>
      <c r="MI710" s="28"/>
      <c r="MJ710" s="243"/>
      <c r="MK710" s="28"/>
      <c r="ML710" s="243"/>
      <c r="MM710" s="28"/>
      <c r="MN710" s="243"/>
      <c r="MO710" s="28"/>
      <c r="MP710" s="243"/>
      <c r="MQ710" s="28"/>
      <c r="MR710" s="243"/>
      <c r="MS710" s="28"/>
      <c r="MT710" s="243"/>
      <c r="MU710" s="28"/>
      <c r="MV710" s="243"/>
      <c r="MW710" s="28"/>
      <c r="MX710" s="243"/>
      <c r="MY710" s="28"/>
      <c r="MZ710" s="243"/>
      <c r="NA710" s="28"/>
      <c r="NB710" s="243"/>
      <c r="NC710" s="28"/>
      <c r="ND710" s="243"/>
      <c r="NE710" s="28"/>
      <c r="NF710" s="243"/>
      <c r="NG710" s="28"/>
      <c r="NH710" s="243"/>
      <c r="NI710" s="28"/>
      <c r="NJ710" s="243"/>
      <c r="NK710" s="28"/>
      <c r="NL710" s="243"/>
      <c r="NM710" s="28"/>
      <c r="NN710" s="243"/>
      <c r="NO710" s="28"/>
      <c r="NP710" s="243"/>
      <c r="NQ710" s="28"/>
      <c r="NR710" s="243"/>
      <c r="NS710" s="28"/>
      <c r="NT710" s="243"/>
      <c r="NU710" s="28"/>
      <c r="NV710" s="243"/>
      <c r="NW710" s="28"/>
      <c r="NX710" s="243"/>
      <c r="NY710" s="28"/>
      <c r="NZ710" s="243"/>
      <c r="OA710" s="28"/>
      <c r="OB710" s="243"/>
      <c r="OC710" s="28"/>
      <c r="OD710" s="243"/>
      <c r="OE710" s="28"/>
      <c r="OF710" s="243"/>
      <c r="OG710" s="28"/>
      <c r="OH710" s="243"/>
      <c r="OI710" s="28"/>
      <c r="OJ710" s="243"/>
      <c r="OK710" s="28"/>
      <c r="OL710" s="243"/>
      <c r="OM710" s="28"/>
      <c r="ON710" s="243"/>
      <c r="OO710" s="28"/>
      <c r="OP710" s="243"/>
      <c r="OQ710" s="28"/>
      <c r="OR710" s="243"/>
      <c r="OS710" s="28"/>
      <c r="OT710" s="243"/>
      <c r="OU710" s="28"/>
      <c r="OV710" s="243"/>
      <c r="OW710" s="28"/>
      <c r="OX710" s="243"/>
      <c r="OY710" s="28"/>
      <c r="OZ710" s="243"/>
      <c r="PA710" s="28"/>
      <c r="PB710" s="243"/>
      <c r="PC710" s="28"/>
      <c r="PD710" s="243"/>
      <c r="PE710" s="28"/>
      <c r="PF710" s="243"/>
      <c r="PG710" s="28"/>
      <c r="PH710" s="243"/>
      <c r="PI710" s="28"/>
      <c r="PJ710" s="243"/>
      <c r="PK710" s="28"/>
      <c r="PL710" s="243"/>
      <c r="PM710" s="28"/>
      <c r="PN710" s="243"/>
      <c r="PO710" s="28"/>
      <c r="PP710" s="243"/>
      <c r="PQ710" s="28"/>
      <c r="PR710" s="243"/>
      <c r="PS710" s="28"/>
      <c r="PT710" s="243"/>
      <c r="PU710" s="28"/>
      <c r="PV710" s="243"/>
      <c r="PW710" s="28"/>
      <c r="PX710" s="243"/>
      <c r="PY710" s="28"/>
      <c r="PZ710" s="243"/>
      <c r="QA710" s="28"/>
      <c r="QB710" s="243"/>
      <c r="QC710" s="28"/>
      <c r="QD710" s="243"/>
      <c r="QE710" s="28"/>
      <c r="QF710" s="243"/>
      <c r="QG710" s="28"/>
      <c r="QH710" s="243"/>
      <c r="QI710" s="28"/>
      <c r="QJ710" s="243"/>
      <c r="QK710" s="28"/>
      <c r="QL710" s="243"/>
      <c r="QM710" s="28"/>
      <c r="QN710" s="243"/>
      <c r="QO710" s="28"/>
      <c r="QP710" s="243"/>
      <c r="QQ710" s="28"/>
      <c r="QR710" s="243"/>
      <c r="QS710" s="28"/>
      <c r="QT710" s="243"/>
      <c r="QU710" s="28"/>
      <c r="QV710" s="243"/>
      <c r="QW710" s="28"/>
      <c r="QX710" s="243"/>
      <c r="QY710" s="28"/>
      <c r="QZ710" s="243"/>
      <c r="RA710" s="28"/>
      <c r="RB710" s="243"/>
      <c r="RC710" s="28"/>
      <c r="RD710" s="243"/>
      <c r="RE710" s="28"/>
      <c r="RF710" s="243"/>
      <c r="RG710" s="28"/>
      <c r="RH710" s="243"/>
      <c r="RI710" s="28"/>
      <c r="RJ710" s="243"/>
      <c r="RK710" s="28"/>
      <c r="RL710" s="243"/>
      <c r="RM710" s="28"/>
      <c r="RN710" s="243"/>
      <c r="RO710" s="28"/>
      <c r="RP710" s="243"/>
      <c r="RQ710" s="28"/>
      <c r="RR710" s="243"/>
      <c r="RS710" s="28"/>
      <c r="RT710" s="243"/>
      <c r="RU710" s="28"/>
      <c r="RV710" s="243"/>
      <c r="RW710" s="28"/>
      <c r="RX710" s="243"/>
      <c r="RY710" s="28"/>
      <c r="RZ710" s="243"/>
      <c r="SA710" s="28"/>
      <c r="SB710" s="243"/>
      <c r="SC710" s="28"/>
      <c r="SD710" s="243"/>
      <c r="SE710" s="28"/>
      <c r="SF710" s="243"/>
      <c r="SG710" s="28"/>
      <c r="SH710" s="243"/>
      <c r="SI710" s="28"/>
      <c r="SJ710" s="243"/>
      <c r="SK710" s="28"/>
      <c r="SL710" s="243"/>
      <c r="SM710" s="28"/>
      <c r="SN710" s="243"/>
      <c r="SO710" s="28"/>
      <c r="SP710" s="243"/>
      <c r="SQ710" s="28"/>
      <c r="SR710" s="243"/>
      <c r="SS710" s="28"/>
      <c r="ST710" s="243"/>
      <c r="SU710" s="28"/>
      <c r="SV710" s="243"/>
      <c r="SW710" s="28"/>
      <c r="SX710" s="243"/>
      <c r="SY710" s="28"/>
      <c r="SZ710" s="243"/>
      <c r="TA710" s="28"/>
      <c r="TB710" s="243"/>
      <c r="TC710" s="28"/>
      <c r="TD710" s="243"/>
      <c r="TE710" s="28"/>
      <c r="TF710" s="243"/>
      <c r="TG710" s="28"/>
      <c r="TH710" s="243"/>
      <c r="TI710" s="28"/>
      <c r="TJ710" s="243"/>
      <c r="TK710" s="28"/>
      <c r="TL710" s="243"/>
      <c r="TM710" s="28"/>
      <c r="TN710" s="243"/>
      <c r="TO710" s="28"/>
      <c r="TP710" s="243"/>
      <c r="TQ710" s="28"/>
      <c r="TR710" s="243"/>
      <c r="TS710" s="28"/>
      <c r="TT710" s="243"/>
      <c r="TU710" s="28"/>
      <c r="TV710" s="243"/>
      <c r="TW710" s="28"/>
      <c r="TX710" s="243"/>
      <c r="TY710" s="28"/>
      <c r="TZ710" s="243"/>
      <c r="UA710" s="28"/>
      <c r="UB710" s="243"/>
      <c r="UC710" s="28"/>
      <c r="UD710" s="243"/>
      <c r="UE710" s="28"/>
      <c r="UF710" s="243"/>
      <c r="UG710" s="28"/>
      <c r="UH710" s="243"/>
      <c r="UI710" s="28"/>
      <c r="UJ710" s="243"/>
      <c r="UK710" s="28"/>
      <c r="UL710" s="243"/>
      <c r="UM710" s="28"/>
      <c r="UN710" s="243"/>
      <c r="UO710" s="28"/>
      <c r="UP710" s="243"/>
      <c r="UQ710" s="28"/>
      <c r="UR710" s="243"/>
      <c r="US710" s="28"/>
      <c r="UT710" s="243"/>
      <c r="UU710" s="28"/>
      <c r="UV710" s="243"/>
      <c r="UW710" s="28"/>
      <c r="UX710" s="243"/>
      <c r="UY710" s="28"/>
      <c r="UZ710" s="243"/>
      <c r="VA710" s="28"/>
      <c r="VB710" s="243"/>
      <c r="VC710" s="28"/>
      <c r="VD710" s="243"/>
      <c r="VE710" s="28"/>
      <c r="VF710" s="243"/>
      <c r="VG710" s="28"/>
      <c r="VH710" s="243"/>
      <c r="VI710" s="28"/>
      <c r="VJ710" s="243"/>
      <c r="VK710" s="28"/>
      <c r="VL710" s="243"/>
      <c r="VM710" s="28"/>
      <c r="VN710" s="243"/>
      <c r="VO710" s="28"/>
      <c r="VP710" s="243"/>
      <c r="VQ710" s="28"/>
      <c r="VR710" s="243"/>
      <c r="VS710" s="28"/>
      <c r="VT710" s="243"/>
      <c r="VU710" s="28"/>
      <c r="VV710" s="243"/>
      <c r="VW710" s="28"/>
      <c r="VX710" s="243"/>
      <c r="VY710" s="28"/>
      <c r="VZ710" s="243"/>
      <c r="WA710" s="28"/>
      <c r="WB710" s="243"/>
      <c r="WC710" s="28"/>
      <c r="WD710" s="243"/>
      <c r="WE710" s="28"/>
      <c r="WF710" s="243"/>
      <c r="WG710" s="28"/>
      <c r="WH710" s="243"/>
      <c r="WI710" s="28"/>
      <c r="WJ710" s="243"/>
      <c r="WK710" s="28"/>
      <c r="WL710" s="243"/>
      <c r="WM710" s="28"/>
      <c r="WN710" s="243"/>
      <c r="WO710" s="28"/>
      <c r="WP710" s="243"/>
      <c r="WQ710" s="28"/>
      <c r="WR710" s="243"/>
      <c r="WS710" s="28"/>
      <c r="WT710" s="243"/>
      <c r="WU710" s="28"/>
      <c r="WV710" s="243"/>
      <c r="WW710" s="28"/>
      <c r="WX710" s="243"/>
      <c r="WY710" s="28"/>
      <c r="WZ710" s="243"/>
      <c r="XA710" s="28"/>
      <c r="XB710" s="243"/>
      <c r="XC710" s="28"/>
      <c r="XD710" s="243"/>
      <c r="XE710" s="28"/>
      <c r="XF710" s="243"/>
      <c r="XG710" s="28"/>
      <c r="XH710" s="243"/>
      <c r="XI710" s="28"/>
      <c r="XJ710" s="243"/>
      <c r="XK710" s="28"/>
      <c r="XL710" s="243"/>
      <c r="XM710" s="28"/>
      <c r="XN710" s="243"/>
      <c r="XO710" s="28"/>
      <c r="XP710" s="243"/>
      <c r="XQ710" s="28"/>
      <c r="XR710" s="243"/>
      <c r="XS710" s="28"/>
      <c r="XT710" s="243"/>
      <c r="XU710" s="28"/>
      <c r="XV710" s="243"/>
      <c r="XW710" s="28"/>
      <c r="XX710" s="243"/>
      <c r="XY710" s="28"/>
      <c r="XZ710" s="243"/>
      <c r="YA710" s="28"/>
      <c r="YB710" s="243"/>
      <c r="YC710" s="28"/>
      <c r="YD710" s="243"/>
      <c r="YE710" s="28"/>
      <c r="YF710" s="243"/>
      <c r="YG710" s="28"/>
      <c r="YH710" s="243"/>
      <c r="YI710" s="28"/>
      <c r="YJ710" s="243"/>
      <c r="YK710" s="28"/>
      <c r="YL710" s="243"/>
      <c r="YM710" s="28"/>
      <c r="YN710" s="243"/>
      <c r="YO710" s="28"/>
      <c r="YP710" s="243"/>
      <c r="YQ710" s="28"/>
      <c r="YR710" s="243"/>
      <c r="YS710" s="28"/>
      <c r="YT710" s="243"/>
      <c r="YU710" s="28"/>
      <c r="YV710" s="243"/>
      <c r="YW710" s="28"/>
      <c r="YX710" s="243"/>
      <c r="YY710" s="28"/>
      <c r="YZ710" s="243"/>
      <c r="ZA710" s="28"/>
      <c r="ZB710" s="243"/>
      <c r="ZC710" s="28"/>
      <c r="ZD710" s="243"/>
      <c r="ZE710" s="28"/>
      <c r="ZF710" s="243"/>
      <c r="ZG710" s="28"/>
      <c r="ZH710" s="243"/>
      <c r="ZI710" s="28"/>
      <c r="ZJ710" s="243"/>
      <c r="ZK710" s="28"/>
      <c r="ZL710" s="243"/>
      <c r="ZM710" s="28"/>
      <c r="ZN710" s="243"/>
      <c r="ZO710" s="28"/>
      <c r="ZP710" s="243"/>
      <c r="ZQ710" s="28"/>
      <c r="ZR710" s="243"/>
      <c r="ZS710" s="28"/>
      <c r="ZT710" s="243"/>
      <c r="ZU710" s="28"/>
      <c r="ZV710" s="243"/>
      <c r="ZW710" s="28"/>
      <c r="ZX710" s="243"/>
      <c r="ZY710" s="28"/>
      <c r="ZZ710" s="243"/>
      <c r="AAA710" s="28"/>
      <c r="AAB710" s="243"/>
      <c r="AAC710" s="28"/>
      <c r="AAD710" s="243"/>
      <c r="AAE710" s="28"/>
      <c r="AAF710" s="243"/>
      <c r="AAG710" s="28"/>
      <c r="AAH710" s="243"/>
      <c r="AAI710" s="28"/>
      <c r="AAJ710" s="243"/>
      <c r="AAK710" s="28"/>
      <c r="AAL710" s="243"/>
      <c r="AAM710" s="28"/>
      <c r="AAN710" s="243"/>
      <c r="AAO710" s="28"/>
      <c r="AAP710" s="243"/>
      <c r="AAQ710" s="28"/>
      <c r="AAR710" s="243"/>
      <c r="AAS710" s="28"/>
      <c r="AAT710" s="243"/>
      <c r="AAU710" s="28"/>
      <c r="AAV710" s="243"/>
      <c r="AAW710" s="28"/>
      <c r="AAX710" s="243"/>
      <c r="AAY710" s="28"/>
      <c r="AAZ710" s="243"/>
      <c r="ABA710" s="28"/>
      <c r="ABB710" s="243"/>
      <c r="ABC710" s="28"/>
      <c r="ABD710" s="243"/>
      <c r="ABE710" s="28"/>
      <c r="ABF710" s="243"/>
      <c r="ABG710" s="28"/>
      <c r="ABH710" s="243"/>
      <c r="ABI710" s="28"/>
      <c r="ABJ710" s="243"/>
      <c r="ABK710" s="28"/>
      <c r="ABL710" s="243"/>
      <c r="ABM710" s="28"/>
      <c r="ABN710" s="243"/>
      <c r="ABO710" s="28"/>
      <c r="ABP710" s="243"/>
      <c r="ABQ710" s="28"/>
      <c r="ABR710" s="243"/>
      <c r="ABS710" s="28"/>
      <c r="ABT710" s="243"/>
      <c r="ABU710" s="28"/>
      <c r="ABV710" s="243"/>
      <c r="ABW710" s="28"/>
      <c r="ABX710" s="243"/>
      <c r="ABY710" s="28"/>
      <c r="ABZ710" s="243"/>
      <c r="ACA710" s="28"/>
      <c r="ACB710" s="243"/>
      <c r="ACC710" s="28"/>
      <c r="ACD710" s="243"/>
      <c r="ACE710" s="28"/>
      <c r="ACF710" s="243"/>
      <c r="ACG710" s="28"/>
      <c r="ACH710" s="243"/>
      <c r="ACI710" s="28"/>
      <c r="ACJ710" s="243"/>
      <c r="ACK710" s="28"/>
      <c r="ACL710" s="243"/>
      <c r="ACM710" s="28"/>
      <c r="ACN710" s="243"/>
      <c r="ACO710" s="28"/>
      <c r="ACP710" s="243"/>
      <c r="ACQ710" s="28"/>
      <c r="ACR710" s="243"/>
      <c r="ACS710" s="28"/>
      <c r="ACT710" s="243"/>
      <c r="ACU710" s="28"/>
      <c r="ACV710" s="243"/>
      <c r="ACW710" s="28"/>
      <c r="ACX710" s="243"/>
      <c r="ACY710" s="28"/>
      <c r="ACZ710" s="243"/>
      <c r="ADA710" s="28"/>
      <c r="ADB710" s="243"/>
      <c r="ADC710" s="28"/>
      <c r="ADD710" s="243"/>
      <c r="ADE710" s="28"/>
      <c r="ADF710" s="243"/>
      <c r="ADG710" s="28"/>
      <c r="ADH710" s="243"/>
      <c r="ADI710" s="28"/>
      <c r="ADJ710" s="243"/>
      <c r="ADK710" s="28"/>
      <c r="ADL710" s="243"/>
      <c r="ADM710" s="28"/>
      <c r="ADN710" s="243"/>
      <c r="ADO710" s="28"/>
      <c r="ADP710" s="243"/>
      <c r="ADQ710" s="28"/>
      <c r="ADR710" s="243"/>
      <c r="ADS710" s="28"/>
      <c r="ADT710" s="243"/>
      <c r="ADU710" s="28"/>
      <c r="ADV710" s="243"/>
      <c r="ADW710" s="28"/>
      <c r="ADX710" s="243"/>
      <c r="ADY710" s="28"/>
      <c r="ADZ710" s="243"/>
      <c r="AEA710" s="28"/>
      <c r="AEB710" s="243"/>
      <c r="AEC710" s="28"/>
      <c r="AED710" s="243"/>
      <c r="AEE710" s="28"/>
      <c r="AEF710" s="243"/>
      <c r="AEG710" s="28"/>
      <c r="AEH710" s="243"/>
      <c r="AEI710" s="28"/>
      <c r="AEJ710" s="243"/>
      <c r="AEK710" s="28"/>
      <c r="AEL710" s="243"/>
      <c r="AEM710" s="28"/>
      <c r="AEN710" s="243"/>
      <c r="AEO710" s="28"/>
      <c r="AEP710" s="243"/>
      <c r="AEQ710" s="28"/>
      <c r="AER710" s="243"/>
      <c r="AES710" s="28"/>
      <c r="AET710" s="243"/>
      <c r="AEU710" s="28"/>
      <c r="AEV710" s="243"/>
      <c r="AEW710" s="28"/>
      <c r="AEX710" s="243"/>
      <c r="AEY710" s="28"/>
      <c r="AEZ710" s="243"/>
      <c r="AFA710" s="28"/>
      <c r="AFB710" s="243"/>
      <c r="AFC710" s="28"/>
      <c r="AFD710" s="243"/>
      <c r="AFE710" s="28"/>
      <c r="AFF710" s="243"/>
      <c r="AFG710" s="28"/>
      <c r="AFH710" s="243"/>
      <c r="AFI710" s="28"/>
      <c r="AFJ710" s="243"/>
      <c r="AFK710" s="28"/>
      <c r="AFL710" s="243"/>
      <c r="AFM710" s="28"/>
      <c r="AFN710" s="243"/>
      <c r="AFO710" s="28"/>
      <c r="AFP710" s="243"/>
      <c r="AFQ710" s="28"/>
      <c r="AFR710" s="243"/>
      <c r="AFS710" s="28"/>
      <c r="AFT710" s="243"/>
      <c r="AFU710" s="28"/>
      <c r="AFV710" s="243"/>
      <c r="AFW710" s="28"/>
      <c r="AFX710" s="243"/>
      <c r="AFY710" s="28"/>
      <c r="AFZ710" s="243"/>
      <c r="AGA710" s="28"/>
      <c r="AGB710" s="243"/>
      <c r="AGC710" s="28"/>
      <c r="AGD710" s="243"/>
      <c r="AGE710" s="28"/>
      <c r="AGF710" s="243"/>
      <c r="AGG710" s="28"/>
      <c r="AGH710" s="243"/>
      <c r="AGI710" s="28"/>
      <c r="AGJ710" s="243"/>
      <c r="AGK710" s="28"/>
      <c r="AGL710" s="243"/>
      <c r="AGM710" s="28"/>
      <c r="AGN710" s="243"/>
      <c r="AGO710" s="28"/>
      <c r="AGP710" s="243"/>
      <c r="AGQ710" s="28"/>
      <c r="AGR710" s="243"/>
      <c r="AGS710" s="28"/>
      <c r="AGT710" s="243"/>
      <c r="AGU710" s="28"/>
      <c r="AGV710" s="243"/>
      <c r="AGW710" s="28"/>
      <c r="AGX710" s="243"/>
      <c r="AGY710" s="28"/>
      <c r="AGZ710" s="243"/>
      <c r="AHA710" s="28"/>
      <c r="AHB710" s="243"/>
      <c r="AHC710" s="28"/>
      <c r="AHD710" s="243"/>
      <c r="AHE710" s="28"/>
      <c r="AHF710" s="243"/>
      <c r="AHG710" s="28"/>
      <c r="AHH710" s="243"/>
      <c r="AHI710" s="28"/>
      <c r="AHJ710" s="243"/>
      <c r="AHK710" s="28"/>
      <c r="AHL710" s="243"/>
      <c r="AHM710" s="28"/>
      <c r="AHN710" s="243"/>
      <c r="AHO710" s="28"/>
      <c r="AHP710" s="243"/>
      <c r="AHQ710" s="28"/>
      <c r="AHR710" s="243"/>
      <c r="AHS710" s="28"/>
      <c r="AHT710" s="243"/>
      <c r="AHU710" s="28"/>
      <c r="AHV710" s="243"/>
      <c r="AHW710" s="28"/>
      <c r="AHX710" s="243"/>
      <c r="AHY710" s="28"/>
      <c r="AHZ710" s="243"/>
      <c r="AIA710" s="28"/>
      <c r="AIB710" s="243"/>
      <c r="AIC710" s="28"/>
      <c r="AID710" s="243"/>
      <c r="AIE710" s="28"/>
      <c r="AIF710" s="243"/>
      <c r="AIG710" s="28"/>
      <c r="AIH710" s="243"/>
      <c r="AII710" s="28"/>
      <c r="AIJ710" s="243"/>
      <c r="AIK710" s="28"/>
      <c r="AIL710" s="243"/>
      <c r="AIM710" s="28"/>
      <c r="AIN710" s="243"/>
      <c r="AIO710" s="28"/>
      <c r="AIP710" s="243"/>
      <c r="AIQ710" s="28"/>
      <c r="AIR710" s="243"/>
      <c r="AIS710" s="28"/>
      <c r="AIT710" s="243"/>
      <c r="AIU710" s="28"/>
      <c r="AIV710" s="243"/>
      <c r="AIW710" s="28"/>
      <c r="AIX710" s="243"/>
      <c r="AIY710" s="28"/>
      <c r="AIZ710" s="243"/>
      <c r="AJA710" s="28"/>
      <c r="AJB710" s="243"/>
      <c r="AJC710" s="28"/>
      <c r="AJD710" s="243"/>
      <c r="AJE710" s="28"/>
      <c r="AJF710" s="243"/>
      <c r="AJG710" s="28"/>
      <c r="AJH710" s="243"/>
      <c r="AJI710" s="28"/>
      <c r="AJJ710" s="243"/>
      <c r="AJK710" s="28"/>
      <c r="AJL710" s="243"/>
      <c r="AJM710" s="28"/>
      <c r="AJN710" s="243"/>
      <c r="AJO710" s="28"/>
      <c r="AJP710" s="243"/>
      <c r="AJQ710" s="28"/>
      <c r="AJR710" s="243"/>
      <c r="AJS710" s="28"/>
      <c r="AJT710" s="243"/>
      <c r="AJU710" s="28"/>
      <c r="AJV710" s="243"/>
      <c r="AJW710" s="28"/>
      <c r="AJX710" s="243"/>
      <c r="AJY710" s="28"/>
      <c r="AJZ710" s="243"/>
      <c r="AKA710" s="28"/>
      <c r="AKB710" s="243"/>
      <c r="AKC710" s="28"/>
      <c r="AKD710" s="243"/>
      <c r="AKE710" s="28"/>
      <c r="AKF710" s="243"/>
      <c r="AKG710" s="28"/>
      <c r="AKH710" s="243"/>
      <c r="AKI710" s="28"/>
      <c r="AKJ710" s="243"/>
      <c r="AKK710" s="28"/>
      <c r="AKL710" s="243"/>
      <c r="AKM710" s="28"/>
      <c r="AKN710" s="243"/>
      <c r="AKO710" s="28"/>
      <c r="AKP710" s="243"/>
      <c r="AKQ710" s="28"/>
      <c r="AKR710" s="243"/>
      <c r="AKS710" s="28"/>
      <c r="AKT710" s="243"/>
      <c r="AKU710" s="28"/>
      <c r="AKV710" s="243"/>
      <c r="AKW710" s="28"/>
      <c r="AKX710" s="243"/>
      <c r="AKY710" s="28"/>
      <c r="AKZ710" s="243"/>
      <c r="ALA710" s="28"/>
      <c r="ALB710" s="243"/>
      <c r="ALC710" s="28"/>
      <c r="ALD710" s="243"/>
      <c r="ALE710" s="28"/>
      <c r="ALF710" s="243"/>
      <c r="ALG710" s="28"/>
      <c r="ALH710" s="243"/>
      <c r="ALI710" s="28"/>
      <c r="ALJ710" s="243"/>
      <c r="ALK710" s="28"/>
      <c r="ALL710" s="243"/>
      <c r="ALM710" s="28"/>
      <c r="ALN710" s="243"/>
      <c r="ALO710" s="28"/>
      <c r="ALP710" s="243"/>
      <c r="ALQ710" s="28"/>
      <c r="ALR710" s="243"/>
      <c r="ALS710" s="28"/>
      <c r="ALT710" s="243"/>
      <c r="ALU710" s="28"/>
      <c r="ALV710" s="243"/>
      <c r="ALW710" s="28"/>
      <c r="ALX710" s="243"/>
      <c r="ALY710" s="28"/>
      <c r="ALZ710" s="243"/>
      <c r="AMA710" s="28"/>
      <c r="AMB710" s="243"/>
      <c r="AMC710" s="28"/>
      <c r="AMD710" s="243"/>
      <c r="AME710" s="28"/>
      <c r="AMF710" s="243"/>
      <c r="AMG710" s="28"/>
      <c r="AMH710" s="243"/>
      <c r="AMI710" s="28"/>
      <c r="AMJ710" s="243"/>
      <c r="AMK710" s="28"/>
      <c r="AML710" s="243"/>
      <c r="AMM710" s="28"/>
      <c r="AMN710" s="243"/>
      <c r="AMO710" s="28"/>
      <c r="AMP710" s="243"/>
      <c r="AMQ710" s="28"/>
      <c r="AMR710" s="243"/>
      <c r="AMS710" s="28"/>
      <c r="AMT710" s="243"/>
      <c r="AMU710" s="28"/>
      <c r="AMV710" s="243"/>
      <c r="AMW710" s="28"/>
      <c r="AMX710" s="243"/>
      <c r="AMY710" s="28"/>
      <c r="AMZ710" s="243"/>
      <c r="ANA710" s="28"/>
      <c r="ANB710" s="243"/>
      <c r="ANC710" s="28"/>
      <c r="AND710" s="243"/>
      <c r="ANE710" s="28"/>
      <c r="ANF710" s="243"/>
      <c r="ANG710" s="28"/>
      <c r="ANH710" s="243"/>
      <c r="ANI710" s="28"/>
      <c r="ANJ710" s="243"/>
      <c r="ANK710" s="28"/>
      <c r="ANL710" s="243"/>
      <c r="ANM710" s="28"/>
      <c r="ANN710" s="243"/>
      <c r="ANO710" s="28"/>
      <c r="ANP710" s="243"/>
      <c r="ANQ710" s="28"/>
      <c r="ANR710" s="243"/>
      <c r="ANS710" s="28"/>
      <c r="ANT710" s="243"/>
      <c r="ANU710" s="28"/>
      <c r="ANV710" s="243"/>
      <c r="ANW710" s="28"/>
      <c r="ANX710" s="243"/>
      <c r="ANY710" s="28"/>
      <c r="ANZ710" s="243"/>
      <c r="AOA710" s="28"/>
      <c r="AOB710" s="243"/>
      <c r="AOC710" s="28"/>
      <c r="AOD710" s="243"/>
      <c r="AOE710" s="28"/>
      <c r="AOF710" s="243"/>
      <c r="AOG710" s="28"/>
      <c r="AOH710" s="243"/>
      <c r="AOI710" s="28"/>
      <c r="AOJ710" s="243"/>
      <c r="AOK710" s="28"/>
      <c r="AOL710" s="243"/>
      <c r="AOM710" s="28"/>
      <c r="AON710" s="243"/>
      <c r="AOO710" s="28"/>
      <c r="AOP710" s="243"/>
      <c r="AOQ710" s="28"/>
      <c r="AOR710" s="243"/>
      <c r="AOS710" s="28"/>
      <c r="AOT710" s="243"/>
      <c r="AOU710" s="28"/>
      <c r="AOV710" s="243"/>
      <c r="AOW710" s="28"/>
      <c r="AOX710" s="243"/>
      <c r="AOY710" s="28"/>
      <c r="AOZ710" s="243"/>
      <c r="APA710" s="28"/>
      <c r="APB710" s="243"/>
      <c r="APC710" s="28"/>
      <c r="APD710" s="243"/>
      <c r="APE710" s="28"/>
      <c r="APF710" s="243"/>
      <c r="APG710" s="28"/>
      <c r="APH710" s="243"/>
      <c r="API710" s="28"/>
      <c r="APJ710" s="243"/>
      <c r="APK710" s="28"/>
      <c r="APL710" s="243"/>
      <c r="APM710" s="28"/>
      <c r="APN710" s="243"/>
      <c r="APO710" s="28"/>
      <c r="APP710" s="243"/>
      <c r="APQ710" s="28"/>
      <c r="APR710" s="243"/>
      <c r="APS710" s="28"/>
      <c r="APT710" s="243"/>
      <c r="APU710" s="28"/>
      <c r="APV710" s="243"/>
      <c r="APW710" s="28"/>
      <c r="APX710" s="243"/>
      <c r="APY710" s="28"/>
      <c r="APZ710" s="243"/>
      <c r="AQA710" s="28"/>
      <c r="AQB710" s="243"/>
      <c r="AQC710" s="28"/>
      <c r="AQD710" s="243"/>
      <c r="AQE710" s="28"/>
      <c r="AQF710" s="243"/>
      <c r="AQG710" s="28"/>
      <c r="AQH710" s="243"/>
      <c r="AQI710" s="28"/>
      <c r="AQJ710" s="243"/>
      <c r="AQK710" s="28"/>
      <c r="AQL710" s="243"/>
      <c r="AQM710" s="28"/>
      <c r="AQN710" s="243"/>
      <c r="AQO710" s="28"/>
      <c r="AQP710" s="243"/>
      <c r="AQQ710" s="28"/>
      <c r="AQR710" s="243"/>
      <c r="AQS710" s="28"/>
      <c r="AQT710" s="243"/>
      <c r="AQU710" s="28"/>
      <c r="AQV710" s="243"/>
      <c r="AQW710" s="28"/>
      <c r="AQX710" s="243"/>
      <c r="AQY710" s="28"/>
      <c r="AQZ710" s="243"/>
      <c r="ARA710" s="28"/>
      <c r="ARB710" s="243"/>
      <c r="ARC710" s="28"/>
      <c r="ARD710" s="243"/>
      <c r="ARE710" s="28"/>
      <c r="ARF710" s="243"/>
      <c r="ARG710" s="28"/>
      <c r="ARH710" s="243"/>
      <c r="ARI710" s="28"/>
      <c r="ARJ710" s="243"/>
      <c r="ARK710" s="28"/>
      <c r="ARL710" s="243"/>
      <c r="ARM710" s="28"/>
      <c r="ARN710" s="243"/>
      <c r="ARO710" s="28"/>
      <c r="ARP710" s="243"/>
      <c r="ARQ710" s="28"/>
      <c r="ARR710" s="243"/>
      <c r="ARS710" s="28"/>
      <c r="ART710" s="243"/>
      <c r="ARU710" s="28"/>
      <c r="ARV710" s="243"/>
      <c r="ARW710" s="28"/>
      <c r="ARX710" s="243"/>
      <c r="ARY710" s="28"/>
      <c r="ARZ710" s="243"/>
      <c r="ASA710" s="28"/>
      <c r="ASB710" s="243"/>
      <c r="ASC710" s="28"/>
      <c r="ASD710" s="243"/>
      <c r="ASE710" s="28"/>
      <c r="ASF710" s="243"/>
      <c r="ASG710" s="28"/>
      <c r="ASH710" s="243"/>
      <c r="ASI710" s="28"/>
      <c r="ASJ710" s="243"/>
      <c r="ASK710" s="28"/>
      <c r="ASL710" s="243"/>
      <c r="ASM710" s="28"/>
      <c r="ASN710" s="243"/>
      <c r="ASO710" s="28"/>
      <c r="ASP710" s="243"/>
      <c r="ASQ710" s="28"/>
      <c r="ASR710" s="243"/>
      <c r="ASS710" s="28"/>
      <c r="AST710" s="243"/>
      <c r="ASU710" s="28"/>
      <c r="ASV710" s="243"/>
      <c r="ASW710" s="28"/>
      <c r="ASX710" s="243"/>
      <c r="ASY710" s="28"/>
      <c r="ASZ710" s="243"/>
      <c r="ATA710" s="28"/>
      <c r="ATB710" s="243"/>
      <c r="ATC710" s="28"/>
      <c r="ATD710" s="243"/>
      <c r="ATE710" s="28"/>
      <c r="ATF710" s="243"/>
      <c r="ATG710" s="28"/>
      <c r="ATH710" s="243"/>
      <c r="ATI710" s="28"/>
      <c r="ATJ710" s="243"/>
      <c r="ATK710" s="28"/>
      <c r="ATL710" s="243"/>
      <c r="ATM710" s="28"/>
      <c r="ATN710" s="243"/>
      <c r="ATO710" s="28"/>
      <c r="ATP710" s="243"/>
      <c r="ATQ710" s="28"/>
      <c r="ATR710" s="243"/>
      <c r="ATS710" s="28"/>
      <c r="ATT710" s="243"/>
      <c r="ATU710" s="28"/>
      <c r="ATV710" s="243"/>
      <c r="ATW710" s="28"/>
      <c r="ATX710" s="243"/>
      <c r="ATY710" s="28"/>
      <c r="ATZ710" s="243"/>
      <c r="AUA710" s="28"/>
      <c r="AUB710" s="243"/>
      <c r="AUC710" s="28"/>
      <c r="AUD710" s="243"/>
      <c r="AUE710" s="28"/>
      <c r="AUF710" s="243"/>
      <c r="AUG710" s="28"/>
      <c r="AUH710" s="243"/>
      <c r="AUI710" s="28"/>
      <c r="AUJ710" s="243"/>
      <c r="AUK710" s="28"/>
      <c r="AUL710" s="243"/>
      <c r="AUM710" s="28"/>
      <c r="AUN710" s="243"/>
      <c r="AUO710" s="28"/>
      <c r="AUP710" s="243"/>
      <c r="AUQ710" s="28"/>
      <c r="AUR710" s="243"/>
      <c r="AUS710" s="28"/>
      <c r="AUT710" s="243"/>
      <c r="AUU710" s="28"/>
      <c r="AUV710" s="243"/>
      <c r="AUW710" s="28"/>
      <c r="AUX710" s="243"/>
      <c r="AUY710" s="28"/>
      <c r="AUZ710" s="243"/>
      <c r="AVA710" s="28"/>
      <c r="AVB710" s="243"/>
      <c r="AVC710" s="28"/>
      <c r="AVD710" s="243"/>
      <c r="AVE710" s="28"/>
      <c r="AVF710" s="243"/>
      <c r="AVG710" s="28"/>
      <c r="AVH710" s="243"/>
      <c r="AVI710" s="28"/>
      <c r="AVJ710" s="243"/>
      <c r="AVK710" s="28"/>
      <c r="AVL710" s="243"/>
      <c r="AVM710" s="28"/>
      <c r="AVN710" s="243"/>
      <c r="AVO710" s="28"/>
      <c r="AVP710" s="243"/>
      <c r="AVQ710" s="28"/>
      <c r="AVR710" s="243"/>
      <c r="AVS710" s="28"/>
      <c r="AVT710" s="243"/>
      <c r="AVU710" s="28"/>
      <c r="AVV710" s="243"/>
      <c r="AVW710" s="28"/>
      <c r="AVX710" s="243"/>
      <c r="AVY710" s="28"/>
      <c r="AVZ710" s="243"/>
      <c r="AWA710" s="28"/>
      <c r="AWB710" s="243"/>
      <c r="AWC710" s="28"/>
      <c r="AWD710" s="243"/>
      <c r="AWE710" s="28"/>
      <c r="AWF710" s="243"/>
      <c r="AWG710" s="28"/>
      <c r="AWH710" s="243"/>
      <c r="AWI710" s="28"/>
      <c r="AWJ710" s="243"/>
      <c r="AWK710" s="28"/>
      <c r="AWL710" s="243"/>
      <c r="AWM710" s="28"/>
      <c r="AWN710" s="243"/>
      <c r="AWO710" s="28"/>
      <c r="AWP710" s="243"/>
      <c r="AWQ710" s="28"/>
      <c r="AWR710" s="243"/>
      <c r="AWS710" s="28"/>
      <c r="AWT710" s="243"/>
      <c r="AWU710" s="28"/>
      <c r="AWV710" s="243"/>
      <c r="AWW710" s="28"/>
      <c r="AWX710" s="243"/>
      <c r="AWY710" s="28"/>
      <c r="AWZ710" s="243"/>
      <c r="AXA710" s="28"/>
      <c r="AXB710" s="243"/>
      <c r="AXC710" s="28"/>
      <c r="AXD710" s="243"/>
      <c r="AXE710" s="28"/>
      <c r="AXF710" s="243"/>
      <c r="AXG710" s="28"/>
      <c r="AXH710" s="243"/>
      <c r="AXI710" s="28"/>
      <c r="AXJ710" s="243"/>
      <c r="AXK710" s="28"/>
      <c r="AXL710" s="243"/>
      <c r="AXM710" s="28"/>
      <c r="AXN710" s="243"/>
      <c r="AXO710" s="28"/>
      <c r="AXP710" s="243"/>
      <c r="AXQ710" s="28"/>
      <c r="AXR710" s="243"/>
      <c r="AXS710" s="28"/>
      <c r="AXT710" s="243"/>
      <c r="AXU710" s="28"/>
      <c r="AXV710" s="243"/>
      <c r="AXW710" s="28"/>
      <c r="AXX710" s="243"/>
      <c r="AXY710" s="28"/>
      <c r="AXZ710" s="243"/>
      <c r="AYA710" s="28"/>
      <c r="AYB710" s="243"/>
      <c r="AYC710" s="28"/>
      <c r="AYD710" s="243"/>
      <c r="AYE710" s="28"/>
      <c r="AYF710" s="243"/>
      <c r="AYG710" s="28"/>
      <c r="AYH710" s="243"/>
      <c r="AYI710" s="28"/>
      <c r="AYJ710" s="243"/>
      <c r="AYK710" s="28"/>
      <c r="AYL710" s="243"/>
      <c r="AYM710" s="28"/>
      <c r="AYN710" s="243"/>
      <c r="AYO710" s="28"/>
      <c r="AYP710" s="243"/>
      <c r="AYQ710" s="28"/>
      <c r="AYR710" s="243"/>
      <c r="AYS710" s="28"/>
      <c r="AYT710" s="243"/>
      <c r="AYU710" s="28"/>
      <c r="AYV710" s="243"/>
      <c r="AYW710" s="28"/>
      <c r="AYX710" s="243"/>
      <c r="AYY710" s="28"/>
      <c r="AYZ710" s="243"/>
      <c r="AZA710" s="28"/>
      <c r="AZB710" s="243"/>
      <c r="AZC710" s="28"/>
      <c r="AZD710" s="243"/>
      <c r="AZE710" s="28"/>
      <c r="AZF710" s="243"/>
      <c r="AZG710" s="28"/>
      <c r="AZH710" s="243"/>
      <c r="AZI710" s="28"/>
      <c r="AZJ710" s="243"/>
      <c r="AZK710" s="28"/>
      <c r="AZL710" s="243"/>
      <c r="AZM710" s="28"/>
      <c r="AZN710" s="243"/>
      <c r="AZO710" s="28"/>
      <c r="AZP710" s="243"/>
      <c r="AZQ710" s="28"/>
      <c r="AZR710" s="243"/>
      <c r="AZS710" s="28"/>
      <c r="AZT710" s="243"/>
      <c r="AZU710" s="28"/>
      <c r="AZV710" s="243"/>
      <c r="AZW710" s="28"/>
      <c r="AZX710" s="243"/>
      <c r="AZY710" s="28"/>
      <c r="AZZ710" s="243"/>
      <c r="BAA710" s="28"/>
      <c r="BAB710" s="243"/>
      <c r="BAC710" s="28"/>
      <c r="BAD710" s="243"/>
      <c r="BAE710" s="28"/>
      <c r="BAF710" s="243"/>
      <c r="BAG710" s="28"/>
      <c r="BAH710" s="243"/>
      <c r="BAI710" s="28"/>
      <c r="BAJ710" s="243"/>
      <c r="BAK710" s="28"/>
      <c r="BAL710" s="243"/>
      <c r="BAM710" s="28"/>
      <c r="BAN710" s="243"/>
      <c r="BAO710" s="28"/>
      <c r="BAP710" s="243"/>
      <c r="BAQ710" s="28"/>
      <c r="BAR710" s="243"/>
      <c r="BAS710" s="28"/>
      <c r="BAT710" s="243"/>
      <c r="BAU710" s="28"/>
      <c r="BAV710" s="243"/>
      <c r="BAW710" s="28"/>
      <c r="BAX710" s="243"/>
      <c r="BAY710" s="28"/>
      <c r="BAZ710" s="243"/>
      <c r="BBA710" s="28"/>
      <c r="BBB710" s="243"/>
      <c r="BBC710" s="28"/>
      <c r="BBD710" s="243"/>
      <c r="BBE710" s="28"/>
      <c r="BBF710" s="243"/>
      <c r="BBG710" s="28"/>
      <c r="BBH710" s="243"/>
      <c r="BBI710" s="28"/>
      <c r="BBJ710" s="243"/>
      <c r="BBK710" s="28"/>
      <c r="BBL710" s="243"/>
      <c r="BBM710" s="28"/>
      <c r="BBN710" s="243"/>
      <c r="BBO710" s="28"/>
      <c r="BBP710" s="243"/>
      <c r="BBQ710" s="28"/>
      <c r="BBR710" s="243"/>
      <c r="BBS710" s="28"/>
      <c r="BBT710" s="243"/>
      <c r="BBU710" s="28"/>
      <c r="BBV710" s="243"/>
      <c r="BBW710" s="28"/>
      <c r="BBX710" s="243"/>
      <c r="BBY710" s="28"/>
      <c r="BBZ710" s="243"/>
      <c r="BCA710" s="28"/>
      <c r="BCB710" s="243"/>
      <c r="BCC710" s="28"/>
      <c r="BCD710" s="243"/>
      <c r="BCE710" s="28"/>
      <c r="BCF710" s="243"/>
      <c r="BCG710" s="28"/>
      <c r="BCH710" s="243"/>
      <c r="BCI710" s="28"/>
      <c r="BCJ710" s="243"/>
      <c r="BCK710" s="28"/>
      <c r="BCL710" s="243"/>
      <c r="BCM710" s="28"/>
      <c r="BCN710" s="243"/>
      <c r="BCO710" s="28"/>
      <c r="BCP710" s="243"/>
      <c r="BCQ710" s="28"/>
      <c r="BCR710" s="243"/>
      <c r="BCS710" s="28"/>
      <c r="BCT710" s="243"/>
      <c r="BCU710" s="28"/>
      <c r="BCV710" s="243"/>
      <c r="BCW710" s="28"/>
      <c r="BCX710" s="243"/>
      <c r="BCY710" s="28"/>
      <c r="BCZ710" s="243"/>
      <c r="BDA710" s="28"/>
      <c r="BDB710" s="243"/>
      <c r="BDC710" s="28"/>
      <c r="BDD710" s="243"/>
      <c r="BDE710" s="28"/>
      <c r="BDF710" s="243"/>
      <c r="BDG710" s="28"/>
      <c r="BDH710" s="243"/>
      <c r="BDI710" s="28"/>
      <c r="BDJ710" s="243"/>
      <c r="BDK710" s="28"/>
      <c r="BDL710" s="243"/>
      <c r="BDM710" s="28"/>
      <c r="BDN710" s="243"/>
      <c r="BDO710" s="28"/>
      <c r="BDP710" s="243"/>
      <c r="BDQ710" s="28"/>
      <c r="BDR710" s="243"/>
      <c r="BDS710" s="28"/>
      <c r="BDT710" s="243"/>
      <c r="BDU710" s="28"/>
      <c r="BDV710" s="243"/>
      <c r="BDW710" s="28"/>
      <c r="BDX710" s="243"/>
      <c r="BDY710" s="28"/>
      <c r="BDZ710" s="243"/>
      <c r="BEA710" s="28"/>
      <c r="BEB710" s="243"/>
      <c r="BEC710" s="28"/>
      <c r="BED710" s="243"/>
      <c r="BEE710" s="28"/>
      <c r="BEF710" s="243"/>
      <c r="BEG710" s="28"/>
      <c r="BEH710" s="243"/>
      <c r="BEI710" s="28"/>
      <c r="BEJ710" s="243"/>
      <c r="BEK710" s="28"/>
      <c r="BEL710" s="243"/>
      <c r="BEM710" s="28"/>
      <c r="BEN710" s="243"/>
      <c r="BEO710" s="28"/>
      <c r="BEP710" s="243"/>
      <c r="BEQ710" s="28"/>
      <c r="BER710" s="243"/>
      <c r="BES710" s="28"/>
      <c r="BET710" s="243"/>
      <c r="BEU710" s="28"/>
      <c r="BEV710" s="243"/>
      <c r="BEW710" s="28"/>
      <c r="BEX710" s="243"/>
      <c r="BEY710" s="28"/>
      <c r="BEZ710" s="243"/>
      <c r="BFA710" s="28"/>
      <c r="BFB710" s="243"/>
      <c r="BFC710" s="28"/>
      <c r="BFD710" s="243"/>
      <c r="BFE710" s="28"/>
      <c r="BFF710" s="243"/>
      <c r="BFG710" s="28"/>
      <c r="BFH710" s="243"/>
      <c r="BFI710" s="28"/>
      <c r="BFJ710" s="243"/>
      <c r="BFK710" s="28"/>
      <c r="BFL710" s="243"/>
      <c r="BFM710" s="28"/>
      <c r="BFN710" s="243"/>
      <c r="BFO710" s="28"/>
      <c r="BFP710" s="243"/>
      <c r="BFQ710" s="28"/>
      <c r="BFR710" s="243"/>
      <c r="BFS710" s="28"/>
      <c r="BFT710" s="243"/>
      <c r="BFU710" s="28"/>
      <c r="BFV710" s="243"/>
      <c r="BFW710" s="28"/>
      <c r="BFX710" s="243"/>
      <c r="BFY710" s="28"/>
      <c r="BFZ710" s="243"/>
      <c r="BGA710" s="28"/>
      <c r="BGB710" s="243"/>
      <c r="BGC710" s="28"/>
      <c r="BGD710" s="243"/>
      <c r="BGE710" s="28"/>
      <c r="BGF710" s="243"/>
      <c r="BGG710" s="28"/>
      <c r="BGH710" s="243"/>
      <c r="BGI710" s="28"/>
      <c r="BGJ710" s="243"/>
      <c r="BGK710" s="28"/>
      <c r="BGL710" s="243"/>
      <c r="BGM710" s="28"/>
      <c r="BGN710" s="243"/>
      <c r="BGO710" s="28"/>
      <c r="BGP710" s="243"/>
      <c r="BGQ710" s="28"/>
      <c r="BGR710" s="243"/>
      <c r="BGS710" s="28"/>
      <c r="BGT710" s="243"/>
      <c r="BGU710" s="28"/>
      <c r="BGV710" s="243"/>
      <c r="BGW710" s="28"/>
      <c r="BGX710" s="243"/>
      <c r="BGY710" s="28"/>
      <c r="BGZ710" s="243"/>
      <c r="BHA710" s="28"/>
      <c r="BHB710" s="243"/>
      <c r="BHC710" s="28"/>
      <c r="BHD710" s="243"/>
      <c r="BHE710" s="28"/>
      <c r="BHF710" s="243"/>
      <c r="BHG710" s="28"/>
      <c r="BHH710" s="243"/>
      <c r="BHI710" s="28"/>
      <c r="BHJ710" s="243"/>
      <c r="BHK710" s="28"/>
      <c r="BHL710" s="243"/>
      <c r="BHM710" s="28"/>
      <c r="BHN710" s="243"/>
      <c r="BHO710" s="28"/>
      <c r="BHP710" s="243"/>
      <c r="BHQ710" s="28"/>
      <c r="BHR710" s="243"/>
      <c r="BHS710" s="28"/>
      <c r="BHT710" s="243"/>
      <c r="BHU710" s="28"/>
      <c r="BHV710" s="243"/>
      <c r="BHW710" s="28"/>
      <c r="BHX710" s="243"/>
      <c r="BHY710" s="28"/>
      <c r="BHZ710" s="243"/>
      <c r="BIA710" s="28"/>
      <c r="BIB710" s="243"/>
      <c r="BIC710" s="28"/>
      <c r="BID710" s="243"/>
      <c r="BIE710" s="28"/>
      <c r="BIF710" s="243"/>
      <c r="BIG710" s="28"/>
      <c r="BIH710" s="243"/>
      <c r="BII710" s="28"/>
      <c r="BIJ710" s="243"/>
      <c r="BIK710" s="28"/>
      <c r="BIL710" s="243"/>
      <c r="BIM710" s="28"/>
      <c r="BIN710" s="243"/>
      <c r="BIO710" s="28"/>
      <c r="BIP710" s="243"/>
      <c r="BIQ710" s="28"/>
      <c r="BIR710" s="243"/>
      <c r="BIS710" s="28"/>
      <c r="BIT710" s="243"/>
      <c r="BIU710" s="28"/>
      <c r="BIV710" s="243"/>
      <c r="BIW710" s="28"/>
      <c r="BIX710" s="243"/>
      <c r="BIY710" s="28"/>
      <c r="BIZ710" s="243"/>
      <c r="BJA710" s="28"/>
      <c r="BJB710" s="243"/>
      <c r="BJC710" s="28"/>
      <c r="BJD710" s="243"/>
      <c r="BJE710" s="28"/>
      <c r="BJF710" s="243"/>
      <c r="BJG710" s="28"/>
      <c r="BJH710" s="243"/>
      <c r="BJI710" s="28"/>
      <c r="BJJ710" s="243"/>
      <c r="BJK710" s="28"/>
      <c r="BJL710" s="243"/>
      <c r="BJM710" s="28"/>
      <c r="BJN710" s="243"/>
      <c r="BJO710" s="28"/>
      <c r="BJP710" s="243"/>
      <c r="BJQ710" s="28"/>
      <c r="BJR710" s="243"/>
      <c r="BJS710" s="28"/>
      <c r="BJT710" s="243"/>
      <c r="BJU710" s="28"/>
      <c r="BJV710" s="243"/>
      <c r="BJW710" s="28"/>
      <c r="BJX710" s="243"/>
      <c r="BJY710" s="28"/>
      <c r="BJZ710" s="243"/>
      <c r="BKA710" s="28"/>
      <c r="BKB710" s="243"/>
      <c r="BKC710" s="28"/>
      <c r="BKD710" s="243"/>
      <c r="BKE710" s="28"/>
      <c r="BKF710" s="243"/>
      <c r="BKG710" s="28"/>
      <c r="BKH710" s="243"/>
      <c r="BKI710" s="28"/>
      <c r="BKJ710" s="243"/>
      <c r="BKK710" s="28"/>
      <c r="BKL710" s="243"/>
      <c r="BKM710" s="28"/>
      <c r="BKN710" s="243"/>
      <c r="BKO710" s="28"/>
      <c r="BKP710" s="243"/>
      <c r="BKQ710" s="28"/>
      <c r="BKR710" s="243"/>
      <c r="BKS710" s="28"/>
      <c r="BKT710" s="243"/>
      <c r="BKU710" s="28"/>
      <c r="BKV710" s="243"/>
      <c r="BKW710" s="28"/>
      <c r="BKX710" s="243"/>
      <c r="BKY710" s="28"/>
      <c r="BKZ710" s="243"/>
      <c r="BLA710" s="28"/>
      <c r="BLB710" s="243"/>
      <c r="BLC710" s="28"/>
      <c r="BLD710" s="243"/>
      <c r="BLE710" s="28"/>
      <c r="BLF710" s="243"/>
      <c r="BLG710" s="28"/>
      <c r="BLH710" s="243"/>
      <c r="BLI710" s="28"/>
      <c r="BLJ710" s="243"/>
      <c r="BLK710" s="28"/>
      <c r="BLL710" s="243"/>
      <c r="BLM710" s="28"/>
      <c r="BLN710" s="243"/>
      <c r="BLO710" s="28"/>
      <c r="BLP710" s="243"/>
      <c r="BLQ710" s="28"/>
      <c r="BLR710" s="243"/>
      <c r="BLS710" s="28"/>
      <c r="BLT710" s="243"/>
      <c r="BLU710" s="28"/>
      <c r="BLV710" s="243"/>
      <c r="BLW710" s="28"/>
      <c r="BLX710" s="243"/>
      <c r="BLY710" s="28"/>
      <c r="BLZ710" s="243"/>
      <c r="BMA710" s="28"/>
      <c r="BMB710" s="243"/>
      <c r="BMC710" s="28"/>
      <c r="BMD710" s="243"/>
      <c r="BME710" s="28"/>
      <c r="BMF710" s="243"/>
      <c r="BMG710" s="28"/>
      <c r="BMH710" s="243"/>
      <c r="BMI710" s="28"/>
      <c r="BMJ710" s="243"/>
      <c r="BMK710" s="28"/>
      <c r="BML710" s="243"/>
      <c r="BMM710" s="28"/>
      <c r="BMN710" s="243"/>
      <c r="BMO710" s="28"/>
      <c r="BMP710" s="243"/>
      <c r="BMQ710" s="28"/>
      <c r="BMR710" s="243"/>
      <c r="BMS710" s="28"/>
      <c r="BMT710" s="243"/>
      <c r="BMU710" s="28"/>
      <c r="BMV710" s="243"/>
      <c r="BMW710" s="28"/>
      <c r="BMX710" s="243"/>
      <c r="BMY710" s="28"/>
      <c r="BMZ710" s="243"/>
      <c r="BNA710" s="28"/>
      <c r="BNB710" s="243"/>
      <c r="BNC710" s="28"/>
      <c r="BND710" s="243"/>
      <c r="BNE710" s="28"/>
      <c r="BNF710" s="243"/>
      <c r="BNG710" s="28"/>
      <c r="BNH710" s="243"/>
      <c r="BNI710" s="28"/>
      <c r="BNJ710" s="243"/>
      <c r="BNK710" s="28"/>
      <c r="BNL710" s="243"/>
      <c r="BNM710" s="28"/>
      <c r="BNN710" s="243"/>
      <c r="BNO710" s="28"/>
      <c r="BNP710" s="243"/>
      <c r="BNQ710" s="28"/>
      <c r="BNR710" s="243"/>
      <c r="BNS710" s="28"/>
      <c r="BNT710" s="243"/>
      <c r="BNU710" s="28"/>
      <c r="BNV710" s="243"/>
      <c r="BNW710" s="28"/>
      <c r="BNX710" s="243"/>
      <c r="BNY710" s="28"/>
      <c r="BNZ710" s="243"/>
      <c r="BOA710" s="28"/>
      <c r="BOB710" s="243"/>
      <c r="BOC710" s="28"/>
      <c r="BOD710" s="243"/>
      <c r="BOE710" s="28"/>
      <c r="BOF710" s="243"/>
      <c r="BOG710" s="28"/>
      <c r="BOH710" s="243"/>
      <c r="BOI710" s="28"/>
      <c r="BOJ710" s="243"/>
      <c r="BOK710" s="28"/>
      <c r="BOL710" s="243"/>
      <c r="BOM710" s="28"/>
      <c r="BON710" s="243"/>
      <c r="BOO710" s="28"/>
      <c r="BOP710" s="243"/>
      <c r="BOQ710" s="28"/>
      <c r="BOR710" s="243"/>
      <c r="BOS710" s="28"/>
      <c r="BOT710" s="243"/>
      <c r="BOU710" s="28"/>
      <c r="BOV710" s="243"/>
      <c r="BOW710" s="28"/>
      <c r="BOX710" s="243"/>
      <c r="BOY710" s="28"/>
      <c r="BOZ710" s="243"/>
      <c r="BPA710" s="28"/>
      <c r="BPB710" s="243"/>
      <c r="BPC710" s="28"/>
      <c r="BPD710" s="243"/>
      <c r="BPE710" s="28"/>
      <c r="BPF710" s="243"/>
      <c r="BPG710" s="28"/>
      <c r="BPH710" s="243"/>
      <c r="BPI710" s="28"/>
      <c r="BPJ710" s="243"/>
      <c r="BPK710" s="28"/>
      <c r="BPL710" s="243"/>
      <c r="BPM710" s="28"/>
      <c r="BPN710" s="243"/>
      <c r="BPO710" s="28"/>
      <c r="BPP710" s="243"/>
      <c r="BPQ710" s="28"/>
      <c r="BPR710" s="243"/>
      <c r="BPS710" s="28"/>
      <c r="BPT710" s="243"/>
      <c r="BPU710" s="28"/>
      <c r="BPV710" s="243"/>
      <c r="BPW710" s="28"/>
      <c r="BPX710" s="243"/>
      <c r="BPY710" s="28"/>
      <c r="BPZ710" s="243"/>
      <c r="BQA710" s="28"/>
      <c r="BQB710" s="243"/>
      <c r="BQC710" s="28"/>
      <c r="BQD710" s="243"/>
      <c r="BQE710" s="28"/>
      <c r="BQF710" s="243"/>
      <c r="BQG710" s="28"/>
      <c r="BQH710" s="243"/>
      <c r="BQI710" s="28"/>
      <c r="BQJ710" s="243"/>
      <c r="BQK710" s="28"/>
      <c r="BQL710" s="243"/>
      <c r="BQM710" s="28"/>
      <c r="BQN710" s="243"/>
      <c r="BQO710" s="28"/>
      <c r="BQP710" s="243"/>
      <c r="BQQ710" s="28"/>
      <c r="BQR710" s="243"/>
      <c r="BQS710" s="28"/>
      <c r="BQT710" s="243"/>
      <c r="BQU710" s="28"/>
      <c r="BQV710" s="243"/>
      <c r="BQW710" s="28"/>
      <c r="BQX710" s="243"/>
      <c r="BQY710" s="28"/>
      <c r="BQZ710" s="243"/>
      <c r="BRA710" s="28"/>
      <c r="BRB710" s="243"/>
      <c r="BRC710" s="28"/>
      <c r="BRD710" s="243"/>
      <c r="BRE710" s="28"/>
      <c r="BRF710" s="243"/>
      <c r="BRG710" s="28"/>
      <c r="BRH710" s="243"/>
      <c r="BRI710" s="28"/>
      <c r="BRJ710" s="243"/>
      <c r="BRK710" s="28"/>
      <c r="BRL710" s="243"/>
      <c r="BRM710" s="28"/>
      <c r="BRN710" s="243"/>
      <c r="BRO710" s="28"/>
      <c r="BRP710" s="243"/>
      <c r="BRQ710" s="28"/>
      <c r="BRR710" s="243"/>
      <c r="BRS710" s="28"/>
      <c r="BRT710" s="243"/>
      <c r="BRU710" s="28"/>
      <c r="BRV710" s="243"/>
      <c r="BRW710" s="28"/>
      <c r="BRX710" s="243"/>
      <c r="BRY710" s="28"/>
      <c r="BRZ710" s="243"/>
      <c r="BSA710" s="28"/>
      <c r="BSB710" s="243"/>
      <c r="BSC710" s="28"/>
      <c r="BSD710" s="243"/>
      <c r="BSE710" s="28"/>
      <c r="BSF710" s="243"/>
      <c r="BSG710" s="28"/>
      <c r="BSH710" s="243"/>
      <c r="BSI710" s="28"/>
      <c r="BSJ710" s="243"/>
      <c r="BSK710" s="28"/>
      <c r="BSL710" s="243"/>
      <c r="BSM710" s="28"/>
      <c r="BSN710" s="243"/>
      <c r="BSO710" s="28"/>
      <c r="BSP710" s="243"/>
      <c r="BSQ710" s="28"/>
      <c r="BSR710" s="243"/>
      <c r="BSS710" s="28"/>
      <c r="BST710" s="243"/>
      <c r="BSU710" s="28"/>
      <c r="BSV710" s="243"/>
      <c r="BSW710" s="28"/>
      <c r="BSX710" s="243"/>
      <c r="BSY710" s="28"/>
      <c r="BSZ710" s="243"/>
      <c r="BTA710" s="28"/>
      <c r="BTB710" s="243"/>
      <c r="BTC710" s="28"/>
      <c r="BTD710" s="243"/>
      <c r="BTE710" s="28"/>
      <c r="BTF710" s="243"/>
      <c r="BTG710" s="28"/>
      <c r="BTH710" s="243"/>
      <c r="BTI710" s="28"/>
      <c r="BTJ710" s="243"/>
      <c r="BTK710" s="28"/>
      <c r="BTL710" s="243"/>
      <c r="BTM710" s="28"/>
      <c r="BTN710" s="243"/>
      <c r="BTO710" s="28"/>
      <c r="BTP710" s="243"/>
      <c r="BTQ710" s="28"/>
      <c r="BTR710" s="243"/>
      <c r="BTS710" s="28"/>
      <c r="BTT710" s="243"/>
      <c r="BTU710" s="28"/>
      <c r="BTV710" s="243"/>
      <c r="BTW710" s="28"/>
      <c r="BTX710" s="243"/>
      <c r="BTY710" s="28"/>
      <c r="BTZ710" s="243"/>
      <c r="BUA710" s="28"/>
      <c r="BUB710" s="243"/>
      <c r="BUC710" s="28"/>
      <c r="BUD710" s="243"/>
      <c r="BUE710" s="28"/>
      <c r="BUF710" s="243"/>
      <c r="BUG710" s="28"/>
      <c r="BUH710" s="243"/>
      <c r="BUI710" s="28"/>
      <c r="BUJ710" s="243"/>
      <c r="BUK710" s="28"/>
      <c r="BUL710" s="243"/>
      <c r="BUM710" s="28"/>
      <c r="BUN710" s="243"/>
      <c r="BUO710" s="28"/>
      <c r="BUP710" s="243"/>
      <c r="BUQ710" s="28"/>
      <c r="BUR710" s="243"/>
      <c r="BUS710" s="28"/>
      <c r="BUT710" s="243"/>
      <c r="BUU710" s="28"/>
      <c r="BUV710" s="243"/>
      <c r="BUW710" s="28"/>
      <c r="BUX710" s="243"/>
      <c r="BUY710" s="28"/>
      <c r="BUZ710" s="243"/>
      <c r="BVA710" s="28"/>
      <c r="BVB710" s="243"/>
      <c r="BVC710" s="28"/>
      <c r="BVD710" s="243"/>
      <c r="BVE710" s="28"/>
      <c r="BVF710" s="243"/>
      <c r="BVG710" s="28"/>
      <c r="BVH710" s="243"/>
      <c r="BVI710" s="28"/>
      <c r="BVJ710" s="243"/>
      <c r="BVK710" s="28"/>
      <c r="BVL710" s="243"/>
      <c r="BVM710" s="28"/>
      <c r="BVN710" s="243"/>
      <c r="BVO710" s="28"/>
      <c r="BVP710" s="243"/>
      <c r="BVQ710" s="28"/>
      <c r="BVR710" s="243"/>
      <c r="BVS710" s="28"/>
      <c r="BVT710" s="243"/>
      <c r="BVU710" s="28"/>
      <c r="BVV710" s="243"/>
      <c r="BVW710" s="28"/>
      <c r="BVX710" s="243"/>
      <c r="BVY710" s="28"/>
      <c r="BVZ710" s="243"/>
      <c r="BWA710" s="28"/>
      <c r="BWB710" s="243"/>
      <c r="BWC710" s="28"/>
      <c r="BWD710" s="243"/>
      <c r="BWE710" s="28"/>
      <c r="BWF710" s="243"/>
      <c r="BWG710" s="28"/>
      <c r="BWH710" s="243"/>
      <c r="BWI710" s="28"/>
      <c r="BWJ710" s="243"/>
      <c r="BWK710" s="28"/>
      <c r="BWL710" s="243"/>
      <c r="BWM710" s="28"/>
      <c r="BWN710" s="243"/>
      <c r="BWO710" s="28"/>
      <c r="BWP710" s="243"/>
      <c r="BWQ710" s="28"/>
      <c r="BWR710" s="243"/>
      <c r="BWS710" s="28"/>
      <c r="BWT710" s="243"/>
      <c r="BWU710" s="28"/>
      <c r="BWV710" s="243"/>
      <c r="BWW710" s="28"/>
      <c r="BWX710" s="243"/>
      <c r="BWY710" s="28"/>
      <c r="BWZ710" s="243"/>
      <c r="BXA710" s="28"/>
      <c r="BXB710" s="243"/>
      <c r="BXC710" s="28"/>
      <c r="BXD710" s="243"/>
      <c r="BXE710" s="28"/>
      <c r="BXF710" s="243"/>
      <c r="BXG710" s="28"/>
      <c r="BXH710" s="243"/>
      <c r="BXI710" s="28"/>
      <c r="BXJ710" s="243"/>
      <c r="BXK710" s="28"/>
      <c r="BXL710" s="243"/>
      <c r="BXM710" s="28"/>
      <c r="BXN710" s="243"/>
      <c r="BXO710" s="28"/>
      <c r="BXP710" s="243"/>
      <c r="BXQ710" s="28"/>
      <c r="BXR710" s="243"/>
      <c r="BXS710" s="28"/>
      <c r="BXT710" s="243"/>
      <c r="BXU710" s="28"/>
      <c r="BXV710" s="243"/>
      <c r="BXW710" s="28"/>
      <c r="BXX710" s="243"/>
      <c r="BXY710" s="28"/>
      <c r="BXZ710" s="243"/>
      <c r="BYA710" s="28"/>
      <c r="BYB710" s="243"/>
      <c r="BYC710" s="28"/>
      <c r="BYD710" s="243"/>
      <c r="BYE710" s="28"/>
      <c r="BYF710" s="243"/>
      <c r="BYG710" s="28"/>
      <c r="BYH710" s="243"/>
      <c r="BYI710" s="28"/>
      <c r="BYJ710" s="243"/>
      <c r="BYK710" s="28"/>
      <c r="BYL710" s="243"/>
      <c r="BYM710" s="28"/>
      <c r="BYN710" s="243"/>
      <c r="BYO710" s="28"/>
      <c r="BYP710" s="243"/>
      <c r="BYQ710" s="28"/>
      <c r="BYR710" s="243"/>
      <c r="BYS710" s="28"/>
      <c r="BYT710" s="243"/>
      <c r="BYU710" s="28"/>
      <c r="BYV710" s="243"/>
      <c r="BYW710" s="28"/>
      <c r="BYX710" s="243"/>
      <c r="BYY710" s="28"/>
      <c r="BYZ710" s="243"/>
      <c r="BZA710" s="28"/>
      <c r="BZB710" s="243"/>
      <c r="BZC710" s="28"/>
      <c r="BZD710" s="243"/>
      <c r="BZE710" s="28"/>
      <c r="BZF710" s="243"/>
      <c r="BZG710" s="28"/>
      <c r="BZH710" s="243"/>
      <c r="BZI710" s="28"/>
      <c r="BZJ710" s="243"/>
      <c r="BZK710" s="28"/>
      <c r="BZL710" s="243"/>
      <c r="BZM710" s="28"/>
      <c r="BZN710" s="243"/>
      <c r="BZO710" s="28"/>
      <c r="BZP710" s="243"/>
      <c r="BZQ710" s="28"/>
      <c r="BZR710" s="243"/>
      <c r="BZS710" s="28"/>
      <c r="BZT710" s="243"/>
      <c r="BZU710" s="28"/>
      <c r="BZV710" s="243"/>
      <c r="BZW710" s="28"/>
      <c r="BZX710" s="243"/>
      <c r="BZY710" s="28"/>
      <c r="BZZ710" s="243"/>
      <c r="CAA710" s="28"/>
      <c r="CAB710" s="243"/>
      <c r="CAC710" s="28"/>
      <c r="CAD710" s="243"/>
      <c r="CAE710" s="28"/>
      <c r="CAF710" s="243"/>
      <c r="CAG710" s="28"/>
      <c r="CAH710" s="243"/>
      <c r="CAI710" s="28"/>
      <c r="CAJ710" s="243"/>
      <c r="CAK710" s="28"/>
      <c r="CAL710" s="243"/>
      <c r="CAM710" s="28"/>
      <c r="CAN710" s="243"/>
      <c r="CAO710" s="28"/>
      <c r="CAP710" s="243"/>
      <c r="CAQ710" s="28"/>
      <c r="CAR710" s="243"/>
      <c r="CAS710" s="28"/>
      <c r="CAT710" s="243"/>
      <c r="CAU710" s="28"/>
      <c r="CAV710" s="243"/>
      <c r="CAW710" s="28"/>
      <c r="CAX710" s="243"/>
      <c r="CAY710" s="28"/>
      <c r="CAZ710" s="243"/>
      <c r="CBA710" s="28"/>
      <c r="CBB710" s="243"/>
      <c r="CBC710" s="28"/>
      <c r="CBD710" s="243"/>
      <c r="CBE710" s="28"/>
      <c r="CBF710" s="243"/>
      <c r="CBG710" s="28"/>
      <c r="CBH710" s="243"/>
      <c r="CBI710" s="28"/>
      <c r="CBJ710" s="243"/>
      <c r="CBK710" s="28"/>
      <c r="CBL710" s="243"/>
      <c r="CBM710" s="28"/>
      <c r="CBN710" s="243"/>
      <c r="CBO710" s="28"/>
      <c r="CBP710" s="243"/>
      <c r="CBQ710" s="28"/>
      <c r="CBR710" s="243"/>
      <c r="CBS710" s="28"/>
      <c r="CBT710" s="243"/>
      <c r="CBU710" s="28"/>
      <c r="CBV710" s="243"/>
      <c r="CBW710" s="28"/>
      <c r="CBX710" s="243"/>
      <c r="CBY710" s="28"/>
      <c r="CBZ710" s="243"/>
      <c r="CCA710" s="28"/>
      <c r="CCB710" s="243"/>
      <c r="CCC710" s="28"/>
      <c r="CCD710" s="243"/>
      <c r="CCE710" s="28"/>
      <c r="CCF710" s="243"/>
      <c r="CCG710" s="28"/>
      <c r="CCH710" s="243"/>
      <c r="CCI710" s="28"/>
      <c r="CCJ710" s="243"/>
      <c r="CCK710" s="28"/>
      <c r="CCL710" s="243"/>
      <c r="CCM710" s="28"/>
      <c r="CCN710" s="243"/>
      <c r="CCO710" s="28"/>
      <c r="CCP710" s="243"/>
      <c r="CCQ710" s="28"/>
      <c r="CCR710" s="243"/>
      <c r="CCS710" s="28"/>
      <c r="CCT710" s="243"/>
      <c r="CCU710" s="28"/>
      <c r="CCV710" s="243"/>
      <c r="CCW710" s="28"/>
      <c r="CCX710" s="243"/>
      <c r="CCY710" s="28"/>
      <c r="CCZ710" s="243"/>
      <c r="CDA710" s="28"/>
      <c r="CDB710" s="243"/>
      <c r="CDC710" s="28"/>
      <c r="CDD710" s="243"/>
      <c r="CDE710" s="28"/>
      <c r="CDF710" s="243"/>
      <c r="CDG710" s="28"/>
      <c r="CDH710" s="243"/>
      <c r="CDI710" s="28"/>
      <c r="CDJ710" s="243"/>
      <c r="CDK710" s="28"/>
      <c r="CDL710" s="243"/>
      <c r="CDM710" s="28"/>
      <c r="CDN710" s="243"/>
      <c r="CDO710" s="28"/>
      <c r="CDP710" s="243"/>
      <c r="CDQ710" s="28"/>
      <c r="CDR710" s="243"/>
      <c r="CDS710" s="28"/>
      <c r="CDT710" s="243"/>
      <c r="CDU710" s="28"/>
      <c r="CDV710" s="243"/>
      <c r="CDW710" s="28"/>
      <c r="CDX710" s="243"/>
      <c r="CDY710" s="28"/>
      <c r="CDZ710" s="243"/>
      <c r="CEA710" s="28"/>
      <c r="CEB710" s="243"/>
      <c r="CEC710" s="28"/>
      <c r="CED710" s="243"/>
      <c r="CEE710" s="28"/>
      <c r="CEF710" s="243"/>
      <c r="CEG710" s="28"/>
      <c r="CEH710" s="243"/>
      <c r="CEI710" s="28"/>
      <c r="CEJ710" s="243"/>
      <c r="CEK710" s="28"/>
      <c r="CEL710" s="243"/>
      <c r="CEM710" s="28"/>
      <c r="CEN710" s="243"/>
      <c r="CEO710" s="28"/>
      <c r="CEP710" s="243"/>
      <c r="CEQ710" s="28"/>
      <c r="CER710" s="243"/>
      <c r="CES710" s="28"/>
      <c r="CET710" s="243"/>
      <c r="CEU710" s="28"/>
      <c r="CEV710" s="243"/>
      <c r="CEW710" s="28"/>
      <c r="CEX710" s="243"/>
      <c r="CEY710" s="28"/>
      <c r="CEZ710" s="243"/>
      <c r="CFA710" s="28"/>
      <c r="CFB710" s="243"/>
      <c r="CFC710" s="28"/>
      <c r="CFD710" s="243"/>
      <c r="CFE710" s="28"/>
      <c r="CFF710" s="243"/>
      <c r="CFG710" s="28"/>
      <c r="CFH710" s="243"/>
      <c r="CFI710" s="28"/>
      <c r="CFJ710" s="243"/>
      <c r="CFK710" s="28"/>
      <c r="CFL710" s="243"/>
      <c r="CFM710" s="28"/>
      <c r="CFN710" s="243"/>
      <c r="CFO710" s="28"/>
      <c r="CFP710" s="243"/>
      <c r="CFQ710" s="28"/>
      <c r="CFR710" s="243"/>
      <c r="CFS710" s="28"/>
      <c r="CFT710" s="243"/>
      <c r="CFU710" s="28"/>
      <c r="CFV710" s="243"/>
      <c r="CFW710" s="28"/>
      <c r="CFX710" s="243"/>
      <c r="CFY710" s="28"/>
      <c r="CFZ710" s="243"/>
      <c r="CGA710" s="28"/>
      <c r="CGB710" s="243"/>
      <c r="CGC710" s="28"/>
      <c r="CGD710" s="243"/>
      <c r="CGE710" s="28"/>
      <c r="CGF710" s="243"/>
      <c r="CGG710" s="28"/>
      <c r="CGH710" s="243"/>
      <c r="CGI710" s="28"/>
      <c r="CGJ710" s="243"/>
      <c r="CGK710" s="28"/>
      <c r="CGL710" s="243"/>
      <c r="CGM710" s="28"/>
      <c r="CGN710" s="243"/>
      <c r="CGO710" s="28"/>
      <c r="CGP710" s="243"/>
      <c r="CGQ710" s="28"/>
      <c r="CGR710" s="243"/>
      <c r="CGS710" s="28"/>
      <c r="CGT710" s="243"/>
      <c r="CGU710" s="28"/>
      <c r="CGV710" s="243"/>
      <c r="CGW710" s="28"/>
      <c r="CGX710" s="243"/>
      <c r="CGY710" s="28"/>
      <c r="CGZ710" s="243"/>
      <c r="CHA710" s="28"/>
      <c r="CHB710" s="243"/>
      <c r="CHC710" s="28"/>
      <c r="CHD710" s="243"/>
      <c r="CHE710" s="28"/>
      <c r="CHF710" s="243"/>
      <c r="CHG710" s="28"/>
      <c r="CHH710" s="243"/>
      <c r="CHI710" s="28"/>
      <c r="CHJ710" s="243"/>
      <c r="CHK710" s="28"/>
      <c r="CHL710" s="243"/>
      <c r="CHM710" s="28"/>
      <c r="CHN710" s="243"/>
      <c r="CHO710" s="28"/>
      <c r="CHP710" s="243"/>
      <c r="CHQ710" s="28"/>
      <c r="CHR710" s="243"/>
      <c r="CHS710" s="28"/>
      <c r="CHT710" s="243"/>
      <c r="CHU710" s="28"/>
      <c r="CHV710" s="243"/>
      <c r="CHW710" s="28"/>
      <c r="CHX710" s="243"/>
      <c r="CHY710" s="28"/>
      <c r="CHZ710" s="243"/>
      <c r="CIA710" s="28"/>
      <c r="CIB710" s="243"/>
      <c r="CIC710" s="28"/>
      <c r="CID710" s="243"/>
      <c r="CIE710" s="28"/>
      <c r="CIF710" s="243"/>
      <c r="CIG710" s="28"/>
      <c r="CIH710" s="243"/>
      <c r="CII710" s="28"/>
      <c r="CIJ710" s="243"/>
      <c r="CIK710" s="28"/>
      <c r="CIL710" s="243"/>
      <c r="CIM710" s="28"/>
      <c r="CIN710" s="243"/>
      <c r="CIO710" s="28"/>
      <c r="CIP710" s="243"/>
      <c r="CIQ710" s="28"/>
      <c r="CIR710" s="243"/>
      <c r="CIS710" s="28"/>
      <c r="CIT710" s="243"/>
      <c r="CIU710" s="28"/>
      <c r="CIV710" s="243"/>
      <c r="CIW710" s="28"/>
      <c r="CIX710" s="243"/>
      <c r="CIY710" s="28"/>
      <c r="CIZ710" s="243"/>
      <c r="CJA710" s="28"/>
      <c r="CJB710" s="243"/>
      <c r="CJC710" s="28"/>
      <c r="CJD710" s="243"/>
      <c r="CJE710" s="28"/>
      <c r="CJF710" s="243"/>
      <c r="CJG710" s="28"/>
      <c r="CJH710" s="243"/>
      <c r="CJI710" s="28"/>
      <c r="CJJ710" s="243"/>
      <c r="CJK710" s="28"/>
      <c r="CJL710" s="243"/>
      <c r="CJM710" s="28"/>
      <c r="CJN710" s="243"/>
      <c r="CJO710" s="28"/>
      <c r="CJP710" s="243"/>
      <c r="CJQ710" s="28"/>
      <c r="CJR710" s="243"/>
      <c r="CJS710" s="28"/>
      <c r="CJT710" s="243"/>
      <c r="CJU710" s="28"/>
      <c r="CJV710" s="243"/>
      <c r="CJW710" s="28"/>
      <c r="CJX710" s="243"/>
      <c r="CJY710" s="28"/>
      <c r="CJZ710" s="243"/>
      <c r="CKA710" s="28"/>
      <c r="CKB710" s="243"/>
      <c r="CKC710" s="28"/>
      <c r="CKD710" s="243"/>
      <c r="CKE710" s="28"/>
      <c r="CKF710" s="243"/>
      <c r="CKG710" s="28"/>
      <c r="CKH710" s="243"/>
      <c r="CKI710" s="28"/>
      <c r="CKJ710" s="243"/>
      <c r="CKK710" s="28"/>
      <c r="CKL710" s="243"/>
      <c r="CKM710" s="28"/>
      <c r="CKN710" s="243"/>
      <c r="CKO710" s="28"/>
      <c r="CKP710" s="243"/>
      <c r="CKQ710" s="28"/>
      <c r="CKR710" s="243"/>
      <c r="CKS710" s="28"/>
      <c r="CKT710" s="243"/>
      <c r="CKU710" s="28"/>
      <c r="CKV710" s="243"/>
      <c r="CKW710" s="28"/>
      <c r="CKX710" s="243"/>
      <c r="CKY710" s="28"/>
      <c r="CKZ710" s="243"/>
      <c r="CLA710" s="28"/>
      <c r="CLB710" s="243"/>
      <c r="CLC710" s="28"/>
      <c r="CLD710" s="243"/>
      <c r="CLE710" s="28"/>
      <c r="CLF710" s="243"/>
      <c r="CLG710" s="28"/>
      <c r="CLH710" s="243"/>
      <c r="CLI710" s="28"/>
      <c r="CLJ710" s="243"/>
      <c r="CLK710" s="28"/>
      <c r="CLL710" s="243"/>
      <c r="CLM710" s="28"/>
      <c r="CLN710" s="243"/>
      <c r="CLO710" s="28"/>
      <c r="CLP710" s="243"/>
      <c r="CLQ710" s="28"/>
      <c r="CLR710" s="243"/>
      <c r="CLS710" s="28"/>
      <c r="CLT710" s="243"/>
      <c r="CLU710" s="28"/>
      <c r="CLV710" s="243"/>
      <c r="CLW710" s="28"/>
      <c r="CLX710" s="243"/>
      <c r="CLY710" s="28"/>
      <c r="CLZ710" s="243"/>
      <c r="CMA710" s="28"/>
      <c r="CMB710" s="243"/>
      <c r="CMC710" s="28"/>
      <c r="CMD710" s="243"/>
      <c r="CME710" s="28"/>
      <c r="CMF710" s="243"/>
      <c r="CMG710" s="28"/>
      <c r="CMH710" s="243"/>
      <c r="CMI710" s="28"/>
      <c r="CMJ710" s="243"/>
      <c r="CMK710" s="28"/>
      <c r="CML710" s="243"/>
      <c r="CMM710" s="28"/>
      <c r="CMN710" s="243"/>
      <c r="CMO710" s="28"/>
      <c r="CMP710" s="243"/>
      <c r="CMQ710" s="28"/>
      <c r="CMR710" s="243"/>
      <c r="CMS710" s="28"/>
      <c r="CMT710" s="243"/>
      <c r="CMU710" s="28"/>
      <c r="CMV710" s="243"/>
      <c r="CMW710" s="28"/>
      <c r="CMX710" s="243"/>
      <c r="CMY710" s="28"/>
      <c r="CMZ710" s="243"/>
      <c r="CNA710" s="28"/>
      <c r="CNB710" s="243"/>
      <c r="CNC710" s="28"/>
      <c r="CND710" s="243"/>
      <c r="CNE710" s="28"/>
      <c r="CNF710" s="243"/>
      <c r="CNG710" s="28"/>
      <c r="CNH710" s="243"/>
      <c r="CNI710" s="28"/>
      <c r="CNJ710" s="243"/>
      <c r="CNK710" s="28"/>
      <c r="CNL710" s="243"/>
      <c r="CNM710" s="28"/>
      <c r="CNN710" s="243"/>
      <c r="CNO710" s="28"/>
      <c r="CNP710" s="243"/>
      <c r="CNQ710" s="28"/>
      <c r="CNR710" s="243"/>
      <c r="CNS710" s="28"/>
      <c r="CNT710" s="243"/>
      <c r="CNU710" s="28"/>
      <c r="CNV710" s="243"/>
      <c r="CNW710" s="28"/>
      <c r="CNX710" s="243"/>
      <c r="CNY710" s="28"/>
      <c r="CNZ710" s="243"/>
      <c r="COA710" s="28"/>
      <c r="COB710" s="243"/>
      <c r="COC710" s="28"/>
      <c r="COD710" s="243"/>
      <c r="COE710" s="28"/>
      <c r="COF710" s="243"/>
      <c r="COG710" s="28"/>
      <c r="COH710" s="243"/>
      <c r="COI710" s="28"/>
      <c r="COJ710" s="243"/>
      <c r="COK710" s="28"/>
      <c r="COL710" s="243"/>
      <c r="COM710" s="28"/>
      <c r="CON710" s="243"/>
      <c r="COO710" s="28"/>
      <c r="COP710" s="243"/>
      <c r="COQ710" s="28"/>
      <c r="COR710" s="243"/>
      <c r="COS710" s="28"/>
      <c r="COT710" s="243"/>
      <c r="COU710" s="28"/>
      <c r="COV710" s="243"/>
      <c r="COW710" s="28"/>
      <c r="COX710" s="243"/>
      <c r="COY710" s="28"/>
      <c r="COZ710" s="243"/>
      <c r="CPA710" s="28"/>
      <c r="CPB710" s="243"/>
      <c r="CPC710" s="28"/>
      <c r="CPD710" s="243"/>
      <c r="CPE710" s="28"/>
      <c r="CPF710" s="243"/>
      <c r="CPG710" s="28"/>
      <c r="CPH710" s="243"/>
      <c r="CPI710" s="28"/>
      <c r="CPJ710" s="243"/>
      <c r="CPK710" s="28"/>
      <c r="CPL710" s="243"/>
      <c r="CPM710" s="28"/>
      <c r="CPN710" s="243"/>
      <c r="CPO710" s="28"/>
      <c r="CPP710" s="243"/>
      <c r="CPQ710" s="28"/>
      <c r="CPR710" s="243"/>
      <c r="CPS710" s="28"/>
      <c r="CPT710" s="243"/>
      <c r="CPU710" s="28"/>
      <c r="CPV710" s="243"/>
      <c r="CPW710" s="28"/>
      <c r="CPX710" s="243"/>
      <c r="CPY710" s="28"/>
      <c r="CPZ710" s="243"/>
      <c r="CQA710" s="28"/>
      <c r="CQB710" s="243"/>
      <c r="CQC710" s="28"/>
      <c r="CQD710" s="243"/>
      <c r="CQE710" s="28"/>
      <c r="CQF710" s="243"/>
      <c r="CQG710" s="28"/>
      <c r="CQH710" s="243"/>
      <c r="CQI710" s="28"/>
      <c r="CQJ710" s="243"/>
      <c r="CQK710" s="28"/>
      <c r="CQL710" s="243"/>
      <c r="CQM710" s="28"/>
      <c r="CQN710" s="243"/>
      <c r="CQO710" s="28"/>
      <c r="CQP710" s="243"/>
      <c r="CQQ710" s="28"/>
      <c r="CQR710" s="243"/>
      <c r="CQS710" s="28"/>
      <c r="CQT710" s="243"/>
      <c r="CQU710" s="28"/>
      <c r="CQV710" s="243"/>
      <c r="CQW710" s="28"/>
      <c r="CQX710" s="243"/>
      <c r="CQY710" s="28"/>
      <c r="CQZ710" s="243"/>
      <c r="CRA710" s="28"/>
      <c r="CRB710" s="243"/>
      <c r="CRC710" s="28"/>
      <c r="CRD710" s="243"/>
      <c r="CRE710" s="28"/>
      <c r="CRF710" s="243"/>
      <c r="CRG710" s="28"/>
      <c r="CRH710" s="243"/>
      <c r="CRI710" s="28"/>
      <c r="CRJ710" s="243"/>
      <c r="CRK710" s="28"/>
      <c r="CRL710" s="243"/>
      <c r="CRM710" s="28"/>
      <c r="CRN710" s="243"/>
      <c r="CRO710" s="28"/>
      <c r="CRP710" s="243"/>
      <c r="CRQ710" s="28"/>
      <c r="CRR710" s="243"/>
      <c r="CRS710" s="28"/>
      <c r="CRT710" s="243"/>
      <c r="CRU710" s="28"/>
      <c r="CRV710" s="243"/>
      <c r="CRW710" s="28"/>
      <c r="CRX710" s="243"/>
      <c r="CRY710" s="28"/>
      <c r="CRZ710" s="243"/>
      <c r="CSA710" s="28"/>
      <c r="CSB710" s="243"/>
      <c r="CSC710" s="28"/>
      <c r="CSD710" s="243"/>
      <c r="CSE710" s="28"/>
      <c r="CSF710" s="243"/>
      <c r="CSG710" s="28"/>
      <c r="CSH710" s="243"/>
      <c r="CSI710" s="28"/>
      <c r="CSJ710" s="243"/>
      <c r="CSK710" s="28"/>
      <c r="CSL710" s="243"/>
      <c r="CSM710" s="28"/>
      <c r="CSN710" s="243"/>
      <c r="CSO710" s="28"/>
      <c r="CSP710" s="243"/>
      <c r="CSQ710" s="28"/>
      <c r="CSR710" s="243"/>
      <c r="CSS710" s="28"/>
      <c r="CST710" s="243"/>
      <c r="CSU710" s="28"/>
      <c r="CSV710" s="243"/>
      <c r="CSW710" s="28"/>
      <c r="CSX710" s="243"/>
      <c r="CSY710" s="28"/>
      <c r="CSZ710" s="243"/>
      <c r="CTA710" s="28"/>
      <c r="CTB710" s="243"/>
      <c r="CTC710" s="28"/>
      <c r="CTD710" s="243"/>
      <c r="CTE710" s="28"/>
      <c r="CTF710" s="243"/>
      <c r="CTG710" s="28"/>
      <c r="CTH710" s="243"/>
      <c r="CTI710" s="28"/>
      <c r="CTJ710" s="243"/>
      <c r="CTK710" s="28"/>
      <c r="CTL710" s="243"/>
      <c r="CTM710" s="28"/>
      <c r="CTN710" s="243"/>
      <c r="CTO710" s="28"/>
      <c r="CTP710" s="243"/>
      <c r="CTQ710" s="28"/>
      <c r="CTR710" s="243"/>
      <c r="CTS710" s="28"/>
      <c r="CTT710" s="243"/>
      <c r="CTU710" s="28"/>
      <c r="CTV710" s="243"/>
      <c r="CTW710" s="28"/>
      <c r="CTX710" s="243"/>
      <c r="CTY710" s="28"/>
      <c r="CTZ710" s="243"/>
      <c r="CUA710" s="28"/>
      <c r="CUB710" s="243"/>
      <c r="CUC710" s="28"/>
      <c r="CUD710" s="243"/>
      <c r="CUE710" s="28"/>
      <c r="CUF710" s="243"/>
      <c r="CUG710" s="28"/>
      <c r="CUH710" s="243"/>
      <c r="CUI710" s="28"/>
      <c r="CUJ710" s="243"/>
      <c r="CUK710" s="28"/>
      <c r="CUL710" s="243"/>
      <c r="CUM710" s="28"/>
      <c r="CUN710" s="243"/>
      <c r="CUO710" s="28"/>
      <c r="CUP710" s="243"/>
      <c r="CUQ710" s="28"/>
      <c r="CUR710" s="243"/>
      <c r="CUS710" s="28"/>
      <c r="CUT710" s="243"/>
      <c r="CUU710" s="28"/>
      <c r="CUV710" s="243"/>
      <c r="CUW710" s="28"/>
      <c r="CUX710" s="243"/>
      <c r="CUY710" s="28"/>
      <c r="CUZ710" s="243"/>
      <c r="CVA710" s="28"/>
      <c r="CVB710" s="243"/>
      <c r="CVC710" s="28"/>
      <c r="CVD710" s="243"/>
      <c r="CVE710" s="28"/>
      <c r="CVF710" s="243"/>
      <c r="CVG710" s="28"/>
      <c r="CVH710" s="243"/>
      <c r="CVI710" s="28"/>
      <c r="CVJ710" s="243"/>
      <c r="CVK710" s="28"/>
      <c r="CVL710" s="243"/>
      <c r="CVM710" s="28"/>
      <c r="CVN710" s="243"/>
      <c r="CVO710" s="28"/>
      <c r="CVP710" s="243"/>
      <c r="CVQ710" s="28"/>
      <c r="CVR710" s="243"/>
      <c r="CVS710" s="28"/>
      <c r="CVT710" s="243"/>
      <c r="CVU710" s="28"/>
      <c r="CVV710" s="243"/>
      <c r="CVW710" s="28"/>
      <c r="CVX710" s="243"/>
      <c r="CVY710" s="28"/>
      <c r="CVZ710" s="243"/>
      <c r="CWA710" s="28"/>
      <c r="CWB710" s="243"/>
      <c r="CWC710" s="28"/>
      <c r="CWD710" s="243"/>
      <c r="CWE710" s="28"/>
      <c r="CWF710" s="243"/>
      <c r="CWG710" s="28"/>
      <c r="CWH710" s="243"/>
      <c r="CWI710" s="28"/>
      <c r="CWJ710" s="243"/>
      <c r="CWK710" s="28"/>
      <c r="CWL710" s="243"/>
      <c r="CWM710" s="28"/>
      <c r="CWN710" s="243"/>
      <c r="CWO710" s="28"/>
      <c r="CWP710" s="243"/>
      <c r="CWQ710" s="28"/>
      <c r="CWR710" s="243"/>
      <c r="CWS710" s="28"/>
      <c r="CWT710" s="243"/>
      <c r="CWU710" s="28"/>
      <c r="CWV710" s="243"/>
      <c r="CWW710" s="28"/>
      <c r="CWX710" s="243"/>
      <c r="CWY710" s="28"/>
      <c r="CWZ710" s="243"/>
      <c r="CXA710" s="28"/>
      <c r="CXB710" s="243"/>
      <c r="CXC710" s="28"/>
      <c r="CXD710" s="243"/>
      <c r="CXE710" s="28"/>
      <c r="CXF710" s="243"/>
      <c r="CXG710" s="28"/>
      <c r="CXH710" s="243"/>
      <c r="CXI710" s="28"/>
      <c r="CXJ710" s="243"/>
      <c r="CXK710" s="28"/>
      <c r="CXL710" s="243"/>
      <c r="CXM710" s="28"/>
      <c r="CXN710" s="243"/>
      <c r="CXO710" s="28"/>
      <c r="CXP710" s="243"/>
      <c r="CXQ710" s="28"/>
      <c r="CXR710" s="243"/>
      <c r="CXS710" s="28"/>
      <c r="CXT710" s="243"/>
      <c r="CXU710" s="28"/>
      <c r="CXV710" s="243"/>
      <c r="CXW710" s="28"/>
      <c r="CXX710" s="243"/>
      <c r="CXY710" s="28"/>
      <c r="CXZ710" s="243"/>
      <c r="CYA710" s="28"/>
      <c r="CYB710" s="243"/>
      <c r="CYC710" s="28"/>
      <c r="CYD710" s="243"/>
      <c r="CYE710" s="28"/>
      <c r="CYF710" s="243"/>
      <c r="CYG710" s="28"/>
      <c r="CYH710" s="243"/>
      <c r="CYI710" s="28"/>
      <c r="CYJ710" s="243"/>
      <c r="CYK710" s="28"/>
      <c r="CYL710" s="243"/>
      <c r="CYM710" s="28"/>
      <c r="CYN710" s="243"/>
      <c r="CYO710" s="28"/>
      <c r="CYP710" s="243"/>
      <c r="CYQ710" s="28"/>
      <c r="CYR710" s="243"/>
      <c r="CYS710" s="28"/>
      <c r="CYT710" s="243"/>
      <c r="CYU710" s="28"/>
      <c r="CYV710" s="243"/>
      <c r="CYW710" s="28"/>
      <c r="CYX710" s="243"/>
      <c r="CYY710" s="28"/>
      <c r="CYZ710" s="243"/>
      <c r="CZA710" s="28"/>
      <c r="CZB710" s="243"/>
      <c r="CZC710" s="28"/>
      <c r="CZD710" s="243"/>
      <c r="CZE710" s="28"/>
      <c r="CZF710" s="243"/>
      <c r="CZG710" s="28"/>
      <c r="CZH710" s="243"/>
      <c r="CZI710" s="28"/>
      <c r="CZJ710" s="243"/>
      <c r="CZK710" s="28"/>
      <c r="CZL710" s="243"/>
      <c r="CZM710" s="28"/>
      <c r="CZN710" s="243"/>
      <c r="CZO710" s="28"/>
      <c r="CZP710" s="243"/>
      <c r="CZQ710" s="28"/>
      <c r="CZR710" s="243"/>
      <c r="CZS710" s="28"/>
      <c r="CZT710" s="243"/>
      <c r="CZU710" s="28"/>
      <c r="CZV710" s="243"/>
      <c r="CZW710" s="28"/>
      <c r="CZX710" s="243"/>
      <c r="CZY710" s="28"/>
      <c r="CZZ710" s="243"/>
      <c r="DAA710" s="28"/>
      <c r="DAB710" s="243"/>
      <c r="DAC710" s="28"/>
      <c r="DAD710" s="243"/>
      <c r="DAE710" s="28"/>
      <c r="DAF710" s="243"/>
      <c r="DAG710" s="28"/>
      <c r="DAH710" s="243"/>
      <c r="DAI710" s="28"/>
      <c r="DAJ710" s="243"/>
      <c r="DAK710" s="28"/>
      <c r="DAL710" s="243"/>
      <c r="DAM710" s="28"/>
      <c r="DAN710" s="243"/>
      <c r="DAO710" s="28"/>
      <c r="DAP710" s="243"/>
      <c r="DAQ710" s="28"/>
      <c r="DAR710" s="243"/>
      <c r="DAS710" s="28"/>
      <c r="DAT710" s="243"/>
      <c r="DAU710" s="28"/>
      <c r="DAV710" s="243"/>
      <c r="DAW710" s="28"/>
      <c r="DAX710" s="243"/>
      <c r="DAY710" s="28"/>
      <c r="DAZ710" s="243"/>
      <c r="DBA710" s="28"/>
      <c r="DBB710" s="243"/>
      <c r="DBC710" s="28"/>
      <c r="DBD710" s="243"/>
      <c r="DBE710" s="28"/>
      <c r="DBF710" s="243"/>
      <c r="DBG710" s="28"/>
      <c r="DBH710" s="243"/>
      <c r="DBI710" s="28"/>
      <c r="DBJ710" s="243"/>
      <c r="DBK710" s="28"/>
      <c r="DBL710" s="243"/>
      <c r="DBM710" s="28"/>
      <c r="DBN710" s="243"/>
      <c r="DBO710" s="28"/>
      <c r="DBP710" s="243"/>
      <c r="DBQ710" s="28"/>
      <c r="DBR710" s="243"/>
      <c r="DBS710" s="28"/>
      <c r="DBT710" s="243"/>
      <c r="DBU710" s="28"/>
      <c r="DBV710" s="243"/>
      <c r="DBW710" s="28"/>
      <c r="DBX710" s="243"/>
      <c r="DBY710" s="28"/>
      <c r="DBZ710" s="243"/>
      <c r="DCA710" s="28"/>
      <c r="DCB710" s="243"/>
      <c r="DCC710" s="28"/>
      <c r="DCD710" s="243"/>
      <c r="DCE710" s="28"/>
      <c r="DCF710" s="243"/>
      <c r="DCG710" s="28"/>
      <c r="DCH710" s="243"/>
      <c r="DCI710" s="28"/>
      <c r="DCJ710" s="243"/>
      <c r="DCK710" s="28"/>
      <c r="DCL710" s="243"/>
      <c r="DCM710" s="28"/>
      <c r="DCN710" s="243"/>
      <c r="DCO710" s="28"/>
      <c r="DCP710" s="243"/>
      <c r="DCQ710" s="28"/>
      <c r="DCR710" s="243"/>
      <c r="DCS710" s="28"/>
      <c r="DCT710" s="243"/>
      <c r="DCU710" s="28"/>
      <c r="DCV710" s="243"/>
      <c r="DCW710" s="28"/>
      <c r="DCX710" s="243"/>
      <c r="DCY710" s="28"/>
      <c r="DCZ710" s="243"/>
      <c r="DDA710" s="28"/>
      <c r="DDB710" s="243"/>
      <c r="DDC710" s="28"/>
      <c r="DDD710" s="243"/>
      <c r="DDE710" s="28"/>
      <c r="DDF710" s="243"/>
      <c r="DDG710" s="28"/>
      <c r="DDH710" s="243"/>
      <c r="DDI710" s="28"/>
      <c r="DDJ710" s="243"/>
      <c r="DDK710" s="28"/>
      <c r="DDL710" s="243"/>
      <c r="DDM710" s="28"/>
      <c r="DDN710" s="243"/>
      <c r="DDO710" s="28"/>
      <c r="DDP710" s="243"/>
      <c r="DDQ710" s="28"/>
      <c r="DDR710" s="243"/>
      <c r="DDS710" s="28"/>
      <c r="DDT710" s="243"/>
      <c r="DDU710" s="28"/>
      <c r="DDV710" s="243"/>
      <c r="DDW710" s="28"/>
      <c r="DDX710" s="243"/>
      <c r="DDY710" s="28"/>
      <c r="DDZ710" s="243"/>
      <c r="DEA710" s="28"/>
      <c r="DEB710" s="243"/>
      <c r="DEC710" s="28"/>
      <c r="DED710" s="243"/>
      <c r="DEE710" s="28"/>
      <c r="DEF710" s="243"/>
      <c r="DEG710" s="28"/>
      <c r="DEH710" s="243"/>
      <c r="DEI710" s="28"/>
      <c r="DEJ710" s="243"/>
      <c r="DEK710" s="28"/>
      <c r="DEL710" s="243"/>
      <c r="DEM710" s="28"/>
      <c r="DEN710" s="243"/>
      <c r="DEO710" s="28"/>
      <c r="DEP710" s="243"/>
      <c r="DEQ710" s="28"/>
      <c r="DER710" s="243"/>
      <c r="DES710" s="28"/>
      <c r="DET710" s="243"/>
      <c r="DEU710" s="28"/>
      <c r="DEV710" s="243"/>
      <c r="DEW710" s="28"/>
      <c r="DEX710" s="243"/>
      <c r="DEY710" s="28"/>
      <c r="DEZ710" s="243"/>
      <c r="DFA710" s="28"/>
      <c r="DFB710" s="243"/>
      <c r="DFC710" s="28"/>
      <c r="DFD710" s="243"/>
      <c r="DFE710" s="28"/>
      <c r="DFF710" s="243"/>
      <c r="DFG710" s="28"/>
      <c r="DFH710" s="243"/>
      <c r="DFI710" s="28"/>
      <c r="DFJ710" s="243"/>
      <c r="DFK710" s="28"/>
      <c r="DFL710" s="243"/>
      <c r="DFM710" s="28"/>
      <c r="DFN710" s="243"/>
      <c r="DFO710" s="28"/>
      <c r="DFP710" s="243"/>
      <c r="DFQ710" s="28"/>
      <c r="DFR710" s="243"/>
      <c r="DFS710" s="28"/>
      <c r="DFT710" s="243"/>
      <c r="DFU710" s="28"/>
      <c r="DFV710" s="243"/>
      <c r="DFW710" s="28"/>
      <c r="DFX710" s="243"/>
      <c r="DFY710" s="28"/>
      <c r="DFZ710" s="243"/>
      <c r="DGA710" s="28"/>
      <c r="DGB710" s="243"/>
      <c r="DGC710" s="28"/>
      <c r="DGD710" s="243"/>
      <c r="DGE710" s="28"/>
      <c r="DGF710" s="243"/>
      <c r="DGG710" s="28"/>
      <c r="DGH710" s="243"/>
      <c r="DGI710" s="28"/>
      <c r="DGJ710" s="243"/>
      <c r="DGK710" s="28"/>
      <c r="DGL710" s="243"/>
      <c r="DGM710" s="28"/>
      <c r="DGN710" s="243"/>
      <c r="DGO710" s="28"/>
      <c r="DGP710" s="243"/>
      <c r="DGQ710" s="28"/>
      <c r="DGR710" s="243"/>
      <c r="DGS710" s="28"/>
      <c r="DGT710" s="243"/>
      <c r="DGU710" s="28"/>
      <c r="DGV710" s="243"/>
      <c r="DGW710" s="28"/>
      <c r="DGX710" s="243"/>
      <c r="DGY710" s="28"/>
      <c r="DGZ710" s="243"/>
      <c r="DHA710" s="28"/>
      <c r="DHB710" s="243"/>
      <c r="DHC710" s="28"/>
      <c r="DHD710" s="243"/>
      <c r="DHE710" s="28"/>
      <c r="DHF710" s="243"/>
      <c r="DHG710" s="28"/>
      <c r="DHH710" s="243"/>
      <c r="DHI710" s="28"/>
      <c r="DHJ710" s="243"/>
      <c r="DHK710" s="28"/>
      <c r="DHL710" s="243"/>
      <c r="DHM710" s="28"/>
      <c r="DHN710" s="243"/>
      <c r="DHO710" s="28"/>
      <c r="DHP710" s="243"/>
      <c r="DHQ710" s="28"/>
      <c r="DHR710" s="243"/>
      <c r="DHS710" s="28"/>
      <c r="DHT710" s="243"/>
      <c r="DHU710" s="28"/>
      <c r="DHV710" s="243"/>
      <c r="DHW710" s="28"/>
      <c r="DHX710" s="243"/>
      <c r="DHY710" s="28"/>
      <c r="DHZ710" s="243"/>
      <c r="DIA710" s="28"/>
      <c r="DIB710" s="243"/>
      <c r="DIC710" s="28"/>
      <c r="DID710" s="243"/>
      <c r="DIE710" s="28"/>
      <c r="DIF710" s="243"/>
      <c r="DIG710" s="28"/>
      <c r="DIH710" s="243"/>
      <c r="DII710" s="28"/>
      <c r="DIJ710" s="243"/>
      <c r="DIK710" s="28"/>
      <c r="DIL710" s="243"/>
      <c r="DIM710" s="28"/>
      <c r="DIN710" s="243"/>
      <c r="DIO710" s="28"/>
      <c r="DIP710" s="243"/>
      <c r="DIQ710" s="28"/>
      <c r="DIR710" s="243"/>
      <c r="DIS710" s="28"/>
      <c r="DIT710" s="243"/>
      <c r="DIU710" s="28"/>
      <c r="DIV710" s="243"/>
      <c r="DIW710" s="28"/>
      <c r="DIX710" s="243"/>
      <c r="DIY710" s="28"/>
      <c r="DIZ710" s="243"/>
      <c r="DJA710" s="28"/>
      <c r="DJB710" s="243"/>
      <c r="DJC710" s="28"/>
      <c r="DJD710" s="243"/>
      <c r="DJE710" s="28"/>
      <c r="DJF710" s="243"/>
      <c r="DJG710" s="28"/>
      <c r="DJH710" s="243"/>
      <c r="DJI710" s="28"/>
      <c r="DJJ710" s="243"/>
      <c r="DJK710" s="28"/>
      <c r="DJL710" s="243"/>
      <c r="DJM710" s="28"/>
      <c r="DJN710" s="243"/>
      <c r="DJO710" s="28"/>
      <c r="DJP710" s="243"/>
      <c r="DJQ710" s="28"/>
      <c r="DJR710" s="243"/>
      <c r="DJS710" s="28"/>
      <c r="DJT710" s="243"/>
      <c r="DJU710" s="28"/>
      <c r="DJV710" s="243"/>
      <c r="DJW710" s="28"/>
      <c r="DJX710" s="243"/>
      <c r="DJY710" s="28"/>
      <c r="DJZ710" s="243"/>
      <c r="DKA710" s="28"/>
      <c r="DKB710" s="243"/>
      <c r="DKC710" s="28"/>
      <c r="DKD710" s="243"/>
      <c r="DKE710" s="28"/>
      <c r="DKF710" s="243"/>
      <c r="DKG710" s="28"/>
      <c r="DKH710" s="243"/>
      <c r="DKI710" s="28"/>
      <c r="DKJ710" s="243"/>
      <c r="DKK710" s="28"/>
      <c r="DKL710" s="243"/>
      <c r="DKM710" s="28"/>
      <c r="DKN710" s="243"/>
      <c r="DKO710" s="28"/>
      <c r="DKP710" s="243"/>
      <c r="DKQ710" s="28"/>
      <c r="DKR710" s="243"/>
      <c r="DKS710" s="28"/>
      <c r="DKT710" s="243"/>
      <c r="DKU710" s="28"/>
      <c r="DKV710" s="243"/>
      <c r="DKW710" s="28"/>
      <c r="DKX710" s="243"/>
      <c r="DKY710" s="28"/>
      <c r="DKZ710" s="243"/>
      <c r="DLA710" s="28"/>
      <c r="DLB710" s="243"/>
      <c r="DLC710" s="28"/>
      <c r="DLD710" s="243"/>
      <c r="DLE710" s="28"/>
      <c r="DLF710" s="243"/>
      <c r="DLG710" s="28"/>
      <c r="DLH710" s="243"/>
      <c r="DLI710" s="28"/>
      <c r="DLJ710" s="243"/>
      <c r="DLK710" s="28"/>
      <c r="DLL710" s="243"/>
      <c r="DLM710" s="28"/>
      <c r="DLN710" s="243"/>
      <c r="DLO710" s="28"/>
      <c r="DLP710" s="243"/>
      <c r="DLQ710" s="28"/>
      <c r="DLR710" s="243"/>
      <c r="DLS710" s="28"/>
      <c r="DLT710" s="243"/>
      <c r="DLU710" s="28"/>
      <c r="DLV710" s="243"/>
      <c r="DLW710" s="28"/>
      <c r="DLX710" s="243"/>
      <c r="DLY710" s="28"/>
      <c r="DLZ710" s="243"/>
      <c r="DMA710" s="28"/>
      <c r="DMB710" s="243"/>
      <c r="DMC710" s="28"/>
      <c r="DMD710" s="243"/>
      <c r="DME710" s="28"/>
      <c r="DMF710" s="243"/>
      <c r="DMG710" s="28"/>
      <c r="DMH710" s="243"/>
      <c r="DMI710" s="28"/>
      <c r="DMJ710" s="243"/>
      <c r="DMK710" s="28"/>
      <c r="DML710" s="243"/>
      <c r="DMM710" s="28"/>
      <c r="DMN710" s="243"/>
      <c r="DMO710" s="28"/>
      <c r="DMP710" s="243"/>
      <c r="DMQ710" s="28"/>
      <c r="DMR710" s="243"/>
      <c r="DMS710" s="28"/>
      <c r="DMT710" s="243"/>
      <c r="DMU710" s="28"/>
      <c r="DMV710" s="243"/>
      <c r="DMW710" s="28"/>
      <c r="DMX710" s="243"/>
      <c r="DMY710" s="28"/>
      <c r="DMZ710" s="243"/>
      <c r="DNA710" s="28"/>
      <c r="DNB710" s="243"/>
      <c r="DNC710" s="28"/>
      <c r="DND710" s="243"/>
      <c r="DNE710" s="28"/>
      <c r="DNF710" s="243"/>
      <c r="DNG710" s="28"/>
      <c r="DNH710" s="243"/>
      <c r="DNI710" s="28"/>
      <c r="DNJ710" s="243"/>
      <c r="DNK710" s="28"/>
      <c r="DNL710" s="243"/>
      <c r="DNM710" s="28"/>
      <c r="DNN710" s="243"/>
      <c r="DNO710" s="28"/>
      <c r="DNP710" s="243"/>
      <c r="DNQ710" s="28"/>
      <c r="DNR710" s="243"/>
      <c r="DNS710" s="28"/>
      <c r="DNT710" s="243"/>
      <c r="DNU710" s="28"/>
      <c r="DNV710" s="243"/>
      <c r="DNW710" s="28"/>
      <c r="DNX710" s="243"/>
      <c r="DNY710" s="28"/>
      <c r="DNZ710" s="243"/>
      <c r="DOA710" s="28"/>
      <c r="DOB710" s="243"/>
      <c r="DOC710" s="28"/>
      <c r="DOD710" s="243"/>
      <c r="DOE710" s="28"/>
      <c r="DOF710" s="243"/>
      <c r="DOG710" s="28"/>
      <c r="DOH710" s="243"/>
      <c r="DOI710" s="28"/>
      <c r="DOJ710" s="243"/>
      <c r="DOK710" s="28"/>
      <c r="DOL710" s="243"/>
      <c r="DOM710" s="28"/>
      <c r="DON710" s="243"/>
      <c r="DOO710" s="28"/>
      <c r="DOP710" s="243"/>
      <c r="DOQ710" s="28"/>
      <c r="DOR710" s="243"/>
      <c r="DOS710" s="28"/>
      <c r="DOT710" s="243"/>
      <c r="DOU710" s="28"/>
      <c r="DOV710" s="243"/>
      <c r="DOW710" s="28"/>
      <c r="DOX710" s="243"/>
      <c r="DOY710" s="28"/>
      <c r="DOZ710" s="243"/>
      <c r="DPA710" s="28"/>
      <c r="DPB710" s="243"/>
      <c r="DPC710" s="28"/>
      <c r="DPD710" s="243"/>
      <c r="DPE710" s="28"/>
      <c r="DPF710" s="243"/>
      <c r="DPG710" s="28"/>
      <c r="DPH710" s="243"/>
      <c r="DPI710" s="28"/>
      <c r="DPJ710" s="243"/>
      <c r="DPK710" s="28"/>
      <c r="DPL710" s="243"/>
      <c r="DPM710" s="28"/>
      <c r="DPN710" s="243"/>
      <c r="DPO710" s="28"/>
      <c r="DPP710" s="243"/>
      <c r="DPQ710" s="28"/>
      <c r="DPR710" s="243"/>
      <c r="DPS710" s="28"/>
      <c r="DPT710" s="243"/>
      <c r="DPU710" s="28"/>
      <c r="DPV710" s="243"/>
      <c r="DPW710" s="28"/>
      <c r="DPX710" s="243"/>
      <c r="DPY710" s="28"/>
      <c r="DPZ710" s="243"/>
      <c r="DQA710" s="28"/>
      <c r="DQB710" s="243"/>
      <c r="DQC710" s="28"/>
      <c r="DQD710" s="243"/>
      <c r="DQE710" s="28"/>
      <c r="DQF710" s="243"/>
      <c r="DQG710" s="28"/>
      <c r="DQH710" s="243"/>
      <c r="DQI710" s="28"/>
      <c r="DQJ710" s="243"/>
      <c r="DQK710" s="28"/>
      <c r="DQL710" s="243"/>
      <c r="DQM710" s="28"/>
      <c r="DQN710" s="243"/>
      <c r="DQO710" s="28"/>
      <c r="DQP710" s="243"/>
      <c r="DQQ710" s="28"/>
      <c r="DQR710" s="243"/>
      <c r="DQS710" s="28"/>
      <c r="DQT710" s="243"/>
      <c r="DQU710" s="28"/>
      <c r="DQV710" s="243"/>
      <c r="DQW710" s="28"/>
      <c r="DQX710" s="243"/>
      <c r="DQY710" s="28"/>
      <c r="DQZ710" s="243"/>
      <c r="DRA710" s="28"/>
      <c r="DRB710" s="243"/>
      <c r="DRC710" s="28"/>
      <c r="DRD710" s="243"/>
      <c r="DRE710" s="28"/>
      <c r="DRF710" s="243"/>
      <c r="DRG710" s="28"/>
      <c r="DRH710" s="243"/>
      <c r="DRI710" s="28"/>
      <c r="DRJ710" s="243"/>
      <c r="DRK710" s="28"/>
      <c r="DRL710" s="243"/>
      <c r="DRM710" s="28"/>
      <c r="DRN710" s="243"/>
      <c r="DRO710" s="28"/>
      <c r="DRP710" s="243"/>
      <c r="DRQ710" s="28"/>
      <c r="DRR710" s="243"/>
      <c r="DRS710" s="28"/>
      <c r="DRT710" s="243"/>
      <c r="DRU710" s="28"/>
      <c r="DRV710" s="243"/>
      <c r="DRW710" s="28"/>
      <c r="DRX710" s="243"/>
      <c r="DRY710" s="28"/>
      <c r="DRZ710" s="243"/>
      <c r="DSA710" s="28"/>
      <c r="DSB710" s="243"/>
      <c r="DSC710" s="28"/>
      <c r="DSD710" s="243"/>
      <c r="DSE710" s="28"/>
      <c r="DSF710" s="243"/>
      <c r="DSG710" s="28"/>
      <c r="DSH710" s="243"/>
      <c r="DSI710" s="28"/>
      <c r="DSJ710" s="243"/>
      <c r="DSK710" s="28"/>
      <c r="DSL710" s="243"/>
      <c r="DSM710" s="28"/>
      <c r="DSN710" s="243"/>
      <c r="DSO710" s="28"/>
      <c r="DSP710" s="243"/>
      <c r="DSQ710" s="28"/>
      <c r="DSR710" s="243"/>
      <c r="DSS710" s="28"/>
      <c r="DST710" s="243"/>
      <c r="DSU710" s="28"/>
      <c r="DSV710" s="243"/>
      <c r="DSW710" s="28"/>
      <c r="DSX710" s="243"/>
      <c r="DSY710" s="28"/>
      <c r="DSZ710" s="243"/>
      <c r="DTA710" s="28"/>
      <c r="DTB710" s="243"/>
      <c r="DTC710" s="28"/>
      <c r="DTD710" s="243"/>
      <c r="DTE710" s="28"/>
      <c r="DTF710" s="243"/>
      <c r="DTG710" s="28"/>
      <c r="DTH710" s="243"/>
      <c r="DTI710" s="28"/>
      <c r="DTJ710" s="243"/>
      <c r="DTK710" s="28"/>
      <c r="DTL710" s="243"/>
      <c r="DTM710" s="28"/>
      <c r="DTN710" s="243"/>
      <c r="DTO710" s="28"/>
      <c r="DTP710" s="243"/>
      <c r="DTQ710" s="28"/>
      <c r="DTR710" s="243"/>
      <c r="DTS710" s="28"/>
      <c r="DTT710" s="243"/>
      <c r="DTU710" s="28"/>
      <c r="DTV710" s="243"/>
      <c r="DTW710" s="28"/>
      <c r="DTX710" s="243"/>
      <c r="DTY710" s="28"/>
      <c r="DTZ710" s="243"/>
      <c r="DUA710" s="28"/>
      <c r="DUB710" s="243"/>
      <c r="DUC710" s="28"/>
      <c r="DUD710" s="243"/>
      <c r="DUE710" s="28"/>
      <c r="DUF710" s="243"/>
      <c r="DUG710" s="28"/>
      <c r="DUH710" s="243"/>
      <c r="DUI710" s="28"/>
      <c r="DUJ710" s="243"/>
      <c r="DUK710" s="28"/>
      <c r="DUL710" s="243"/>
      <c r="DUM710" s="28"/>
      <c r="DUN710" s="243"/>
      <c r="DUO710" s="28"/>
      <c r="DUP710" s="243"/>
      <c r="DUQ710" s="28"/>
      <c r="DUR710" s="243"/>
      <c r="DUS710" s="28"/>
      <c r="DUT710" s="243"/>
      <c r="DUU710" s="28"/>
      <c r="DUV710" s="243"/>
      <c r="DUW710" s="28"/>
      <c r="DUX710" s="243"/>
      <c r="DUY710" s="28"/>
      <c r="DUZ710" s="243"/>
      <c r="DVA710" s="28"/>
      <c r="DVB710" s="243"/>
      <c r="DVC710" s="28"/>
      <c r="DVD710" s="243"/>
      <c r="DVE710" s="28"/>
      <c r="DVF710" s="243"/>
      <c r="DVG710" s="28"/>
      <c r="DVH710" s="243"/>
      <c r="DVI710" s="28"/>
      <c r="DVJ710" s="243"/>
      <c r="DVK710" s="28"/>
      <c r="DVL710" s="243"/>
      <c r="DVM710" s="28"/>
      <c r="DVN710" s="243"/>
      <c r="DVO710" s="28"/>
      <c r="DVP710" s="243"/>
      <c r="DVQ710" s="28"/>
      <c r="DVR710" s="243"/>
      <c r="DVS710" s="28"/>
      <c r="DVT710" s="243"/>
      <c r="DVU710" s="28"/>
      <c r="DVV710" s="243"/>
      <c r="DVW710" s="28"/>
      <c r="DVX710" s="243"/>
      <c r="DVY710" s="28"/>
      <c r="DVZ710" s="243"/>
      <c r="DWA710" s="28"/>
      <c r="DWB710" s="243"/>
      <c r="DWC710" s="28"/>
      <c r="DWD710" s="243"/>
      <c r="DWE710" s="28"/>
      <c r="DWF710" s="243"/>
      <c r="DWG710" s="28"/>
      <c r="DWH710" s="243"/>
      <c r="DWI710" s="28"/>
      <c r="DWJ710" s="243"/>
      <c r="DWK710" s="28"/>
      <c r="DWL710" s="243"/>
      <c r="DWM710" s="28"/>
      <c r="DWN710" s="243"/>
      <c r="DWO710" s="28"/>
      <c r="DWP710" s="243"/>
      <c r="DWQ710" s="28"/>
      <c r="DWR710" s="243"/>
      <c r="DWS710" s="28"/>
      <c r="DWT710" s="243"/>
      <c r="DWU710" s="28"/>
      <c r="DWV710" s="243"/>
      <c r="DWW710" s="28"/>
      <c r="DWX710" s="243"/>
      <c r="DWY710" s="28"/>
      <c r="DWZ710" s="243"/>
      <c r="DXA710" s="28"/>
      <c r="DXB710" s="243"/>
      <c r="DXC710" s="28"/>
      <c r="DXD710" s="243"/>
      <c r="DXE710" s="28"/>
      <c r="DXF710" s="243"/>
      <c r="DXG710" s="28"/>
      <c r="DXH710" s="243"/>
      <c r="DXI710" s="28"/>
      <c r="DXJ710" s="243"/>
      <c r="DXK710" s="28"/>
      <c r="DXL710" s="243"/>
      <c r="DXM710" s="28"/>
      <c r="DXN710" s="243"/>
      <c r="DXO710" s="28"/>
      <c r="DXP710" s="243"/>
      <c r="DXQ710" s="28"/>
      <c r="DXR710" s="243"/>
      <c r="DXS710" s="28"/>
      <c r="DXT710" s="243"/>
      <c r="DXU710" s="28"/>
      <c r="DXV710" s="243"/>
      <c r="DXW710" s="28"/>
      <c r="DXX710" s="243"/>
      <c r="DXY710" s="28"/>
      <c r="DXZ710" s="243"/>
      <c r="DYA710" s="28"/>
      <c r="DYB710" s="243"/>
      <c r="DYC710" s="28"/>
      <c r="DYD710" s="243"/>
      <c r="DYE710" s="28"/>
      <c r="DYF710" s="243"/>
      <c r="DYG710" s="28"/>
      <c r="DYH710" s="243"/>
      <c r="DYI710" s="28"/>
      <c r="DYJ710" s="243"/>
      <c r="DYK710" s="28"/>
      <c r="DYL710" s="243"/>
      <c r="DYM710" s="28"/>
      <c r="DYN710" s="243"/>
      <c r="DYO710" s="28"/>
      <c r="DYP710" s="243"/>
      <c r="DYQ710" s="28"/>
      <c r="DYR710" s="243"/>
      <c r="DYS710" s="28"/>
      <c r="DYT710" s="243"/>
      <c r="DYU710" s="28"/>
      <c r="DYV710" s="243"/>
      <c r="DYW710" s="28"/>
      <c r="DYX710" s="243"/>
      <c r="DYY710" s="28"/>
      <c r="DYZ710" s="243"/>
      <c r="DZA710" s="28"/>
      <c r="DZB710" s="243"/>
      <c r="DZC710" s="28"/>
      <c r="DZD710" s="243"/>
      <c r="DZE710" s="28"/>
      <c r="DZF710" s="243"/>
      <c r="DZG710" s="28"/>
      <c r="DZH710" s="243"/>
      <c r="DZI710" s="28"/>
      <c r="DZJ710" s="243"/>
      <c r="DZK710" s="28"/>
      <c r="DZL710" s="243"/>
      <c r="DZM710" s="28"/>
      <c r="DZN710" s="243"/>
      <c r="DZO710" s="28"/>
      <c r="DZP710" s="243"/>
      <c r="DZQ710" s="28"/>
      <c r="DZR710" s="243"/>
      <c r="DZS710" s="28"/>
      <c r="DZT710" s="243"/>
      <c r="DZU710" s="28"/>
      <c r="DZV710" s="243"/>
      <c r="DZW710" s="28"/>
      <c r="DZX710" s="243"/>
      <c r="DZY710" s="28"/>
      <c r="DZZ710" s="243"/>
      <c r="EAA710" s="28"/>
      <c r="EAB710" s="243"/>
      <c r="EAC710" s="28"/>
      <c r="EAD710" s="243"/>
      <c r="EAE710" s="28"/>
      <c r="EAF710" s="243"/>
      <c r="EAG710" s="28"/>
      <c r="EAH710" s="243"/>
      <c r="EAI710" s="28"/>
      <c r="EAJ710" s="243"/>
      <c r="EAK710" s="28"/>
      <c r="EAL710" s="243"/>
      <c r="EAM710" s="28"/>
      <c r="EAN710" s="243"/>
      <c r="EAO710" s="28"/>
      <c r="EAP710" s="243"/>
      <c r="EAQ710" s="28"/>
      <c r="EAR710" s="243"/>
      <c r="EAS710" s="28"/>
      <c r="EAT710" s="243"/>
      <c r="EAU710" s="28"/>
      <c r="EAV710" s="243"/>
      <c r="EAW710" s="28"/>
      <c r="EAX710" s="243"/>
      <c r="EAY710" s="28"/>
      <c r="EAZ710" s="243"/>
      <c r="EBA710" s="28"/>
      <c r="EBB710" s="243"/>
      <c r="EBC710" s="28"/>
      <c r="EBD710" s="243"/>
      <c r="EBE710" s="28"/>
      <c r="EBF710" s="243"/>
      <c r="EBG710" s="28"/>
      <c r="EBH710" s="243"/>
      <c r="EBI710" s="28"/>
      <c r="EBJ710" s="243"/>
      <c r="EBK710" s="28"/>
      <c r="EBL710" s="243"/>
      <c r="EBM710" s="28"/>
      <c r="EBN710" s="243"/>
      <c r="EBO710" s="28"/>
      <c r="EBP710" s="243"/>
      <c r="EBQ710" s="28"/>
      <c r="EBR710" s="243"/>
      <c r="EBS710" s="28"/>
      <c r="EBT710" s="243"/>
      <c r="EBU710" s="28"/>
      <c r="EBV710" s="243"/>
      <c r="EBW710" s="28"/>
      <c r="EBX710" s="243"/>
      <c r="EBY710" s="28"/>
      <c r="EBZ710" s="243"/>
      <c r="ECA710" s="28"/>
      <c r="ECB710" s="243"/>
      <c r="ECC710" s="28"/>
      <c r="ECD710" s="243"/>
      <c r="ECE710" s="28"/>
      <c r="ECF710" s="243"/>
      <c r="ECG710" s="28"/>
      <c r="ECH710" s="243"/>
      <c r="ECI710" s="28"/>
      <c r="ECJ710" s="243"/>
      <c r="ECK710" s="28"/>
      <c r="ECL710" s="243"/>
      <c r="ECM710" s="28"/>
      <c r="ECN710" s="243"/>
      <c r="ECO710" s="28"/>
      <c r="ECP710" s="243"/>
      <c r="ECQ710" s="28"/>
      <c r="ECR710" s="243"/>
      <c r="ECS710" s="28"/>
      <c r="ECT710" s="243"/>
      <c r="ECU710" s="28"/>
      <c r="ECV710" s="243"/>
      <c r="ECW710" s="28"/>
      <c r="ECX710" s="243"/>
      <c r="ECY710" s="28"/>
      <c r="ECZ710" s="243"/>
      <c r="EDA710" s="28"/>
      <c r="EDB710" s="243"/>
      <c r="EDC710" s="28"/>
      <c r="EDD710" s="243"/>
      <c r="EDE710" s="28"/>
      <c r="EDF710" s="243"/>
      <c r="EDG710" s="28"/>
      <c r="EDH710" s="243"/>
      <c r="EDI710" s="28"/>
      <c r="EDJ710" s="243"/>
      <c r="EDK710" s="28"/>
      <c r="EDL710" s="243"/>
      <c r="EDM710" s="28"/>
      <c r="EDN710" s="243"/>
      <c r="EDO710" s="28"/>
      <c r="EDP710" s="243"/>
      <c r="EDQ710" s="28"/>
      <c r="EDR710" s="243"/>
      <c r="EDS710" s="28"/>
      <c r="EDT710" s="243"/>
      <c r="EDU710" s="28"/>
      <c r="EDV710" s="243"/>
      <c r="EDW710" s="28"/>
      <c r="EDX710" s="243"/>
      <c r="EDY710" s="28"/>
      <c r="EDZ710" s="243"/>
      <c r="EEA710" s="28"/>
      <c r="EEB710" s="243"/>
      <c r="EEC710" s="28"/>
      <c r="EED710" s="243"/>
      <c r="EEE710" s="28"/>
      <c r="EEF710" s="243"/>
      <c r="EEG710" s="28"/>
      <c r="EEH710" s="243"/>
      <c r="EEI710" s="28"/>
      <c r="EEJ710" s="243"/>
      <c r="EEK710" s="28"/>
      <c r="EEL710" s="243"/>
      <c r="EEM710" s="28"/>
      <c r="EEN710" s="243"/>
      <c r="EEO710" s="28"/>
      <c r="EEP710" s="243"/>
      <c r="EEQ710" s="28"/>
      <c r="EER710" s="243"/>
      <c r="EES710" s="28"/>
      <c r="EET710" s="243"/>
      <c r="EEU710" s="28"/>
      <c r="EEV710" s="243"/>
      <c r="EEW710" s="28"/>
      <c r="EEX710" s="243"/>
      <c r="EEY710" s="28"/>
      <c r="EEZ710" s="243"/>
      <c r="EFA710" s="28"/>
      <c r="EFB710" s="243"/>
      <c r="EFC710" s="28"/>
      <c r="EFD710" s="243"/>
      <c r="EFE710" s="28"/>
      <c r="EFF710" s="243"/>
      <c r="EFG710" s="28"/>
      <c r="EFH710" s="243"/>
      <c r="EFI710" s="28"/>
      <c r="EFJ710" s="243"/>
      <c r="EFK710" s="28"/>
      <c r="EFL710" s="243"/>
      <c r="EFM710" s="28"/>
      <c r="EFN710" s="243"/>
      <c r="EFO710" s="28"/>
      <c r="EFP710" s="243"/>
      <c r="EFQ710" s="28"/>
      <c r="EFR710" s="243"/>
      <c r="EFS710" s="28"/>
      <c r="EFT710" s="243"/>
      <c r="EFU710" s="28"/>
      <c r="EFV710" s="243"/>
      <c r="EFW710" s="28"/>
      <c r="EFX710" s="243"/>
      <c r="EFY710" s="28"/>
      <c r="EFZ710" s="243"/>
      <c r="EGA710" s="28"/>
      <c r="EGB710" s="243"/>
      <c r="EGC710" s="28"/>
      <c r="EGD710" s="243"/>
      <c r="EGE710" s="28"/>
      <c r="EGF710" s="243"/>
      <c r="EGG710" s="28"/>
      <c r="EGH710" s="243"/>
      <c r="EGI710" s="28"/>
      <c r="EGJ710" s="243"/>
      <c r="EGK710" s="28"/>
      <c r="EGL710" s="243"/>
      <c r="EGM710" s="28"/>
      <c r="EGN710" s="243"/>
      <c r="EGO710" s="28"/>
      <c r="EGP710" s="243"/>
      <c r="EGQ710" s="28"/>
      <c r="EGR710" s="243"/>
      <c r="EGS710" s="28"/>
      <c r="EGT710" s="243"/>
      <c r="EGU710" s="28"/>
      <c r="EGV710" s="243"/>
      <c r="EGW710" s="28"/>
      <c r="EGX710" s="243"/>
      <c r="EGY710" s="28"/>
      <c r="EGZ710" s="243"/>
      <c r="EHA710" s="28"/>
      <c r="EHB710" s="243"/>
      <c r="EHC710" s="28"/>
      <c r="EHD710" s="243"/>
      <c r="EHE710" s="28"/>
      <c r="EHF710" s="243"/>
      <c r="EHG710" s="28"/>
      <c r="EHH710" s="243"/>
      <c r="EHI710" s="28"/>
      <c r="EHJ710" s="243"/>
      <c r="EHK710" s="28"/>
      <c r="EHL710" s="243"/>
      <c r="EHM710" s="28"/>
      <c r="EHN710" s="243"/>
      <c r="EHO710" s="28"/>
      <c r="EHP710" s="243"/>
      <c r="EHQ710" s="28"/>
      <c r="EHR710" s="243"/>
      <c r="EHS710" s="28"/>
      <c r="EHT710" s="243"/>
      <c r="EHU710" s="28"/>
      <c r="EHV710" s="243"/>
      <c r="EHW710" s="28"/>
      <c r="EHX710" s="243"/>
      <c r="EHY710" s="28"/>
      <c r="EHZ710" s="243"/>
      <c r="EIA710" s="28"/>
      <c r="EIB710" s="243"/>
      <c r="EIC710" s="28"/>
      <c r="EID710" s="243"/>
      <c r="EIE710" s="28"/>
      <c r="EIF710" s="243"/>
      <c r="EIG710" s="28"/>
      <c r="EIH710" s="243"/>
      <c r="EII710" s="28"/>
      <c r="EIJ710" s="243"/>
      <c r="EIK710" s="28"/>
      <c r="EIL710" s="243"/>
      <c r="EIM710" s="28"/>
      <c r="EIN710" s="243"/>
      <c r="EIO710" s="28"/>
      <c r="EIP710" s="243"/>
      <c r="EIQ710" s="28"/>
      <c r="EIR710" s="243"/>
      <c r="EIS710" s="28"/>
      <c r="EIT710" s="243"/>
      <c r="EIU710" s="28"/>
      <c r="EIV710" s="243"/>
      <c r="EIW710" s="28"/>
      <c r="EIX710" s="243"/>
      <c r="EIY710" s="28"/>
      <c r="EIZ710" s="243"/>
      <c r="EJA710" s="28"/>
      <c r="EJB710" s="243"/>
      <c r="EJC710" s="28"/>
      <c r="EJD710" s="243"/>
      <c r="EJE710" s="28"/>
      <c r="EJF710" s="243"/>
      <c r="EJG710" s="28"/>
      <c r="EJH710" s="243"/>
      <c r="EJI710" s="28"/>
      <c r="EJJ710" s="243"/>
      <c r="EJK710" s="28"/>
      <c r="EJL710" s="243"/>
      <c r="EJM710" s="28"/>
      <c r="EJN710" s="243"/>
      <c r="EJO710" s="28"/>
      <c r="EJP710" s="243"/>
      <c r="EJQ710" s="28"/>
      <c r="EJR710" s="243"/>
      <c r="EJS710" s="28"/>
      <c r="EJT710" s="243"/>
      <c r="EJU710" s="28"/>
      <c r="EJV710" s="243"/>
      <c r="EJW710" s="28"/>
      <c r="EJX710" s="243"/>
      <c r="EJY710" s="28"/>
      <c r="EJZ710" s="243"/>
      <c r="EKA710" s="28"/>
      <c r="EKB710" s="243"/>
      <c r="EKC710" s="28"/>
      <c r="EKD710" s="243"/>
      <c r="EKE710" s="28"/>
      <c r="EKF710" s="243"/>
      <c r="EKG710" s="28"/>
      <c r="EKH710" s="243"/>
      <c r="EKI710" s="28"/>
      <c r="EKJ710" s="243"/>
      <c r="EKK710" s="28"/>
      <c r="EKL710" s="243"/>
      <c r="EKM710" s="28"/>
      <c r="EKN710" s="243"/>
      <c r="EKO710" s="28"/>
      <c r="EKP710" s="243"/>
      <c r="EKQ710" s="28"/>
      <c r="EKR710" s="243"/>
      <c r="EKS710" s="28"/>
      <c r="EKT710" s="243"/>
      <c r="EKU710" s="28"/>
      <c r="EKV710" s="243"/>
      <c r="EKW710" s="28"/>
      <c r="EKX710" s="243"/>
      <c r="EKY710" s="28"/>
      <c r="EKZ710" s="243"/>
      <c r="ELA710" s="28"/>
      <c r="ELB710" s="243"/>
      <c r="ELC710" s="28"/>
      <c r="ELD710" s="243"/>
      <c r="ELE710" s="28"/>
      <c r="ELF710" s="243"/>
      <c r="ELG710" s="28"/>
      <c r="ELH710" s="243"/>
      <c r="ELI710" s="28"/>
      <c r="ELJ710" s="243"/>
      <c r="ELK710" s="28"/>
      <c r="ELL710" s="243"/>
      <c r="ELM710" s="28"/>
      <c r="ELN710" s="243"/>
      <c r="ELO710" s="28"/>
      <c r="ELP710" s="243"/>
      <c r="ELQ710" s="28"/>
      <c r="ELR710" s="243"/>
      <c r="ELS710" s="28"/>
      <c r="ELT710" s="243"/>
      <c r="ELU710" s="28"/>
      <c r="ELV710" s="243"/>
      <c r="ELW710" s="28"/>
      <c r="ELX710" s="243"/>
      <c r="ELY710" s="28"/>
      <c r="ELZ710" s="243"/>
      <c r="EMA710" s="28"/>
      <c r="EMB710" s="243"/>
      <c r="EMC710" s="28"/>
      <c r="EMD710" s="243"/>
      <c r="EME710" s="28"/>
      <c r="EMF710" s="243"/>
      <c r="EMG710" s="28"/>
      <c r="EMH710" s="243"/>
      <c r="EMI710" s="28"/>
      <c r="EMJ710" s="243"/>
      <c r="EMK710" s="28"/>
      <c r="EML710" s="243"/>
      <c r="EMM710" s="28"/>
      <c r="EMN710" s="243"/>
      <c r="EMO710" s="28"/>
      <c r="EMP710" s="243"/>
      <c r="EMQ710" s="28"/>
      <c r="EMR710" s="243"/>
      <c r="EMS710" s="28"/>
      <c r="EMT710" s="243"/>
      <c r="EMU710" s="28"/>
      <c r="EMV710" s="243"/>
      <c r="EMW710" s="28"/>
      <c r="EMX710" s="243"/>
      <c r="EMY710" s="28"/>
      <c r="EMZ710" s="243"/>
      <c r="ENA710" s="28"/>
      <c r="ENB710" s="243"/>
      <c r="ENC710" s="28"/>
      <c r="END710" s="243"/>
      <c r="ENE710" s="28"/>
      <c r="ENF710" s="243"/>
      <c r="ENG710" s="28"/>
      <c r="ENH710" s="243"/>
      <c r="ENI710" s="28"/>
      <c r="ENJ710" s="243"/>
      <c r="ENK710" s="28"/>
      <c r="ENL710" s="243"/>
      <c r="ENM710" s="28"/>
      <c r="ENN710" s="243"/>
      <c r="ENO710" s="28"/>
      <c r="ENP710" s="243"/>
      <c r="ENQ710" s="28"/>
      <c r="ENR710" s="243"/>
      <c r="ENS710" s="28"/>
      <c r="ENT710" s="243"/>
      <c r="ENU710" s="28"/>
      <c r="ENV710" s="243"/>
      <c r="ENW710" s="28"/>
      <c r="ENX710" s="243"/>
      <c r="ENY710" s="28"/>
      <c r="ENZ710" s="243"/>
      <c r="EOA710" s="28"/>
      <c r="EOB710" s="243"/>
      <c r="EOC710" s="28"/>
      <c r="EOD710" s="243"/>
      <c r="EOE710" s="28"/>
      <c r="EOF710" s="243"/>
      <c r="EOG710" s="28"/>
      <c r="EOH710" s="243"/>
      <c r="EOI710" s="28"/>
      <c r="EOJ710" s="243"/>
      <c r="EOK710" s="28"/>
      <c r="EOL710" s="243"/>
      <c r="EOM710" s="28"/>
      <c r="EON710" s="243"/>
      <c r="EOO710" s="28"/>
      <c r="EOP710" s="243"/>
      <c r="EOQ710" s="28"/>
      <c r="EOR710" s="243"/>
      <c r="EOS710" s="28"/>
      <c r="EOT710" s="243"/>
      <c r="EOU710" s="28"/>
      <c r="EOV710" s="243"/>
      <c r="EOW710" s="28"/>
      <c r="EOX710" s="243"/>
      <c r="EOY710" s="28"/>
      <c r="EOZ710" s="243"/>
      <c r="EPA710" s="28"/>
      <c r="EPB710" s="243"/>
      <c r="EPC710" s="28"/>
      <c r="EPD710" s="243"/>
      <c r="EPE710" s="28"/>
      <c r="EPF710" s="243"/>
      <c r="EPG710" s="28"/>
      <c r="EPH710" s="243"/>
      <c r="EPI710" s="28"/>
      <c r="EPJ710" s="243"/>
      <c r="EPK710" s="28"/>
      <c r="EPL710" s="243"/>
      <c r="EPM710" s="28"/>
      <c r="EPN710" s="243"/>
      <c r="EPO710" s="28"/>
      <c r="EPP710" s="243"/>
      <c r="EPQ710" s="28"/>
      <c r="EPR710" s="243"/>
      <c r="EPS710" s="28"/>
      <c r="EPT710" s="243"/>
      <c r="EPU710" s="28"/>
      <c r="EPV710" s="243"/>
      <c r="EPW710" s="28"/>
      <c r="EPX710" s="243"/>
      <c r="EPY710" s="28"/>
      <c r="EPZ710" s="243"/>
      <c r="EQA710" s="28"/>
      <c r="EQB710" s="243"/>
      <c r="EQC710" s="28"/>
      <c r="EQD710" s="243"/>
      <c r="EQE710" s="28"/>
      <c r="EQF710" s="243"/>
      <c r="EQG710" s="28"/>
      <c r="EQH710" s="243"/>
      <c r="EQI710" s="28"/>
      <c r="EQJ710" s="243"/>
      <c r="EQK710" s="28"/>
      <c r="EQL710" s="243"/>
      <c r="EQM710" s="28"/>
      <c r="EQN710" s="243"/>
      <c r="EQO710" s="28"/>
      <c r="EQP710" s="243"/>
      <c r="EQQ710" s="28"/>
      <c r="EQR710" s="243"/>
      <c r="EQS710" s="28"/>
      <c r="EQT710" s="243"/>
      <c r="EQU710" s="28"/>
      <c r="EQV710" s="243"/>
      <c r="EQW710" s="28"/>
      <c r="EQX710" s="243"/>
      <c r="EQY710" s="28"/>
      <c r="EQZ710" s="243"/>
      <c r="ERA710" s="28"/>
      <c r="ERB710" s="243"/>
      <c r="ERC710" s="28"/>
      <c r="ERD710" s="243"/>
      <c r="ERE710" s="28"/>
      <c r="ERF710" s="243"/>
      <c r="ERG710" s="28"/>
      <c r="ERH710" s="243"/>
      <c r="ERI710" s="28"/>
      <c r="ERJ710" s="243"/>
      <c r="ERK710" s="28"/>
      <c r="ERL710" s="243"/>
      <c r="ERM710" s="28"/>
      <c r="ERN710" s="243"/>
      <c r="ERO710" s="28"/>
      <c r="ERP710" s="243"/>
      <c r="ERQ710" s="28"/>
      <c r="ERR710" s="243"/>
      <c r="ERS710" s="28"/>
      <c r="ERT710" s="243"/>
      <c r="ERU710" s="28"/>
      <c r="ERV710" s="243"/>
      <c r="ERW710" s="28"/>
      <c r="ERX710" s="243"/>
      <c r="ERY710" s="28"/>
      <c r="ERZ710" s="243"/>
      <c r="ESA710" s="28"/>
      <c r="ESB710" s="243"/>
      <c r="ESC710" s="28"/>
      <c r="ESD710" s="243"/>
      <c r="ESE710" s="28"/>
      <c r="ESF710" s="243"/>
      <c r="ESG710" s="28"/>
      <c r="ESH710" s="243"/>
      <c r="ESI710" s="28"/>
      <c r="ESJ710" s="243"/>
      <c r="ESK710" s="28"/>
      <c r="ESL710" s="243"/>
      <c r="ESM710" s="28"/>
      <c r="ESN710" s="243"/>
      <c r="ESO710" s="28"/>
      <c r="ESP710" s="243"/>
      <c r="ESQ710" s="28"/>
      <c r="ESR710" s="243"/>
      <c r="ESS710" s="28"/>
      <c r="EST710" s="243"/>
      <c r="ESU710" s="28"/>
      <c r="ESV710" s="243"/>
      <c r="ESW710" s="28"/>
      <c r="ESX710" s="243"/>
      <c r="ESY710" s="28"/>
      <c r="ESZ710" s="243"/>
      <c r="ETA710" s="28"/>
      <c r="ETB710" s="243"/>
      <c r="ETC710" s="28"/>
      <c r="ETD710" s="243"/>
      <c r="ETE710" s="28"/>
      <c r="ETF710" s="243"/>
      <c r="ETG710" s="28"/>
      <c r="ETH710" s="243"/>
      <c r="ETI710" s="28"/>
      <c r="ETJ710" s="243"/>
      <c r="ETK710" s="28"/>
      <c r="ETL710" s="243"/>
      <c r="ETM710" s="28"/>
      <c r="ETN710" s="243"/>
      <c r="ETO710" s="28"/>
      <c r="ETP710" s="243"/>
      <c r="ETQ710" s="28"/>
      <c r="ETR710" s="243"/>
      <c r="ETS710" s="28"/>
      <c r="ETT710" s="243"/>
      <c r="ETU710" s="28"/>
      <c r="ETV710" s="243"/>
      <c r="ETW710" s="28"/>
      <c r="ETX710" s="243"/>
      <c r="ETY710" s="28"/>
      <c r="ETZ710" s="243"/>
      <c r="EUA710" s="28"/>
      <c r="EUB710" s="243"/>
      <c r="EUC710" s="28"/>
      <c r="EUD710" s="243"/>
      <c r="EUE710" s="28"/>
      <c r="EUF710" s="243"/>
      <c r="EUG710" s="28"/>
      <c r="EUH710" s="243"/>
      <c r="EUI710" s="28"/>
      <c r="EUJ710" s="243"/>
      <c r="EUK710" s="28"/>
      <c r="EUL710" s="243"/>
      <c r="EUM710" s="28"/>
      <c r="EUN710" s="243"/>
      <c r="EUO710" s="28"/>
      <c r="EUP710" s="243"/>
      <c r="EUQ710" s="28"/>
      <c r="EUR710" s="243"/>
      <c r="EUS710" s="28"/>
      <c r="EUT710" s="243"/>
      <c r="EUU710" s="28"/>
      <c r="EUV710" s="243"/>
      <c r="EUW710" s="28"/>
      <c r="EUX710" s="243"/>
      <c r="EUY710" s="28"/>
      <c r="EUZ710" s="243"/>
      <c r="EVA710" s="28"/>
      <c r="EVB710" s="243"/>
      <c r="EVC710" s="28"/>
      <c r="EVD710" s="243"/>
      <c r="EVE710" s="28"/>
      <c r="EVF710" s="243"/>
      <c r="EVG710" s="28"/>
      <c r="EVH710" s="243"/>
      <c r="EVI710" s="28"/>
      <c r="EVJ710" s="243"/>
      <c r="EVK710" s="28"/>
      <c r="EVL710" s="243"/>
      <c r="EVM710" s="28"/>
      <c r="EVN710" s="243"/>
      <c r="EVO710" s="28"/>
      <c r="EVP710" s="243"/>
      <c r="EVQ710" s="28"/>
      <c r="EVR710" s="243"/>
      <c r="EVS710" s="28"/>
      <c r="EVT710" s="243"/>
      <c r="EVU710" s="28"/>
      <c r="EVV710" s="243"/>
      <c r="EVW710" s="28"/>
      <c r="EVX710" s="243"/>
      <c r="EVY710" s="28"/>
      <c r="EVZ710" s="243"/>
      <c r="EWA710" s="28"/>
      <c r="EWB710" s="243"/>
      <c r="EWC710" s="28"/>
      <c r="EWD710" s="243"/>
      <c r="EWE710" s="28"/>
      <c r="EWF710" s="243"/>
      <c r="EWG710" s="28"/>
      <c r="EWH710" s="243"/>
      <c r="EWI710" s="28"/>
      <c r="EWJ710" s="243"/>
      <c r="EWK710" s="28"/>
      <c r="EWL710" s="243"/>
      <c r="EWM710" s="28"/>
      <c r="EWN710" s="243"/>
      <c r="EWO710" s="28"/>
      <c r="EWP710" s="243"/>
      <c r="EWQ710" s="28"/>
      <c r="EWR710" s="243"/>
      <c r="EWS710" s="28"/>
      <c r="EWT710" s="243"/>
      <c r="EWU710" s="28"/>
      <c r="EWV710" s="243"/>
      <c r="EWW710" s="28"/>
      <c r="EWX710" s="243"/>
      <c r="EWY710" s="28"/>
      <c r="EWZ710" s="243"/>
      <c r="EXA710" s="28"/>
      <c r="EXB710" s="243"/>
      <c r="EXC710" s="28"/>
      <c r="EXD710" s="243"/>
      <c r="EXE710" s="28"/>
      <c r="EXF710" s="243"/>
      <c r="EXG710" s="28"/>
      <c r="EXH710" s="243"/>
      <c r="EXI710" s="28"/>
      <c r="EXJ710" s="243"/>
      <c r="EXK710" s="28"/>
      <c r="EXL710" s="243"/>
      <c r="EXM710" s="28"/>
      <c r="EXN710" s="243"/>
      <c r="EXO710" s="28"/>
      <c r="EXP710" s="243"/>
      <c r="EXQ710" s="28"/>
      <c r="EXR710" s="243"/>
      <c r="EXS710" s="28"/>
      <c r="EXT710" s="243"/>
      <c r="EXU710" s="28"/>
      <c r="EXV710" s="243"/>
      <c r="EXW710" s="28"/>
      <c r="EXX710" s="243"/>
      <c r="EXY710" s="28"/>
      <c r="EXZ710" s="243"/>
      <c r="EYA710" s="28"/>
      <c r="EYB710" s="243"/>
      <c r="EYC710" s="28"/>
      <c r="EYD710" s="243"/>
      <c r="EYE710" s="28"/>
      <c r="EYF710" s="243"/>
      <c r="EYG710" s="28"/>
      <c r="EYH710" s="243"/>
      <c r="EYI710" s="28"/>
      <c r="EYJ710" s="243"/>
      <c r="EYK710" s="28"/>
      <c r="EYL710" s="243"/>
      <c r="EYM710" s="28"/>
      <c r="EYN710" s="243"/>
      <c r="EYO710" s="28"/>
      <c r="EYP710" s="243"/>
      <c r="EYQ710" s="28"/>
      <c r="EYR710" s="243"/>
      <c r="EYS710" s="28"/>
      <c r="EYT710" s="243"/>
      <c r="EYU710" s="28"/>
      <c r="EYV710" s="243"/>
      <c r="EYW710" s="28"/>
      <c r="EYX710" s="243"/>
      <c r="EYY710" s="28"/>
      <c r="EYZ710" s="243"/>
      <c r="EZA710" s="28"/>
      <c r="EZB710" s="243"/>
      <c r="EZC710" s="28"/>
      <c r="EZD710" s="243"/>
      <c r="EZE710" s="28"/>
      <c r="EZF710" s="243"/>
      <c r="EZG710" s="28"/>
      <c r="EZH710" s="243"/>
      <c r="EZI710" s="28"/>
      <c r="EZJ710" s="243"/>
      <c r="EZK710" s="28"/>
      <c r="EZL710" s="243"/>
      <c r="EZM710" s="28"/>
      <c r="EZN710" s="243"/>
      <c r="EZO710" s="28"/>
      <c r="EZP710" s="243"/>
      <c r="EZQ710" s="28"/>
      <c r="EZR710" s="243"/>
      <c r="EZS710" s="28"/>
      <c r="EZT710" s="243"/>
      <c r="EZU710" s="28"/>
      <c r="EZV710" s="243"/>
      <c r="EZW710" s="28"/>
      <c r="EZX710" s="243"/>
      <c r="EZY710" s="28"/>
      <c r="EZZ710" s="243"/>
      <c r="FAA710" s="28"/>
      <c r="FAB710" s="243"/>
      <c r="FAC710" s="28"/>
      <c r="FAD710" s="243"/>
      <c r="FAE710" s="28"/>
      <c r="FAF710" s="243"/>
      <c r="FAG710" s="28"/>
      <c r="FAH710" s="243"/>
      <c r="FAI710" s="28"/>
      <c r="FAJ710" s="243"/>
      <c r="FAK710" s="28"/>
      <c r="FAL710" s="243"/>
      <c r="FAM710" s="28"/>
      <c r="FAN710" s="243"/>
      <c r="FAO710" s="28"/>
      <c r="FAP710" s="243"/>
      <c r="FAQ710" s="28"/>
      <c r="FAR710" s="243"/>
      <c r="FAS710" s="28"/>
      <c r="FAT710" s="243"/>
      <c r="FAU710" s="28"/>
      <c r="FAV710" s="243"/>
      <c r="FAW710" s="28"/>
      <c r="FAX710" s="243"/>
      <c r="FAY710" s="28"/>
      <c r="FAZ710" s="243"/>
      <c r="FBA710" s="28"/>
      <c r="FBB710" s="243"/>
      <c r="FBC710" s="28"/>
      <c r="FBD710" s="243"/>
      <c r="FBE710" s="28"/>
      <c r="FBF710" s="243"/>
      <c r="FBG710" s="28"/>
      <c r="FBH710" s="243"/>
      <c r="FBI710" s="28"/>
      <c r="FBJ710" s="243"/>
      <c r="FBK710" s="28"/>
      <c r="FBL710" s="243"/>
      <c r="FBM710" s="28"/>
      <c r="FBN710" s="243"/>
      <c r="FBO710" s="28"/>
      <c r="FBP710" s="243"/>
      <c r="FBQ710" s="28"/>
      <c r="FBR710" s="243"/>
      <c r="FBS710" s="28"/>
      <c r="FBT710" s="243"/>
      <c r="FBU710" s="28"/>
      <c r="FBV710" s="243"/>
      <c r="FBW710" s="28"/>
      <c r="FBX710" s="243"/>
      <c r="FBY710" s="28"/>
      <c r="FBZ710" s="243"/>
      <c r="FCA710" s="28"/>
      <c r="FCB710" s="243"/>
      <c r="FCC710" s="28"/>
      <c r="FCD710" s="243"/>
      <c r="FCE710" s="28"/>
      <c r="FCF710" s="243"/>
      <c r="FCG710" s="28"/>
      <c r="FCH710" s="243"/>
      <c r="FCI710" s="28"/>
      <c r="FCJ710" s="243"/>
      <c r="FCK710" s="28"/>
      <c r="FCL710" s="243"/>
      <c r="FCM710" s="28"/>
      <c r="FCN710" s="243"/>
      <c r="FCO710" s="28"/>
      <c r="FCP710" s="243"/>
      <c r="FCQ710" s="28"/>
      <c r="FCR710" s="243"/>
      <c r="FCS710" s="28"/>
      <c r="FCT710" s="243"/>
      <c r="FCU710" s="28"/>
      <c r="FCV710" s="243"/>
      <c r="FCW710" s="28"/>
      <c r="FCX710" s="243"/>
      <c r="FCY710" s="28"/>
      <c r="FCZ710" s="243"/>
      <c r="FDA710" s="28"/>
      <c r="FDB710" s="243"/>
      <c r="FDC710" s="28"/>
      <c r="FDD710" s="243"/>
      <c r="FDE710" s="28"/>
      <c r="FDF710" s="243"/>
      <c r="FDG710" s="28"/>
      <c r="FDH710" s="243"/>
      <c r="FDI710" s="28"/>
      <c r="FDJ710" s="243"/>
      <c r="FDK710" s="28"/>
      <c r="FDL710" s="243"/>
      <c r="FDM710" s="28"/>
      <c r="FDN710" s="243"/>
      <c r="FDO710" s="28"/>
      <c r="FDP710" s="243"/>
      <c r="FDQ710" s="28"/>
      <c r="FDR710" s="243"/>
      <c r="FDS710" s="28"/>
      <c r="FDT710" s="243"/>
      <c r="FDU710" s="28"/>
      <c r="FDV710" s="243"/>
      <c r="FDW710" s="28"/>
      <c r="FDX710" s="243"/>
      <c r="FDY710" s="28"/>
      <c r="FDZ710" s="243"/>
      <c r="FEA710" s="28"/>
      <c r="FEB710" s="243"/>
      <c r="FEC710" s="28"/>
      <c r="FED710" s="243"/>
      <c r="FEE710" s="28"/>
      <c r="FEF710" s="243"/>
      <c r="FEG710" s="28"/>
      <c r="FEH710" s="243"/>
      <c r="FEI710" s="28"/>
      <c r="FEJ710" s="243"/>
      <c r="FEK710" s="28"/>
      <c r="FEL710" s="243"/>
      <c r="FEM710" s="28"/>
      <c r="FEN710" s="243"/>
      <c r="FEO710" s="28"/>
      <c r="FEP710" s="243"/>
      <c r="FEQ710" s="28"/>
      <c r="FER710" s="243"/>
      <c r="FES710" s="28"/>
      <c r="FET710" s="243"/>
      <c r="FEU710" s="28"/>
      <c r="FEV710" s="243"/>
      <c r="FEW710" s="28"/>
      <c r="FEX710" s="243"/>
      <c r="FEY710" s="28"/>
      <c r="FEZ710" s="243"/>
      <c r="FFA710" s="28"/>
      <c r="FFB710" s="243"/>
      <c r="FFC710" s="28"/>
      <c r="FFD710" s="243"/>
      <c r="FFE710" s="28"/>
      <c r="FFF710" s="243"/>
      <c r="FFG710" s="28"/>
      <c r="FFH710" s="243"/>
      <c r="FFI710" s="28"/>
      <c r="FFJ710" s="243"/>
      <c r="FFK710" s="28"/>
      <c r="FFL710" s="243"/>
      <c r="FFM710" s="28"/>
      <c r="FFN710" s="243"/>
      <c r="FFO710" s="28"/>
      <c r="FFP710" s="243"/>
      <c r="FFQ710" s="28"/>
      <c r="FFR710" s="243"/>
      <c r="FFS710" s="28"/>
      <c r="FFT710" s="243"/>
      <c r="FFU710" s="28"/>
      <c r="FFV710" s="243"/>
      <c r="FFW710" s="28"/>
      <c r="FFX710" s="243"/>
      <c r="FFY710" s="28"/>
      <c r="FFZ710" s="243"/>
      <c r="FGA710" s="28"/>
      <c r="FGB710" s="243"/>
      <c r="FGC710" s="28"/>
      <c r="FGD710" s="243"/>
      <c r="FGE710" s="28"/>
      <c r="FGF710" s="243"/>
      <c r="FGG710" s="28"/>
      <c r="FGH710" s="243"/>
      <c r="FGI710" s="28"/>
      <c r="FGJ710" s="243"/>
      <c r="FGK710" s="28"/>
      <c r="FGL710" s="243"/>
      <c r="FGM710" s="28"/>
      <c r="FGN710" s="243"/>
      <c r="FGO710" s="28"/>
      <c r="FGP710" s="243"/>
      <c r="FGQ710" s="28"/>
      <c r="FGR710" s="243"/>
      <c r="FGS710" s="28"/>
      <c r="FGT710" s="243"/>
      <c r="FGU710" s="28"/>
      <c r="FGV710" s="243"/>
      <c r="FGW710" s="28"/>
      <c r="FGX710" s="243"/>
      <c r="FGY710" s="28"/>
      <c r="FGZ710" s="243"/>
      <c r="FHA710" s="28"/>
      <c r="FHB710" s="243"/>
      <c r="FHC710" s="28"/>
      <c r="FHD710" s="243"/>
      <c r="FHE710" s="28"/>
      <c r="FHF710" s="243"/>
      <c r="FHG710" s="28"/>
      <c r="FHH710" s="243"/>
      <c r="FHI710" s="28"/>
      <c r="FHJ710" s="243"/>
      <c r="FHK710" s="28"/>
      <c r="FHL710" s="243"/>
      <c r="FHM710" s="28"/>
      <c r="FHN710" s="243"/>
      <c r="FHO710" s="28"/>
      <c r="FHP710" s="243"/>
      <c r="FHQ710" s="28"/>
      <c r="FHR710" s="243"/>
      <c r="FHS710" s="28"/>
      <c r="FHT710" s="243"/>
      <c r="FHU710" s="28"/>
      <c r="FHV710" s="243"/>
      <c r="FHW710" s="28"/>
      <c r="FHX710" s="243"/>
      <c r="FHY710" s="28"/>
      <c r="FHZ710" s="243"/>
      <c r="FIA710" s="28"/>
      <c r="FIB710" s="243"/>
      <c r="FIC710" s="28"/>
      <c r="FID710" s="243"/>
      <c r="FIE710" s="28"/>
      <c r="FIF710" s="243"/>
      <c r="FIG710" s="28"/>
      <c r="FIH710" s="243"/>
      <c r="FII710" s="28"/>
      <c r="FIJ710" s="243"/>
      <c r="FIK710" s="28"/>
      <c r="FIL710" s="243"/>
      <c r="FIM710" s="28"/>
      <c r="FIN710" s="243"/>
      <c r="FIO710" s="28"/>
      <c r="FIP710" s="243"/>
      <c r="FIQ710" s="28"/>
      <c r="FIR710" s="243"/>
      <c r="FIS710" s="28"/>
      <c r="FIT710" s="243"/>
      <c r="FIU710" s="28"/>
      <c r="FIV710" s="243"/>
      <c r="FIW710" s="28"/>
      <c r="FIX710" s="243"/>
      <c r="FIY710" s="28"/>
      <c r="FIZ710" s="243"/>
      <c r="FJA710" s="28"/>
      <c r="FJB710" s="243"/>
      <c r="FJC710" s="28"/>
      <c r="FJD710" s="243"/>
      <c r="FJE710" s="28"/>
      <c r="FJF710" s="243"/>
      <c r="FJG710" s="28"/>
      <c r="FJH710" s="243"/>
      <c r="FJI710" s="28"/>
      <c r="FJJ710" s="243"/>
      <c r="FJK710" s="28"/>
      <c r="FJL710" s="243"/>
      <c r="FJM710" s="28"/>
      <c r="FJN710" s="243"/>
      <c r="FJO710" s="28"/>
      <c r="FJP710" s="243"/>
      <c r="FJQ710" s="28"/>
      <c r="FJR710" s="243"/>
      <c r="FJS710" s="28"/>
      <c r="FJT710" s="243"/>
      <c r="FJU710" s="28"/>
      <c r="FJV710" s="243"/>
      <c r="FJW710" s="28"/>
      <c r="FJX710" s="243"/>
      <c r="FJY710" s="28"/>
      <c r="FJZ710" s="243"/>
      <c r="FKA710" s="28"/>
      <c r="FKB710" s="243"/>
      <c r="FKC710" s="28"/>
      <c r="FKD710" s="243"/>
      <c r="FKE710" s="28"/>
      <c r="FKF710" s="243"/>
      <c r="FKG710" s="28"/>
      <c r="FKH710" s="243"/>
      <c r="FKI710" s="28"/>
      <c r="FKJ710" s="243"/>
      <c r="FKK710" s="28"/>
      <c r="FKL710" s="243"/>
      <c r="FKM710" s="28"/>
      <c r="FKN710" s="243"/>
      <c r="FKO710" s="28"/>
      <c r="FKP710" s="243"/>
      <c r="FKQ710" s="28"/>
      <c r="FKR710" s="243"/>
      <c r="FKS710" s="28"/>
      <c r="FKT710" s="243"/>
      <c r="FKU710" s="28"/>
      <c r="FKV710" s="243"/>
      <c r="FKW710" s="28"/>
      <c r="FKX710" s="243"/>
      <c r="FKY710" s="28"/>
      <c r="FKZ710" s="243"/>
      <c r="FLA710" s="28"/>
      <c r="FLB710" s="243"/>
      <c r="FLC710" s="28"/>
      <c r="FLD710" s="243"/>
      <c r="FLE710" s="28"/>
      <c r="FLF710" s="243"/>
      <c r="FLG710" s="28"/>
      <c r="FLH710" s="243"/>
      <c r="FLI710" s="28"/>
      <c r="FLJ710" s="243"/>
      <c r="FLK710" s="28"/>
      <c r="FLL710" s="243"/>
      <c r="FLM710" s="28"/>
      <c r="FLN710" s="243"/>
      <c r="FLO710" s="28"/>
      <c r="FLP710" s="243"/>
      <c r="FLQ710" s="28"/>
      <c r="FLR710" s="243"/>
      <c r="FLS710" s="28"/>
      <c r="FLT710" s="243"/>
      <c r="FLU710" s="28"/>
      <c r="FLV710" s="243"/>
      <c r="FLW710" s="28"/>
      <c r="FLX710" s="243"/>
      <c r="FLY710" s="28"/>
      <c r="FLZ710" s="243"/>
      <c r="FMA710" s="28"/>
      <c r="FMB710" s="243"/>
      <c r="FMC710" s="28"/>
      <c r="FMD710" s="243"/>
      <c r="FME710" s="28"/>
      <c r="FMF710" s="243"/>
      <c r="FMG710" s="28"/>
      <c r="FMH710" s="243"/>
      <c r="FMI710" s="28"/>
      <c r="FMJ710" s="243"/>
      <c r="FMK710" s="28"/>
      <c r="FML710" s="243"/>
      <c r="FMM710" s="28"/>
      <c r="FMN710" s="243"/>
      <c r="FMO710" s="28"/>
      <c r="FMP710" s="243"/>
      <c r="FMQ710" s="28"/>
      <c r="FMR710" s="243"/>
      <c r="FMS710" s="28"/>
      <c r="FMT710" s="243"/>
      <c r="FMU710" s="28"/>
      <c r="FMV710" s="243"/>
      <c r="FMW710" s="28"/>
      <c r="FMX710" s="243"/>
      <c r="FMY710" s="28"/>
      <c r="FMZ710" s="243"/>
      <c r="FNA710" s="28"/>
      <c r="FNB710" s="243"/>
      <c r="FNC710" s="28"/>
      <c r="FND710" s="243"/>
      <c r="FNE710" s="28"/>
      <c r="FNF710" s="243"/>
      <c r="FNG710" s="28"/>
      <c r="FNH710" s="243"/>
      <c r="FNI710" s="28"/>
      <c r="FNJ710" s="243"/>
      <c r="FNK710" s="28"/>
      <c r="FNL710" s="243"/>
      <c r="FNM710" s="28"/>
      <c r="FNN710" s="243"/>
      <c r="FNO710" s="28"/>
      <c r="FNP710" s="243"/>
      <c r="FNQ710" s="28"/>
      <c r="FNR710" s="243"/>
      <c r="FNS710" s="28"/>
      <c r="FNT710" s="243"/>
      <c r="FNU710" s="28"/>
      <c r="FNV710" s="243"/>
      <c r="FNW710" s="28"/>
      <c r="FNX710" s="243"/>
      <c r="FNY710" s="28"/>
      <c r="FNZ710" s="243"/>
      <c r="FOA710" s="28"/>
      <c r="FOB710" s="243"/>
      <c r="FOC710" s="28"/>
      <c r="FOD710" s="243"/>
      <c r="FOE710" s="28"/>
      <c r="FOF710" s="243"/>
      <c r="FOG710" s="28"/>
      <c r="FOH710" s="243"/>
      <c r="FOI710" s="28"/>
      <c r="FOJ710" s="243"/>
      <c r="FOK710" s="28"/>
      <c r="FOL710" s="243"/>
      <c r="FOM710" s="28"/>
      <c r="FON710" s="243"/>
      <c r="FOO710" s="28"/>
      <c r="FOP710" s="243"/>
      <c r="FOQ710" s="28"/>
      <c r="FOR710" s="243"/>
      <c r="FOS710" s="28"/>
      <c r="FOT710" s="243"/>
      <c r="FOU710" s="28"/>
      <c r="FOV710" s="243"/>
      <c r="FOW710" s="28"/>
      <c r="FOX710" s="243"/>
      <c r="FOY710" s="28"/>
      <c r="FOZ710" s="243"/>
      <c r="FPA710" s="28"/>
      <c r="FPB710" s="243"/>
      <c r="FPC710" s="28"/>
      <c r="FPD710" s="243"/>
      <c r="FPE710" s="28"/>
      <c r="FPF710" s="243"/>
      <c r="FPG710" s="28"/>
      <c r="FPH710" s="243"/>
      <c r="FPI710" s="28"/>
      <c r="FPJ710" s="243"/>
      <c r="FPK710" s="28"/>
      <c r="FPL710" s="243"/>
      <c r="FPM710" s="28"/>
      <c r="FPN710" s="243"/>
      <c r="FPO710" s="28"/>
      <c r="FPP710" s="243"/>
      <c r="FPQ710" s="28"/>
      <c r="FPR710" s="243"/>
      <c r="FPS710" s="28"/>
      <c r="FPT710" s="243"/>
      <c r="FPU710" s="28"/>
      <c r="FPV710" s="243"/>
      <c r="FPW710" s="28"/>
      <c r="FPX710" s="243"/>
      <c r="FPY710" s="28"/>
      <c r="FPZ710" s="243"/>
      <c r="FQA710" s="28"/>
      <c r="FQB710" s="243"/>
      <c r="FQC710" s="28"/>
      <c r="FQD710" s="243"/>
      <c r="FQE710" s="28"/>
      <c r="FQF710" s="243"/>
      <c r="FQG710" s="28"/>
      <c r="FQH710" s="243"/>
      <c r="FQI710" s="28"/>
      <c r="FQJ710" s="243"/>
      <c r="FQK710" s="28"/>
      <c r="FQL710" s="243"/>
      <c r="FQM710" s="28"/>
      <c r="FQN710" s="243"/>
      <c r="FQO710" s="28"/>
      <c r="FQP710" s="243"/>
      <c r="FQQ710" s="28"/>
      <c r="FQR710" s="243"/>
      <c r="FQS710" s="28"/>
      <c r="FQT710" s="243"/>
      <c r="FQU710" s="28"/>
      <c r="FQV710" s="243"/>
      <c r="FQW710" s="28"/>
      <c r="FQX710" s="243"/>
      <c r="FQY710" s="28"/>
      <c r="FQZ710" s="243"/>
      <c r="FRA710" s="28"/>
      <c r="FRB710" s="243"/>
      <c r="FRC710" s="28"/>
      <c r="FRD710" s="243"/>
      <c r="FRE710" s="28"/>
      <c r="FRF710" s="243"/>
      <c r="FRG710" s="28"/>
      <c r="FRH710" s="243"/>
      <c r="FRI710" s="28"/>
      <c r="FRJ710" s="243"/>
      <c r="FRK710" s="28"/>
      <c r="FRL710" s="243"/>
      <c r="FRM710" s="28"/>
      <c r="FRN710" s="243"/>
      <c r="FRO710" s="28"/>
      <c r="FRP710" s="243"/>
      <c r="FRQ710" s="28"/>
      <c r="FRR710" s="243"/>
      <c r="FRS710" s="28"/>
      <c r="FRT710" s="243"/>
      <c r="FRU710" s="28"/>
      <c r="FRV710" s="243"/>
      <c r="FRW710" s="28"/>
      <c r="FRX710" s="243"/>
      <c r="FRY710" s="28"/>
      <c r="FRZ710" s="243"/>
      <c r="FSA710" s="28"/>
      <c r="FSB710" s="243"/>
      <c r="FSC710" s="28"/>
      <c r="FSD710" s="243"/>
      <c r="FSE710" s="28"/>
      <c r="FSF710" s="243"/>
      <c r="FSG710" s="28"/>
      <c r="FSH710" s="243"/>
      <c r="FSI710" s="28"/>
      <c r="FSJ710" s="243"/>
      <c r="FSK710" s="28"/>
      <c r="FSL710" s="243"/>
      <c r="FSM710" s="28"/>
      <c r="FSN710" s="243"/>
      <c r="FSO710" s="28"/>
      <c r="FSP710" s="243"/>
      <c r="FSQ710" s="28"/>
      <c r="FSR710" s="243"/>
      <c r="FSS710" s="28"/>
      <c r="FST710" s="243"/>
      <c r="FSU710" s="28"/>
      <c r="FSV710" s="243"/>
      <c r="FSW710" s="28"/>
      <c r="FSX710" s="243"/>
      <c r="FSY710" s="28"/>
      <c r="FSZ710" s="243"/>
      <c r="FTA710" s="28"/>
      <c r="FTB710" s="243"/>
      <c r="FTC710" s="28"/>
      <c r="FTD710" s="243"/>
      <c r="FTE710" s="28"/>
      <c r="FTF710" s="243"/>
      <c r="FTG710" s="28"/>
      <c r="FTH710" s="243"/>
      <c r="FTI710" s="28"/>
      <c r="FTJ710" s="243"/>
      <c r="FTK710" s="28"/>
      <c r="FTL710" s="243"/>
      <c r="FTM710" s="28"/>
      <c r="FTN710" s="243"/>
      <c r="FTO710" s="28"/>
      <c r="FTP710" s="243"/>
      <c r="FTQ710" s="28"/>
      <c r="FTR710" s="243"/>
      <c r="FTS710" s="28"/>
      <c r="FTT710" s="243"/>
      <c r="FTU710" s="28"/>
      <c r="FTV710" s="243"/>
      <c r="FTW710" s="28"/>
      <c r="FTX710" s="243"/>
      <c r="FTY710" s="28"/>
      <c r="FTZ710" s="243"/>
      <c r="FUA710" s="28"/>
      <c r="FUB710" s="243"/>
      <c r="FUC710" s="28"/>
      <c r="FUD710" s="243"/>
      <c r="FUE710" s="28"/>
      <c r="FUF710" s="243"/>
      <c r="FUG710" s="28"/>
      <c r="FUH710" s="243"/>
      <c r="FUI710" s="28"/>
      <c r="FUJ710" s="243"/>
      <c r="FUK710" s="28"/>
      <c r="FUL710" s="243"/>
      <c r="FUM710" s="28"/>
      <c r="FUN710" s="243"/>
      <c r="FUO710" s="28"/>
      <c r="FUP710" s="243"/>
      <c r="FUQ710" s="28"/>
      <c r="FUR710" s="243"/>
      <c r="FUS710" s="28"/>
      <c r="FUT710" s="243"/>
      <c r="FUU710" s="28"/>
      <c r="FUV710" s="243"/>
      <c r="FUW710" s="28"/>
      <c r="FUX710" s="243"/>
      <c r="FUY710" s="28"/>
      <c r="FUZ710" s="243"/>
      <c r="FVA710" s="28"/>
      <c r="FVB710" s="243"/>
      <c r="FVC710" s="28"/>
      <c r="FVD710" s="243"/>
      <c r="FVE710" s="28"/>
      <c r="FVF710" s="243"/>
      <c r="FVG710" s="28"/>
      <c r="FVH710" s="243"/>
      <c r="FVI710" s="28"/>
      <c r="FVJ710" s="243"/>
      <c r="FVK710" s="28"/>
      <c r="FVL710" s="243"/>
      <c r="FVM710" s="28"/>
      <c r="FVN710" s="243"/>
      <c r="FVO710" s="28"/>
      <c r="FVP710" s="243"/>
      <c r="FVQ710" s="28"/>
      <c r="FVR710" s="243"/>
      <c r="FVS710" s="28"/>
      <c r="FVT710" s="243"/>
      <c r="FVU710" s="28"/>
      <c r="FVV710" s="243"/>
      <c r="FVW710" s="28"/>
      <c r="FVX710" s="243"/>
      <c r="FVY710" s="28"/>
      <c r="FVZ710" s="243"/>
      <c r="FWA710" s="28"/>
      <c r="FWB710" s="243"/>
      <c r="FWC710" s="28"/>
      <c r="FWD710" s="243"/>
      <c r="FWE710" s="28"/>
      <c r="FWF710" s="243"/>
      <c r="FWG710" s="28"/>
      <c r="FWH710" s="243"/>
      <c r="FWI710" s="28"/>
      <c r="FWJ710" s="243"/>
      <c r="FWK710" s="28"/>
      <c r="FWL710" s="243"/>
      <c r="FWM710" s="28"/>
      <c r="FWN710" s="243"/>
      <c r="FWO710" s="28"/>
      <c r="FWP710" s="243"/>
      <c r="FWQ710" s="28"/>
      <c r="FWR710" s="243"/>
      <c r="FWS710" s="28"/>
      <c r="FWT710" s="243"/>
      <c r="FWU710" s="28"/>
      <c r="FWV710" s="243"/>
      <c r="FWW710" s="28"/>
      <c r="FWX710" s="243"/>
      <c r="FWY710" s="28"/>
      <c r="FWZ710" s="243"/>
      <c r="FXA710" s="28"/>
      <c r="FXB710" s="243"/>
      <c r="FXC710" s="28"/>
      <c r="FXD710" s="243"/>
      <c r="FXE710" s="28"/>
      <c r="FXF710" s="243"/>
      <c r="FXG710" s="28"/>
      <c r="FXH710" s="243"/>
      <c r="FXI710" s="28"/>
      <c r="FXJ710" s="243"/>
      <c r="FXK710" s="28"/>
      <c r="FXL710" s="243"/>
      <c r="FXM710" s="28"/>
      <c r="FXN710" s="243"/>
      <c r="FXO710" s="28"/>
      <c r="FXP710" s="243"/>
      <c r="FXQ710" s="28"/>
      <c r="FXR710" s="243"/>
      <c r="FXS710" s="28"/>
      <c r="FXT710" s="243"/>
      <c r="FXU710" s="28"/>
      <c r="FXV710" s="243"/>
      <c r="FXW710" s="28"/>
      <c r="FXX710" s="243"/>
      <c r="FXY710" s="28"/>
      <c r="FXZ710" s="243"/>
      <c r="FYA710" s="28"/>
      <c r="FYB710" s="243"/>
      <c r="FYC710" s="28"/>
      <c r="FYD710" s="243"/>
      <c r="FYE710" s="28"/>
      <c r="FYF710" s="243"/>
      <c r="FYG710" s="28"/>
      <c r="FYH710" s="243"/>
      <c r="FYI710" s="28"/>
      <c r="FYJ710" s="243"/>
      <c r="FYK710" s="28"/>
      <c r="FYL710" s="243"/>
      <c r="FYM710" s="28"/>
      <c r="FYN710" s="243"/>
      <c r="FYO710" s="28"/>
      <c r="FYP710" s="243"/>
      <c r="FYQ710" s="28"/>
      <c r="FYR710" s="243"/>
      <c r="FYS710" s="28"/>
      <c r="FYT710" s="243"/>
      <c r="FYU710" s="28"/>
      <c r="FYV710" s="243"/>
      <c r="FYW710" s="28"/>
      <c r="FYX710" s="243"/>
      <c r="FYY710" s="28"/>
      <c r="FYZ710" s="243"/>
      <c r="FZA710" s="28"/>
      <c r="FZB710" s="243"/>
      <c r="FZC710" s="28"/>
      <c r="FZD710" s="243"/>
      <c r="FZE710" s="28"/>
      <c r="FZF710" s="243"/>
      <c r="FZG710" s="28"/>
      <c r="FZH710" s="243"/>
      <c r="FZI710" s="28"/>
      <c r="FZJ710" s="243"/>
      <c r="FZK710" s="28"/>
      <c r="FZL710" s="243"/>
      <c r="FZM710" s="28"/>
      <c r="FZN710" s="243"/>
      <c r="FZO710" s="28"/>
      <c r="FZP710" s="243"/>
      <c r="FZQ710" s="28"/>
      <c r="FZR710" s="243"/>
      <c r="FZS710" s="28"/>
      <c r="FZT710" s="243"/>
      <c r="FZU710" s="28"/>
      <c r="FZV710" s="243"/>
      <c r="FZW710" s="28"/>
      <c r="FZX710" s="243"/>
      <c r="FZY710" s="28"/>
      <c r="FZZ710" s="243"/>
      <c r="GAA710" s="28"/>
      <c r="GAB710" s="243"/>
      <c r="GAC710" s="28"/>
      <c r="GAD710" s="243"/>
      <c r="GAE710" s="28"/>
      <c r="GAF710" s="243"/>
      <c r="GAG710" s="28"/>
      <c r="GAH710" s="243"/>
      <c r="GAI710" s="28"/>
      <c r="GAJ710" s="243"/>
      <c r="GAK710" s="28"/>
      <c r="GAL710" s="243"/>
      <c r="GAM710" s="28"/>
      <c r="GAN710" s="243"/>
      <c r="GAO710" s="28"/>
      <c r="GAP710" s="243"/>
      <c r="GAQ710" s="28"/>
      <c r="GAR710" s="243"/>
      <c r="GAS710" s="28"/>
      <c r="GAT710" s="243"/>
      <c r="GAU710" s="28"/>
      <c r="GAV710" s="243"/>
      <c r="GAW710" s="28"/>
      <c r="GAX710" s="243"/>
      <c r="GAY710" s="28"/>
      <c r="GAZ710" s="243"/>
      <c r="GBA710" s="28"/>
      <c r="GBB710" s="243"/>
      <c r="GBC710" s="28"/>
      <c r="GBD710" s="243"/>
      <c r="GBE710" s="28"/>
      <c r="GBF710" s="243"/>
      <c r="GBG710" s="28"/>
      <c r="GBH710" s="243"/>
      <c r="GBI710" s="28"/>
      <c r="GBJ710" s="243"/>
      <c r="GBK710" s="28"/>
      <c r="GBL710" s="243"/>
      <c r="GBM710" s="28"/>
      <c r="GBN710" s="243"/>
      <c r="GBO710" s="28"/>
      <c r="GBP710" s="243"/>
      <c r="GBQ710" s="28"/>
      <c r="GBR710" s="243"/>
      <c r="GBS710" s="28"/>
      <c r="GBT710" s="243"/>
      <c r="GBU710" s="28"/>
      <c r="GBV710" s="243"/>
      <c r="GBW710" s="28"/>
      <c r="GBX710" s="243"/>
      <c r="GBY710" s="28"/>
      <c r="GBZ710" s="243"/>
      <c r="GCA710" s="28"/>
      <c r="GCB710" s="243"/>
      <c r="GCC710" s="28"/>
      <c r="GCD710" s="243"/>
      <c r="GCE710" s="28"/>
      <c r="GCF710" s="243"/>
      <c r="GCG710" s="28"/>
      <c r="GCH710" s="243"/>
      <c r="GCI710" s="28"/>
      <c r="GCJ710" s="243"/>
      <c r="GCK710" s="28"/>
      <c r="GCL710" s="243"/>
      <c r="GCM710" s="28"/>
      <c r="GCN710" s="243"/>
      <c r="GCO710" s="28"/>
      <c r="GCP710" s="243"/>
      <c r="GCQ710" s="28"/>
      <c r="GCR710" s="243"/>
      <c r="GCS710" s="28"/>
      <c r="GCT710" s="243"/>
      <c r="GCU710" s="28"/>
      <c r="GCV710" s="243"/>
      <c r="GCW710" s="28"/>
      <c r="GCX710" s="243"/>
      <c r="GCY710" s="28"/>
      <c r="GCZ710" s="243"/>
      <c r="GDA710" s="28"/>
      <c r="GDB710" s="243"/>
      <c r="GDC710" s="28"/>
      <c r="GDD710" s="243"/>
      <c r="GDE710" s="28"/>
      <c r="GDF710" s="243"/>
      <c r="GDG710" s="28"/>
      <c r="GDH710" s="243"/>
      <c r="GDI710" s="28"/>
      <c r="GDJ710" s="243"/>
      <c r="GDK710" s="28"/>
      <c r="GDL710" s="243"/>
      <c r="GDM710" s="28"/>
      <c r="GDN710" s="243"/>
      <c r="GDO710" s="28"/>
      <c r="GDP710" s="243"/>
      <c r="GDQ710" s="28"/>
      <c r="GDR710" s="243"/>
      <c r="GDS710" s="28"/>
      <c r="GDT710" s="243"/>
      <c r="GDU710" s="28"/>
      <c r="GDV710" s="243"/>
      <c r="GDW710" s="28"/>
      <c r="GDX710" s="243"/>
      <c r="GDY710" s="28"/>
      <c r="GDZ710" s="243"/>
      <c r="GEA710" s="28"/>
      <c r="GEB710" s="243"/>
      <c r="GEC710" s="28"/>
      <c r="GED710" s="243"/>
      <c r="GEE710" s="28"/>
      <c r="GEF710" s="243"/>
      <c r="GEG710" s="28"/>
      <c r="GEH710" s="243"/>
      <c r="GEI710" s="28"/>
      <c r="GEJ710" s="243"/>
      <c r="GEK710" s="28"/>
      <c r="GEL710" s="243"/>
      <c r="GEM710" s="28"/>
      <c r="GEN710" s="243"/>
      <c r="GEO710" s="28"/>
      <c r="GEP710" s="243"/>
      <c r="GEQ710" s="28"/>
      <c r="GER710" s="243"/>
      <c r="GES710" s="28"/>
      <c r="GET710" s="243"/>
      <c r="GEU710" s="28"/>
      <c r="GEV710" s="243"/>
      <c r="GEW710" s="28"/>
      <c r="GEX710" s="243"/>
      <c r="GEY710" s="28"/>
      <c r="GEZ710" s="243"/>
      <c r="GFA710" s="28"/>
      <c r="GFB710" s="243"/>
      <c r="GFC710" s="28"/>
      <c r="GFD710" s="243"/>
      <c r="GFE710" s="28"/>
      <c r="GFF710" s="243"/>
      <c r="GFG710" s="28"/>
      <c r="GFH710" s="243"/>
      <c r="GFI710" s="28"/>
      <c r="GFJ710" s="243"/>
      <c r="GFK710" s="28"/>
      <c r="GFL710" s="243"/>
      <c r="GFM710" s="28"/>
      <c r="GFN710" s="243"/>
      <c r="GFO710" s="28"/>
      <c r="GFP710" s="243"/>
      <c r="GFQ710" s="28"/>
      <c r="GFR710" s="243"/>
      <c r="GFS710" s="28"/>
      <c r="GFT710" s="243"/>
      <c r="GFU710" s="28"/>
      <c r="GFV710" s="243"/>
      <c r="GFW710" s="28"/>
      <c r="GFX710" s="243"/>
      <c r="GFY710" s="28"/>
      <c r="GFZ710" s="243"/>
      <c r="GGA710" s="28"/>
      <c r="GGB710" s="243"/>
      <c r="GGC710" s="28"/>
      <c r="GGD710" s="243"/>
      <c r="GGE710" s="28"/>
      <c r="GGF710" s="243"/>
      <c r="GGG710" s="28"/>
      <c r="GGH710" s="243"/>
      <c r="GGI710" s="28"/>
      <c r="GGJ710" s="243"/>
      <c r="GGK710" s="28"/>
      <c r="GGL710" s="243"/>
      <c r="GGM710" s="28"/>
      <c r="GGN710" s="243"/>
      <c r="GGO710" s="28"/>
      <c r="GGP710" s="243"/>
      <c r="GGQ710" s="28"/>
      <c r="GGR710" s="243"/>
      <c r="GGS710" s="28"/>
      <c r="GGT710" s="243"/>
      <c r="GGU710" s="28"/>
      <c r="GGV710" s="243"/>
      <c r="GGW710" s="28"/>
      <c r="GGX710" s="243"/>
      <c r="GGY710" s="28"/>
      <c r="GGZ710" s="243"/>
      <c r="GHA710" s="28"/>
      <c r="GHB710" s="243"/>
      <c r="GHC710" s="28"/>
      <c r="GHD710" s="243"/>
      <c r="GHE710" s="28"/>
      <c r="GHF710" s="243"/>
      <c r="GHG710" s="28"/>
      <c r="GHH710" s="243"/>
      <c r="GHI710" s="28"/>
      <c r="GHJ710" s="243"/>
      <c r="GHK710" s="28"/>
      <c r="GHL710" s="243"/>
      <c r="GHM710" s="28"/>
      <c r="GHN710" s="243"/>
      <c r="GHO710" s="28"/>
      <c r="GHP710" s="243"/>
      <c r="GHQ710" s="28"/>
      <c r="GHR710" s="243"/>
      <c r="GHS710" s="28"/>
      <c r="GHT710" s="243"/>
      <c r="GHU710" s="28"/>
      <c r="GHV710" s="243"/>
      <c r="GHW710" s="28"/>
      <c r="GHX710" s="243"/>
      <c r="GHY710" s="28"/>
      <c r="GHZ710" s="243"/>
      <c r="GIA710" s="28"/>
      <c r="GIB710" s="243"/>
      <c r="GIC710" s="28"/>
      <c r="GID710" s="243"/>
      <c r="GIE710" s="28"/>
      <c r="GIF710" s="243"/>
      <c r="GIG710" s="28"/>
      <c r="GIH710" s="243"/>
      <c r="GII710" s="28"/>
      <c r="GIJ710" s="243"/>
      <c r="GIK710" s="28"/>
      <c r="GIL710" s="243"/>
      <c r="GIM710" s="28"/>
      <c r="GIN710" s="243"/>
      <c r="GIO710" s="28"/>
      <c r="GIP710" s="243"/>
      <c r="GIQ710" s="28"/>
      <c r="GIR710" s="243"/>
      <c r="GIS710" s="28"/>
      <c r="GIT710" s="243"/>
      <c r="GIU710" s="28"/>
      <c r="GIV710" s="243"/>
      <c r="GIW710" s="28"/>
      <c r="GIX710" s="243"/>
      <c r="GIY710" s="28"/>
      <c r="GIZ710" s="243"/>
      <c r="GJA710" s="28"/>
      <c r="GJB710" s="243"/>
      <c r="GJC710" s="28"/>
      <c r="GJD710" s="243"/>
      <c r="GJE710" s="28"/>
      <c r="GJF710" s="243"/>
      <c r="GJG710" s="28"/>
      <c r="GJH710" s="243"/>
      <c r="GJI710" s="28"/>
      <c r="GJJ710" s="243"/>
      <c r="GJK710" s="28"/>
      <c r="GJL710" s="243"/>
      <c r="GJM710" s="28"/>
      <c r="GJN710" s="243"/>
      <c r="GJO710" s="28"/>
      <c r="GJP710" s="243"/>
      <c r="GJQ710" s="28"/>
      <c r="GJR710" s="243"/>
      <c r="GJS710" s="28"/>
      <c r="GJT710" s="243"/>
      <c r="GJU710" s="28"/>
      <c r="GJV710" s="243"/>
      <c r="GJW710" s="28"/>
      <c r="GJX710" s="243"/>
      <c r="GJY710" s="28"/>
      <c r="GJZ710" s="243"/>
      <c r="GKA710" s="28"/>
      <c r="GKB710" s="243"/>
      <c r="GKC710" s="28"/>
      <c r="GKD710" s="243"/>
      <c r="GKE710" s="28"/>
      <c r="GKF710" s="243"/>
      <c r="GKG710" s="28"/>
      <c r="GKH710" s="243"/>
      <c r="GKI710" s="28"/>
      <c r="GKJ710" s="243"/>
      <c r="GKK710" s="28"/>
      <c r="GKL710" s="243"/>
      <c r="GKM710" s="28"/>
      <c r="GKN710" s="243"/>
      <c r="GKO710" s="28"/>
      <c r="GKP710" s="243"/>
      <c r="GKQ710" s="28"/>
      <c r="GKR710" s="243"/>
      <c r="GKS710" s="28"/>
      <c r="GKT710" s="243"/>
      <c r="GKU710" s="28"/>
      <c r="GKV710" s="243"/>
      <c r="GKW710" s="28"/>
      <c r="GKX710" s="243"/>
      <c r="GKY710" s="28"/>
      <c r="GKZ710" s="243"/>
      <c r="GLA710" s="28"/>
      <c r="GLB710" s="243"/>
      <c r="GLC710" s="28"/>
      <c r="GLD710" s="243"/>
      <c r="GLE710" s="28"/>
      <c r="GLF710" s="243"/>
      <c r="GLG710" s="28"/>
      <c r="GLH710" s="243"/>
      <c r="GLI710" s="28"/>
      <c r="GLJ710" s="243"/>
      <c r="GLK710" s="28"/>
      <c r="GLL710" s="243"/>
      <c r="GLM710" s="28"/>
      <c r="GLN710" s="243"/>
      <c r="GLO710" s="28"/>
      <c r="GLP710" s="243"/>
      <c r="GLQ710" s="28"/>
      <c r="GLR710" s="243"/>
      <c r="GLS710" s="28"/>
      <c r="GLT710" s="243"/>
      <c r="GLU710" s="28"/>
      <c r="GLV710" s="243"/>
      <c r="GLW710" s="28"/>
      <c r="GLX710" s="243"/>
      <c r="GLY710" s="28"/>
      <c r="GLZ710" s="243"/>
      <c r="GMA710" s="28"/>
      <c r="GMB710" s="243"/>
      <c r="GMC710" s="28"/>
      <c r="GMD710" s="243"/>
      <c r="GME710" s="28"/>
      <c r="GMF710" s="243"/>
      <c r="GMG710" s="28"/>
      <c r="GMH710" s="243"/>
      <c r="GMI710" s="28"/>
      <c r="GMJ710" s="243"/>
      <c r="GMK710" s="28"/>
      <c r="GML710" s="243"/>
      <c r="GMM710" s="28"/>
      <c r="GMN710" s="243"/>
      <c r="GMO710" s="28"/>
      <c r="GMP710" s="243"/>
      <c r="GMQ710" s="28"/>
      <c r="GMR710" s="243"/>
      <c r="GMS710" s="28"/>
      <c r="GMT710" s="243"/>
      <c r="GMU710" s="28"/>
      <c r="GMV710" s="243"/>
      <c r="GMW710" s="28"/>
      <c r="GMX710" s="243"/>
      <c r="GMY710" s="28"/>
      <c r="GMZ710" s="243"/>
      <c r="GNA710" s="28"/>
      <c r="GNB710" s="243"/>
      <c r="GNC710" s="28"/>
      <c r="GND710" s="243"/>
      <c r="GNE710" s="28"/>
      <c r="GNF710" s="243"/>
      <c r="GNG710" s="28"/>
      <c r="GNH710" s="243"/>
      <c r="GNI710" s="28"/>
      <c r="GNJ710" s="243"/>
      <c r="GNK710" s="28"/>
      <c r="GNL710" s="243"/>
      <c r="GNM710" s="28"/>
      <c r="GNN710" s="243"/>
      <c r="GNO710" s="28"/>
      <c r="GNP710" s="243"/>
      <c r="GNQ710" s="28"/>
      <c r="GNR710" s="243"/>
      <c r="GNS710" s="28"/>
      <c r="GNT710" s="243"/>
      <c r="GNU710" s="28"/>
      <c r="GNV710" s="243"/>
      <c r="GNW710" s="28"/>
      <c r="GNX710" s="243"/>
      <c r="GNY710" s="28"/>
      <c r="GNZ710" s="243"/>
      <c r="GOA710" s="28"/>
      <c r="GOB710" s="243"/>
      <c r="GOC710" s="28"/>
      <c r="GOD710" s="243"/>
      <c r="GOE710" s="28"/>
      <c r="GOF710" s="243"/>
      <c r="GOG710" s="28"/>
      <c r="GOH710" s="243"/>
      <c r="GOI710" s="28"/>
      <c r="GOJ710" s="243"/>
      <c r="GOK710" s="28"/>
      <c r="GOL710" s="243"/>
      <c r="GOM710" s="28"/>
      <c r="GON710" s="243"/>
      <c r="GOO710" s="28"/>
      <c r="GOP710" s="243"/>
      <c r="GOQ710" s="28"/>
      <c r="GOR710" s="243"/>
      <c r="GOS710" s="28"/>
      <c r="GOT710" s="243"/>
      <c r="GOU710" s="28"/>
      <c r="GOV710" s="243"/>
      <c r="GOW710" s="28"/>
      <c r="GOX710" s="243"/>
      <c r="GOY710" s="28"/>
      <c r="GOZ710" s="243"/>
      <c r="GPA710" s="28"/>
      <c r="GPB710" s="243"/>
      <c r="GPC710" s="28"/>
      <c r="GPD710" s="243"/>
      <c r="GPE710" s="28"/>
      <c r="GPF710" s="243"/>
      <c r="GPG710" s="28"/>
      <c r="GPH710" s="243"/>
      <c r="GPI710" s="28"/>
      <c r="GPJ710" s="243"/>
      <c r="GPK710" s="28"/>
      <c r="GPL710" s="243"/>
      <c r="GPM710" s="28"/>
      <c r="GPN710" s="243"/>
      <c r="GPO710" s="28"/>
      <c r="GPP710" s="243"/>
      <c r="GPQ710" s="28"/>
      <c r="GPR710" s="243"/>
      <c r="GPS710" s="28"/>
      <c r="GPT710" s="243"/>
      <c r="GPU710" s="28"/>
      <c r="GPV710" s="243"/>
      <c r="GPW710" s="28"/>
      <c r="GPX710" s="243"/>
      <c r="GPY710" s="28"/>
      <c r="GPZ710" s="243"/>
      <c r="GQA710" s="28"/>
      <c r="GQB710" s="243"/>
      <c r="GQC710" s="28"/>
      <c r="GQD710" s="243"/>
      <c r="GQE710" s="28"/>
      <c r="GQF710" s="243"/>
      <c r="GQG710" s="28"/>
      <c r="GQH710" s="243"/>
      <c r="GQI710" s="28"/>
      <c r="GQJ710" s="243"/>
      <c r="GQK710" s="28"/>
      <c r="GQL710" s="243"/>
      <c r="GQM710" s="28"/>
      <c r="GQN710" s="243"/>
      <c r="GQO710" s="28"/>
      <c r="GQP710" s="243"/>
      <c r="GQQ710" s="28"/>
      <c r="GQR710" s="243"/>
      <c r="GQS710" s="28"/>
      <c r="GQT710" s="243"/>
      <c r="GQU710" s="28"/>
      <c r="GQV710" s="243"/>
      <c r="GQW710" s="28"/>
      <c r="GQX710" s="243"/>
      <c r="GQY710" s="28"/>
      <c r="GQZ710" s="243"/>
      <c r="GRA710" s="28"/>
      <c r="GRB710" s="243"/>
      <c r="GRC710" s="28"/>
      <c r="GRD710" s="243"/>
      <c r="GRE710" s="28"/>
      <c r="GRF710" s="243"/>
      <c r="GRG710" s="28"/>
      <c r="GRH710" s="243"/>
      <c r="GRI710" s="28"/>
      <c r="GRJ710" s="243"/>
      <c r="GRK710" s="28"/>
      <c r="GRL710" s="243"/>
      <c r="GRM710" s="28"/>
      <c r="GRN710" s="243"/>
      <c r="GRO710" s="28"/>
      <c r="GRP710" s="243"/>
      <c r="GRQ710" s="28"/>
      <c r="GRR710" s="243"/>
      <c r="GRS710" s="28"/>
      <c r="GRT710" s="243"/>
      <c r="GRU710" s="28"/>
      <c r="GRV710" s="243"/>
      <c r="GRW710" s="28"/>
      <c r="GRX710" s="243"/>
      <c r="GRY710" s="28"/>
      <c r="GRZ710" s="243"/>
      <c r="GSA710" s="28"/>
      <c r="GSB710" s="243"/>
      <c r="GSC710" s="28"/>
      <c r="GSD710" s="243"/>
      <c r="GSE710" s="28"/>
      <c r="GSF710" s="243"/>
      <c r="GSG710" s="28"/>
      <c r="GSH710" s="243"/>
      <c r="GSI710" s="28"/>
      <c r="GSJ710" s="243"/>
      <c r="GSK710" s="28"/>
      <c r="GSL710" s="243"/>
      <c r="GSM710" s="28"/>
      <c r="GSN710" s="243"/>
      <c r="GSO710" s="28"/>
      <c r="GSP710" s="243"/>
      <c r="GSQ710" s="28"/>
      <c r="GSR710" s="243"/>
      <c r="GSS710" s="28"/>
      <c r="GST710" s="243"/>
      <c r="GSU710" s="28"/>
      <c r="GSV710" s="243"/>
      <c r="GSW710" s="28"/>
      <c r="GSX710" s="243"/>
      <c r="GSY710" s="28"/>
      <c r="GSZ710" s="243"/>
      <c r="GTA710" s="28"/>
      <c r="GTB710" s="243"/>
      <c r="GTC710" s="28"/>
      <c r="GTD710" s="243"/>
      <c r="GTE710" s="28"/>
      <c r="GTF710" s="243"/>
      <c r="GTG710" s="28"/>
      <c r="GTH710" s="243"/>
      <c r="GTI710" s="28"/>
      <c r="GTJ710" s="243"/>
      <c r="GTK710" s="28"/>
      <c r="GTL710" s="243"/>
      <c r="GTM710" s="28"/>
      <c r="GTN710" s="243"/>
      <c r="GTO710" s="28"/>
      <c r="GTP710" s="243"/>
      <c r="GTQ710" s="28"/>
      <c r="GTR710" s="243"/>
      <c r="GTS710" s="28"/>
      <c r="GTT710" s="243"/>
      <c r="GTU710" s="28"/>
      <c r="GTV710" s="243"/>
      <c r="GTW710" s="28"/>
      <c r="GTX710" s="243"/>
      <c r="GTY710" s="28"/>
      <c r="GTZ710" s="243"/>
      <c r="GUA710" s="28"/>
      <c r="GUB710" s="243"/>
      <c r="GUC710" s="28"/>
      <c r="GUD710" s="243"/>
      <c r="GUE710" s="28"/>
      <c r="GUF710" s="243"/>
      <c r="GUG710" s="28"/>
      <c r="GUH710" s="243"/>
      <c r="GUI710" s="28"/>
      <c r="GUJ710" s="243"/>
      <c r="GUK710" s="28"/>
      <c r="GUL710" s="243"/>
      <c r="GUM710" s="28"/>
      <c r="GUN710" s="243"/>
      <c r="GUO710" s="28"/>
      <c r="GUP710" s="243"/>
      <c r="GUQ710" s="28"/>
      <c r="GUR710" s="243"/>
      <c r="GUS710" s="28"/>
      <c r="GUT710" s="243"/>
      <c r="GUU710" s="28"/>
      <c r="GUV710" s="243"/>
      <c r="GUW710" s="28"/>
      <c r="GUX710" s="243"/>
      <c r="GUY710" s="28"/>
      <c r="GUZ710" s="243"/>
      <c r="GVA710" s="28"/>
      <c r="GVB710" s="243"/>
      <c r="GVC710" s="28"/>
      <c r="GVD710" s="243"/>
      <c r="GVE710" s="28"/>
      <c r="GVF710" s="243"/>
      <c r="GVG710" s="28"/>
      <c r="GVH710" s="243"/>
      <c r="GVI710" s="28"/>
      <c r="GVJ710" s="243"/>
      <c r="GVK710" s="28"/>
      <c r="GVL710" s="243"/>
      <c r="GVM710" s="28"/>
      <c r="GVN710" s="243"/>
      <c r="GVO710" s="28"/>
      <c r="GVP710" s="243"/>
      <c r="GVQ710" s="28"/>
      <c r="GVR710" s="243"/>
      <c r="GVS710" s="28"/>
      <c r="GVT710" s="243"/>
      <c r="GVU710" s="28"/>
      <c r="GVV710" s="243"/>
      <c r="GVW710" s="28"/>
      <c r="GVX710" s="243"/>
      <c r="GVY710" s="28"/>
      <c r="GVZ710" s="243"/>
      <c r="GWA710" s="28"/>
      <c r="GWB710" s="243"/>
      <c r="GWC710" s="28"/>
      <c r="GWD710" s="243"/>
      <c r="GWE710" s="28"/>
      <c r="GWF710" s="243"/>
      <c r="GWG710" s="28"/>
      <c r="GWH710" s="243"/>
      <c r="GWI710" s="28"/>
      <c r="GWJ710" s="243"/>
      <c r="GWK710" s="28"/>
      <c r="GWL710" s="243"/>
      <c r="GWM710" s="28"/>
      <c r="GWN710" s="243"/>
      <c r="GWO710" s="28"/>
      <c r="GWP710" s="243"/>
      <c r="GWQ710" s="28"/>
      <c r="GWR710" s="243"/>
      <c r="GWS710" s="28"/>
      <c r="GWT710" s="243"/>
      <c r="GWU710" s="28"/>
      <c r="GWV710" s="243"/>
      <c r="GWW710" s="28"/>
      <c r="GWX710" s="243"/>
      <c r="GWY710" s="28"/>
      <c r="GWZ710" s="243"/>
      <c r="GXA710" s="28"/>
      <c r="GXB710" s="243"/>
      <c r="GXC710" s="28"/>
      <c r="GXD710" s="243"/>
      <c r="GXE710" s="28"/>
      <c r="GXF710" s="243"/>
      <c r="GXG710" s="28"/>
      <c r="GXH710" s="243"/>
      <c r="GXI710" s="28"/>
      <c r="GXJ710" s="243"/>
      <c r="GXK710" s="28"/>
      <c r="GXL710" s="243"/>
      <c r="GXM710" s="28"/>
      <c r="GXN710" s="243"/>
      <c r="GXO710" s="28"/>
      <c r="GXP710" s="243"/>
      <c r="GXQ710" s="28"/>
      <c r="GXR710" s="243"/>
      <c r="GXS710" s="28"/>
      <c r="GXT710" s="243"/>
      <c r="GXU710" s="28"/>
      <c r="GXV710" s="243"/>
      <c r="GXW710" s="28"/>
      <c r="GXX710" s="243"/>
      <c r="GXY710" s="28"/>
      <c r="GXZ710" s="243"/>
      <c r="GYA710" s="28"/>
      <c r="GYB710" s="243"/>
      <c r="GYC710" s="28"/>
      <c r="GYD710" s="243"/>
      <c r="GYE710" s="28"/>
      <c r="GYF710" s="243"/>
      <c r="GYG710" s="28"/>
      <c r="GYH710" s="243"/>
      <c r="GYI710" s="28"/>
      <c r="GYJ710" s="243"/>
      <c r="GYK710" s="28"/>
      <c r="GYL710" s="243"/>
      <c r="GYM710" s="28"/>
      <c r="GYN710" s="243"/>
      <c r="GYO710" s="28"/>
      <c r="GYP710" s="243"/>
      <c r="GYQ710" s="28"/>
      <c r="GYR710" s="243"/>
      <c r="GYS710" s="28"/>
      <c r="GYT710" s="243"/>
      <c r="GYU710" s="28"/>
      <c r="GYV710" s="243"/>
      <c r="GYW710" s="28"/>
      <c r="GYX710" s="243"/>
      <c r="GYY710" s="28"/>
      <c r="GYZ710" s="243"/>
      <c r="GZA710" s="28"/>
      <c r="GZB710" s="243"/>
      <c r="GZC710" s="28"/>
      <c r="GZD710" s="243"/>
      <c r="GZE710" s="28"/>
      <c r="GZF710" s="243"/>
      <c r="GZG710" s="28"/>
      <c r="GZH710" s="243"/>
      <c r="GZI710" s="28"/>
      <c r="GZJ710" s="243"/>
      <c r="GZK710" s="28"/>
      <c r="GZL710" s="243"/>
      <c r="GZM710" s="28"/>
      <c r="GZN710" s="243"/>
      <c r="GZO710" s="28"/>
      <c r="GZP710" s="243"/>
      <c r="GZQ710" s="28"/>
      <c r="GZR710" s="243"/>
      <c r="GZS710" s="28"/>
      <c r="GZT710" s="243"/>
      <c r="GZU710" s="28"/>
      <c r="GZV710" s="243"/>
      <c r="GZW710" s="28"/>
      <c r="GZX710" s="243"/>
      <c r="GZY710" s="28"/>
      <c r="GZZ710" s="243"/>
      <c r="HAA710" s="28"/>
      <c r="HAB710" s="243"/>
      <c r="HAC710" s="28"/>
      <c r="HAD710" s="243"/>
      <c r="HAE710" s="28"/>
      <c r="HAF710" s="243"/>
      <c r="HAG710" s="28"/>
      <c r="HAH710" s="243"/>
      <c r="HAI710" s="28"/>
      <c r="HAJ710" s="243"/>
      <c r="HAK710" s="28"/>
      <c r="HAL710" s="243"/>
      <c r="HAM710" s="28"/>
      <c r="HAN710" s="243"/>
      <c r="HAO710" s="28"/>
      <c r="HAP710" s="243"/>
      <c r="HAQ710" s="28"/>
      <c r="HAR710" s="243"/>
      <c r="HAS710" s="28"/>
      <c r="HAT710" s="243"/>
      <c r="HAU710" s="28"/>
      <c r="HAV710" s="243"/>
      <c r="HAW710" s="28"/>
      <c r="HAX710" s="243"/>
      <c r="HAY710" s="28"/>
      <c r="HAZ710" s="243"/>
      <c r="HBA710" s="28"/>
      <c r="HBB710" s="243"/>
      <c r="HBC710" s="28"/>
      <c r="HBD710" s="243"/>
      <c r="HBE710" s="28"/>
      <c r="HBF710" s="243"/>
      <c r="HBG710" s="28"/>
      <c r="HBH710" s="243"/>
      <c r="HBI710" s="28"/>
      <c r="HBJ710" s="243"/>
      <c r="HBK710" s="28"/>
      <c r="HBL710" s="243"/>
      <c r="HBM710" s="28"/>
      <c r="HBN710" s="243"/>
      <c r="HBO710" s="28"/>
      <c r="HBP710" s="243"/>
      <c r="HBQ710" s="28"/>
      <c r="HBR710" s="243"/>
      <c r="HBS710" s="28"/>
      <c r="HBT710" s="243"/>
      <c r="HBU710" s="28"/>
      <c r="HBV710" s="243"/>
      <c r="HBW710" s="28"/>
      <c r="HBX710" s="243"/>
      <c r="HBY710" s="28"/>
      <c r="HBZ710" s="243"/>
      <c r="HCA710" s="28"/>
      <c r="HCB710" s="243"/>
      <c r="HCC710" s="28"/>
      <c r="HCD710" s="243"/>
      <c r="HCE710" s="28"/>
      <c r="HCF710" s="243"/>
      <c r="HCG710" s="28"/>
      <c r="HCH710" s="243"/>
      <c r="HCI710" s="28"/>
      <c r="HCJ710" s="243"/>
      <c r="HCK710" s="28"/>
      <c r="HCL710" s="243"/>
      <c r="HCM710" s="28"/>
      <c r="HCN710" s="243"/>
      <c r="HCO710" s="28"/>
      <c r="HCP710" s="243"/>
      <c r="HCQ710" s="28"/>
      <c r="HCR710" s="243"/>
      <c r="HCS710" s="28"/>
      <c r="HCT710" s="243"/>
      <c r="HCU710" s="28"/>
      <c r="HCV710" s="243"/>
      <c r="HCW710" s="28"/>
      <c r="HCX710" s="243"/>
      <c r="HCY710" s="28"/>
      <c r="HCZ710" s="243"/>
      <c r="HDA710" s="28"/>
      <c r="HDB710" s="243"/>
      <c r="HDC710" s="28"/>
      <c r="HDD710" s="243"/>
      <c r="HDE710" s="28"/>
      <c r="HDF710" s="243"/>
      <c r="HDG710" s="28"/>
      <c r="HDH710" s="243"/>
      <c r="HDI710" s="28"/>
      <c r="HDJ710" s="243"/>
      <c r="HDK710" s="28"/>
      <c r="HDL710" s="243"/>
      <c r="HDM710" s="28"/>
      <c r="HDN710" s="243"/>
      <c r="HDO710" s="28"/>
      <c r="HDP710" s="243"/>
      <c r="HDQ710" s="28"/>
      <c r="HDR710" s="243"/>
      <c r="HDS710" s="28"/>
      <c r="HDT710" s="243"/>
      <c r="HDU710" s="28"/>
      <c r="HDV710" s="243"/>
      <c r="HDW710" s="28"/>
      <c r="HDX710" s="243"/>
      <c r="HDY710" s="28"/>
      <c r="HDZ710" s="243"/>
      <c r="HEA710" s="28"/>
      <c r="HEB710" s="243"/>
      <c r="HEC710" s="28"/>
      <c r="HED710" s="243"/>
      <c r="HEE710" s="28"/>
      <c r="HEF710" s="243"/>
      <c r="HEG710" s="28"/>
      <c r="HEH710" s="243"/>
      <c r="HEI710" s="28"/>
      <c r="HEJ710" s="243"/>
      <c r="HEK710" s="28"/>
      <c r="HEL710" s="243"/>
      <c r="HEM710" s="28"/>
      <c r="HEN710" s="243"/>
      <c r="HEO710" s="28"/>
      <c r="HEP710" s="243"/>
      <c r="HEQ710" s="28"/>
      <c r="HER710" s="243"/>
      <c r="HES710" s="28"/>
      <c r="HET710" s="243"/>
      <c r="HEU710" s="28"/>
      <c r="HEV710" s="243"/>
      <c r="HEW710" s="28"/>
      <c r="HEX710" s="243"/>
      <c r="HEY710" s="28"/>
      <c r="HEZ710" s="243"/>
      <c r="HFA710" s="28"/>
      <c r="HFB710" s="243"/>
      <c r="HFC710" s="28"/>
      <c r="HFD710" s="243"/>
      <c r="HFE710" s="28"/>
      <c r="HFF710" s="243"/>
      <c r="HFG710" s="28"/>
      <c r="HFH710" s="243"/>
      <c r="HFI710" s="28"/>
      <c r="HFJ710" s="243"/>
      <c r="HFK710" s="28"/>
      <c r="HFL710" s="243"/>
      <c r="HFM710" s="28"/>
      <c r="HFN710" s="243"/>
      <c r="HFO710" s="28"/>
      <c r="HFP710" s="243"/>
      <c r="HFQ710" s="28"/>
      <c r="HFR710" s="243"/>
      <c r="HFS710" s="28"/>
      <c r="HFT710" s="243"/>
      <c r="HFU710" s="28"/>
      <c r="HFV710" s="243"/>
      <c r="HFW710" s="28"/>
      <c r="HFX710" s="243"/>
      <c r="HFY710" s="28"/>
      <c r="HFZ710" s="243"/>
      <c r="HGA710" s="28"/>
      <c r="HGB710" s="243"/>
      <c r="HGC710" s="28"/>
      <c r="HGD710" s="243"/>
      <c r="HGE710" s="28"/>
      <c r="HGF710" s="243"/>
      <c r="HGG710" s="28"/>
      <c r="HGH710" s="243"/>
      <c r="HGI710" s="28"/>
      <c r="HGJ710" s="243"/>
      <c r="HGK710" s="28"/>
      <c r="HGL710" s="243"/>
      <c r="HGM710" s="28"/>
      <c r="HGN710" s="243"/>
      <c r="HGO710" s="28"/>
      <c r="HGP710" s="243"/>
      <c r="HGQ710" s="28"/>
      <c r="HGR710" s="243"/>
      <c r="HGS710" s="28"/>
      <c r="HGT710" s="243"/>
      <c r="HGU710" s="28"/>
      <c r="HGV710" s="243"/>
      <c r="HGW710" s="28"/>
      <c r="HGX710" s="243"/>
      <c r="HGY710" s="28"/>
      <c r="HGZ710" s="243"/>
      <c r="HHA710" s="28"/>
      <c r="HHB710" s="243"/>
      <c r="HHC710" s="28"/>
      <c r="HHD710" s="243"/>
      <c r="HHE710" s="28"/>
      <c r="HHF710" s="243"/>
      <c r="HHG710" s="28"/>
      <c r="HHH710" s="243"/>
      <c r="HHI710" s="28"/>
      <c r="HHJ710" s="243"/>
      <c r="HHK710" s="28"/>
      <c r="HHL710" s="243"/>
      <c r="HHM710" s="28"/>
      <c r="HHN710" s="243"/>
      <c r="HHO710" s="28"/>
      <c r="HHP710" s="243"/>
      <c r="HHQ710" s="28"/>
      <c r="HHR710" s="243"/>
      <c r="HHS710" s="28"/>
      <c r="HHT710" s="243"/>
      <c r="HHU710" s="28"/>
      <c r="HHV710" s="243"/>
      <c r="HHW710" s="28"/>
      <c r="HHX710" s="243"/>
      <c r="HHY710" s="28"/>
      <c r="HHZ710" s="243"/>
      <c r="HIA710" s="28"/>
      <c r="HIB710" s="243"/>
      <c r="HIC710" s="28"/>
      <c r="HID710" s="243"/>
      <c r="HIE710" s="28"/>
      <c r="HIF710" s="243"/>
      <c r="HIG710" s="28"/>
      <c r="HIH710" s="243"/>
      <c r="HII710" s="28"/>
      <c r="HIJ710" s="243"/>
      <c r="HIK710" s="28"/>
      <c r="HIL710" s="243"/>
      <c r="HIM710" s="28"/>
      <c r="HIN710" s="243"/>
      <c r="HIO710" s="28"/>
      <c r="HIP710" s="243"/>
      <c r="HIQ710" s="28"/>
      <c r="HIR710" s="243"/>
      <c r="HIS710" s="28"/>
      <c r="HIT710" s="243"/>
      <c r="HIU710" s="28"/>
      <c r="HIV710" s="243"/>
      <c r="HIW710" s="28"/>
      <c r="HIX710" s="243"/>
      <c r="HIY710" s="28"/>
      <c r="HIZ710" s="243"/>
      <c r="HJA710" s="28"/>
      <c r="HJB710" s="243"/>
      <c r="HJC710" s="28"/>
      <c r="HJD710" s="243"/>
      <c r="HJE710" s="28"/>
      <c r="HJF710" s="243"/>
      <c r="HJG710" s="28"/>
      <c r="HJH710" s="243"/>
      <c r="HJI710" s="28"/>
      <c r="HJJ710" s="243"/>
      <c r="HJK710" s="28"/>
      <c r="HJL710" s="243"/>
      <c r="HJM710" s="28"/>
      <c r="HJN710" s="243"/>
      <c r="HJO710" s="28"/>
      <c r="HJP710" s="243"/>
      <c r="HJQ710" s="28"/>
      <c r="HJR710" s="243"/>
      <c r="HJS710" s="28"/>
      <c r="HJT710" s="243"/>
      <c r="HJU710" s="28"/>
      <c r="HJV710" s="243"/>
      <c r="HJW710" s="28"/>
      <c r="HJX710" s="243"/>
      <c r="HJY710" s="28"/>
      <c r="HJZ710" s="243"/>
      <c r="HKA710" s="28"/>
      <c r="HKB710" s="243"/>
      <c r="HKC710" s="28"/>
      <c r="HKD710" s="243"/>
      <c r="HKE710" s="28"/>
      <c r="HKF710" s="243"/>
      <c r="HKG710" s="28"/>
      <c r="HKH710" s="243"/>
      <c r="HKI710" s="28"/>
      <c r="HKJ710" s="243"/>
      <c r="HKK710" s="28"/>
      <c r="HKL710" s="243"/>
      <c r="HKM710" s="28"/>
      <c r="HKN710" s="243"/>
      <c r="HKO710" s="28"/>
      <c r="HKP710" s="243"/>
      <c r="HKQ710" s="28"/>
      <c r="HKR710" s="243"/>
      <c r="HKS710" s="28"/>
      <c r="HKT710" s="243"/>
      <c r="HKU710" s="28"/>
      <c r="HKV710" s="243"/>
      <c r="HKW710" s="28"/>
      <c r="HKX710" s="243"/>
      <c r="HKY710" s="28"/>
      <c r="HKZ710" s="243"/>
      <c r="HLA710" s="28"/>
      <c r="HLB710" s="243"/>
      <c r="HLC710" s="28"/>
      <c r="HLD710" s="243"/>
      <c r="HLE710" s="28"/>
      <c r="HLF710" s="243"/>
      <c r="HLG710" s="28"/>
      <c r="HLH710" s="243"/>
      <c r="HLI710" s="28"/>
      <c r="HLJ710" s="243"/>
      <c r="HLK710" s="28"/>
      <c r="HLL710" s="243"/>
      <c r="HLM710" s="28"/>
      <c r="HLN710" s="243"/>
      <c r="HLO710" s="28"/>
      <c r="HLP710" s="243"/>
      <c r="HLQ710" s="28"/>
      <c r="HLR710" s="243"/>
      <c r="HLS710" s="28"/>
      <c r="HLT710" s="243"/>
      <c r="HLU710" s="28"/>
      <c r="HLV710" s="243"/>
      <c r="HLW710" s="28"/>
      <c r="HLX710" s="243"/>
      <c r="HLY710" s="28"/>
      <c r="HLZ710" s="243"/>
      <c r="HMA710" s="28"/>
      <c r="HMB710" s="243"/>
      <c r="HMC710" s="28"/>
      <c r="HMD710" s="243"/>
      <c r="HME710" s="28"/>
      <c r="HMF710" s="243"/>
      <c r="HMG710" s="28"/>
      <c r="HMH710" s="243"/>
      <c r="HMI710" s="28"/>
      <c r="HMJ710" s="243"/>
      <c r="HMK710" s="28"/>
      <c r="HML710" s="243"/>
      <c r="HMM710" s="28"/>
      <c r="HMN710" s="243"/>
      <c r="HMO710" s="28"/>
      <c r="HMP710" s="243"/>
      <c r="HMQ710" s="28"/>
      <c r="HMR710" s="243"/>
      <c r="HMS710" s="28"/>
      <c r="HMT710" s="243"/>
      <c r="HMU710" s="28"/>
      <c r="HMV710" s="243"/>
      <c r="HMW710" s="28"/>
      <c r="HMX710" s="243"/>
      <c r="HMY710" s="28"/>
      <c r="HMZ710" s="243"/>
      <c r="HNA710" s="28"/>
      <c r="HNB710" s="243"/>
      <c r="HNC710" s="28"/>
      <c r="HND710" s="243"/>
      <c r="HNE710" s="28"/>
      <c r="HNF710" s="243"/>
      <c r="HNG710" s="28"/>
      <c r="HNH710" s="243"/>
      <c r="HNI710" s="28"/>
      <c r="HNJ710" s="243"/>
      <c r="HNK710" s="28"/>
      <c r="HNL710" s="243"/>
      <c r="HNM710" s="28"/>
      <c r="HNN710" s="243"/>
      <c r="HNO710" s="28"/>
      <c r="HNP710" s="243"/>
      <c r="HNQ710" s="28"/>
      <c r="HNR710" s="243"/>
      <c r="HNS710" s="28"/>
      <c r="HNT710" s="243"/>
      <c r="HNU710" s="28"/>
      <c r="HNV710" s="243"/>
      <c r="HNW710" s="28"/>
      <c r="HNX710" s="243"/>
      <c r="HNY710" s="28"/>
      <c r="HNZ710" s="243"/>
      <c r="HOA710" s="28"/>
      <c r="HOB710" s="243"/>
      <c r="HOC710" s="28"/>
      <c r="HOD710" s="243"/>
      <c r="HOE710" s="28"/>
      <c r="HOF710" s="243"/>
      <c r="HOG710" s="28"/>
      <c r="HOH710" s="243"/>
      <c r="HOI710" s="28"/>
      <c r="HOJ710" s="243"/>
      <c r="HOK710" s="28"/>
      <c r="HOL710" s="243"/>
      <c r="HOM710" s="28"/>
      <c r="HON710" s="243"/>
      <c r="HOO710" s="28"/>
      <c r="HOP710" s="243"/>
      <c r="HOQ710" s="28"/>
      <c r="HOR710" s="243"/>
      <c r="HOS710" s="28"/>
      <c r="HOT710" s="243"/>
      <c r="HOU710" s="28"/>
      <c r="HOV710" s="243"/>
      <c r="HOW710" s="28"/>
      <c r="HOX710" s="243"/>
      <c r="HOY710" s="28"/>
      <c r="HOZ710" s="243"/>
      <c r="HPA710" s="28"/>
      <c r="HPB710" s="243"/>
      <c r="HPC710" s="28"/>
      <c r="HPD710" s="243"/>
      <c r="HPE710" s="28"/>
      <c r="HPF710" s="243"/>
      <c r="HPG710" s="28"/>
      <c r="HPH710" s="243"/>
      <c r="HPI710" s="28"/>
      <c r="HPJ710" s="243"/>
      <c r="HPK710" s="28"/>
      <c r="HPL710" s="243"/>
      <c r="HPM710" s="28"/>
      <c r="HPN710" s="243"/>
      <c r="HPO710" s="28"/>
      <c r="HPP710" s="243"/>
      <c r="HPQ710" s="28"/>
      <c r="HPR710" s="243"/>
      <c r="HPS710" s="28"/>
      <c r="HPT710" s="243"/>
      <c r="HPU710" s="28"/>
      <c r="HPV710" s="243"/>
      <c r="HPW710" s="28"/>
      <c r="HPX710" s="243"/>
      <c r="HPY710" s="28"/>
      <c r="HPZ710" s="243"/>
      <c r="HQA710" s="28"/>
      <c r="HQB710" s="243"/>
      <c r="HQC710" s="28"/>
      <c r="HQD710" s="243"/>
      <c r="HQE710" s="28"/>
      <c r="HQF710" s="243"/>
      <c r="HQG710" s="28"/>
      <c r="HQH710" s="243"/>
      <c r="HQI710" s="28"/>
      <c r="HQJ710" s="243"/>
      <c r="HQK710" s="28"/>
      <c r="HQL710" s="243"/>
      <c r="HQM710" s="28"/>
      <c r="HQN710" s="243"/>
      <c r="HQO710" s="28"/>
      <c r="HQP710" s="243"/>
      <c r="HQQ710" s="28"/>
      <c r="HQR710" s="243"/>
      <c r="HQS710" s="28"/>
      <c r="HQT710" s="243"/>
      <c r="HQU710" s="28"/>
      <c r="HQV710" s="243"/>
      <c r="HQW710" s="28"/>
      <c r="HQX710" s="243"/>
      <c r="HQY710" s="28"/>
      <c r="HQZ710" s="243"/>
      <c r="HRA710" s="28"/>
      <c r="HRB710" s="243"/>
      <c r="HRC710" s="28"/>
      <c r="HRD710" s="243"/>
      <c r="HRE710" s="28"/>
      <c r="HRF710" s="243"/>
      <c r="HRG710" s="28"/>
      <c r="HRH710" s="243"/>
      <c r="HRI710" s="28"/>
      <c r="HRJ710" s="243"/>
      <c r="HRK710" s="28"/>
      <c r="HRL710" s="243"/>
      <c r="HRM710" s="28"/>
      <c r="HRN710" s="243"/>
      <c r="HRO710" s="28"/>
      <c r="HRP710" s="243"/>
      <c r="HRQ710" s="28"/>
      <c r="HRR710" s="243"/>
      <c r="HRS710" s="28"/>
      <c r="HRT710" s="243"/>
      <c r="HRU710" s="28"/>
      <c r="HRV710" s="243"/>
      <c r="HRW710" s="28"/>
      <c r="HRX710" s="243"/>
      <c r="HRY710" s="28"/>
      <c r="HRZ710" s="243"/>
      <c r="HSA710" s="28"/>
      <c r="HSB710" s="243"/>
      <c r="HSC710" s="28"/>
      <c r="HSD710" s="243"/>
      <c r="HSE710" s="28"/>
      <c r="HSF710" s="243"/>
      <c r="HSG710" s="28"/>
      <c r="HSH710" s="243"/>
      <c r="HSI710" s="28"/>
      <c r="HSJ710" s="243"/>
      <c r="HSK710" s="28"/>
      <c r="HSL710" s="243"/>
      <c r="HSM710" s="28"/>
      <c r="HSN710" s="243"/>
      <c r="HSO710" s="28"/>
      <c r="HSP710" s="243"/>
      <c r="HSQ710" s="28"/>
      <c r="HSR710" s="243"/>
      <c r="HSS710" s="28"/>
      <c r="HST710" s="243"/>
      <c r="HSU710" s="28"/>
      <c r="HSV710" s="243"/>
      <c r="HSW710" s="28"/>
      <c r="HSX710" s="243"/>
      <c r="HSY710" s="28"/>
      <c r="HSZ710" s="243"/>
      <c r="HTA710" s="28"/>
      <c r="HTB710" s="243"/>
      <c r="HTC710" s="28"/>
      <c r="HTD710" s="243"/>
      <c r="HTE710" s="28"/>
      <c r="HTF710" s="243"/>
      <c r="HTG710" s="28"/>
      <c r="HTH710" s="243"/>
      <c r="HTI710" s="28"/>
      <c r="HTJ710" s="243"/>
      <c r="HTK710" s="28"/>
      <c r="HTL710" s="243"/>
      <c r="HTM710" s="28"/>
      <c r="HTN710" s="243"/>
      <c r="HTO710" s="28"/>
      <c r="HTP710" s="243"/>
      <c r="HTQ710" s="28"/>
      <c r="HTR710" s="243"/>
      <c r="HTS710" s="28"/>
      <c r="HTT710" s="243"/>
      <c r="HTU710" s="28"/>
      <c r="HTV710" s="243"/>
      <c r="HTW710" s="28"/>
      <c r="HTX710" s="243"/>
      <c r="HTY710" s="28"/>
      <c r="HTZ710" s="243"/>
      <c r="HUA710" s="28"/>
      <c r="HUB710" s="243"/>
      <c r="HUC710" s="28"/>
      <c r="HUD710" s="243"/>
      <c r="HUE710" s="28"/>
      <c r="HUF710" s="243"/>
      <c r="HUG710" s="28"/>
      <c r="HUH710" s="243"/>
      <c r="HUI710" s="28"/>
      <c r="HUJ710" s="243"/>
      <c r="HUK710" s="28"/>
      <c r="HUL710" s="243"/>
      <c r="HUM710" s="28"/>
      <c r="HUN710" s="243"/>
      <c r="HUO710" s="28"/>
      <c r="HUP710" s="243"/>
      <c r="HUQ710" s="28"/>
      <c r="HUR710" s="243"/>
      <c r="HUS710" s="28"/>
      <c r="HUT710" s="243"/>
      <c r="HUU710" s="28"/>
      <c r="HUV710" s="243"/>
      <c r="HUW710" s="28"/>
      <c r="HUX710" s="243"/>
      <c r="HUY710" s="28"/>
      <c r="HUZ710" s="243"/>
      <c r="HVA710" s="28"/>
      <c r="HVB710" s="243"/>
      <c r="HVC710" s="28"/>
      <c r="HVD710" s="243"/>
      <c r="HVE710" s="28"/>
      <c r="HVF710" s="243"/>
      <c r="HVG710" s="28"/>
      <c r="HVH710" s="243"/>
      <c r="HVI710" s="28"/>
      <c r="HVJ710" s="243"/>
      <c r="HVK710" s="28"/>
      <c r="HVL710" s="243"/>
      <c r="HVM710" s="28"/>
      <c r="HVN710" s="243"/>
      <c r="HVO710" s="28"/>
      <c r="HVP710" s="243"/>
      <c r="HVQ710" s="28"/>
      <c r="HVR710" s="243"/>
      <c r="HVS710" s="28"/>
      <c r="HVT710" s="243"/>
      <c r="HVU710" s="28"/>
      <c r="HVV710" s="243"/>
      <c r="HVW710" s="28"/>
      <c r="HVX710" s="243"/>
      <c r="HVY710" s="28"/>
      <c r="HVZ710" s="243"/>
      <c r="HWA710" s="28"/>
      <c r="HWB710" s="243"/>
      <c r="HWC710" s="28"/>
      <c r="HWD710" s="243"/>
      <c r="HWE710" s="28"/>
      <c r="HWF710" s="243"/>
      <c r="HWG710" s="28"/>
      <c r="HWH710" s="243"/>
      <c r="HWI710" s="28"/>
      <c r="HWJ710" s="243"/>
      <c r="HWK710" s="28"/>
      <c r="HWL710" s="243"/>
      <c r="HWM710" s="28"/>
      <c r="HWN710" s="243"/>
      <c r="HWO710" s="28"/>
      <c r="HWP710" s="243"/>
      <c r="HWQ710" s="28"/>
      <c r="HWR710" s="243"/>
      <c r="HWS710" s="28"/>
      <c r="HWT710" s="243"/>
      <c r="HWU710" s="28"/>
      <c r="HWV710" s="243"/>
      <c r="HWW710" s="28"/>
      <c r="HWX710" s="243"/>
      <c r="HWY710" s="28"/>
      <c r="HWZ710" s="243"/>
      <c r="HXA710" s="28"/>
      <c r="HXB710" s="243"/>
      <c r="HXC710" s="28"/>
      <c r="HXD710" s="243"/>
      <c r="HXE710" s="28"/>
      <c r="HXF710" s="243"/>
      <c r="HXG710" s="28"/>
      <c r="HXH710" s="243"/>
      <c r="HXI710" s="28"/>
      <c r="HXJ710" s="243"/>
      <c r="HXK710" s="28"/>
      <c r="HXL710" s="243"/>
      <c r="HXM710" s="28"/>
      <c r="HXN710" s="243"/>
      <c r="HXO710" s="28"/>
      <c r="HXP710" s="243"/>
      <c r="HXQ710" s="28"/>
      <c r="HXR710" s="243"/>
      <c r="HXS710" s="28"/>
      <c r="HXT710" s="243"/>
      <c r="HXU710" s="28"/>
      <c r="HXV710" s="243"/>
      <c r="HXW710" s="28"/>
      <c r="HXX710" s="243"/>
      <c r="HXY710" s="28"/>
      <c r="HXZ710" s="243"/>
      <c r="HYA710" s="28"/>
      <c r="HYB710" s="243"/>
      <c r="HYC710" s="28"/>
      <c r="HYD710" s="243"/>
      <c r="HYE710" s="28"/>
      <c r="HYF710" s="243"/>
      <c r="HYG710" s="28"/>
      <c r="HYH710" s="243"/>
      <c r="HYI710" s="28"/>
      <c r="HYJ710" s="243"/>
      <c r="HYK710" s="28"/>
      <c r="HYL710" s="243"/>
      <c r="HYM710" s="28"/>
      <c r="HYN710" s="243"/>
      <c r="HYO710" s="28"/>
      <c r="HYP710" s="243"/>
      <c r="HYQ710" s="28"/>
      <c r="HYR710" s="243"/>
      <c r="HYS710" s="28"/>
      <c r="HYT710" s="243"/>
      <c r="HYU710" s="28"/>
      <c r="HYV710" s="243"/>
      <c r="HYW710" s="28"/>
      <c r="HYX710" s="243"/>
      <c r="HYY710" s="28"/>
      <c r="HYZ710" s="243"/>
      <c r="HZA710" s="28"/>
      <c r="HZB710" s="243"/>
      <c r="HZC710" s="28"/>
      <c r="HZD710" s="243"/>
      <c r="HZE710" s="28"/>
      <c r="HZF710" s="243"/>
      <c r="HZG710" s="28"/>
      <c r="HZH710" s="243"/>
      <c r="HZI710" s="28"/>
      <c r="HZJ710" s="243"/>
      <c r="HZK710" s="28"/>
      <c r="HZL710" s="243"/>
      <c r="HZM710" s="28"/>
      <c r="HZN710" s="243"/>
      <c r="HZO710" s="28"/>
      <c r="HZP710" s="243"/>
      <c r="HZQ710" s="28"/>
      <c r="HZR710" s="243"/>
      <c r="HZS710" s="28"/>
      <c r="HZT710" s="243"/>
      <c r="HZU710" s="28"/>
      <c r="HZV710" s="243"/>
      <c r="HZW710" s="28"/>
      <c r="HZX710" s="243"/>
      <c r="HZY710" s="28"/>
      <c r="HZZ710" s="243"/>
      <c r="IAA710" s="28"/>
      <c r="IAB710" s="243"/>
      <c r="IAC710" s="28"/>
      <c r="IAD710" s="243"/>
      <c r="IAE710" s="28"/>
      <c r="IAF710" s="243"/>
      <c r="IAG710" s="28"/>
      <c r="IAH710" s="243"/>
      <c r="IAI710" s="28"/>
      <c r="IAJ710" s="243"/>
      <c r="IAK710" s="28"/>
      <c r="IAL710" s="243"/>
      <c r="IAM710" s="28"/>
      <c r="IAN710" s="243"/>
      <c r="IAO710" s="28"/>
      <c r="IAP710" s="243"/>
      <c r="IAQ710" s="28"/>
      <c r="IAR710" s="243"/>
      <c r="IAS710" s="28"/>
      <c r="IAT710" s="243"/>
      <c r="IAU710" s="28"/>
      <c r="IAV710" s="243"/>
      <c r="IAW710" s="28"/>
      <c r="IAX710" s="243"/>
      <c r="IAY710" s="28"/>
      <c r="IAZ710" s="243"/>
      <c r="IBA710" s="28"/>
      <c r="IBB710" s="243"/>
      <c r="IBC710" s="28"/>
      <c r="IBD710" s="243"/>
      <c r="IBE710" s="28"/>
      <c r="IBF710" s="243"/>
      <c r="IBG710" s="28"/>
      <c r="IBH710" s="243"/>
      <c r="IBI710" s="28"/>
      <c r="IBJ710" s="243"/>
      <c r="IBK710" s="28"/>
      <c r="IBL710" s="243"/>
      <c r="IBM710" s="28"/>
      <c r="IBN710" s="243"/>
      <c r="IBO710" s="28"/>
      <c r="IBP710" s="243"/>
      <c r="IBQ710" s="28"/>
      <c r="IBR710" s="243"/>
      <c r="IBS710" s="28"/>
      <c r="IBT710" s="243"/>
      <c r="IBU710" s="28"/>
      <c r="IBV710" s="243"/>
      <c r="IBW710" s="28"/>
      <c r="IBX710" s="243"/>
      <c r="IBY710" s="28"/>
      <c r="IBZ710" s="243"/>
      <c r="ICA710" s="28"/>
      <c r="ICB710" s="243"/>
      <c r="ICC710" s="28"/>
      <c r="ICD710" s="243"/>
      <c r="ICE710" s="28"/>
      <c r="ICF710" s="243"/>
      <c r="ICG710" s="28"/>
      <c r="ICH710" s="243"/>
      <c r="ICI710" s="28"/>
      <c r="ICJ710" s="243"/>
      <c r="ICK710" s="28"/>
      <c r="ICL710" s="243"/>
      <c r="ICM710" s="28"/>
      <c r="ICN710" s="243"/>
      <c r="ICO710" s="28"/>
      <c r="ICP710" s="243"/>
      <c r="ICQ710" s="28"/>
      <c r="ICR710" s="243"/>
      <c r="ICS710" s="28"/>
      <c r="ICT710" s="243"/>
      <c r="ICU710" s="28"/>
      <c r="ICV710" s="243"/>
      <c r="ICW710" s="28"/>
      <c r="ICX710" s="243"/>
      <c r="ICY710" s="28"/>
      <c r="ICZ710" s="243"/>
      <c r="IDA710" s="28"/>
      <c r="IDB710" s="243"/>
      <c r="IDC710" s="28"/>
      <c r="IDD710" s="243"/>
      <c r="IDE710" s="28"/>
      <c r="IDF710" s="243"/>
      <c r="IDG710" s="28"/>
      <c r="IDH710" s="243"/>
      <c r="IDI710" s="28"/>
      <c r="IDJ710" s="243"/>
      <c r="IDK710" s="28"/>
      <c r="IDL710" s="243"/>
      <c r="IDM710" s="28"/>
      <c r="IDN710" s="243"/>
      <c r="IDO710" s="28"/>
      <c r="IDP710" s="243"/>
      <c r="IDQ710" s="28"/>
      <c r="IDR710" s="243"/>
      <c r="IDS710" s="28"/>
      <c r="IDT710" s="243"/>
      <c r="IDU710" s="28"/>
      <c r="IDV710" s="243"/>
      <c r="IDW710" s="28"/>
      <c r="IDX710" s="243"/>
      <c r="IDY710" s="28"/>
      <c r="IDZ710" s="243"/>
      <c r="IEA710" s="28"/>
      <c r="IEB710" s="243"/>
      <c r="IEC710" s="28"/>
      <c r="IED710" s="243"/>
      <c r="IEE710" s="28"/>
      <c r="IEF710" s="243"/>
      <c r="IEG710" s="28"/>
      <c r="IEH710" s="243"/>
      <c r="IEI710" s="28"/>
      <c r="IEJ710" s="243"/>
      <c r="IEK710" s="28"/>
      <c r="IEL710" s="243"/>
      <c r="IEM710" s="28"/>
      <c r="IEN710" s="243"/>
      <c r="IEO710" s="28"/>
      <c r="IEP710" s="243"/>
      <c r="IEQ710" s="28"/>
      <c r="IER710" s="243"/>
      <c r="IES710" s="28"/>
      <c r="IET710" s="243"/>
      <c r="IEU710" s="28"/>
      <c r="IEV710" s="243"/>
      <c r="IEW710" s="28"/>
      <c r="IEX710" s="243"/>
      <c r="IEY710" s="28"/>
      <c r="IEZ710" s="243"/>
      <c r="IFA710" s="28"/>
      <c r="IFB710" s="243"/>
      <c r="IFC710" s="28"/>
      <c r="IFD710" s="243"/>
      <c r="IFE710" s="28"/>
      <c r="IFF710" s="243"/>
      <c r="IFG710" s="28"/>
      <c r="IFH710" s="243"/>
      <c r="IFI710" s="28"/>
      <c r="IFJ710" s="243"/>
      <c r="IFK710" s="28"/>
      <c r="IFL710" s="243"/>
      <c r="IFM710" s="28"/>
      <c r="IFN710" s="243"/>
      <c r="IFO710" s="28"/>
      <c r="IFP710" s="243"/>
      <c r="IFQ710" s="28"/>
      <c r="IFR710" s="243"/>
      <c r="IFS710" s="28"/>
      <c r="IFT710" s="243"/>
      <c r="IFU710" s="28"/>
      <c r="IFV710" s="243"/>
      <c r="IFW710" s="28"/>
      <c r="IFX710" s="243"/>
      <c r="IFY710" s="28"/>
      <c r="IFZ710" s="243"/>
      <c r="IGA710" s="28"/>
      <c r="IGB710" s="243"/>
      <c r="IGC710" s="28"/>
      <c r="IGD710" s="243"/>
      <c r="IGE710" s="28"/>
      <c r="IGF710" s="243"/>
      <c r="IGG710" s="28"/>
      <c r="IGH710" s="243"/>
      <c r="IGI710" s="28"/>
      <c r="IGJ710" s="243"/>
      <c r="IGK710" s="28"/>
      <c r="IGL710" s="243"/>
      <c r="IGM710" s="28"/>
      <c r="IGN710" s="243"/>
      <c r="IGO710" s="28"/>
      <c r="IGP710" s="243"/>
      <c r="IGQ710" s="28"/>
      <c r="IGR710" s="243"/>
      <c r="IGS710" s="28"/>
      <c r="IGT710" s="243"/>
      <c r="IGU710" s="28"/>
      <c r="IGV710" s="243"/>
      <c r="IGW710" s="28"/>
      <c r="IGX710" s="243"/>
      <c r="IGY710" s="28"/>
      <c r="IGZ710" s="243"/>
      <c r="IHA710" s="28"/>
      <c r="IHB710" s="243"/>
      <c r="IHC710" s="28"/>
      <c r="IHD710" s="243"/>
      <c r="IHE710" s="28"/>
      <c r="IHF710" s="243"/>
      <c r="IHG710" s="28"/>
      <c r="IHH710" s="243"/>
      <c r="IHI710" s="28"/>
      <c r="IHJ710" s="243"/>
      <c r="IHK710" s="28"/>
      <c r="IHL710" s="243"/>
      <c r="IHM710" s="28"/>
      <c r="IHN710" s="243"/>
      <c r="IHO710" s="28"/>
      <c r="IHP710" s="243"/>
      <c r="IHQ710" s="28"/>
      <c r="IHR710" s="243"/>
      <c r="IHS710" s="28"/>
      <c r="IHT710" s="243"/>
      <c r="IHU710" s="28"/>
      <c r="IHV710" s="243"/>
      <c r="IHW710" s="28"/>
      <c r="IHX710" s="243"/>
      <c r="IHY710" s="28"/>
      <c r="IHZ710" s="243"/>
      <c r="IIA710" s="28"/>
      <c r="IIB710" s="243"/>
      <c r="IIC710" s="28"/>
      <c r="IID710" s="243"/>
      <c r="IIE710" s="28"/>
      <c r="IIF710" s="243"/>
      <c r="IIG710" s="28"/>
      <c r="IIH710" s="243"/>
      <c r="III710" s="28"/>
      <c r="IIJ710" s="243"/>
      <c r="IIK710" s="28"/>
      <c r="IIL710" s="243"/>
      <c r="IIM710" s="28"/>
      <c r="IIN710" s="243"/>
      <c r="IIO710" s="28"/>
      <c r="IIP710" s="243"/>
      <c r="IIQ710" s="28"/>
      <c r="IIR710" s="243"/>
      <c r="IIS710" s="28"/>
      <c r="IIT710" s="243"/>
      <c r="IIU710" s="28"/>
      <c r="IIV710" s="243"/>
      <c r="IIW710" s="28"/>
      <c r="IIX710" s="243"/>
      <c r="IIY710" s="28"/>
      <c r="IIZ710" s="243"/>
      <c r="IJA710" s="28"/>
      <c r="IJB710" s="243"/>
      <c r="IJC710" s="28"/>
      <c r="IJD710" s="243"/>
      <c r="IJE710" s="28"/>
      <c r="IJF710" s="243"/>
      <c r="IJG710" s="28"/>
      <c r="IJH710" s="243"/>
      <c r="IJI710" s="28"/>
      <c r="IJJ710" s="243"/>
      <c r="IJK710" s="28"/>
      <c r="IJL710" s="243"/>
      <c r="IJM710" s="28"/>
      <c r="IJN710" s="243"/>
      <c r="IJO710" s="28"/>
      <c r="IJP710" s="243"/>
      <c r="IJQ710" s="28"/>
      <c r="IJR710" s="243"/>
      <c r="IJS710" s="28"/>
      <c r="IJT710" s="243"/>
      <c r="IJU710" s="28"/>
      <c r="IJV710" s="243"/>
      <c r="IJW710" s="28"/>
      <c r="IJX710" s="243"/>
      <c r="IJY710" s="28"/>
      <c r="IJZ710" s="243"/>
      <c r="IKA710" s="28"/>
      <c r="IKB710" s="243"/>
      <c r="IKC710" s="28"/>
      <c r="IKD710" s="243"/>
      <c r="IKE710" s="28"/>
      <c r="IKF710" s="243"/>
      <c r="IKG710" s="28"/>
      <c r="IKH710" s="243"/>
      <c r="IKI710" s="28"/>
      <c r="IKJ710" s="243"/>
      <c r="IKK710" s="28"/>
      <c r="IKL710" s="243"/>
      <c r="IKM710" s="28"/>
      <c r="IKN710" s="243"/>
      <c r="IKO710" s="28"/>
      <c r="IKP710" s="243"/>
      <c r="IKQ710" s="28"/>
      <c r="IKR710" s="243"/>
      <c r="IKS710" s="28"/>
      <c r="IKT710" s="243"/>
      <c r="IKU710" s="28"/>
      <c r="IKV710" s="243"/>
      <c r="IKW710" s="28"/>
      <c r="IKX710" s="243"/>
      <c r="IKY710" s="28"/>
      <c r="IKZ710" s="243"/>
      <c r="ILA710" s="28"/>
      <c r="ILB710" s="243"/>
      <c r="ILC710" s="28"/>
      <c r="ILD710" s="243"/>
      <c r="ILE710" s="28"/>
      <c r="ILF710" s="243"/>
      <c r="ILG710" s="28"/>
      <c r="ILH710" s="243"/>
      <c r="ILI710" s="28"/>
      <c r="ILJ710" s="243"/>
      <c r="ILK710" s="28"/>
      <c r="ILL710" s="243"/>
      <c r="ILM710" s="28"/>
      <c r="ILN710" s="243"/>
      <c r="ILO710" s="28"/>
      <c r="ILP710" s="243"/>
      <c r="ILQ710" s="28"/>
      <c r="ILR710" s="243"/>
      <c r="ILS710" s="28"/>
      <c r="ILT710" s="243"/>
      <c r="ILU710" s="28"/>
      <c r="ILV710" s="243"/>
      <c r="ILW710" s="28"/>
      <c r="ILX710" s="243"/>
      <c r="ILY710" s="28"/>
      <c r="ILZ710" s="243"/>
      <c r="IMA710" s="28"/>
      <c r="IMB710" s="243"/>
      <c r="IMC710" s="28"/>
      <c r="IMD710" s="243"/>
      <c r="IME710" s="28"/>
      <c r="IMF710" s="243"/>
      <c r="IMG710" s="28"/>
      <c r="IMH710" s="243"/>
      <c r="IMI710" s="28"/>
      <c r="IMJ710" s="243"/>
      <c r="IMK710" s="28"/>
      <c r="IML710" s="243"/>
      <c r="IMM710" s="28"/>
      <c r="IMN710" s="243"/>
      <c r="IMO710" s="28"/>
      <c r="IMP710" s="243"/>
      <c r="IMQ710" s="28"/>
      <c r="IMR710" s="243"/>
      <c r="IMS710" s="28"/>
      <c r="IMT710" s="243"/>
      <c r="IMU710" s="28"/>
      <c r="IMV710" s="243"/>
      <c r="IMW710" s="28"/>
      <c r="IMX710" s="243"/>
      <c r="IMY710" s="28"/>
      <c r="IMZ710" s="243"/>
      <c r="INA710" s="28"/>
      <c r="INB710" s="243"/>
      <c r="INC710" s="28"/>
      <c r="IND710" s="243"/>
      <c r="INE710" s="28"/>
      <c r="INF710" s="243"/>
      <c r="ING710" s="28"/>
      <c r="INH710" s="243"/>
      <c r="INI710" s="28"/>
      <c r="INJ710" s="243"/>
      <c r="INK710" s="28"/>
      <c r="INL710" s="243"/>
      <c r="INM710" s="28"/>
      <c r="INN710" s="243"/>
      <c r="INO710" s="28"/>
      <c r="INP710" s="243"/>
      <c r="INQ710" s="28"/>
      <c r="INR710" s="243"/>
      <c r="INS710" s="28"/>
      <c r="INT710" s="243"/>
      <c r="INU710" s="28"/>
      <c r="INV710" s="243"/>
      <c r="INW710" s="28"/>
      <c r="INX710" s="243"/>
      <c r="INY710" s="28"/>
      <c r="INZ710" s="243"/>
      <c r="IOA710" s="28"/>
      <c r="IOB710" s="243"/>
      <c r="IOC710" s="28"/>
      <c r="IOD710" s="243"/>
      <c r="IOE710" s="28"/>
      <c r="IOF710" s="243"/>
      <c r="IOG710" s="28"/>
      <c r="IOH710" s="243"/>
      <c r="IOI710" s="28"/>
      <c r="IOJ710" s="243"/>
      <c r="IOK710" s="28"/>
      <c r="IOL710" s="243"/>
      <c r="IOM710" s="28"/>
      <c r="ION710" s="243"/>
      <c r="IOO710" s="28"/>
      <c r="IOP710" s="243"/>
      <c r="IOQ710" s="28"/>
      <c r="IOR710" s="243"/>
      <c r="IOS710" s="28"/>
      <c r="IOT710" s="243"/>
      <c r="IOU710" s="28"/>
      <c r="IOV710" s="243"/>
      <c r="IOW710" s="28"/>
      <c r="IOX710" s="243"/>
      <c r="IOY710" s="28"/>
      <c r="IOZ710" s="243"/>
      <c r="IPA710" s="28"/>
      <c r="IPB710" s="243"/>
      <c r="IPC710" s="28"/>
      <c r="IPD710" s="243"/>
      <c r="IPE710" s="28"/>
      <c r="IPF710" s="243"/>
      <c r="IPG710" s="28"/>
      <c r="IPH710" s="243"/>
      <c r="IPI710" s="28"/>
      <c r="IPJ710" s="243"/>
      <c r="IPK710" s="28"/>
      <c r="IPL710" s="243"/>
      <c r="IPM710" s="28"/>
      <c r="IPN710" s="243"/>
      <c r="IPO710" s="28"/>
      <c r="IPP710" s="243"/>
      <c r="IPQ710" s="28"/>
      <c r="IPR710" s="243"/>
      <c r="IPS710" s="28"/>
      <c r="IPT710" s="243"/>
      <c r="IPU710" s="28"/>
      <c r="IPV710" s="243"/>
      <c r="IPW710" s="28"/>
      <c r="IPX710" s="243"/>
      <c r="IPY710" s="28"/>
      <c r="IPZ710" s="243"/>
      <c r="IQA710" s="28"/>
      <c r="IQB710" s="243"/>
      <c r="IQC710" s="28"/>
      <c r="IQD710" s="243"/>
      <c r="IQE710" s="28"/>
      <c r="IQF710" s="243"/>
      <c r="IQG710" s="28"/>
      <c r="IQH710" s="243"/>
      <c r="IQI710" s="28"/>
      <c r="IQJ710" s="243"/>
      <c r="IQK710" s="28"/>
      <c r="IQL710" s="243"/>
      <c r="IQM710" s="28"/>
      <c r="IQN710" s="243"/>
      <c r="IQO710" s="28"/>
      <c r="IQP710" s="243"/>
      <c r="IQQ710" s="28"/>
      <c r="IQR710" s="243"/>
      <c r="IQS710" s="28"/>
      <c r="IQT710" s="243"/>
      <c r="IQU710" s="28"/>
      <c r="IQV710" s="243"/>
      <c r="IQW710" s="28"/>
      <c r="IQX710" s="243"/>
      <c r="IQY710" s="28"/>
      <c r="IQZ710" s="243"/>
      <c r="IRA710" s="28"/>
      <c r="IRB710" s="243"/>
      <c r="IRC710" s="28"/>
      <c r="IRD710" s="243"/>
      <c r="IRE710" s="28"/>
      <c r="IRF710" s="243"/>
      <c r="IRG710" s="28"/>
      <c r="IRH710" s="243"/>
      <c r="IRI710" s="28"/>
      <c r="IRJ710" s="243"/>
      <c r="IRK710" s="28"/>
      <c r="IRL710" s="243"/>
      <c r="IRM710" s="28"/>
      <c r="IRN710" s="243"/>
      <c r="IRO710" s="28"/>
      <c r="IRP710" s="243"/>
      <c r="IRQ710" s="28"/>
      <c r="IRR710" s="243"/>
      <c r="IRS710" s="28"/>
      <c r="IRT710" s="243"/>
      <c r="IRU710" s="28"/>
      <c r="IRV710" s="243"/>
      <c r="IRW710" s="28"/>
      <c r="IRX710" s="243"/>
      <c r="IRY710" s="28"/>
      <c r="IRZ710" s="243"/>
      <c r="ISA710" s="28"/>
      <c r="ISB710" s="243"/>
      <c r="ISC710" s="28"/>
      <c r="ISD710" s="243"/>
      <c r="ISE710" s="28"/>
      <c r="ISF710" s="243"/>
      <c r="ISG710" s="28"/>
      <c r="ISH710" s="243"/>
      <c r="ISI710" s="28"/>
      <c r="ISJ710" s="243"/>
      <c r="ISK710" s="28"/>
      <c r="ISL710" s="243"/>
      <c r="ISM710" s="28"/>
      <c r="ISN710" s="243"/>
      <c r="ISO710" s="28"/>
      <c r="ISP710" s="243"/>
      <c r="ISQ710" s="28"/>
      <c r="ISR710" s="243"/>
      <c r="ISS710" s="28"/>
      <c r="IST710" s="243"/>
      <c r="ISU710" s="28"/>
      <c r="ISV710" s="243"/>
      <c r="ISW710" s="28"/>
      <c r="ISX710" s="243"/>
      <c r="ISY710" s="28"/>
      <c r="ISZ710" s="243"/>
      <c r="ITA710" s="28"/>
      <c r="ITB710" s="243"/>
      <c r="ITC710" s="28"/>
      <c r="ITD710" s="243"/>
      <c r="ITE710" s="28"/>
      <c r="ITF710" s="243"/>
      <c r="ITG710" s="28"/>
      <c r="ITH710" s="243"/>
      <c r="ITI710" s="28"/>
      <c r="ITJ710" s="243"/>
      <c r="ITK710" s="28"/>
      <c r="ITL710" s="243"/>
      <c r="ITM710" s="28"/>
      <c r="ITN710" s="243"/>
      <c r="ITO710" s="28"/>
      <c r="ITP710" s="243"/>
      <c r="ITQ710" s="28"/>
      <c r="ITR710" s="243"/>
      <c r="ITS710" s="28"/>
      <c r="ITT710" s="243"/>
      <c r="ITU710" s="28"/>
      <c r="ITV710" s="243"/>
      <c r="ITW710" s="28"/>
      <c r="ITX710" s="243"/>
      <c r="ITY710" s="28"/>
      <c r="ITZ710" s="243"/>
      <c r="IUA710" s="28"/>
      <c r="IUB710" s="243"/>
      <c r="IUC710" s="28"/>
      <c r="IUD710" s="243"/>
      <c r="IUE710" s="28"/>
      <c r="IUF710" s="243"/>
      <c r="IUG710" s="28"/>
      <c r="IUH710" s="243"/>
      <c r="IUI710" s="28"/>
      <c r="IUJ710" s="243"/>
      <c r="IUK710" s="28"/>
      <c r="IUL710" s="243"/>
      <c r="IUM710" s="28"/>
      <c r="IUN710" s="243"/>
      <c r="IUO710" s="28"/>
      <c r="IUP710" s="243"/>
      <c r="IUQ710" s="28"/>
      <c r="IUR710" s="243"/>
      <c r="IUS710" s="28"/>
      <c r="IUT710" s="243"/>
      <c r="IUU710" s="28"/>
      <c r="IUV710" s="243"/>
      <c r="IUW710" s="28"/>
      <c r="IUX710" s="243"/>
      <c r="IUY710" s="28"/>
      <c r="IUZ710" s="243"/>
      <c r="IVA710" s="28"/>
      <c r="IVB710" s="243"/>
      <c r="IVC710" s="28"/>
      <c r="IVD710" s="243"/>
      <c r="IVE710" s="28"/>
      <c r="IVF710" s="243"/>
      <c r="IVG710" s="28"/>
      <c r="IVH710" s="243"/>
      <c r="IVI710" s="28"/>
      <c r="IVJ710" s="243"/>
      <c r="IVK710" s="28"/>
      <c r="IVL710" s="243"/>
      <c r="IVM710" s="28"/>
      <c r="IVN710" s="243"/>
      <c r="IVO710" s="28"/>
      <c r="IVP710" s="243"/>
      <c r="IVQ710" s="28"/>
      <c r="IVR710" s="243"/>
      <c r="IVS710" s="28"/>
      <c r="IVT710" s="243"/>
      <c r="IVU710" s="28"/>
      <c r="IVV710" s="243"/>
      <c r="IVW710" s="28"/>
      <c r="IVX710" s="243"/>
      <c r="IVY710" s="28"/>
      <c r="IVZ710" s="243"/>
      <c r="IWA710" s="28"/>
      <c r="IWB710" s="243"/>
      <c r="IWC710" s="28"/>
      <c r="IWD710" s="243"/>
      <c r="IWE710" s="28"/>
      <c r="IWF710" s="243"/>
      <c r="IWG710" s="28"/>
      <c r="IWH710" s="243"/>
      <c r="IWI710" s="28"/>
      <c r="IWJ710" s="243"/>
      <c r="IWK710" s="28"/>
      <c r="IWL710" s="243"/>
      <c r="IWM710" s="28"/>
      <c r="IWN710" s="243"/>
      <c r="IWO710" s="28"/>
      <c r="IWP710" s="243"/>
      <c r="IWQ710" s="28"/>
      <c r="IWR710" s="243"/>
      <c r="IWS710" s="28"/>
      <c r="IWT710" s="243"/>
      <c r="IWU710" s="28"/>
      <c r="IWV710" s="243"/>
      <c r="IWW710" s="28"/>
      <c r="IWX710" s="243"/>
      <c r="IWY710" s="28"/>
      <c r="IWZ710" s="243"/>
      <c r="IXA710" s="28"/>
      <c r="IXB710" s="243"/>
      <c r="IXC710" s="28"/>
      <c r="IXD710" s="243"/>
      <c r="IXE710" s="28"/>
      <c r="IXF710" s="243"/>
      <c r="IXG710" s="28"/>
      <c r="IXH710" s="243"/>
      <c r="IXI710" s="28"/>
      <c r="IXJ710" s="243"/>
      <c r="IXK710" s="28"/>
      <c r="IXL710" s="243"/>
      <c r="IXM710" s="28"/>
      <c r="IXN710" s="243"/>
      <c r="IXO710" s="28"/>
      <c r="IXP710" s="243"/>
      <c r="IXQ710" s="28"/>
      <c r="IXR710" s="243"/>
      <c r="IXS710" s="28"/>
      <c r="IXT710" s="243"/>
      <c r="IXU710" s="28"/>
      <c r="IXV710" s="243"/>
      <c r="IXW710" s="28"/>
      <c r="IXX710" s="243"/>
      <c r="IXY710" s="28"/>
      <c r="IXZ710" s="243"/>
      <c r="IYA710" s="28"/>
      <c r="IYB710" s="243"/>
      <c r="IYC710" s="28"/>
      <c r="IYD710" s="243"/>
      <c r="IYE710" s="28"/>
      <c r="IYF710" s="243"/>
      <c r="IYG710" s="28"/>
      <c r="IYH710" s="243"/>
      <c r="IYI710" s="28"/>
      <c r="IYJ710" s="243"/>
      <c r="IYK710" s="28"/>
      <c r="IYL710" s="243"/>
      <c r="IYM710" s="28"/>
      <c r="IYN710" s="243"/>
      <c r="IYO710" s="28"/>
      <c r="IYP710" s="243"/>
      <c r="IYQ710" s="28"/>
      <c r="IYR710" s="243"/>
      <c r="IYS710" s="28"/>
      <c r="IYT710" s="243"/>
      <c r="IYU710" s="28"/>
      <c r="IYV710" s="243"/>
      <c r="IYW710" s="28"/>
      <c r="IYX710" s="243"/>
      <c r="IYY710" s="28"/>
      <c r="IYZ710" s="243"/>
      <c r="IZA710" s="28"/>
      <c r="IZB710" s="243"/>
      <c r="IZC710" s="28"/>
      <c r="IZD710" s="243"/>
      <c r="IZE710" s="28"/>
      <c r="IZF710" s="243"/>
      <c r="IZG710" s="28"/>
      <c r="IZH710" s="243"/>
      <c r="IZI710" s="28"/>
      <c r="IZJ710" s="243"/>
      <c r="IZK710" s="28"/>
      <c r="IZL710" s="243"/>
      <c r="IZM710" s="28"/>
      <c r="IZN710" s="243"/>
      <c r="IZO710" s="28"/>
      <c r="IZP710" s="243"/>
      <c r="IZQ710" s="28"/>
      <c r="IZR710" s="243"/>
      <c r="IZS710" s="28"/>
      <c r="IZT710" s="243"/>
      <c r="IZU710" s="28"/>
      <c r="IZV710" s="243"/>
      <c r="IZW710" s="28"/>
      <c r="IZX710" s="243"/>
      <c r="IZY710" s="28"/>
      <c r="IZZ710" s="243"/>
      <c r="JAA710" s="28"/>
      <c r="JAB710" s="243"/>
      <c r="JAC710" s="28"/>
      <c r="JAD710" s="243"/>
      <c r="JAE710" s="28"/>
      <c r="JAF710" s="243"/>
      <c r="JAG710" s="28"/>
      <c r="JAH710" s="243"/>
      <c r="JAI710" s="28"/>
      <c r="JAJ710" s="243"/>
      <c r="JAK710" s="28"/>
      <c r="JAL710" s="243"/>
      <c r="JAM710" s="28"/>
      <c r="JAN710" s="243"/>
      <c r="JAO710" s="28"/>
      <c r="JAP710" s="243"/>
      <c r="JAQ710" s="28"/>
      <c r="JAR710" s="243"/>
      <c r="JAS710" s="28"/>
      <c r="JAT710" s="243"/>
      <c r="JAU710" s="28"/>
      <c r="JAV710" s="243"/>
      <c r="JAW710" s="28"/>
      <c r="JAX710" s="243"/>
      <c r="JAY710" s="28"/>
      <c r="JAZ710" s="243"/>
      <c r="JBA710" s="28"/>
      <c r="JBB710" s="243"/>
      <c r="JBC710" s="28"/>
      <c r="JBD710" s="243"/>
      <c r="JBE710" s="28"/>
      <c r="JBF710" s="243"/>
      <c r="JBG710" s="28"/>
      <c r="JBH710" s="243"/>
      <c r="JBI710" s="28"/>
      <c r="JBJ710" s="243"/>
      <c r="JBK710" s="28"/>
      <c r="JBL710" s="243"/>
      <c r="JBM710" s="28"/>
      <c r="JBN710" s="243"/>
      <c r="JBO710" s="28"/>
      <c r="JBP710" s="243"/>
      <c r="JBQ710" s="28"/>
      <c r="JBR710" s="243"/>
      <c r="JBS710" s="28"/>
      <c r="JBT710" s="243"/>
      <c r="JBU710" s="28"/>
      <c r="JBV710" s="243"/>
      <c r="JBW710" s="28"/>
      <c r="JBX710" s="243"/>
      <c r="JBY710" s="28"/>
      <c r="JBZ710" s="243"/>
      <c r="JCA710" s="28"/>
      <c r="JCB710" s="243"/>
      <c r="JCC710" s="28"/>
      <c r="JCD710" s="243"/>
      <c r="JCE710" s="28"/>
      <c r="JCF710" s="243"/>
      <c r="JCG710" s="28"/>
      <c r="JCH710" s="243"/>
      <c r="JCI710" s="28"/>
      <c r="JCJ710" s="243"/>
      <c r="JCK710" s="28"/>
      <c r="JCL710" s="243"/>
      <c r="JCM710" s="28"/>
      <c r="JCN710" s="243"/>
      <c r="JCO710" s="28"/>
      <c r="JCP710" s="243"/>
      <c r="JCQ710" s="28"/>
      <c r="JCR710" s="243"/>
      <c r="JCS710" s="28"/>
      <c r="JCT710" s="243"/>
      <c r="JCU710" s="28"/>
      <c r="JCV710" s="243"/>
      <c r="JCW710" s="28"/>
      <c r="JCX710" s="243"/>
      <c r="JCY710" s="28"/>
      <c r="JCZ710" s="243"/>
      <c r="JDA710" s="28"/>
      <c r="JDB710" s="243"/>
      <c r="JDC710" s="28"/>
      <c r="JDD710" s="243"/>
      <c r="JDE710" s="28"/>
      <c r="JDF710" s="243"/>
      <c r="JDG710" s="28"/>
      <c r="JDH710" s="243"/>
      <c r="JDI710" s="28"/>
      <c r="JDJ710" s="243"/>
      <c r="JDK710" s="28"/>
      <c r="JDL710" s="243"/>
      <c r="JDM710" s="28"/>
      <c r="JDN710" s="243"/>
      <c r="JDO710" s="28"/>
      <c r="JDP710" s="243"/>
      <c r="JDQ710" s="28"/>
      <c r="JDR710" s="243"/>
      <c r="JDS710" s="28"/>
      <c r="JDT710" s="243"/>
      <c r="JDU710" s="28"/>
      <c r="JDV710" s="243"/>
      <c r="JDW710" s="28"/>
      <c r="JDX710" s="243"/>
      <c r="JDY710" s="28"/>
      <c r="JDZ710" s="243"/>
      <c r="JEA710" s="28"/>
      <c r="JEB710" s="243"/>
      <c r="JEC710" s="28"/>
      <c r="JED710" s="243"/>
      <c r="JEE710" s="28"/>
      <c r="JEF710" s="243"/>
      <c r="JEG710" s="28"/>
      <c r="JEH710" s="243"/>
      <c r="JEI710" s="28"/>
      <c r="JEJ710" s="243"/>
      <c r="JEK710" s="28"/>
      <c r="JEL710" s="243"/>
      <c r="JEM710" s="28"/>
      <c r="JEN710" s="243"/>
      <c r="JEO710" s="28"/>
      <c r="JEP710" s="243"/>
      <c r="JEQ710" s="28"/>
      <c r="JER710" s="243"/>
      <c r="JES710" s="28"/>
      <c r="JET710" s="243"/>
      <c r="JEU710" s="28"/>
      <c r="JEV710" s="243"/>
      <c r="JEW710" s="28"/>
      <c r="JEX710" s="243"/>
      <c r="JEY710" s="28"/>
      <c r="JEZ710" s="243"/>
      <c r="JFA710" s="28"/>
      <c r="JFB710" s="243"/>
      <c r="JFC710" s="28"/>
      <c r="JFD710" s="243"/>
      <c r="JFE710" s="28"/>
      <c r="JFF710" s="243"/>
      <c r="JFG710" s="28"/>
      <c r="JFH710" s="243"/>
      <c r="JFI710" s="28"/>
      <c r="JFJ710" s="243"/>
      <c r="JFK710" s="28"/>
      <c r="JFL710" s="243"/>
      <c r="JFM710" s="28"/>
      <c r="JFN710" s="243"/>
      <c r="JFO710" s="28"/>
      <c r="JFP710" s="243"/>
      <c r="JFQ710" s="28"/>
      <c r="JFR710" s="243"/>
      <c r="JFS710" s="28"/>
      <c r="JFT710" s="243"/>
      <c r="JFU710" s="28"/>
      <c r="JFV710" s="243"/>
      <c r="JFW710" s="28"/>
      <c r="JFX710" s="243"/>
      <c r="JFY710" s="28"/>
      <c r="JFZ710" s="243"/>
      <c r="JGA710" s="28"/>
      <c r="JGB710" s="243"/>
      <c r="JGC710" s="28"/>
      <c r="JGD710" s="243"/>
      <c r="JGE710" s="28"/>
      <c r="JGF710" s="243"/>
      <c r="JGG710" s="28"/>
      <c r="JGH710" s="243"/>
      <c r="JGI710" s="28"/>
      <c r="JGJ710" s="243"/>
      <c r="JGK710" s="28"/>
      <c r="JGL710" s="243"/>
      <c r="JGM710" s="28"/>
      <c r="JGN710" s="243"/>
      <c r="JGO710" s="28"/>
      <c r="JGP710" s="243"/>
      <c r="JGQ710" s="28"/>
      <c r="JGR710" s="243"/>
      <c r="JGS710" s="28"/>
      <c r="JGT710" s="243"/>
      <c r="JGU710" s="28"/>
      <c r="JGV710" s="243"/>
      <c r="JGW710" s="28"/>
      <c r="JGX710" s="243"/>
      <c r="JGY710" s="28"/>
      <c r="JGZ710" s="243"/>
      <c r="JHA710" s="28"/>
      <c r="JHB710" s="243"/>
      <c r="JHC710" s="28"/>
      <c r="JHD710" s="243"/>
      <c r="JHE710" s="28"/>
      <c r="JHF710" s="243"/>
      <c r="JHG710" s="28"/>
      <c r="JHH710" s="243"/>
      <c r="JHI710" s="28"/>
      <c r="JHJ710" s="243"/>
      <c r="JHK710" s="28"/>
      <c r="JHL710" s="243"/>
      <c r="JHM710" s="28"/>
      <c r="JHN710" s="243"/>
      <c r="JHO710" s="28"/>
      <c r="JHP710" s="243"/>
      <c r="JHQ710" s="28"/>
      <c r="JHR710" s="243"/>
      <c r="JHS710" s="28"/>
      <c r="JHT710" s="243"/>
      <c r="JHU710" s="28"/>
      <c r="JHV710" s="243"/>
      <c r="JHW710" s="28"/>
      <c r="JHX710" s="243"/>
      <c r="JHY710" s="28"/>
      <c r="JHZ710" s="243"/>
      <c r="JIA710" s="28"/>
      <c r="JIB710" s="243"/>
      <c r="JIC710" s="28"/>
      <c r="JID710" s="243"/>
      <c r="JIE710" s="28"/>
      <c r="JIF710" s="243"/>
      <c r="JIG710" s="28"/>
      <c r="JIH710" s="243"/>
      <c r="JII710" s="28"/>
      <c r="JIJ710" s="243"/>
      <c r="JIK710" s="28"/>
      <c r="JIL710" s="243"/>
      <c r="JIM710" s="28"/>
      <c r="JIN710" s="243"/>
      <c r="JIO710" s="28"/>
      <c r="JIP710" s="243"/>
      <c r="JIQ710" s="28"/>
      <c r="JIR710" s="243"/>
      <c r="JIS710" s="28"/>
      <c r="JIT710" s="243"/>
      <c r="JIU710" s="28"/>
      <c r="JIV710" s="243"/>
      <c r="JIW710" s="28"/>
      <c r="JIX710" s="243"/>
      <c r="JIY710" s="28"/>
      <c r="JIZ710" s="243"/>
      <c r="JJA710" s="28"/>
      <c r="JJB710" s="243"/>
      <c r="JJC710" s="28"/>
      <c r="JJD710" s="243"/>
      <c r="JJE710" s="28"/>
      <c r="JJF710" s="243"/>
      <c r="JJG710" s="28"/>
      <c r="JJH710" s="243"/>
      <c r="JJI710" s="28"/>
      <c r="JJJ710" s="243"/>
      <c r="JJK710" s="28"/>
      <c r="JJL710" s="243"/>
      <c r="JJM710" s="28"/>
      <c r="JJN710" s="243"/>
      <c r="JJO710" s="28"/>
      <c r="JJP710" s="243"/>
      <c r="JJQ710" s="28"/>
      <c r="JJR710" s="243"/>
      <c r="JJS710" s="28"/>
      <c r="JJT710" s="243"/>
      <c r="JJU710" s="28"/>
      <c r="JJV710" s="243"/>
      <c r="JJW710" s="28"/>
      <c r="JJX710" s="243"/>
      <c r="JJY710" s="28"/>
      <c r="JJZ710" s="243"/>
      <c r="JKA710" s="28"/>
      <c r="JKB710" s="243"/>
      <c r="JKC710" s="28"/>
      <c r="JKD710" s="243"/>
      <c r="JKE710" s="28"/>
      <c r="JKF710" s="243"/>
      <c r="JKG710" s="28"/>
      <c r="JKH710" s="243"/>
      <c r="JKI710" s="28"/>
      <c r="JKJ710" s="243"/>
      <c r="JKK710" s="28"/>
      <c r="JKL710" s="243"/>
      <c r="JKM710" s="28"/>
      <c r="JKN710" s="243"/>
      <c r="JKO710" s="28"/>
      <c r="JKP710" s="243"/>
      <c r="JKQ710" s="28"/>
      <c r="JKR710" s="243"/>
      <c r="JKS710" s="28"/>
      <c r="JKT710" s="243"/>
      <c r="JKU710" s="28"/>
      <c r="JKV710" s="243"/>
      <c r="JKW710" s="28"/>
      <c r="JKX710" s="243"/>
      <c r="JKY710" s="28"/>
      <c r="JKZ710" s="243"/>
      <c r="JLA710" s="28"/>
      <c r="JLB710" s="243"/>
      <c r="JLC710" s="28"/>
      <c r="JLD710" s="243"/>
      <c r="JLE710" s="28"/>
      <c r="JLF710" s="243"/>
      <c r="JLG710" s="28"/>
      <c r="JLH710" s="243"/>
      <c r="JLI710" s="28"/>
      <c r="JLJ710" s="243"/>
      <c r="JLK710" s="28"/>
      <c r="JLL710" s="243"/>
      <c r="JLM710" s="28"/>
      <c r="JLN710" s="243"/>
      <c r="JLO710" s="28"/>
      <c r="JLP710" s="243"/>
      <c r="JLQ710" s="28"/>
      <c r="JLR710" s="243"/>
      <c r="JLS710" s="28"/>
      <c r="JLT710" s="243"/>
      <c r="JLU710" s="28"/>
      <c r="JLV710" s="243"/>
      <c r="JLW710" s="28"/>
      <c r="JLX710" s="243"/>
      <c r="JLY710" s="28"/>
      <c r="JLZ710" s="243"/>
      <c r="JMA710" s="28"/>
      <c r="JMB710" s="243"/>
      <c r="JMC710" s="28"/>
      <c r="JMD710" s="243"/>
      <c r="JME710" s="28"/>
      <c r="JMF710" s="243"/>
      <c r="JMG710" s="28"/>
      <c r="JMH710" s="243"/>
      <c r="JMI710" s="28"/>
      <c r="JMJ710" s="243"/>
      <c r="JMK710" s="28"/>
      <c r="JML710" s="243"/>
      <c r="JMM710" s="28"/>
      <c r="JMN710" s="243"/>
      <c r="JMO710" s="28"/>
      <c r="JMP710" s="243"/>
      <c r="JMQ710" s="28"/>
      <c r="JMR710" s="243"/>
      <c r="JMS710" s="28"/>
      <c r="JMT710" s="243"/>
      <c r="JMU710" s="28"/>
      <c r="JMV710" s="243"/>
      <c r="JMW710" s="28"/>
      <c r="JMX710" s="243"/>
      <c r="JMY710" s="28"/>
      <c r="JMZ710" s="243"/>
      <c r="JNA710" s="28"/>
      <c r="JNB710" s="243"/>
      <c r="JNC710" s="28"/>
      <c r="JND710" s="243"/>
      <c r="JNE710" s="28"/>
      <c r="JNF710" s="243"/>
      <c r="JNG710" s="28"/>
      <c r="JNH710" s="243"/>
      <c r="JNI710" s="28"/>
      <c r="JNJ710" s="243"/>
      <c r="JNK710" s="28"/>
      <c r="JNL710" s="243"/>
      <c r="JNM710" s="28"/>
      <c r="JNN710" s="243"/>
      <c r="JNO710" s="28"/>
      <c r="JNP710" s="243"/>
      <c r="JNQ710" s="28"/>
      <c r="JNR710" s="243"/>
      <c r="JNS710" s="28"/>
      <c r="JNT710" s="243"/>
      <c r="JNU710" s="28"/>
      <c r="JNV710" s="243"/>
      <c r="JNW710" s="28"/>
      <c r="JNX710" s="243"/>
      <c r="JNY710" s="28"/>
      <c r="JNZ710" s="243"/>
      <c r="JOA710" s="28"/>
      <c r="JOB710" s="243"/>
      <c r="JOC710" s="28"/>
      <c r="JOD710" s="243"/>
      <c r="JOE710" s="28"/>
      <c r="JOF710" s="243"/>
      <c r="JOG710" s="28"/>
      <c r="JOH710" s="243"/>
      <c r="JOI710" s="28"/>
      <c r="JOJ710" s="243"/>
      <c r="JOK710" s="28"/>
      <c r="JOL710" s="243"/>
      <c r="JOM710" s="28"/>
      <c r="JON710" s="243"/>
      <c r="JOO710" s="28"/>
      <c r="JOP710" s="243"/>
      <c r="JOQ710" s="28"/>
      <c r="JOR710" s="243"/>
      <c r="JOS710" s="28"/>
      <c r="JOT710" s="243"/>
      <c r="JOU710" s="28"/>
      <c r="JOV710" s="243"/>
      <c r="JOW710" s="28"/>
      <c r="JOX710" s="243"/>
      <c r="JOY710" s="28"/>
      <c r="JOZ710" s="243"/>
      <c r="JPA710" s="28"/>
      <c r="JPB710" s="243"/>
      <c r="JPC710" s="28"/>
      <c r="JPD710" s="243"/>
      <c r="JPE710" s="28"/>
      <c r="JPF710" s="243"/>
      <c r="JPG710" s="28"/>
      <c r="JPH710" s="243"/>
      <c r="JPI710" s="28"/>
      <c r="JPJ710" s="243"/>
      <c r="JPK710" s="28"/>
      <c r="JPL710" s="243"/>
      <c r="JPM710" s="28"/>
      <c r="JPN710" s="243"/>
      <c r="JPO710" s="28"/>
      <c r="JPP710" s="243"/>
      <c r="JPQ710" s="28"/>
      <c r="JPR710" s="243"/>
      <c r="JPS710" s="28"/>
      <c r="JPT710" s="243"/>
      <c r="JPU710" s="28"/>
      <c r="JPV710" s="243"/>
      <c r="JPW710" s="28"/>
      <c r="JPX710" s="243"/>
      <c r="JPY710" s="28"/>
      <c r="JPZ710" s="243"/>
      <c r="JQA710" s="28"/>
      <c r="JQB710" s="243"/>
      <c r="JQC710" s="28"/>
      <c r="JQD710" s="243"/>
      <c r="JQE710" s="28"/>
      <c r="JQF710" s="243"/>
      <c r="JQG710" s="28"/>
      <c r="JQH710" s="243"/>
      <c r="JQI710" s="28"/>
      <c r="JQJ710" s="243"/>
      <c r="JQK710" s="28"/>
      <c r="JQL710" s="243"/>
      <c r="JQM710" s="28"/>
      <c r="JQN710" s="243"/>
      <c r="JQO710" s="28"/>
      <c r="JQP710" s="243"/>
      <c r="JQQ710" s="28"/>
      <c r="JQR710" s="243"/>
      <c r="JQS710" s="28"/>
      <c r="JQT710" s="243"/>
      <c r="JQU710" s="28"/>
      <c r="JQV710" s="243"/>
      <c r="JQW710" s="28"/>
      <c r="JQX710" s="243"/>
      <c r="JQY710" s="28"/>
      <c r="JQZ710" s="243"/>
      <c r="JRA710" s="28"/>
      <c r="JRB710" s="243"/>
      <c r="JRC710" s="28"/>
      <c r="JRD710" s="243"/>
      <c r="JRE710" s="28"/>
      <c r="JRF710" s="243"/>
      <c r="JRG710" s="28"/>
      <c r="JRH710" s="243"/>
      <c r="JRI710" s="28"/>
      <c r="JRJ710" s="243"/>
      <c r="JRK710" s="28"/>
      <c r="JRL710" s="243"/>
      <c r="JRM710" s="28"/>
      <c r="JRN710" s="243"/>
      <c r="JRO710" s="28"/>
      <c r="JRP710" s="243"/>
      <c r="JRQ710" s="28"/>
      <c r="JRR710" s="243"/>
      <c r="JRS710" s="28"/>
      <c r="JRT710" s="243"/>
      <c r="JRU710" s="28"/>
      <c r="JRV710" s="243"/>
      <c r="JRW710" s="28"/>
      <c r="JRX710" s="243"/>
      <c r="JRY710" s="28"/>
      <c r="JRZ710" s="243"/>
      <c r="JSA710" s="28"/>
      <c r="JSB710" s="243"/>
      <c r="JSC710" s="28"/>
      <c r="JSD710" s="243"/>
      <c r="JSE710" s="28"/>
      <c r="JSF710" s="243"/>
      <c r="JSG710" s="28"/>
      <c r="JSH710" s="243"/>
      <c r="JSI710" s="28"/>
      <c r="JSJ710" s="243"/>
      <c r="JSK710" s="28"/>
      <c r="JSL710" s="243"/>
      <c r="JSM710" s="28"/>
      <c r="JSN710" s="243"/>
      <c r="JSO710" s="28"/>
      <c r="JSP710" s="243"/>
      <c r="JSQ710" s="28"/>
      <c r="JSR710" s="243"/>
      <c r="JSS710" s="28"/>
      <c r="JST710" s="243"/>
      <c r="JSU710" s="28"/>
      <c r="JSV710" s="243"/>
      <c r="JSW710" s="28"/>
      <c r="JSX710" s="243"/>
      <c r="JSY710" s="28"/>
      <c r="JSZ710" s="243"/>
      <c r="JTA710" s="28"/>
      <c r="JTB710" s="243"/>
      <c r="JTC710" s="28"/>
      <c r="JTD710" s="243"/>
      <c r="JTE710" s="28"/>
      <c r="JTF710" s="243"/>
      <c r="JTG710" s="28"/>
      <c r="JTH710" s="243"/>
      <c r="JTI710" s="28"/>
      <c r="JTJ710" s="243"/>
      <c r="JTK710" s="28"/>
      <c r="JTL710" s="243"/>
      <c r="JTM710" s="28"/>
      <c r="JTN710" s="243"/>
      <c r="JTO710" s="28"/>
      <c r="JTP710" s="243"/>
      <c r="JTQ710" s="28"/>
      <c r="JTR710" s="243"/>
      <c r="JTS710" s="28"/>
      <c r="JTT710" s="243"/>
      <c r="JTU710" s="28"/>
      <c r="JTV710" s="243"/>
      <c r="JTW710" s="28"/>
      <c r="JTX710" s="243"/>
      <c r="JTY710" s="28"/>
      <c r="JTZ710" s="243"/>
      <c r="JUA710" s="28"/>
      <c r="JUB710" s="243"/>
      <c r="JUC710" s="28"/>
      <c r="JUD710" s="243"/>
      <c r="JUE710" s="28"/>
      <c r="JUF710" s="243"/>
      <c r="JUG710" s="28"/>
      <c r="JUH710" s="243"/>
      <c r="JUI710" s="28"/>
      <c r="JUJ710" s="243"/>
      <c r="JUK710" s="28"/>
      <c r="JUL710" s="243"/>
      <c r="JUM710" s="28"/>
      <c r="JUN710" s="243"/>
      <c r="JUO710" s="28"/>
      <c r="JUP710" s="243"/>
      <c r="JUQ710" s="28"/>
      <c r="JUR710" s="243"/>
      <c r="JUS710" s="28"/>
      <c r="JUT710" s="243"/>
      <c r="JUU710" s="28"/>
      <c r="JUV710" s="243"/>
      <c r="JUW710" s="28"/>
      <c r="JUX710" s="243"/>
      <c r="JUY710" s="28"/>
      <c r="JUZ710" s="243"/>
      <c r="JVA710" s="28"/>
      <c r="JVB710" s="243"/>
      <c r="JVC710" s="28"/>
      <c r="JVD710" s="243"/>
      <c r="JVE710" s="28"/>
      <c r="JVF710" s="243"/>
      <c r="JVG710" s="28"/>
      <c r="JVH710" s="243"/>
      <c r="JVI710" s="28"/>
      <c r="JVJ710" s="243"/>
      <c r="JVK710" s="28"/>
      <c r="JVL710" s="243"/>
      <c r="JVM710" s="28"/>
      <c r="JVN710" s="243"/>
      <c r="JVO710" s="28"/>
      <c r="JVP710" s="243"/>
      <c r="JVQ710" s="28"/>
      <c r="JVR710" s="243"/>
      <c r="JVS710" s="28"/>
      <c r="JVT710" s="243"/>
      <c r="JVU710" s="28"/>
      <c r="JVV710" s="243"/>
      <c r="JVW710" s="28"/>
      <c r="JVX710" s="243"/>
      <c r="JVY710" s="28"/>
      <c r="JVZ710" s="243"/>
      <c r="JWA710" s="28"/>
      <c r="JWB710" s="243"/>
      <c r="JWC710" s="28"/>
      <c r="JWD710" s="243"/>
      <c r="JWE710" s="28"/>
      <c r="JWF710" s="243"/>
      <c r="JWG710" s="28"/>
      <c r="JWH710" s="243"/>
      <c r="JWI710" s="28"/>
      <c r="JWJ710" s="243"/>
      <c r="JWK710" s="28"/>
      <c r="JWL710" s="243"/>
      <c r="JWM710" s="28"/>
      <c r="JWN710" s="243"/>
      <c r="JWO710" s="28"/>
      <c r="JWP710" s="243"/>
      <c r="JWQ710" s="28"/>
      <c r="JWR710" s="243"/>
      <c r="JWS710" s="28"/>
      <c r="JWT710" s="243"/>
      <c r="JWU710" s="28"/>
      <c r="JWV710" s="243"/>
      <c r="JWW710" s="28"/>
      <c r="JWX710" s="243"/>
      <c r="JWY710" s="28"/>
      <c r="JWZ710" s="243"/>
      <c r="JXA710" s="28"/>
      <c r="JXB710" s="243"/>
      <c r="JXC710" s="28"/>
      <c r="JXD710" s="243"/>
      <c r="JXE710" s="28"/>
      <c r="JXF710" s="243"/>
      <c r="JXG710" s="28"/>
      <c r="JXH710" s="243"/>
      <c r="JXI710" s="28"/>
      <c r="JXJ710" s="243"/>
      <c r="JXK710" s="28"/>
      <c r="JXL710" s="243"/>
      <c r="JXM710" s="28"/>
      <c r="JXN710" s="243"/>
      <c r="JXO710" s="28"/>
      <c r="JXP710" s="243"/>
      <c r="JXQ710" s="28"/>
      <c r="JXR710" s="243"/>
      <c r="JXS710" s="28"/>
      <c r="JXT710" s="243"/>
      <c r="JXU710" s="28"/>
      <c r="JXV710" s="243"/>
      <c r="JXW710" s="28"/>
      <c r="JXX710" s="243"/>
      <c r="JXY710" s="28"/>
      <c r="JXZ710" s="243"/>
      <c r="JYA710" s="28"/>
      <c r="JYB710" s="243"/>
      <c r="JYC710" s="28"/>
      <c r="JYD710" s="243"/>
      <c r="JYE710" s="28"/>
      <c r="JYF710" s="243"/>
      <c r="JYG710" s="28"/>
      <c r="JYH710" s="243"/>
      <c r="JYI710" s="28"/>
      <c r="JYJ710" s="243"/>
      <c r="JYK710" s="28"/>
      <c r="JYL710" s="243"/>
      <c r="JYM710" s="28"/>
      <c r="JYN710" s="243"/>
      <c r="JYO710" s="28"/>
      <c r="JYP710" s="243"/>
      <c r="JYQ710" s="28"/>
      <c r="JYR710" s="243"/>
      <c r="JYS710" s="28"/>
      <c r="JYT710" s="243"/>
      <c r="JYU710" s="28"/>
      <c r="JYV710" s="243"/>
      <c r="JYW710" s="28"/>
      <c r="JYX710" s="243"/>
      <c r="JYY710" s="28"/>
      <c r="JYZ710" s="243"/>
      <c r="JZA710" s="28"/>
      <c r="JZB710" s="243"/>
      <c r="JZC710" s="28"/>
      <c r="JZD710" s="243"/>
      <c r="JZE710" s="28"/>
      <c r="JZF710" s="243"/>
      <c r="JZG710" s="28"/>
      <c r="JZH710" s="243"/>
      <c r="JZI710" s="28"/>
      <c r="JZJ710" s="243"/>
      <c r="JZK710" s="28"/>
      <c r="JZL710" s="243"/>
      <c r="JZM710" s="28"/>
      <c r="JZN710" s="243"/>
      <c r="JZO710" s="28"/>
      <c r="JZP710" s="243"/>
      <c r="JZQ710" s="28"/>
      <c r="JZR710" s="243"/>
      <c r="JZS710" s="28"/>
      <c r="JZT710" s="243"/>
      <c r="JZU710" s="28"/>
      <c r="JZV710" s="243"/>
      <c r="JZW710" s="28"/>
      <c r="JZX710" s="243"/>
      <c r="JZY710" s="28"/>
      <c r="JZZ710" s="243"/>
      <c r="KAA710" s="28"/>
      <c r="KAB710" s="243"/>
      <c r="KAC710" s="28"/>
      <c r="KAD710" s="243"/>
      <c r="KAE710" s="28"/>
      <c r="KAF710" s="243"/>
      <c r="KAG710" s="28"/>
      <c r="KAH710" s="243"/>
      <c r="KAI710" s="28"/>
      <c r="KAJ710" s="243"/>
      <c r="KAK710" s="28"/>
      <c r="KAL710" s="243"/>
      <c r="KAM710" s="28"/>
      <c r="KAN710" s="243"/>
      <c r="KAO710" s="28"/>
      <c r="KAP710" s="243"/>
      <c r="KAQ710" s="28"/>
      <c r="KAR710" s="243"/>
      <c r="KAS710" s="28"/>
      <c r="KAT710" s="243"/>
      <c r="KAU710" s="28"/>
      <c r="KAV710" s="243"/>
      <c r="KAW710" s="28"/>
      <c r="KAX710" s="243"/>
      <c r="KAY710" s="28"/>
      <c r="KAZ710" s="243"/>
      <c r="KBA710" s="28"/>
      <c r="KBB710" s="243"/>
      <c r="KBC710" s="28"/>
      <c r="KBD710" s="243"/>
      <c r="KBE710" s="28"/>
      <c r="KBF710" s="243"/>
      <c r="KBG710" s="28"/>
      <c r="KBH710" s="243"/>
      <c r="KBI710" s="28"/>
      <c r="KBJ710" s="243"/>
      <c r="KBK710" s="28"/>
      <c r="KBL710" s="243"/>
      <c r="KBM710" s="28"/>
      <c r="KBN710" s="243"/>
      <c r="KBO710" s="28"/>
      <c r="KBP710" s="243"/>
      <c r="KBQ710" s="28"/>
      <c r="KBR710" s="243"/>
      <c r="KBS710" s="28"/>
      <c r="KBT710" s="243"/>
      <c r="KBU710" s="28"/>
      <c r="KBV710" s="243"/>
      <c r="KBW710" s="28"/>
      <c r="KBX710" s="243"/>
      <c r="KBY710" s="28"/>
      <c r="KBZ710" s="243"/>
      <c r="KCA710" s="28"/>
      <c r="KCB710" s="243"/>
      <c r="KCC710" s="28"/>
      <c r="KCD710" s="243"/>
      <c r="KCE710" s="28"/>
      <c r="KCF710" s="243"/>
      <c r="KCG710" s="28"/>
      <c r="KCH710" s="243"/>
      <c r="KCI710" s="28"/>
      <c r="KCJ710" s="243"/>
      <c r="KCK710" s="28"/>
      <c r="KCL710" s="243"/>
      <c r="KCM710" s="28"/>
      <c r="KCN710" s="243"/>
      <c r="KCO710" s="28"/>
      <c r="KCP710" s="243"/>
      <c r="KCQ710" s="28"/>
      <c r="KCR710" s="243"/>
      <c r="KCS710" s="28"/>
      <c r="KCT710" s="243"/>
      <c r="KCU710" s="28"/>
      <c r="KCV710" s="243"/>
      <c r="KCW710" s="28"/>
      <c r="KCX710" s="243"/>
      <c r="KCY710" s="28"/>
      <c r="KCZ710" s="243"/>
      <c r="KDA710" s="28"/>
      <c r="KDB710" s="243"/>
      <c r="KDC710" s="28"/>
      <c r="KDD710" s="243"/>
      <c r="KDE710" s="28"/>
      <c r="KDF710" s="243"/>
      <c r="KDG710" s="28"/>
      <c r="KDH710" s="243"/>
      <c r="KDI710" s="28"/>
      <c r="KDJ710" s="243"/>
      <c r="KDK710" s="28"/>
      <c r="KDL710" s="243"/>
      <c r="KDM710" s="28"/>
      <c r="KDN710" s="243"/>
      <c r="KDO710" s="28"/>
      <c r="KDP710" s="243"/>
      <c r="KDQ710" s="28"/>
      <c r="KDR710" s="243"/>
      <c r="KDS710" s="28"/>
      <c r="KDT710" s="243"/>
      <c r="KDU710" s="28"/>
      <c r="KDV710" s="243"/>
      <c r="KDW710" s="28"/>
      <c r="KDX710" s="243"/>
      <c r="KDY710" s="28"/>
      <c r="KDZ710" s="243"/>
      <c r="KEA710" s="28"/>
      <c r="KEB710" s="243"/>
      <c r="KEC710" s="28"/>
      <c r="KED710" s="243"/>
      <c r="KEE710" s="28"/>
      <c r="KEF710" s="243"/>
      <c r="KEG710" s="28"/>
      <c r="KEH710" s="243"/>
      <c r="KEI710" s="28"/>
      <c r="KEJ710" s="243"/>
      <c r="KEK710" s="28"/>
      <c r="KEL710" s="243"/>
      <c r="KEM710" s="28"/>
      <c r="KEN710" s="243"/>
      <c r="KEO710" s="28"/>
      <c r="KEP710" s="243"/>
      <c r="KEQ710" s="28"/>
      <c r="KER710" s="243"/>
      <c r="KES710" s="28"/>
      <c r="KET710" s="243"/>
      <c r="KEU710" s="28"/>
      <c r="KEV710" s="243"/>
      <c r="KEW710" s="28"/>
      <c r="KEX710" s="243"/>
      <c r="KEY710" s="28"/>
      <c r="KEZ710" s="243"/>
      <c r="KFA710" s="28"/>
      <c r="KFB710" s="243"/>
      <c r="KFC710" s="28"/>
      <c r="KFD710" s="243"/>
      <c r="KFE710" s="28"/>
      <c r="KFF710" s="243"/>
      <c r="KFG710" s="28"/>
      <c r="KFH710" s="243"/>
      <c r="KFI710" s="28"/>
      <c r="KFJ710" s="243"/>
      <c r="KFK710" s="28"/>
      <c r="KFL710" s="243"/>
      <c r="KFM710" s="28"/>
      <c r="KFN710" s="243"/>
      <c r="KFO710" s="28"/>
      <c r="KFP710" s="243"/>
      <c r="KFQ710" s="28"/>
      <c r="KFR710" s="243"/>
      <c r="KFS710" s="28"/>
      <c r="KFT710" s="243"/>
      <c r="KFU710" s="28"/>
      <c r="KFV710" s="243"/>
      <c r="KFW710" s="28"/>
      <c r="KFX710" s="243"/>
      <c r="KFY710" s="28"/>
      <c r="KFZ710" s="243"/>
      <c r="KGA710" s="28"/>
      <c r="KGB710" s="243"/>
      <c r="KGC710" s="28"/>
      <c r="KGD710" s="243"/>
      <c r="KGE710" s="28"/>
      <c r="KGF710" s="243"/>
      <c r="KGG710" s="28"/>
      <c r="KGH710" s="243"/>
      <c r="KGI710" s="28"/>
      <c r="KGJ710" s="243"/>
      <c r="KGK710" s="28"/>
      <c r="KGL710" s="243"/>
      <c r="KGM710" s="28"/>
      <c r="KGN710" s="243"/>
      <c r="KGO710" s="28"/>
      <c r="KGP710" s="243"/>
      <c r="KGQ710" s="28"/>
      <c r="KGR710" s="243"/>
      <c r="KGS710" s="28"/>
      <c r="KGT710" s="243"/>
      <c r="KGU710" s="28"/>
      <c r="KGV710" s="243"/>
      <c r="KGW710" s="28"/>
      <c r="KGX710" s="243"/>
      <c r="KGY710" s="28"/>
      <c r="KGZ710" s="243"/>
      <c r="KHA710" s="28"/>
      <c r="KHB710" s="243"/>
      <c r="KHC710" s="28"/>
      <c r="KHD710" s="243"/>
      <c r="KHE710" s="28"/>
      <c r="KHF710" s="243"/>
      <c r="KHG710" s="28"/>
      <c r="KHH710" s="243"/>
      <c r="KHI710" s="28"/>
      <c r="KHJ710" s="243"/>
      <c r="KHK710" s="28"/>
      <c r="KHL710" s="243"/>
      <c r="KHM710" s="28"/>
      <c r="KHN710" s="243"/>
      <c r="KHO710" s="28"/>
      <c r="KHP710" s="243"/>
      <c r="KHQ710" s="28"/>
      <c r="KHR710" s="243"/>
      <c r="KHS710" s="28"/>
      <c r="KHT710" s="243"/>
      <c r="KHU710" s="28"/>
      <c r="KHV710" s="243"/>
      <c r="KHW710" s="28"/>
      <c r="KHX710" s="243"/>
      <c r="KHY710" s="28"/>
      <c r="KHZ710" s="243"/>
      <c r="KIA710" s="28"/>
      <c r="KIB710" s="243"/>
      <c r="KIC710" s="28"/>
      <c r="KID710" s="243"/>
      <c r="KIE710" s="28"/>
      <c r="KIF710" s="243"/>
      <c r="KIG710" s="28"/>
      <c r="KIH710" s="243"/>
      <c r="KII710" s="28"/>
      <c r="KIJ710" s="243"/>
      <c r="KIK710" s="28"/>
      <c r="KIL710" s="243"/>
      <c r="KIM710" s="28"/>
      <c r="KIN710" s="243"/>
      <c r="KIO710" s="28"/>
      <c r="KIP710" s="243"/>
      <c r="KIQ710" s="28"/>
      <c r="KIR710" s="243"/>
      <c r="KIS710" s="28"/>
      <c r="KIT710" s="243"/>
      <c r="KIU710" s="28"/>
      <c r="KIV710" s="243"/>
      <c r="KIW710" s="28"/>
      <c r="KIX710" s="243"/>
      <c r="KIY710" s="28"/>
      <c r="KIZ710" s="243"/>
      <c r="KJA710" s="28"/>
      <c r="KJB710" s="243"/>
      <c r="KJC710" s="28"/>
      <c r="KJD710" s="243"/>
      <c r="KJE710" s="28"/>
      <c r="KJF710" s="243"/>
      <c r="KJG710" s="28"/>
      <c r="KJH710" s="243"/>
      <c r="KJI710" s="28"/>
      <c r="KJJ710" s="243"/>
      <c r="KJK710" s="28"/>
      <c r="KJL710" s="243"/>
      <c r="KJM710" s="28"/>
      <c r="KJN710" s="243"/>
      <c r="KJO710" s="28"/>
      <c r="KJP710" s="243"/>
      <c r="KJQ710" s="28"/>
      <c r="KJR710" s="243"/>
      <c r="KJS710" s="28"/>
      <c r="KJT710" s="243"/>
      <c r="KJU710" s="28"/>
      <c r="KJV710" s="243"/>
      <c r="KJW710" s="28"/>
      <c r="KJX710" s="243"/>
      <c r="KJY710" s="28"/>
      <c r="KJZ710" s="243"/>
      <c r="KKA710" s="28"/>
      <c r="KKB710" s="243"/>
      <c r="KKC710" s="28"/>
      <c r="KKD710" s="243"/>
      <c r="KKE710" s="28"/>
      <c r="KKF710" s="243"/>
      <c r="KKG710" s="28"/>
      <c r="KKH710" s="243"/>
      <c r="KKI710" s="28"/>
      <c r="KKJ710" s="243"/>
      <c r="KKK710" s="28"/>
      <c r="KKL710" s="243"/>
      <c r="KKM710" s="28"/>
      <c r="KKN710" s="243"/>
      <c r="KKO710" s="28"/>
      <c r="KKP710" s="243"/>
      <c r="KKQ710" s="28"/>
      <c r="KKR710" s="243"/>
      <c r="KKS710" s="28"/>
      <c r="KKT710" s="243"/>
      <c r="KKU710" s="28"/>
      <c r="KKV710" s="243"/>
      <c r="KKW710" s="28"/>
      <c r="KKX710" s="243"/>
      <c r="KKY710" s="28"/>
      <c r="KKZ710" s="243"/>
      <c r="KLA710" s="28"/>
      <c r="KLB710" s="243"/>
      <c r="KLC710" s="28"/>
      <c r="KLD710" s="243"/>
      <c r="KLE710" s="28"/>
      <c r="KLF710" s="243"/>
      <c r="KLG710" s="28"/>
      <c r="KLH710" s="243"/>
      <c r="KLI710" s="28"/>
      <c r="KLJ710" s="243"/>
      <c r="KLK710" s="28"/>
      <c r="KLL710" s="243"/>
      <c r="KLM710" s="28"/>
      <c r="KLN710" s="243"/>
      <c r="KLO710" s="28"/>
      <c r="KLP710" s="243"/>
      <c r="KLQ710" s="28"/>
      <c r="KLR710" s="243"/>
      <c r="KLS710" s="28"/>
      <c r="KLT710" s="243"/>
      <c r="KLU710" s="28"/>
      <c r="KLV710" s="243"/>
      <c r="KLW710" s="28"/>
      <c r="KLX710" s="243"/>
      <c r="KLY710" s="28"/>
      <c r="KLZ710" s="243"/>
      <c r="KMA710" s="28"/>
      <c r="KMB710" s="243"/>
      <c r="KMC710" s="28"/>
      <c r="KMD710" s="243"/>
      <c r="KME710" s="28"/>
      <c r="KMF710" s="243"/>
      <c r="KMG710" s="28"/>
      <c r="KMH710" s="243"/>
      <c r="KMI710" s="28"/>
      <c r="KMJ710" s="243"/>
      <c r="KMK710" s="28"/>
      <c r="KML710" s="243"/>
      <c r="KMM710" s="28"/>
      <c r="KMN710" s="243"/>
      <c r="KMO710" s="28"/>
      <c r="KMP710" s="243"/>
      <c r="KMQ710" s="28"/>
      <c r="KMR710" s="243"/>
      <c r="KMS710" s="28"/>
      <c r="KMT710" s="243"/>
      <c r="KMU710" s="28"/>
      <c r="KMV710" s="243"/>
      <c r="KMW710" s="28"/>
      <c r="KMX710" s="243"/>
      <c r="KMY710" s="28"/>
      <c r="KMZ710" s="243"/>
      <c r="KNA710" s="28"/>
      <c r="KNB710" s="243"/>
      <c r="KNC710" s="28"/>
      <c r="KND710" s="243"/>
      <c r="KNE710" s="28"/>
      <c r="KNF710" s="243"/>
      <c r="KNG710" s="28"/>
      <c r="KNH710" s="243"/>
      <c r="KNI710" s="28"/>
      <c r="KNJ710" s="243"/>
      <c r="KNK710" s="28"/>
      <c r="KNL710" s="243"/>
      <c r="KNM710" s="28"/>
      <c r="KNN710" s="243"/>
      <c r="KNO710" s="28"/>
      <c r="KNP710" s="243"/>
      <c r="KNQ710" s="28"/>
      <c r="KNR710" s="243"/>
      <c r="KNS710" s="28"/>
      <c r="KNT710" s="243"/>
      <c r="KNU710" s="28"/>
      <c r="KNV710" s="243"/>
      <c r="KNW710" s="28"/>
      <c r="KNX710" s="243"/>
      <c r="KNY710" s="28"/>
      <c r="KNZ710" s="243"/>
      <c r="KOA710" s="28"/>
      <c r="KOB710" s="243"/>
      <c r="KOC710" s="28"/>
      <c r="KOD710" s="243"/>
      <c r="KOE710" s="28"/>
      <c r="KOF710" s="243"/>
      <c r="KOG710" s="28"/>
      <c r="KOH710" s="243"/>
      <c r="KOI710" s="28"/>
      <c r="KOJ710" s="243"/>
      <c r="KOK710" s="28"/>
      <c r="KOL710" s="243"/>
      <c r="KOM710" s="28"/>
      <c r="KON710" s="243"/>
      <c r="KOO710" s="28"/>
      <c r="KOP710" s="243"/>
      <c r="KOQ710" s="28"/>
      <c r="KOR710" s="243"/>
      <c r="KOS710" s="28"/>
      <c r="KOT710" s="243"/>
      <c r="KOU710" s="28"/>
      <c r="KOV710" s="243"/>
      <c r="KOW710" s="28"/>
      <c r="KOX710" s="243"/>
      <c r="KOY710" s="28"/>
      <c r="KOZ710" s="243"/>
      <c r="KPA710" s="28"/>
      <c r="KPB710" s="243"/>
      <c r="KPC710" s="28"/>
      <c r="KPD710" s="243"/>
      <c r="KPE710" s="28"/>
      <c r="KPF710" s="243"/>
      <c r="KPG710" s="28"/>
      <c r="KPH710" s="243"/>
      <c r="KPI710" s="28"/>
      <c r="KPJ710" s="243"/>
      <c r="KPK710" s="28"/>
      <c r="KPL710" s="243"/>
      <c r="KPM710" s="28"/>
      <c r="KPN710" s="243"/>
      <c r="KPO710" s="28"/>
      <c r="KPP710" s="243"/>
      <c r="KPQ710" s="28"/>
      <c r="KPR710" s="243"/>
      <c r="KPS710" s="28"/>
      <c r="KPT710" s="243"/>
      <c r="KPU710" s="28"/>
      <c r="KPV710" s="243"/>
      <c r="KPW710" s="28"/>
      <c r="KPX710" s="243"/>
      <c r="KPY710" s="28"/>
      <c r="KPZ710" s="243"/>
      <c r="KQA710" s="28"/>
      <c r="KQB710" s="243"/>
      <c r="KQC710" s="28"/>
      <c r="KQD710" s="243"/>
      <c r="KQE710" s="28"/>
      <c r="KQF710" s="243"/>
      <c r="KQG710" s="28"/>
      <c r="KQH710" s="243"/>
      <c r="KQI710" s="28"/>
      <c r="KQJ710" s="243"/>
      <c r="KQK710" s="28"/>
      <c r="KQL710" s="243"/>
      <c r="KQM710" s="28"/>
      <c r="KQN710" s="243"/>
      <c r="KQO710" s="28"/>
      <c r="KQP710" s="243"/>
      <c r="KQQ710" s="28"/>
      <c r="KQR710" s="243"/>
      <c r="KQS710" s="28"/>
      <c r="KQT710" s="243"/>
      <c r="KQU710" s="28"/>
      <c r="KQV710" s="243"/>
      <c r="KQW710" s="28"/>
      <c r="KQX710" s="243"/>
      <c r="KQY710" s="28"/>
      <c r="KQZ710" s="243"/>
      <c r="KRA710" s="28"/>
      <c r="KRB710" s="243"/>
      <c r="KRC710" s="28"/>
      <c r="KRD710" s="243"/>
      <c r="KRE710" s="28"/>
      <c r="KRF710" s="243"/>
      <c r="KRG710" s="28"/>
      <c r="KRH710" s="243"/>
      <c r="KRI710" s="28"/>
      <c r="KRJ710" s="243"/>
      <c r="KRK710" s="28"/>
      <c r="KRL710" s="243"/>
      <c r="KRM710" s="28"/>
      <c r="KRN710" s="243"/>
      <c r="KRO710" s="28"/>
      <c r="KRP710" s="243"/>
      <c r="KRQ710" s="28"/>
      <c r="KRR710" s="243"/>
      <c r="KRS710" s="28"/>
      <c r="KRT710" s="243"/>
      <c r="KRU710" s="28"/>
      <c r="KRV710" s="243"/>
      <c r="KRW710" s="28"/>
      <c r="KRX710" s="243"/>
      <c r="KRY710" s="28"/>
      <c r="KRZ710" s="243"/>
      <c r="KSA710" s="28"/>
      <c r="KSB710" s="243"/>
      <c r="KSC710" s="28"/>
      <c r="KSD710" s="243"/>
      <c r="KSE710" s="28"/>
      <c r="KSF710" s="243"/>
      <c r="KSG710" s="28"/>
      <c r="KSH710" s="243"/>
      <c r="KSI710" s="28"/>
      <c r="KSJ710" s="243"/>
      <c r="KSK710" s="28"/>
      <c r="KSL710" s="243"/>
      <c r="KSM710" s="28"/>
      <c r="KSN710" s="243"/>
      <c r="KSO710" s="28"/>
      <c r="KSP710" s="243"/>
      <c r="KSQ710" s="28"/>
      <c r="KSR710" s="243"/>
      <c r="KSS710" s="28"/>
      <c r="KST710" s="243"/>
      <c r="KSU710" s="28"/>
      <c r="KSV710" s="243"/>
      <c r="KSW710" s="28"/>
      <c r="KSX710" s="243"/>
      <c r="KSY710" s="28"/>
      <c r="KSZ710" s="243"/>
      <c r="KTA710" s="28"/>
      <c r="KTB710" s="243"/>
      <c r="KTC710" s="28"/>
      <c r="KTD710" s="243"/>
      <c r="KTE710" s="28"/>
      <c r="KTF710" s="243"/>
      <c r="KTG710" s="28"/>
      <c r="KTH710" s="243"/>
      <c r="KTI710" s="28"/>
      <c r="KTJ710" s="243"/>
      <c r="KTK710" s="28"/>
      <c r="KTL710" s="243"/>
      <c r="KTM710" s="28"/>
      <c r="KTN710" s="243"/>
      <c r="KTO710" s="28"/>
      <c r="KTP710" s="243"/>
      <c r="KTQ710" s="28"/>
      <c r="KTR710" s="243"/>
      <c r="KTS710" s="28"/>
      <c r="KTT710" s="243"/>
      <c r="KTU710" s="28"/>
      <c r="KTV710" s="243"/>
      <c r="KTW710" s="28"/>
      <c r="KTX710" s="243"/>
      <c r="KTY710" s="28"/>
      <c r="KTZ710" s="243"/>
      <c r="KUA710" s="28"/>
      <c r="KUB710" s="243"/>
      <c r="KUC710" s="28"/>
      <c r="KUD710" s="243"/>
      <c r="KUE710" s="28"/>
      <c r="KUF710" s="243"/>
      <c r="KUG710" s="28"/>
      <c r="KUH710" s="243"/>
      <c r="KUI710" s="28"/>
      <c r="KUJ710" s="243"/>
      <c r="KUK710" s="28"/>
      <c r="KUL710" s="243"/>
      <c r="KUM710" s="28"/>
      <c r="KUN710" s="243"/>
      <c r="KUO710" s="28"/>
      <c r="KUP710" s="243"/>
      <c r="KUQ710" s="28"/>
      <c r="KUR710" s="243"/>
      <c r="KUS710" s="28"/>
      <c r="KUT710" s="243"/>
      <c r="KUU710" s="28"/>
      <c r="KUV710" s="243"/>
      <c r="KUW710" s="28"/>
      <c r="KUX710" s="243"/>
      <c r="KUY710" s="28"/>
      <c r="KUZ710" s="243"/>
      <c r="KVA710" s="28"/>
      <c r="KVB710" s="243"/>
      <c r="KVC710" s="28"/>
      <c r="KVD710" s="243"/>
      <c r="KVE710" s="28"/>
      <c r="KVF710" s="243"/>
      <c r="KVG710" s="28"/>
      <c r="KVH710" s="243"/>
      <c r="KVI710" s="28"/>
      <c r="KVJ710" s="243"/>
      <c r="KVK710" s="28"/>
      <c r="KVL710" s="243"/>
      <c r="KVM710" s="28"/>
      <c r="KVN710" s="243"/>
      <c r="KVO710" s="28"/>
      <c r="KVP710" s="243"/>
      <c r="KVQ710" s="28"/>
      <c r="KVR710" s="243"/>
      <c r="KVS710" s="28"/>
      <c r="KVT710" s="243"/>
      <c r="KVU710" s="28"/>
      <c r="KVV710" s="243"/>
      <c r="KVW710" s="28"/>
      <c r="KVX710" s="243"/>
      <c r="KVY710" s="28"/>
      <c r="KVZ710" s="243"/>
      <c r="KWA710" s="28"/>
      <c r="KWB710" s="243"/>
      <c r="KWC710" s="28"/>
      <c r="KWD710" s="243"/>
      <c r="KWE710" s="28"/>
      <c r="KWF710" s="243"/>
      <c r="KWG710" s="28"/>
      <c r="KWH710" s="243"/>
      <c r="KWI710" s="28"/>
      <c r="KWJ710" s="243"/>
      <c r="KWK710" s="28"/>
      <c r="KWL710" s="243"/>
      <c r="KWM710" s="28"/>
      <c r="KWN710" s="243"/>
      <c r="KWO710" s="28"/>
      <c r="KWP710" s="243"/>
      <c r="KWQ710" s="28"/>
      <c r="KWR710" s="243"/>
      <c r="KWS710" s="28"/>
      <c r="KWT710" s="243"/>
      <c r="KWU710" s="28"/>
      <c r="KWV710" s="243"/>
      <c r="KWW710" s="28"/>
      <c r="KWX710" s="243"/>
      <c r="KWY710" s="28"/>
      <c r="KWZ710" s="243"/>
      <c r="KXA710" s="28"/>
      <c r="KXB710" s="243"/>
      <c r="KXC710" s="28"/>
      <c r="KXD710" s="243"/>
      <c r="KXE710" s="28"/>
      <c r="KXF710" s="243"/>
      <c r="KXG710" s="28"/>
      <c r="KXH710" s="243"/>
      <c r="KXI710" s="28"/>
      <c r="KXJ710" s="243"/>
      <c r="KXK710" s="28"/>
      <c r="KXL710" s="243"/>
      <c r="KXM710" s="28"/>
      <c r="KXN710" s="243"/>
      <c r="KXO710" s="28"/>
      <c r="KXP710" s="243"/>
      <c r="KXQ710" s="28"/>
      <c r="KXR710" s="243"/>
      <c r="KXS710" s="28"/>
      <c r="KXT710" s="243"/>
      <c r="KXU710" s="28"/>
      <c r="KXV710" s="243"/>
      <c r="KXW710" s="28"/>
      <c r="KXX710" s="243"/>
      <c r="KXY710" s="28"/>
      <c r="KXZ710" s="243"/>
      <c r="KYA710" s="28"/>
      <c r="KYB710" s="243"/>
      <c r="KYC710" s="28"/>
      <c r="KYD710" s="243"/>
      <c r="KYE710" s="28"/>
      <c r="KYF710" s="243"/>
      <c r="KYG710" s="28"/>
      <c r="KYH710" s="243"/>
      <c r="KYI710" s="28"/>
      <c r="KYJ710" s="243"/>
      <c r="KYK710" s="28"/>
      <c r="KYL710" s="243"/>
      <c r="KYM710" s="28"/>
      <c r="KYN710" s="243"/>
      <c r="KYO710" s="28"/>
      <c r="KYP710" s="243"/>
      <c r="KYQ710" s="28"/>
      <c r="KYR710" s="243"/>
      <c r="KYS710" s="28"/>
      <c r="KYT710" s="243"/>
      <c r="KYU710" s="28"/>
      <c r="KYV710" s="243"/>
      <c r="KYW710" s="28"/>
      <c r="KYX710" s="243"/>
      <c r="KYY710" s="28"/>
      <c r="KYZ710" s="243"/>
      <c r="KZA710" s="28"/>
      <c r="KZB710" s="243"/>
      <c r="KZC710" s="28"/>
      <c r="KZD710" s="243"/>
      <c r="KZE710" s="28"/>
      <c r="KZF710" s="243"/>
      <c r="KZG710" s="28"/>
      <c r="KZH710" s="243"/>
      <c r="KZI710" s="28"/>
      <c r="KZJ710" s="243"/>
      <c r="KZK710" s="28"/>
      <c r="KZL710" s="243"/>
      <c r="KZM710" s="28"/>
      <c r="KZN710" s="243"/>
      <c r="KZO710" s="28"/>
      <c r="KZP710" s="243"/>
      <c r="KZQ710" s="28"/>
      <c r="KZR710" s="243"/>
      <c r="KZS710" s="28"/>
      <c r="KZT710" s="243"/>
      <c r="KZU710" s="28"/>
      <c r="KZV710" s="243"/>
      <c r="KZW710" s="28"/>
      <c r="KZX710" s="243"/>
      <c r="KZY710" s="28"/>
      <c r="KZZ710" s="243"/>
      <c r="LAA710" s="28"/>
      <c r="LAB710" s="243"/>
      <c r="LAC710" s="28"/>
      <c r="LAD710" s="243"/>
      <c r="LAE710" s="28"/>
      <c r="LAF710" s="243"/>
      <c r="LAG710" s="28"/>
      <c r="LAH710" s="243"/>
      <c r="LAI710" s="28"/>
      <c r="LAJ710" s="243"/>
      <c r="LAK710" s="28"/>
      <c r="LAL710" s="243"/>
      <c r="LAM710" s="28"/>
      <c r="LAN710" s="243"/>
      <c r="LAO710" s="28"/>
      <c r="LAP710" s="243"/>
      <c r="LAQ710" s="28"/>
      <c r="LAR710" s="243"/>
      <c r="LAS710" s="28"/>
      <c r="LAT710" s="243"/>
      <c r="LAU710" s="28"/>
      <c r="LAV710" s="243"/>
      <c r="LAW710" s="28"/>
      <c r="LAX710" s="243"/>
      <c r="LAY710" s="28"/>
      <c r="LAZ710" s="243"/>
      <c r="LBA710" s="28"/>
      <c r="LBB710" s="243"/>
      <c r="LBC710" s="28"/>
      <c r="LBD710" s="243"/>
      <c r="LBE710" s="28"/>
      <c r="LBF710" s="243"/>
      <c r="LBG710" s="28"/>
      <c r="LBH710" s="243"/>
      <c r="LBI710" s="28"/>
      <c r="LBJ710" s="243"/>
      <c r="LBK710" s="28"/>
      <c r="LBL710" s="243"/>
      <c r="LBM710" s="28"/>
      <c r="LBN710" s="243"/>
      <c r="LBO710" s="28"/>
      <c r="LBP710" s="243"/>
      <c r="LBQ710" s="28"/>
      <c r="LBR710" s="243"/>
      <c r="LBS710" s="28"/>
      <c r="LBT710" s="243"/>
      <c r="LBU710" s="28"/>
      <c r="LBV710" s="243"/>
      <c r="LBW710" s="28"/>
      <c r="LBX710" s="243"/>
      <c r="LBY710" s="28"/>
      <c r="LBZ710" s="243"/>
      <c r="LCA710" s="28"/>
      <c r="LCB710" s="243"/>
      <c r="LCC710" s="28"/>
      <c r="LCD710" s="243"/>
      <c r="LCE710" s="28"/>
      <c r="LCF710" s="243"/>
      <c r="LCG710" s="28"/>
      <c r="LCH710" s="243"/>
      <c r="LCI710" s="28"/>
      <c r="LCJ710" s="243"/>
      <c r="LCK710" s="28"/>
      <c r="LCL710" s="243"/>
      <c r="LCM710" s="28"/>
      <c r="LCN710" s="243"/>
      <c r="LCO710" s="28"/>
      <c r="LCP710" s="243"/>
      <c r="LCQ710" s="28"/>
      <c r="LCR710" s="243"/>
      <c r="LCS710" s="28"/>
      <c r="LCT710" s="243"/>
      <c r="LCU710" s="28"/>
      <c r="LCV710" s="243"/>
      <c r="LCW710" s="28"/>
      <c r="LCX710" s="243"/>
      <c r="LCY710" s="28"/>
      <c r="LCZ710" s="243"/>
      <c r="LDA710" s="28"/>
      <c r="LDB710" s="243"/>
      <c r="LDC710" s="28"/>
      <c r="LDD710" s="243"/>
      <c r="LDE710" s="28"/>
      <c r="LDF710" s="243"/>
      <c r="LDG710" s="28"/>
      <c r="LDH710" s="243"/>
      <c r="LDI710" s="28"/>
      <c r="LDJ710" s="243"/>
      <c r="LDK710" s="28"/>
      <c r="LDL710" s="243"/>
      <c r="LDM710" s="28"/>
      <c r="LDN710" s="243"/>
      <c r="LDO710" s="28"/>
      <c r="LDP710" s="243"/>
      <c r="LDQ710" s="28"/>
      <c r="LDR710" s="243"/>
      <c r="LDS710" s="28"/>
      <c r="LDT710" s="243"/>
      <c r="LDU710" s="28"/>
      <c r="LDV710" s="243"/>
      <c r="LDW710" s="28"/>
      <c r="LDX710" s="243"/>
      <c r="LDY710" s="28"/>
      <c r="LDZ710" s="243"/>
      <c r="LEA710" s="28"/>
      <c r="LEB710" s="243"/>
      <c r="LEC710" s="28"/>
      <c r="LED710" s="243"/>
      <c r="LEE710" s="28"/>
      <c r="LEF710" s="243"/>
      <c r="LEG710" s="28"/>
      <c r="LEH710" s="243"/>
      <c r="LEI710" s="28"/>
      <c r="LEJ710" s="243"/>
      <c r="LEK710" s="28"/>
      <c r="LEL710" s="243"/>
      <c r="LEM710" s="28"/>
      <c r="LEN710" s="243"/>
      <c r="LEO710" s="28"/>
      <c r="LEP710" s="243"/>
      <c r="LEQ710" s="28"/>
      <c r="LER710" s="243"/>
      <c r="LES710" s="28"/>
      <c r="LET710" s="243"/>
      <c r="LEU710" s="28"/>
      <c r="LEV710" s="243"/>
      <c r="LEW710" s="28"/>
      <c r="LEX710" s="243"/>
      <c r="LEY710" s="28"/>
      <c r="LEZ710" s="243"/>
      <c r="LFA710" s="28"/>
      <c r="LFB710" s="243"/>
      <c r="LFC710" s="28"/>
      <c r="LFD710" s="243"/>
      <c r="LFE710" s="28"/>
      <c r="LFF710" s="243"/>
      <c r="LFG710" s="28"/>
      <c r="LFH710" s="243"/>
      <c r="LFI710" s="28"/>
      <c r="LFJ710" s="243"/>
      <c r="LFK710" s="28"/>
      <c r="LFL710" s="243"/>
      <c r="LFM710" s="28"/>
      <c r="LFN710" s="243"/>
      <c r="LFO710" s="28"/>
      <c r="LFP710" s="243"/>
      <c r="LFQ710" s="28"/>
      <c r="LFR710" s="243"/>
      <c r="LFS710" s="28"/>
      <c r="LFT710" s="243"/>
      <c r="LFU710" s="28"/>
      <c r="LFV710" s="243"/>
      <c r="LFW710" s="28"/>
      <c r="LFX710" s="243"/>
      <c r="LFY710" s="28"/>
      <c r="LFZ710" s="243"/>
      <c r="LGA710" s="28"/>
      <c r="LGB710" s="243"/>
      <c r="LGC710" s="28"/>
      <c r="LGD710" s="243"/>
      <c r="LGE710" s="28"/>
      <c r="LGF710" s="243"/>
      <c r="LGG710" s="28"/>
      <c r="LGH710" s="243"/>
      <c r="LGI710" s="28"/>
      <c r="LGJ710" s="243"/>
      <c r="LGK710" s="28"/>
      <c r="LGL710" s="243"/>
      <c r="LGM710" s="28"/>
      <c r="LGN710" s="243"/>
      <c r="LGO710" s="28"/>
      <c r="LGP710" s="243"/>
      <c r="LGQ710" s="28"/>
      <c r="LGR710" s="243"/>
      <c r="LGS710" s="28"/>
      <c r="LGT710" s="243"/>
      <c r="LGU710" s="28"/>
      <c r="LGV710" s="243"/>
      <c r="LGW710" s="28"/>
      <c r="LGX710" s="243"/>
      <c r="LGY710" s="28"/>
      <c r="LGZ710" s="243"/>
      <c r="LHA710" s="28"/>
      <c r="LHB710" s="243"/>
      <c r="LHC710" s="28"/>
      <c r="LHD710" s="243"/>
      <c r="LHE710" s="28"/>
      <c r="LHF710" s="243"/>
      <c r="LHG710" s="28"/>
      <c r="LHH710" s="243"/>
      <c r="LHI710" s="28"/>
      <c r="LHJ710" s="243"/>
      <c r="LHK710" s="28"/>
      <c r="LHL710" s="243"/>
      <c r="LHM710" s="28"/>
      <c r="LHN710" s="243"/>
      <c r="LHO710" s="28"/>
      <c r="LHP710" s="243"/>
      <c r="LHQ710" s="28"/>
      <c r="LHR710" s="243"/>
      <c r="LHS710" s="28"/>
      <c r="LHT710" s="243"/>
      <c r="LHU710" s="28"/>
      <c r="LHV710" s="243"/>
      <c r="LHW710" s="28"/>
      <c r="LHX710" s="243"/>
      <c r="LHY710" s="28"/>
      <c r="LHZ710" s="243"/>
      <c r="LIA710" s="28"/>
      <c r="LIB710" s="243"/>
      <c r="LIC710" s="28"/>
      <c r="LID710" s="243"/>
      <c r="LIE710" s="28"/>
      <c r="LIF710" s="243"/>
      <c r="LIG710" s="28"/>
      <c r="LIH710" s="243"/>
      <c r="LII710" s="28"/>
      <c r="LIJ710" s="243"/>
      <c r="LIK710" s="28"/>
      <c r="LIL710" s="243"/>
      <c r="LIM710" s="28"/>
      <c r="LIN710" s="243"/>
      <c r="LIO710" s="28"/>
      <c r="LIP710" s="243"/>
      <c r="LIQ710" s="28"/>
      <c r="LIR710" s="243"/>
      <c r="LIS710" s="28"/>
      <c r="LIT710" s="243"/>
      <c r="LIU710" s="28"/>
      <c r="LIV710" s="243"/>
      <c r="LIW710" s="28"/>
      <c r="LIX710" s="243"/>
      <c r="LIY710" s="28"/>
      <c r="LIZ710" s="243"/>
      <c r="LJA710" s="28"/>
      <c r="LJB710" s="243"/>
      <c r="LJC710" s="28"/>
      <c r="LJD710" s="243"/>
      <c r="LJE710" s="28"/>
      <c r="LJF710" s="243"/>
      <c r="LJG710" s="28"/>
      <c r="LJH710" s="243"/>
      <c r="LJI710" s="28"/>
      <c r="LJJ710" s="243"/>
      <c r="LJK710" s="28"/>
      <c r="LJL710" s="243"/>
      <c r="LJM710" s="28"/>
      <c r="LJN710" s="243"/>
      <c r="LJO710" s="28"/>
      <c r="LJP710" s="243"/>
      <c r="LJQ710" s="28"/>
      <c r="LJR710" s="243"/>
      <c r="LJS710" s="28"/>
      <c r="LJT710" s="243"/>
      <c r="LJU710" s="28"/>
      <c r="LJV710" s="243"/>
      <c r="LJW710" s="28"/>
      <c r="LJX710" s="243"/>
      <c r="LJY710" s="28"/>
      <c r="LJZ710" s="243"/>
      <c r="LKA710" s="28"/>
      <c r="LKB710" s="243"/>
      <c r="LKC710" s="28"/>
      <c r="LKD710" s="243"/>
      <c r="LKE710" s="28"/>
      <c r="LKF710" s="243"/>
      <c r="LKG710" s="28"/>
      <c r="LKH710" s="243"/>
      <c r="LKI710" s="28"/>
      <c r="LKJ710" s="243"/>
      <c r="LKK710" s="28"/>
      <c r="LKL710" s="243"/>
      <c r="LKM710" s="28"/>
      <c r="LKN710" s="243"/>
      <c r="LKO710" s="28"/>
      <c r="LKP710" s="243"/>
      <c r="LKQ710" s="28"/>
      <c r="LKR710" s="243"/>
      <c r="LKS710" s="28"/>
      <c r="LKT710" s="243"/>
      <c r="LKU710" s="28"/>
      <c r="LKV710" s="243"/>
      <c r="LKW710" s="28"/>
      <c r="LKX710" s="243"/>
      <c r="LKY710" s="28"/>
      <c r="LKZ710" s="243"/>
      <c r="LLA710" s="28"/>
      <c r="LLB710" s="243"/>
      <c r="LLC710" s="28"/>
      <c r="LLD710" s="243"/>
      <c r="LLE710" s="28"/>
      <c r="LLF710" s="243"/>
      <c r="LLG710" s="28"/>
      <c r="LLH710" s="243"/>
      <c r="LLI710" s="28"/>
      <c r="LLJ710" s="243"/>
      <c r="LLK710" s="28"/>
      <c r="LLL710" s="243"/>
      <c r="LLM710" s="28"/>
      <c r="LLN710" s="243"/>
      <c r="LLO710" s="28"/>
      <c r="LLP710" s="243"/>
      <c r="LLQ710" s="28"/>
      <c r="LLR710" s="243"/>
      <c r="LLS710" s="28"/>
      <c r="LLT710" s="243"/>
      <c r="LLU710" s="28"/>
      <c r="LLV710" s="243"/>
      <c r="LLW710" s="28"/>
      <c r="LLX710" s="243"/>
      <c r="LLY710" s="28"/>
      <c r="LLZ710" s="243"/>
      <c r="LMA710" s="28"/>
      <c r="LMB710" s="243"/>
      <c r="LMC710" s="28"/>
      <c r="LMD710" s="243"/>
      <c r="LME710" s="28"/>
      <c r="LMF710" s="243"/>
      <c r="LMG710" s="28"/>
      <c r="LMH710" s="243"/>
      <c r="LMI710" s="28"/>
      <c r="LMJ710" s="243"/>
      <c r="LMK710" s="28"/>
      <c r="LML710" s="243"/>
      <c r="LMM710" s="28"/>
      <c r="LMN710" s="243"/>
      <c r="LMO710" s="28"/>
      <c r="LMP710" s="243"/>
      <c r="LMQ710" s="28"/>
      <c r="LMR710" s="243"/>
      <c r="LMS710" s="28"/>
      <c r="LMT710" s="243"/>
      <c r="LMU710" s="28"/>
      <c r="LMV710" s="243"/>
      <c r="LMW710" s="28"/>
      <c r="LMX710" s="243"/>
      <c r="LMY710" s="28"/>
      <c r="LMZ710" s="243"/>
      <c r="LNA710" s="28"/>
      <c r="LNB710" s="243"/>
      <c r="LNC710" s="28"/>
      <c r="LND710" s="243"/>
      <c r="LNE710" s="28"/>
      <c r="LNF710" s="243"/>
      <c r="LNG710" s="28"/>
      <c r="LNH710" s="243"/>
      <c r="LNI710" s="28"/>
      <c r="LNJ710" s="243"/>
      <c r="LNK710" s="28"/>
      <c r="LNL710" s="243"/>
      <c r="LNM710" s="28"/>
      <c r="LNN710" s="243"/>
      <c r="LNO710" s="28"/>
      <c r="LNP710" s="243"/>
      <c r="LNQ710" s="28"/>
      <c r="LNR710" s="243"/>
      <c r="LNS710" s="28"/>
      <c r="LNT710" s="243"/>
      <c r="LNU710" s="28"/>
      <c r="LNV710" s="243"/>
      <c r="LNW710" s="28"/>
      <c r="LNX710" s="243"/>
      <c r="LNY710" s="28"/>
      <c r="LNZ710" s="243"/>
      <c r="LOA710" s="28"/>
      <c r="LOB710" s="243"/>
      <c r="LOC710" s="28"/>
      <c r="LOD710" s="243"/>
      <c r="LOE710" s="28"/>
      <c r="LOF710" s="243"/>
      <c r="LOG710" s="28"/>
      <c r="LOH710" s="243"/>
      <c r="LOI710" s="28"/>
      <c r="LOJ710" s="243"/>
      <c r="LOK710" s="28"/>
      <c r="LOL710" s="243"/>
      <c r="LOM710" s="28"/>
      <c r="LON710" s="243"/>
      <c r="LOO710" s="28"/>
      <c r="LOP710" s="243"/>
      <c r="LOQ710" s="28"/>
      <c r="LOR710" s="243"/>
      <c r="LOS710" s="28"/>
      <c r="LOT710" s="243"/>
      <c r="LOU710" s="28"/>
      <c r="LOV710" s="243"/>
      <c r="LOW710" s="28"/>
      <c r="LOX710" s="243"/>
      <c r="LOY710" s="28"/>
      <c r="LOZ710" s="243"/>
      <c r="LPA710" s="28"/>
      <c r="LPB710" s="243"/>
      <c r="LPC710" s="28"/>
      <c r="LPD710" s="243"/>
      <c r="LPE710" s="28"/>
      <c r="LPF710" s="243"/>
      <c r="LPG710" s="28"/>
      <c r="LPH710" s="243"/>
      <c r="LPI710" s="28"/>
      <c r="LPJ710" s="243"/>
      <c r="LPK710" s="28"/>
      <c r="LPL710" s="243"/>
      <c r="LPM710" s="28"/>
      <c r="LPN710" s="243"/>
      <c r="LPO710" s="28"/>
      <c r="LPP710" s="243"/>
      <c r="LPQ710" s="28"/>
      <c r="LPR710" s="243"/>
      <c r="LPS710" s="28"/>
      <c r="LPT710" s="243"/>
      <c r="LPU710" s="28"/>
      <c r="LPV710" s="243"/>
      <c r="LPW710" s="28"/>
      <c r="LPX710" s="243"/>
      <c r="LPY710" s="28"/>
      <c r="LPZ710" s="243"/>
      <c r="LQA710" s="28"/>
      <c r="LQB710" s="243"/>
      <c r="LQC710" s="28"/>
      <c r="LQD710" s="243"/>
      <c r="LQE710" s="28"/>
      <c r="LQF710" s="243"/>
      <c r="LQG710" s="28"/>
      <c r="LQH710" s="243"/>
      <c r="LQI710" s="28"/>
      <c r="LQJ710" s="243"/>
      <c r="LQK710" s="28"/>
      <c r="LQL710" s="243"/>
      <c r="LQM710" s="28"/>
      <c r="LQN710" s="243"/>
      <c r="LQO710" s="28"/>
      <c r="LQP710" s="243"/>
      <c r="LQQ710" s="28"/>
      <c r="LQR710" s="243"/>
      <c r="LQS710" s="28"/>
      <c r="LQT710" s="243"/>
      <c r="LQU710" s="28"/>
      <c r="LQV710" s="243"/>
      <c r="LQW710" s="28"/>
      <c r="LQX710" s="243"/>
      <c r="LQY710" s="28"/>
      <c r="LQZ710" s="243"/>
      <c r="LRA710" s="28"/>
      <c r="LRB710" s="243"/>
      <c r="LRC710" s="28"/>
      <c r="LRD710" s="243"/>
      <c r="LRE710" s="28"/>
      <c r="LRF710" s="243"/>
      <c r="LRG710" s="28"/>
      <c r="LRH710" s="243"/>
      <c r="LRI710" s="28"/>
      <c r="LRJ710" s="243"/>
      <c r="LRK710" s="28"/>
      <c r="LRL710" s="243"/>
      <c r="LRM710" s="28"/>
      <c r="LRN710" s="243"/>
      <c r="LRO710" s="28"/>
      <c r="LRP710" s="243"/>
      <c r="LRQ710" s="28"/>
      <c r="LRR710" s="243"/>
      <c r="LRS710" s="28"/>
      <c r="LRT710" s="243"/>
      <c r="LRU710" s="28"/>
      <c r="LRV710" s="243"/>
      <c r="LRW710" s="28"/>
      <c r="LRX710" s="243"/>
      <c r="LRY710" s="28"/>
      <c r="LRZ710" s="243"/>
      <c r="LSA710" s="28"/>
      <c r="LSB710" s="243"/>
      <c r="LSC710" s="28"/>
      <c r="LSD710" s="243"/>
      <c r="LSE710" s="28"/>
      <c r="LSF710" s="243"/>
      <c r="LSG710" s="28"/>
      <c r="LSH710" s="243"/>
      <c r="LSI710" s="28"/>
      <c r="LSJ710" s="243"/>
      <c r="LSK710" s="28"/>
      <c r="LSL710" s="243"/>
      <c r="LSM710" s="28"/>
      <c r="LSN710" s="243"/>
      <c r="LSO710" s="28"/>
      <c r="LSP710" s="243"/>
      <c r="LSQ710" s="28"/>
      <c r="LSR710" s="243"/>
      <c r="LSS710" s="28"/>
      <c r="LST710" s="243"/>
      <c r="LSU710" s="28"/>
      <c r="LSV710" s="243"/>
      <c r="LSW710" s="28"/>
      <c r="LSX710" s="243"/>
      <c r="LSY710" s="28"/>
      <c r="LSZ710" s="243"/>
      <c r="LTA710" s="28"/>
      <c r="LTB710" s="243"/>
      <c r="LTC710" s="28"/>
      <c r="LTD710" s="243"/>
      <c r="LTE710" s="28"/>
      <c r="LTF710" s="243"/>
      <c r="LTG710" s="28"/>
      <c r="LTH710" s="243"/>
      <c r="LTI710" s="28"/>
      <c r="LTJ710" s="243"/>
      <c r="LTK710" s="28"/>
      <c r="LTL710" s="243"/>
      <c r="LTM710" s="28"/>
      <c r="LTN710" s="243"/>
      <c r="LTO710" s="28"/>
      <c r="LTP710" s="243"/>
      <c r="LTQ710" s="28"/>
      <c r="LTR710" s="243"/>
      <c r="LTS710" s="28"/>
      <c r="LTT710" s="243"/>
      <c r="LTU710" s="28"/>
      <c r="LTV710" s="243"/>
      <c r="LTW710" s="28"/>
      <c r="LTX710" s="243"/>
      <c r="LTY710" s="28"/>
      <c r="LTZ710" s="243"/>
      <c r="LUA710" s="28"/>
      <c r="LUB710" s="243"/>
      <c r="LUC710" s="28"/>
      <c r="LUD710" s="243"/>
      <c r="LUE710" s="28"/>
      <c r="LUF710" s="243"/>
      <c r="LUG710" s="28"/>
      <c r="LUH710" s="243"/>
      <c r="LUI710" s="28"/>
      <c r="LUJ710" s="243"/>
      <c r="LUK710" s="28"/>
      <c r="LUL710" s="243"/>
      <c r="LUM710" s="28"/>
      <c r="LUN710" s="243"/>
      <c r="LUO710" s="28"/>
      <c r="LUP710" s="243"/>
      <c r="LUQ710" s="28"/>
      <c r="LUR710" s="243"/>
      <c r="LUS710" s="28"/>
      <c r="LUT710" s="243"/>
      <c r="LUU710" s="28"/>
      <c r="LUV710" s="243"/>
      <c r="LUW710" s="28"/>
      <c r="LUX710" s="243"/>
      <c r="LUY710" s="28"/>
      <c r="LUZ710" s="243"/>
      <c r="LVA710" s="28"/>
      <c r="LVB710" s="243"/>
      <c r="LVC710" s="28"/>
      <c r="LVD710" s="243"/>
      <c r="LVE710" s="28"/>
      <c r="LVF710" s="243"/>
      <c r="LVG710" s="28"/>
      <c r="LVH710" s="243"/>
      <c r="LVI710" s="28"/>
      <c r="LVJ710" s="243"/>
      <c r="LVK710" s="28"/>
      <c r="LVL710" s="243"/>
      <c r="LVM710" s="28"/>
      <c r="LVN710" s="243"/>
      <c r="LVO710" s="28"/>
      <c r="LVP710" s="243"/>
      <c r="LVQ710" s="28"/>
      <c r="LVR710" s="243"/>
      <c r="LVS710" s="28"/>
      <c r="LVT710" s="243"/>
      <c r="LVU710" s="28"/>
      <c r="LVV710" s="243"/>
      <c r="LVW710" s="28"/>
      <c r="LVX710" s="243"/>
      <c r="LVY710" s="28"/>
      <c r="LVZ710" s="243"/>
      <c r="LWA710" s="28"/>
      <c r="LWB710" s="243"/>
      <c r="LWC710" s="28"/>
      <c r="LWD710" s="243"/>
      <c r="LWE710" s="28"/>
      <c r="LWF710" s="243"/>
      <c r="LWG710" s="28"/>
      <c r="LWH710" s="243"/>
      <c r="LWI710" s="28"/>
      <c r="LWJ710" s="243"/>
      <c r="LWK710" s="28"/>
      <c r="LWL710" s="243"/>
      <c r="LWM710" s="28"/>
      <c r="LWN710" s="243"/>
      <c r="LWO710" s="28"/>
      <c r="LWP710" s="243"/>
      <c r="LWQ710" s="28"/>
      <c r="LWR710" s="243"/>
      <c r="LWS710" s="28"/>
      <c r="LWT710" s="243"/>
      <c r="LWU710" s="28"/>
      <c r="LWV710" s="243"/>
      <c r="LWW710" s="28"/>
      <c r="LWX710" s="243"/>
      <c r="LWY710" s="28"/>
      <c r="LWZ710" s="243"/>
      <c r="LXA710" s="28"/>
      <c r="LXB710" s="243"/>
      <c r="LXC710" s="28"/>
      <c r="LXD710" s="243"/>
      <c r="LXE710" s="28"/>
      <c r="LXF710" s="243"/>
      <c r="LXG710" s="28"/>
      <c r="LXH710" s="243"/>
      <c r="LXI710" s="28"/>
      <c r="LXJ710" s="243"/>
      <c r="LXK710" s="28"/>
      <c r="LXL710" s="243"/>
      <c r="LXM710" s="28"/>
      <c r="LXN710" s="243"/>
      <c r="LXO710" s="28"/>
      <c r="LXP710" s="243"/>
      <c r="LXQ710" s="28"/>
      <c r="LXR710" s="243"/>
      <c r="LXS710" s="28"/>
      <c r="LXT710" s="243"/>
      <c r="LXU710" s="28"/>
      <c r="LXV710" s="243"/>
      <c r="LXW710" s="28"/>
      <c r="LXX710" s="243"/>
      <c r="LXY710" s="28"/>
      <c r="LXZ710" s="243"/>
      <c r="LYA710" s="28"/>
      <c r="LYB710" s="243"/>
      <c r="LYC710" s="28"/>
      <c r="LYD710" s="243"/>
      <c r="LYE710" s="28"/>
      <c r="LYF710" s="243"/>
      <c r="LYG710" s="28"/>
      <c r="LYH710" s="243"/>
      <c r="LYI710" s="28"/>
      <c r="LYJ710" s="243"/>
      <c r="LYK710" s="28"/>
      <c r="LYL710" s="243"/>
      <c r="LYM710" s="28"/>
      <c r="LYN710" s="243"/>
      <c r="LYO710" s="28"/>
      <c r="LYP710" s="243"/>
      <c r="LYQ710" s="28"/>
      <c r="LYR710" s="243"/>
      <c r="LYS710" s="28"/>
      <c r="LYT710" s="243"/>
      <c r="LYU710" s="28"/>
      <c r="LYV710" s="243"/>
      <c r="LYW710" s="28"/>
      <c r="LYX710" s="243"/>
      <c r="LYY710" s="28"/>
      <c r="LYZ710" s="243"/>
      <c r="LZA710" s="28"/>
      <c r="LZB710" s="243"/>
      <c r="LZC710" s="28"/>
      <c r="LZD710" s="243"/>
      <c r="LZE710" s="28"/>
      <c r="LZF710" s="243"/>
      <c r="LZG710" s="28"/>
      <c r="LZH710" s="243"/>
      <c r="LZI710" s="28"/>
      <c r="LZJ710" s="243"/>
      <c r="LZK710" s="28"/>
      <c r="LZL710" s="243"/>
      <c r="LZM710" s="28"/>
      <c r="LZN710" s="243"/>
      <c r="LZO710" s="28"/>
      <c r="LZP710" s="243"/>
      <c r="LZQ710" s="28"/>
      <c r="LZR710" s="243"/>
      <c r="LZS710" s="28"/>
      <c r="LZT710" s="243"/>
      <c r="LZU710" s="28"/>
      <c r="LZV710" s="243"/>
      <c r="LZW710" s="28"/>
      <c r="LZX710" s="243"/>
      <c r="LZY710" s="28"/>
      <c r="LZZ710" s="243"/>
      <c r="MAA710" s="28"/>
      <c r="MAB710" s="243"/>
      <c r="MAC710" s="28"/>
      <c r="MAD710" s="243"/>
      <c r="MAE710" s="28"/>
      <c r="MAF710" s="243"/>
      <c r="MAG710" s="28"/>
      <c r="MAH710" s="243"/>
      <c r="MAI710" s="28"/>
      <c r="MAJ710" s="243"/>
      <c r="MAK710" s="28"/>
      <c r="MAL710" s="243"/>
      <c r="MAM710" s="28"/>
      <c r="MAN710" s="243"/>
      <c r="MAO710" s="28"/>
      <c r="MAP710" s="243"/>
      <c r="MAQ710" s="28"/>
      <c r="MAR710" s="243"/>
      <c r="MAS710" s="28"/>
      <c r="MAT710" s="243"/>
      <c r="MAU710" s="28"/>
      <c r="MAV710" s="243"/>
      <c r="MAW710" s="28"/>
      <c r="MAX710" s="243"/>
      <c r="MAY710" s="28"/>
      <c r="MAZ710" s="243"/>
      <c r="MBA710" s="28"/>
      <c r="MBB710" s="243"/>
      <c r="MBC710" s="28"/>
      <c r="MBD710" s="243"/>
      <c r="MBE710" s="28"/>
      <c r="MBF710" s="243"/>
      <c r="MBG710" s="28"/>
      <c r="MBH710" s="243"/>
      <c r="MBI710" s="28"/>
      <c r="MBJ710" s="243"/>
      <c r="MBK710" s="28"/>
      <c r="MBL710" s="243"/>
      <c r="MBM710" s="28"/>
      <c r="MBN710" s="243"/>
      <c r="MBO710" s="28"/>
      <c r="MBP710" s="243"/>
      <c r="MBQ710" s="28"/>
      <c r="MBR710" s="243"/>
      <c r="MBS710" s="28"/>
      <c r="MBT710" s="243"/>
      <c r="MBU710" s="28"/>
      <c r="MBV710" s="243"/>
      <c r="MBW710" s="28"/>
      <c r="MBX710" s="243"/>
      <c r="MBY710" s="28"/>
      <c r="MBZ710" s="243"/>
      <c r="MCA710" s="28"/>
      <c r="MCB710" s="243"/>
      <c r="MCC710" s="28"/>
      <c r="MCD710" s="243"/>
      <c r="MCE710" s="28"/>
      <c r="MCF710" s="243"/>
      <c r="MCG710" s="28"/>
      <c r="MCH710" s="243"/>
      <c r="MCI710" s="28"/>
      <c r="MCJ710" s="243"/>
      <c r="MCK710" s="28"/>
      <c r="MCL710" s="243"/>
      <c r="MCM710" s="28"/>
      <c r="MCN710" s="243"/>
      <c r="MCO710" s="28"/>
      <c r="MCP710" s="243"/>
      <c r="MCQ710" s="28"/>
      <c r="MCR710" s="243"/>
      <c r="MCS710" s="28"/>
      <c r="MCT710" s="243"/>
      <c r="MCU710" s="28"/>
      <c r="MCV710" s="243"/>
      <c r="MCW710" s="28"/>
      <c r="MCX710" s="243"/>
      <c r="MCY710" s="28"/>
      <c r="MCZ710" s="243"/>
      <c r="MDA710" s="28"/>
      <c r="MDB710" s="243"/>
      <c r="MDC710" s="28"/>
      <c r="MDD710" s="243"/>
      <c r="MDE710" s="28"/>
      <c r="MDF710" s="243"/>
      <c r="MDG710" s="28"/>
      <c r="MDH710" s="243"/>
      <c r="MDI710" s="28"/>
      <c r="MDJ710" s="243"/>
      <c r="MDK710" s="28"/>
      <c r="MDL710" s="243"/>
      <c r="MDM710" s="28"/>
      <c r="MDN710" s="243"/>
      <c r="MDO710" s="28"/>
      <c r="MDP710" s="243"/>
      <c r="MDQ710" s="28"/>
      <c r="MDR710" s="243"/>
      <c r="MDS710" s="28"/>
      <c r="MDT710" s="243"/>
      <c r="MDU710" s="28"/>
      <c r="MDV710" s="243"/>
      <c r="MDW710" s="28"/>
      <c r="MDX710" s="243"/>
      <c r="MDY710" s="28"/>
      <c r="MDZ710" s="243"/>
      <c r="MEA710" s="28"/>
      <c r="MEB710" s="243"/>
      <c r="MEC710" s="28"/>
      <c r="MED710" s="243"/>
      <c r="MEE710" s="28"/>
      <c r="MEF710" s="243"/>
      <c r="MEG710" s="28"/>
      <c r="MEH710" s="243"/>
      <c r="MEI710" s="28"/>
      <c r="MEJ710" s="243"/>
      <c r="MEK710" s="28"/>
      <c r="MEL710" s="243"/>
      <c r="MEM710" s="28"/>
      <c r="MEN710" s="243"/>
      <c r="MEO710" s="28"/>
      <c r="MEP710" s="243"/>
      <c r="MEQ710" s="28"/>
      <c r="MER710" s="243"/>
      <c r="MES710" s="28"/>
      <c r="MET710" s="243"/>
      <c r="MEU710" s="28"/>
      <c r="MEV710" s="243"/>
      <c r="MEW710" s="28"/>
      <c r="MEX710" s="243"/>
      <c r="MEY710" s="28"/>
      <c r="MEZ710" s="243"/>
      <c r="MFA710" s="28"/>
      <c r="MFB710" s="243"/>
      <c r="MFC710" s="28"/>
      <c r="MFD710" s="243"/>
      <c r="MFE710" s="28"/>
      <c r="MFF710" s="243"/>
      <c r="MFG710" s="28"/>
      <c r="MFH710" s="243"/>
      <c r="MFI710" s="28"/>
      <c r="MFJ710" s="243"/>
      <c r="MFK710" s="28"/>
      <c r="MFL710" s="243"/>
      <c r="MFM710" s="28"/>
      <c r="MFN710" s="243"/>
      <c r="MFO710" s="28"/>
      <c r="MFP710" s="243"/>
      <c r="MFQ710" s="28"/>
      <c r="MFR710" s="243"/>
      <c r="MFS710" s="28"/>
      <c r="MFT710" s="243"/>
      <c r="MFU710" s="28"/>
      <c r="MFV710" s="243"/>
      <c r="MFW710" s="28"/>
      <c r="MFX710" s="243"/>
      <c r="MFY710" s="28"/>
      <c r="MFZ710" s="243"/>
      <c r="MGA710" s="28"/>
      <c r="MGB710" s="243"/>
      <c r="MGC710" s="28"/>
      <c r="MGD710" s="243"/>
      <c r="MGE710" s="28"/>
      <c r="MGF710" s="243"/>
      <c r="MGG710" s="28"/>
      <c r="MGH710" s="243"/>
      <c r="MGI710" s="28"/>
      <c r="MGJ710" s="243"/>
      <c r="MGK710" s="28"/>
      <c r="MGL710" s="243"/>
      <c r="MGM710" s="28"/>
      <c r="MGN710" s="243"/>
      <c r="MGO710" s="28"/>
      <c r="MGP710" s="243"/>
      <c r="MGQ710" s="28"/>
      <c r="MGR710" s="243"/>
      <c r="MGS710" s="28"/>
      <c r="MGT710" s="243"/>
      <c r="MGU710" s="28"/>
      <c r="MGV710" s="243"/>
      <c r="MGW710" s="28"/>
      <c r="MGX710" s="243"/>
      <c r="MGY710" s="28"/>
      <c r="MGZ710" s="243"/>
      <c r="MHA710" s="28"/>
      <c r="MHB710" s="243"/>
      <c r="MHC710" s="28"/>
      <c r="MHD710" s="243"/>
      <c r="MHE710" s="28"/>
      <c r="MHF710" s="243"/>
      <c r="MHG710" s="28"/>
      <c r="MHH710" s="243"/>
      <c r="MHI710" s="28"/>
      <c r="MHJ710" s="243"/>
      <c r="MHK710" s="28"/>
      <c r="MHL710" s="243"/>
      <c r="MHM710" s="28"/>
      <c r="MHN710" s="243"/>
      <c r="MHO710" s="28"/>
      <c r="MHP710" s="243"/>
      <c r="MHQ710" s="28"/>
      <c r="MHR710" s="243"/>
      <c r="MHS710" s="28"/>
      <c r="MHT710" s="243"/>
      <c r="MHU710" s="28"/>
      <c r="MHV710" s="243"/>
      <c r="MHW710" s="28"/>
      <c r="MHX710" s="243"/>
      <c r="MHY710" s="28"/>
      <c r="MHZ710" s="243"/>
      <c r="MIA710" s="28"/>
      <c r="MIB710" s="243"/>
      <c r="MIC710" s="28"/>
      <c r="MID710" s="243"/>
      <c r="MIE710" s="28"/>
      <c r="MIF710" s="243"/>
      <c r="MIG710" s="28"/>
      <c r="MIH710" s="243"/>
      <c r="MII710" s="28"/>
      <c r="MIJ710" s="243"/>
      <c r="MIK710" s="28"/>
      <c r="MIL710" s="243"/>
      <c r="MIM710" s="28"/>
      <c r="MIN710" s="243"/>
      <c r="MIO710" s="28"/>
      <c r="MIP710" s="243"/>
      <c r="MIQ710" s="28"/>
      <c r="MIR710" s="243"/>
      <c r="MIS710" s="28"/>
      <c r="MIT710" s="243"/>
      <c r="MIU710" s="28"/>
      <c r="MIV710" s="243"/>
      <c r="MIW710" s="28"/>
      <c r="MIX710" s="243"/>
      <c r="MIY710" s="28"/>
      <c r="MIZ710" s="243"/>
      <c r="MJA710" s="28"/>
      <c r="MJB710" s="243"/>
      <c r="MJC710" s="28"/>
      <c r="MJD710" s="243"/>
      <c r="MJE710" s="28"/>
      <c r="MJF710" s="243"/>
      <c r="MJG710" s="28"/>
      <c r="MJH710" s="243"/>
      <c r="MJI710" s="28"/>
      <c r="MJJ710" s="243"/>
      <c r="MJK710" s="28"/>
      <c r="MJL710" s="243"/>
      <c r="MJM710" s="28"/>
      <c r="MJN710" s="243"/>
      <c r="MJO710" s="28"/>
      <c r="MJP710" s="243"/>
      <c r="MJQ710" s="28"/>
      <c r="MJR710" s="243"/>
      <c r="MJS710" s="28"/>
      <c r="MJT710" s="243"/>
      <c r="MJU710" s="28"/>
      <c r="MJV710" s="243"/>
      <c r="MJW710" s="28"/>
      <c r="MJX710" s="243"/>
      <c r="MJY710" s="28"/>
      <c r="MJZ710" s="243"/>
      <c r="MKA710" s="28"/>
      <c r="MKB710" s="243"/>
      <c r="MKC710" s="28"/>
      <c r="MKD710" s="243"/>
      <c r="MKE710" s="28"/>
      <c r="MKF710" s="243"/>
      <c r="MKG710" s="28"/>
      <c r="MKH710" s="243"/>
      <c r="MKI710" s="28"/>
      <c r="MKJ710" s="243"/>
      <c r="MKK710" s="28"/>
      <c r="MKL710" s="243"/>
      <c r="MKM710" s="28"/>
      <c r="MKN710" s="243"/>
      <c r="MKO710" s="28"/>
      <c r="MKP710" s="243"/>
      <c r="MKQ710" s="28"/>
      <c r="MKR710" s="243"/>
      <c r="MKS710" s="28"/>
      <c r="MKT710" s="243"/>
      <c r="MKU710" s="28"/>
      <c r="MKV710" s="243"/>
      <c r="MKW710" s="28"/>
      <c r="MKX710" s="243"/>
      <c r="MKY710" s="28"/>
      <c r="MKZ710" s="243"/>
      <c r="MLA710" s="28"/>
      <c r="MLB710" s="243"/>
      <c r="MLC710" s="28"/>
      <c r="MLD710" s="243"/>
      <c r="MLE710" s="28"/>
      <c r="MLF710" s="243"/>
      <c r="MLG710" s="28"/>
      <c r="MLH710" s="243"/>
      <c r="MLI710" s="28"/>
      <c r="MLJ710" s="243"/>
      <c r="MLK710" s="28"/>
      <c r="MLL710" s="243"/>
      <c r="MLM710" s="28"/>
      <c r="MLN710" s="243"/>
      <c r="MLO710" s="28"/>
      <c r="MLP710" s="243"/>
      <c r="MLQ710" s="28"/>
      <c r="MLR710" s="243"/>
      <c r="MLS710" s="28"/>
      <c r="MLT710" s="243"/>
      <c r="MLU710" s="28"/>
      <c r="MLV710" s="243"/>
      <c r="MLW710" s="28"/>
      <c r="MLX710" s="243"/>
      <c r="MLY710" s="28"/>
      <c r="MLZ710" s="243"/>
      <c r="MMA710" s="28"/>
      <c r="MMB710" s="243"/>
      <c r="MMC710" s="28"/>
      <c r="MMD710" s="243"/>
      <c r="MME710" s="28"/>
      <c r="MMF710" s="243"/>
      <c r="MMG710" s="28"/>
      <c r="MMH710" s="243"/>
      <c r="MMI710" s="28"/>
      <c r="MMJ710" s="243"/>
      <c r="MMK710" s="28"/>
      <c r="MML710" s="243"/>
      <c r="MMM710" s="28"/>
      <c r="MMN710" s="243"/>
      <c r="MMO710" s="28"/>
      <c r="MMP710" s="243"/>
      <c r="MMQ710" s="28"/>
      <c r="MMR710" s="243"/>
      <c r="MMS710" s="28"/>
      <c r="MMT710" s="243"/>
      <c r="MMU710" s="28"/>
      <c r="MMV710" s="243"/>
      <c r="MMW710" s="28"/>
      <c r="MMX710" s="243"/>
      <c r="MMY710" s="28"/>
      <c r="MMZ710" s="243"/>
      <c r="MNA710" s="28"/>
      <c r="MNB710" s="243"/>
      <c r="MNC710" s="28"/>
      <c r="MND710" s="243"/>
      <c r="MNE710" s="28"/>
      <c r="MNF710" s="243"/>
      <c r="MNG710" s="28"/>
      <c r="MNH710" s="243"/>
      <c r="MNI710" s="28"/>
      <c r="MNJ710" s="243"/>
      <c r="MNK710" s="28"/>
      <c r="MNL710" s="243"/>
      <c r="MNM710" s="28"/>
      <c r="MNN710" s="243"/>
      <c r="MNO710" s="28"/>
      <c r="MNP710" s="243"/>
      <c r="MNQ710" s="28"/>
      <c r="MNR710" s="243"/>
      <c r="MNS710" s="28"/>
      <c r="MNT710" s="243"/>
      <c r="MNU710" s="28"/>
      <c r="MNV710" s="243"/>
      <c r="MNW710" s="28"/>
      <c r="MNX710" s="243"/>
      <c r="MNY710" s="28"/>
      <c r="MNZ710" s="243"/>
      <c r="MOA710" s="28"/>
      <c r="MOB710" s="243"/>
      <c r="MOC710" s="28"/>
      <c r="MOD710" s="243"/>
      <c r="MOE710" s="28"/>
      <c r="MOF710" s="243"/>
      <c r="MOG710" s="28"/>
      <c r="MOH710" s="243"/>
      <c r="MOI710" s="28"/>
      <c r="MOJ710" s="243"/>
      <c r="MOK710" s="28"/>
      <c r="MOL710" s="243"/>
      <c r="MOM710" s="28"/>
      <c r="MON710" s="243"/>
      <c r="MOO710" s="28"/>
      <c r="MOP710" s="243"/>
      <c r="MOQ710" s="28"/>
      <c r="MOR710" s="243"/>
      <c r="MOS710" s="28"/>
      <c r="MOT710" s="243"/>
      <c r="MOU710" s="28"/>
      <c r="MOV710" s="243"/>
      <c r="MOW710" s="28"/>
      <c r="MOX710" s="243"/>
      <c r="MOY710" s="28"/>
      <c r="MOZ710" s="243"/>
      <c r="MPA710" s="28"/>
      <c r="MPB710" s="243"/>
      <c r="MPC710" s="28"/>
      <c r="MPD710" s="243"/>
      <c r="MPE710" s="28"/>
      <c r="MPF710" s="243"/>
      <c r="MPG710" s="28"/>
      <c r="MPH710" s="243"/>
      <c r="MPI710" s="28"/>
      <c r="MPJ710" s="243"/>
      <c r="MPK710" s="28"/>
      <c r="MPL710" s="243"/>
      <c r="MPM710" s="28"/>
      <c r="MPN710" s="243"/>
      <c r="MPO710" s="28"/>
      <c r="MPP710" s="243"/>
      <c r="MPQ710" s="28"/>
      <c r="MPR710" s="243"/>
      <c r="MPS710" s="28"/>
      <c r="MPT710" s="243"/>
      <c r="MPU710" s="28"/>
      <c r="MPV710" s="243"/>
      <c r="MPW710" s="28"/>
      <c r="MPX710" s="243"/>
      <c r="MPY710" s="28"/>
      <c r="MPZ710" s="243"/>
      <c r="MQA710" s="28"/>
      <c r="MQB710" s="243"/>
      <c r="MQC710" s="28"/>
      <c r="MQD710" s="243"/>
      <c r="MQE710" s="28"/>
      <c r="MQF710" s="243"/>
      <c r="MQG710" s="28"/>
      <c r="MQH710" s="243"/>
      <c r="MQI710" s="28"/>
      <c r="MQJ710" s="243"/>
      <c r="MQK710" s="28"/>
      <c r="MQL710" s="243"/>
      <c r="MQM710" s="28"/>
      <c r="MQN710" s="243"/>
      <c r="MQO710" s="28"/>
      <c r="MQP710" s="243"/>
      <c r="MQQ710" s="28"/>
      <c r="MQR710" s="243"/>
      <c r="MQS710" s="28"/>
      <c r="MQT710" s="243"/>
      <c r="MQU710" s="28"/>
      <c r="MQV710" s="243"/>
      <c r="MQW710" s="28"/>
      <c r="MQX710" s="243"/>
      <c r="MQY710" s="28"/>
      <c r="MQZ710" s="243"/>
      <c r="MRA710" s="28"/>
      <c r="MRB710" s="243"/>
      <c r="MRC710" s="28"/>
      <c r="MRD710" s="243"/>
      <c r="MRE710" s="28"/>
      <c r="MRF710" s="243"/>
      <c r="MRG710" s="28"/>
      <c r="MRH710" s="243"/>
      <c r="MRI710" s="28"/>
      <c r="MRJ710" s="243"/>
      <c r="MRK710" s="28"/>
      <c r="MRL710" s="243"/>
      <c r="MRM710" s="28"/>
      <c r="MRN710" s="243"/>
      <c r="MRO710" s="28"/>
      <c r="MRP710" s="243"/>
      <c r="MRQ710" s="28"/>
      <c r="MRR710" s="243"/>
      <c r="MRS710" s="28"/>
      <c r="MRT710" s="243"/>
      <c r="MRU710" s="28"/>
      <c r="MRV710" s="243"/>
      <c r="MRW710" s="28"/>
      <c r="MRX710" s="243"/>
      <c r="MRY710" s="28"/>
      <c r="MRZ710" s="243"/>
      <c r="MSA710" s="28"/>
      <c r="MSB710" s="243"/>
      <c r="MSC710" s="28"/>
      <c r="MSD710" s="243"/>
      <c r="MSE710" s="28"/>
      <c r="MSF710" s="243"/>
      <c r="MSG710" s="28"/>
      <c r="MSH710" s="243"/>
      <c r="MSI710" s="28"/>
      <c r="MSJ710" s="243"/>
      <c r="MSK710" s="28"/>
      <c r="MSL710" s="243"/>
      <c r="MSM710" s="28"/>
      <c r="MSN710" s="243"/>
      <c r="MSO710" s="28"/>
      <c r="MSP710" s="243"/>
      <c r="MSQ710" s="28"/>
      <c r="MSR710" s="243"/>
      <c r="MSS710" s="28"/>
      <c r="MST710" s="243"/>
      <c r="MSU710" s="28"/>
      <c r="MSV710" s="243"/>
      <c r="MSW710" s="28"/>
      <c r="MSX710" s="243"/>
      <c r="MSY710" s="28"/>
      <c r="MSZ710" s="243"/>
      <c r="MTA710" s="28"/>
      <c r="MTB710" s="243"/>
      <c r="MTC710" s="28"/>
      <c r="MTD710" s="243"/>
      <c r="MTE710" s="28"/>
      <c r="MTF710" s="243"/>
      <c r="MTG710" s="28"/>
      <c r="MTH710" s="243"/>
      <c r="MTI710" s="28"/>
      <c r="MTJ710" s="243"/>
      <c r="MTK710" s="28"/>
      <c r="MTL710" s="243"/>
      <c r="MTM710" s="28"/>
      <c r="MTN710" s="243"/>
      <c r="MTO710" s="28"/>
      <c r="MTP710" s="243"/>
      <c r="MTQ710" s="28"/>
      <c r="MTR710" s="243"/>
      <c r="MTS710" s="28"/>
      <c r="MTT710" s="243"/>
      <c r="MTU710" s="28"/>
      <c r="MTV710" s="243"/>
      <c r="MTW710" s="28"/>
      <c r="MTX710" s="243"/>
      <c r="MTY710" s="28"/>
      <c r="MTZ710" s="243"/>
      <c r="MUA710" s="28"/>
      <c r="MUB710" s="243"/>
      <c r="MUC710" s="28"/>
      <c r="MUD710" s="243"/>
      <c r="MUE710" s="28"/>
      <c r="MUF710" s="243"/>
      <c r="MUG710" s="28"/>
      <c r="MUH710" s="243"/>
      <c r="MUI710" s="28"/>
      <c r="MUJ710" s="243"/>
      <c r="MUK710" s="28"/>
      <c r="MUL710" s="243"/>
      <c r="MUM710" s="28"/>
      <c r="MUN710" s="243"/>
      <c r="MUO710" s="28"/>
      <c r="MUP710" s="243"/>
      <c r="MUQ710" s="28"/>
      <c r="MUR710" s="243"/>
      <c r="MUS710" s="28"/>
      <c r="MUT710" s="243"/>
      <c r="MUU710" s="28"/>
      <c r="MUV710" s="243"/>
      <c r="MUW710" s="28"/>
      <c r="MUX710" s="243"/>
      <c r="MUY710" s="28"/>
      <c r="MUZ710" s="243"/>
      <c r="MVA710" s="28"/>
      <c r="MVB710" s="243"/>
      <c r="MVC710" s="28"/>
      <c r="MVD710" s="243"/>
      <c r="MVE710" s="28"/>
      <c r="MVF710" s="243"/>
      <c r="MVG710" s="28"/>
      <c r="MVH710" s="243"/>
      <c r="MVI710" s="28"/>
      <c r="MVJ710" s="243"/>
      <c r="MVK710" s="28"/>
      <c r="MVL710" s="243"/>
      <c r="MVM710" s="28"/>
      <c r="MVN710" s="243"/>
      <c r="MVO710" s="28"/>
      <c r="MVP710" s="243"/>
      <c r="MVQ710" s="28"/>
      <c r="MVR710" s="243"/>
      <c r="MVS710" s="28"/>
      <c r="MVT710" s="243"/>
      <c r="MVU710" s="28"/>
      <c r="MVV710" s="243"/>
      <c r="MVW710" s="28"/>
      <c r="MVX710" s="243"/>
      <c r="MVY710" s="28"/>
      <c r="MVZ710" s="243"/>
      <c r="MWA710" s="28"/>
      <c r="MWB710" s="243"/>
      <c r="MWC710" s="28"/>
      <c r="MWD710" s="243"/>
      <c r="MWE710" s="28"/>
      <c r="MWF710" s="243"/>
      <c r="MWG710" s="28"/>
      <c r="MWH710" s="243"/>
      <c r="MWI710" s="28"/>
      <c r="MWJ710" s="243"/>
      <c r="MWK710" s="28"/>
      <c r="MWL710" s="243"/>
      <c r="MWM710" s="28"/>
      <c r="MWN710" s="243"/>
      <c r="MWO710" s="28"/>
      <c r="MWP710" s="243"/>
      <c r="MWQ710" s="28"/>
      <c r="MWR710" s="243"/>
      <c r="MWS710" s="28"/>
      <c r="MWT710" s="243"/>
      <c r="MWU710" s="28"/>
      <c r="MWV710" s="243"/>
      <c r="MWW710" s="28"/>
      <c r="MWX710" s="243"/>
      <c r="MWY710" s="28"/>
      <c r="MWZ710" s="243"/>
      <c r="MXA710" s="28"/>
      <c r="MXB710" s="243"/>
      <c r="MXC710" s="28"/>
      <c r="MXD710" s="243"/>
      <c r="MXE710" s="28"/>
      <c r="MXF710" s="243"/>
      <c r="MXG710" s="28"/>
      <c r="MXH710" s="243"/>
      <c r="MXI710" s="28"/>
      <c r="MXJ710" s="243"/>
      <c r="MXK710" s="28"/>
      <c r="MXL710" s="243"/>
      <c r="MXM710" s="28"/>
      <c r="MXN710" s="243"/>
      <c r="MXO710" s="28"/>
      <c r="MXP710" s="243"/>
      <c r="MXQ710" s="28"/>
      <c r="MXR710" s="243"/>
      <c r="MXS710" s="28"/>
      <c r="MXT710" s="243"/>
      <c r="MXU710" s="28"/>
      <c r="MXV710" s="243"/>
      <c r="MXW710" s="28"/>
      <c r="MXX710" s="243"/>
      <c r="MXY710" s="28"/>
      <c r="MXZ710" s="243"/>
      <c r="MYA710" s="28"/>
      <c r="MYB710" s="243"/>
      <c r="MYC710" s="28"/>
      <c r="MYD710" s="243"/>
      <c r="MYE710" s="28"/>
      <c r="MYF710" s="243"/>
      <c r="MYG710" s="28"/>
      <c r="MYH710" s="243"/>
      <c r="MYI710" s="28"/>
      <c r="MYJ710" s="243"/>
      <c r="MYK710" s="28"/>
      <c r="MYL710" s="243"/>
      <c r="MYM710" s="28"/>
      <c r="MYN710" s="243"/>
      <c r="MYO710" s="28"/>
      <c r="MYP710" s="243"/>
      <c r="MYQ710" s="28"/>
      <c r="MYR710" s="243"/>
      <c r="MYS710" s="28"/>
      <c r="MYT710" s="243"/>
      <c r="MYU710" s="28"/>
      <c r="MYV710" s="243"/>
      <c r="MYW710" s="28"/>
      <c r="MYX710" s="243"/>
      <c r="MYY710" s="28"/>
      <c r="MYZ710" s="243"/>
      <c r="MZA710" s="28"/>
      <c r="MZB710" s="243"/>
      <c r="MZC710" s="28"/>
      <c r="MZD710" s="243"/>
      <c r="MZE710" s="28"/>
      <c r="MZF710" s="243"/>
      <c r="MZG710" s="28"/>
      <c r="MZH710" s="243"/>
      <c r="MZI710" s="28"/>
      <c r="MZJ710" s="243"/>
      <c r="MZK710" s="28"/>
      <c r="MZL710" s="243"/>
      <c r="MZM710" s="28"/>
      <c r="MZN710" s="243"/>
      <c r="MZO710" s="28"/>
      <c r="MZP710" s="243"/>
      <c r="MZQ710" s="28"/>
      <c r="MZR710" s="243"/>
      <c r="MZS710" s="28"/>
      <c r="MZT710" s="243"/>
      <c r="MZU710" s="28"/>
      <c r="MZV710" s="243"/>
      <c r="MZW710" s="28"/>
      <c r="MZX710" s="243"/>
      <c r="MZY710" s="28"/>
      <c r="MZZ710" s="243"/>
      <c r="NAA710" s="28"/>
      <c r="NAB710" s="243"/>
      <c r="NAC710" s="28"/>
      <c r="NAD710" s="243"/>
      <c r="NAE710" s="28"/>
      <c r="NAF710" s="243"/>
      <c r="NAG710" s="28"/>
      <c r="NAH710" s="243"/>
      <c r="NAI710" s="28"/>
      <c r="NAJ710" s="243"/>
      <c r="NAK710" s="28"/>
      <c r="NAL710" s="243"/>
      <c r="NAM710" s="28"/>
      <c r="NAN710" s="243"/>
      <c r="NAO710" s="28"/>
      <c r="NAP710" s="243"/>
      <c r="NAQ710" s="28"/>
      <c r="NAR710" s="243"/>
      <c r="NAS710" s="28"/>
      <c r="NAT710" s="243"/>
      <c r="NAU710" s="28"/>
      <c r="NAV710" s="243"/>
      <c r="NAW710" s="28"/>
      <c r="NAX710" s="243"/>
      <c r="NAY710" s="28"/>
      <c r="NAZ710" s="243"/>
      <c r="NBA710" s="28"/>
      <c r="NBB710" s="243"/>
      <c r="NBC710" s="28"/>
      <c r="NBD710" s="243"/>
      <c r="NBE710" s="28"/>
      <c r="NBF710" s="243"/>
      <c r="NBG710" s="28"/>
      <c r="NBH710" s="243"/>
      <c r="NBI710" s="28"/>
      <c r="NBJ710" s="243"/>
      <c r="NBK710" s="28"/>
      <c r="NBL710" s="243"/>
      <c r="NBM710" s="28"/>
      <c r="NBN710" s="243"/>
      <c r="NBO710" s="28"/>
      <c r="NBP710" s="243"/>
      <c r="NBQ710" s="28"/>
      <c r="NBR710" s="243"/>
      <c r="NBS710" s="28"/>
      <c r="NBT710" s="243"/>
      <c r="NBU710" s="28"/>
      <c r="NBV710" s="243"/>
      <c r="NBW710" s="28"/>
      <c r="NBX710" s="243"/>
      <c r="NBY710" s="28"/>
      <c r="NBZ710" s="243"/>
      <c r="NCA710" s="28"/>
      <c r="NCB710" s="243"/>
      <c r="NCC710" s="28"/>
      <c r="NCD710" s="243"/>
      <c r="NCE710" s="28"/>
      <c r="NCF710" s="243"/>
      <c r="NCG710" s="28"/>
      <c r="NCH710" s="243"/>
      <c r="NCI710" s="28"/>
      <c r="NCJ710" s="243"/>
      <c r="NCK710" s="28"/>
      <c r="NCL710" s="243"/>
      <c r="NCM710" s="28"/>
      <c r="NCN710" s="243"/>
      <c r="NCO710" s="28"/>
      <c r="NCP710" s="243"/>
      <c r="NCQ710" s="28"/>
      <c r="NCR710" s="243"/>
      <c r="NCS710" s="28"/>
      <c r="NCT710" s="243"/>
      <c r="NCU710" s="28"/>
      <c r="NCV710" s="243"/>
      <c r="NCW710" s="28"/>
      <c r="NCX710" s="243"/>
      <c r="NCY710" s="28"/>
      <c r="NCZ710" s="243"/>
      <c r="NDA710" s="28"/>
      <c r="NDB710" s="243"/>
      <c r="NDC710" s="28"/>
      <c r="NDD710" s="243"/>
      <c r="NDE710" s="28"/>
      <c r="NDF710" s="243"/>
      <c r="NDG710" s="28"/>
      <c r="NDH710" s="243"/>
      <c r="NDI710" s="28"/>
      <c r="NDJ710" s="243"/>
      <c r="NDK710" s="28"/>
      <c r="NDL710" s="243"/>
      <c r="NDM710" s="28"/>
      <c r="NDN710" s="243"/>
      <c r="NDO710" s="28"/>
      <c r="NDP710" s="243"/>
      <c r="NDQ710" s="28"/>
      <c r="NDR710" s="243"/>
      <c r="NDS710" s="28"/>
      <c r="NDT710" s="243"/>
      <c r="NDU710" s="28"/>
      <c r="NDV710" s="243"/>
      <c r="NDW710" s="28"/>
      <c r="NDX710" s="243"/>
      <c r="NDY710" s="28"/>
      <c r="NDZ710" s="243"/>
      <c r="NEA710" s="28"/>
      <c r="NEB710" s="243"/>
      <c r="NEC710" s="28"/>
      <c r="NED710" s="243"/>
      <c r="NEE710" s="28"/>
      <c r="NEF710" s="243"/>
      <c r="NEG710" s="28"/>
      <c r="NEH710" s="243"/>
      <c r="NEI710" s="28"/>
      <c r="NEJ710" s="243"/>
      <c r="NEK710" s="28"/>
      <c r="NEL710" s="243"/>
      <c r="NEM710" s="28"/>
      <c r="NEN710" s="243"/>
      <c r="NEO710" s="28"/>
      <c r="NEP710" s="243"/>
      <c r="NEQ710" s="28"/>
      <c r="NER710" s="243"/>
      <c r="NES710" s="28"/>
      <c r="NET710" s="243"/>
      <c r="NEU710" s="28"/>
      <c r="NEV710" s="243"/>
      <c r="NEW710" s="28"/>
      <c r="NEX710" s="243"/>
      <c r="NEY710" s="28"/>
      <c r="NEZ710" s="243"/>
      <c r="NFA710" s="28"/>
      <c r="NFB710" s="243"/>
      <c r="NFC710" s="28"/>
      <c r="NFD710" s="243"/>
      <c r="NFE710" s="28"/>
      <c r="NFF710" s="243"/>
      <c r="NFG710" s="28"/>
      <c r="NFH710" s="243"/>
      <c r="NFI710" s="28"/>
      <c r="NFJ710" s="243"/>
      <c r="NFK710" s="28"/>
      <c r="NFL710" s="243"/>
      <c r="NFM710" s="28"/>
      <c r="NFN710" s="243"/>
      <c r="NFO710" s="28"/>
      <c r="NFP710" s="243"/>
      <c r="NFQ710" s="28"/>
      <c r="NFR710" s="243"/>
      <c r="NFS710" s="28"/>
      <c r="NFT710" s="243"/>
      <c r="NFU710" s="28"/>
      <c r="NFV710" s="243"/>
      <c r="NFW710" s="28"/>
      <c r="NFX710" s="243"/>
      <c r="NFY710" s="28"/>
      <c r="NFZ710" s="243"/>
      <c r="NGA710" s="28"/>
      <c r="NGB710" s="243"/>
      <c r="NGC710" s="28"/>
      <c r="NGD710" s="243"/>
      <c r="NGE710" s="28"/>
      <c r="NGF710" s="243"/>
      <c r="NGG710" s="28"/>
      <c r="NGH710" s="243"/>
      <c r="NGI710" s="28"/>
      <c r="NGJ710" s="243"/>
      <c r="NGK710" s="28"/>
      <c r="NGL710" s="243"/>
      <c r="NGM710" s="28"/>
      <c r="NGN710" s="243"/>
      <c r="NGO710" s="28"/>
      <c r="NGP710" s="243"/>
      <c r="NGQ710" s="28"/>
      <c r="NGR710" s="243"/>
      <c r="NGS710" s="28"/>
      <c r="NGT710" s="243"/>
      <c r="NGU710" s="28"/>
      <c r="NGV710" s="243"/>
      <c r="NGW710" s="28"/>
      <c r="NGX710" s="243"/>
      <c r="NGY710" s="28"/>
      <c r="NGZ710" s="243"/>
      <c r="NHA710" s="28"/>
      <c r="NHB710" s="243"/>
      <c r="NHC710" s="28"/>
      <c r="NHD710" s="243"/>
      <c r="NHE710" s="28"/>
      <c r="NHF710" s="243"/>
      <c r="NHG710" s="28"/>
      <c r="NHH710" s="243"/>
      <c r="NHI710" s="28"/>
      <c r="NHJ710" s="243"/>
      <c r="NHK710" s="28"/>
      <c r="NHL710" s="243"/>
      <c r="NHM710" s="28"/>
      <c r="NHN710" s="243"/>
      <c r="NHO710" s="28"/>
      <c r="NHP710" s="243"/>
      <c r="NHQ710" s="28"/>
      <c r="NHR710" s="243"/>
      <c r="NHS710" s="28"/>
      <c r="NHT710" s="243"/>
      <c r="NHU710" s="28"/>
      <c r="NHV710" s="243"/>
      <c r="NHW710" s="28"/>
      <c r="NHX710" s="243"/>
      <c r="NHY710" s="28"/>
      <c r="NHZ710" s="243"/>
      <c r="NIA710" s="28"/>
      <c r="NIB710" s="243"/>
      <c r="NIC710" s="28"/>
      <c r="NID710" s="243"/>
      <c r="NIE710" s="28"/>
      <c r="NIF710" s="243"/>
      <c r="NIG710" s="28"/>
      <c r="NIH710" s="243"/>
      <c r="NII710" s="28"/>
      <c r="NIJ710" s="243"/>
      <c r="NIK710" s="28"/>
      <c r="NIL710" s="243"/>
      <c r="NIM710" s="28"/>
      <c r="NIN710" s="243"/>
      <c r="NIO710" s="28"/>
      <c r="NIP710" s="243"/>
      <c r="NIQ710" s="28"/>
      <c r="NIR710" s="243"/>
      <c r="NIS710" s="28"/>
      <c r="NIT710" s="243"/>
      <c r="NIU710" s="28"/>
      <c r="NIV710" s="243"/>
      <c r="NIW710" s="28"/>
      <c r="NIX710" s="243"/>
      <c r="NIY710" s="28"/>
      <c r="NIZ710" s="243"/>
      <c r="NJA710" s="28"/>
      <c r="NJB710" s="243"/>
      <c r="NJC710" s="28"/>
      <c r="NJD710" s="243"/>
      <c r="NJE710" s="28"/>
      <c r="NJF710" s="243"/>
      <c r="NJG710" s="28"/>
      <c r="NJH710" s="243"/>
      <c r="NJI710" s="28"/>
      <c r="NJJ710" s="243"/>
      <c r="NJK710" s="28"/>
      <c r="NJL710" s="243"/>
      <c r="NJM710" s="28"/>
      <c r="NJN710" s="243"/>
      <c r="NJO710" s="28"/>
      <c r="NJP710" s="243"/>
      <c r="NJQ710" s="28"/>
      <c r="NJR710" s="243"/>
      <c r="NJS710" s="28"/>
      <c r="NJT710" s="243"/>
      <c r="NJU710" s="28"/>
      <c r="NJV710" s="243"/>
      <c r="NJW710" s="28"/>
      <c r="NJX710" s="243"/>
      <c r="NJY710" s="28"/>
      <c r="NJZ710" s="243"/>
      <c r="NKA710" s="28"/>
      <c r="NKB710" s="243"/>
      <c r="NKC710" s="28"/>
      <c r="NKD710" s="243"/>
      <c r="NKE710" s="28"/>
      <c r="NKF710" s="243"/>
      <c r="NKG710" s="28"/>
      <c r="NKH710" s="243"/>
      <c r="NKI710" s="28"/>
      <c r="NKJ710" s="243"/>
      <c r="NKK710" s="28"/>
      <c r="NKL710" s="243"/>
      <c r="NKM710" s="28"/>
      <c r="NKN710" s="243"/>
      <c r="NKO710" s="28"/>
      <c r="NKP710" s="243"/>
      <c r="NKQ710" s="28"/>
      <c r="NKR710" s="243"/>
      <c r="NKS710" s="28"/>
      <c r="NKT710" s="243"/>
      <c r="NKU710" s="28"/>
      <c r="NKV710" s="243"/>
      <c r="NKW710" s="28"/>
      <c r="NKX710" s="243"/>
      <c r="NKY710" s="28"/>
      <c r="NKZ710" s="243"/>
      <c r="NLA710" s="28"/>
      <c r="NLB710" s="243"/>
      <c r="NLC710" s="28"/>
      <c r="NLD710" s="243"/>
      <c r="NLE710" s="28"/>
      <c r="NLF710" s="243"/>
      <c r="NLG710" s="28"/>
      <c r="NLH710" s="243"/>
      <c r="NLI710" s="28"/>
      <c r="NLJ710" s="243"/>
      <c r="NLK710" s="28"/>
      <c r="NLL710" s="243"/>
      <c r="NLM710" s="28"/>
      <c r="NLN710" s="243"/>
      <c r="NLO710" s="28"/>
      <c r="NLP710" s="243"/>
      <c r="NLQ710" s="28"/>
      <c r="NLR710" s="243"/>
      <c r="NLS710" s="28"/>
      <c r="NLT710" s="243"/>
      <c r="NLU710" s="28"/>
      <c r="NLV710" s="243"/>
      <c r="NLW710" s="28"/>
      <c r="NLX710" s="243"/>
      <c r="NLY710" s="28"/>
      <c r="NLZ710" s="243"/>
      <c r="NMA710" s="28"/>
      <c r="NMB710" s="243"/>
      <c r="NMC710" s="28"/>
      <c r="NMD710" s="243"/>
      <c r="NME710" s="28"/>
      <c r="NMF710" s="243"/>
      <c r="NMG710" s="28"/>
      <c r="NMH710" s="243"/>
      <c r="NMI710" s="28"/>
      <c r="NMJ710" s="243"/>
      <c r="NMK710" s="28"/>
      <c r="NML710" s="243"/>
      <c r="NMM710" s="28"/>
      <c r="NMN710" s="243"/>
      <c r="NMO710" s="28"/>
      <c r="NMP710" s="243"/>
      <c r="NMQ710" s="28"/>
      <c r="NMR710" s="243"/>
      <c r="NMS710" s="28"/>
      <c r="NMT710" s="243"/>
      <c r="NMU710" s="28"/>
      <c r="NMV710" s="243"/>
      <c r="NMW710" s="28"/>
      <c r="NMX710" s="243"/>
      <c r="NMY710" s="28"/>
      <c r="NMZ710" s="243"/>
      <c r="NNA710" s="28"/>
      <c r="NNB710" s="243"/>
      <c r="NNC710" s="28"/>
      <c r="NND710" s="243"/>
      <c r="NNE710" s="28"/>
      <c r="NNF710" s="243"/>
      <c r="NNG710" s="28"/>
      <c r="NNH710" s="243"/>
      <c r="NNI710" s="28"/>
      <c r="NNJ710" s="243"/>
      <c r="NNK710" s="28"/>
      <c r="NNL710" s="243"/>
      <c r="NNM710" s="28"/>
      <c r="NNN710" s="243"/>
      <c r="NNO710" s="28"/>
      <c r="NNP710" s="243"/>
      <c r="NNQ710" s="28"/>
      <c r="NNR710" s="243"/>
      <c r="NNS710" s="28"/>
      <c r="NNT710" s="243"/>
      <c r="NNU710" s="28"/>
      <c r="NNV710" s="243"/>
      <c r="NNW710" s="28"/>
      <c r="NNX710" s="243"/>
      <c r="NNY710" s="28"/>
      <c r="NNZ710" s="243"/>
      <c r="NOA710" s="28"/>
      <c r="NOB710" s="243"/>
      <c r="NOC710" s="28"/>
      <c r="NOD710" s="243"/>
      <c r="NOE710" s="28"/>
      <c r="NOF710" s="243"/>
      <c r="NOG710" s="28"/>
      <c r="NOH710" s="243"/>
      <c r="NOI710" s="28"/>
      <c r="NOJ710" s="243"/>
      <c r="NOK710" s="28"/>
      <c r="NOL710" s="243"/>
      <c r="NOM710" s="28"/>
      <c r="NON710" s="243"/>
      <c r="NOO710" s="28"/>
      <c r="NOP710" s="243"/>
      <c r="NOQ710" s="28"/>
      <c r="NOR710" s="243"/>
      <c r="NOS710" s="28"/>
      <c r="NOT710" s="243"/>
      <c r="NOU710" s="28"/>
      <c r="NOV710" s="243"/>
      <c r="NOW710" s="28"/>
      <c r="NOX710" s="243"/>
      <c r="NOY710" s="28"/>
      <c r="NOZ710" s="243"/>
      <c r="NPA710" s="28"/>
      <c r="NPB710" s="243"/>
      <c r="NPC710" s="28"/>
      <c r="NPD710" s="243"/>
      <c r="NPE710" s="28"/>
      <c r="NPF710" s="243"/>
      <c r="NPG710" s="28"/>
      <c r="NPH710" s="243"/>
      <c r="NPI710" s="28"/>
      <c r="NPJ710" s="243"/>
      <c r="NPK710" s="28"/>
      <c r="NPL710" s="243"/>
      <c r="NPM710" s="28"/>
      <c r="NPN710" s="243"/>
      <c r="NPO710" s="28"/>
      <c r="NPP710" s="243"/>
      <c r="NPQ710" s="28"/>
      <c r="NPR710" s="243"/>
      <c r="NPS710" s="28"/>
      <c r="NPT710" s="243"/>
      <c r="NPU710" s="28"/>
      <c r="NPV710" s="243"/>
      <c r="NPW710" s="28"/>
      <c r="NPX710" s="243"/>
      <c r="NPY710" s="28"/>
      <c r="NPZ710" s="243"/>
      <c r="NQA710" s="28"/>
      <c r="NQB710" s="243"/>
      <c r="NQC710" s="28"/>
      <c r="NQD710" s="243"/>
      <c r="NQE710" s="28"/>
      <c r="NQF710" s="243"/>
      <c r="NQG710" s="28"/>
      <c r="NQH710" s="243"/>
      <c r="NQI710" s="28"/>
      <c r="NQJ710" s="243"/>
      <c r="NQK710" s="28"/>
      <c r="NQL710" s="243"/>
      <c r="NQM710" s="28"/>
      <c r="NQN710" s="243"/>
      <c r="NQO710" s="28"/>
      <c r="NQP710" s="243"/>
      <c r="NQQ710" s="28"/>
      <c r="NQR710" s="243"/>
      <c r="NQS710" s="28"/>
      <c r="NQT710" s="243"/>
      <c r="NQU710" s="28"/>
      <c r="NQV710" s="243"/>
      <c r="NQW710" s="28"/>
      <c r="NQX710" s="243"/>
      <c r="NQY710" s="28"/>
      <c r="NQZ710" s="243"/>
      <c r="NRA710" s="28"/>
      <c r="NRB710" s="243"/>
      <c r="NRC710" s="28"/>
      <c r="NRD710" s="243"/>
      <c r="NRE710" s="28"/>
      <c r="NRF710" s="243"/>
      <c r="NRG710" s="28"/>
      <c r="NRH710" s="243"/>
      <c r="NRI710" s="28"/>
      <c r="NRJ710" s="243"/>
      <c r="NRK710" s="28"/>
      <c r="NRL710" s="243"/>
      <c r="NRM710" s="28"/>
      <c r="NRN710" s="243"/>
      <c r="NRO710" s="28"/>
      <c r="NRP710" s="243"/>
      <c r="NRQ710" s="28"/>
      <c r="NRR710" s="243"/>
      <c r="NRS710" s="28"/>
      <c r="NRT710" s="243"/>
      <c r="NRU710" s="28"/>
      <c r="NRV710" s="243"/>
      <c r="NRW710" s="28"/>
      <c r="NRX710" s="243"/>
      <c r="NRY710" s="28"/>
      <c r="NRZ710" s="243"/>
      <c r="NSA710" s="28"/>
      <c r="NSB710" s="243"/>
      <c r="NSC710" s="28"/>
      <c r="NSD710" s="243"/>
      <c r="NSE710" s="28"/>
      <c r="NSF710" s="243"/>
      <c r="NSG710" s="28"/>
      <c r="NSH710" s="243"/>
      <c r="NSI710" s="28"/>
      <c r="NSJ710" s="243"/>
      <c r="NSK710" s="28"/>
      <c r="NSL710" s="243"/>
      <c r="NSM710" s="28"/>
      <c r="NSN710" s="243"/>
      <c r="NSO710" s="28"/>
      <c r="NSP710" s="243"/>
      <c r="NSQ710" s="28"/>
      <c r="NSR710" s="243"/>
      <c r="NSS710" s="28"/>
      <c r="NST710" s="243"/>
      <c r="NSU710" s="28"/>
      <c r="NSV710" s="243"/>
      <c r="NSW710" s="28"/>
      <c r="NSX710" s="243"/>
      <c r="NSY710" s="28"/>
      <c r="NSZ710" s="243"/>
      <c r="NTA710" s="28"/>
      <c r="NTB710" s="243"/>
      <c r="NTC710" s="28"/>
      <c r="NTD710" s="243"/>
      <c r="NTE710" s="28"/>
      <c r="NTF710" s="243"/>
      <c r="NTG710" s="28"/>
      <c r="NTH710" s="243"/>
      <c r="NTI710" s="28"/>
      <c r="NTJ710" s="243"/>
      <c r="NTK710" s="28"/>
      <c r="NTL710" s="243"/>
      <c r="NTM710" s="28"/>
      <c r="NTN710" s="243"/>
      <c r="NTO710" s="28"/>
      <c r="NTP710" s="243"/>
      <c r="NTQ710" s="28"/>
      <c r="NTR710" s="243"/>
      <c r="NTS710" s="28"/>
      <c r="NTT710" s="243"/>
      <c r="NTU710" s="28"/>
      <c r="NTV710" s="243"/>
      <c r="NTW710" s="28"/>
      <c r="NTX710" s="243"/>
      <c r="NTY710" s="28"/>
      <c r="NTZ710" s="243"/>
      <c r="NUA710" s="28"/>
      <c r="NUB710" s="243"/>
      <c r="NUC710" s="28"/>
      <c r="NUD710" s="243"/>
      <c r="NUE710" s="28"/>
      <c r="NUF710" s="243"/>
      <c r="NUG710" s="28"/>
      <c r="NUH710" s="243"/>
      <c r="NUI710" s="28"/>
      <c r="NUJ710" s="243"/>
      <c r="NUK710" s="28"/>
      <c r="NUL710" s="243"/>
      <c r="NUM710" s="28"/>
      <c r="NUN710" s="243"/>
      <c r="NUO710" s="28"/>
      <c r="NUP710" s="243"/>
      <c r="NUQ710" s="28"/>
      <c r="NUR710" s="243"/>
      <c r="NUS710" s="28"/>
      <c r="NUT710" s="243"/>
      <c r="NUU710" s="28"/>
      <c r="NUV710" s="243"/>
      <c r="NUW710" s="28"/>
      <c r="NUX710" s="243"/>
      <c r="NUY710" s="28"/>
      <c r="NUZ710" s="243"/>
      <c r="NVA710" s="28"/>
      <c r="NVB710" s="243"/>
      <c r="NVC710" s="28"/>
      <c r="NVD710" s="243"/>
      <c r="NVE710" s="28"/>
      <c r="NVF710" s="243"/>
      <c r="NVG710" s="28"/>
      <c r="NVH710" s="243"/>
      <c r="NVI710" s="28"/>
      <c r="NVJ710" s="243"/>
      <c r="NVK710" s="28"/>
      <c r="NVL710" s="243"/>
      <c r="NVM710" s="28"/>
      <c r="NVN710" s="243"/>
      <c r="NVO710" s="28"/>
      <c r="NVP710" s="243"/>
      <c r="NVQ710" s="28"/>
      <c r="NVR710" s="243"/>
      <c r="NVS710" s="28"/>
      <c r="NVT710" s="243"/>
      <c r="NVU710" s="28"/>
      <c r="NVV710" s="243"/>
      <c r="NVW710" s="28"/>
      <c r="NVX710" s="243"/>
      <c r="NVY710" s="28"/>
      <c r="NVZ710" s="243"/>
      <c r="NWA710" s="28"/>
      <c r="NWB710" s="243"/>
      <c r="NWC710" s="28"/>
      <c r="NWD710" s="243"/>
      <c r="NWE710" s="28"/>
      <c r="NWF710" s="243"/>
      <c r="NWG710" s="28"/>
      <c r="NWH710" s="243"/>
      <c r="NWI710" s="28"/>
      <c r="NWJ710" s="243"/>
      <c r="NWK710" s="28"/>
      <c r="NWL710" s="243"/>
      <c r="NWM710" s="28"/>
      <c r="NWN710" s="243"/>
      <c r="NWO710" s="28"/>
      <c r="NWP710" s="243"/>
      <c r="NWQ710" s="28"/>
      <c r="NWR710" s="243"/>
      <c r="NWS710" s="28"/>
      <c r="NWT710" s="243"/>
      <c r="NWU710" s="28"/>
      <c r="NWV710" s="243"/>
      <c r="NWW710" s="28"/>
      <c r="NWX710" s="243"/>
      <c r="NWY710" s="28"/>
      <c r="NWZ710" s="243"/>
      <c r="NXA710" s="28"/>
      <c r="NXB710" s="243"/>
      <c r="NXC710" s="28"/>
      <c r="NXD710" s="243"/>
      <c r="NXE710" s="28"/>
      <c r="NXF710" s="243"/>
      <c r="NXG710" s="28"/>
      <c r="NXH710" s="243"/>
      <c r="NXI710" s="28"/>
      <c r="NXJ710" s="243"/>
      <c r="NXK710" s="28"/>
      <c r="NXL710" s="243"/>
      <c r="NXM710" s="28"/>
      <c r="NXN710" s="243"/>
      <c r="NXO710" s="28"/>
      <c r="NXP710" s="243"/>
      <c r="NXQ710" s="28"/>
      <c r="NXR710" s="243"/>
      <c r="NXS710" s="28"/>
      <c r="NXT710" s="243"/>
      <c r="NXU710" s="28"/>
      <c r="NXV710" s="243"/>
      <c r="NXW710" s="28"/>
      <c r="NXX710" s="243"/>
      <c r="NXY710" s="28"/>
      <c r="NXZ710" s="243"/>
      <c r="NYA710" s="28"/>
      <c r="NYB710" s="243"/>
      <c r="NYC710" s="28"/>
      <c r="NYD710" s="243"/>
      <c r="NYE710" s="28"/>
      <c r="NYF710" s="243"/>
      <c r="NYG710" s="28"/>
      <c r="NYH710" s="243"/>
      <c r="NYI710" s="28"/>
      <c r="NYJ710" s="243"/>
      <c r="NYK710" s="28"/>
      <c r="NYL710" s="243"/>
      <c r="NYM710" s="28"/>
      <c r="NYN710" s="243"/>
      <c r="NYO710" s="28"/>
      <c r="NYP710" s="243"/>
      <c r="NYQ710" s="28"/>
      <c r="NYR710" s="243"/>
      <c r="NYS710" s="28"/>
      <c r="NYT710" s="243"/>
      <c r="NYU710" s="28"/>
      <c r="NYV710" s="243"/>
      <c r="NYW710" s="28"/>
      <c r="NYX710" s="243"/>
      <c r="NYY710" s="28"/>
      <c r="NYZ710" s="243"/>
      <c r="NZA710" s="28"/>
      <c r="NZB710" s="243"/>
      <c r="NZC710" s="28"/>
      <c r="NZD710" s="243"/>
      <c r="NZE710" s="28"/>
      <c r="NZF710" s="243"/>
      <c r="NZG710" s="28"/>
      <c r="NZH710" s="243"/>
      <c r="NZI710" s="28"/>
      <c r="NZJ710" s="243"/>
      <c r="NZK710" s="28"/>
      <c r="NZL710" s="243"/>
      <c r="NZM710" s="28"/>
      <c r="NZN710" s="243"/>
      <c r="NZO710" s="28"/>
      <c r="NZP710" s="243"/>
      <c r="NZQ710" s="28"/>
      <c r="NZR710" s="243"/>
      <c r="NZS710" s="28"/>
      <c r="NZT710" s="243"/>
      <c r="NZU710" s="28"/>
      <c r="NZV710" s="243"/>
      <c r="NZW710" s="28"/>
      <c r="NZX710" s="243"/>
      <c r="NZY710" s="28"/>
      <c r="NZZ710" s="243"/>
      <c r="OAA710" s="28"/>
      <c r="OAB710" s="243"/>
      <c r="OAC710" s="28"/>
      <c r="OAD710" s="243"/>
      <c r="OAE710" s="28"/>
      <c r="OAF710" s="243"/>
      <c r="OAG710" s="28"/>
      <c r="OAH710" s="243"/>
      <c r="OAI710" s="28"/>
      <c r="OAJ710" s="243"/>
      <c r="OAK710" s="28"/>
      <c r="OAL710" s="243"/>
      <c r="OAM710" s="28"/>
      <c r="OAN710" s="243"/>
      <c r="OAO710" s="28"/>
      <c r="OAP710" s="243"/>
      <c r="OAQ710" s="28"/>
      <c r="OAR710" s="243"/>
      <c r="OAS710" s="28"/>
      <c r="OAT710" s="243"/>
      <c r="OAU710" s="28"/>
      <c r="OAV710" s="243"/>
      <c r="OAW710" s="28"/>
      <c r="OAX710" s="243"/>
      <c r="OAY710" s="28"/>
      <c r="OAZ710" s="243"/>
      <c r="OBA710" s="28"/>
      <c r="OBB710" s="243"/>
      <c r="OBC710" s="28"/>
      <c r="OBD710" s="243"/>
      <c r="OBE710" s="28"/>
      <c r="OBF710" s="243"/>
      <c r="OBG710" s="28"/>
      <c r="OBH710" s="243"/>
      <c r="OBI710" s="28"/>
      <c r="OBJ710" s="243"/>
      <c r="OBK710" s="28"/>
      <c r="OBL710" s="243"/>
      <c r="OBM710" s="28"/>
      <c r="OBN710" s="243"/>
      <c r="OBO710" s="28"/>
      <c r="OBP710" s="243"/>
      <c r="OBQ710" s="28"/>
      <c r="OBR710" s="243"/>
      <c r="OBS710" s="28"/>
      <c r="OBT710" s="243"/>
      <c r="OBU710" s="28"/>
      <c r="OBV710" s="243"/>
      <c r="OBW710" s="28"/>
      <c r="OBX710" s="243"/>
      <c r="OBY710" s="28"/>
      <c r="OBZ710" s="243"/>
      <c r="OCA710" s="28"/>
      <c r="OCB710" s="243"/>
      <c r="OCC710" s="28"/>
      <c r="OCD710" s="243"/>
      <c r="OCE710" s="28"/>
      <c r="OCF710" s="243"/>
      <c r="OCG710" s="28"/>
      <c r="OCH710" s="243"/>
      <c r="OCI710" s="28"/>
      <c r="OCJ710" s="243"/>
      <c r="OCK710" s="28"/>
      <c r="OCL710" s="243"/>
      <c r="OCM710" s="28"/>
      <c r="OCN710" s="243"/>
      <c r="OCO710" s="28"/>
      <c r="OCP710" s="243"/>
      <c r="OCQ710" s="28"/>
      <c r="OCR710" s="243"/>
      <c r="OCS710" s="28"/>
      <c r="OCT710" s="243"/>
      <c r="OCU710" s="28"/>
      <c r="OCV710" s="243"/>
      <c r="OCW710" s="28"/>
      <c r="OCX710" s="243"/>
      <c r="OCY710" s="28"/>
      <c r="OCZ710" s="243"/>
      <c r="ODA710" s="28"/>
      <c r="ODB710" s="243"/>
      <c r="ODC710" s="28"/>
      <c r="ODD710" s="243"/>
      <c r="ODE710" s="28"/>
      <c r="ODF710" s="243"/>
      <c r="ODG710" s="28"/>
      <c r="ODH710" s="243"/>
      <c r="ODI710" s="28"/>
      <c r="ODJ710" s="243"/>
      <c r="ODK710" s="28"/>
      <c r="ODL710" s="243"/>
      <c r="ODM710" s="28"/>
      <c r="ODN710" s="243"/>
      <c r="ODO710" s="28"/>
      <c r="ODP710" s="243"/>
      <c r="ODQ710" s="28"/>
      <c r="ODR710" s="243"/>
      <c r="ODS710" s="28"/>
      <c r="ODT710" s="243"/>
      <c r="ODU710" s="28"/>
      <c r="ODV710" s="243"/>
      <c r="ODW710" s="28"/>
      <c r="ODX710" s="243"/>
      <c r="ODY710" s="28"/>
      <c r="ODZ710" s="243"/>
      <c r="OEA710" s="28"/>
      <c r="OEB710" s="243"/>
      <c r="OEC710" s="28"/>
      <c r="OED710" s="243"/>
      <c r="OEE710" s="28"/>
      <c r="OEF710" s="243"/>
      <c r="OEG710" s="28"/>
      <c r="OEH710" s="243"/>
      <c r="OEI710" s="28"/>
      <c r="OEJ710" s="243"/>
      <c r="OEK710" s="28"/>
      <c r="OEL710" s="243"/>
      <c r="OEM710" s="28"/>
      <c r="OEN710" s="243"/>
      <c r="OEO710" s="28"/>
      <c r="OEP710" s="243"/>
      <c r="OEQ710" s="28"/>
      <c r="OER710" s="243"/>
      <c r="OES710" s="28"/>
      <c r="OET710" s="243"/>
      <c r="OEU710" s="28"/>
      <c r="OEV710" s="243"/>
      <c r="OEW710" s="28"/>
      <c r="OEX710" s="243"/>
      <c r="OEY710" s="28"/>
      <c r="OEZ710" s="243"/>
      <c r="OFA710" s="28"/>
      <c r="OFB710" s="243"/>
      <c r="OFC710" s="28"/>
      <c r="OFD710" s="243"/>
      <c r="OFE710" s="28"/>
      <c r="OFF710" s="243"/>
      <c r="OFG710" s="28"/>
      <c r="OFH710" s="243"/>
      <c r="OFI710" s="28"/>
      <c r="OFJ710" s="243"/>
      <c r="OFK710" s="28"/>
      <c r="OFL710" s="243"/>
      <c r="OFM710" s="28"/>
      <c r="OFN710" s="243"/>
      <c r="OFO710" s="28"/>
      <c r="OFP710" s="243"/>
      <c r="OFQ710" s="28"/>
      <c r="OFR710" s="243"/>
      <c r="OFS710" s="28"/>
      <c r="OFT710" s="243"/>
      <c r="OFU710" s="28"/>
      <c r="OFV710" s="243"/>
      <c r="OFW710" s="28"/>
      <c r="OFX710" s="243"/>
      <c r="OFY710" s="28"/>
      <c r="OFZ710" s="243"/>
      <c r="OGA710" s="28"/>
      <c r="OGB710" s="243"/>
      <c r="OGC710" s="28"/>
      <c r="OGD710" s="243"/>
      <c r="OGE710" s="28"/>
      <c r="OGF710" s="243"/>
      <c r="OGG710" s="28"/>
      <c r="OGH710" s="243"/>
      <c r="OGI710" s="28"/>
      <c r="OGJ710" s="243"/>
      <c r="OGK710" s="28"/>
      <c r="OGL710" s="243"/>
      <c r="OGM710" s="28"/>
      <c r="OGN710" s="243"/>
      <c r="OGO710" s="28"/>
      <c r="OGP710" s="243"/>
      <c r="OGQ710" s="28"/>
      <c r="OGR710" s="243"/>
      <c r="OGS710" s="28"/>
      <c r="OGT710" s="243"/>
      <c r="OGU710" s="28"/>
      <c r="OGV710" s="243"/>
      <c r="OGW710" s="28"/>
      <c r="OGX710" s="243"/>
      <c r="OGY710" s="28"/>
      <c r="OGZ710" s="243"/>
      <c r="OHA710" s="28"/>
      <c r="OHB710" s="243"/>
      <c r="OHC710" s="28"/>
      <c r="OHD710" s="243"/>
      <c r="OHE710" s="28"/>
      <c r="OHF710" s="243"/>
      <c r="OHG710" s="28"/>
      <c r="OHH710" s="243"/>
      <c r="OHI710" s="28"/>
      <c r="OHJ710" s="243"/>
      <c r="OHK710" s="28"/>
      <c r="OHL710" s="243"/>
      <c r="OHM710" s="28"/>
      <c r="OHN710" s="243"/>
      <c r="OHO710" s="28"/>
      <c r="OHP710" s="243"/>
      <c r="OHQ710" s="28"/>
      <c r="OHR710" s="243"/>
      <c r="OHS710" s="28"/>
      <c r="OHT710" s="243"/>
      <c r="OHU710" s="28"/>
      <c r="OHV710" s="243"/>
      <c r="OHW710" s="28"/>
      <c r="OHX710" s="243"/>
      <c r="OHY710" s="28"/>
      <c r="OHZ710" s="243"/>
      <c r="OIA710" s="28"/>
      <c r="OIB710" s="243"/>
      <c r="OIC710" s="28"/>
      <c r="OID710" s="243"/>
      <c r="OIE710" s="28"/>
      <c r="OIF710" s="243"/>
      <c r="OIG710" s="28"/>
      <c r="OIH710" s="243"/>
      <c r="OII710" s="28"/>
      <c r="OIJ710" s="243"/>
      <c r="OIK710" s="28"/>
      <c r="OIL710" s="243"/>
      <c r="OIM710" s="28"/>
      <c r="OIN710" s="243"/>
      <c r="OIO710" s="28"/>
      <c r="OIP710" s="243"/>
      <c r="OIQ710" s="28"/>
      <c r="OIR710" s="243"/>
      <c r="OIS710" s="28"/>
      <c r="OIT710" s="243"/>
      <c r="OIU710" s="28"/>
      <c r="OIV710" s="243"/>
      <c r="OIW710" s="28"/>
      <c r="OIX710" s="243"/>
      <c r="OIY710" s="28"/>
      <c r="OIZ710" s="243"/>
      <c r="OJA710" s="28"/>
      <c r="OJB710" s="243"/>
      <c r="OJC710" s="28"/>
      <c r="OJD710" s="243"/>
      <c r="OJE710" s="28"/>
      <c r="OJF710" s="243"/>
      <c r="OJG710" s="28"/>
      <c r="OJH710" s="243"/>
      <c r="OJI710" s="28"/>
      <c r="OJJ710" s="243"/>
      <c r="OJK710" s="28"/>
      <c r="OJL710" s="243"/>
      <c r="OJM710" s="28"/>
      <c r="OJN710" s="243"/>
      <c r="OJO710" s="28"/>
      <c r="OJP710" s="243"/>
      <c r="OJQ710" s="28"/>
      <c r="OJR710" s="243"/>
      <c r="OJS710" s="28"/>
      <c r="OJT710" s="243"/>
      <c r="OJU710" s="28"/>
      <c r="OJV710" s="243"/>
      <c r="OJW710" s="28"/>
      <c r="OJX710" s="243"/>
      <c r="OJY710" s="28"/>
      <c r="OJZ710" s="243"/>
      <c r="OKA710" s="28"/>
      <c r="OKB710" s="243"/>
      <c r="OKC710" s="28"/>
      <c r="OKD710" s="243"/>
      <c r="OKE710" s="28"/>
      <c r="OKF710" s="243"/>
      <c r="OKG710" s="28"/>
      <c r="OKH710" s="243"/>
      <c r="OKI710" s="28"/>
      <c r="OKJ710" s="243"/>
      <c r="OKK710" s="28"/>
      <c r="OKL710" s="243"/>
      <c r="OKM710" s="28"/>
      <c r="OKN710" s="243"/>
      <c r="OKO710" s="28"/>
      <c r="OKP710" s="243"/>
      <c r="OKQ710" s="28"/>
      <c r="OKR710" s="243"/>
      <c r="OKS710" s="28"/>
      <c r="OKT710" s="243"/>
      <c r="OKU710" s="28"/>
      <c r="OKV710" s="243"/>
      <c r="OKW710" s="28"/>
      <c r="OKX710" s="243"/>
      <c r="OKY710" s="28"/>
      <c r="OKZ710" s="243"/>
      <c r="OLA710" s="28"/>
      <c r="OLB710" s="243"/>
      <c r="OLC710" s="28"/>
      <c r="OLD710" s="243"/>
      <c r="OLE710" s="28"/>
      <c r="OLF710" s="243"/>
      <c r="OLG710" s="28"/>
      <c r="OLH710" s="243"/>
      <c r="OLI710" s="28"/>
      <c r="OLJ710" s="243"/>
      <c r="OLK710" s="28"/>
      <c r="OLL710" s="243"/>
      <c r="OLM710" s="28"/>
      <c r="OLN710" s="243"/>
      <c r="OLO710" s="28"/>
      <c r="OLP710" s="243"/>
      <c r="OLQ710" s="28"/>
      <c r="OLR710" s="243"/>
      <c r="OLS710" s="28"/>
      <c r="OLT710" s="243"/>
      <c r="OLU710" s="28"/>
      <c r="OLV710" s="243"/>
      <c r="OLW710" s="28"/>
      <c r="OLX710" s="243"/>
      <c r="OLY710" s="28"/>
      <c r="OLZ710" s="243"/>
      <c r="OMA710" s="28"/>
      <c r="OMB710" s="243"/>
      <c r="OMC710" s="28"/>
      <c r="OMD710" s="243"/>
      <c r="OME710" s="28"/>
      <c r="OMF710" s="243"/>
      <c r="OMG710" s="28"/>
      <c r="OMH710" s="243"/>
      <c r="OMI710" s="28"/>
      <c r="OMJ710" s="243"/>
      <c r="OMK710" s="28"/>
      <c r="OML710" s="243"/>
      <c r="OMM710" s="28"/>
      <c r="OMN710" s="243"/>
      <c r="OMO710" s="28"/>
      <c r="OMP710" s="243"/>
      <c r="OMQ710" s="28"/>
      <c r="OMR710" s="243"/>
      <c r="OMS710" s="28"/>
      <c r="OMT710" s="243"/>
      <c r="OMU710" s="28"/>
      <c r="OMV710" s="243"/>
      <c r="OMW710" s="28"/>
      <c r="OMX710" s="243"/>
      <c r="OMY710" s="28"/>
      <c r="OMZ710" s="243"/>
      <c r="ONA710" s="28"/>
      <c r="ONB710" s="243"/>
      <c r="ONC710" s="28"/>
      <c r="OND710" s="243"/>
      <c r="ONE710" s="28"/>
      <c r="ONF710" s="243"/>
      <c r="ONG710" s="28"/>
      <c r="ONH710" s="243"/>
      <c r="ONI710" s="28"/>
      <c r="ONJ710" s="243"/>
      <c r="ONK710" s="28"/>
      <c r="ONL710" s="243"/>
      <c r="ONM710" s="28"/>
      <c r="ONN710" s="243"/>
      <c r="ONO710" s="28"/>
      <c r="ONP710" s="243"/>
      <c r="ONQ710" s="28"/>
      <c r="ONR710" s="243"/>
      <c r="ONS710" s="28"/>
      <c r="ONT710" s="243"/>
      <c r="ONU710" s="28"/>
      <c r="ONV710" s="243"/>
      <c r="ONW710" s="28"/>
      <c r="ONX710" s="243"/>
      <c r="ONY710" s="28"/>
      <c r="ONZ710" s="243"/>
      <c r="OOA710" s="28"/>
      <c r="OOB710" s="243"/>
      <c r="OOC710" s="28"/>
      <c r="OOD710" s="243"/>
      <c r="OOE710" s="28"/>
      <c r="OOF710" s="243"/>
      <c r="OOG710" s="28"/>
      <c r="OOH710" s="243"/>
      <c r="OOI710" s="28"/>
      <c r="OOJ710" s="243"/>
      <c r="OOK710" s="28"/>
      <c r="OOL710" s="243"/>
      <c r="OOM710" s="28"/>
      <c r="OON710" s="243"/>
      <c r="OOO710" s="28"/>
      <c r="OOP710" s="243"/>
      <c r="OOQ710" s="28"/>
      <c r="OOR710" s="243"/>
      <c r="OOS710" s="28"/>
      <c r="OOT710" s="243"/>
      <c r="OOU710" s="28"/>
      <c r="OOV710" s="243"/>
      <c r="OOW710" s="28"/>
      <c r="OOX710" s="243"/>
      <c r="OOY710" s="28"/>
      <c r="OOZ710" s="243"/>
      <c r="OPA710" s="28"/>
      <c r="OPB710" s="243"/>
      <c r="OPC710" s="28"/>
      <c r="OPD710" s="243"/>
      <c r="OPE710" s="28"/>
      <c r="OPF710" s="243"/>
      <c r="OPG710" s="28"/>
      <c r="OPH710" s="243"/>
      <c r="OPI710" s="28"/>
      <c r="OPJ710" s="243"/>
      <c r="OPK710" s="28"/>
      <c r="OPL710" s="243"/>
      <c r="OPM710" s="28"/>
      <c r="OPN710" s="243"/>
      <c r="OPO710" s="28"/>
      <c r="OPP710" s="243"/>
      <c r="OPQ710" s="28"/>
      <c r="OPR710" s="243"/>
      <c r="OPS710" s="28"/>
      <c r="OPT710" s="243"/>
      <c r="OPU710" s="28"/>
      <c r="OPV710" s="243"/>
      <c r="OPW710" s="28"/>
      <c r="OPX710" s="243"/>
      <c r="OPY710" s="28"/>
      <c r="OPZ710" s="243"/>
      <c r="OQA710" s="28"/>
      <c r="OQB710" s="243"/>
      <c r="OQC710" s="28"/>
      <c r="OQD710" s="243"/>
      <c r="OQE710" s="28"/>
      <c r="OQF710" s="243"/>
      <c r="OQG710" s="28"/>
      <c r="OQH710" s="243"/>
      <c r="OQI710" s="28"/>
      <c r="OQJ710" s="243"/>
      <c r="OQK710" s="28"/>
      <c r="OQL710" s="243"/>
      <c r="OQM710" s="28"/>
      <c r="OQN710" s="243"/>
      <c r="OQO710" s="28"/>
      <c r="OQP710" s="243"/>
      <c r="OQQ710" s="28"/>
      <c r="OQR710" s="243"/>
      <c r="OQS710" s="28"/>
      <c r="OQT710" s="243"/>
      <c r="OQU710" s="28"/>
      <c r="OQV710" s="243"/>
      <c r="OQW710" s="28"/>
      <c r="OQX710" s="243"/>
      <c r="OQY710" s="28"/>
      <c r="OQZ710" s="243"/>
      <c r="ORA710" s="28"/>
      <c r="ORB710" s="243"/>
      <c r="ORC710" s="28"/>
      <c r="ORD710" s="243"/>
      <c r="ORE710" s="28"/>
      <c r="ORF710" s="243"/>
      <c r="ORG710" s="28"/>
      <c r="ORH710" s="243"/>
      <c r="ORI710" s="28"/>
      <c r="ORJ710" s="243"/>
      <c r="ORK710" s="28"/>
      <c r="ORL710" s="243"/>
      <c r="ORM710" s="28"/>
      <c r="ORN710" s="243"/>
      <c r="ORO710" s="28"/>
      <c r="ORP710" s="243"/>
      <c r="ORQ710" s="28"/>
      <c r="ORR710" s="243"/>
      <c r="ORS710" s="28"/>
      <c r="ORT710" s="243"/>
      <c r="ORU710" s="28"/>
      <c r="ORV710" s="243"/>
      <c r="ORW710" s="28"/>
      <c r="ORX710" s="243"/>
      <c r="ORY710" s="28"/>
      <c r="ORZ710" s="243"/>
      <c r="OSA710" s="28"/>
      <c r="OSB710" s="243"/>
      <c r="OSC710" s="28"/>
      <c r="OSD710" s="243"/>
      <c r="OSE710" s="28"/>
      <c r="OSF710" s="243"/>
      <c r="OSG710" s="28"/>
      <c r="OSH710" s="243"/>
      <c r="OSI710" s="28"/>
      <c r="OSJ710" s="243"/>
      <c r="OSK710" s="28"/>
      <c r="OSL710" s="243"/>
      <c r="OSM710" s="28"/>
      <c r="OSN710" s="243"/>
      <c r="OSO710" s="28"/>
      <c r="OSP710" s="243"/>
      <c r="OSQ710" s="28"/>
      <c r="OSR710" s="243"/>
      <c r="OSS710" s="28"/>
      <c r="OST710" s="243"/>
      <c r="OSU710" s="28"/>
      <c r="OSV710" s="243"/>
      <c r="OSW710" s="28"/>
      <c r="OSX710" s="243"/>
      <c r="OSY710" s="28"/>
      <c r="OSZ710" s="243"/>
      <c r="OTA710" s="28"/>
      <c r="OTB710" s="243"/>
      <c r="OTC710" s="28"/>
      <c r="OTD710" s="243"/>
      <c r="OTE710" s="28"/>
      <c r="OTF710" s="243"/>
      <c r="OTG710" s="28"/>
      <c r="OTH710" s="243"/>
      <c r="OTI710" s="28"/>
      <c r="OTJ710" s="243"/>
      <c r="OTK710" s="28"/>
      <c r="OTL710" s="243"/>
      <c r="OTM710" s="28"/>
      <c r="OTN710" s="243"/>
      <c r="OTO710" s="28"/>
      <c r="OTP710" s="243"/>
      <c r="OTQ710" s="28"/>
      <c r="OTR710" s="243"/>
      <c r="OTS710" s="28"/>
      <c r="OTT710" s="243"/>
      <c r="OTU710" s="28"/>
      <c r="OTV710" s="243"/>
      <c r="OTW710" s="28"/>
      <c r="OTX710" s="243"/>
      <c r="OTY710" s="28"/>
      <c r="OTZ710" s="243"/>
      <c r="OUA710" s="28"/>
      <c r="OUB710" s="243"/>
      <c r="OUC710" s="28"/>
      <c r="OUD710" s="243"/>
      <c r="OUE710" s="28"/>
      <c r="OUF710" s="243"/>
      <c r="OUG710" s="28"/>
      <c r="OUH710" s="243"/>
      <c r="OUI710" s="28"/>
      <c r="OUJ710" s="243"/>
      <c r="OUK710" s="28"/>
      <c r="OUL710" s="243"/>
      <c r="OUM710" s="28"/>
      <c r="OUN710" s="243"/>
      <c r="OUO710" s="28"/>
      <c r="OUP710" s="243"/>
      <c r="OUQ710" s="28"/>
      <c r="OUR710" s="243"/>
      <c r="OUS710" s="28"/>
      <c r="OUT710" s="243"/>
      <c r="OUU710" s="28"/>
      <c r="OUV710" s="243"/>
      <c r="OUW710" s="28"/>
      <c r="OUX710" s="243"/>
      <c r="OUY710" s="28"/>
      <c r="OUZ710" s="243"/>
      <c r="OVA710" s="28"/>
      <c r="OVB710" s="243"/>
      <c r="OVC710" s="28"/>
      <c r="OVD710" s="243"/>
      <c r="OVE710" s="28"/>
      <c r="OVF710" s="243"/>
      <c r="OVG710" s="28"/>
      <c r="OVH710" s="243"/>
      <c r="OVI710" s="28"/>
      <c r="OVJ710" s="243"/>
      <c r="OVK710" s="28"/>
      <c r="OVL710" s="243"/>
      <c r="OVM710" s="28"/>
      <c r="OVN710" s="243"/>
      <c r="OVO710" s="28"/>
      <c r="OVP710" s="243"/>
      <c r="OVQ710" s="28"/>
      <c r="OVR710" s="243"/>
      <c r="OVS710" s="28"/>
      <c r="OVT710" s="243"/>
      <c r="OVU710" s="28"/>
      <c r="OVV710" s="243"/>
      <c r="OVW710" s="28"/>
      <c r="OVX710" s="243"/>
      <c r="OVY710" s="28"/>
      <c r="OVZ710" s="243"/>
      <c r="OWA710" s="28"/>
      <c r="OWB710" s="243"/>
      <c r="OWC710" s="28"/>
      <c r="OWD710" s="243"/>
      <c r="OWE710" s="28"/>
      <c r="OWF710" s="243"/>
      <c r="OWG710" s="28"/>
      <c r="OWH710" s="243"/>
      <c r="OWI710" s="28"/>
      <c r="OWJ710" s="243"/>
      <c r="OWK710" s="28"/>
      <c r="OWL710" s="243"/>
      <c r="OWM710" s="28"/>
      <c r="OWN710" s="243"/>
      <c r="OWO710" s="28"/>
      <c r="OWP710" s="243"/>
      <c r="OWQ710" s="28"/>
      <c r="OWR710" s="243"/>
      <c r="OWS710" s="28"/>
      <c r="OWT710" s="243"/>
      <c r="OWU710" s="28"/>
      <c r="OWV710" s="243"/>
      <c r="OWW710" s="28"/>
      <c r="OWX710" s="243"/>
      <c r="OWY710" s="28"/>
      <c r="OWZ710" s="243"/>
      <c r="OXA710" s="28"/>
      <c r="OXB710" s="243"/>
      <c r="OXC710" s="28"/>
      <c r="OXD710" s="243"/>
      <c r="OXE710" s="28"/>
      <c r="OXF710" s="243"/>
      <c r="OXG710" s="28"/>
      <c r="OXH710" s="243"/>
      <c r="OXI710" s="28"/>
      <c r="OXJ710" s="243"/>
      <c r="OXK710" s="28"/>
      <c r="OXL710" s="243"/>
      <c r="OXM710" s="28"/>
      <c r="OXN710" s="243"/>
      <c r="OXO710" s="28"/>
      <c r="OXP710" s="243"/>
      <c r="OXQ710" s="28"/>
      <c r="OXR710" s="243"/>
      <c r="OXS710" s="28"/>
      <c r="OXT710" s="243"/>
      <c r="OXU710" s="28"/>
      <c r="OXV710" s="243"/>
      <c r="OXW710" s="28"/>
      <c r="OXX710" s="243"/>
      <c r="OXY710" s="28"/>
      <c r="OXZ710" s="243"/>
      <c r="OYA710" s="28"/>
      <c r="OYB710" s="243"/>
      <c r="OYC710" s="28"/>
      <c r="OYD710" s="243"/>
      <c r="OYE710" s="28"/>
      <c r="OYF710" s="243"/>
      <c r="OYG710" s="28"/>
      <c r="OYH710" s="243"/>
      <c r="OYI710" s="28"/>
      <c r="OYJ710" s="243"/>
      <c r="OYK710" s="28"/>
      <c r="OYL710" s="243"/>
      <c r="OYM710" s="28"/>
      <c r="OYN710" s="243"/>
      <c r="OYO710" s="28"/>
      <c r="OYP710" s="243"/>
      <c r="OYQ710" s="28"/>
      <c r="OYR710" s="243"/>
      <c r="OYS710" s="28"/>
      <c r="OYT710" s="243"/>
      <c r="OYU710" s="28"/>
      <c r="OYV710" s="243"/>
      <c r="OYW710" s="28"/>
      <c r="OYX710" s="243"/>
      <c r="OYY710" s="28"/>
      <c r="OYZ710" s="243"/>
      <c r="OZA710" s="28"/>
      <c r="OZB710" s="243"/>
      <c r="OZC710" s="28"/>
      <c r="OZD710" s="243"/>
      <c r="OZE710" s="28"/>
      <c r="OZF710" s="243"/>
      <c r="OZG710" s="28"/>
      <c r="OZH710" s="243"/>
      <c r="OZI710" s="28"/>
      <c r="OZJ710" s="243"/>
      <c r="OZK710" s="28"/>
      <c r="OZL710" s="243"/>
      <c r="OZM710" s="28"/>
      <c r="OZN710" s="243"/>
      <c r="OZO710" s="28"/>
      <c r="OZP710" s="243"/>
      <c r="OZQ710" s="28"/>
      <c r="OZR710" s="243"/>
      <c r="OZS710" s="28"/>
      <c r="OZT710" s="243"/>
      <c r="OZU710" s="28"/>
      <c r="OZV710" s="243"/>
      <c r="OZW710" s="28"/>
      <c r="OZX710" s="243"/>
      <c r="OZY710" s="28"/>
      <c r="OZZ710" s="243"/>
      <c r="PAA710" s="28"/>
      <c r="PAB710" s="243"/>
      <c r="PAC710" s="28"/>
      <c r="PAD710" s="243"/>
      <c r="PAE710" s="28"/>
      <c r="PAF710" s="243"/>
      <c r="PAG710" s="28"/>
      <c r="PAH710" s="243"/>
      <c r="PAI710" s="28"/>
      <c r="PAJ710" s="243"/>
      <c r="PAK710" s="28"/>
      <c r="PAL710" s="243"/>
      <c r="PAM710" s="28"/>
      <c r="PAN710" s="243"/>
      <c r="PAO710" s="28"/>
      <c r="PAP710" s="243"/>
      <c r="PAQ710" s="28"/>
      <c r="PAR710" s="243"/>
      <c r="PAS710" s="28"/>
      <c r="PAT710" s="243"/>
      <c r="PAU710" s="28"/>
      <c r="PAV710" s="243"/>
      <c r="PAW710" s="28"/>
      <c r="PAX710" s="243"/>
      <c r="PAY710" s="28"/>
      <c r="PAZ710" s="243"/>
      <c r="PBA710" s="28"/>
      <c r="PBB710" s="243"/>
      <c r="PBC710" s="28"/>
      <c r="PBD710" s="243"/>
      <c r="PBE710" s="28"/>
      <c r="PBF710" s="243"/>
      <c r="PBG710" s="28"/>
      <c r="PBH710" s="243"/>
      <c r="PBI710" s="28"/>
      <c r="PBJ710" s="243"/>
      <c r="PBK710" s="28"/>
      <c r="PBL710" s="243"/>
      <c r="PBM710" s="28"/>
      <c r="PBN710" s="243"/>
      <c r="PBO710" s="28"/>
      <c r="PBP710" s="243"/>
      <c r="PBQ710" s="28"/>
      <c r="PBR710" s="243"/>
      <c r="PBS710" s="28"/>
      <c r="PBT710" s="243"/>
      <c r="PBU710" s="28"/>
      <c r="PBV710" s="243"/>
      <c r="PBW710" s="28"/>
      <c r="PBX710" s="243"/>
      <c r="PBY710" s="28"/>
      <c r="PBZ710" s="243"/>
      <c r="PCA710" s="28"/>
      <c r="PCB710" s="243"/>
      <c r="PCC710" s="28"/>
      <c r="PCD710" s="243"/>
      <c r="PCE710" s="28"/>
      <c r="PCF710" s="243"/>
      <c r="PCG710" s="28"/>
      <c r="PCH710" s="243"/>
      <c r="PCI710" s="28"/>
      <c r="PCJ710" s="243"/>
      <c r="PCK710" s="28"/>
      <c r="PCL710" s="243"/>
      <c r="PCM710" s="28"/>
      <c r="PCN710" s="243"/>
      <c r="PCO710" s="28"/>
      <c r="PCP710" s="243"/>
      <c r="PCQ710" s="28"/>
      <c r="PCR710" s="243"/>
      <c r="PCS710" s="28"/>
      <c r="PCT710" s="243"/>
      <c r="PCU710" s="28"/>
      <c r="PCV710" s="243"/>
      <c r="PCW710" s="28"/>
      <c r="PCX710" s="243"/>
      <c r="PCY710" s="28"/>
      <c r="PCZ710" s="243"/>
      <c r="PDA710" s="28"/>
      <c r="PDB710" s="243"/>
      <c r="PDC710" s="28"/>
      <c r="PDD710" s="243"/>
      <c r="PDE710" s="28"/>
      <c r="PDF710" s="243"/>
      <c r="PDG710" s="28"/>
      <c r="PDH710" s="243"/>
      <c r="PDI710" s="28"/>
      <c r="PDJ710" s="243"/>
      <c r="PDK710" s="28"/>
      <c r="PDL710" s="243"/>
      <c r="PDM710" s="28"/>
      <c r="PDN710" s="243"/>
      <c r="PDO710" s="28"/>
      <c r="PDP710" s="243"/>
      <c r="PDQ710" s="28"/>
      <c r="PDR710" s="243"/>
      <c r="PDS710" s="28"/>
      <c r="PDT710" s="243"/>
      <c r="PDU710" s="28"/>
      <c r="PDV710" s="243"/>
      <c r="PDW710" s="28"/>
      <c r="PDX710" s="243"/>
      <c r="PDY710" s="28"/>
      <c r="PDZ710" s="243"/>
      <c r="PEA710" s="28"/>
      <c r="PEB710" s="243"/>
      <c r="PEC710" s="28"/>
      <c r="PED710" s="243"/>
      <c r="PEE710" s="28"/>
      <c r="PEF710" s="243"/>
      <c r="PEG710" s="28"/>
      <c r="PEH710" s="243"/>
      <c r="PEI710" s="28"/>
      <c r="PEJ710" s="243"/>
      <c r="PEK710" s="28"/>
      <c r="PEL710" s="243"/>
      <c r="PEM710" s="28"/>
      <c r="PEN710" s="243"/>
      <c r="PEO710" s="28"/>
      <c r="PEP710" s="243"/>
      <c r="PEQ710" s="28"/>
      <c r="PER710" s="243"/>
      <c r="PES710" s="28"/>
      <c r="PET710" s="243"/>
      <c r="PEU710" s="28"/>
      <c r="PEV710" s="243"/>
      <c r="PEW710" s="28"/>
      <c r="PEX710" s="243"/>
      <c r="PEY710" s="28"/>
      <c r="PEZ710" s="243"/>
      <c r="PFA710" s="28"/>
      <c r="PFB710" s="243"/>
      <c r="PFC710" s="28"/>
      <c r="PFD710" s="243"/>
      <c r="PFE710" s="28"/>
      <c r="PFF710" s="243"/>
      <c r="PFG710" s="28"/>
      <c r="PFH710" s="243"/>
      <c r="PFI710" s="28"/>
      <c r="PFJ710" s="243"/>
      <c r="PFK710" s="28"/>
      <c r="PFL710" s="243"/>
      <c r="PFM710" s="28"/>
      <c r="PFN710" s="243"/>
      <c r="PFO710" s="28"/>
      <c r="PFP710" s="243"/>
      <c r="PFQ710" s="28"/>
      <c r="PFR710" s="243"/>
      <c r="PFS710" s="28"/>
      <c r="PFT710" s="243"/>
      <c r="PFU710" s="28"/>
      <c r="PFV710" s="243"/>
      <c r="PFW710" s="28"/>
      <c r="PFX710" s="243"/>
      <c r="PFY710" s="28"/>
      <c r="PFZ710" s="243"/>
      <c r="PGA710" s="28"/>
      <c r="PGB710" s="243"/>
      <c r="PGC710" s="28"/>
      <c r="PGD710" s="243"/>
      <c r="PGE710" s="28"/>
      <c r="PGF710" s="243"/>
      <c r="PGG710" s="28"/>
      <c r="PGH710" s="243"/>
      <c r="PGI710" s="28"/>
      <c r="PGJ710" s="243"/>
      <c r="PGK710" s="28"/>
      <c r="PGL710" s="243"/>
      <c r="PGM710" s="28"/>
      <c r="PGN710" s="243"/>
      <c r="PGO710" s="28"/>
      <c r="PGP710" s="243"/>
      <c r="PGQ710" s="28"/>
      <c r="PGR710" s="243"/>
      <c r="PGS710" s="28"/>
      <c r="PGT710" s="243"/>
      <c r="PGU710" s="28"/>
      <c r="PGV710" s="243"/>
      <c r="PGW710" s="28"/>
      <c r="PGX710" s="243"/>
      <c r="PGY710" s="28"/>
      <c r="PGZ710" s="243"/>
      <c r="PHA710" s="28"/>
      <c r="PHB710" s="243"/>
      <c r="PHC710" s="28"/>
      <c r="PHD710" s="243"/>
      <c r="PHE710" s="28"/>
      <c r="PHF710" s="243"/>
      <c r="PHG710" s="28"/>
      <c r="PHH710" s="243"/>
      <c r="PHI710" s="28"/>
      <c r="PHJ710" s="243"/>
      <c r="PHK710" s="28"/>
      <c r="PHL710" s="243"/>
      <c r="PHM710" s="28"/>
      <c r="PHN710" s="243"/>
      <c r="PHO710" s="28"/>
      <c r="PHP710" s="243"/>
      <c r="PHQ710" s="28"/>
      <c r="PHR710" s="243"/>
      <c r="PHS710" s="28"/>
      <c r="PHT710" s="243"/>
      <c r="PHU710" s="28"/>
      <c r="PHV710" s="243"/>
      <c r="PHW710" s="28"/>
      <c r="PHX710" s="243"/>
      <c r="PHY710" s="28"/>
      <c r="PHZ710" s="243"/>
      <c r="PIA710" s="28"/>
      <c r="PIB710" s="243"/>
      <c r="PIC710" s="28"/>
      <c r="PID710" s="243"/>
      <c r="PIE710" s="28"/>
      <c r="PIF710" s="243"/>
      <c r="PIG710" s="28"/>
      <c r="PIH710" s="243"/>
      <c r="PII710" s="28"/>
      <c r="PIJ710" s="243"/>
      <c r="PIK710" s="28"/>
      <c r="PIL710" s="243"/>
      <c r="PIM710" s="28"/>
      <c r="PIN710" s="243"/>
      <c r="PIO710" s="28"/>
      <c r="PIP710" s="243"/>
      <c r="PIQ710" s="28"/>
      <c r="PIR710" s="243"/>
      <c r="PIS710" s="28"/>
      <c r="PIT710" s="243"/>
      <c r="PIU710" s="28"/>
      <c r="PIV710" s="243"/>
      <c r="PIW710" s="28"/>
      <c r="PIX710" s="243"/>
      <c r="PIY710" s="28"/>
      <c r="PIZ710" s="243"/>
      <c r="PJA710" s="28"/>
      <c r="PJB710" s="243"/>
      <c r="PJC710" s="28"/>
      <c r="PJD710" s="243"/>
      <c r="PJE710" s="28"/>
      <c r="PJF710" s="243"/>
      <c r="PJG710" s="28"/>
      <c r="PJH710" s="243"/>
      <c r="PJI710" s="28"/>
      <c r="PJJ710" s="243"/>
      <c r="PJK710" s="28"/>
      <c r="PJL710" s="243"/>
      <c r="PJM710" s="28"/>
      <c r="PJN710" s="243"/>
      <c r="PJO710" s="28"/>
      <c r="PJP710" s="243"/>
      <c r="PJQ710" s="28"/>
      <c r="PJR710" s="243"/>
      <c r="PJS710" s="28"/>
      <c r="PJT710" s="243"/>
      <c r="PJU710" s="28"/>
      <c r="PJV710" s="243"/>
      <c r="PJW710" s="28"/>
      <c r="PJX710" s="243"/>
      <c r="PJY710" s="28"/>
      <c r="PJZ710" s="243"/>
      <c r="PKA710" s="28"/>
      <c r="PKB710" s="243"/>
      <c r="PKC710" s="28"/>
      <c r="PKD710" s="243"/>
      <c r="PKE710" s="28"/>
      <c r="PKF710" s="243"/>
      <c r="PKG710" s="28"/>
      <c r="PKH710" s="243"/>
      <c r="PKI710" s="28"/>
      <c r="PKJ710" s="243"/>
      <c r="PKK710" s="28"/>
      <c r="PKL710" s="243"/>
      <c r="PKM710" s="28"/>
      <c r="PKN710" s="243"/>
      <c r="PKO710" s="28"/>
      <c r="PKP710" s="243"/>
      <c r="PKQ710" s="28"/>
      <c r="PKR710" s="243"/>
      <c r="PKS710" s="28"/>
      <c r="PKT710" s="243"/>
      <c r="PKU710" s="28"/>
      <c r="PKV710" s="243"/>
      <c r="PKW710" s="28"/>
      <c r="PKX710" s="243"/>
      <c r="PKY710" s="28"/>
      <c r="PKZ710" s="243"/>
      <c r="PLA710" s="28"/>
      <c r="PLB710" s="243"/>
      <c r="PLC710" s="28"/>
      <c r="PLD710" s="243"/>
      <c r="PLE710" s="28"/>
      <c r="PLF710" s="243"/>
      <c r="PLG710" s="28"/>
      <c r="PLH710" s="243"/>
      <c r="PLI710" s="28"/>
      <c r="PLJ710" s="243"/>
      <c r="PLK710" s="28"/>
      <c r="PLL710" s="243"/>
      <c r="PLM710" s="28"/>
      <c r="PLN710" s="243"/>
      <c r="PLO710" s="28"/>
      <c r="PLP710" s="243"/>
      <c r="PLQ710" s="28"/>
      <c r="PLR710" s="243"/>
      <c r="PLS710" s="28"/>
      <c r="PLT710" s="243"/>
      <c r="PLU710" s="28"/>
      <c r="PLV710" s="243"/>
      <c r="PLW710" s="28"/>
      <c r="PLX710" s="243"/>
      <c r="PLY710" s="28"/>
      <c r="PLZ710" s="243"/>
      <c r="PMA710" s="28"/>
      <c r="PMB710" s="243"/>
      <c r="PMC710" s="28"/>
      <c r="PMD710" s="243"/>
      <c r="PME710" s="28"/>
      <c r="PMF710" s="243"/>
      <c r="PMG710" s="28"/>
      <c r="PMH710" s="243"/>
      <c r="PMI710" s="28"/>
      <c r="PMJ710" s="243"/>
      <c r="PMK710" s="28"/>
      <c r="PML710" s="243"/>
      <c r="PMM710" s="28"/>
      <c r="PMN710" s="243"/>
      <c r="PMO710" s="28"/>
      <c r="PMP710" s="243"/>
      <c r="PMQ710" s="28"/>
      <c r="PMR710" s="243"/>
      <c r="PMS710" s="28"/>
      <c r="PMT710" s="243"/>
      <c r="PMU710" s="28"/>
      <c r="PMV710" s="243"/>
      <c r="PMW710" s="28"/>
      <c r="PMX710" s="243"/>
      <c r="PMY710" s="28"/>
      <c r="PMZ710" s="243"/>
      <c r="PNA710" s="28"/>
      <c r="PNB710" s="243"/>
      <c r="PNC710" s="28"/>
      <c r="PND710" s="243"/>
      <c r="PNE710" s="28"/>
      <c r="PNF710" s="243"/>
      <c r="PNG710" s="28"/>
      <c r="PNH710" s="243"/>
      <c r="PNI710" s="28"/>
      <c r="PNJ710" s="243"/>
      <c r="PNK710" s="28"/>
      <c r="PNL710" s="243"/>
      <c r="PNM710" s="28"/>
      <c r="PNN710" s="243"/>
      <c r="PNO710" s="28"/>
      <c r="PNP710" s="243"/>
      <c r="PNQ710" s="28"/>
      <c r="PNR710" s="243"/>
      <c r="PNS710" s="28"/>
      <c r="PNT710" s="243"/>
      <c r="PNU710" s="28"/>
      <c r="PNV710" s="243"/>
      <c r="PNW710" s="28"/>
      <c r="PNX710" s="243"/>
      <c r="PNY710" s="28"/>
      <c r="PNZ710" s="243"/>
      <c r="POA710" s="28"/>
      <c r="POB710" s="243"/>
      <c r="POC710" s="28"/>
      <c r="POD710" s="243"/>
      <c r="POE710" s="28"/>
      <c r="POF710" s="243"/>
      <c r="POG710" s="28"/>
      <c r="POH710" s="243"/>
      <c r="POI710" s="28"/>
      <c r="POJ710" s="243"/>
      <c r="POK710" s="28"/>
      <c r="POL710" s="243"/>
      <c r="POM710" s="28"/>
      <c r="PON710" s="243"/>
      <c r="POO710" s="28"/>
      <c r="POP710" s="243"/>
      <c r="POQ710" s="28"/>
      <c r="POR710" s="243"/>
      <c r="POS710" s="28"/>
      <c r="POT710" s="243"/>
      <c r="POU710" s="28"/>
      <c r="POV710" s="243"/>
      <c r="POW710" s="28"/>
      <c r="POX710" s="243"/>
      <c r="POY710" s="28"/>
      <c r="POZ710" s="243"/>
      <c r="PPA710" s="28"/>
      <c r="PPB710" s="243"/>
      <c r="PPC710" s="28"/>
      <c r="PPD710" s="243"/>
      <c r="PPE710" s="28"/>
      <c r="PPF710" s="243"/>
      <c r="PPG710" s="28"/>
      <c r="PPH710" s="243"/>
      <c r="PPI710" s="28"/>
      <c r="PPJ710" s="243"/>
      <c r="PPK710" s="28"/>
      <c r="PPL710" s="243"/>
      <c r="PPM710" s="28"/>
      <c r="PPN710" s="243"/>
      <c r="PPO710" s="28"/>
      <c r="PPP710" s="243"/>
      <c r="PPQ710" s="28"/>
      <c r="PPR710" s="243"/>
      <c r="PPS710" s="28"/>
      <c r="PPT710" s="243"/>
      <c r="PPU710" s="28"/>
      <c r="PPV710" s="243"/>
      <c r="PPW710" s="28"/>
      <c r="PPX710" s="243"/>
      <c r="PPY710" s="28"/>
      <c r="PPZ710" s="243"/>
      <c r="PQA710" s="28"/>
      <c r="PQB710" s="243"/>
      <c r="PQC710" s="28"/>
      <c r="PQD710" s="243"/>
      <c r="PQE710" s="28"/>
      <c r="PQF710" s="243"/>
      <c r="PQG710" s="28"/>
      <c r="PQH710" s="243"/>
      <c r="PQI710" s="28"/>
      <c r="PQJ710" s="243"/>
      <c r="PQK710" s="28"/>
      <c r="PQL710" s="243"/>
      <c r="PQM710" s="28"/>
      <c r="PQN710" s="243"/>
      <c r="PQO710" s="28"/>
      <c r="PQP710" s="243"/>
      <c r="PQQ710" s="28"/>
      <c r="PQR710" s="243"/>
      <c r="PQS710" s="28"/>
      <c r="PQT710" s="243"/>
      <c r="PQU710" s="28"/>
      <c r="PQV710" s="243"/>
      <c r="PQW710" s="28"/>
      <c r="PQX710" s="243"/>
      <c r="PQY710" s="28"/>
      <c r="PQZ710" s="243"/>
      <c r="PRA710" s="28"/>
      <c r="PRB710" s="243"/>
      <c r="PRC710" s="28"/>
      <c r="PRD710" s="243"/>
      <c r="PRE710" s="28"/>
      <c r="PRF710" s="243"/>
      <c r="PRG710" s="28"/>
      <c r="PRH710" s="243"/>
      <c r="PRI710" s="28"/>
      <c r="PRJ710" s="243"/>
      <c r="PRK710" s="28"/>
      <c r="PRL710" s="243"/>
      <c r="PRM710" s="28"/>
      <c r="PRN710" s="243"/>
      <c r="PRO710" s="28"/>
      <c r="PRP710" s="243"/>
      <c r="PRQ710" s="28"/>
      <c r="PRR710" s="243"/>
      <c r="PRS710" s="28"/>
      <c r="PRT710" s="243"/>
      <c r="PRU710" s="28"/>
      <c r="PRV710" s="243"/>
      <c r="PRW710" s="28"/>
      <c r="PRX710" s="243"/>
      <c r="PRY710" s="28"/>
      <c r="PRZ710" s="243"/>
      <c r="PSA710" s="28"/>
      <c r="PSB710" s="243"/>
      <c r="PSC710" s="28"/>
      <c r="PSD710" s="243"/>
      <c r="PSE710" s="28"/>
      <c r="PSF710" s="243"/>
      <c r="PSG710" s="28"/>
      <c r="PSH710" s="243"/>
      <c r="PSI710" s="28"/>
      <c r="PSJ710" s="243"/>
      <c r="PSK710" s="28"/>
      <c r="PSL710" s="243"/>
      <c r="PSM710" s="28"/>
      <c r="PSN710" s="243"/>
      <c r="PSO710" s="28"/>
      <c r="PSP710" s="243"/>
      <c r="PSQ710" s="28"/>
      <c r="PSR710" s="243"/>
      <c r="PSS710" s="28"/>
      <c r="PST710" s="243"/>
      <c r="PSU710" s="28"/>
      <c r="PSV710" s="243"/>
      <c r="PSW710" s="28"/>
      <c r="PSX710" s="243"/>
      <c r="PSY710" s="28"/>
      <c r="PSZ710" s="243"/>
      <c r="PTA710" s="28"/>
      <c r="PTB710" s="243"/>
      <c r="PTC710" s="28"/>
      <c r="PTD710" s="243"/>
      <c r="PTE710" s="28"/>
      <c r="PTF710" s="243"/>
      <c r="PTG710" s="28"/>
      <c r="PTH710" s="243"/>
      <c r="PTI710" s="28"/>
      <c r="PTJ710" s="243"/>
      <c r="PTK710" s="28"/>
      <c r="PTL710" s="243"/>
      <c r="PTM710" s="28"/>
      <c r="PTN710" s="243"/>
      <c r="PTO710" s="28"/>
      <c r="PTP710" s="243"/>
      <c r="PTQ710" s="28"/>
      <c r="PTR710" s="243"/>
      <c r="PTS710" s="28"/>
      <c r="PTT710" s="243"/>
      <c r="PTU710" s="28"/>
      <c r="PTV710" s="243"/>
      <c r="PTW710" s="28"/>
      <c r="PTX710" s="243"/>
      <c r="PTY710" s="28"/>
      <c r="PTZ710" s="243"/>
      <c r="PUA710" s="28"/>
      <c r="PUB710" s="243"/>
      <c r="PUC710" s="28"/>
      <c r="PUD710" s="243"/>
      <c r="PUE710" s="28"/>
      <c r="PUF710" s="243"/>
      <c r="PUG710" s="28"/>
      <c r="PUH710" s="243"/>
      <c r="PUI710" s="28"/>
      <c r="PUJ710" s="243"/>
      <c r="PUK710" s="28"/>
      <c r="PUL710" s="243"/>
      <c r="PUM710" s="28"/>
      <c r="PUN710" s="243"/>
      <c r="PUO710" s="28"/>
      <c r="PUP710" s="243"/>
      <c r="PUQ710" s="28"/>
      <c r="PUR710" s="243"/>
      <c r="PUS710" s="28"/>
      <c r="PUT710" s="243"/>
      <c r="PUU710" s="28"/>
      <c r="PUV710" s="243"/>
      <c r="PUW710" s="28"/>
      <c r="PUX710" s="243"/>
      <c r="PUY710" s="28"/>
      <c r="PUZ710" s="243"/>
      <c r="PVA710" s="28"/>
      <c r="PVB710" s="243"/>
      <c r="PVC710" s="28"/>
      <c r="PVD710" s="243"/>
      <c r="PVE710" s="28"/>
      <c r="PVF710" s="243"/>
      <c r="PVG710" s="28"/>
      <c r="PVH710" s="243"/>
      <c r="PVI710" s="28"/>
      <c r="PVJ710" s="243"/>
      <c r="PVK710" s="28"/>
      <c r="PVL710" s="243"/>
      <c r="PVM710" s="28"/>
      <c r="PVN710" s="243"/>
      <c r="PVO710" s="28"/>
      <c r="PVP710" s="243"/>
      <c r="PVQ710" s="28"/>
      <c r="PVR710" s="243"/>
      <c r="PVS710" s="28"/>
      <c r="PVT710" s="243"/>
      <c r="PVU710" s="28"/>
      <c r="PVV710" s="243"/>
      <c r="PVW710" s="28"/>
      <c r="PVX710" s="243"/>
      <c r="PVY710" s="28"/>
      <c r="PVZ710" s="243"/>
      <c r="PWA710" s="28"/>
      <c r="PWB710" s="243"/>
      <c r="PWC710" s="28"/>
      <c r="PWD710" s="243"/>
      <c r="PWE710" s="28"/>
      <c r="PWF710" s="243"/>
      <c r="PWG710" s="28"/>
      <c r="PWH710" s="243"/>
      <c r="PWI710" s="28"/>
      <c r="PWJ710" s="243"/>
      <c r="PWK710" s="28"/>
      <c r="PWL710" s="243"/>
      <c r="PWM710" s="28"/>
      <c r="PWN710" s="243"/>
      <c r="PWO710" s="28"/>
      <c r="PWP710" s="243"/>
      <c r="PWQ710" s="28"/>
      <c r="PWR710" s="243"/>
      <c r="PWS710" s="28"/>
      <c r="PWT710" s="243"/>
      <c r="PWU710" s="28"/>
      <c r="PWV710" s="243"/>
      <c r="PWW710" s="28"/>
      <c r="PWX710" s="243"/>
      <c r="PWY710" s="28"/>
      <c r="PWZ710" s="243"/>
      <c r="PXA710" s="28"/>
      <c r="PXB710" s="243"/>
      <c r="PXC710" s="28"/>
      <c r="PXD710" s="243"/>
      <c r="PXE710" s="28"/>
      <c r="PXF710" s="243"/>
      <c r="PXG710" s="28"/>
      <c r="PXH710" s="243"/>
      <c r="PXI710" s="28"/>
      <c r="PXJ710" s="243"/>
      <c r="PXK710" s="28"/>
      <c r="PXL710" s="243"/>
      <c r="PXM710" s="28"/>
      <c r="PXN710" s="243"/>
      <c r="PXO710" s="28"/>
      <c r="PXP710" s="243"/>
      <c r="PXQ710" s="28"/>
      <c r="PXR710" s="243"/>
      <c r="PXS710" s="28"/>
      <c r="PXT710" s="243"/>
      <c r="PXU710" s="28"/>
      <c r="PXV710" s="243"/>
      <c r="PXW710" s="28"/>
      <c r="PXX710" s="243"/>
      <c r="PXY710" s="28"/>
      <c r="PXZ710" s="243"/>
      <c r="PYA710" s="28"/>
      <c r="PYB710" s="243"/>
      <c r="PYC710" s="28"/>
      <c r="PYD710" s="243"/>
      <c r="PYE710" s="28"/>
      <c r="PYF710" s="243"/>
      <c r="PYG710" s="28"/>
      <c r="PYH710" s="243"/>
      <c r="PYI710" s="28"/>
      <c r="PYJ710" s="243"/>
      <c r="PYK710" s="28"/>
      <c r="PYL710" s="243"/>
      <c r="PYM710" s="28"/>
      <c r="PYN710" s="243"/>
      <c r="PYO710" s="28"/>
      <c r="PYP710" s="243"/>
      <c r="PYQ710" s="28"/>
      <c r="PYR710" s="243"/>
      <c r="PYS710" s="28"/>
      <c r="PYT710" s="243"/>
      <c r="PYU710" s="28"/>
      <c r="PYV710" s="243"/>
      <c r="PYW710" s="28"/>
      <c r="PYX710" s="243"/>
      <c r="PYY710" s="28"/>
      <c r="PYZ710" s="243"/>
      <c r="PZA710" s="28"/>
      <c r="PZB710" s="243"/>
      <c r="PZC710" s="28"/>
      <c r="PZD710" s="243"/>
      <c r="PZE710" s="28"/>
      <c r="PZF710" s="243"/>
      <c r="PZG710" s="28"/>
      <c r="PZH710" s="243"/>
      <c r="PZI710" s="28"/>
      <c r="PZJ710" s="243"/>
      <c r="PZK710" s="28"/>
      <c r="PZL710" s="243"/>
      <c r="PZM710" s="28"/>
      <c r="PZN710" s="243"/>
      <c r="PZO710" s="28"/>
      <c r="PZP710" s="243"/>
      <c r="PZQ710" s="28"/>
      <c r="PZR710" s="243"/>
      <c r="PZS710" s="28"/>
      <c r="PZT710" s="243"/>
      <c r="PZU710" s="28"/>
      <c r="PZV710" s="243"/>
      <c r="PZW710" s="28"/>
      <c r="PZX710" s="243"/>
      <c r="PZY710" s="28"/>
      <c r="PZZ710" s="243"/>
      <c r="QAA710" s="28"/>
      <c r="QAB710" s="243"/>
      <c r="QAC710" s="28"/>
      <c r="QAD710" s="243"/>
      <c r="QAE710" s="28"/>
      <c r="QAF710" s="243"/>
      <c r="QAG710" s="28"/>
      <c r="QAH710" s="243"/>
      <c r="QAI710" s="28"/>
      <c r="QAJ710" s="243"/>
      <c r="QAK710" s="28"/>
      <c r="QAL710" s="243"/>
      <c r="QAM710" s="28"/>
      <c r="QAN710" s="243"/>
      <c r="QAO710" s="28"/>
      <c r="QAP710" s="243"/>
      <c r="QAQ710" s="28"/>
      <c r="QAR710" s="243"/>
      <c r="QAS710" s="28"/>
      <c r="QAT710" s="243"/>
      <c r="QAU710" s="28"/>
      <c r="QAV710" s="243"/>
      <c r="QAW710" s="28"/>
      <c r="QAX710" s="243"/>
      <c r="QAY710" s="28"/>
      <c r="QAZ710" s="243"/>
      <c r="QBA710" s="28"/>
      <c r="QBB710" s="243"/>
      <c r="QBC710" s="28"/>
      <c r="QBD710" s="243"/>
      <c r="QBE710" s="28"/>
      <c r="QBF710" s="243"/>
      <c r="QBG710" s="28"/>
      <c r="QBH710" s="243"/>
      <c r="QBI710" s="28"/>
      <c r="QBJ710" s="243"/>
      <c r="QBK710" s="28"/>
      <c r="QBL710" s="243"/>
      <c r="QBM710" s="28"/>
      <c r="QBN710" s="243"/>
      <c r="QBO710" s="28"/>
      <c r="QBP710" s="243"/>
      <c r="QBQ710" s="28"/>
      <c r="QBR710" s="243"/>
      <c r="QBS710" s="28"/>
      <c r="QBT710" s="243"/>
      <c r="QBU710" s="28"/>
      <c r="QBV710" s="243"/>
      <c r="QBW710" s="28"/>
      <c r="QBX710" s="243"/>
      <c r="QBY710" s="28"/>
      <c r="QBZ710" s="243"/>
      <c r="QCA710" s="28"/>
      <c r="QCB710" s="243"/>
      <c r="QCC710" s="28"/>
      <c r="QCD710" s="243"/>
      <c r="QCE710" s="28"/>
      <c r="QCF710" s="243"/>
      <c r="QCG710" s="28"/>
      <c r="QCH710" s="243"/>
      <c r="QCI710" s="28"/>
      <c r="QCJ710" s="243"/>
      <c r="QCK710" s="28"/>
      <c r="QCL710" s="243"/>
      <c r="QCM710" s="28"/>
      <c r="QCN710" s="243"/>
      <c r="QCO710" s="28"/>
      <c r="QCP710" s="243"/>
      <c r="QCQ710" s="28"/>
      <c r="QCR710" s="243"/>
      <c r="QCS710" s="28"/>
      <c r="QCT710" s="243"/>
      <c r="QCU710" s="28"/>
      <c r="QCV710" s="243"/>
      <c r="QCW710" s="28"/>
      <c r="QCX710" s="243"/>
      <c r="QCY710" s="28"/>
      <c r="QCZ710" s="243"/>
      <c r="QDA710" s="28"/>
      <c r="QDB710" s="243"/>
      <c r="QDC710" s="28"/>
      <c r="QDD710" s="243"/>
      <c r="QDE710" s="28"/>
      <c r="QDF710" s="243"/>
      <c r="QDG710" s="28"/>
      <c r="QDH710" s="243"/>
      <c r="QDI710" s="28"/>
      <c r="QDJ710" s="243"/>
      <c r="QDK710" s="28"/>
      <c r="QDL710" s="243"/>
      <c r="QDM710" s="28"/>
      <c r="QDN710" s="243"/>
      <c r="QDO710" s="28"/>
      <c r="QDP710" s="243"/>
      <c r="QDQ710" s="28"/>
      <c r="QDR710" s="243"/>
      <c r="QDS710" s="28"/>
      <c r="QDT710" s="243"/>
      <c r="QDU710" s="28"/>
      <c r="QDV710" s="243"/>
      <c r="QDW710" s="28"/>
      <c r="QDX710" s="243"/>
      <c r="QDY710" s="28"/>
      <c r="QDZ710" s="243"/>
      <c r="QEA710" s="28"/>
      <c r="QEB710" s="243"/>
      <c r="QEC710" s="28"/>
      <c r="QED710" s="243"/>
      <c r="QEE710" s="28"/>
      <c r="QEF710" s="243"/>
      <c r="QEG710" s="28"/>
      <c r="QEH710" s="243"/>
      <c r="QEI710" s="28"/>
      <c r="QEJ710" s="243"/>
      <c r="QEK710" s="28"/>
      <c r="QEL710" s="243"/>
      <c r="QEM710" s="28"/>
      <c r="QEN710" s="243"/>
      <c r="QEO710" s="28"/>
      <c r="QEP710" s="243"/>
      <c r="QEQ710" s="28"/>
      <c r="QER710" s="243"/>
      <c r="QES710" s="28"/>
      <c r="QET710" s="243"/>
      <c r="QEU710" s="28"/>
      <c r="QEV710" s="243"/>
      <c r="QEW710" s="28"/>
      <c r="QEX710" s="243"/>
      <c r="QEY710" s="28"/>
      <c r="QEZ710" s="243"/>
      <c r="QFA710" s="28"/>
      <c r="QFB710" s="243"/>
      <c r="QFC710" s="28"/>
      <c r="QFD710" s="243"/>
      <c r="QFE710" s="28"/>
      <c r="QFF710" s="243"/>
      <c r="QFG710" s="28"/>
      <c r="QFH710" s="243"/>
      <c r="QFI710" s="28"/>
      <c r="QFJ710" s="243"/>
      <c r="QFK710" s="28"/>
      <c r="QFL710" s="243"/>
      <c r="QFM710" s="28"/>
      <c r="QFN710" s="243"/>
      <c r="QFO710" s="28"/>
      <c r="QFP710" s="243"/>
      <c r="QFQ710" s="28"/>
      <c r="QFR710" s="243"/>
      <c r="QFS710" s="28"/>
      <c r="QFT710" s="243"/>
      <c r="QFU710" s="28"/>
      <c r="QFV710" s="243"/>
      <c r="QFW710" s="28"/>
      <c r="QFX710" s="243"/>
      <c r="QFY710" s="28"/>
      <c r="QFZ710" s="243"/>
      <c r="QGA710" s="28"/>
      <c r="QGB710" s="243"/>
      <c r="QGC710" s="28"/>
      <c r="QGD710" s="243"/>
      <c r="QGE710" s="28"/>
      <c r="QGF710" s="243"/>
      <c r="QGG710" s="28"/>
      <c r="QGH710" s="243"/>
      <c r="QGI710" s="28"/>
      <c r="QGJ710" s="243"/>
      <c r="QGK710" s="28"/>
      <c r="QGL710" s="243"/>
      <c r="QGM710" s="28"/>
      <c r="QGN710" s="243"/>
      <c r="QGO710" s="28"/>
      <c r="QGP710" s="243"/>
      <c r="QGQ710" s="28"/>
      <c r="QGR710" s="243"/>
      <c r="QGS710" s="28"/>
      <c r="QGT710" s="243"/>
      <c r="QGU710" s="28"/>
      <c r="QGV710" s="243"/>
      <c r="QGW710" s="28"/>
      <c r="QGX710" s="243"/>
      <c r="QGY710" s="28"/>
      <c r="QGZ710" s="243"/>
      <c r="QHA710" s="28"/>
      <c r="QHB710" s="243"/>
      <c r="QHC710" s="28"/>
      <c r="QHD710" s="243"/>
      <c r="QHE710" s="28"/>
      <c r="QHF710" s="243"/>
      <c r="QHG710" s="28"/>
      <c r="QHH710" s="243"/>
      <c r="QHI710" s="28"/>
      <c r="QHJ710" s="243"/>
      <c r="QHK710" s="28"/>
      <c r="QHL710" s="243"/>
      <c r="QHM710" s="28"/>
      <c r="QHN710" s="243"/>
      <c r="QHO710" s="28"/>
      <c r="QHP710" s="243"/>
      <c r="QHQ710" s="28"/>
      <c r="QHR710" s="243"/>
      <c r="QHS710" s="28"/>
      <c r="QHT710" s="243"/>
      <c r="QHU710" s="28"/>
      <c r="QHV710" s="243"/>
      <c r="QHW710" s="28"/>
      <c r="QHX710" s="243"/>
      <c r="QHY710" s="28"/>
      <c r="QHZ710" s="243"/>
      <c r="QIA710" s="28"/>
      <c r="QIB710" s="243"/>
      <c r="QIC710" s="28"/>
      <c r="QID710" s="243"/>
      <c r="QIE710" s="28"/>
      <c r="QIF710" s="243"/>
      <c r="QIG710" s="28"/>
      <c r="QIH710" s="243"/>
      <c r="QII710" s="28"/>
      <c r="QIJ710" s="243"/>
      <c r="QIK710" s="28"/>
      <c r="QIL710" s="243"/>
      <c r="QIM710" s="28"/>
      <c r="QIN710" s="243"/>
      <c r="QIO710" s="28"/>
      <c r="QIP710" s="243"/>
      <c r="QIQ710" s="28"/>
      <c r="QIR710" s="243"/>
      <c r="QIS710" s="28"/>
      <c r="QIT710" s="243"/>
      <c r="QIU710" s="28"/>
      <c r="QIV710" s="243"/>
      <c r="QIW710" s="28"/>
      <c r="QIX710" s="243"/>
      <c r="QIY710" s="28"/>
      <c r="QIZ710" s="243"/>
      <c r="QJA710" s="28"/>
      <c r="QJB710" s="243"/>
      <c r="QJC710" s="28"/>
      <c r="QJD710" s="243"/>
      <c r="QJE710" s="28"/>
      <c r="QJF710" s="243"/>
      <c r="QJG710" s="28"/>
      <c r="QJH710" s="243"/>
      <c r="QJI710" s="28"/>
      <c r="QJJ710" s="243"/>
      <c r="QJK710" s="28"/>
      <c r="QJL710" s="243"/>
      <c r="QJM710" s="28"/>
      <c r="QJN710" s="243"/>
      <c r="QJO710" s="28"/>
      <c r="QJP710" s="243"/>
      <c r="QJQ710" s="28"/>
      <c r="QJR710" s="243"/>
      <c r="QJS710" s="28"/>
      <c r="QJT710" s="243"/>
      <c r="QJU710" s="28"/>
      <c r="QJV710" s="243"/>
      <c r="QJW710" s="28"/>
      <c r="QJX710" s="243"/>
      <c r="QJY710" s="28"/>
      <c r="QJZ710" s="243"/>
      <c r="QKA710" s="28"/>
      <c r="QKB710" s="243"/>
      <c r="QKC710" s="28"/>
      <c r="QKD710" s="243"/>
      <c r="QKE710" s="28"/>
      <c r="QKF710" s="243"/>
      <c r="QKG710" s="28"/>
      <c r="QKH710" s="243"/>
      <c r="QKI710" s="28"/>
      <c r="QKJ710" s="243"/>
      <c r="QKK710" s="28"/>
      <c r="QKL710" s="243"/>
      <c r="QKM710" s="28"/>
      <c r="QKN710" s="243"/>
      <c r="QKO710" s="28"/>
      <c r="QKP710" s="243"/>
      <c r="QKQ710" s="28"/>
      <c r="QKR710" s="243"/>
      <c r="QKS710" s="28"/>
      <c r="QKT710" s="243"/>
      <c r="QKU710" s="28"/>
      <c r="QKV710" s="243"/>
      <c r="QKW710" s="28"/>
      <c r="QKX710" s="243"/>
      <c r="QKY710" s="28"/>
      <c r="QKZ710" s="243"/>
      <c r="QLA710" s="28"/>
      <c r="QLB710" s="243"/>
      <c r="QLC710" s="28"/>
      <c r="QLD710" s="243"/>
      <c r="QLE710" s="28"/>
      <c r="QLF710" s="243"/>
      <c r="QLG710" s="28"/>
      <c r="QLH710" s="243"/>
      <c r="QLI710" s="28"/>
      <c r="QLJ710" s="243"/>
      <c r="QLK710" s="28"/>
      <c r="QLL710" s="243"/>
      <c r="QLM710" s="28"/>
      <c r="QLN710" s="243"/>
      <c r="QLO710" s="28"/>
      <c r="QLP710" s="243"/>
      <c r="QLQ710" s="28"/>
      <c r="QLR710" s="243"/>
      <c r="QLS710" s="28"/>
      <c r="QLT710" s="243"/>
      <c r="QLU710" s="28"/>
      <c r="QLV710" s="243"/>
      <c r="QLW710" s="28"/>
      <c r="QLX710" s="243"/>
      <c r="QLY710" s="28"/>
      <c r="QLZ710" s="243"/>
      <c r="QMA710" s="28"/>
      <c r="QMB710" s="243"/>
      <c r="QMC710" s="28"/>
      <c r="QMD710" s="243"/>
      <c r="QME710" s="28"/>
      <c r="QMF710" s="243"/>
      <c r="QMG710" s="28"/>
      <c r="QMH710" s="243"/>
      <c r="QMI710" s="28"/>
      <c r="QMJ710" s="243"/>
      <c r="QMK710" s="28"/>
      <c r="QML710" s="243"/>
      <c r="QMM710" s="28"/>
      <c r="QMN710" s="243"/>
      <c r="QMO710" s="28"/>
      <c r="QMP710" s="243"/>
      <c r="QMQ710" s="28"/>
      <c r="QMR710" s="243"/>
      <c r="QMS710" s="28"/>
      <c r="QMT710" s="243"/>
      <c r="QMU710" s="28"/>
      <c r="QMV710" s="243"/>
      <c r="QMW710" s="28"/>
      <c r="QMX710" s="243"/>
      <c r="QMY710" s="28"/>
      <c r="QMZ710" s="243"/>
      <c r="QNA710" s="28"/>
      <c r="QNB710" s="243"/>
      <c r="QNC710" s="28"/>
      <c r="QND710" s="243"/>
      <c r="QNE710" s="28"/>
      <c r="QNF710" s="243"/>
      <c r="QNG710" s="28"/>
      <c r="QNH710" s="243"/>
      <c r="QNI710" s="28"/>
      <c r="QNJ710" s="243"/>
      <c r="QNK710" s="28"/>
      <c r="QNL710" s="243"/>
      <c r="QNM710" s="28"/>
      <c r="QNN710" s="243"/>
      <c r="QNO710" s="28"/>
      <c r="QNP710" s="243"/>
      <c r="QNQ710" s="28"/>
      <c r="QNR710" s="243"/>
      <c r="QNS710" s="28"/>
      <c r="QNT710" s="243"/>
      <c r="QNU710" s="28"/>
      <c r="QNV710" s="243"/>
      <c r="QNW710" s="28"/>
      <c r="QNX710" s="243"/>
      <c r="QNY710" s="28"/>
      <c r="QNZ710" s="243"/>
      <c r="QOA710" s="28"/>
      <c r="QOB710" s="243"/>
      <c r="QOC710" s="28"/>
      <c r="QOD710" s="243"/>
      <c r="QOE710" s="28"/>
      <c r="QOF710" s="243"/>
      <c r="QOG710" s="28"/>
      <c r="QOH710" s="243"/>
      <c r="QOI710" s="28"/>
      <c r="QOJ710" s="243"/>
      <c r="QOK710" s="28"/>
      <c r="QOL710" s="243"/>
      <c r="QOM710" s="28"/>
      <c r="QON710" s="243"/>
      <c r="QOO710" s="28"/>
      <c r="QOP710" s="243"/>
      <c r="QOQ710" s="28"/>
      <c r="QOR710" s="243"/>
      <c r="QOS710" s="28"/>
      <c r="QOT710" s="243"/>
      <c r="QOU710" s="28"/>
      <c r="QOV710" s="243"/>
      <c r="QOW710" s="28"/>
      <c r="QOX710" s="243"/>
      <c r="QOY710" s="28"/>
      <c r="QOZ710" s="243"/>
      <c r="QPA710" s="28"/>
      <c r="QPB710" s="243"/>
      <c r="QPC710" s="28"/>
      <c r="QPD710" s="243"/>
      <c r="QPE710" s="28"/>
      <c r="QPF710" s="243"/>
      <c r="QPG710" s="28"/>
      <c r="QPH710" s="243"/>
      <c r="QPI710" s="28"/>
      <c r="QPJ710" s="243"/>
      <c r="QPK710" s="28"/>
      <c r="QPL710" s="243"/>
      <c r="QPM710" s="28"/>
      <c r="QPN710" s="243"/>
      <c r="QPO710" s="28"/>
      <c r="QPP710" s="243"/>
      <c r="QPQ710" s="28"/>
      <c r="QPR710" s="243"/>
      <c r="QPS710" s="28"/>
      <c r="QPT710" s="243"/>
      <c r="QPU710" s="28"/>
      <c r="QPV710" s="243"/>
      <c r="QPW710" s="28"/>
      <c r="QPX710" s="243"/>
      <c r="QPY710" s="28"/>
      <c r="QPZ710" s="243"/>
      <c r="QQA710" s="28"/>
      <c r="QQB710" s="243"/>
      <c r="QQC710" s="28"/>
      <c r="QQD710" s="243"/>
      <c r="QQE710" s="28"/>
      <c r="QQF710" s="243"/>
      <c r="QQG710" s="28"/>
      <c r="QQH710" s="243"/>
      <c r="QQI710" s="28"/>
      <c r="QQJ710" s="243"/>
      <c r="QQK710" s="28"/>
      <c r="QQL710" s="243"/>
      <c r="QQM710" s="28"/>
      <c r="QQN710" s="243"/>
      <c r="QQO710" s="28"/>
      <c r="QQP710" s="243"/>
      <c r="QQQ710" s="28"/>
      <c r="QQR710" s="243"/>
      <c r="QQS710" s="28"/>
      <c r="QQT710" s="243"/>
      <c r="QQU710" s="28"/>
      <c r="QQV710" s="243"/>
      <c r="QQW710" s="28"/>
      <c r="QQX710" s="243"/>
      <c r="QQY710" s="28"/>
      <c r="QQZ710" s="243"/>
      <c r="QRA710" s="28"/>
      <c r="QRB710" s="243"/>
      <c r="QRC710" s="28"/>
      <c r="QRD710" s="243"/>
      <c r="QRE710" s="28"/>
      <c r="QRF710" s="243"/>
      <c r="QRG710" s="28"/>
      <c r="QRH710" s="243"/>
      <c r="QRI710" s="28"/>
      <c r="QRJ710" s="243"/>
      <c r="QRK710" s="28"/>
      <c r="QRL710" s="243"/>
      <c r="QRM710" s="28"/>
      <c r="QRN710" s="243"/>
      <c r="QRO710" s="28"/>
      <c r="QRP710" s="243"/>
      <c r="QRQ710" s="28"/>
      <c r="QRR710" s="243"/>
      <c r="QRS710" s="28"/>
      <c r="QRT710" s="243"/>
      <c r="QRU710" s="28"/>
      <c r="QRV710" s="243"/>
      <c r="QRW710" s="28"/>
      <c r="QRX710" s="243"/>
      <c r="QRY710" s="28"/>
      <c r="QRZ710" s="243"/>
      <c r="QSA710" s="28"/>
      <c r="QSB710" s="243"/>
      <c r="QSC710" s="28"/>
      <c r="QSD710" s="243"/>
      <c r="QSE710" s="28"/>
      <c r="QSF710" s="243"/>
      <c r="QSG710" s="28"/>
      <c r="QSH710" s="243"/>
      <c r="QSI710" s="28"/>
      <c r="QSJ710" s="243"/>
      <c r="QSK710" s="28"/>
      <c r="QSL710" s="243"/>
      <c r="QSM710" s="28"/>
      <c r="QSN710" s="243"/>
      <c r="QSO710" s="28"/>
      <c r="QSP710" s="243"/>
      <c r="QSQ710" s="28"/>
      <c r="QSR710" s="243"/>
      <c r="QSS710" s="28"/>
      <c r="QST710" s="243"/>
      <c r="QSU710" s="28"/>
      <c r="QSV710" s="243"/>
      <c r="QSW710" s="28"/>
      <c r="QSX710" s="243"/>
      <c r="QSY710" s="28"/>
      <c r="QSZ710" s="243"/>
      <c r="QTA710" s="28"/>
      <c r="QTB710" s="243"/>
      <c r="QTC710" s="28"/>
      <c r="QTD710" s="243"/>
      <c r="QTE710" s="28"/>
      <c r="QTF710" s="243"/>
      <c r="QTG710" s="28"/>
      <c r="QTH710" s="243"/>
      <c r="QTI710" s="28"/>
      <c r="QTJ710" s="243"/>
      <c r="QTK710" s="28"/>
      <c r="QTL710" s="243"/>
      <c r="QTM710" s="28"/>
      <c r="QTN710" s="243"/>
      <c r="QTO710" s="28"/>
      <c r="QTP710" s="243"/>
      <c r="QTQ710" s="28"/>
      <c r="QTR710" s="243"/>
      <c r="QTS710" s="28"/>
      <c r="QTT710" s="243"/>
      <c r="QTU710" s="28"/>
      <c r="QTV710" s="243"/>
      <c r="QTW710" s="28"/>
      <c r="QTX710" s="243"/>
      <c r="QTY710" s="28"/>
      <c r="QTZ710" s="243"/>
      <c r="QUA710" s="28"/>
      <c r="QUB710" s="243"/>
      <c r="QUC710" s="28"/>
      <c r="QUD710" s="243"/>
      <c r="QUE710" s="28"/>
      <c r="QUF710" s="243"/>
      <c r="QUG710" s="28"/>
      <c r="QUH710" s="243"/>
      <c r="QUI710" s="28"/>
      <c r="QUJ710" s="243"/>
      <c r="QUK710" s="28"/>
      <c r="QUL710" s="243"/>
      <c r="QUM710" s="28"/>
      <c r="QUN710" s="243"/>
      <c r="QUO710" s="28"/>
      <c r="QUP710" s="243"/>
      <c r="QUQ710" s="28"/>
      <c r="QUR710" s="243"/>
      <c r="QUS710" s="28"/>
      <c r="QUT710" s="243"/>
      <c r="QUU710" s="28"/>
      <c r="QUV710" s="243"/>
      <c r="QUW710" s="28"/>
      <c r="QUX710" s="243"/>
      <c r="QUY710" s="28"/>
      <c r="QUZ710" s="243"/>
      <c r="QVA710" s="28"/>
      <c r="QVB710" s="243"/>
      <c r="QVC710" s="28"/>
      <c r="QVD710" s="243"/>
      <c r="QVE710" s="28"/>
      <c r="QVF710" s="243"/>
      <c r="QVG710" s="28"/>
      <c r="QVH710" s="243"/>
      <c r="QVI710" s="28"/>
      <c r="QVJ710" s="243"/>
      <c r="QVK710" s="28"/>
      <c r="QVL710" s="243"/>
      <c r="QVM710" s="28"/>
      <c r="QVN710" s="243"/>
      <c r="QVO710" s="28"/>
      <c r="QVP710" s="243"/>
      <c r="QVQ710" s="28"/>
      <c r="QVR710" s="243"/>
      <c r="QVS710" s="28"/>
      <c r="QVT710" s="243"/>
      <c r="QVU710" s="28"/>
      <c r="QVV710" s="243"/>
      <c r="QVW710" s="28"/>
      <c r="QVX710" s="243"/>
      <c r="QVY710" s="28"/>
      <c r="QVZ710" s="243"/>
      <c r="QWA710" s="28"/>
      <c r="QWB710" s="243"/>
      <c r="QWC710" s="28"/>
      <c r="QWD710" s="243"/>
      <c r="QWE710" s="28"/>
      <c r="QWF710" s="243"/>
      <c r="QWG710" s="28"/>
      <c r="QWH710" s="243"/>
      <c r="QWI710" s="28"/>
      <c r="QWJ710" s="243"/>
      <c r="QWK710" s="28"/>
      <c r="QWL710" s="243"/>
      <c r="QWM710" s="28"/>
      <c r="QWN710" s="243"/>
      <c r="QWO710" s="28"/>
      <c r="QWP710" s="243"/>
      <c r="QWQ710" s="28"/>
      <c r="QWR710" s="243"/>
      <c r="QWS710" s="28"/>
      <c r="QWT710" s="243"/>
      <c r="QWU710" s="28"/>
      <c r="QWV710" s="243"/>
      <c r="QWW710" s="28"/>
      <c r="QWX710" s="243"/>
      <c r="QWY710" s="28"/>
      <c r="QWZ710" s="243"/>
      <c r="QXA710" s="28"/>
      <c r="QXB710" s="243"/>
      <c r="QXC710" s="28"/>
      <c r="QXD710" s="243"/>
      <c r="QXE710" s="28"/>
      <c r="QXF710" s="243"/>
      <c r="QXG710" s="28"/>
      <c r="QXH710" s="243"/>
      <c r="QXI710" s="28"/>
      <c r="QXJ710" s="243"/>
      <c r="QXK710" s="28"/>
      <c r="QXL710" s="243"/>
      <c r="QXM710" s="28"/>
      <c r="QXN710" s="243"/>
      <c r="QXO710" s="28"/>
      <c r="QXP710" s="243"/>
      <c r="QXQ710" s="28"/>
      <c r="QXR710" s="243"/>
      <c r="QXS710" s="28"/>
      <c r="QXT710" s="243"/>
      <c r="QXU710" s="28"/>
      <c r="QXV710" s="243"/>
      <c r="QXW710" s="28"/>
      <c r="QXX710" s="243"/>
      <c r="QXY710" s="28"/>
      <c r="QXZ710" s="243"/>
      <c r="QYA710" s="28"/>
      <c r="QYB710" s="243"/>
      <c r="QYC710" s="28"/>
      <c r="QYD710" s="243"/>
      <c r="QYE710" s="28"/>
      <c r="QYF710" s="243"/>
      <c r="QYG710" s="28"/>
      <c r="QYH710" s="243"/>
      <c r="QYI710" s="28"/>
      <c r="QYJ710" s="243"/>
      <c r="QYK710" s="28"/>
      <c r="QYL710" s="243"/>
      <c r="QYM710" s="28"/>
      <c r="QYN710" s="243"/>
      <c r="QYO710" s="28"/>
      <c r="QYP710" s="243"/>
      <c r="QYQ710" s="28"/>
      <c r="QYR710" s="243"/>
      <c r="QYS710" s="28"/>
      <c r="QYT710" s="243"/>
      <c r="QYU710" s="28"/>
      <c r="QYV710" s="243"/>
      <c r="QYW710" s="28"/>
      <c r="QYX710" s="243"/>
      <c r="QYY710" s="28"/>
      <c r="QYZ710" s="243"/>
      <c r="QZA710" s="28"/>
      <c r="QZB710" s="243"/>
      <c r="QZC710" s="28"/>
      <c r="QZD710" s="243"/>
      <c r="QZE710" s="28"/>
      <c r="QZF710" s="243"/>
      <c r="QZG710" s="28"/>
      <c r="QZH710" s="243"/>
      <c r="QZI710" s="28"/>
      <c r="QZJ710" s="243"/>
      <c r="QZK710" s="28"/>
      <c r="QZL710" s="243"/>
      <c r="QZM710" s="28"/>
      <c r="QZN710" s="243"/>
      <c r="QZO710" s="28"/>
      <c r="QZP710" s="243"/>
      <c r="QZQ710" s="28"/>
      <c r="QZR710" s="243"/>
      <c r="QZS710" s="28"/>
      <c r="QZT710" s="243"/>
      <c r="QZU710" s="28"/>
      <c r="QZV710" s="243"/>
      <c r="QZW710" s="28"/>
      <c r="QZX710" s="243"/>
      <c r="QZY710" s="28"/>
      <c r="QZZ710" s="243"/>
      <c r="RAA710" s="28"/>
      <c r="RAB710" s="243"/>
      <c r="RAC710" s="28"/>
      <c r="RAD710" s="243"/>
      <c r="RAE710" s="28"/>
      <c r="RAF710" s="243"/>
      <c r="RAG710" s="28"/>
      <c r="RAH710" s="243"/>
      <c r="RAI710" s="28"/>
      <c r="RAJ710" s="243"/>
      <c r="RAK710" s="28"/>
      <c r="RAL710" s="243"/>
      <c r="RAM710" s="28"/>
      <c r="RAN710" s="243"/>
      <c r="RAO710" s="28"/>
      <c r="RAP710" s="243"/>
      <c r="RAQ710" s="28"/>
      <c r="RAR710" s="243"/>
      <c r="RAS710" s="28"/>
      <c r="RAT710" s="243"/>
      <c r="RAU710" s="28"/>
      <c r="RAV710" s="243"/>
      <c r="RAW710" s="28"/>
      <c r="RAX710" s="243"/>
      <c r="RAY710" s="28"/>
      <c r="RAZ710" s="243"/>
      <c r="RBA710" s="28"/>
      <c r="RBB710" s="243"/>
      <c r="RBC710" s="28"/>
      <c r="RBD710" s="243"/>
      <c r="RBE710" s="28"/>
      <c r="RBF710" s="243"/>
      <c r="RBG710" s="28"/>
      <c r="RBH710" s="243"/>
      <c r="RBI710" s="28"/>
      <c r="RBJ710" s="243"/>
      <c r="RBK710" s="28"/>
      <c r="RBL710" s="243"/>
      <c r="RBM710" s="28"/>
      <c r="RBN710" s="243"/>
      <c r="RBO710" s="28"/>
      <c r="RBP710" s="243"/>
      <c r="RBQ710" s="28"/>
      <c r="RBR710" s="243"/>
      <c r="RBS710" s="28"/>
      <c r="RBT710" s="243"/>
      <c r="RBU710" s="28"/>
      <c r="RBV710" s="243"/>
      <c r="RBW710" s="28"/>
      <c r="RBX710" s="243"/>
      <c r="RBY710" s="28"/>
      <c r="RBZ710" s="243"/>
      <c r="RCA710" s="28"/>
      <c r="RCB710" s="243"/>
      <c r="RCC710" s="28"/>
      <c r="RCD710" s="243"/>
      <c r="RCE710" s="28"/>
      <c r="RCF710" s="243"/>
      <c r="RCG710" s="28"/>
      <c r="RCH710" s="243"/>
      <c r="RCI710" s="28"/>
      <c r="RCJ710" s="243"/>
      <c r="RCK710" s="28"/>
      <c r="RCL710" s="243"/>
      <c r="RCM710" s="28"/>
      <c r="RCN710" s="243"/>
      <c r="RCO710" s="28"/>
      <c r="RCP710" s="243"/>
      <c r="RCQ710" s="28"/>
      <c r="RCR710" s="243"/>
      <c r="RCS710" s="28"/>
      <c r="RCT710" s="243"/>
      <c r="RCU710" s="28"/>
      <c r="RCV710" s="243"/>
      <c r="RCW710" s="28"/>
      <c r="RCX710" s="243"/>
      <c r="RCY710" s="28"/>
      <c r="RCZ710" s="243"/>
      <c r="RDA710" s="28"/>
      <c r="RDB710" s="243"/>
      <c r="RDC710" s="28"/>
      <c r="RDD710" s="243"/>
      <c r="RDE710" s="28"/>
      <c r="RDF710" s="243"/>
      <c r="RDG710" s="28"/>
      <c r="RDH710" s="243"/>
      <c r="RDI710" s="28"/>
      <c r="RDJ710" s="243"/>
      <c r="RDK710" s="28"/>
      <c r="RDL710" s="243"/>
      <c r="RDM710" s="28"/>
      <c r="RDN710" s="243"/>
      <c r="RDO710" s="28"/>
      <c r="RDP710" s="243"/>
      <c r="RDQ710" s="28"/>
      <c r="RDR710" s="243"/>
      <c r="RDS710" s="28"/>
      <c r="RDT710" s="243"/>
      <c r="RDU710" s="28"/>
      <c r="RDV710" s="243"/>
      <c r="RDW710" s="28"/>
      <c r="RDX710" s="243"/>
      <c r="RDY710" s="28"/>
      <c r="RDZ710" s="243"/>
      <c r="REA710" s="28"/>
      <c r="REB710" s="243"/>
      <c r="REC710" s="28"/>
      <c r="RED710" s="243"/>
      <c r="REE710" s="28"/>
      <c r="REF710" s="243"/>
      <c r="REG710" s="28"/>
      <c r="REH710" s="243"/>
      <c r="REI710" s="28"/>
      <c r="REJ710" s="243"/>
      <c r="REK710" s="28"/>
      <c r="REL710" s="243"/>
      <c r="REM710" s="28"/>
      <c r="REN710" s="243"/>
      <c r="REO710" s="28"/>
      <c r="REP710" s="243"/>
      <c r="REQ710" s="28"/>
      <c r="RER710" s="243"/>
      <c r="RES710" s="28"/>
      <c r="RET710" s="243"/>
      <c r="REU710" s="28"/>
      <c r="REV710" s="243"/>
      <c r="REW710" s="28"/>
      <c r="REX710" s="243"/>
      <c r="REY710" s="28"/>
      <c r="REZ710" s="243"/>
      <c r="RFA710" s="28"/>
      <c r="RFB710" s="243"/>
      <c r="RFC710" s="28"/>
      <c r="RFD710" s="243"/>
      <c r="RFE710" s="28"/>
      <c r="RFF710" s="243"/>
      <c r="RFG710" s="28"/>
      <c r="RFH710" s="243"/>
      <c r="RFI710" s="28"/>
      <c r="RFJ710" s="243"/>
      <c r="RFK710" s="28"/>
      <c r="RFL710" s="243"/>
      <c r="RFM710" s="28"/>
      <c r="RFN710" s="243"/>
      <c r="RFO710" s="28"/>
      <c r="RFP710" s="243"/>
      <c r="RFQ710" s="28"/>
      <c r="RFR710" s="243"/>
      <c r="RFS710" s="28"/>
      <c r="RFT710" s="243"/>
      <c r="RFU710" s="28"/>
      <c r="RFV710" s="243"/>
      <c r="RFW710" s="28"/>
      <c r="RFX710" s="243"/>
      <c r="RFY710" s="28"/>
      <c r="RFZ710" s="243"/>
      <c r="RGA710" s="28"/>
      <c r="RGB710" s="243"/>
      <c r="RGC710" s="28"/>
      <c r="RGD710" s="243"/>
      <c r="RGE710" s="28"/>
      <c r="RGF710" s="243"/>
      <c r="RGG710" s="28"/>
      <c r="RGH710" s="243"/>
      <c r="RGI710" s="28"/>
      <c r="RGJ710" s="243"/>
      <c r="RGK710" s="28"/>
      <c r="RGL710" s="243"/>
      <c r="RGM710" s="28"/>
      <c r="RGN710" s="243"/>
      <c r="RGO710" s="28"/>
      <c r="RGP710" s="243"/>
      <c r="RGQ710" s="28"/>
      <c r="RGR710" s="243"/>
      <c r="RGS710" s="28"/>
      <c r="RGT710" s="243"/>
      <c r="RGU710" s="28"/>
      <c r="RGV710" s="243"/>
      <c r="RGW710" s="28"/>
      <c r="RGX710" s="243"/>
      <c r="RGY710" s="28"/>
      <c r="RGZ710" s="243"/>
      <c r="RHA710" s="28"/>
      <c r="RHB710" s="243"/>
      <c r="RHC710" s="28"/>
      <c r="RHD710" s="243"/>
      <c r="RHE710" s="28"/>
      <c r="RHF710" s="243"/>
      <c r="RHG710" s="28"/>
      <c r="RHH710" s="243"/>
      <c r="RHI710" s="28"/>
      <c r="RHJ710" s="243"/>
      <c r="RHK710" s="28"/>
      <c r="RHL710" s="243"/>
      <c r="RHM710" s="28"/>
      <c r="RHN710" s="243"/>
      <c r="RHO710" s="28"/>
      <c r="RHP710" s="243"/>
      <c r="RHQ710" s="28"/>
      <c r="RHR710" s="243"/>
      <c r="RHS710" s="28"/>
      <c r="RHT710" s="243"/>
      <c r="RHU710" s="28"/>
      <c r="RHV710" s="243"/>
      <c r="RHW710" s="28"/>
      <c r="RHX710" s="243"/>
      <c r="RHY710" s="28"/>
      <c r="RHZ710" s="243"/>
      <c r="RIA710" s="28"/>
      <c r="RIB710" s="243"/>
      <c r="RIC710" s="28"/>
      <c r="RID710" s="243"/>
      <c r="RIE710" s="28"/>
      <c r="RIF710" s="243"/>
      <c r="RIG710" s="28"/>
      <c r="RIH710" s="243"/>
      <c r="RII710" s="28"/>
      <c r="RIJ710" s="243"/>
      <c r="RIK710" s="28"/>
      <c r="RIL710" s="243"/>
      <c r="RIM710" s="28"/>
      <c r="RIN710" s="243"/>
      <c r="RIO710" s="28"/>
      <c r="RIP710" s="243"/>
      <c r="RIQ710" s="28"/>
      <c r="RIR710" s="243"/>
      <c r="RIS710" s="28"/>
      <c r="RIT710" s="243"/>
      <c r="RIU710" s="28"/>
      <c r="RIV710" s="243"/>
      <c r="RIW710" s="28"/>
      <c r="RIX710" s="243"/>
      <c r="RIY710" s="28"/>
      <c r="RIZ710" s="243"/>
      <c r="RJA710" s="28"/>
      <c r="RJB710" s="243"/>
      <c r="RJC710" s="28"/>
      <c r="RJD710" s="243"/>
      <c r="RJE710" s="28"/>
      <c r="RJF710" s="243"/>
      <c r="RJG710" s="28"/>
      <c r="RJH710" s="243"/>
      <c r="RJI710" s="28"/>
      <c r="RJJ710" s="243"/>
      <c r="RJK710" s="28"/>
      <c r="RJL710" s="243"/>
      <c r="RJM710" s="28"/>
      <c r="RJN710" s="243"/>
      <c r="RJO710" s="28"/>
      <c r="RJP710" s="243"/>
      <c r="RJQ710" s="28"/>
      <c r="RJR710" s="243"/>
      <c r="RJS710" s="28"/>
      <c r="RJT710" s="243"/>
      <c r="RJU710" s="28"/>
      <c r="RJV710" s="243"/>
      <c r="RJW710" s="28"/>
      <c r="RJX710" s="243"/>
      <c r="RJY710" s="28"/>
      <c r="RJZ710" s="243"/>
      <c r="RKA710" s="28"/>
      <c r="RKB710" s="243"/>
      <c r="RKC710" s="28"/>
      <c r="RKD710" s="243"/>
      <c r="RKE710" s="28"/>
      <c r="RKF710" s="243"/>
      <c r="RKG710" s="28"/>
      <c r="RKH710" s="243"/>
      <c r="RKI710" s="28"/>
      <c r="RKJ710" s="243"/>
      <c r="RKK710" s="28"/>
      <c r="RKL710" s="243"/>
      <c r="RKM710" s="28"/>
      <c r="RKN710" s="243"/>
      <c r="RKO710" s="28"/>
      <c r="RKP710" s="243"/>
      <c r="RKQ710" s="28"/>
      <c r="RKR710" s="243"/>
      <c r="RKS710" s="28"/>
      <c r="RKT710" s="243"/>
      <c r="RKU710" s="28"/>
      <c r="RKV710" s="243"/>
      <c r="RKW710" s="28"/>
      <c r="RKX710" s="243"/>
      <c r="RKY710" s="28"/>
      <c r="RKZ710" s="243"/>
      <c r="RLA710" s="28"/>
      <c r="RLB710" s="243"/>
      <c r="RLC710" s="28"/>
      <c r="RLD710" s="243"/>
      <c r="RLE710" s="28"/>
      <c r="RLF710" s="243"/>
      <c r="RLG710" s="28"/>
      <c r="RLH710" s="243"/>
      <c r="RLI710" s="28"/>
      <c r="RLJ710" s="243"/>
      <c r="RLK710" s="28"/>
      <c r="RLL710" s="243"/>
      <c r="RLM710" s="28"/>
      <c r="RLN710" s="243"/>
      <c r="RLO710" s="28"/>
      <c r="RLP710" s="243"/>
      <c r="RLQ710" s="28"/>
      <c r="RLR710" s="243"/>
      <c r="RLS710" s="28"/>
      <c r="RLT710" s="243"/>
      <c r="RLU710" s="28"/>
      <c r="RLV710" s="243"/>
      <c r="RLW710" s="28"/>
      <c r="RLX710" s="243"/>
      <c r="RLY710" s="28"/>
      <c r="RLZ710" s="243"/>
      <c r="RMA710" s="28"/>
      <c r="RMB710" s="243"/>
      <c r="RMC710" s="28"/>
      <c r="RMD710" s="243"/>
      <c r="RME710" s="28"/>
      <c r="RMF710" s="243"/>
      <c r="RMG710" s="28"/>
      <c r="RMH710" s="243"/>
      <c r="RMI710" s="28"/>
      <c r="RMJ710" s="243"/>
      <c r="RMK710" s="28"/>
      <c r="RML710" s="243"/>
      <c r="RMM710" s="28"/>
      <c r="RMN710" s="243"/>
      <c r="RMO710" s="28"/>
      <c r="RMP710" s="243"/>
      <c r="RMQ710" s="28"/>
      <c r="RMR710" s="243"/>
      <c r="RMS710" s="28"/>
      <c r="RMT710" s="243"/>
      <c r="RMU710" s="28"/>
      <c r="RMV710" s="243"/>
      <c r="RMW710" s="28"/>
      <c r="RMX710" s="243"/>
      <c r="RMY710" s="28"/>
      <c r="RMZ710" s="243"/>
      <c r="RNA710" s="28"/>
      <c r="RNB710" s="243"/>
      <c r="RNC710" s="28"/>
      <c r="RND710" s="243"/>
      <c r="RNE710" s="28"/>
      <c r="RNF710" s="243"/>
      <c r="RNG710" s="28"/>
      <c r="RNH710" s="243"/>
      <c r="RNI710" s="28"/>
      <c r="RNJ710" s="243"/>
      <c r="RNK710" s="28"/>
      <c r="RNL710" s="243"/>
      <c r="RNM710" s="28"/>
      <c r="RNN710" s="243"/>
      <c r="RNO710" s="28"/>
      <c r="RNP710" s="243"/>
      <c r="RNQ710" s="28"/>
      <c r="RNR710" s="243"/>
      <c r="RNS710" s="28"/>
      <c r="RNT710" s="243"/>
      <c r="RNU710" s="28"/>
      <c r="RNV710" s="243"/>
      <c r="RNW710" s="28"/>
      <c r="RNX710" s="243"/>
      <c r="RNY710" s="28"/>
      <c r="RNZ710" s="243"/>
      <c r="ROA710" s="28"/>
      <c r="ROB710" s="243"/>
      <c r="ROC710" s="28"/>
      <c r="ROD710" s="243"/>
      <c r="ROE710" s="28"/>
      <c r="ROF710" s="243"/>
      <c r="ROG710" s="28"/>
      <c r="ROH710" s="243"/>
      <c r="ROI710" s="28"/>
      <c r="ROJ710" s="243"/>
      <c r="ROK710" s="28"/>
      <c r="ROL710" s="243"/>
      <c r="ROM710" s="28"/>
      <c r="RON710" s="243"/>
      <c r="ROO710" s="28"/>
      <c r="ROP710" s="243"/>
      <c r="ROQ710" s="28"/>
      <c r="ROR710" s="243"/>
      <c r="ROS710" s="28"/>
      <c r="ROT710" s="243"/>
      <c r="ROU710" s="28"/>
      <c r="ROV710" s="243"/>
      <c r="ROW710" s="28"/>
      <c r="ROX710" s="243"/>
      <c r="ROY710" s="28"/>
      <c r="ROZ710" s="243"/>
      <c r="RPA710" s="28"/>
      <c r="RPB710" s="243"/>
      <c r="RPC710" s="28"/>
      <c r="RPD710" s="243"/>
      <c r="RPE710" s="28"/>
      <c r="RPF710" s="243"/>
      <c r="RPG710" s="28"/>
      <c r="RPH710" s="243"/>
      <c r="RPI710" s="28"/>
      <c r="RPJ710" s="243"/>
      <c r="RPK710" s="28"/>
      <c r="RPL710" s="243"/>
      <c r="RPM710" s="28"/>
      <c r="RPN710" s="243"/>
      <c r="RPO710" s="28"/>
      <c r="RPP710" s="243"/>
      <c r="RPQ710" s="28"/>
      <c r="RPR710" s="243"/>
      <c r="RPS710" s="28"/>
      <c r="RPT710" s="243"/>
      <c r="RPU710" s="28"/>
      <c r="RPV710" s="243"/>
      <c r="RPW710" s="28"/>
      <c r="RPX710" s="243"/>
      <c r="RPY710" s="28"/>
      <c r="RPZ710" s="243"/>
      <c r="RQA710" s="28"/>
      <c r="RQB710" s="243"/>
      <c r="RQC710" s="28"/>
      <c r="RQD710" s="243"/>
      <c r="RQE710" s="28"/>
      <c r="RQF710" s="243"/>
      <c r="RQG710" s="28"/>
      <c r="RQH710" s="243"/>
      <c r="RQI710" s="28"/>
      <c r="RQJ710" s="243"/>
      <c r="RQK710" s="28"/>
      <c r="RQL710" s="243"/>
      <c r="RQM710" s="28"/>
      <c r="RQN710" s="243"/>
      <c r="RQO710" s="28"/>
      <c r="RQP710" s="243"/>
      <c r="RQQ710" s="28"/>
      <c r="RQR710" s="243"/>
      <c r="RQS710" s="28"/>
      <c r="RQT710" s="243"/>
      <c r="RQU710" s="28"/>
      <c r="RQV710" s="243"/>
      <c r="RQW710" s="28"/>
      <c r="RQX710" s="243"/>
      <c r="RQY710" s="28"/>
      <c r="RQZ710" s="243"/>
      <c r="RRA710" s="28"/>
      <c r="RRB710" s="243"/>
      <c r="RRC710" s="28"/>
      <c r="RRD710" s="243"/>
      <c r="RRE710" s="28"/>
      <c r="RRF710" s="243"/>
      <c r="RRG710" s="28"/>
      <c r="RRH710" s="243"/>
      <c r="RRI710" s="28"/>
      <c r="RRJ710" s="243"/>
      <c r="RRK710" s="28"/>
      <c r="RRL710" s="243"/>
      <c r="RRM710" s="28"/>
      <c r="RRN710" s="243"/>
      <c r="RRO710" s="28"/>
      <c r="RRP710" s="243"/>
      <c r="RRQ710" s="28"/>
      <c r="RRR710" s="243"/>
      <c r="RRS710" s="28"/>
      <c r="RRT710" s="243"/>
      <c r="RRU710" s="28"/>
      <c r="RRV710" s="243"/>
      <c r="RRW710" s="28"/>
      <c r="RRX710" s="243"/>
      <c r="RRY710" s="28"/>
      <c r="RRZ710" s="243"/>
      <c r="RSA710" s="28"/>
      <c r="RSB710" s="243"/>
      <c r="RSC710" s="28"/>
      <c r="RSD710" s="243"/>
      <c r="RSE710" s="28"/>
      <c r="RSF710" s="243"/>
      <c r="RSG710" s="28"/>
      <c r="RSH710" s="243"/>
      <c r="RSI710" s="28"/>
      <c r="RSJ710" s="243"/>
      <c r="RSK710" s="28"/>
      <c r="RSL710" s="243"/>
      <c r="RSM710" s="28"/>
      <c r="RSN710" s="243"/>
      <c r="RSO710" s="28"/>
      <c r="RSP710" s="243"/>
      <c r="RSQ710" s="28"/>
      <c r="RSR710" s="243"/>
      <c r="RSS710" s="28"/>
      <c r="RST710" s="243"/>
      <c r="RSU710" s="28"/>
      <c r="RSV710" s="243"/>
      <c r="RSW710" s="28"/>
      <c r="RSX710" s="243"/>
      <c r="RSY710" s="28"/>
      <c r="RSZ710" s="243"/>
      <c r="RTA710" s="28"/>
      <c r="RTB710" s="243"/>
      <c r="RTC710" s="28"/>
      <c r="RTD710" s="243"/>
      <c r="RTE710" s="28"/>
      <c r="RTF710" s="243"/>
      <c r="RTG710" s="28"/>
      <c r="RTH710" s="243"/>
      <c r="RTI710" s="28"/>
      <c r="RTJ710" s="243"/>
      <c r="RTK710" s="28"/>
      <c r="RTL710" s="243"/>
      <c r="RTM710" s="28"/>
      <c r="RTN710" s="243"/>
      <c r="RTO710" s="28"/>
      <c r="RTP710" s="243"/>
      <c r="RTQ710" s="28"/>
      <c r="RTR710" s="243"/>
      <c r="RTS710" s="28"/>
      <c r="RTT710" s="243"/>
      <c r="RTU710" s="28"/>
      <c r="RTV710" s="243"/>
      <c r="RTW710" s="28"/>
      <c r="RTX710" s="243"/>
      <c r="RTY710" s="28"/>
      <c r="RTZ710" s="243"/>
      <c r="RUA710" s="28"/>
      <c r="RUB710" s="243"/>
      <c r="RUC710" s="28"/>
      <c r="RUD710" s="243"/>
      <c r="RUE710" s="28"/>
      <c r="RUF710" s="243"/>
      <c r="RUG710" s="28"/>
      <c r="RUH710" s="243"/>
      <c r="RUI710" s="28"/>
      <c r="RUJ710" s="243"/>
      <c r="RUK710" s="28"/>
      <c r="RUL710" s="243"/>
      <c r="RUM710" s="28"/>
      <c r="RUN710" s="243"/>
      <c r="RUO710" s="28"/>
      <c r="RUP710" s="243"/>
      <c r="RUQ710" s="28"/>
      <c r="RUR710" s="243"/>
      <c r="RUS710" s="28"/>
      <c r="RUT710" s="243"/>
      <c r="RUU710" s="28"/>
      <c r="RUV710" s="243"/>
      <c r="RUW710" s="28"/>
      <c r="RUX710" s="243"/>
      <c r="RUY710" s="28"/>
      <c r="RUZ710" s="243"/>
      <c r="RVA710" s="28"/>
      <c r="RVB710" s="243"/>
      <c r="RVC710" s="28"/>
      <c r="RVD710" s="243"/>
      <c r="RVE710" s="28"/>
      <c r="RVF710" s="243"/>
      <c r="RVG710" s="28"/>
      <c r="RVH710" s="243"/>
      <c r="RVI710" s="28"/>
      <c r="RVJ710" s="243"/>
      <c r="RVK710" s="28"/>
      <c r="RVL710" s="243"/>
      <c r="RVM710" s="28"/>
      <c r="RVN710" s="243"/>
      <c r="RVO710" s="28"/>
      <c r="RVP710" s="243"/>
      <c r="RVQ710" s="28"/>
      <c r="RVR710" s="243"/>
      <c r="RVS710" s="28"/>
      <c r="RVT710" s="243"/>
      <c r="RVU710" s="28"/>
      <c r="RVV710" s="243"/>
      <c r="RVW710" s="28"/>
      <c r="RVX710" s="243"/>
      <c r="RVY710" s="28"/>
      <c r="RVZ710" s="243"/>
      <c r="RWA710" s="28"/>
      <c r="RWB710" s="243"/>
      <c r="RWC710" s="28"/>
      <c r="RWD710" s="243"/>
      <c r="RWE710" s="28"/>
      <c r="RWF710" s="243"/>
      <c r="RWG710" s="28"/>
      <c r="RWH710" s="243"/>
      <c r="RWI710" s="28"/>
      <c r="RWJ710" s="243"/>
      <c r="RWK710" s="28"/>
      <c r="RWL710" s="243"/>
      <c r="RWM710" s="28"/>
      <c r="RWN710" s="243"/>
      <c r="RWO710" s="28"/>
      <c r="RWP710" s="243"/>
      <c r="RWQ710" s="28"/>
      <c r="RWR710" s="243"/>
      <c r="RWS710" s="28"/>
      <c r="RWT710" s="243"/>
      <c r="RWU710" s="28"/>
      <c r="RWV710" s="243"/>
      <c r="RWW710" s="28"/>
      <c r="RWX710" s="243"/>
      <c r="RWY710" s="28"/>
      <c r="RWZ710" s="243"/>
      <c r="RXA710" s="28"/>
      <c r="RXB710" s="243"/>
      <c r="RXC710" s="28"/>
      <c r="RXD710" s="243"/>
      <c r="RXE710" s="28"/>
      <c r="RXF710" s="243"/>
      <c r="RXG710" s="28"/>
      <c r="RXH710" s="243"/>
      <c r="RXI710" s="28"/>
      <c r="RXJ710" s="243"/>
      <c r="RXK710" s="28"/>
      <c r="RXL710" s="243"/>
      <c r="RXM710" s="28"/>
      <c r="RXN710" s="243"/>
      <c r="RXO710" s="28"/>
      <c r="RXP710" s="243"/>
      <c r="RXQ710" s="28"/>
      <c r="RXR710" s="243"/>
      <c r="RXS710" s="28"/>
      <c r="RXT710" s="243"/>
      <c r="RXU710" s="28"/>
      <c r="RXV710" s="243"/>
      <c r="RXW710" s="28"/>
      <c r="RXX710" s="243"/>
      <c r="RXY710" s="28"/>
      <c r="RXZ710" s="243"/>
      <c r="RYA710" s="28"/>
      <c r="RYB710" s="243"/>
      <c r="RYC710" s="28"/>
      <c r="RYD710" s="243"/>
      <c r="RYE710" s="28"/>
      <c r="RYF710" s="243"/>
      <c r="RYG710" s="28"/>
      <c r="RYH710" s="243"/>
      <c r="RYI710" s="28"/>
      <c r="RYJ710" s="243"/>
      <c r="RYK710" s="28"/>
      <c r="RYL710" s="243"/>
      <c r="RYM710" s="28"/>
      <c r="RYN710" s="243"/>
      <c r="RYO710" s="28"/>
      <c r="RYP710" s="243"/>
      <c r="RYQ710" s="28"/>
      <c r="RYR710" s="243"/>
      <c r="RYS710" s="28"/>
      <c r="RYT710" s="243"/>
      <c r="RYU710" s="28"/>
      <c r="RYV710" s="243"/>
      <c r="RYW710" s="28"/>
      <c r="RYX710" s="243"/>
      <c r="RYY710" s="28"/>
      <c r="RYZ710" s="243"/>
      <c r="RZA710" s="28"/>
      <c r="RZB710" s="243"/>
      <c r="RZC710" s="28"/>
      <c r="RZD710" s="243"/>
      <c r="RZE710" s="28"/>
      <c r="RZF710" s="243"/>
      <c r="RZG710" s="28"/>
      <c r="RZH710" s="243"/>
      <c r="RZI710" s="28"/>
      <c r="RZJ710" s="243"/>
      <c r="RZK710" s="28"/>
      <c r="RZL710" s="243"/>
      <c r="RZM710" s="28"/>
      <c r="RZN710" s="243"/>
      <c r="RZO710" s="28"/>
      <c r="RZP710" s="243"/>
      <c r="RZQ710" s="28"/>
      <c r="RZR710" s="243"/>
      <c r="RZS710" s="28"/>
      <c r="RZT710" s="243"/>
      <c r="RZU710" s="28"/>
      <c r="RZV710" s="243"/>
      <c r="RZW710" s="28"/>
      <c r="RZX710" s="243"/>
      <c r="RZY710" s="28"/>
      <c r="RZZ710" s="243"/>
      <c r="SAA710" s="28"/>
      <c r="SAB710" s="243"/>
      <c r="SAC710" s="28"/>
      <c r="SAD710" s="243"/>
      <c r="SAE710" s="28"/>
      <c r="SAF710" s="243"/>
      <c r="SAG710" s="28"/>
      <c r="SAH710" s="243"/>
      <c r="SAI710" s="28"/>
      <c r="SAJ710" s="243"/>
      <c r="SAK710" s="28"/>
      <c r="SAL710" s="243"/>
      <c r="SAM710" s="28"/>
      <c r="SAN710" s="243"/>
      <c r="SAO710" s="28"/>
      <c r="SAP710" s="243"/>
      <c r="SAQ710" s="28"/>
      <c r="SAR710" s="243"/>
      <c r="SAS710" s="28"/>
      <c r="SAT710" s="243"/>
      <c r="SAU710" s="28"/>
      <c r="SAV710" s="243"/>
      <c r="SAW710" s="28"/>
      <c r="SAX710" s="243"/>
      <c r="SAY710" s="28"/>
      <c r="SAZ710" s="243"/>
      <c r="SBA710" s="28"/>
      <c r="SBB710" s="243"/>
      <c r="SBC710" s="28"/>
      <c r="SBD710" s="243"/>
      <c r="SBE710" s="28"/>
      <c r="SBF710" s="243"/>
      <c r="SBG710" s="28"/>
      <c r="SBH710" s="243"/>
      <c r="SBI710" s="28"/>
      <c r="SBJ710" s="243"/>
      <c r="SBK710" s="28"/>
      <c r="SBL710" s="243"/>
      <c r="SBM710" s="28"/>
      <c r="SBN710" s="243"/>
      <c r="SBO710" s="28"/>
      <c r="SBP710" s="243"/>
      <c r="SBQ710" s="28"/>
      <c r="SBR710" s="243"/>
      <c r="SBS710" s="28"/>
      <c r="SBT710" s="243"/>
      <c r="SBU710" s="28"/>
      <c r="SBV710" s="243"/>
      <c r="SBW710" s="28"/>
      <c r="SBX710" s="243"/>
      <c r="SBY710" s="28"/>
      <c r="SBZ710" s="243"/>
      <c r="SCA710" s="28"/>
      <c r="SCB710" s="243"/>
      <c r="SCC710" s="28"/>
      <c r="SCD710" s="243"/>
      <c r="SCE710" s="28"/>
      <c r="SCF710" s="243"/>
      <c r="SCG710" s="28"/>
      <c r="SCH710" s="243"/>
      <c r="SCI710" s="28"/>
      <c r="SCJ710" s="243"/>
      <c r="SCK710" s="28"/>
      <c r="SCL710" s="243"/>
      <c r="SCM710" s="28"/>
      <c r="SCN710" s="243"/>
      <c r="SCO710" s="28"/>
      <c r="SCP710" s="243"/>
      <c r="SCQ710" s="28"/>
      <c r="SCR710" s="243"/>
      <c r="SCS710" s="28"/>
      <c r="SCT710" s="243"/>
      <c r="SCU710" s="28"/>
      <c r="SCV710" s="243"/>
      <c r="SCW710" s="28"/>
      <c r="SCX710" s="243"/>
      <c r="SCY710" s="28"/>
      <c r="SCZ710" s="243"/>
      <c r="SDA710" s="28"/>
      <c r="SDB710" s="243"/>
      <c r="SDC710" s="28"/>
      <c r="SDD710" s="243"/>
      <c r="SDE710" s="28"/>
      <c r="SDF710" s="243"/>
      <c r="SDG710" s="28"/>
      <c r="SDH710" s="243"/>
      <c r="SDI710" s="28"/>
      <c r="SDJ710" s="243"/>
      <c r="SDK710" s="28"/>
      <c r="SDL710" s="243"/>
      <c r="SDM710" s="28"/>
      <c r="SDN710" s="243"/>
      <c r="SDO710" s="28"/>
      <c r="SDP710" s="243"/>
      <c r="SDQ710" s="28"/>
      <c r="SDR710" s="243"/>
      <c r="SDS710" s="28"/>
      <c r="SDT710" s="243"/>
      <c r="SDU710" s="28"/>
      <c r="SDV710" s="243"/>
      <c r="SDW710" s="28"/>
      <c r="SDX710" s="243"/>
      <c r="SDY710" s="28"/>
      <c r="SDZ710" s="243"/>
      <c r="SEA710" s="28"/>
      <c r="SEB710" s="243"/>
      <c r="SEC710" s="28"/>
      <c r="SED710" s="243"/>
      <c r="SEE710" s="28"/>
      <c r="SEF710" s="243"/>
      <c r="SEG710" s="28"/>
      <c r="SEH710" s="243"/>
      <c r="SEI710" s="28"/>
      <c r="SEJ710" s="243"/>
      <c r="SEK710" s="28"/>
      <c r="SEL710" s="243"/>
      <c r="SEM710" s="28"/>
      <c r="SEN710" s="243"/>
      <c r="SEO710" s="28"/>
      <c r="SEP710" s="243"/>
      <c r="SEQ710" s="28"/>
      <c r="SER710" s="243"/>
      <c r="SES710" s="28"/>
      <c r="SET710" s="243"/>
      <c r="SEU710" s="28"/>
      <c r="SEV710" s="243"/>
      <c r="SEW710" s="28"/>
      <c r="SEX710" s="243"/>
      <c r="SEY710" s="28"/>
      <c r="SEZ710" s="243"/>
      <c r="SFA710" s="28"/>
      <c r="SFB710" s="243"/>
      <c r="SFC710" s="28"/>
      <c r="SFD710" s="243"/>
      <c r="SFE710" s="28"/>
      <c r="SFF710" s="243"/>
      <c r="SFG710" s="28"/>
      <c r="SFH710" s="243"/>
      <c r="SFI710" s="28"/>
      <c r="SFJ710" s="243"/>
      <c r="SFK710" s="28"/>
      <c r="SFL710" s="243"/>
      <c r="SFM710" s="28"/>
      <c r="SFN710" s="243"/>
      <c r="SFO710" s="28"/>
      <c r="SFP710" s="243"/>
      <c r="SFQ710" s="28"/>
      <c r="SFR710" s="243"/>
      <c r="SFS710" s="28"/>
      <c r="SFT710" s="243"/>
      <c r="SFU710" s="28"/>
      <c r="SFV710" s="243"/>
      <c r="SFW710" s="28"/>
      <c r="SFX710" s="243"/>
      <c r="SFY710" s="28"/>
      <c r="SFZ710" s="243"/>
      <c r="SGA710" s="28"/>
      <c r="SGB710" s="243"/>
      <c r="SGC710" s="28"/>
      <c r="SGD710" s="243"/>
      <c r="SGE710" s="28"/>
      <c r="SGF710" s="243"/>
      <c r="SGG710" s="28"/>
      <c r="SGH710" s="243"/>
      <c r="SGI710" s="28"/>
      <c r="SGJ710" s="243"/>
      <c r="SGK710" s="28"/>
      <c r="SGL710" s="243"/>
      <c r="SGM710" s="28"/>
      <c r="SGN710" s="243"/>
      <c r="SGO710" s="28"/>
      <c r="SGP710" s="243"/>
      <c r="SGQ710" s="28"/>
      <c r="SGR710" s="243"/>
      <c r="SGS710" s="28"/>
      <c r="SGT710" s="243"/>
      <c r="SGU710" s="28"/>
      <c r="SGV710" s="243"/>
      <c r="SGW710" s="28"/>
      <c r="SGX710" s="243"/>
      <c r="SGY710" s="28"/>
      <c r="SGZ710" s="243"/>
      <c r="SHA710" s="28"/>
      <c r="SHB710" s="243"/>
      <c r="SHC710" s="28"/>
      <c r="SHD710" s="243"/>
      <c r="SHE710" s="28"/>
      <c r="SHF710" s="243"/>
      <c r="SHG710" s="28"/>
      <c r="SHH710" s="243"/>
      <c r="SHI710" s="28"/>
      <c r="SHJ710" s="243"/>
      <c r="SHK710" s="28"/>
      <c r="SHL710" s="243"/>
      <c r="SHM710" s="28"/>
      <c r="SHN710" s="243"/>
      <c r="SHO710" s="28"/>
      <c r="SHP710" s="243"/>
      <c r="SHQ710" s="28"/>
      <c r="SHR710" s="243"/>
      <c r="SHS710" s="28"/>
      <c r="SHT710" s="243"/>
      <c r="SHU710" s="28"/>
      <c r="SHV710" s="243"/>
      <c r="SHW710" s="28"/>
      <c r="SHX710" s="243"/>
      <c r="SHY710" s="28"/>
      <c r="SHZ710" s="243"/>
      <c r="SIA710" s="28"/>
      <c r="SIB710" s="243"/>
      <c r="SIC710" s="28"/>
      <c r="SID710" s="243"/>
      <c r="SIE710" s="28"/>
      <c r="SIF710" s="243"/>
      <c r="SIG710" s="28"/>
      <c r="SIH710" s="243"/>
      <c r="SII710" s="28"/>
      <c r="SIJ710" s="243"/>
      <c r="SIK710" s="28"/>
      <c r="SIL710" s="243"/>
      <c r="SIM710" s="28"/>
      <c r="SIN710" s="243"/>
      <c r="SIO710" s="28"/>
      <c r="SIP710" s="243"/>
      <c r="SIQ710" s="28"/>
      <c r="SIR710" s="243"/>
      <c r="SIS710" s="28"/>
      <c r="SIT710" s="243"/>
      <c r="SIU710" s="28"/>
      <c r="SIV710" s="243"/>
      <c r="SIW710" s="28"/>
      <c r="SIX710" s="243"/>
      <c r="SIY710" s="28"/>
      <c r="SIZ710" s="243"/>
      <c r="SJA710" s="28"/>
      <c r="SJB710" s="243"/>
      <c r="SJC710" s="28"/>
      <c r="SJD710" s="243"/>
      <c r="SJE710" s="28"/>
      <c r="SJF710" s="243"/>
      <c r="SJG710" s="28"/>
      <c r="SJH710" s="243"/>
      <c r="SJI710" s="28"/>
      <c r="SJJ710" s="243"/>
      <c r="SJK710" s="28"/>
      <c r="SJL710" s="243"/>
      <c r="SJM710" s="28"/>
      <c r="SJN710" s="243"/>
      <c r="SJO710" s="28"/>
      <c r="SJP710" s="243"/>
      <c r="SJQ710" s="28"/>
      <c r="SJR710" s="243"/>
      <c r="SJS710" s="28"/>
      <c r="SJT710" s="243"/>
      <c r="SJU710" s="28"/>
      <c r="SJV710" s="243"/>
      <c r="SJW710" s="28"/>
      <c r="SJX710" s="243"/>
      <c r="SJY710" s="28"/>
      <c r="SJZ710" s="243"/>
      <c r="SKA710" s="28"/>
      <c r="SKB710" s="243"/>
      <c r="SKC710" s="28"/>
      <c r="SKD710" s="243"/>
      <c r="SKE710" s="28"/>
      <c r="SKF710" s="243"/>
      <c r="SKG710" s="28"/>
      <c r="SKH710" s="243"/>
      <c r="SKI710" s="28"/>
      <c r="SKJ710" s="243"/>
      <c r="SKK710" s="28"/>
      <c r="SKL710" s="243"/>
      <c r="SKM710" s="28"/>
      <c r="SKN710" s="243"/>
      <c r="SKO710" s="28"/>
      <c r="SKP710" s="243"/>
      <c r="SKQ710" s="28"/>
      <c r="SKR710" s="243"/>
      <c r="SKS710" s="28"/>
      <c r="SKT710" s="243"/>
      <c r="SKU710" s="28"/>
      <c r="SKV710" s="243"/>
      <c r="SKW710" s="28"/>
      <c r="SKX710" s="243"/>
      <c r="SKY710" s="28"/>
      <c r="SKZ710" s="243"/>
      <c r="SLA710" s="28"/>
      <c r="SLB710" s="243"/>
      <c r="SLC710" s="28"/>
      <c r="SLD710" s="243"/>
      <c r="SLE710" s="28"/>
      <c r="SLF710" s="243"/>
      <c r="SLG710" s="28"/>
      <c r="SLH710" s="243"/>
      <c r="SLI710" s="28"/>
      <c r="SLJ710" s="243"/>
      <c r="SLK710" s="28"/>
      <c r="SLL710" s="243"/>
      <c r="SLM710" s="28"/>
      <c r="SLN710" s="243"/>
      <c r="SLO710" s="28"/>
      <c r="SLP710" s="243"/>
      <c r="SLQ710" s="28"/>
      <c r="SLR710" s="243"/>
      <c r="SLS710" s="28"/>
      <c r="SLT710" s="243"/>
      <c r="SLU710" s="28"/>
      <c r="SLV710" s="243"/>
      <c r="SLW710" s="28"/>
      <c r="SLX710" s="243"/>
      <c r="SLY710" s="28"/>
      <c r="SLZ710" s="243"/>
      <c r="SMA710" s="28"/>
      <c r="SMB710" s="243"/>
      <c r="SMC710" s="28"/>
      <c r="SMD710" s="243"/>
      <c r="SME710" s="28"/>
      <c r="SMF710" s="243"/>
      <c r="SMG710" s="28"/>
      <c r="SMH710" s="243"/>
      <c r="SMI710" s="28"/>
      <c r="SMJ710" s="243"/>
      <c r="SMK710" s="28"/>
      <c r="SML710" s="243"/>
      <c r="SMM710" s="28"/>
      <c r="SMN710" s="243"/>
      <c r="SMO710" s="28"/>
      <c r="SMP710" s="243"/>
      <c r="SMQ710" s="28"/>
      <c r="SMR710" s="243"/>
      <c r="SMS710" s="28"/>
      <c r="SMT710" s="243"/>
      <c r="SMU710" s="28"/>
      <c r="SMV710" s="243"/>
      <c r="SMW710" s="28"/>
      <c r="SMX710" s="243"/>
      <c r="SMY710" s="28"/>
      <c r="SMZ710" s="243"/>
      <c r="SNA710" s="28"/>
      <c r="SNB710" s="243"/>
      <c r="SNC710" s="28"/>
      <c r="SND710" s="243"/>
      <c r="SNE710" s="28"/>
      <c r="SNF710" s="243"/>
      <c r="SNG710" s="28"/>
      <c r="SNH710" s="243"/>
      <c r="SNI710" s="28"/>
      <c r="SNJ710" s="243"/>
      <c r="SNK710" s="28"/>
      <c r="SNL710" s="243"/>
      <c r="SNM710" s="28"/>
      <c r="SNN710" s="243"/>
      <c r="SNO710" s="28"/>
      <c r="SNP710" s="243"/>
      <c r="SNQ710" s="28"/>
      <c r="SNR710" s="243"/>
      <c r="SNS710" s="28"/>
      <c r="SNT710" s="243"/>
      <c r="SNU710" s="28"/>
      <c r="SNV710" s="243"/>
      <c r="SNW710" s="28"/>
      <c r="SNX710" s="243"/>
      <c r="SNY710" s="28"/>
      <c r="SNZ710" s="243"/>
      <c r="SOA710" s="28"/>
      <c r="SOB710" s="243"/>
      <c r="SOC710" s="28"/>
      <c r="SOD710" s="243"/>
      <c r="SOE710" s="28"/>
      <c r="SOF710" s="243"/>
      <c r="SOG710" s="28"/>
      <c r="SOH710" s="243"/>
      <c r="SOI710" s="28"/>
      <c r="SOJ710" s="243"/>
      <c r="SOK710" s="28"/>
      <c r="SOL710" s="243"/>
      <c r="SOM710" s="28"/>
      <c r="SON710" s="243"/>
      <c r="SOO710" s="28"/>
      <c r="SOP710" s="243"/>
      <c r="SOQ710" s="28"/>
      <c r="SOR710" s="243"/>
      <c r="SOS710" s="28"/>
      <c r="SOT710" s="243"/>
      <c r="SOU710" s="28"/>
      <c r="SOV710" s="243"/>
      <c r="SOW710" s="28"/>
      <c r="SOX710" s="243"/>
      <c r="SOY710" s="28"/>
      <c r="SOZ710" s="243"/>
      <c r="SPA710" s="28"/>
      <c r="SPB710" s="243"/>
      <c r="SPC710" s="28"/>
      <c r="SPD710" s="243"/>
      <c r="SPE710" s="28"/>
      <c r="SPF710" s="243"/>
      <c r="SPG710" s="28"/>
      <c r="SPH710" s="243"/>
      <c r="SPI710" s="28"/>
      <c r="SPJ710" s="243"/>
      <c r="SPK710" s="28"/>
      <c r="SPL710" s="243"/>
      <c r="SPM710" s="28"/>
      <c r="SPN710" s="243"/>
      <c r="SPO710" s="28"/>
      <c r="SPP710" s="243"/>
      <c r="SPQ710" s="28"/>
      <c r="SPR710" s="243"/>
      <c r="SPS710" s="28"/>
      <c r="SPT710" s="243"/>
      <c r="SPU710" s="28"/>
      <c r="SPV710" s="243"/>
      <c r="SPW710" s="28"/>
      <c r="SPX710" s="243"/>
      <c r="SPY710" s="28"/>
      <c r="SPZ710" s="243"/>
      <c r="SQA710" s="28"/>
      <c r="SQB710" s="243"/>
      <c r="SQC710" s="28"/>
      <c r="SQD710" s="243"/>
      <c r="SQE710" s="28"/>
      <c r="SQF710" s="243"/>
      <c r="SQG710" s="28"/>
      <c r="SQH710" s="243"/>
      <c r="SQI710" s="28"/>
      <c r="SQJ710" s="243"/>
      <c r="SQK710" s="28"/>
      <c r="SQL710" s="243"/>
      <c r="SQM710" s="28"/>
      <c r="SQN710" s="243"/>
      <c r="SQO710" s="28"/>
      <c r="SQP710" s="243"/>
      <c r="SQQ710" s="28"/>
      <c r="SQR710" s="243"/>
      <c r="SQS710" s="28"/>
      <c r="SQT710" s="243"/>
      <c r="SQU710" s="28"/>
      <c r="SQV710" s="243"/>
      <c r="SQW710" s="28"/>
      <c r="SQX710" s="243"/>
      <c r="SQY710" s="28"/>
      <c r="SQZ710" s="243"/>
      <c r="SRA710" s="28"/>
      <c r="SRB710" s="243"/>
      <c r="SRC710" s="28"/>
      <c r="SRD710" s="243"/>
      <c r="SRE710" s="28"/>
      <c r="SRF710" s="243"/>
      <c r="SRG710" s="28"/>
      <c r="SRH710" s="243"/>
      <c r="SRI710" s="28"/>
      <c r="SRJ710" s="243"/>
      <c r="SRK710" s="28"/>
      <c r="SRL710" s="243"/>
      <c r="SRM710" s="28"/>
      <c r="SRN710" s="243"/>
      <c r="SRO710" s="28"/>
      <c r="SRP710" s="243"/>
      <c r="SRQ710" s="28"/>
      <c r="SRR710" s="243"/>
      <c r="SRS710" s="28"/>
      <c r="SRT710" s="243"/>
      <c r="SRU710" s="28"/>
      <c r="SRV710" s="243"/>
      <c r="SRW710" s="28"/>
      <c r="SRX710" s="243"/>
      <c r="SRY710" s="28"/>
      <c r="SRZ710" s="243"/>
      <c r="SSA710" s="28"/>
      <c r="SSB710" s="243"/>
      <c r="SSC710" s="28"/>
      <c r="SSD710" s="243"/>
      <c r="SSE710" s="28"/>
      <c r="SSF710" s="243"/>
      <c r="SSG710" s="28"/>
      <c r="SSH710" s="243"/>
      <c r="SSI710" s="28"/>
      <c r="SSJ710" s="243"/>
      <c r="SSK710" s="28"/>
      <c r="SSL710" s="243"/>
      <c r="SSM710" s="28"/>
      <c r="SSN710" s="243"/>
      <c r="SSO710" s="28"/>
      <c r="SSP710" s="243"/>
      <c r="SSQ710" s="28"/>
      <c r="SSR710" s="243"/>
      <c r="SSS710" s="28"/>
      <c r="SST710" s="243"/>
      <c r="SSU710" s="28"/>
      <c r="SSV710" s="243"/>
      <c r="SSW710" s="28"/>
      <c r="SSX710" s="243"/>
      <c r="SSY710" s="28"/>
      <c r="SSZ710" s="243"/>
      <c r="STA710" s="28"/>
      <c r="STB710" s="243"/>
      <c r="STC710" s="28"/>
      <c r="STD710" s="243"/>
      <c r="STE710" s="28"/>
      <c r="STF710" s="243"/>
      <c r="STG710" s="28"/>
      <c r="STH710" s="243"/>
      <c r="STI710" s="28"/>
      <c r="STJ710" s="243"/>
      <c r="STK710" s="28"/>
      <c r="STL710" s="243"/>
      <c r="STM710" s="28"/>
      <c r="STN710" s="243"/>
      <c r="STO710" s="28"/>
      <c r="STP710" s="243"/>
      <c r="STQ710" s="28"/>
      <c r="STR710" s="243"/>
      <c r="STS710" s="28"/>
      <c r="STT710" s="243"/>
      <c r="STU710" s="28"/>
      <c r="STV710" s="243"/>
      <c r="STW710" s="28"/>
      <c r="STX710" s="243"/>
      <c r="STY710" s="28"/>
      <c r="STZ710" s="243"/>
      <c r="SUA710" s="28"/>
      <c r="SUB710" s="243"/>
      <c r="SUC710" s="28"/>
      <c r="SUD710" s="243"/>
      <c r="SUE710" s="28"/>
      <c r="SUF710" s="243"/>
      <c r="SUG710" s="28"/>
      <c r="SUH710" s="243"/>
      <c r="SUI710" s="28"/>
      <c r="SUJ710" s="243"/>
      <c r="SUK710" s="28"/>
      <c r="SUL710" s="243"/>
      <c r="SUM710" s="28"/>
      <c r="SUN710" s="243"/>
      <c r="SUO710" s="28"/>
      <c r="SUP710" s="243"/>
      <c r="SUQ710" s="28"/>
      <c r="SUR710" s="243"/>
      <c r="SUS710" s="28"/>
      <c r="SUT710" s="243"/>
      <c r="SUU710" s="28"/>
      <c r="SUV710" s="243"/>
      <c r="SUW710" s="28"/>
      <c r="SUX710" s="243"/>
      <c r="SUY710" s="28"/>
      <c r="SUZ710" s="243"/>
      <c r="SVA710" s="28"/>
      <c r="SVB710" s="243"/>
      <c r="SVC710" s="28"/>
      <c r="SVD710" s="243"/>
      <c r="SVE710" s="28"/>
      <c r="SVF710" s="243"/>
      <c r="SVG710" s="28"/>
      <c r="SVH710" s="243"/>
      <c r="SVI710" s="28"/>
      <c r="SVJ710" s="243"/>
      <c r="SVK710" s="28"/>
      <c r="SVL710" s="243"/>
      <c r="SVM710" s="28"/>
      <c r="SVN710" s="243"/>
      <c r="SVO710" s="28"/>
      <c r="SVP710" s="243"/>
      <c r="SVQ710" s="28"/>
      <c r="SVR710" s="243"/>
      <c r="SVS710" s="28"/>
      <c r="SVT710" s="243"/>
      <c r="SVU710" s="28"/>
      <c r="SVV710" s="243"/>
      <c r="SVW710" s="28"/>
      <c r="SVX710" s="243"/>
      <c r="SVY710" s="28"/>
      <c r="SVZ710" s="243"/>
      <c r="SWA710" s="28"/>
      <c r="SWB710" s="243"/>
      <c r="SWC710" s="28"/>
      <c r="SWD710" s="243"/>
      <c r="SWE710" s="28"/>
      <c r="SWF710" s="243"/>
      <c r="SWG710" s="28"/>
      <c r="SWH710" s="243"/>
      <c r="SWI710" s="28"/>
      <c r="SWJ710" s="243"/>
      <c r="SWK710" s="28"/>
      <c r="SWL710" s="243"/>
      <c r="SWM710" s="28"/>
      <c r="SWN710" s="243"/>
      <c r="SWO710" s="28"/>
      <c r="SWP710" s="243"/>
      <c r="SWQ710" s="28"/>
      <c r="SWR710" s="243"/>
      <c r="SWS710" s="28"/>
      <c r="SWT710" s="243"/>
      <c r="SWU710" s="28"/>
      <c r="SWV710" s="243"/>
      <c r="SWW710" s="28"/>
      <c r="SWX710" s="243"/>
      <c r="SWY710" s="28"/>
      <c r="SWZ710" s="243"/>
      <c r="SXA710" s="28"/>
      <c r="SXB710" s="243"/>
      <c r="SXC710" s="28"/>
      <c r="SXD710" s="243"/>
      <c r="SXE710" s="28"/>
      <c r="SXF710" s="243"/>
      <c r="SXG710" s="28"/>
      <c r="SXH710" s="243"/>
      <c r="SXI710" s="28"/>
      <c r="SXJ710" s="243"/>
      <c r="SXK710" s="28"/>
      <c r="SXL710" s="243"/>
      <c r="SXM710" s="28"/>
      <c r="SXN710" s="243"/>
      <c r="SXO710" s="28"/>
      <c r="SXP710" s="243"/>
      <c r="SXQ710" s="28"/>
      <c r="SXR710" s="243"/>
      <c r="SXS710" s="28"/>
      <c r="SXT710" s="243"/>
      <c r="SXU710" s="28"/>
      <c r="SXV710" s="243"/>
      <c r="SXW710" s="28"/>
      <c r="SXX710" s="243"/>
      <c r="SXY710" s="28"/>
      <c r="SXZ710" s="243"/>
      <c r="SYA710" s="28"/>
      <c r="SYB710" s="243"/>
      <c r="SYC710" s="28"/>
      <c r="SYD710" s="243"/>
      <c r="SYE710" s="28"/>
      <c r="SYF710" s="243"/>
      <c r="SYG710" s="28"/>
      <c r="SYH710" s="243"/>
      <c r="SYI710" s="28"/>
      <c r="SYJ710" s="243"/>
      <c r="SYK710" s="28"/>
      <c r="SYL710" s="243"/>
      <c r="SYM710" s="28"/>
      <c r="SYN710" s="243"/>
      <c r="SYO710" s="28"/>
      <c r="SYP710" s="243"/>
      <c r="SYQ710" s="28"/>
      <c r="SYR710" s="243"/>
      <c r="SYS710" s="28"/>
      <c r="SYT710" s="243"/>
      <c r="SYU710" s="28"/>
      <c r="SYV710" s="243"/>
      <c r="SYW710" s="28"/>
      <c r="SYX710" s="243"/>
      <c r="SYY710" s="28"/>
      <c r="SYZ710" s="243"/>
      <c r="SZA710" s="28"/>
      <c r="SZB710" s="243"/>
      <c r="SZC710" s="28"/>
      <c r="SZD710" s="243"/>
      <c r="SZE710" s="28"/>
      <c r="SZF710" s="243"/>
      <c r="SZG710" s="28"/>
      <c r="SZH710" s="243"/>
      <c r="SZI710" s="28"/>
      <c r="SZJ710" s="243"/>
      <c r="SZK710" s="28"/>
      <c r="SZL710" s="243"/>
      <c r="SZM710" s="28"/>
      <c r="SZN710" s="243"/>
      <c r="SZO710" s="28"/>
      <c r="SZP710" s="243"/>
      <c r="SZQ710" s="28"/>
      <c r="SZR710" s="243"/>
      <c r="SZS710" s="28"/>
      <c r="SZT710" s="243"/>
      <c r="SZU710" s="28"/>
      <c r="SZV710" s="243"/>
      <c r="SZW710" s="28"/>
      <c r="SZX710" s="243"/>
      <c r="SZY710" s="28"/>
      <c r="SZZ710" s="243"/>
      <c r="TAA710" s="28"/>
      <c r="TAB710" s="243"/>
      <c r="TAC710" s="28"/>
      <c r="TAD710" s="243"/>
      <c r="TAE710" s="28"/>
      <c r="TAF710" s="243"/>
      <c r="TAG710" s="28"/>
      <c r="TAH710" s="243"/>
      <c r="TAI710" s="28"/>
      <c r="TAJ710" s="243"/>
      <c r="TAK710" s="28"/>
      <c r="TAL710" s="243"/>
      <c r="TAM710" s="28"/>
      <c r="TAN710" s="243"/>
      <c r="TAO710" s="28"/>
      <c r="TAP710" s="243"/>
      <c r="TAQ710" s="28"/>
      <c r="TAR710" s="243"/>
      <c r="TAS710" s="28"/>
      <c r="TAT710" s="243"/>
      <c r="TAU710" s="28"/>
      <c r="TAV710" s="243"/>
      <c r="TAW710" s="28"/>
      <c r="TAX710" s="243"/>
      <c r="TAY710" s="28"/>
      <c r="TAZ710" s="243"/>
      <c r="TBA710" s="28"/>
      <c r="TBB710" s="243"/>
      <c r="TBC710" s="28"/>
      <c r="TBD710" s="243"/>
      <c r="TBE710" s="28"/>
      <c r="TBF710" s="243"/>
      <c r="TBG710" s="28"/>
      <c r="TBH710" s="243"/>
      <c r="TBI710" s="28"/>
      <c r="TBJ710" s="243"/>
      <c r="TBK710" s="28"/>
      <c r="TBL710" s="243"/>
      <c r="TBM710" s="28"/>
      <c r="TBN710" s="243"/>
      <c r="TBO710" s="28"/>
      <c r="TBP710" s="243"/>
      <c r="TBQ710" s="28"/>
      <c r="TBR710" s="243"/>
      <c r="TBS710" s="28"/>
      <c r="TBT710" s="243"/>
      <c r="TBU710" s="28"/>
      <c r="TBV710" s="243"/>
      <c r="TBW710" s="28"/>
      <c r="TBX710" s="243"/>
      <c r="TBY710" s="28"/>
      <c r="TBZ710" s="243"/>
      <c r="TCA710" s="28"/>
      <c r="TCB710" s="243"/>
      <c r="TCC710" s="28"/>
      <c r="TCD710" s="243"/>
      <c r="TCE710" s="28"/>
      <c r="TCF710" s="243"/>
      <c r="TCG710" s="28"/>
      <c r="TCH710" s="243"/>
      <c r="TCI710" s="28"/>
      <c r="TCJ710" s="243"/>
      <c r="TCK710" s="28"/>
      <c r="TCL710" s="243"/>
      <c r="TCM710" s="28"/>
      <c r="TCN710" s="243"/>
      <c r="TCO710" s="28"/>
      <c r="TCP710" s="243"/>
      <c r="TCQ710" s="28"/>
      <c r="TCR710" s="243"/>
      <c r="TCS710" s="28"/>
      <c r="TCT710" s="243"/>
      <c r="TCU710" s="28"/>
      <c r="TCV710" s="243"/>
      <c r="TCW710" s="28"/>
      <c r="TCX710" s="243"/>
      <c r="TCY710" s="28"/>
      <c r="TCZ710" s="243"/>
      <c r="TDA710" s="28"/>
      <c r="TDB710" s="243"/>
      <c r="TDC710" s="28"/>
      <c r="TDD710" s="243"/>
      <c r="TDE710" s="28"/>
      <c r="TDF710" s="243"/>
      <c r="TDG710" s="28"/>
      <c r="TDH710" s="243"/>
      <c r="TDI710" s="28"/>
      <c r="TDJ710" s="243"/>
      <c r="TDK710" s="28"/>
      <c r="TDL710" s="243"/>
      <c r="TDM710" s="28"/>
      <c r="TDN710" s="243"/>
      <c r="TDO710" s="28"/>
      <c r="TDP710" s="243"/>
      <c r="TDQ710" s="28"/>
      <c r="TDR710" s="243"/>
      <c r="TDS710" s="28"/>
      <c r="TDT710" s="243"/>
      <c r="TDU710" s="28"/>
      <c r="TDV710" s="243"/>
      <c r="TDW710" s="28"/>
      <c r="TDX710" s="243"/>
      <c r="TDY710" s="28"/>
      <c r="TDZ710" s="243"/>
      <c r="TEA710" s="28"/>
      <c r="TEB710" s="243"/>
      <c r="TEC710" s="28"/>
      <c r="TED710" s="243"/>
      <c r="TEE710" s="28"/>
      <c r="TEF710" s="243"/>
      <c r="TEG710" s="28"/>
      <c r="TEH710" s="243"/>
      <c r="TEI710" s="28"/>
      <c r="TEJ710" s="243"/>
      <c r="TEK710" s="28"/>
      <c r="TEL710" s="243"/>
      <c r="TEM710" s="28"/>
      <c r="TEN710" s="243"/>
      <c r="TEO710" s="28"/>
      <c r="TEP710" s="243"/>
      <c r="TEQ710" s="28"/>
      <c r="TER710" s="243"/>
      <c r="TES710" s="28"/>
      <c r="TET710" s="243"/>
      <c r="TEU710" s="28"/>
      <c r="TEV710" s="243"/>
      <c r="TEW710" s="28"/>
      <c r="TEX710" s="243"/>
      <c r="TEY710" s="28"/>
      <c r="TEZ710" s="243"/>
      <c r="TFA710" s="28"/>
      <c r="TFB710" s="243"/>
      <c r="TFC710" s="28"/>
      <c r="TFD710" s="243"/>
      <c r="TFE710" s="28"/>
      <c r="TFF710" s="243"/>
      <c r="TFG710" s="28"/>
      <c r="TFH710" s="243"/>
      <c r="TFI710" s="28"/>
      <c r="TFJ710" s="243"/>
      <c r="TFK710" s="28"/>
      <c r="TFL710" s="243"/>
      <c r="TFM710" s="28"/>
      <c r="TFN710" s="243"/>
      <c r="TFO710" s="28"/>
      <c r="TFP710" s="243"/>
      <c r="TFQ710" s="28"/>
      <c r="TFR710" s="243"/>
      <c r="TFS710" s="28"/>
      <c r="TFT710" s="243"/>
      <c r="TFU710" s="28"/>
      <c r="TFV710" s="243"/>
      <c r="TFW710" s="28"/>
      <c r="TFX710" s="243"/>
      <c r="TFY710" s="28"/>
      <c r="TFZ710" s="243"/>
      <c r="TGA710" s="28"/>
      <c r="TGB710" s="243"/>
      <c r="TGC710" s="28"/>
      <c r="TGD710" s="243"/>
      <c r="TGE710" s="28"/>
      <c r="TGF710" s="243"/>
      <c r="TGG710" s="28"/>
      <c r="TGH710" s="243"/>
      <c r="TGI710" s="28"/>
      <c r="TGJ710" s="243"/>
      <c r="TGK710" s="28"/>
      <c r="TGL710" s="243"/>
      <c r="TGM710" s="28"/>
      <c r="TGN710" s="243"/>
      <c r="TGO710" s="28"/>
      <c r="TGP710" s="243"/>
      <c r="TGQ710" s="28"/>
      <c r="TGR710" s="243"/>
      <c r="TGS710" s="28"/>
      <c r="TGT710" s="243"/>
      <c r="TGU710" s="28"/>
      <c r="TGV710" s="243"/>
      <c r="TGW710" s="28"/>
      <c r="TGX710" s="243"/>
      <c r="TGY710" s="28"/>
      <c r="TGZ710" s="243"/>
      <c r="THA710" s="28"/>
      <c r="THB710" s="243"/>
      <c r="THC710" s="28"/>
      <c r="THD710" s="243"/>
      <c r="THE710" s="28"/>
      <c r="THF710" s="243"/>
      <c r="THG710" s="28"/>
      <c r="THH710" s="243"/>
      <c r="THI710" s="28"/>
      <c r="THJ710" s="243"/>
      <c r="THK710" s="28"/>
      <c r="THL710" s="243"/>
      <c r="THM710" s="28"/>
      <c r="THN710" s="243"/>
      <c r="THO710" s="28"/>
      <c r="THP710" s="243"/>
      <c r="THQ710" s="28"/>
      <c r="THR710" s="243"/>
      <c r="THS710" s="28"/>
      <c r="THT710" s="243"/>
      <c r="THU710" s="28"/>
      <c r="THV710" s="243"/>
      <c r="THW710" s="28"/>
      <c r="THX710" s="243"/>
      <c r="THY710" s="28"/>
      <c r="THZ710" s="243"/>
      <c r="TIA710" s="28"/>
      <c r="TIB710" s="243"/>
      <c r="TIC710" s="28"/>
      <c r="TID710" s="243"/>
      <c r="TIE710" s="28"/>
      <c r="TIF710" s="243"/>
      <c r="TIG710" s="28"/>
      <c r="TIH710" s="243"/>
      <c r="TII710" s="28"/>
      <c r="TIJ710" s="243"/>
      <c r="TIK710" s="28"/>
      <c r="TIL710" s="243"/>
      <c r="TIM710" s="28"/>
      <c r="TIN710" s="243"/>
      <c r="TIO710" s="28"/>
      <c r="TIP710" s="243"/>
      <c r="TIQ710" s="28"/>
      <c r="TIR710" s="243"/>
      <c r="TIS710" s="28"/>
      <c r="TIT710" s="243"/>
      <c r="TIU710" s="28"/>
      <c r="TIV710" s="243"/>
      <c r="TIW710" s="28"/>
      <c r="TIX710" s="243"/>
      <c r="TIY710" s="28"/>
      <c r="TIZ710" s="243"/>
      <c r="TJA710" s="28"/>
      <c r="TJB710" s="243"/>
      <c r="TJC710" s="28"/>
      <c r="TJD710" s="243"/>
      <c r="TJE710" s="28"/>
      <c r="TJF710" s="243"/>
      <c r="TJG710" s="28"/>
      <c r="TJH710" s="243"/>
      <c r="TJI710" s="28"/>
      <c r="TJJ710" s="243"/>
      <c r="TJK710" s="28"/>
      <c r="TJL710" s="243"/>
      <c r="TJM710" s="28"/>
      <c r="TJN710" s="243"/>
      <c r="TJO710" s="28"/>
      <c r="TJP710" s="243"/>
      <c r="TJQ710" s="28"/>
      <c r="TJR710" s="243"/>
      <c r="TJS710" s="28"/>
      <c r="TJT710" s="243"/>
      <c r="TJU710" s="28"/>
      <c r="TJV710" s="243"/>
      <c r="TJW710" s="28"/>
      <c r="TJX710" s="243"/>
      <c r="TJY710" s="28"/>
      <c r="TJZ710" s="243"/>
      <c r="TKA710" s="28"/>
      <c r="TKB710" s="243"/>
      <c r="TKC710" s="28"/>
      <c r="TKD710" s="243"/>
      <c r="TKE710" s="28"/>
      <c r="TKF710" s="243"/>
      <c r="TKG710" s="28"/>
      <c r="TKH710" s="243"/>
      <c r="TKI710" s="28"/>
      <c r="TKJ710" s="243"/>
      <c r="TKK710" s="28"/>
      <c r="TKL710" s="243"/>
      <c r="TKM710" s="28"/>
      <c r="TKN710" s="243"/>
      <c r="TKO710" s="28"/>
      <c r="TKP710" s="243"/>
      <c r="TKQ710" s="28"/>
      <c r="TKR710" s="243"/>
      <c r="TKS710" s="28"/>
      <c r="TKT710" s="243"/>
      <c r="TKU710" s="28"/>
      <c r="TKV710" s="243"/>
      <c r="TKW710" s="28"/>
      <c r="TKX710" s="243"/>
      <c r="TKY710" s="28"/>
      <c r="TKZ710" s="243"/>
      <c r="TLA710" s="28"/>
      <c r="TLB710" s="243"/>
      <c r="TLC710" s="28"/>
      <c r="TLD710" s="243"/>
      <c r="TLE710" s="28"/>
      <c r="TLF710" s="243"/>
      <c r="TLG710" s="28"/>
      <c r="TLH710" s="243"/>
      <c r="TLI710" s="28"/>
      <c r="TLJ710" s="243"/>
      <c r="TLK710" s="28"/>
      <c r="TLL710" s="243"/>
      <c r="TLM710" s="28"/>
      <c r="TLN710" s="243"/>
      <c r="TLO710" s="28"/>
      <c r="TLP710" s="243"/>
      <c r="TLQ710" s="28"/>
      <c r="TLR710" s="243"/>
      <c r="TLS710" s="28"/>
      <c r="TLT710" s="243"/>
      <c r="TLU710" s="28"/>
      <c r="TLV710" s="243"/>
      <c r="TLW710" s="28"/>
      <c r="TLX710" s="243"/>
      <c r="TLY710" s="28"/>
      <c r="TLZ710" s="243"/>
      <c r="TMA710" s="28"/>
      <c r="TMB710" s="243"/>
      <c r="TMC710" s="28"/>
      <c r="TMD710" s="243"/>
      <c r="TME710" s="28"/>
      <c r="TMF710" s="243"/>
      <c r="TMG710" s="28"/>
      <c r="TMH710" s="243"/>
      <c r="TMI710" s="28"/>
      <c r="TMJ710" s="243"/>
      <c r="TMK710" s="28"/>
      <c r="TML710" s="243"/>
      <c r="TMM710" s="28"/>
      <c r="TMN710" s="243"/>
      <c r="TMO710" s="28"/>
      <c r="TMP710" s="243"/>
      <c r="TMQ710" s="28"/>
      <c r="TMR710" s="243"/>
      <c r="TMS710" s="28"/>
      <c r="TMT710" s="243"/>
      <c r="TMU710" s="28"/>
      <c r="TMV710" s="243"/>
      <c r="TMW710" s="28"/>
      <c r="TMX710" s="243"/>
      <c r="TMY710" s="28"/>
      <c r="TMZ710" s="243"/>
      <c r="TNA710" s="28"/>
      <c r="TNB710" s="243"/>
      <c r="TNC710" s="28"/>
      <c r="TND710" s="243"/>
      <c r="TNE710" s="28"/>
      <c r="TNF710" s="243"/>
      <c r="TNG710" s="28"/>
      <c r="TNH710" s="243"/>
      <c r="TNI710" s="28"/>
      <c r="TNJ710" s="243"/>
      <c r="TNK710" s="28"/>
      <c r="TNL710" s="243"/>
      <c r="TNM710" s="28"/>
      <c r="TNN710" s="243"/>
      <c r="TNO710" s="28"/>
      <c r="TNP710" s="243"/>
      <c r="TNQ710" s="28"/>
      <c r="TNR710" s="243"/>
      <c r="TNS710" s="28"/>
      <c r="TNT710" s="243"/>
      <c r="TNU710" s="28"/>
      <c r="TNV710" s="243"/>
      <c r="TNW710" s="28"/>
      <c r="TNX710" s="243"/>
      <c r="TNY710" s="28"/>
      <c r="TNZ710" s="243"/>
      <c r="TOA710" s="28"/>
      <c r="TOB710" s="243"/>
      <c r="TOC710" s="28"/>
      <c r="TOD710" s="243"/>
      <c r="TOE710" s="28"/>
      <c r="TOF710" s="243"/>
      <c r="TOG710" s="28"/>
      <c r="TOH710" s="243"/>
      <c r="TOI710" s="28"/>
      <c r="TOJ710" s="243"/>
      <c r="TOK710" s="28"/>
      <c r="TOL710" s="243"/>
      <c r="TOM710" s="28"/>
      <c r="TON710" s="243"/>
      <c r="TOO710" s="28"/>
      <c r="TOP710" s="243"/>
      <c r="TOQ710" s="28"/>
      <c r="TOR710" s="243"/>
      <c r="TOS710" s="28"/>
      <c r="TOT710" s="243"/>
      <c r="TOU710" s="28"/>
      <c r="TOV710" s="243"/>
      <c r="TOW710" s="28"/>
      <c r="TOX710" s="243"/>
      <c r="TOY710" s="28"/>
      <c r="TOZ710" s="243"/>
      <c r="TPA710" s="28"/>
      <c r="TPB710" s="243"/>
      <c r="TPC710" s="28"/>
      <c r="TPD710" s="243"/>
      <c r="TPE710" s="28"/>
      <c r="TPF710" s="243"/>
      <c r="TPG710" s="28"/>
      <c r="TPH710" s="243"/>
      <c r="TPI710" s="28"/>
      <c r="TPJ710" s="243"/>
      <c r="TPK710" s="28"/>
      <c r="TPL710" s="243"/>
      <c r="TPM710" s="28"/>
      <c r="TPN710" s="243"/>
      <c r="TPO710" s="28"/>
      <c r="TPP710" s="243"/>
      <c r="TPQ710" s="28"/>
      <c r="TPR710" s="243"/>
      <c r="TPS710" s="28"/>
      <c r="TPT710" s="243"/>
      <c r="TPU710" s="28"/>
      <c r="TPV710" s="243"/>
      <c r="TPW710" s="28"/>
      <c r="TPX710" s="243"/>
      <c r="TPY710" s="28"/>
      <c r="TPZ710" s="243"/>
      <c r="TQA710" s="28"/>
      <c r="TQB710" s="243"/>
      <c r="TQC710" s="28"/>
      <c r="TQD710" s="243"/>
      <c r="TQE710" s="28"/>
      <c r="TQF710" s="243"/>
      <c r="TQG710" s="28"/>
      <c r="TQH710" s="243"/>
      <c r="TQI710" s="28"/>
      <c r="TQJ710" s="243"/>
      <c r="TQK710" s="28"/>
      <c r="TQL710" s="243"/>
      <c r="TQM710" s="28"/>
      <c r="TQN710" s="243"/>
      <c r="TQO710" s="28"/>
      <c r="TQP710" s="243"/>
      <c r="TQQ710" s="28"/>
      <c r="TQR710" s="243"/>
      <c r="TQS710" s="28"/>
      <c r="TQT710" s="243"/>
      <c r="TQU710" s="28"/>
      <c r="TQV710" s="243"/>
      <c r="TQW710" s="28"/>
      <c r="TQX710" s="243"/>
      <c r="TQY710" s="28"/>
      <c r="TQZ710" s="243"/>
      <c r="TRA710" s="28"/>
      <c r="TRB710" s="243"/>
      <c r="TRC710" s="28"/>
      <c r="TRD710" s="243"/>
      <c r="TRE710" s="28"/>
      <c r="TRF710" s="243"/>
      <c r="TRG710" s="28"/>
      <c r="TRH710" s="243"/>
      <c r="TRI710" s="28"/>
      <c r="TRJ710" s="243"/>
      <c r="TRK710" s="28"/>
      <c r="TRL710" s="243"/>
      <c r="TRM710" s="28"/>
      <c r="TRN710" s="243"/>
      <c r="TRO710" s="28"/>
      <c r="TRP710" s="243"/>
      <c r="TRQ710" s="28"/>
      <c r="TRR710" s="243"/>
      <c r="TRS710" s="28"/>
      <c r="TRT710" s="243"/>
      <c r="TRU710" s="28"/>
      <c r="TRV710" s="243"/>
      <c r="TRW710" s="28"/>
      <c r="TRX710" s="243"/>
      <c r="TRY710" s="28"/>
      <c r="TRZ710" s="243"/>
      <c r="TSA710" s="28"/>
      <c r="TSB710" s="243"/>
      <c r="TSC710" s="28"/>
      <c r="TSD710" s="243"/>
      <c r="TSE710" s="28"/>
      <c r="TSF710" s="243"/>
      <c r="TSG710" s="28"/>
      <c r="TSH710" s="243"/>
      <c r="TSI710" s="28"/>
      <c r="TSJ710" s="243"/>
      <c r="TSK710" s="28"/>
      <c r="TSL710" s="243"/>
      <c r="TSM710" s="28"/>
      <c r="TSN710" s="243"/>
      <c r="TSO710" s="28"/>
      <c r="TSP710" s="243"/>
      <c r="TSQ710" s="28"/>
      <c r="TSR710" s="243"/>
      <c r="TSS710" s="28"/>
      <c r="TST710" s="243"/>
      <c r="TSU710" s="28"/>
      <c r="TSV710" s="243"/>
      <c r="TSW710" s="28"/>
      <c r="TSX710" s="243"/>
      <c r="TSY710" s="28"/>
      <c r="TSZ710" s="243"/>
      <c r="TTA710" s="28"/>
      <c r="TTB710" s="243"/>
      <c r="TTC710" s="28"/>
      <c r="TTD710" s="243"/>
      <c r="TTE710" s="28"/>
      <c r="TTF710" s="243"/>
      <c r="TTG710" s="28"/>
      <c r="TTH710" s="243"/>
      <c r="TTI710" s="28"/>
      <c r="TTJ710" s="243"/>
      <c r="TTK710" s="28"/>
      <c r="TTL710" s="243"/>
      <c r="TTM710" s="28"/>
      <c r="TTN710" s="243"/>
      <c r="TTO710" s="28"/>
      <c r="TTP710" s="243"/>
      <c r="TTQ710" s="28"/>
      <c r="TTR710" s="243"/>
      <c r="TTS710" s="28"/>
      <c r="TTT710" s="243"/>
      <c r="TTU710" s="28"/>
      <c r="TTV710" s="243"/>
      <c r="TTW710" s="28"/>
      <c r="TTX710" s="243"/>
      <c r="TTY710" s="28"/>
      <c r="TTZ710" s="243"/>
      <c r="TUA710" s="28"/>
      <c r="TUB710" s="243"/>
      <c r="TUC710" s="28"/>
      <c r="TUD710" s="243"/>
      <c r="TUE710" s="28"/>
      <c r="TUF710" s="243"/>
      <c r="TUG710" s="28"/>
      <c r="TUH710" s="243"/>
      <c r="TUI710" s="28"/>
      <c r="TUJ710" s="243"/>
      <c r="TUK710" s="28"/>
      <c r="TUL710" s="243"/>
      <c r="TUM710" s="28"/>
      <c r="TUN710" s="243"/>
      <c r="TUO710" s="28"/>
      <c r="TUP710" s="243"/>
      <c r="TUQ710" s="28"/>
      <c r="TUR710" s="243"/>
      <c r="TUS710" s="28"/>
      <c r="TUT710" s="243"/>
      <c r="TUU710" s="28"/>
      <c r="TUV710" s="243"/>
      <c r="TUW710" s="28"/>
      <c r="TUX710" s="243"/>
      <c r="TUY710" s="28"/>
      <c r="TUZ710" s="243"/>
      <c r="TVA710" s="28"/>
      <c r="TVB710" s="243"/>
      <c r="TVC710" s="28"/>
      <c r="TVD710" s="243"/>
      <c r="TVE710" s="28"/>
      <c r="TVF710" s="243"/>
      <c r="TVG710" s="28"/>
      <c r="TVH710" s="243"/>
      <c r="TVI710" s="28"/>
      <c r="TVJ710" s="243"/>
      <c r="TVK710" s="28"/>
      <c r="TVL710" s="243"/>
      <c r="TVM710" s="28"/>
      <c r="TVN710" s="243"/>
      <c r="TVO710" s="28"/>
      <c r="TVP710" s="243"/>
      <c r="TVQ710" s="28"/>
      <c r="TVR710" s="243"/>
      <c r="TVS710" s="28"/>
      <c r="TVT710" s="243"/>
      <c r="TVU710" s="28"/>
      <c r="TVV710" s="243"/>
      <c r="TVW710" s="28"/>
      <c r="TVX710" s="243"/>
      <c r="TVY710" s="28"/>
      <c r="TVZ710" s="243"/>
      <c r="TWA710" s="28"/>
      <c r="TWB710" s="243"/>
      <c r="TWC710" s="28"/>
      <c r="TWD710" s="243"/>
      <c r="TWE710" s="28"/>
      <c r="TWF710" s="243"/>
      <c r="TWG710" s="28"/>
      <c r="TWH710" s="243"/>
      <c r="TWI710" s="28"/>
      <c r="TWJ710" s="243"/>
      <c r="TWK710" s="28"/>
      <c r="TWL710" s="243"/>
      <c r="TWM710" s="28"/>
      <c r="TWN710" s="243"/>
      <c r="TWO710" s="28"/>
      <c r="TWP710" s="243"/>
      <c r="TWQ710" s="28"/>
      <c r="TWR710" s="243"/>
      <c r="TWS710" s="28"/>
      <c r="TWT710" s="243"/>
      <c r="TWU710" s="28"/>
      <c r="TWV710" s="243"/>
      <c r="TWW710" s="28"/>
      <c r="TWX710" s="243"/>
      <c r="TWY710" s="28"/>
      <c r="TWZ710" s="243"/>
      <c r="TXA710" s="28"/>
      <c r="TXB710" s="243"/>
      <c r="TXC710" s="28"/>
      <c r="TXD710" s="243"/>
      <c r="TXE710" s="28"/>
      <c r="TXF710" s="243"/>
      <c r="TXG710" s="28"/>
      <c r="TXH710" s="243"/>
      <c r="TXI710" s="28"/>
      <c r="TXJ710" s="243"/>
      <c r="TXK710" s="28"/>
      <c r="TXL710" s="243"/>
      <c r="TXM710" s="28"/>
      <c r="TXN710" s="243"/>
      <c r="TXO710" s="28"/>
      <c r="TXP710" s="243"/>
      <c r="TXQ710" s="28"/>
      <c r="TXR710" s="243"/>
      <c r="TXS710" s="28"/>
      <c r="TXT710" s="243"/>
      <c r="TXU710" s="28"/>
      <c r="TXV710" s="243"/>
      <c r="TXW710" s="28"/>
      <c r="TXX710" s="243"/>
      <c r="TXY710" s="28"/>
      <c r="TXZ710" s="243"/>
      <c r="TYA710" s="28"/>
      <c r="TYB710" s="243"/>
      <c r="TYC710" s="28"/>
      <c r="TYD710" s="243"/>
      <c r="TYE710" s="28"/>
      <c r="TYF710" s="243"/>
      <c r="TYG710" s="28"/>
      <c r="TYH710" s="243"/>
      <c r="TYI710" s="28"/>
      <c r="TYJ710" s="243"/>
      <c r="TYK710" s="28"/>
      <c r="TYL710" s="243"/>
      <c r="TYM710" s="28"/>
      <c r="TYN710" s="243"/>
      <c r="TYO710" s="28"/>
      <c r="TYP710" s="243"/>
      <c r="TYQ710" s="28"/>
      <c r="TYR710" s="243"/>
      <c r="TYS710" s="28"/>
      <c r="TYT710" s="243"/>
      <c r="TYU710" s="28"/>
      <c r="TYV710" s="243"/>
      <c r="TYW710" s="28"/>
      <c r="TYX710" s="243"/>
      <c r="TYY710" s="28"/>
      <c r="TYZ710" s="243"/>
      <c r="TZA710" s="28"/>
      <c r="TZB710" s="243"/>
      <c r="TZC710" s="28"/>
      <c r="TZD710" s="243"/>
      <c r="TZE710" s="28"/>
      <c r="TZF710" s="243"/>
      <c r="TZG710" s="28"/>
      <c r="TZH710" s="243"/>
      <c r="TZI710" s="28"/>
      <c r="TZJ710" s="243"/>
      <c r="TZK710" s="28"/>
      <c r="TZL710" s="243"/>
      <c r="TZM710" s="28"/>
      <c r="TZN710" s="243"/>
      <c r="TZO710" s="28"/>
      <c r="TZP710" s="243"/>
      <c r="TZQ710" s="28"/>
      <c r="TZR710" s="243"/>
      <c r="TZS710" s="28"/>
      <c r="TZT710" s="243"/>
      <c r="TZU710" s="28"/>
      <c r="TZV710" s="243"/>
      <c r="TZW710" s="28"/>
      <c r="TZX710" s="243"/>
      <c r="TZY710" s="28"/>
      <c r="TZZ710" s="243"/>
      <c r="UAA710" s="28"/>
      <c r="UAB710" s="243"/>
      <c r="UAC710" s="28"/>
      <c r="UAD710" s="243"/>
      <c r="UAE710" s="28"/>
      <c r="UAF710" s="243"/>
      <c r="UAG710" s="28"/>
      <c r="UAH710" s="243"/>
      <c r="UAI710" s="28"/>
      <c r="UAJ710" s="243"/>
      <c r="UAK710" s="28"/>
      <c r="UAL710" s="243"/>
      <c r="UAM710" s="28"/>
      <c r="UAN710" s="243"/>
      <c r="UAO710" s="28"/>
      <c r="UAP710" s="243"/>
      <c r="UAQ710" s="28"/>
      <c r="UAR710" s="243"/>
      <c r="UAS710" s="28"/>
      <c r="UAT710" s="243"/>
      <c r="UAU710" s="28"/>
      <c r="UAV710" s="243"/>
      <c r="UAW710" s="28"/>
      <c r="UAX710" s="243"/>
      <c r="UAY710" s="28"/>
      <c r="UAZ710" s="243"/>
      <c r="UBA710" s="28"/>
      <c r="UBB710" s="243"/>
      <c r="UBC710" s="28"/>
      <c r="UBD710" s="243"/>
      <c r="UBE710" s="28"/>
      <c r="UBF710" s="243"/>
      <c r="UBG710" s="28"/>
      <c r="UBH710" s="243"/>
      <c r="UBI710" s="28"/>
      <c r="UBJ710" s="243"/>
      <c r="UBK710" s="28"/>
      <c r="UBL710" s="243"/>
      <c r="UBM710" s="28"/>
      <c r="UBN710" s="243"/>
      <c r="UBO710" s="28"/>
      <c r="UBP710" s="243"/>
      <c r="UBQ710" s="28"/>
      <c r="UBR710" s="243"/>
      <c r="UBS710" s="28"/>
      <c r="UBT710" s="243"/>
      <c r="UBU710" s="28"/>
      <c r="UBV710" s="243"/>
      <c r="UBW710" s="28"/>
      <c r="UBX710" s="243"/>
      <c r="UBY710" s="28"/>
      <c r="UBZ710" s="243"/>
      <c r="UCA710" s="28"/>
      <c r="UCB710" s="243"/>
      <c r="UCC710" s="28"/>
      <c r="UCD710" s="243"/>
      <c r="UCE710" s="28"/>
      <c r="UCF710" s="243"/>
      <c r="UCG710" s="28"/>
      <c r="UCH710" s="243"/>
      <c r="UCI710" s="28"/>
      <c r="UCJ710" s="243"/>
      <c r="UCK710" s="28"/>
      <c r="UCL710" s="243"/>
      <c r="UCM710" s="28"/>
      <c r="UCN710" s="243"/>
      <c r="UCO710" s="28"/>
      <c r="UCP710" s="243"/>
      <c r="UCQ710" s="28"/>
      <c r="UCR710" s="243"/>
      <c r="UCS710" s="28"/>
      <c r="UCT710" s="243"/>
      <c r="UCU710" s="28"/>
      <c r="UCV710" s="243"/>
      <c r="UCW710" s="28"/>
      <c r="UCX710" s="243"/>
      <c r="UCY710" s="28"/>
      <c r="UCZ710" s="243"/>
      <c r="UDA710" s="28"/>
      <c r="UDB710" s="243"/>
      <c r="UDC710" s="28"/>
      <c r="UDD710" s="243"/>
      <c r="UDE710" s="28"/>
      <c r="UDF710" s="243"/>
      <c r="UDG710" s="28"/>
      <c r="UDH710" s="243"/>
      <c r="UDI710" s="28"/>
      <c r="UDJ710" s="243"/>
      <c r="UDK710" s="28"/>
      <c r="UDL710" s="243"/>
      <c r="UDM710" s="28"/>
      <c r="UDN710" s="243"/>
      <c r="UDO710" s="28"/>
      <c r="UDP710" s="243"/>
      <c r="UDQ710" s="28"/>
      <c r="UDR710" s="243"/>
      <c r="UDS710" s="28"/>
      <c r="UDT710" s="243"/>
      <c r="UDU710" s="28"/>
      <c r="UDV710" s="243"/>
      <c r="UDW710" s="28"/>
      <c r="UDX710" s="243"/>
      <c r="UDY710" s="28"/>
      <c r="UDZ710" s="243"/>
      <c r="UEA710" s="28"/>
      <c r="UEB710" s="243"/>
      <c r="UEC710" s="28"/>
      <c r="UED710" s="243"/>
      <c r="UEE710" s="28"/>
      <c r="UEF710" s="243"/>
      <c r="UEG710" s="28"/>
      <c r="UEH710" s="243"/>
      <c r="UEI710" s="28"/>
      <c r="UEJ710" s="243"/>
      <c r="UEK710" s="28"/>
      <c r="UEL710" s="243"/>
      <c r="UEM710" s="28"/>
      <c r="UEN710" s="243"/>
      <c r="UEO710" s="28"/>
      <c r="UEP710" s="243"/>
      <c r="UEQ710" s="28"/>
      <c r="UER710" s="243"/>
      <c r="UES710" s="28"/>
      <c r="UET710" s="243"/>
      <c r="UEU710" s="28"/>
      <c r="UEV710" s="243"/>
      <c r="UEW710" s="28"/>
      <c r="UEX710" s="243"/>
      <c r="UEY710" s="28"/>
      <c r="UEZ710" s="243"/>
      <c r="UFA710" s="28"/>
      <c r="UFB710" s="243"/>
      <c r="UFC710" s="28"/>
      <c r="UFD710" s="243"/>
      <c r="UFE710" s="28"/>
      <c r="UFF710" s="243"/>
      <c r="UFG710" s="28"/>
      <c r="UFH710" s="243"/>
      <c r="UFI710" s="28"/>
      <c r="UFJ710" s="243"/>
      <c r="UFK710" s="28"/>
      <c r="UFL710" s="243"/>
      <c r="UFM710" s="28"/>
      <c r="UFN710" s="243"/>
      <c r="UFO710" s="28"/>
      <c r="UFP710" s="243"/>
      <c r="UFQ710" s="28"/>
      <c r="UFR710" s="243"/>
      <c r="UFS710" s="28"/>
      <c r="UFT710" s="243"/>
      <c r="UFU710" s="28"/>
      <c r="UFV710" s="243"/>
      <c r="UFW710" s="28"/>
      <c r="UFX710" s="243"/>
      <c r="UFY710" s="28"/>
      <c r="UFZ710" s="243"/>
      <c r="UGA710" s="28"/>
      <c r="UGB710" s="243"/>
      <c r="UGC710" s="28"/>
      <c r="UGD710" s="243"/>
      <c r="UGE710" s="28"/>
      <c r="UGF710" s="243"/>
      <c r="UGG710" s="28"/>
      <c r="UGH710" s="243"/>
      <c r="UGI710" s="28"/>
      <c r="UGJ710" s="243"/>
      <c r="UGK710" s="28"/>
      <c r="UGL710" s="243"/>
      <c r="UGM710" s="28"/>
      <c r="UGN710" s="243"/>
      <c r="UGO710" s="28"/>
      <c r="UGP710" s="243"/>
      <c r="UGQ710" s="28"/>
      <c r="UGR710" s="243"/>
      <c r="UGS710" s="28"/>
      <c r="UGT710" s="243"/>
      <c r="UGU710" s="28"/>
      <c r="UGV710" s="243"/>
      <c r="UGW710" s="28"/>
      <c r="UGX710" s="243"/>
      <c r="UGY710" s="28"/>
      <c r="UGZ710" s="243"/>
      <c r="UHA710" s="28"/>
      <c r="UHB710" s="243"/>
      <c r="UHC710" s="28"/>
      <c r="UHD710" s="243"/>
      <c r="UHE710" s="28"/>
      <c r="UHF710" s="243"/>
      <c r="UHG710" s="28"/>
      <c r="UHH710" s="243"/>
      <c r="UHI710" s="28"/>
      <c r="UHJ710" s="243"/>
      <c r="UHK710" s="28"/>
      <c r="UHL710" s="243"/>
      <c r="UHM710" s="28"/>
      <c r="UHN710" s="243"/>
      <c r="UHO710" s="28"/>
      <c r="UHP710" s="243"/>
      <c r="UHQ710" s="28"/>
      <c r="UHR710" s="243"/>
      <c r="UHS710" s="28"/>
      <c r="UHT710" s="243"/>
      <c r="UHU710" s="28"/>
      <c r="UHV710" s="243"/>
      <c r="UHW710" s="28"/>
      <c r="UHX710" s="243"/>
      <c r="UHY710" s="28"/>
      <c r="UHZ710" s="243"/>
      <c r="UIA710" s="28"/>
      <c r="UIB710" s="243"/>
      <c r="UIC710" s="28"/>
      <c r="UID710" s="243"/>
      <c r="UIE710" s="28"/>
      <c r="UIF710" s="243"/>
      <c r="UIG710" s="28"/>
      <c r="UIH710" s="243"/>
      <c r="UII710" s="28"/>
      <c r="UIJ710" s="243"/>
      <c r="UIK710" s="28"/>
      <c r="UIL710" s="243"/>
      <c r="UIM710" s="28"/>
      <c r="UIN710" s="243"/>
      <c r="UIO710" s="28"/>
      <c r="UIP710" s="243"/>
      <c r="UIQ710" s="28"/>
      <c r="UIR710" s="243"/>
      <c r="UIS710" s="28"/>
      <c r="UIT710" s="243"/>
      <c r="UIU710" s="28"/>
      <c r="UIV710" s="243"/>
      <c r="UIW710" s="28"/>
      <c r="UIX710" s="243"/>
      <c r="UIY710" s="28"/>
      <c r="UIZ710" s="243"/>
      <c r="UJA710" s="28"/>
      <c r="UJB710" s="243"/>
      <c r="UJC710" s="28"/>
      <c r="UJD710" s="243"/>
      <c r="UJE710" s="28"/>
      <c r="UJF710" s="243"/>
      <c r="UJG710" s="28"/>
      <c r="UJH710" s="243"/>
      <c r="UJI710" s="28"/>
      <c r="UJJ710" s="243"/>
      <c r="UJK710" s="28"/>
      <c r="UJL710" s="243"/>
      <c r="UJM710" s="28"/>
      <c r="UJN710" s="243"/>
      <c r="UJO710" s="28"/>
      <c r="UJP710" s="243"/>
      <c r="UJQ710" s="28"/>
      <c r="UJR710" s="243"/>
      <c r="UJS710" s="28"/>
      <c r="UJT710" s="243"/>
      <c r="UJU710" s="28"/>
      <c r="UJV710" s="243"/>
      <c r="UJW710" s="28"/>
      <c r="UJX710" s="243"/>
      <c r="UJY710" s="28"/>
      <c r="UJZ710" s="243"/>
      <c r="UKA710" s="28"/>
      <c r="UKB710" s="243"/>
      <c r="UKC710" s="28"/>
      <c r="UKD710" s="243"/>
      <c r="UKE710" s="28"/>
      <c r="UKF710" s="243"/>
      <c r="UKG710" s="28"/>
      <c r="UKH710" s="243"/>
      <c r="UKI710" s="28"/>
      <c r="UKJ710" s="243"/>
      <c r="UKK710" s="28"/>
      <c r="UKL710" s="243"/>
      <c r="UKM710" s="28"/>
      <c r="UKN710" s="243"/>
      <c r="UKO710" s="28"/>
      <c r="UKP710" s="243"/>
      <c r="UKQ710" s="28"/>
      <c r="UKR710" s="243"/>
      <c r="UKS710" s="28"/>
      <c r="UKT710" s="243"/>
      <c r="UKU710" s="28"/>
      <c r="UKV710" s="243"/>
      <c r="UKW710" s="28"/>
      <c r="UKX710" s="243"/>
      <c r="UKY710" s="28"/>
      <c r="UKZ710" s="243"/>
      <c r="ULA710" s="28"/>
      <c r="ULB710" s="243"/>
      <c r="ULC710" s="28"/>
      <c r="ULD710" s="243"/>
      <c r="ULE710" s="28"/>
      <c r="ULF710" s="243"/>
      <c r="ULG710" s="28"/>
      <c r="ULH710" s="243"/>
      <c r="ULI710" s="28"/>
      <c r="ULJ710" s="243"/>
      <c r="ULK710" s="28"/>
      <c r="ULL710" s="243"/>
      <c r="ULM710" s="28"/>
      <c r="ULN710" s="243"/>
      <c r="ULO710" s="28"/>
      <c r="ULP710" s="243"/>
      <c r="ULQ710" s="28"/>
      <c r="ULR710" s="243"/>
      <c r="ULS710" s="28"/>
      <c r="ULT710" s="243"/>
      <c r="ULU710" s="28"/>
      <c r="ULV710" s="243"/>
      <c r="ULW710" s="28"/>
      <c r="ULX710" s="243"/>
      <c r="ULY710" s="28"/>
      <c r="ULZ710" s="243"/>
      <c r="UMA710" s="28"/>
      <c r="UMB710" s="243"/>
      <c r="UMC710" s="28"/>
      <c r="UMD710" s="243"/>
      <c r="UME710" s="28"/>
      <c r="UMF710" s="243"/>
      <c r="UMG710" s="28"/>
      <c r="UMH710" s="243"/>
      <c r="UMI710" s="28"/>
      <c r="UMJ710" s="243"/>
      <c r="UMK710" s="28"/>
      <c r="UML710" s="243"/>
      <c r="UMM710" s="28"/>
      <c r="UMN710" s="243"/>
      <c r="UMO710" s="28"/>
      <c r="UMP710" s="243"/>
      <c r="UMQ710" s="28"/>
      <c r="UMR710" s="243"/>
      <c r="UMS710" s="28"/>
      <c r="UMT710" s="243"/>
      <c r="UMU710" s="28"/>
      <c r="UMV710" s="243"/>
      <c r="UMW710" s="28"/>
      <c r="UMX710" s="243"/>
      <c r="UMY710" s="28"/>
      <c r="UMZ710" s="243"/>
      <c r="UNA710" s="28"/>
      <c r="UNB710" s="243"/>
      <c r="UNC710" s="28"/>
      <c r="UND710" s="243"/>
      <c r="UNE710" s="28"/>
      <c r="UNF710" s="243"/>
      <c r="UNG710" s="28"/>
      <c r="UNH710" s="243"/>
      <c r="UNI710" s="28"/>
      <c r="UNJ710" s="243"/>
      <c r="UNK710" s="28"/>
      <c r="UNL710" s="243"/>
      <c r="UNM710" s="28"/>
      <c r="UNN710" s="243"/>
      <c r="UNO710" s="28"/>
      <c r="UNP710" s="243"/>
      <c r="UNQ710" s="28"/>
      <c r="UNR710" s="243"/>
      <c r="UNS710" s="28"/>
      <c r="UNT710" s="243"/>
      <c r="UNU710" s="28"/>
      <c r="UNV710" s="243"/>
      <c r="UNW710" s="28"/>
      <c r="UNX710" s="243"/>
      <c r="UNY710" s="28"/>
      <c r="UNZ710" s="243"/>
      <c r="UOA710" s="28"/>
      <c r="UOB710" s="243"/>
      <c r="UOC710" s="28"/>
      <c r="UOD710" s="243"/>
      <c r="UOE710" s="28"/>
      <c r="UOF710" s="243"/>
      <c r="UOG710" s="28"/>
      <c r="UOH710" s="243"/>
      <c r="UOI710" s="28"/>
      <c r="UOJ710" s="243"/>
      <c r="UOK710" s="28"/>
      <c r="UOL710" s="243"/>
      <c r="UOM710" s="28"/>
      <c r="UON710" s="243"/>
      <c r="UOO710" s="28"/>
      <c r="UOP710" s="243"/>
      <c r="UOQ710" s="28"/>
      <c r="UOR710" s="243"/>
      <c r="UOS710" s="28"/>
      <c r="UOT710" s="243"/>
      <c r="UOU710" s="28"/>
      <c r="UOV710" s="243"/>
      <c r="UOW710" s="28"/>
      <c r="UOX710" s="243"/>
      <c r="UOY710" s="28"/>
      <c r="UOZ710" s="243"/>
      <c r="UPA710" s="28"/>
      <c r="UPB710" s="243"/>
      <c r="UPC710" s="28"/>
      <c r="UPD710" s="243"/>
      <c r="UPE710" s="28"/>
      <c r="UPF710" s="243"/>
      <c r="UPG710" s="28"/>
      <c r="UPH710" s="243"/>
      <c r="UPI710" s="28"/>
      <c r="UPJ710" s="243"/>
      <c r="UPK710" s="28"/>
      <c r="UPL710" s="243"/>
      <c r="UPM710" s="28"/>
      <c r="UPN710" s="243"/>
      <c r="UPO710" s="28"/>
      <c r="UPP710" s="243"/>
      <c r="UPQ710" s="28"/>
      <c r="UPR710" s="243"/>
      <c r="UPS710" s="28"/>
      <c r="UPT710" s="243"/>
      <c r="UPU710" s="28"/>
      <c r="UPV710" s="243"/>
      <c r="UPW710" s="28"/>
      <c r="UPX710" s="243"/>
      <c r="UPY710" s="28"/>
      <c r="UPZ710" s="243"/>
      <c r="UQA710" s="28"/>
      <c r="UQB710" s="243"/>
      <c r="UQC710" s="28"/>
      <c r="UQD710" s="243"/>
      <c r="UQE710" s="28"/>
      <c r="UQF710" s="243"/>
      <c r="UQG710" s="28"/>
      <c r="UQH710" s="243"/>
      <c r="UQI710" s="28"/>
      <c r="UQJ710" s="243"/>
      <c r="UQK710" s="28"/>
      <c r="UQL710" s="243"/>
      <c r="UQM710" s="28"/>
      <c r="UQN710" s="243"/>
      <c r="UQO710" s="28"/>
      <c r="UQP710" s="243"/>
      <c r="UQQ710" s="28"/>
      <c r="UQR710" s="243"/>
      <c r="UQS710" s="28"/>
      <c r="UQT710" s="243"/>
      <c r="UQU710" s="28"/>
      <c r="UQV710" s="243"/>
      <c r="UQW710" s="28"/>
      <c r="UQX710" s="243"/>
      <c r="UQY710" s="28"/>
      <c r="UQZ710" s="243"/>
      <c r="URA710" s="28"/>
      <c r="URB710" s="243"/>
      <c r="URC710" s="28"/>
      <c r="URD710" s="243"/>
      <c r="URE710" s="28"/>
      <c r="URF710" s="243"/>
      <c r="URG710" s="28"/>
      <c r="URH710" s="243"/>
      <c r="URI710" s="28"/>
      <c r="URJ710" s="243"/>
      <c r="URK710" s="28"/>
      <c r="URL710" s="243"/>
      <c r="URM710" s="28"/>
      <c r="URN710" s="243"/>
      <c r="URO710" s="28"/>
      <c r="URP710" s="243"/>
      <c r="URQ710" s="28"/>
      <c r="URR710" s="243"/>
      <c r="URS710" s="28"/>
      <c r="URT710" s="243"/>
      <c r="URU710" s="28"/>
      <c r="URV710" s="243"/>
      <c r="URW710" s="28"/>
      <c r="URX710" s="243"/>
      <c r="URY710" s="28"/>
      <c r="URZ710" s="243"/>
      <c r="USA710" s="28"/>
      <c r="USB710" s="243"/>
      <c r="USC710" s="28"/>
      <c r="USD710" s="243"/>
      <c r="USE710" s="28"/>
      <c r="USF710" s="243"/>
      <c r="USG710" s="28"/>
      <c r="USH710" s="243"/>
      <c r="USI710" s="28"/>
      <c r="USJ710" s="243"/>
      <c r="USK710" s="28"/>
      <c r="USL710" s="243"/>
      <c r="USM710" s="28"/>
      <c r="USN710" s="243"/>
      <c r="USO710" s="28"/>
      <c r="USP710" s="243"/>
      <c r="USQ710" s="28"/>
      <c r="USR710" s="243"/>
      <c r="USS710" s="28"/>
      <c r="UST710" s="243"/>
      <c r="USU710" s="28"/>
      <c r="USV710" s="243"/>
      <c r="USW710" s="28"/>
      <c r="USX710" s="243"/>
      <c r="USY710" s="28"/>
      <c r="USZ710" s="243"/>
      <c r="UTA710" s="28"/>
      <c r="UTB710" s="243"/>
      <c r="UTC710" s="28"/>
      <c r="UTD710" s="243"/>
      <c r="UTE710" s="28"/>
      <c r="UTF710" s="243"/>
      <c r="UTG710" s="28"/>
      <c r="UTH710" s="243"/>
      <c r="UTI710" s="28"/>
      <c r="UTJ710" s="243"/>
      <c r="UTK710" s="28"/>
      <c r="UTL710" s="243"/>
      <c r="UTM710" s="28"/>
      <c r="UTN710" s="243"/>
      <c r="UTO710" s="28"/>
      <c r="UTP710" s="243"/>
      <c r="UTQ710" s="28"/>
      <c r="UTR710" s="243"/>
      <c r="UTS710" s="28"/>
      <c r="UTT710" s="243"/>
      <c r="UTU710" s="28"/>
      <c r="UTV710" s="243"/>
      <c r="UTW710" s="28"/>
      <c r="UTX710" s="243"/>
      <c r="UTY710" s="28"/>
      <c r="UTZ710" s="243"/>
      <c r="UUA710" s="28"/>
      <c r="UUB710" s="243"/>
      <c r="UUC710" s="28"/>
      <c r="UUD710" s="243"/>
      <c r="UUE710" s="28"/>
      <c r="UUF710" s="243"/>
      <c r="UUG710" s="28"/>
      <c r="UUH710" s="243"/>
      <c r="UUI710" s="28"/>
      <c r="UUJ710" s="243"/>
      <c r="UUK710" s="28"/>
      <c r="UUL710" s="243"/>
      <c r="UUM710" s="28"/>
      <c r="UUN710" s="243"/>
      <c r="UUO710" s="28"/>
      <c r="UUP710" s="243"/>
      <c r="UUQ710" s="28"/>
      <c r="UUR710" s="243"/>
      <c r="UUS710" s="28"/>
      <c r="UUT710" s="243"/>
      <c r="UUU710" s="28"/>
      <c r="UUV710" s="243"/>
      <c r="UUW710" s="28"/>
      <c r="UUX710" s="243"/>
      <c r="UUY710" s="28"/>
      <c r="UUZ710" s="243"/>
      <c r="UVA710" s="28"/>
      <c r="UVB710" s="243"/>
      <c r="UVC710" s="28"/>
      <c r="UVD710" s="243"/>
      <c r="UVE710" s="28"/>
      <c r="UVF710" s="243"/>
      <c r="UVG710" s="28"/>
      <c r="UVH710" s="243"/>
      <c r="UVI710" s="28"/>
      <c r="UVJ710" s="243"/>
      <c r="UVK710" s="28"/>
      <c r="UVL710" s="243"/>
      <c r="UVM710" s="28"/>
      <c r="UVN710" s="243"/>
      <c r="UVO710" s="28"/>
      <c r="UVP710" s="243"/>
      <c r="UVQ710" s="28"/>
      <c r="UVR710" s="243"/>
      <c r="UVS710" s="28"/>
      <c r="UVT710" s="243"/>
      <c r="UVU710" s="28"/>
      <c r="UVV710" s="243"/>
      <c r="UVW710" s="28"/>
      <c r="UVX710" s="243"/>
      <c r="UVY710" s="28"/>
      <c r="UVZ710" s="243"/>
      <c r="UWA710" s="28"/>
      <c r="UWB710" s="243"/>
      <c r="UWC710" s="28"/>
      <c r="UWD710" s="243"/>
      <c r="UWE710" s="28"/>
      <c r="UWF710" s="243"/>
      <c r="UWG710" s="28"/>
      <c r="UWH710" s="243"/>
      <c r="UWI710" s="28"/>
      <c r="UWJ710" s="243"/>
      <c r="UWK710" s="28"/>
      <c r="UWL710" s="243"/>
      <c r="UWM710" s="28"/>
      <c r="UWN710" s="243"/>
      <c r="UWO710" s="28"/>
      <c r="UWP710" s="243"/>
      <c r="UWQ710" s="28"/>
      <c r="UWR710" s="243"/>
      <c r="UWS710" s="28"/>
      <c r="UWT710" s="243"/>
      <c r="UWU710" s="28"/>
      <c r="UWV710" s="243"/>
      <c r="UWW710" s="28"/>
      <c r="UWX710" s="243"/>
      <c r="UWY710" s="28"/>
      <c r="UWZ710" s="243"/>
      <c r="UXA710" s="28"/>
      <c r="UXB710" s="243"/>
      <c r="UXC710" s="28"/>
      <c r="UXD710" s="243"/>
      <c r="UXE710" s="28"/>
      <c r="UXF710" s="243"/>
      <c r="UXG710" s="28"/>
      <c r="UXH710" s="243"/>
      <c r="UXI710" s="28"/>
      <c r="UXJ710" s="243"/>
      <c r="UXK710" s="28"/>
      <c r="UXL710" s="243"/>
      <c r="UXM710" s="28"/>
      <c r="UXN710" s="243"/>
      <c r="UXO710" s="28"/>
      <c r="UXP710" s="243"/>
      <c r="UXQ710" s="28"/>
      <c r="UXR710" s="243"/>
      <c r="UXS710" s="28"/>
      <c r="UXT710" s="243"/>
      <c r="UXU710" s="28"/>
      <c r="UXV710" s="243"/>
      <c r="UXW710" s="28"/>
      <c r="UXX710" s="243"/>
      <c r="UXY710" s="28"/>
      <c r="UXZ710" s="243"/>
      <c r="UYA710" s="28"/>
      <c r="UYB710" s="243"/>
      <c r="UYC710" s="28"/>
      <c r="UYD710" s="243"/>
      <c r="UYE710" s="28"/>
      <c r="UYF710" s="243"/>
      <c r="UYG710" s="28"/>
      <c r="UYH710" s="243"/>
      <c r="UYI710" s="28"/>
      <c r="UYJ710" s="243"/>
      <c r="UYK710" s="28"/>
      <c r="UYL710" s="243"/>
      <c r="UYM710" s="28"/>
      <c r="UYN710" s="243"/>
      <c r="UYO710" s="28"/>
      <c r="UYP710" s="243"/>
      <c r="UYQ710" s="28"/>
      <c r="UYR710" s="243"/>
      <c r="UYS710" s="28"/>
      <c r="UYT710" s="243"/>
      <c r="UYU710" s="28"/>
      <c r="UYV710" s="243"/>
      <c r="UYW710" s="28"/>
      <c r="UYX710" s="243"/>
      <c r="UYY710" s="28"/>
      <c r="UYZ710" s="243"/>
      <c r="UZA710" s="28"/>
      <c r="UZB710" s="243"/>
      <c r="UZC710" s="28"/>
      <c r="UZD710" s="243"/>
      <c r="UZE710" s="28"/>
      <c r="UZF710" s="243"/>
      <c r="UZG710" s="28"/>
      <c r="UZH710" s="243"/>
      <c r="UZI710" s="28"/>
      <c r="UZJ710" s="243"/>
      <c r="UZK710" s="28"/>
      <c r="UZL710" s="243"/>
      <c r="UZM710" s="28"/>
      <c r="UZN710" s="243"/>
      <c r="UZO710" s="28"/>
      <c r="UZP710" s="243"/>
      <c r="UZQ710" s="28"/>
      <c r="UZR710" s="243"/>
      <c r="UZS710" s="28"/>
      <c r="UZT710" s="243"/>
      <c r="UZU710" s="28"/>
      <c r="UZV710" s="243"/>
      <c r="UZW710" s="28"/>
      <c r="UZX710" s="243"/>
      <c r="UZY710" s="28"/>
      <c r="UZZ710" s="243"/>
      <c r="VAA710" s="28"/>
      <c r="VAB710" s="243"/>
      <c r="VAC710" s="28"/>
      <c r="VAD710" s="243"/>
      <c r="VAE710" s="28"/>
      <c r="VAF710" s="243"/>
      <c r="VAG710" s="28"/>
      <c r="VAH710" s="243"/>
      <c r="VAI710" s="28"/>
      <c r="VAJ710" s="243"/>
      <c r="VAK710" s="28"/>
      <c r="VAL710" s="243"/>
      <c r="VAM710" s="28"/>
      <c r="VAN710" s="243"/>
      <c r="VAO710" s="28"/>
      <c r="VAP710" s="243"/>
      <c r="VAQ710" s="28"/>
      <c r="VAR710" s="243"/>
      <c r="VAS710" s="28"/>
      <c r="VAT710" s="243"/>
      <c r="VAU710" s="28"/>
      <c r="VAV710" s="243"/>
      <c r="VAW710" s="28"/>
      <c r="VAX710" s="243"/>
      <c r="VAY710" s="28"/>
      <c r="VAZ710" s="243"/>
      <c r="VBA710" s="28"/>
      <c r="VBB710" s="243"/>
      <c r="VBC710" s="28"/>
      <c r="VBD710" s="243"/>
      <c r="VBE710" s="28"/>
      <c r="VBF710" s="243"/>
      <c r="VBG710" s="28"/>
      <c r="VBH710" s="243"/>
      <c r="VBI710" s="28"/>
      <c r="VBJ710" s="243"/>
      <c r="VBK710" s="28"/>
      <c r="VBL710" s="243"/>
      <c r="VBM710" s="28"/>
      <c r="VBN710" s="243"/>
      <c r="VBO710" s="28"/>
      <c r="VBP710" s="243"/>
      <c r="VBQ710" s="28"/>
      <c r="VBR710" s="243"/>
      <c r="VBS710" s="28"/>
      <c r="VBT710" s="243"/>
      <c r="VBU710" s="28"/>
      <c r="VBV710" s="243"/>
      <c r="VBW710" s="28"/>
      <c r="VBX710" s="243"/>
      <c r="VBY710" s="28"/>
      <c r="VBZ710" s="243"/>
      <c r="VCA710" s="28"/>
      <c r="VCB710" s="243"/>
      <c r="VCC710" s="28"/>
      <c r="VCD710" s="243"/>
      <c r="VCE710" s="28"/>
      <c r="VCF710" s="243"/>
      <c r="VCG710" s="28"/>
      <c r="VCH710" s="243"/>
      <c r="VCI710" s="28"/>
      <c r="VCJ710" s="243"/>
      <c r="VCK710" s="28"/>
      <c r="VCL710" s="243"/>
      <c r="VCM710" s="28"/>
      <c r="VCN710" s="243"/>
      <c r="VCO710" s="28"/>
      <c r="VCP710" s="243"/>
      <c r="VCQ710" s="28"/>
      <c r="VCR710" s="243"/>
      <c r="VCS710" s="28"/>
      <c r="VCT710" s="243"/>
      <c r="VCU710" s="28"/>
      <c r="VCV710" s="243"/>
      <c r="VCW710" s="28"/>
      <c r="VCX710" s="243"/>
      <c r="VCY710" s="28"/>
      <c r="VCZ710" s="243"/>
      <c r="VDA710" s="28"/>
      <c r="VDB710" s="243"/>
      <c r="VDC710" s="28"/>
      <c r="VDD710" s="243"/>
      <c r="VDE710" s="28"/>
      <c r="VDF710" s="243"/>
      <c r="VDG710" s="28"/>
      <c r="VDH710" s="243"/>
      <c r="VDI710" s="28"/>
      <c r="VDJ710" s="243"/>
      <c r="VDK710" s="28"/>
      <c r="VDL710" s="243"/>
      <c r="VDM710" s="28"/>
      <c r="VDN710" s="243"/>
      <c r="VDO710" s="28"/>
      <c r="VDP710" s="243"/>
      <c r="VDQ710" s="28"/>
      <c r="VDR710" s="243"/>
      <c r="VDS710" s="28"/>
      <c r="VDT710" s="243"/>
      <c r="VDU710" s="28"/>
      <c r="VDV710" s="243"/>
      <c r="VDW710" s="28"/>
      <c r="VDX710" s="243"/>
      <c r="VDY710" s="28"/>
      <c r="VDZ710" s="243"/>
      <c r="VEA710" s="28"/>
      <c r="VEB710" s="243"/>
      <c r="VEC710" s="28"/>
      <c r="VED710" s="243"/>
      <c r="VEE710" s="28"/>
      <c r="VEF710" s="243"/>
      <c r="VEG710" s="28"/>
      <c r="VEH710" s="243"/>
      <c r="VEI710" s="28"/>
      <c r="VEJ710" s="243"/>
      <c r="VEK710" s="28"/>
      <c r="VEL710" s="243"/>
      <c r="VEM710" s="28"/>
      <c r="VEN710" s="243"/>
      <c r="VEO710" s="28"/>
      <c r="VEP710" s="243"/>
      <c r="VEQ710" s="28"/>
      <c r="VER710" s="243"/>
      <c r="VES710" s="28"/>
      <c r="VET710" s="243"/>
      <c r="VEU710" s="28"/>
      <c r="VEV710" s="243"/>
      <c r="VEW710" s="28"/>
      <c r="VEX710" s="243"/>
      <c r="VEY710" s="28"/>
      <c r="VEZ710" s="243"/>
      <c r="VFA710" s="28"/>
      <c r="VFB710" s="243"/>
      <c r="VFC710" s="28"/>
      <c r="VFD710" s="243"/>
      <c r="VFE710" s="28"/>
      <c r="VFF710" s="243"/>
      <c r="VFG710" s="28"/>
      <c r="VFH710" s="243"/>
      <c r="VFI710" s="28"/>
      <c r="VFJ710" s="243"/>
      <c r="VFK710" s="28"/>
      <c r="VFL710" s="243"/>
      <c r="VFM710" s="28"/>
      <c r="VFN710" s="243"/>
      <c r="VFO710" s="28"/>
      <c r="VFP710" s="243"/>
      <c r="VFQ710" s="28"/>
      <c r="VFR710" s="243"/>
      <c r="VFS710" s="28"/>
      <c r="VFT710" s="243"/>
      <c r="VFU710" s="28"/>
      <c r="VFV710" s="243"/>
      <c r="VFW710" s="28"/>
      <c r="VFX710" s="243"/>
      <c r="VFY710" s="28"/>
      <c r="VFZ710" s="243"/>
      <c r="VGA710" s="28"/>
      <c r="VGB710" s="243"/>
      <c r="VGC710" s="28"/>
      <c r="VGD710" s="243"/>
      <c r="VGE710" s="28"/>
      <c r="VGF710" s="243"/>
      <c r="VGG710" s="28"/>
      <c r="VGH710" s="243"/>
      <c r="VGI710" s="28"/>
      <c r="VGJ710" s="243"/>
      <c r="VGK710" s="28"/>
      <c r="VGL710" s="243"/>
      <c r="VGM710" s="28"/>
      <c r="VGN710" s="243"/>
      <c r="VGO710" s="28"/>
      <c r="VGP710" s="243"/>
      <c r="VGQ710" s="28"/>
      <c r="VGR710" s="243"/>
      <c r="VGS710" s="28"/>
      <c r="VGT710" s="243"/>
      <c r="VGU710" s="28"/>
      <c r="VGV710" s="243"/>
      <c r="VGW710" s="28"/>
      <c r="VGX710" s="243"/>
      <c r="VGY710" s="28"/>
      <c r="VGZ710" s="243"/>
      <c r="VHA710" s="28"/>
      <c r="VHB710" s="243"/>
      <c r="VHC710" s="28"/>
      <c r="VHD710" s="243"/>
      <c r="VHE710" s="28"/>
      <c r="VHF710" s="243"/>
      <c r="VHG710" s="28"/>
      <c r="VHH710" s="243"/>
      <c r="VHI710" s="28"/>
      <c r="VHJ710" s="243"/>
      <c r="VHK710" s="28"/>
      <c r="VHL710" s="243"/>
      <c r="VHM710" s="28"/>
      <c r="VHN710" s="243"/>
      <c r="VHO710" s="28"/>
      <c r="VHP710" s="243"/>
      <c r="VHQ710" s="28"/>
      <c r="VHR710" s="243"/>
      <c r="VHS710" s="28"/>
      <c r="VHT710" s="243"/>
      <c r="VHU710" s="28"/>
      <c r="VHV710" s="243"/>
      <c r="VHW710" s="28"/>
      <c r="VHX710" s="243"/>
      <c r="VHY710" s="28"/>
      <c r="VHZ710" s="243"/>
      <c r="VIA710" s="28"/>
      <c r="VIB710" s="243"/>
      <c r="VIC710" s="28"/>
      <c r="VID710" s="243"/>
      <c r="VIE710" s="28"/>
      <c r="VIF710" s="243"/>
      <c r="VIG710" s="28"/>
      <c r="VIH710" s="243"/>
      <c r="VII710" s="28"/>
      <c r="VIJ710" s="243"/>
      <c r="VIK710" s="28"/>
      <c r="VIL710" s="243"/>
      <c r="VIM710" s="28"/>
      <c r="VIN710" s="243"/>
      <c r="VIO710" s="28"/>
      <c r="VIP710" s="243"/>
      <c r="VIQ710" s="28"/>
      <c r="VIR710" s="243"/>
      <c r="VIS710" s="28"/>
      <c r="VIT710" s="243"/>
      <c r="VIU710" s="28"/>
      <c r="VIV710" s="243"/>
      <c r="VIW710" s="28"/>
      <c r="VIX710" s="243"/>
      <c r="VIY710" s="28"/>
      <c r="VIZ710" s="243"/>
      <c r="VJA710" s="28"/>
      <c r="VJB710" s="243"/>
      <c r="VJC710" s="28"/>
      <c r="VJD710" s="243"/>
      <c r="VJE710" s="28"/>
      <c r="VJF710" s="243"/>
      <c r="VJG710" s="28"/>
      <c r="VJH710" s="243"/>
      <c r="VJI710" s="28"/>
      <c r="VJJ710" s="243"/>
      <c r="VJK710" s="28"/>
      <c r="VJL710" s="243"/>
      <c r="VJM710" s="28"/>
      <c r="VJN710" s="243"/>
      <c r="VJO710" s="28"/>
      <c r="VJP710" s="243"/>
      <c r="VJQ710" s="28"/>
      <c r="VJR710" s="243"/>
      <c r="VJS710" s="28"/>
      <c r="VJT710" s="243"/>
      <c r="VJU710" s="28"/>
      <c r="VJV710" s="243"/>
      <c r="VJW710" s="28"/>
      <c r="VJX710" s="243"/>
      <c r="VJY710" s="28"/>
      <c r="VJZ710" s="243"/>
      <c r="VKA710" s="28"/>
      <c r="VKB710" s="243"/>
      <c r="VKC710" s="28"/>
      <c r="VKD710" s="243"/>
      <c r="VKE710" s="28"/>
      <c r="VKF710" s="243"/>
      <c r="VKG710" s="28"/>
      <c r="VKH710" s="243"/>
      <c r="VKI710" s="28"/>
      <c r="VKJ710" s="243"/>
      <c r="VKK710" s="28"/>
      <c r="VKL710" s="243"/>
      <c r="VKM710" s="28"/>
      <c r="VKN710" s="243"/>
      <c r="VKO710" s="28"/>
      <c r="VKP710" s="243"/>
      <c r="VKQ710" s="28"/>
      <c r="VKR710" s="243"/>
      <c r="VKS710" s="28"/>
      <c r="VKT710" s="243"/>
      <c r="VKU710" s="28"/>
      <c r="VKV710" s="243"/>
      <c r="VKW710" s="28"/>
      <c r="VKX710" s="243"/>
      <c r="VKY710" s="28"/>
      <c r="VKZ710" s="243"/>
      <c r="VLA710" s="28"/>
      <c r="VLB710" s="243"/>
      <c r="VLC710" s="28"/>
      <c r="VLD710" s="243"/>
      <c r="VLE710" s="28"/>
      <c r="VLF710" s="243"/>
      <c r="VLG710" s="28"/>
      <c r="VLH710" s="243"/>
      <c r="VLI710" s="28"/>
      <c r="VLJ710" s="243"/>
      <c r="VLK710" s="28"/>
      <c r="VLL710" s="243"/>
      <c r="VLM710" s="28"/>
      <c r="VLN710" s="243"/>
      <c r="VLO710" s="28"/>
      <c r="VLP710" s="243"/>
      <c r="VLQ710" s="28"/>
      <c r="VLR710" s="243"/>
      <c r="VLS710" s="28"/>
      <c r="VLT710" s="243"/>
      <c r="VLU710" s="28"/>
      <c r="VLV710" s="243"/>
      <c r="VLW710" s="28"/>
      <c r="VLX710" s="243"/>
      <c r="VLY710" s="28"/>
      <c r="VLZ710" s="243"/>
      <c r="VMA710" s="28"/>
      <c r="VMB710" s="243"/>
      <c r="VMC710" s="28"/>
      <c r="VMD710" s="243"/>
      <c r="VME710" s="28"/>
      <c r="VMF710" s="243"/>
      <c r="VMG710" s="28"/>
      <c r="VMH710" s="243"/>
      <c r="VMI710" s="28"/>
      <c r="VMJ710" s="243"/>
      <c r="VMK710" s="28"/>
      <c r="VML710" s="243"/>
      <c r="VMM710" s="28"/>
      <c r="VMN710" s="243"/>
      <c r="VMO710" s="28"/>
      <c r="VMP710" s="243"/>
      <c r="VMQ710" s="28"/>
      <c r="VMR710" s="243"/>
      <c r="VMS710" s="28"/>
      <c r="VMT710" s="243"/>
      <c r="VMU710" s="28"/>
      <c r="VMV710" s="243"/>
      <c r="VMW710" s="28"/>
      <c r="VMX710" s="243"/>
      <c r="VMY710" s="28"/>
      <c r="VMZ710" s="243"/>
      <c r="VNA710" s="28"/>
      <c r="VNB710" s="243"/>
      <c r="VNC710" s="28"/>
      <c r="VND710" s="243"/>
      <c r="VNE710" s="28"/>
      <c r="VNF710" s="243"/>
      <c r="VNG710" s="28"/>
      <c r="VNH710" s="243"/>
      <c r="VNI710" s="28"/>
      <c r="VNJ710" s="243"/>
      <c r="VNK710" s="28"/>
      <c r="VNL710" s="243"/>
      <c r="VNM710" s="28"/>
      <c r="VNN710" s="243"/>
      <c r="VNO710" s="28"/>
      <c r="VNP710" s="243"/>
      <c r="VNQ710" s="28"/>
      <c r="VNR710" s="243"/>
      <c r="VNS710" s="28"/>
      <c r="VNT710" s="243"/>
      <c r="VNU710" s="28"/>
      <c r="VNV710" s="243"/>
      <c r="VNW710" s="28"/>
      <c r="VNX710" s="243"/>
      <c r="VNY710" s="28"/>
      <c r="VNZ710" s="243"/>
      <c r="VOA710" s="28"/>
      <c r="VOB710" s="243"/>
      <c r="VOC710" s="28"/>
      <c r="VOD710" s="243"/>
      <c r="VOE710" s="28"/>
      <c r="VOF710" s="243"/>
      <c r="VOG710" s="28"/>
      <c r="VOH710" s="243"/>
      <c r="VOI710" s="28"/>
      <c r="VOJ710" s="243"/>
      <c r="VOK710" s="28"/>
      <c r="VOL710" s="243"/>
      <c r="VOM710" s="28"/>
      <c r="VON710" s="243"/>
      <c r="VOO710" s="28"/>
      <c r="VOP710" s="243"/>
      <c r="VOQ710" s="28"/>
      <c r="VOR710" s="243"/>
      <c r="VOS710" s="28"/>
      <c r="VOT710" s="243"/>
      <c r="VOU710" s="28"/>
      <c r="VOV710" s="243"/>
      <c r="VOW710" s="28"/>
      <c r="VOX710" s="243"/>
      <c r="VOY710" s="28"/>
      <c r="VOZ710" s="243"/>
      <c r="VPA710" s="28"/>
      <c r="VPB710" s="243"/>
      <c r="VPC710" s="28"/>
      <c r="VPD710" s="243"/>
      <c r="VPE710" s="28"/>
      <c r="VPF710" s="243"/>
      <c r="VPG710" s="28"/>
      <c r="VPH710" s="243"/>
      <c r="VPI710" s="28"/>
      <c r="VPJ710" s="243"/>
      <c r="VPK710" s="28"/>
      <c r="VPL710" s="243"/>
      <c r="VPM710" s="28"/>
      <c r="VPN710" s="243"/>
      <c r="VPO710" s="28"/>
      <c r="VPP710" s="243"/>
      <c r="VPQ710" s="28"/>
      <c r="VPR710" s="243"/>
      <c r="VPS710" s="28"/>
      <c r="VPT710" s="243"/>
      <c r="VPU710" s="28"/>
      <c r="VPV710" s="243"/>
      <c r="VPW710" s="28"/>
      <c r="VPX710" s="243"/>
      <c r="VPY710" s="28"/>
      <c r="VPZ710" s="243"/>
      <c r="VQA710" s="28"/>
      <c r="VQB710" s="243"/>
      <c r="VQC710" s="28"/>
      <c r="VQD710" s="243"/>
      <c r="VQE710" s="28"/>
      <c r="VQF710" s="243"/>
      <c r="VQG710" s="28"/>
      <c r="VQH710" s="243"/>
      <c r="VQI710" s="28"/>
      <c r="VQJ710" s="243"/>
      <c r="VQK710" s="28"/>
      <c r="VQL710" s="243"/>
      <c r="VQM710" s="28"/>
      <c r="VQN710" s="243"/>
      <c r="VQO710" s="28"/>
      <c r="VQP710" s="243"/>
      <c r="VQQ710" s="28"/>
      <c r="VQR710" s="243"/>
      <c r="VQS710" s="28"/>
      <c r="VQT710" s="243"/>
      <c r="VQU710" s="28"/>
      <c r="VQV710" s="243"/>
      <c r="VQW710" s="28"/>
      <c r="VQX710" s="243"/>
      <c r="VQY710" s="28"/>
      <c r="VQZ710" s="243"/>
      <c r="VRA710" s="28"/>
      <c r="VRB710" s="243"/>
      <c r="VRC710" s="28"/>
      <c r="VRD710" s="243"/>
      <c r="VRE710" s="28"/>
      <c r="VRF710" s="243"/>
      <c r="VRG710" s="28"/>
      <c r="VRH710" s="243"/>
      <c r="VRI710" s="28"/>
      <c r="VRJ710" s="243"/>
      <c r="VRK710" s="28"/>
      <c r="VRL710" s="243"/>
      <c r="VRM710" s="28"/>
      <c r="VRN710" s="243"/>
      <c r="VRO710" s="28"/>
      <c r="VRP710" s="243"/>
      <c r="VRQ710" s="28"/>
      <c r="VRR710" s="243"/>
      <c r="VRS710" s="28"/>
      <c r="VRT710" s="243"/>
      <c r="VRU710" s="28"/>
      <c r="VRV710" s="243"/>
      <c r="VRW710" s="28"/>
      <c r="VRX710" s="243"/>
      <c r="VRY710" s="28"/>
      <c r="VRZ710" s="243"/>
      <c r="VSA710" s="28"/>
      <c r="VSB710" s="243"/>
      <c r="VSC710" s="28"/>
      <c r="VSD710" s="243"/>
      <c r="VSE710" s="28"/>
      <c r="VSF710" s="243"/>
      <c r="VSG710" s="28"/>
      <c r="VSH710" s="243"/>
      <c r="VSI710" s="28"/>
      <c r="VSJ710" s="243"/>
      <c r="VSK710" s="28"/>
      <c r="VSL710" s="243"/>
      <c r="VSM710" s="28"/>
      <c r="VSN710" s="243"/>
      <c r="VSO710" s="28"/>
      <c r="VSP710" s="243"/>
      <c r="VSQ710" s="28"/>
      <c r="VSR710" s="243"/>
      <c r="VSS710" s="28"/>
      <c r="VST710" s="243"/>
      <c r="VSU710" s="28"/>
      <c r="VSV710" s="243"/>
      <c r="VSW710" s="28"/>
      <c r="VSX710" s="243"/>
      <c r="VSY710" s="28"/>
      <c r="VSZ710" s="243"/>
      <c r="VTA710" s="28"/>
      <c r="VTB710" s="243"/>
      <c r="VTC710" s="28"/>
      <c r="VTD710" s="243"/>
      <c r="VTE710" s="28"/>
      <c r="VTF710" s="243"/>
      <c r="VTG710" s="28"/>
      <c r="VTH710" s="243"/>
      <c r="VTI710" s="28"/>
      <c r="VTJ710" s="243"/>
      <c r="VTK710" s="28"/>
      <c r="VTL710" s="243"/>
      <c r="VTM710" s="28"/>
      <c r="VTN710" s="243"/>
      <c r="VTO710" s="28"/>
      <c r="VTP710" s="243"/>
      <c r="VTQ710" s="28"/>
      <c r="VTR710" s="243"/>
      <c r="VTS710" s="28"/>
      <c r="VTT710" s="243"/>
      <c r="VTU710" s="28"/>
      <c r="VTV710" s="243"/>
      <c r="VTW710" s="28"/>
      <c r="VTX710" s="243"/>
      <c r="VTY710" s="28"/>
      <c r="VTZ710" s="243"/>
      <c r="VUA710" s="28"/>
      <c r="VUB710" s="243"/>
      <c r="VUC710" s="28"/>
      <c r="VUD710" s="243"/>
      <c r="VUE710" s="28"/>
      <c r="VUF710" s="243"/>
      <c r="VUG710" s="28"/>
      <c r="VUH710" s="243"/>
      <c r="VUI710" s="28"/>
      <c r="VUJ710" s="243"/>
      <c r="VUK710" s="28"/>
      <c r="VUL710" s="243"/>
      <c r="VUM710" s="28"/>
      <c r="VUN710" s="243"/>
      <c r="VUO710" s="28"/>
      <c r="VUP710" s="243"/>
      <c r="VUQ710" s="28"/>
      <c r="VUR710" s="243"/>
      <c r="VUS710" s="28"/>
      <c r="VUT710" s="243"/>
      <c r="VUU710" s="28"/>
      <c r="VUV710" s="243"/>
      <c r="VUW710" s="28"/>
      <c r="VUX710" s="243"/>
      <c r="VUY710" s="28"/>
      <c r="VUZ710" s="243"/>
      <c r="VVA710" s="28"/>
      <c r="VVB710" s="243"/>
      <c r="VVC710" s="28"/>
      <c r="VVD710" s="243"/>
      <c r="VVE710" s="28"/>
      <c r="VVF710" s="243"/>
      <c r="VVG710" s="28"/>
      <c r="VVH710" s="243"/>
      <c r="VVI710" s="28"/>
      <c r="VVJ710" s="243"/>
      <c r="VVK710" s="28"/>
      <c r="VVL710" s="243"/>
      <c r="VVM710" s="28"/>
      <c r="VVN710" s="243"/>
      <c r="VVO710" s="28"/>
      <c r="VVP710" s="243"/>
      <c r="VVQ710" s="28"/>
      <c r="VVR710" s="243"/>
      <c r="VVS710" s="28"/>
      <c r="VVT710" s="243"/>
      <c r="VVU710" s="28"/>
      <c r="VVV710" s="243"/>
      <c r="VVW710" s="28"/>
      <c r="VVX710" s="243"/>
      <c r="VVY710" s="28"/>
      <c r="VVZ710" s="243"/>
      <c r="VWA710" s="28"/>
      <c r="VWB710" s="243"/>
      <c r="VWC710" s="28"/>
      <c r="VWD710" s="243"/>
      <c r="VWE710" s="28"/>
      <c r="VWF710" s="243"/>
      <c r="VWG710" s="28"/>
      <c r="VWH710" s="243"/>
      <c r="VWI710" s="28"/>
      <c r="VWJ710" s="243"/>
      <c r="VWK710" s="28"/>
      <c r="VWL710" s="243"/>
      <c r="VWM710" s="28"/>
      <c r="VWN710" s="243"/>
      <c r="VWO710" s="28"/>
      <c r="VWP710" s="243"/>
      <c r="VWQ710" s="28"/>
      <c r="VWR710" s="243"/>
      <c r="VWS710" s="28"/>
      <c r="VWT710" s="243"/>
      <c r="VWU710" s="28"/>
      <c r="VWV710" s="243"/>
      <c r="VWW710" s="28"/>
      <c r="VWX710" s="243"/>
      <c r="VWY710" s="28"/>
      <c r="VWZ710" s="243"/>
      <c r="VXA710" s="28"/>
      <c r="VXB710" s="243"/>
      <c r="VXC710" s="28"/>
      <c r="VXD710" s="243"/>
      <c r="VXE710" s="28"/>
      <c r="VXF710" s="243"/>
      <c r="VXG710" s="28"/>
      <c r="VXH710" s="243"/>
      <c r="VXI710" s="28"/>
      <c r="VXJ710" s="243"/>
      <c r="VXK710" s="28"/>
      <c r="VXL710" s="243"/>
      <c r="VXM710" s="28"/>
      <c r="VXN710" s="243"/>
      <c r="VXO710" s="28"/>
      <c r="VXP710" s="243"/>
      <c r="VXQ710" s="28"/>
      <c r="VXR710" s="243"/>
      <c r="VXS710" s="28"/>
      <c r="VXT710" s="243"/>
      <c r="VXU710" s="28"/>
      <c r="VXV710" s="243"/>
      <c r="VXW710" s="28"/>
      <c r="VXX710" s="243"/>
      <c r="VXY710" s="28"/>
      <c r="VXZ710" s="243"/>
      <c r="VYA710" s="28"/>
      <c r="VYB710" s="243"/>
      <c r="VYC710" s="28"/>
      <c r="VYD710" s="243"/>
      <c r="VYE710" s="28"/>
      <c r="VYF710" s="243"/>
      <c r="VYG710" s="28"/>
      <c r="VYH710" s="243"/>
      <c r="VYI710" s="28"/>
      <c r="VYJ710" s="243"/>
      <c r="VYK710" s="28"/>
      <c r="VYL710" s="243"/>
      <c r="VYM710" s="28"/>
      <c r="VYN710" s="243"/>
      <c r="VYO710" s="28"/>
      <c r="VYP710" s="243"/>
      <c r="VYQ710" s="28"/>
      <c r="VYR710" s="243"/>
      <c r="VYS710" s="28"/>
      <c r="VYT710" s="243"/>
      <c r="VYU710" s="28"/>
      <c r="VYV710" s="243"/>
      <c r="VYW710" s="28"/>
      <c r="VYX710" s="243"/>
      <c r="VYY710" s="28"/>
      <c r="VYZ710" s="243"/>
      <c r="VZA710" s="28"/>
      <c r="VZB710" s="243"/>
      <c r="VZC710" s="28"/>
      <c r="VZD710" s="243"/>
      <c r="VZE710" s="28"/>
      <c r="VZF710" s="243"/>
      <c r="VZG710" s="28"/>
      <c r="VZH710" s="243"/>
      <c r="VZI710" s="28"/>
      <c r="VZJ710" s="243"/>
      <c r="VZK710" s="28"/>
      <c r="VZL710" s="243"/>
      <c r="VZM710" s="28"/>
      <c r="VZN710" s="243"/>
      <c r="VZO710" s="28"/>
      <c r="VZP710" s="243"/>
      <c r="VZQ710" s="28"/>
      <c r="VZR710" s="243"/>
      <c r="VZS710" s="28"/>
      <c r="VZT710" s="243"/>
      <c r="VZU710" s="28"/>
      <c r="VZV710" s="243"/>
      <c r="VZW710" s="28"/>
      <c r="VZX710" s="243"/>
      <c r="VZY710" s="28"/>
      <c r="VZZ710" s="243"/>
      <c r="WAA710" s="28"/>
      <c r="WAB710" s="243"/>
      <c r="WAC710" s="28"/>
      <c r="WAD710" s="243"/>
      <c r="WAE710" s="28"/>
      <c r="WAF710" s="243"/>
      <c r="WAG710" s="28"/>
      <c r="WAH710" s="243"/>
      <c r="WAI710" s="28"/>
      <c r="WAJ710" s="243"/>
      <c r="WAK710" s="28"/>
      <c r="WAL710" s="243"/>
      <c r="WAM710" s="28"/>
      <c r="WAN710" s="243"/>
      <c r="WAO710" s="28"/>
      <c r="WAP710" s="243"/>
      <c r="WAQ710" s="28"/>
      <c r="WAR710" s="243"/>
      <c r="WAS710" s="28"/>
      <c r="WAT710" s="243"/>
      <c r="WAU710" s="28"/>
      <c r="WAV710" s="243"/>
      <c r="WAW710" s="28"/>
      <c r="WAX710" s="243"/>
      <c r="WAY710" s="28"/>
      <c r="WAZ710" s="243"/>
      <c r="WBA710" s="28"/>
      <c r="WBB710" s="243"/>
      <c r="WBC710" s="28"/>
      <c r="WBD710" s="243"/>
      <c r="WBE710" s="28"/>
      <c r="WBF710" s="243"/>
      <c r="WBG710" s="28"/>
      <c r="WBH710" s="243"/>
      <c r="WBI710" s="28"/>
      <c r="WBJ710" s="243"/>
      <c r="WBK710" s="28"/>
      <c r="WBL710" s="243"/>
      <c r="WBM710" s="28"/>
      <c r="WBN710" s="243"/>
      <c r="WBO710" s="28"/>
      <c r="WBP710" s="243"/>
      <c r="WBQ710" s="28"/>
      <c r="WBR710" s="243"/>
      <c r="WBS710" s="28"/>
      <c r="WBT710" s="243"/>
      <c r="WBU710" s="28"/>
      <c r="WBV710" s="243"/>
      <c r="WBW710" s="28"/>
      <c r="WBX710" s="243"/>
      <c r="WBY710" s="28"/>
      <c r="WBZ710" s="243"/>
      <c r="WCA710" s="28"/>
      <c r="WCB710" s="243"/>
      <c r="WCC710" s="28"/>
      <c r="WCD710" s="243"/>
      <c r="WCE710" s="28"/>
      <c r="WCF710" s="243"/>
      <c r="WCG710" s="28"/>
      <c r="WCH710" s="243"/>
      <c r="WCI710" s="28"/>
      <c r="WCJ710" s="243"/>
      <c r="WCK710" s="28"/>
      <c r="WCL710" s="243"/>
      <c r="WCM710" s="28"/>
      <c r="WCN710" s="243"/>
      <c r="WCO710" s="28"/>
      <c r="WCP710" s="243"/>
      <c r="WCQ710" s="28"/>
      <c r="WCR710" s="243"/>
      <c r="WCS710" s="28"/>
      <c r="WCT710" s="243"/>
      <c r="WCU710" s="28"/>
      <c r="WCV710" s="243"/>
      <c r="WCW710" s="28"/>
      <c r="WCX710" s="243"/>
      <c r="WCY710" s="28"/>
      <c r="WCZ710" s="243"/>
      <c r="WDA710" s="28"/>
      <c r="WDB710" s="243"/>
      <c r="WDC710" s="28"/>
      <c r="WDD710" s="243"/>
      <c r="WDE710" s="28"/>
      <c r="WDF710" s="243"/>
      <c r="WDG710" s="28"/>
      <c r="WDH710" s="243"/>
      <c r="WDI710" s="28"/>
      <c r="WDJ710" s="243"/>
      <c r="WDK710" s="28"/>
      <c r="WDL710" s="243"/>
      <c r="WDM710" s="28"/>
      <c r="WDN710" s="243"/>
      <c r="WDO710" s="28"/>
      <c r="WDP710" s="243"/>
      <c r="WDQ710" s="28"/>
      <c r="WDR710" s="243"/>
      <c r="WDS710" s="28"/>
      <c r="WDT710" s="243"/>
      <c r="WDU710" s="28"/>
      <c r="WDV710" s="243"/>
      <c r="WDW710" s="28"/>
      <c r="WDX710" s="243"/>
      <c r="WDY710" s="28"/>
      <c r="WDZ710" s="243"/>
      <c r="WEA710" s="28"/>
      <c r="WEB710" s="243"/>
      <c r="WEC710" s="28"/>
      <c r="WED710" s="243"/>
      <c r="WEE710" s="28"/>
      <c r="WEF710" s="243"/>
      <c r="WEG710" s="28"/>
      <c r="WEH710" s="243"/>
      <c r="WEI710" s="28"/>
      <c r="WEJ710" s="243"/>
      <c r="WEK710" s="28"/>
      <c r="WEL710" s="243"/>
      <c r="WEM710" s="28"/>
      <c r="WEN710" s="243"/>
      <c r="WEO710" s="28"/>
      <c r="WEP710" s="243"/>
      <c r="WEQ710" s="28"/>
      <c r="WER710" s="243"/>
      <c r="WES710" s="28"/>
      <c r="WET710" s="243"/>
      <c r="WEU710" s="28"/>
      <c r="WEV710" s="243"/>
      <c r="WEW710" s="28"/>
      <c r="WEX710" s="243"/>
      <c r="WEY710" s="28"/>
      <c r="WEZ710" s="243"/>
      <c r="WFA710" s="28"/>
      <c r="WFB710" s="243"/>
      <c r="WFC710" s="28"/>
      <c r="WFD710" s="243"/>
      <c r="WFE710" s="28"/>
      <c r="WFF710" s="243"/>
      <c r="WFG710" s="28"/>
      <c r="WFH710" s="243"/>
      <c r="WFI710" s="28"/>
      <c r="WFJ710" s="243"/>
      <c r="WFK710" s="28"/>
      <c r="WFL710" s="243"/>
      <c r="WFM710" s="28"/>
      <c r="WFN710" s="243"/>
      <c r="WFO710" s="28"/>
      <c r="WFP710" s="243"/>
      <c r="WFQ710" s="28"/>
      <c r="WFR710" s="243"/>
      <c r="WFS710" s="28"/>
      <c r="WFT710" s="243"/>
      <c r="WFU710" s="28"/>
      <c r="WFV710" s="243"/>
      <c r="WFW710" s="28"/>
      <c r="WFX710" s="243"/>
      <c r="WFY710" s="28"/>
      <c r="WFZ710" s="243"/>
      <c r="WGA710" s="28"/>
      <c r="WGB710" s="243"/>
      <c r="WGC710" s="28"/>
      <c r="WGD710" s="243"/>
      <c r="WGE710" s="28"/>
      <c r="WGF710" s="243"/>
      <c r="WGG710" s="28"/>
      <c r="WGH710" s="243"/>
      <c r="WGI710" s="28"/>
      <c r="WGJ710" s="243"/>
      <c r="WGK710" s="28"/>
      <c r="WGL710" s="243"/>
      <c r="WGM710" s="28"/>
      <c r="WGN710" s="243"/>
      <c r="WGO710" s="28"/>
      <c r="WGP710" s="243"/>
      <c r="WGQ710" s="28"/>
      <c r="WGR710" s="243"/>
      <c r="WGS710" s="28"/>
      <c r="WGT710" s="243"/>
      <c r="WGU710" s="28"/>
      <c r="WGV710" s="243"/>
      <c r="WGW710" s="28"/>
      <c r="WGX710" s="243"/>
      <c r="WGY710" s="28"/>
      <c r="WGZ710" s="243"/>
      <c r="WHA710" s="28"/>
      <c r="WHB710" s="243"/>
      <c r="WHC710" s="28"/>
      <c r="WHD710" s="243"/>
      <c r="WHE710" s="28"/>
      <c r="WHF710" s="243"/>
      <c r="WHG710" s="28"/>
      <c r="WHH710" s="243"/>
      <c r="WHI710" s="28"/>
      <c r="WHJ710" s="243"/>
      <c r="WHK710" s="28"/>
      <c r="WHL710" s="243"/>
      <c r="WHM710" s="28"/>
      <c r="WHN710" s="243"/>
      <c r="WHO710" s="28"/>
      <c r="WHP710" s="243"/>
      <c r="WHQ710" s="28"/>
      <c r="WHR710" s="243"/>
      <c r="WHS710" s="28"/>
      <c r="WHT710" s="243"/>
      <c r="WHU710" s="28"/>
      <c r="WHV710" s="243"/>
      <c r="WHW710" s="28"/>
      <c r="WHX710" s="243"/>
      <c r="WHY710" s="28"/>
      <c r="WHZ710" s="243"/>
      <c r="WIA710" s="28"/>
      <c r="WIB710" s="243"/>
      <c r="WIC710" s="28"/>
      <c r="WID710" s="243"/>
      <c r="WIE710" s="28"/>
      <c r="WIF710" s="243"/>
      <c r="WIG710" s="28"/>
      <c r="WIH710" s="243"/>
      <c r="WII710" s="28"/>
      <c r="WIJ710" s="243"/>
      <c r="WIK710" s="28"/>
      <c r="WIL710" s="243"/>
      <c r="WIM710" s="28"/>
      <c r="WIN710" s="243"/>
      <c r="WIO710" s="28"/>
      <c r="WIP710" s="243"/>
      <c r="WIQ710" s="28"/>
      <c r="WIR710" s="243"/>
      <c r="WIS710" s="28"/>
      <c r="WIT710" s="243"/>
      <c r="WIU710" s="28"/>
      <c r="WIV710" s="243"/>
      <c r="WIW710" s="28"/>
      <c r="WIX710" s="243"/>
      <c r="WIY710" s="28"/>
      <c r="WIZ710" s="243"/>
      <c r="WJA710" s="28"/>
      <c r="WJB710" s="243"/>
      <c r="WJC710" s="28"/>
      <c r="WJD710" s="243"/>
      <c r="WJE710" s="28"/>
      <c r="WJF710" s="243"/>
      <c r="WJG710" s="28"/>
      <c r="WJH710" s="243"/>
      <c r="WJI710" s="28"/>
      <c r="WJJ710" s="243"/>
      <c r="WJK710" s="28"/>
      <c r="WJL710" s="243"/>
      <c r="WJM710" s="28"/>
      <c r="WJN710" s="243"/>
      <c r="WJO710" s="28"/>
      <c r="WJP710" s="243"/>
      <c r="WJQ710" s="28"/>
      <c r="WJR710" s="243"/>
      <c r="WJS710" s="28"/>
      <c r="WJT710" s="243"/>
      <c r="WJU710" s="28"/>
      <c r="WJV710" s="243"/>
      <c r="WJW710" s="28"/>
      <c r="WJX710" s="243"/>
      <c r="WJY710" s="28"/>
      <c r="WJZ710" s="243"/>
      <c r="WKA710" s="28"/>
      <c r="WKB710" s="243"/>
      <c r="WKC710" s="28"/>
      <c r="WKD710" s="243"/>
      <c r="WKE710" s="28"/>
      <c r="WKF710" s="243"/>
      <c r="WKG710" s="28"/>
      <c r="WKH710" s="243"/>
      <c r="WKI710" s="28"/>
      <c r="WKJ710" s="243"/>
      <c r="WKK710" s="28"/>
      <c r="WKL710" s="243"/>
      <c r="WKM710" s="28"/>
      <c r="WKN710" s="243"/>
      <c r="WKO710" s="28"/>
      <c r="WKP710" s="243"/>
      <c r="WKQ710" s="28"/>
      <c r="WKR710" s="243"/>
      <c r="WKS710" s="28"/>
      <c r="WKT710" s="243"/>
      <c r="WKU710" s="28"/>
      <c r="WKV710" s="243"/>
      <c r="WKW710" s="28"/>
      <c r="WKX710" s="243"/>
      <c r="WKY710" s="28"/>
      <c r="WKZ710" s="243"/>
      <c r="WLA710" s="28"/>
      <c r="WLB710" s="243"/>
      <c r="WLC710" s="28"/>
      <c r="WLD710" s="243"/>
      <c r="WLE710" s="28"/>
      <c r="WLF710" s="243"/>
      <c r="WLG710" s="28"/>
      <c r="WLH710" s="243"/>
      <c r="WLI710" s="28"/>
      <c r="WLJ710" s="243"/>
      <c r="WLK710" s="28"/>
      <c r="WLL710" s="243"/>
      <c r="WLM710" s="28"/>
      <c r="WLN710" s="243"/>
      <c r="WLO710" s="28"/>
      <c r="WLP710" s="243"/>
      <c r="WLQ710" s="28"/>
      <c r="WLR710" s="243"/>
      <c r="WLS710" s="28"/>
      <c r="WLT710" s="243"/>
      <c r="WLU710" s="28"/>
      <c r="WLV710" s="243"/>
      <c r="WLW710" s="28"/>
      <c r="WLX710" s="243"/>
      <c r="WLY710" s="28"/>
      <c r="WLZ710" s="243"/>
      <c r="WMA710" s="28"/>
      <c r="WMB710" s="243"/>
      <c r="WMC710" s="28"/>
      <c r="WMD710" s="243"/>
      <c r="WME710" s="28"/>
      <c r="WMF710" s="243"/>
      <c r="WMG710" s="28"/>
      <c r="WMH710" s="243"/>
      <c r="WMI710" s="28"/>
      <c r="WMJ710" s="243"/>
      <c r="WMK710" s="28"/>
      <c r="WML710" s="243"/>
      <c r="WMM710" s="28"/>
      <c r="WMN710" s="243"/>
      <c r="WMO710" s="28"/>
      <c r="WMP710" s="243"/>
      <c r="WMQ710" s="28"/>
      <c r="WMR710" s="243"/>
      <c r="WMS710" s="28"/>
      <c r="WMT710" s="243"/>
      <c r="WMU710" s="28"/>
      <c r="WMV710" s="243"/>
      <c r="WMW710" s="28"/>
      <c r="WMX710" s="243"/>
      <c r="WMY710" s="28"/>
      <c r="WMZ710" s="243"/>
      <c r="WNA710" s="28"/>
      <c r="WNB710" s="243"/>
      <c r="WNC710" s="28"/>
      <c r="WND710" s="243"/>
      <c r="WNE710" s="28"/>
      <c r="WNF710" s="243"/>
      <c r="WNG710" s="28"/>
      <c r="WNH710" s="243"/>
      <c r="WNI710" s="28"/>
      <c r="WNJ710" s="243"/>
      <c r="WNK710" s="28"/>
      <c r="WNL710" s="243"/>
      <c r="WNM710" s="28"/>
      <c r="WNN710" s="243"/>
      <c r="WNO710" s="28"/>
      <c r="WNP710" s="243"/>
      <c r="WNQ710" s="28"/>
      <c r="WNR710" s="243"/>
      <c r="WNS710" s="28"/>
      <c r="WNT710" s="243"/>
      <c r="WNU710" s="28"/>
      <c r="WNV710" s="243"/>
      <c r="WNW710" s="28"/>
      <c r="WNX710" s="243"/>
      <c r="WNY710" s="28"/>
      <c r="WNZ710" s="243"/>
      <c r="WOA710" s="28"/>
      <c r="WOB710" s="243"/>
      <c r="WOC710" s="28"/>
      <c r="WOD710" s="243"/>
      <c r="WOE710" s="28"/>
      <c r="WOF710" s="243"/>
      <c r="WOG710" s="28"/>
      <c r="WOH710" s="243"/>
      <c r="WOI710" s="28"/>
      <c r="WOJ710" s="243"/>
      <c r="WOK710" s="28"/>
      <c r="WOL710" s="243"/>
      <c r="WOM710" s="28"/>
      <c r="WON710" s="243"/>
      <c r="WOO710" s="28"/>
      <c r="WOP710" s="243"/>
      <c r="WOQ710" s="28"/>
      <c r="WOR710" s="243"/>
      <c r="WOS710" s="28"/>
      <c r="WOT710" s="243"/>
      <c r="WOU710" s="28"/>
      <c r="WOV710" s="243"/>
      <c r="WOW710" s="28"/>
      <c r="WOX710" s="243"/>
      <c r="WOY710" s="28"/>
      <c r="WOZ710" s="243"/>
      <c r="WPA710" s="28"/>
      <c r="WPB710" s="243"/>
      <c r="WPC710" s="28"/>
      <c r="WPD710" s="243"/>
      <c r="WPE710" s="28"/>
      <c r="WPF710" s="243"/>
      <c r="WPG710" s="28"/>
      <c r="WPH710" s="243"/>
      <c r="WPI710" s="28"/>
      <c r="WPJ710" s="243"/>
      <c r="WPK710" s="28"/>
      <c r="WPL710" s="243"/>
      <c r="WPM710" s="28"/>
      <c r="WPN710" s="243"/>
      <c r="WPO710" s="28"/>
      <c r="WPP710" s="243"/>
      <c r="WPQ710" s="28"/>
      <c r="WPR710" s="243"/>
      <c r="WPS710" s="28"/>
      <c r="WPT710" s="243"/>
      <c r="WPU710" s="28"/>
      <c r="WPV710" s="243"/>
      <c r="WPW710" s="28"/>
      <c r="WPX710" s="243"/>
      <c r="WPY710" s="28"/>
      <c r="WPZ710" s="243"/>
      <c r="WQA710" s="28"/>
      <c r="WQB710" s="243"/>
      <c r="WQC710" s="28"/>
      <c r="WQD710" s="243"/>
      <c r="WQE710" s="28"/>
      <c r="WQF710" s="243"/>
      <c r="WQG710" s="28"/>
      <c r="WQH710" s="243"/>
      <c r="WQI710" s="28"/>
      <c r="WQJ710" s="243"/>
      <c r="WQK710" s="28"/>
      <c r="WQL710" s="243"/>
      <c r="WQM710" s="28"/>
      <c r="WQN710" s="243"/>
      <c r="WQO710" s="28"/>
      <c r="WQP710" s="243"/>
      <c r="WQQ710" s="28"/>
      <c r="WQR710" s="243"/>
      <c r="WQS710" s="28"/>
      <c r="WQT710" s="243"/>
      <c r="WQU710" s="28"/>
      <c r="WQV710" s="243"/>
      <c r="WQW710" s="28"/>
      <c r="WQX710" s="243"/>
      <c r="WQY710" s="28"/>
      <c r="WQZ710" s="243"/>
      <c r="WRA710" s="28"/>
      <c r="WRB710" s="243"/>
      <c r="WRC710" s="28"/>
      <c r="WRD710" s="243"/>
      <c r="WRE710" s="28"/>
      <c r="WRF710" s="243"/>
      <c r="WRG710" s="28"/>
      <c r="WRH710" s="243"/>
      <c r="WRI710" s="28"/>
      <c r="WRJ710" s="243"/>
      <c r="WRK710" s="28"/>
      <c r="WRL710" s="243"/>
      <c r="WRM710" s="28"/>
      <c r="WRN710" s="243"/>
      <c r="WRO710" s="28"/>
      <c r="WRP710" s="243"/>
      <c r="WRQ710" s="28"/>
      <c r="WRR710" s="243"/>
      <c r="WRS710" s="28"/>
      <c r="WRT710" s="243"/>
      <c r="WRU710" s="28"/>
      <c r="WRV710" s="243"/>
      <c r="WRW710" s="28"/>
      <c r="WRX710" s="243"/>
      <c r="WRY710" s="28"/>
      <c r="WRZ710" s="243"/>
      <c r="WSA710" s="28"/>
      <c r="WSB710" s="243"/>
      <c r="WSC710" s="28"/>
      <c r="WSD710" s="243"/>
      <c r="WSE710" s="28"/>
      <c r="WSF710" s="243"/>
      <c r="WSG710" s="28"/>
      <c r="WSH710" s="243"/>
      <c r="WSI710" s="28"/>
      <c r="WSJ710" s="243"/>
      <c r="WSK710" s="28"/>
      <c r="WSL710" s="243"/>
      <c r="WSM710" s="28"/>
      <c r="WSN710" s="243"/>
      <c r="WSO710" s="28"/>
      <c r="WSP710" s="243"/>
      <c r="WSQ710" s="28"/>
      <c r="WSR710" s="243"/>
      <c r="WSS710" s="28"/>
      <c r="WST710" s="243"/>
      <c r="WSU710" s="28"/>
      <c r="WSV710" s="243"/>
      <c r="WSW710" s="28"/>
      <c r="WSX710" s="243"/>
      <c r="WSY710" s="28"/>
      <c r="WSZ710" s="243"/>
      <c r="WTA710" s="28"/>
      <c r="WTB710" s="243"/>
      <c r="WTC710" s="28"/>
      <c r="WTD710" s="243"/>
      <c r="WTE710" s="28"/>
      <c r="WTF710" s="243"/>
      <c r="WTG710" s="28"/>
      <c r="WTH710" s="243"/>
      <c r="WTI710" s="28"/>
      <c r="WTJ710" s="243"/>
      <c r="WTK710" s="28"/>
      <c r="WTL710" s="243"/>
      <c r="WTM710" s="28"/>
      <c r="WTN710" s="243"/>
      <c r="WTO710" s="28"/>
      <c r="WTP710" s="243"/>
      <c r="WTQ710" s="28"/>
      <c r="WTR710" s="243"/>
      <c r="WTS710" s="28"/>
      <c r="WTT710" s="243"/>
      <c r="WTU710" s="28"/>
      <c r="WTV710" s="243"/>
      <c r="WTW710" s="28"/>
      <c r="WTX710" s="243"/>
      <c r="WTY710" s="28"/>
      <c r="WTZ710" s="243"/>
      <c r="WUA710" s="28"/>
      <c r="WUB710" s="243"/>
      <c r="WUC710" s="28"/>
      <c r="WUD710" s="243"/>
      <c r="WUE710" s="28"/>
      <c r="WUF710" s="243"/>
      <c r="WUG710" s="28"/>
      <c r="WUH710" s="243"/>
      <c r="WUI710" s="28"/>
      <c r="WUJ710" s="243"/>
      <c r="WUK710" s="28"/>
      <c r="WUL710" s="243"/>
      <c r="WUM710" s="28"/>
      <c r="WUN710" s="243"/>
      <c r="WUO710" s="28"/>
      <c r="WUP710" s="243"/>
      <c r="WUQ710" s="28"/>
      <c r="WUR710" s="243"/>
      <c r="WUS710" s="28"/>
      <c r="WUT710" s="243"/>
      <c r="WUU710" s="28"/>
      <c r="WUV710" s="243"/>
      <c r="WUW710" s="28"/>
      <c r="WUX710" s="243"/>
      <c r="WUY710" s="28"/>
      <c r="WUZ710" s="243"/>
      <c r="WVA710" s="28"/>
      <c r="WVB710" s="243"/>
      <c r="WVC710" s="28"/>
      <c r="WVD710" s="243"/>
      <c r="WVE710" s="28"/>
      <c r="WVF710" s="243"/>
      <c r="WVG710" s="28"/>
      <c r="WVH710" s="243"/>
      <c r="WVI710" s="28"/>
      <c r="WVJ710" s="243"/>
      <c r="WVK710" s="28"/>
      <c r="WVL710" s="243"/>
      <c r="WVM710" s="28"/>
      <c r="WVN710" s="243"/>
      <c r="WVO710" s="28"/>
      <c r="WVP710" s="243"/>
      <c r="WVQ710" s="28"/>
      <c r="WVR710" s="243"/>
      <c r="WVS710" s="28"/>
      <c r="WVT710" s="243"/>
      <c r="WVU710" s="28"/>
      <c r="WVV710" s="243"/>
      <c r="WVW710" s="28"/>
      <c r="WVX710" s="243"/>
      <c r="WVY710" s="28"/>
      <c r="WVZ710" s="243"/>
      <c r="WWA710" s="28"/>
      <c r="WWB710" s="243"/>
      <c r="WWC710" s="28"/>
      <c r="WWD710" s="243"/>
      <c r="WWE710" s="28"/>
      <c r="WWF710" s="243"/>
      <c r="WWG710" s="28"/>
      <c r="WWH710" s="243"/>
      <c r="WWI710" s="28"/>
      <c r="WWJ710" s="243"/>
      <c r="WWK710" s="28"/>
      <c r="WWL710" s="243"/>
      <c r="WWM710" s="28"/>
      <c r="WWN710" s="243"/>
      <c r="WWO710" s="28"/>
      <c r="WWP710" s="243"/>
      <c r="WWQ710" s="28"/>
      <c r="WWR710" s="243"/>
      <c r="WWS710" s="28"/>
      <c r="WWT710" s="243"/>
      <c r="WWU710" s="28"/>
      <c r="WWV710" s="243"/>
      <c r="WWW710" s="28"/>
      <c r="WWX710" s="243"/>
      <c r="WWY710" s="28"/>
      <c r="WWZ710" s="243"/>
      <c r="WXA710" s="28"/>
      <c r="WXB710" s="243"/>
      <c r="WXC710" s="28"/>
      <c r="WXD710" s="243"/>
      <c r="WXE710" s="28"/>
      <c r="WXF710" s="243"/>
      <c r="WXG710" s="28"/>
      <c r="WXH710" s="243"/>
      <c r="WXI710" s="28"/>
      <c r="WXJ710" s="243"/>
      <c r="WXK710" s="28"/>
      <c r="WXL710" s="243"/>
      <c r="WXM710" s="28"/>
      <c r="WXN710" s="243"/>
      <c r="WXO710" s="28"/>
      <c r="WXP710" s="243"/>
      <c r="WXQ710" s="28"/>
      <c r="WXR710" s="243"/>
      <c r="WXS710" s="28"/>
      <c r="WXT710" s="243"/>
      <c r="WXU710" s="28"/>
      <c r="WXV710" s="243"/>
      <c r="WXW710" s="28"/>
      <c r="WXX710" s="243"/>
      <c r="WXY710" s="28"/>
      <c r="WXZ710" s="243"/>
      <c r="WYA710" s="28"/>
      <c r="WYB710" s="243"/>
      <c r="WYC710" s="28"/>
      <c r="WYD710" s="243"/>
      <c r="WYE710" s="28"/>
      <c r="WYF710" s="243"/>
      <c r="WYG710" s="28"/>
      <c r="WYH710" s="243"/>
      <c r="WYI710" s="28"/>
      <c r="WYJ710" s="243"/>
      <c r="WYK710" s="28"/>
      <c r="WYL710" s="243"/>
      <c r="WYM710" s="28"/>
      <c r="WYN710" s="243"/>
      <c r="WYO710" s="28"/>
      <c r="WYP710" s="243"/>
      <c r="WYQ710" s="28"/>
      <c r="WYR710" s="243"/>
      <c r="WYS710" s="28"/>
      <c r="WYT710" s="243"/>
      <c r="WYU710" s="28"/>
      <c r="WYV710" s="243"/>
      <c r="WYW710" s="28"/>
      <c r="WYX710" s="243"/>
      <c r="WYY710" s="28"/>
      <c r="WYZ710" s="243"/>
      <c r="WZA710" s="28"/>
      <c r="WZB710" s="243"/>
      <c r="WZC710" s="28"/>
      <c r="WZD710" s="243"/>
      <c r="WZE710" s="28"/>
      <c r="WZF710" s="243"/>
      <c r="WZG710" s="28"/>
      <c r="WZH710" s="243"/>
      <c r="WZI710" s="28"/>
      <c r="WZJ710" s="243"/>
      <c r="WZK710" s="28"/>
      <c r="WZL710" s="243"/>
      <c r="WZM710" s="28"/>
      <c r="WZN710" s="243"/>
      <c r="WZO710" s="28"/>
      <c r="WZP710" s="243"/>
      <c r="WZQ710" s="28"/>
      <c r="WZR710" s="243"/>
      <c r="WZS710" s="28"/>
      <c r="WZT710" s="243"/>
      <c r="WZU710" s="28"/>
      <c r="WZV710" s="243"/>
      <c r="WZW710" s="28"/>
      <c r="WZX710" s="243"/>
      <c r="WZY710" s="28"/>
      <c r="WZZ710" s="243"/>
      <c r="XAA710" s="28"/>
      <c r="XAB710" s="243"/>
      <c r="XAC710" s="28"/>
      <c r="XAD710" s="243"/>
      <c r="XAE710" s="28"/>
      <c r="XAF710" s="243"/>
      <c r="XAG710" s="28"/>
      <c r="XAH710" s="243"/>
      <c r="XAI710" s="28"/>
      <c r="XAJ710" s="243"/>
      <c r="XAK710" s="28"/>
      <c r="XAL710" s="243"/>
      <c r="XAM710" s="28"/>
      <c r="XAN710" s="243"/>
      <c r="XAO710" s="28"/>
      <c r="XAP710" s="243"/>
      <c r="XAQ710" s="28"/>
      <c r="XAR710" s="243"/>
      <c r="XAS710" s="28"/>
      <c r="XAT710" s="243"/>
      <c r="XAU710" s="28"/>
      <c r="XAV710" s="243"/>
      <c r="XAW710" s="28"/>
      <c r="XAX710" s="243"/>
      <c r="XAY710" s="28"/>
      <c r="XAZ710" s="243"/>
      <c r="XBA710" s="28"/>
      <c r="XBB710" s="243"/>
      <c r="XBC710" s="28"/>
      <c r="XBD710" s="243"/>
      <c r="XBE710" s="28"/>
      <c r="XBF710" s="243"/>
      <c r="XBG710" s="28"/>
      <c r="XBH710" s="243"/>
      <c r="XBI710" s="28"/>
      <c r="XBJ710" s="243"/>
      <c r="XBK710" s="28"/>
      <c r="XBL710" s="243"/>
      <c r="XBM710" s="28"/>
      <c r="XBN710" s="243"/>
      <c r="XBO710" s="28"/>
      <c r="XBP710" s="243"/>
      <c r="XBQ710" s="28"/>
      <c r="XBR710" s="243"/>
      <c r="XBS710" s="28"/>
      <c r="XBT710" s="243"/>
      <c r="XBU710" s="28"/>
      <c r="XBV710" s="243"/>
      <c r="XBW710" s="28"/>
      <c r="XBX710" s="243"/>
      <c r="XBY710" s="28"/>
      <c r="XBZ710" s="243"/>
      <c r="XCA710" s="28"/>
      <c r="XCB710" s="243"/>
      <c r="XCC710" s="28"/>
      <c r="XCD710" s="243"/>
      <c r="XCE710" s="28"/>
      <c r="XCF710" s="243"/>
      <c r="XCG710" s="28"/>
      <c r="XCH710" s="243"/>
      <c r="XCI710" s="28"/>
      <c r="XCJ710" s="243"/>
      <c r="XCK710" s="28"/>
      <c r="XCL710" s="243"/>
      <c r="XCM710" s="28"/>
      <c r="XCN710" s="243"/>
      <c r="XCO710" s="28"/>
      <c r="XCP710" s="243"/>
      <c r="XCQ710" s="28"/>
      <c r="XCR710" s="243"/>
      <c r="XCS710" s="28"/>
      <c r="XCT710" s="243"/>
      <c r="XCU710" s="28"/>
      <c r="XCV710" s="243"/>
      <c r="XCW710" s="28"/>
      <c r="XCX710" s="243"/>
      <c r="XCY710" s="28"/>
      <c r="XCZ710" s="243"/>
      <c r="XDA710" s="28"/>
      <c r="XDB710" s="243"/>
      <c r="XDC710" s="28"/>
      <c r="XDD710" s="243"/>
      <c r="XDE710" s="28"/>
      <c r="XDF710" s="243"/>
      <c r="XDG710" s="28"/>
      <c r="XDH710" s="243"/>
      <c r="XDI710" s="28"/>
      <c r="XDJ710" s="243"/>
      <c r="XDK710" s="28"/>
      <c r="XDL710" s="243"/>
      <c r="XDM710" s="28"/>
      <c r="XDN710" s="243"/>
      <c r="XDO710" s="28"/>
      <c r="XDP710" s="243"/>
      <c r="XDQ710" s="28"/>
      <c r="XDR710" s="243"/>
      <c r="XDS710" s="28"/>
      <c r="XDT710" s="243"/>
      <c r="XDU710" s="28"/>
      <c r="XDV710" s="243"/>
      <c r="XDW710" s="28"/>
      <c r="XDX710" s="243"/>
      <c r="XDY710" s="28"/>
      <c r="XDZ710" s="243"/>
      <c r="XEA710" s="28"/>
      <c r="XEB710" s="243"/>
      <c r="XEC710" s="28"/>
      <c r="XED710" s="243"/>
      <c r="XEE710" s="28"/>
      <c r="XEF710" s="243"/>
      <c r="XEG710" s="28"/>
      <c r="XEH710" s="243"/>
      <c r="XEI710" s="28"/>
      <c r="XEJ710" s="243"/>
      <c r="XEK710" s="28"/>
      <c r="XEL710" s="243"/>
      <c r="XEM710" s="28"/>
      <c r="XEN710" s="243"/>
      <c r="XEO710" s="28"/>
      <c r="XEP710" s="243"/>
      <c r="XEQ710" s="28"/>
      <c r="XER710" s="243"/>
      <c r="XES710" s="28"/>
      <c r="XET710" s="243"/>
      <c r="XEU710" s="28"/>
      <c r="XEV710" s="243"/>
      <c r="XEW710" s="28"/>
      <c r="XEX710" s="243"/>
      <c r="XEY710" s="28"/>
      <c r="XEZ710" s="243"/>
      <c r="XFA710" s="28"/>
      <c r="XFB710" s="243"/>
      <c r="XFC710" s="28"/>
      <c r="XFD710" s="243"/>
    </row>
    <row r="711" spans="1:16384" ht="13">
      <c r="A711" s="28" t="s">
        <v>1778</v>
      </c>
      <c r="B711" s="243">
        <v>44323</v>
      </c>
      <c r="C711" s="80">
        <v>1607</v>
      </c>
      <c r="D711" s="41">
        <v>1607</v>
      </c>
      <c r="E711" s="80">
        <v>0</v>
      </c>
      <c r="F711" s="253" t="s">
        <v>2278</v>
      </c>
      <c r="G711" s="80">
        <v>7</v>
      </c>
      <c r="H711" s="108">
        <v>8</v>
      </c>
      <c r="I711" s="80">
        <v>79</v>
      </c>
      <c r="J711" s="108">
        <v>1513</v>
      </c>
      <c r="K711" s="108"/>
      <c r="L711" s="108"/>
      <c r="M711" s="108"/>
      <c r="N711" s="108" t="s">
        <v>2279</v>
      </c>
      <c r="O711" s="108">
        <v>39</v>
      </c>
      <c r="P711" s="109"/>
      <c r="Q711" s="108">
        <v>0</v>
      </c>
      <c r="R711" s="108"/>
      <c r="S711" s="108">
        <v>2</v>
      </c>
      <c r="T711" s="109"/>
      <c r="U711" s="254"/>
      <c r="V711" s="109"/>
      <c r="W711" s="28"/>
      <c r="X711" s="243"/>
      <c r="Y711" s="28"/>
      <c r="Z711" s="243"/>
      <c r="AA711" s="28"/>
      <c r="AB711" s="243"/>
      <c r="AC711" s="28"/>
      <c r="AD711" s="243"/>
      <c r="AE711" s="28"/>
      <c r="AF711" s="243"/>
      <c r="AG711" s="28"/>
      <c r="AH711" s="243"/>
      <c r="AI711" s="28"/>
      <c r="AJ711" s="243"/>
      <c r="AK711" s="28"/>
      <c r="AL711" s="243"/>
      <c r="AM711" s="28"/>
      <c r="AN711" s="243"/>
      <c r="AO711" s="28"/>
      <c r="AP711" s="243"/>
      <c r="AQ711" s="28"/>
      <c r="AR711" s="243"/>
      <c r="AS711" s="28"/>
      <c r="AT711" s="243"/>
      <c r="AU711" s="28"/>
      <c r="AV711" s="243"/>
      <c r="AW711" s="28"/>
      <c r="AX711" s="243"/>
      <c r="AY711" s="28"/>
      <c r="AZ711" s="243"/>
      <c r="BA711" s="28"/>
      <c r="BB711" s="243"/>
      <c r="BC711" s="28"/>
      <c r="BD711" s="243"/>
      <c r="BE711" s="28"/>
      <c r="BF711" s="243"/>
      <c r="BG711" s="28"/>
      <c r="BH711" s="243"/>
      <c r="BI711" s="28"/>
      <c r="BJ711" s="243"/>
      <c r="BK711" s="28"/>
      <c r="BL711" s="243"/>
      <c r="BM711" s="28"/>
      <c r="BN711" s="243"/>
      <c r="BO711" s="28"/>
      <c r="BP711" s="243"/>
      <c r="BQ711" s="28"/>
      <c r="BR711" s="243"/>
      <c r="BS711" s="28"/>
      <c r="BT711" s="243"/>
      <c r="BU711" s="28"/>
      <c r="BV711" s="243"/>
      <c r="BW711" s="28"/>
      <c r="BX711" s="243"/>
      <c r="BY711" s="28"/>
      <c r="BZ711" s="243"/>
      <c r="CA711" s="28"/>
      <c r="CB711" s="243"/>
      <c r="CC711" s="28"/>
      <c r="CD711" s="243"/>
      <c r="CE711" s="28"/>
      <c r="CF711" s="243"/>
      <c r="CG711" s="28"/>
      <c r="CH711" s="243"/>
      <c r="CI711" s="28"/>
      <c r="CJ711" s="243"/>
      <c r="CK711" s="28"/>
      <c r="CL711" s="243"/>
      <c r="CM711" s="28"/>
      <c r="CN711" s="243"/>
      <c r="CO711" s="28"/>
      <c r="CP711" s="243"/>
      <c r="CQ711" s="28"/>
      <c r="CR711" s="243"/>
      <c r="CS711" s="28"/>
      <c r="CT711" s="243"/>
      <c r="CU711" s="28"/>
      <c r="CV711" s="243"/>
      <c r="CW711" s="28"/>
      <c r="CX711" s="243"/>
      <c r="CY711" s="28"/>
      <c r="CZ711" s="243"/>
      <c r="DA711" s="28"/>
      <c r="DB711" s="243"/>
      <c r="DC711" s="28"/>
      <c r="DD711" s="243"/>
      <c r="DE711" s="28"/>
      <c r="DF711" s="243"/>
      <c r="DG711" s="28"/>
      <c r="DH711" s="243"/>
      <c r="DI711" s="28"/>
      <c r="DJ711" s="243"/>
      <c r="DK711" s="28"/>
      <c r="DL711" s="243"/>
      <c r="DM711" s="28"/>
      <c r="DN711" s="243"/>
      <c r="DO711" s="28"/>
      <c r="DP711" s="243"/>
      <c r="DQ711" s="28"/>
      <c r="DR711" s="243"/>
      <c r="DS711" s="28"/>
      <c r="DT711" s="243"/>
      <c r="DU711" s="28"/>
      <c r="DV711" s="243"/>
      <c r="DW711" s="28"/>
      <c r="DX711" s="243"/>
      <c r="DY711" s="28"/>
      <c r="DZ711" s="243"/>
      <c r="EA711" s="28"/>
      <c r="EB711" s="243"/>
      <c r="EC711" s="28"/>
      <c r="ED711" s="243"/>
      <c r="EE711" s="28"/>
      <c r="EF711" s="243"/>
      <c r="EG711" s="28"/>
      <c r="EH711" s="243"/>
      <c r="EI711" s="28"/>
      <c r="EJ711" s="243"/>
      <c r="EK711" s="28"/>
      <c r="EL711" s="243"/>
      <c r="EM711" s="28"/>
      <c r="EN711" s="243"/>
      <c r="EO711" s="28"/>
      <c r="EP711" s="243"/>
      <c r="EQ711" s="28"/>
      <c r="ER711" s="243"/>
      <c r="ES711" s="28"/>
      <c r="ET711" s="243"/>
      <c r="EU711" s="28"/>
      <c r="EV711" s="243"/>
      <c r="EW711" s="28"/>
      <c r="EX711" s="243"/>
      <c r="EY711" s="28"/>
      <c r="EZ711" s="243"/>
      <c r="FA711" s="28"/>
      <c r="FB711" s="243"/>
      <c r="FC711" s="28"/>
      <c r="FD711" s="243"/>
      <c r="FE711" s="28"/>
      <c r="FF711" s="243"/>
      <c r="FG711" s="28"/>
      <c r="FH711" s="243"/>
      <c r="FI711" s="28"/>
      <c r="FJ711" s="243"/>
      <c r="FK711" s="28"/>
      <c r="FL711" s="243"/>
      <c r="FM711" s="28"/>
      <c r="FN711" s="243"/>
      <c r="FO711" s="28"/>
      <c r="FP711" s="243"/>
      <c r="FQ711" s="28"/>
      <c r="FR711" s="243"/>
      <c r="FS711" s="28"/>
      <c r="FT711" s="243"/>
      <c r="FU711" s="28"/>
      <c r="FV711" s="243"/>
      <c r="FW711" s="28"/>
      <c r="FX711" s="243"/>
      <c r="FY711" s="28"/>
      <c r="FZ711" s="243"/>
      <c r="GA711" s="28"/>
      <c r="GB711" s="243"/>
      <c r="GC711" s="28"/>
      <c r="GD711" s="243"/>
      <c r="GE711" s="28"/>
      <c r="GF711" s="243"/>
      <c r="GG711" s="28"/>
      <c r="GH711" s="243"/>
      <c r="GI711" s="28"/>
      <c r="GJ711" s="243"/>
      <c r="GK711" s="28"/>
      <c r="GL711" s="243"/>
      <c r="GM711" s="28"/>
      <c r="GN711" s="243"/>
      <c r="GO711" s="28"/>
      <c r="GP711" s="243"/>
      <c r="GQ711" s="28"/>
      <c r="GR711" s="243"/>
      <c r="GS711" s="28"/>
      <c r="GT711" s="243"/>
      <c r="GU711" s="28"/>
      <c r="GV711" s="243"/>
      <c r="GW711" s="28"/>
      <c r="GX711" s="243"/>
      <c r="GY711" s="28"/>
      <c r="GZ711" s="243"/>
      <c r="HA711" s="28"/>
      <c r="HB711" s="243"/>
      <c r="HC711" s="28"/>
      <c r="HD711" s="243"/>
      <c r="HE711" s="28"/>
      <c r="HF711" s="243"/>
      <c r="HG711" s="28"/>
      <c r="HH711" s="243"/>
      <c r="HI711" s="28"/>
      <c r="HJ711" s="243"/>
      <c r="HK711" s="28"/>
      <c r="HL711" s="243"/>
      <c r="HM711" s="28"/>
      <c r="HN711" s="243"/>
      <c r="HO711" s="28"/>
      <c r="HP711" s="243"/>
      <c r="HQ711" s="28"/>
      <c r="HR711" s="243"/>
      <c r="HS711" s="28"/>
      <c r="HT711" s="243"/>
      <c r="HU711" s="28"/>
      <c r="HV711" s="243"/>
      <c r="HW711" s="28"/>
      <c r="HX711" s="243"/>
      <c r="HY711" s="28"/>
      <c r="HZ711" s="243"/>
      <c r="IA711" s="28"/>
      <c r="IB711" s="243"/>
      <c r="IC711" s="28"/>
      <c r="ID711" s="243"/>
      <c r="IE711" s="28"/>
      <c r="IF711" s="243"/>
      <c r="IG711" s="28"/>
      <c r="IH711" s="243"/>
      <c r="II711" s="28"/>
      <c r="IJ711" s="243"/>
      <c r="IK711" s="28"/>
      <c r="IL711" s="243"/>
      <c r="IM711" s="28"/>
      <c r="IN711" s="243"/>
      <c r="IO711" s="28"/>
      <c r="IP711" s="243"/>
      <c r="IQ711" s="28"/>
      <c r="IR711" s="243"/>
      <c r="IS711" s="28"/>
      <c r="IT711" s="243"/>
      <c r="IU711" s="28"/>
      <c r="IV711" s="243"/>
      <c r="IW711" s="28"/>
      <c r="IX711" s="243"/>
      <c r="IY711" s="28"/>
      <c r="IZ711" s="243"/>
      <c r="JA711" s="28"/>
      <c r="JB711" s="243"/>
      <c r="JC711" s="28"/>
      <c r="JD711" s="243"/>
      <c r="JE711" s="28"/>
      <c r="JF711" s="243"/>
      <c r="JG711" s="28"/>
      <c r="JH711" s="243"/>
      <c r="JI711" s="28"/>
      <c r="JJ711" s="243"/>
      <c r="JK711" s="28"/>
      <c r="JL711" s="243"/>
      <c r="JM711" s="28"/>
      <c r="JN711" s="243"/>
      <c r="JO711" s="28"/>
      <c r="JP711" s="243"/>
      <c r="JQ711" s="28"/>
      <c r="JR711" s="243"/>
      <c r="JS711" s="28"/>
      <c r="JT711" s="243"/>
      <c r="JU711" s="28"/>
      <c r="JV711" s="243"/>
      <c r="JW711" s="28"/>
      <c r="JX711" s="243"/>
      <c r="JY711" s="28"/>
      <c r="JZ711" s="243"/>
      <c r="KA711" s="28"/>
      <c r="KB711" s="243"/>
      <c r="KC711" s="28"/>
      <c r="KD711" s="243"/>
      <c r="KE711" s="28"/>
      <c r="KF711" s="243"/>
      <c r="KG711" s="28"/>
      <c r="KH711" s="243"/>
      <c r="KI711" s="28"/>
      <c r="KJ711" s="243"/>
      <c r="KK711" s="28"/>
      <c r="KL711" s="243"/>
      <c r="KM711" s="28"/>
      <c r="KN711" s="243"/>
      <c r="KO711" s="28"/>
      <c r="KP711" s="243"/>
      <c r="KQ711" s="28"/>
      <c r="KR711" s="243"/>
      <c r="KS711" s="28"/>
      <c r="KT711" s="243"/>
      <c r="KU711" s="28"/>
      <c r="KV711" s="243"/>
      <c r="KW711" s="28"/>
      <c r="KX711" s="243"/>
      <c r="KY711" s="28"/>
      <c r="KZ711" s="243"/>
      <c r="LA711" s="28"/>
      <c r="LB711" s="243"/>
      <c r="LC711" s="28"/>
      <c r="LD711" s="243"/>
      <c r="LE711" s="28"/>
      <c r="LF711" s="243"/>
      <c r="LG711" s="28"/>
      <c r="LH711" s="243"/>
      <c r="LI711" s="28"/>
      <c r="LJ711" s="243"/>
      <c r="LK711" s="28"/>
      <c r="LL711" s="243"/>
      <c r="LM711" s="28"/>
      <c r="LN711" s="243"/>
      <c r="LO711" s="28"/>
      <c r="LP711" s="243"/>
      <c r="LQ711" s="28"/>
      <c r="LR711" s="243"/>
      <c r="LS711" s="28"/>
      <c r="LT711" s="243"/>
      <c r="LU711" s="28"/>
      <c r="LV711" s="243"/>
      <c r="LW711" s="28"/>
      <c r="LX711" s="243"/>
      <c r="LY711" s="28"/>
      <c r="LZ711" s="243"/>
      <c r="MA711" s="28"/>
      <c r="MB711" s="243"/>
      <c r="MC711" s="28"/>
      <c r="MD711" s="243"/>
      <c r="ME711" s="28"/>
      <c r="MF711" s="243"/>
      <c r="MG711" s="28"/>
      <c r="MH711" s="243"/>
      <c r="MI711" s="28"/>
      <c r="MJ711" s="243"/>
      <c r="MK711" s="28"/>
      <c r="ML711" s="243"/>
      <c r="MM711" s="28"/>
      <c r="MN711" s="243"/>
      <c r="MO711" s="28"/>
      <c r="MP711" s="243"/>
      <c r="MQ711" s="28"/>
      <c r="MR711" s="243"/>
      <c r="MS711" s="28"/>
      <c r="MT711" s="243"/>
      <c r="MU711" s="28"/>
      <c r="MV711" s="243"/>
      <c r="MW711" s="28"/>
      <c r="MX711" s="243"/>
      <c r="MY711" s="28"/>
      <c r="MZ711" s="243"/>
      <c r="NA711" s="28"/>
      <c r="NB711" s="243"/>
      <c r="NC711" s="28"/>
      <c r="ND711" s="243"/>
      <c r="NE711" s="28"/>
      <c r="NF711" s="243"/>
      <c r="NG711" s="28"/>
      <c r="NH711" s="243"/>
      <c r="NI711" s="28"/>
      <c r="NJ711" s="243"/>
      <c r="NK711" s="28"/>
      <c r="NL711" s="243"/>
      <c r="NM711" s="28"/>
      <c r="NN711" s="243"/>
      <c r="NO711" s="28"/>
      <c r="NP711" s="243"/>
      <c r="NQ711" s="28"/>
      <c r="NR711" s="243"/>
      <c r="NS711" s="28"/>
      <c r="NT711" s="243"/>
      <c r="NU711" s="28"/>
      <c r="NV711" s="243"/>
      <c r="NW711" s="28"/>
      <c r="NX711" s="243"/>
      <c r="NY711" s="28"/>
      <c r="NZ711" s="243"/>
      <c r="OA711" s="28"/>
      <c r="OB711" s="243"/>
      <c r="OC711" s="28"/>
      <c r="OD711" s="243"/>
      <c r="OE711" s="28"/>
      <c r="OF711" s="243"/>
      <c r="OG711" s="28"/>
      <c r="OH711" s="243"/>
      <c r="OI711" s="28"/>
      <c r="OJ711" s="243"/>
      <c r="OK711" s="28"/>
      <c r="OL711" s="243"/>
      <c r="OM711" s="28"/>
      <c r="ON711" s="243"/>
      <c r="OO711" s="28"/>
      <c r="OP711" s="243"/>
      <c r="OQ711" s="28"/>
      <c r="OR711" s="243"/>
      <c r="OS711" s="28"/>
      <c r="OT711" s="243"/>
      <c r="OU711" s="28"/>
      <c r="OV711" s="243"/>
      <c r="OW711" s="28"/>
      <c r="OX711" s="243"/>
      <c r="OY711" s="28"/>
      <c r="OZ711" s="243"/>
      <c r="PA711" s="28"/>
      <c r="PB711" s="243"/>
      <c r="PC711" s="28"/>
      <c r="PD711" s="243"/>
      <c r="PE711" s="28"/>
      <c r="PF711" s="243"/>
      <c r="PG711" s="28"/>
      <c r="PH711" s="243"/>
      <c r="PI711" s="28"/>
      <c r="PJ711" s="243"/>
      <c r="PK711" s="28"/>
      <c r="PL711" s="243"/>
      <c r="PM711" s="28"/>
      <c r="PN711" s="243"/>
      <c r="PO711" s="28"/>
      <c r="PP711" s="243"/>
      <c r="PQ711" s="28"/>
      <c r="PR711" s="243"/>
      <c r="PS711" s="28"/>
      <c r="PT711" s="243"/>
      <c r="PU711" s="28"/>
      <c r="PV711" s="243"/>
      <c r="PW711" s="28"/>
      <c r="PX711" s="243"/>
      <c r="PY711" s="28"/>
      <c r="PZ711" s="243"/>
      <c r="QA711" s="28"/>
      <c r="QB711" s="243"/>
      <c r="QC711" s="28"/>
      <c r="QD711" s="243"/>
      <c r="QE711" s="28"/>
      <c r="QF711" s="243"/>
      <c r="QG711" s="28"/>
      <c r="QH711" s="243"/>
      <c r="QI711" s="28"/>
      <c r="QJ711" s="243"/>
      <c r="QK711" s="28"/>
      <c r="QL711" s="243"/>
      <c r="QM711" s="28"/>
      <c r="QN711" s="243"/>
      <c r="QO711" s="28"/>
      <c r="QP711" s="243"/>
      <c r="QQ711" s="28"/>
      <c r="QR711" s="243"/>
      <c r="QS711" s="28"/>
      <c r="QT711" s="243"/>
      <c r="QU711" s="28"/>
      <c r="QV711" s="243"/>
      <c r="QW711" s="28"/>
      <c r="QX711" s="243"/>
      <c r="QY711" s="28"/>
      <c r="QZ711" s="243"/>
      <c r="RA711" s="28"/>
      <c r="RB711" s="243"/>
      <c r="RC711" s="28"/>
      <c r="RD711" s="243"/>
      <c r="RE711" s="28"/>
      <c r="RF711" s="243"/>
      <c r="RG711" s="28"/>
      <c r="RH711" s="243"/>
      <c r="RI711" s="28"/>
      <c r="RJ711" s="243"/>
      <c r="RK711" s="28"/>
      <c r="RL711" s="243"/>
      <c r="RM711" s="28"/>
      <c r="RN711" s="243"/>
      <c r="RO711" s="28"/>
      <c r="RP711" s="243"/>
      <c r="RQ711" s="28"/>
      <c r="RR711" s="243"/>
      <c r="RS711" s="28"/>
      <c r="RT711" s="243"/>
      <c r="RU711" s="28"/>
      <c r="RV711" s="243"/>
      <c r="RW711" s="28"/>
      <c r="RX711" s="243"/>
      <c r="RY711" s="28"/>
      <c r="RZ711" s="243"/>
      <c r="SA711" s="28"/>
      <c r="SB711" s="243"/>
      <c r="SC711" s="28"/>
      <c r="SD711" s="243"/>
      <c r="SE711" s="28"/>
      <c r="SF711" s="243"/>
      <c r="SG711" s="28"/>
      <c r="SH711" s="243"/>
      <c r="SI711" s="28"/>
      <c r="SJ711" s="243"/>
      <c r="SK711" s="28"/>
      <c r="SL711" s="243"/>
      <c r="SM711" s="28"/>
      <c r="SN711" s="243"/>
      <c r="SO711" s="28"/>
      <c r="SP711" s="243"/>
      <c r="SQ711" s="28"/>
      <c r="SR711" s="243"/>
      <c r="SS711" s="28"/>
      <c r="ST711" s="243"/>
      <c r="SU711" s="28"/>
      <c r="SV711" s="243"/>
      <c r="SW711" s="28"/>
      <c r="SX711" s="243"/>
      <c r="SY711" s="28"/>
      <c r="SZ711" s="243"/>
      <c r="TA711" s="28"/>
      <c r="TB711" s="243"/>
      <c r="TC711" s="28"/>
      <c r="TD711" s="243"/>
      <c r="TE711" s="28"/>
      <c r="TF711" s="243"/>
      <c r="TG711" s="28"/>
      <c r="TH711" s="243"/>
      <c r="TI711" s="28"/>
      <c r="TJ711" s="243"/>
      <c r="TK711" s="28"/>
      <c r="TL711" s="243"/>
      <c r="TM711" s="28"/>
      <c r="TN711" s="243"/>
      <c r="TO711" s="28"/>
      <c r="TP711" s="243"/>
      <c r="TQ711" s="28"/>
      <c r="TR711" s="243"/>
      <c r="TS711" s="28"/>
      <c r="TT711" s="243"/>
      <c r="TU711" s="28"/>
      <c r="TV711" s="243"/>
      <c r="TW711" s="28"/>
      <c r="TX711" s="243"/>
      <c r="TY711" s="28"/>
      <c r="TZ711" s="243"/>
      <c r="UA711" s="28"/>
      <c r="UB711" s="243"/>
      <c r="UC711" s="28"/>
      <c r="UD711" s="243"/>
      <c r="UE711" s="28"/>
      <c r="UF711" s="243"/>
      <c r="UG711" s="28"/>
      <c r="UH711" s="243"/>
      <c r="UI711" s="28"/>
      <c r="UJ711" s="243"/>
      <c r="UK711" s="28"/>
      <c r="UL711" s="243"/>
      <c r="UM711" s="28"/>
      <c r="UN711" s="243"/>
      <c r="UO711" s="28"/>
      <c r="UP711" s="243"/>
      <c r="UQ711" s="28"/>
      <c r="UR711" s="243"/>
      <c r="US711" s="28"/>
      <c r="UT711" s="243"/>
      <c r="UU711" s="28"/>
      <c r="UV711" s="243"/>
      <c r="UW711" s="28"/>
      <c r="UX711" s="243"/>
      <c r="UY711" s="28"/>
      <c r="UZ711" s="243"/>
      <c r="VA711" s="28"/>
      <c r="VB711" s="243"/>
      <c r="VC711" s="28"/>
      <c r="VD711" s="243"/>
      <c r="VE711" s="28"/>
      <c r="VF711" s="243"/>
      <c r="VG711" s="28"/>
      <c r="VH711" s="243"/>
      <c r="VI711" s="28"/>
      <c r="VJ711" s="243"/>
      <c r="VK711" s="28"/>
      <c r="VL711" s="243"/>
      <c r="VM711" s="28"/>
      <c r="VN711" s="243"/>
      <c r="VO711" s="28"/>
      <c r="VP711" s="243"/>
      <c r="VQ711" s="28"/>
      <c r="VR711" s="243"/>
      <c r="VS711" s="28"/>
      <c r="VT711" s="243"/>
      <c r="VU711" s="28"/>
      <c r="VV711" s="243"/>
      <c r="VW711" s="28"/>
      <c r="VX711" s="243"/>
      <c r="VY711" s="28"/>
      <c r="VZ711" s="243"/>
      <c r="WA711" s="28"/>
      <c r="WB711" s="243"/>
      <c r="WC711" s="28"/>
      <c r="WD711" s="243"/>
      <c r="WE711" s="28"/>
      <c r="WF711" s="243"/>
      <c r="WG711" s="28"/>
      <c r="WH711" s="243"/>
      <c r="WI711" s="28"/>
      <c r="WJ711" s="243"/>
      <c r="WK711" s="28"/>
      <c r="WL711" s="243"/>
      <c r="WM711" s="28"/>
      <c r="WN711" s="243"/>
      <c r="WO711" s="28"/>
      <c r="WP711" s="243"/>
      <c r="WQ711" s="28"/>
      <c r="WR711" s="243"/>
      <c r="WS711" s="28"/>
      <c r="WT711" s="243"/>
      <c r="WU711" s="28"/>
      <c r="WV711" s="243"/>
      <c r="WW711" s="28"/>
      <c r="WX711" s="243"/>
      <c r="WY711" s="28"/>
      <c r="WZ711" s="243"/>
      <c r="XA711" s="28"/>
      <c r="XB711" s="243"/>
      <c r="XC711" s="28"/>
      <c r="XD711" s="243"/>
      <c r="XE711" s="28"/>
      <c r="XF711" s="243"/>
      <c r="XG711" s="28"/>
      <c r="XH711" s="243"/>
      <c r="XI711" s="28"/>
      <c r="XJ711" s="243"/>
      <c r="XK711" s="28"/>
      <c r="XL711" s="243"/>
      <c r="XM711" s="28"/>
      <c r="XN711" s="243"/>
      <c r="XO711" s="28"/>
      <c r="XP711" s="243"/>
      <c r="XQ711" s="28"/>
      <c r="XR711" s="243"/>
      <c r="XS711" s="28"/>
      <c r="XT711" s="243"/>
      <c r="XU711" s="28"/>
      <c r="XV711" s="243"/>
      <c r="XW711" s="28"/>
      <c r="XX711" s="243"/>
      <c r="XY711" s="28"/>
      <c r="XZ711" s="243"/>
      <c r="YA711" s="28"/>
      <c r="YB711" s="243"/>
      <c r="YC711" s="28"/>
      <c r="YD711" s="243"/>
      <c r="YE711" s="28"/>
      <c r="YF711" s="243"/>
      <c r="YG711" s="28"/>
      <c r="YH711" s="243"/>
      <c r="YI711" s="28"/>
      <c r="YJ711" s="243"/>
      <c r="YK711" s="28"/>
      <c r="YL711" s="243"/>
      <c r="YM711" s="28"/>
      <c r="YN711" s="243"/>
      <c r="YO711" s="28"/>
      <c r="YP711" s="243"/>
      <c r="YQ711" s="28"/>
      <c r="YR711" s="243"/>
      <c r="YS711" s="28"/>
      <c r="YT711" s="243"/>
      <c r="YU711" s="28"/>
      <c r="YV711" s="243"/>
      <c r="YW711" s="28"/>
      <c r="YX711" s="243"/>
      <c r="YY711" s="28"/>
      <c r="YZ711" s="243"/>
      <c r="ZA711" s="28"/>
      <c r="ZB711" s="243"/>
      <c r="ZC711" s="28"/>
      <c r="ZD711" s="243"/>
      <c r="ZE711" s="28"/>
      <c r="ZF711" s="243"/>
      <c r="ZG711" s="28"/>
      <c r="ZH711" s="243"/>
      <c r="ZI711" s="28"/>
      <c r="ZJ711" s="243"/>
      <c r="ZK711" s="28"/>
      <c r="ZL711" s="243"/>
      <c r="ZM711" s="28"/>
      <c r="ZN711" s="243"/>
      <c r="ZO711" s="28"/>
      <c r="ZP711" s="243"/>
      <c r="ZQ711" s="28"/>
      <c r="ZR711" s="243"/>
      <c r="ZS711" s="28"/>
      <c r="ZT711" s="243"/>
      <c r="ZU711" s="28"/>
      <c r="ZV711" s="243"/>
      <c r="ZW711" s="28"/>
      <c r="ZX711" s="243"/>
      <c r="ZY711" s="28"/>
      <c r="ZZ711" s="243"/>
      <c r="AAA711" s="28"/>
      <c r="AAB711" s="243"/>
      <c r="AAC711" s="28"/>
      <c r="AAD711" s="243"/>
      <c r="AAE711" s="28"/>
      <c r="AAF711" s="243"/>
      <c r="AAG711" s="28"/>
      <c r="AAH711" s="243"/>
      <c r="AAI711" s="28"/>
      <c r="AAJ711" s="243"/>
      <c r="AAK711" s="28"/>
      <c r="AAL711" s="243"/>
      <c r="AAM711" s="28"/>
      <c r="AAN711" s="243"/>
      <c r="AAO711" s="28"/>
      <c r="AAP711" s="243"/>
      <c r="AAQ711" s="28"/>
      <c r="AAR711" s="243"/>
      <c r="AAS711" s="28"/>
      <c r="AAT711" s="243"/>
      <c r="AAU711" s="28"/>
      <c r="AAV711" s="243"/>
      <c r="AAW711" s="28"/>
      <c r="AAX711" s="243"/>
      <c r="AAY711" s="28"/>
      <c r="AAZ711" s="243"/>
      <c r="ABA711" s="28"/>
      <c r="ABB711" s="243"/>
      <c r="ABC711" s="28"/>
      <c r="ABD711" s="243"/>
      <c r="ABE711" s="28"/>
      <c r="ABF711" s="243"/>
      <c r="ABG711" s="28"/>
      <c r="ABH711" s="243"/>
      <c r="ABI711" s="28"/>
      <c r="ABJ711" s="243"/>
      <c r="ABK711" s="28"/>
      <c r="ABL711" s="243"/>
      <c r="ABM711" s="28"/>
      <c r="ABN711" s="243"/>
      <c r="ABO711" s="28"/>
      <c r="ABP711" s="243"/>
      <c r="ABQ711" s="28"/>
      <c r="ABR711" s="243"/>
      <c r="ABS711" s="28"/>
      <c r="ABT711" s="243"/>
      <c r="ABU711" s="28"/>
      <c r="ABV711" s="243"/>
      <c r="ABW711" s="28"/>
      <c r="ABX711" s="243"/>
      <c r="ABY711" s="28"/>
      <c r="ABZ711" s="243"/>
      <c r="ACA711" s="28"/>
      <c r="ACB711" s="243"/>
      <c r="ACC711" s="28"/>
      <c r="ACD711" s="243"/>
      <c r="ACE711" s="28"/>
      <c r="ACF711" s="243"/>
      <c r="ACG711" s="28"/>
      <c r="ACH711" s="243"/>
      <c r="ACI711" s="28"/>
      <c r="ACJ711" s="243"/>
      <c r="ACK711" s="28"/>
      <c r="ACL711" s="243"/>
      <c r="ACM711" s="28"/>
      <c r="ACN711" s="243"/>
      <c r="ACO711" s="28"/>
      <c r="ACP711" s="243"/>
      <c r="ACQ711" s="28"/>
      <c r="ACR711" s="243"/>
      <c r="ACS711" s="28"/>
      <c r="ACT711" s="243"/>
      <c r="ACU711" s="28"/>
      <c r="ACV711" s="243"/>
      <c r="ACW711" s="28"/>
      <c r="ACX711" s="243"/>
      <c r="ACY711" s="28"/>
      <c r="ACZ711" s="243"/>
      <c r="ADA711" s="28"/>
      <c r="ADB711" s="243"/>
      <c r="ADC711" s="28"/>
      <c r="ADD711" s="243"/>
      <c r="ADE711" s="28"/>
      <c r="ADF711" s="243"/>
      <c r="ADG711" s="28"/>
      <c r="ADH711" s="243"/>
      <c r="ADI711" s="28"/>
      <c r="ADJ711" s="243"/>
      <c r="ADK711" s="28"/>
      <c r="ADL711" s="243"/>
      <c r="ADM711" s="28"/>
      <c r="ADN711" s="243"/>
      <c r="ADO711" s="28"/>
      <c r="ADP711" s="243"/>
      <c r="ADQ711" s="28"/>
      <c r="ADR711" s="243"/>
      <c r="ADS711" s="28"/>
      <c r="ADT711" s="243"/>
      <c r="ADU711" s="28"/>
      <c r="ADV711" s="243"/>
      <c r="ADW711" s="28"/>
      <c r="ADX711" s="243"/>
      <c r="ADY711" s="28"/>
      <c r="ADZ711" s="243"/>
      <c r="AEA711" s="28"/>
      <c r="AEB711" s="243"/>
      <c r="AEC711" s="28"/>
      <c r="AED711" s="243"/>
      <c r="AEE711" s="28"/>
      <c r="AEF711" s="243"/>
      <c r="AEG711" s="28"/>
      <c r="AEH711" s="243"/>
      <c r="AEI711" s="28"/>
      <c r="AEJ711" s="243"/>
      <c r="AEK711" s="28"/>
      <c r="AEL711" s="243"/>
      <c r="AEM711" s="28"/>
      <c r="AEN711" s="243"/>
      <c r="AEO711" s="28"/>
      <c r="AEP711" s="243"/>
      <c r="AEQ711" s="28"/>
      <c r="AER711" s="243"/>
      <c r="AES711" s="28"/>
      <c r="AET711" s="243"/>
      <c r="AEU711" s="28"/>
      <c r="AEV711" s="243"/>
      <c r="AEW711" s="28"/>
      <c r="AEX711" s="243"/>
      <c r="AEY711" s="28"/>
      <c r="AEZ711" s="243"/>
      <c r="AFA711" s="28"/>
      <c r="AFB711" s="243"/>
      <c r="AFC711" s="28"/>
      <c r="AFD711" s="243"/>
      <c r="AFE711" s="28"/>
      <c r="AFF711" s="243"/>
      <c r="AFG711" s="28"/>
      <c r="AFH711" s="243"/>
      <c r="AFI711" s="28"/>
      <c r="AFJ711" s="243"/>
      <c r="AFK711" s="28"/>
      <c r="AFL711" s="243"/>
      <c r="AFM711" s="28"/>
      <c r="AFN711" s="243"/>
      <c r="AFO711" s="28"/>
      <c r="AFP711" s="243"/>
      <c r="AFQ711" s="28"/>
      <c r="AFR711" s="243"/>
      <c r="AFS711" s="28"/>
      <c r="AFT711" s="243"/>
      <c r="AFU711" s="28"/>
      <c r="AFV711" s="243"/>
      <c r="AFW711" s="28"/>
      <c r="AFX711" s="243"/>
      <c r="AFY711" s="28"/>
      <c r="AFZ711" s="243"/>
      <c r="AGA711" s="28"/>
      <c r="AGB711" s="243"/>
      <c r="AGC711" s="28"/>
      <c r="AGD711" s="243"/>
      <c r="AGE711" s="28"/>
      <c r="AGF711" s="243"/>
      <c r="AGG711" s="28"/>
      <c r="AGH711" s="243"/>
      <c r="AGI711" s="28"/>
      <c r="AGJ711" s="243"/>
      <c r="AGK711" s="28"/>
      <c r="AGL711" s="243"/>
      <c r="AGM711" s="28"/>
      <c r="AGN711" s="243"/>
      <c r="AGO711" s="28"/>
      <c r="AGP711" s="243"/>
      <c r="AGQ711" s="28"/>
      <c r="AGR711" s="243"/>
      <c r="AGS711" s="28"/>
      <c r="AGT711" s="243"/>
      <c r="AGU711" s="28"/>
      <c r="AGV711" s="243"/>
      <c r="AGW711" s="28"/>
      <c r="AGX711" s="243"/>
      <c r="AGY711" s="28"/>
      <c r="AGZ711" s="243"/>
      <c r="AHA711" s="28"/>
      <c r="AHB711" s="243"/>
      <c r="AHC711" s="28"/>
      <c r="AHD711" s="243"/>
      <c r="AHE711" s="28"/>
      <c r="AHF711" s="243"/>
      <c r="AHG711" s="28"/>
      <c r="AHH711" s="243"/>
      <c r="AHI711" s="28"/>
      <c r="AHJ711" s="243"/>
      <c r="AHK711" s="28"/>
      <c r="AHL711" s="243"/>
      <c r="AHM711" s="28"/>
      <c r="AHN711" s="243"/>
      <c r="AHO711" s="28"/>
      <c r="AHP711" s="243"/>
      <c r="AHQ711" s="28"/>
      <c r="AHR711" s="243"/>
      <c r="AHS711" s="28"/>
      <c r="AHT711" s="243"/>
      <c r="AHU711" s="28"/>
      <c r="AHV711" s="243"/>
      <c r="AHW711" s="28"/>
      <c r="AHX711" s="243"/>
      <c r="AHY711" s="28"/>
      <c r="AHZ711" s="243"/>
      <c r="AIA711" s="28"/>
      <c r="AIB711" s="243"/>
      <c r="AIC711" s="28"/>
      <c r="AID711" s="243"/>
      <c r="AIE711" s="28"/>
      <c r="AIF711" s="243"/>
      <c r="AIG711" s="28"/>
      <c r="AIH711" s="243"/>
      <c r="AII711" s="28"/>
      <c r="AIJ711" s="243"/>
      <c r="AIK711" s="28"/>
      <c r="AIL711" s="243"/>
      <c r="AIM711" s="28"/>
      <c r="AIN711" s="243"/>
      <c r="AIO711" s="28"/>
      <c r="AIP711" s="243"/>
      <c r="AIQ711" s="28"/>
      <c r="AIR711" s="243"/>
      <c r="AIS711" s="28"/>
      <c r="AIT711" s="243"/>
      <c r="AIU711" s="28"/>
      <c r="AIV711" s="243"/>
      <c r="AIW711" s="28"/>
      <c r="AIX711" s="243"/>
      <c r="AIY711" s="28"/>
      <c r="AIZ711" s="243"/>
      <c r="AJA711" s="28"/>
      <c r="AJB711" s="243"/>
      <c r="AJC711" s="28"/>
      <c r="AJD711" s="243"/>
      <c r="AJE711" s="28"/>
      <c r="AJF711" s="243"/>
      <c r="AJG711" s="28"/>
      <c r="AJH711" s="243"/>
      <c r="AJI711" s="28"/>
      <c r="AJJ711" s="243"/>
      <c r="AJK711" s="28"/>
      <c r="AJL711" s="243"/>
      <c r="AJM711" s="28"/>
      <c r="AJN711" s="243"/>
      <c r="AJO711" s="28"/>
      <c r="AJP711" s="243"/>
      <c r="AJQ711" s="28"/>
      <c r="AJR711" s="243"/>
      <c r="AJS711" s="28"/>
      <c r="AJT711" s="243"/>
      <c r="AJU711" s="28"/>
      <c r="AJV711" s="243"/>
      <c r="AJW711" s="28"/>
      <c r="AJX711" s="243"/>
      <c r="AJY711" s="28"/>
      <c r="AJZ711" s="243"/>
      <c r="AKA711" s="28"/>
      <c r="AKB711" s="243"/>
      <c r="AKC711" s="28"/>
      <c r="AKD711" s="243"/>
      <c r="AKE711" s="28"/>
      <c r="AKF711" s="243"/>
      <c r="AKG711" s="28"/>
      <c r="AKH711" s="243"/>
      <c r="AKI711" s="28"/>
      <c r="AKJ711" s="243"/>
      <c r="AKK711" s="28"/>
      <c r="AKL711" s="243"/>
      <c r="AKM711" s="28"/>
      <c r="AKN711" s="243"/>
      <c r="AKO711" s="28"/>
      <c r="AKP711" s="243"/>
      <c r="AKQ711" s="28"/>
      <c r="AKR711" s="243"/>
      <c r="AKS711" s="28"/>
      <c r="AKT711" s="243"/>
      <c r="AKU711" s="28"/>
      <c r="AKV711" s="243"/>
      <c r="AKW711" s="28"/>
      <c r="AKX711" s="243"/>
      <c r="AKY711" s="28"/>
      <c r="AKZ711" s="243"/>
      <c r="ALA711" s="28"/>
      <c r="ALB711" s="243"/>
      <c r="ALC711" s="28"/>
      <c r="ALD711" s="243"/>
      <c r="ALE711" s="28"/>
      <c r="ALF711" s="243"/>
      <c r="ALG711" s="28"/>
      <c r="ALH711" s="243"/>
      <c r="ALI711" s="28"/>
      <c r="ALJ711" s="243"/>
      <c r="ALK711" s="28"/>
      <c r="ALL711" s="243"/>
      <c r="ALM711" s="28"/>
      <c r="ALN711" s="243"/>
      <c r="ALO711" s="28"/>
      <c r="ALP711" s="243"/>
      <c r="ALQ711" s="28"/>
      <c r="ALR711" s="243"/>
      <c r="ALS711" s="28"/>
      <c r="ALT711" s="243"/>
      <c r="ALU711" s="28"/>
      <c r="ALV711" s="243"/>
      <c r="ALW711" s="28"/>
      <c r="ALX711" s="243"/>
      <c r="ALY711" s="28"/>
      <c r="ALZ711" s="243"/>
      <c r="AMA711" s="28"/>
      <c r="AMB711" s="243"/>
      <c r="AMC711" s="28"/>
      <c r="AMD711" s="243"/>
      <c r="AME711" s="28"/>
      <c r="AMF711" s="243"/>
      <c r="AMG711" s="28"/>
      <c r="AMH711" s="243"/>
      <c r="AMI711" s="28"/>
      <c r="AMJ711" s="243"/>
      <c r="AMK711" s="28"/>
      <c r="AML711" s="243"/>
      <c r="AMM711" s="28"/>
      <c r="AMN711" s="243"/>
      <c r="AMO711" s="28"/>
      <c r="AMP711" s="243"/>
      <c r="AMQ711" s="28"/>
      <c r="AMR711" s="243"/>
      <c r="AMS711" s="28"/>
      <c r="AMT711" s="243"/>
      <c r="AMU711" s="28"/>
      <c r="AMV711" s="243"/>
      <c r="AMW711" s="28"/>
      <c r="AMX711" s="243"/>
      <c r="AMY711" s="28"/>
      <c r="AMZ711" s="243"/>
      <c r="ANA711" s="28"/>
      <c r="ANB711" s="243"/>
      <c r="ANC711" s="28"/>
      <c r="AND711" s="243"/>
      <c r="ANE711" s="28"/>
      <c r="ANF711" s="243"/>
      <c r="ANG711" s="28"/>
      <c r="ANH711" s="243"/>
      <c r="ANI711" s="28"/>
      <c r="ANJ711" s="243"/>
      <c r="ANK711" s="28"/>
      <c r="ANL711" s="243"/>
      <c r="ANM711" s="28"/>
      <c r="ANN711" s="243"/>
      <c r="ANO711" s="28"/>
      <c r="ANP711" s="243"/>
      <c r="ANQ711" s="28"/>
      <c r="ANR711" s="243"/>
      <c r="ANS711" s="28"/>
      <c r="ANT711" s="243"/>
      <c r="ANU711" s="28"/>
      <c r="ANV711" s="243"/>
      <c r="ANW711" s="28"/>
      <c r="ANX711" s="243"/>
      <c r="ANY711" s="28"/>
      <c r="ANZ711" s="243"/>
      <c r="AOA711" s="28"/>
      <c r="AOB711" s="243"/>
      <c r="AOC711" s="28"/>
      <c r="AOD711" s="243"/>
      <c r="AOE711" s="28"/>
      <c r="AOF711" s="243"/>
      <c r="AOG711" s="28"/>
      <c r="AOH711" s="243"/>
      <c r="AOI711" s="28"/>
      <c r="AOJ711" s="243"/>
      <c r="AOK711" s="28"/>
      <c r="AOL711" s="243"/>
      <c r="AOM711" s="28"/>
      <c r="AON711" s="243"/>
      <c r="AOO711" s="28"/>
      <c r="AOP711" s="243"/>
      <c r="AOQ711" s="28"/>
      <c r="AOR711" s="243"/>
      <c r="AOS711" s="28"/>
      <c r="AOT711" s="243"/>
      <c r="AOU711" s="28"/>
      <c r="AOV711" s="243"/>
      <c r="AOW711" s="28"/>
      <c r="AOX711" s="243"/>
      <c r="AOY711" s="28"/>
      <c r="AOZ711" s="243"/>
      <c r="APA711" s="28"/>
      <c r="APB711" s="243"/>
      <c r="APC711" s="28"/>
      <c r="APD711" s="243"/>
      <c r="APE711" s="28"/>
      <c r="APF711" s="243"/>
      <c r="APG711" s="28"/>
      <c r="APH711" s="243"/>
      <c r="API711" s="28"/>
      <c r="APJ711" s="243"/>
      <c r="APK711" s="28"/>
      <c r="APL711" s="243"/>
      <c r="APM711" s="28"/>
      <c r="APN711" s="243"/>
      <c r="APO711" s="28"/>
      <c r="APP711" s="243"/>
      <c r="APQ711" s="28"/>
      <c r="APR711" s="243"/>
      <c r="APS711" s="28"/>
      <c r="APT711" s="243"/>
      <c r="APU711" s="28"/>
      <c r="APV711" s="243"/>
      <c r="APW711" s="28"/>
      <c r="APX711" s="243"/>
      <c r="APY711" s="28"/>
      <c r="APZ711" s="243"/>
      <c r="AQA711" s="28"/>
      <c r="AQB711" s="243"/>
      <c r="AQC711" s="28"/>
      <c r="AQD711" s="243"/>
      <c r="AQE711" s="28"/>
      <c r="AQF711" s="243"/>
      <c r="AQG711" s="28"/>
      <c r="AQH711" s="243"/>
      <c r="AQI711" s="28"/>
      <c r="AQJ711" s="243"/>
      <c r="AQK711" s="28"/>
      <c r="AQL711" s="243"/>
      <c r="AQM711" s="28"/>
      <c r="AQN711" s="243"/>
      <c r="AQO711" s="28"/>
      <c r="AQP711" s="243"/>
      <c r="AQQ711" s="28"/>
      <c r="AQR711" s="243"/>
      <c r="AQS711" s="28"/>
      <c r="AQT711" s="243"/>
      <c r="AQU711" s="28"/>
      <c r="AQV711" s="243"/>
      <c r="AQW711" s="28"/>
      <c r="AQX711" s="243"/>
      <c r="AQY711" s="28"/>
      <c r="AQZ711" s="243"/>
      <c r="ARA711" s="28"/>
      <c r="ARB711" s="243"/>
      <c r="ARC711" s="28"/>
      <c r="ARD711" s="243"/>
      <c r="ARE711" s="28"/>
      <c r="ARF711" s="243"/>
      <c r="ARG711" s="28"/>
      <c r="ARH711" s="243"/>
      <c r="ARI711" s="28"/>
      <c r="ARJ711" s="243"/>
      <c r="ARK711" s="28"/>
      <c r="ARL711" s="243"/>
      <c r="ARM711" s="28"/>
      <c r="ARN711" s="243"/>
      <c r="ARO711" s="28"/>
      <c r="ARP711" s="243"/>
      <c r="ARQ711" s="28"/>
      <c r="ARR711" s="243"/>
      <c r="ARS711" s="28"/>
      <c r="ART711" s="243"/>
      <c r="ARU711" s="28"/>
      <c r="ARV711" s="243"/>
      <c r="ARW711" s="28"/>
      <c r="ARX711" s="243"/>
      <c r="ARY711" s="28"/>
      <c r="ARZ711" s="243"/>
      <c r="ASA711" s="28"/>
      <c r="ASB711" s="243"/>
      <c r="ASC711" s="28"/>
      <c r="ASD711" s="243"/>
      <c r="ASE711" s="28"/>
      <c r="ASF711" s="243"/>
      <c r="ASG711" s="28"/>
      <c r="ASH711" s="243"/>
      <c r="ASI711" s="28"/>
      <c r="ASJ711" s="243"/>
      <c r="ASK711" s="28"/>
      <c r="ASL711" s="243"/>
      <c r="ASM711" s="28"/>
      <c r="ASN711" s="243"/>
      <c r="ASO711" s="28"/>
      <c r="ASP711" s="243"/>
      <c r="ASQ711" s="28"/>
      <c r="ASR711" s="243"/>
      <c r="ASS711" s="28"/>
      <c r="AST711" s="243"/>
      <c r="ASU711" s="28"/>
      <c r="ASV711" s="243"/>
      <c r="ASW711" s="28"/>
      <c r="ASX711" s="243"/>
      <c r="ASY711" s="28"/>
      <c r="ASZ711" s="243"/>
      <c r="ATA711" s="28"/>
      <c r="ATB711" s="243"/>
      <c r="ATC711" s="28"/>
      <c r="ATD711" s="243"/>
      <c r="ATE711" s="28"/>
      <c r="ATF711" s="243"/>
      <c r="ATG711" s="28"/>
      <c r="ATH711" s="243"/>
      <c r="ATI711" s="28"/>
      <c r="ATJ711" s="243"/>
      <c r="ATK711" s="28"/>
      <c r="ATL711" s="243"/>
      <c r="ATM711" s="28"/>
      <c r="ATN711" s="243"/>
      <c r="ATO711" s="28"/>
      <c r="ATP711" s="243"/>
      <c r="ATQ711" s="28"/>
      <c r="ATR711" s="243"/>
      <c r="ATS711" s="28"/>
      <c r="ATT711" s="243"/>
      <c r="ATU711" s="28"/>
      <c r="ATV711" s="243"/>
      <c r="ATW711" s="28"/>
      <c r="ATX711" s="243"/>
      <c r="ATY711" s="28"/>
      <c r="ATZ711" s="243"/>
      <c r="AUA711" s="28"/>
      <c r="AUB711" s="243"/>
      <c r="AUC711" s="28"/>
      <c r="AUD711" s="243"/>
      <c r="AUE711" s="28"/>
      <c r="AUF711" s="243"/>
      <c r="AUG711" s="28"/>
      <c r="AUH711" s="243"/>
      <c r="AUI711" s="28"/>
      <c r="AUJ711" s="243"/>
      <c r="AUK711" s="28"/>
      <c r="AUL711" s="243"/>
      <c r="AUM711" s="28"/>
      <c r="AUN711" s="243"/>
      <c r="AUO711" s="28"/>
      <c r="AUP711" s="243"/>
      <c r="AUQ711" s="28"/>
      <c r="AUR711" s="243"/>
      <c r="AUS711" s="28"/>
      <c r="AUT711" s="243"/>
      <c r="AUU711" s="28"/>
      <c r="AUV711" s="243"/>
      <c r="AUW711" s="28"/>
      <c r="AUX711" s="243"/>
      <c r="AUY711" s="28"/>
      <c r="AUZ711" s="243"/>
      <c r="AVA711" s="28"/>
      <c r="AVB711" s="243"/>
      <c r="AVC711" s="28"/>
      <c r="AVD711" s="243"/>
      <c r="AVE711" s="28"/>
      <c r="AVF711" s="243"/>
      <c r="AVG711" s="28"/>
      <c r="AVH711" s="243"/>
      <c r="AVI711" s="28"/>
      <c r="AVJ711" s="243"/>
      <c r="AVK711" s="28"/>
      <c r="AVL711" s="243"/>
      <c r="AVM711" s="28"/>
      <c r="AVN711" s="243"/>
      <c r="AVO711" s="28"/>
      <c r="AVP711" s="243"/>
      <c r="AVQ711" s="28"/>
      <c r="AVR711" s="243"/>
      <c r="AVS711" s="28"/>
      <c r="AVT711" s="243"/>
      <c r="AVU711" s="28"/>
      <c r="AVV711" s="243"/>
      <c r="AVW711" s="28"/>
      <c r="AVX711" s="243"/>
      <c r="AVY711" s="28"/>
      <c r="AVZ711" s="243"/>
      <c r="AWA711" s="28"/>
      <c r="AWB711" s="243"/>
      <c r="AWC711" s="28"/>
      <c r="AWD711" s="243"/>
      <c r="AWE711" s="28"/>
      <c r="AWF711" s="243"/>
      <c r="AWG711" s="28"/>
      <c r="AWH711" s="243"/>
      <c r="AWI711" s="28"/>
      <c r="AWJ711" s="243"/>
      <c r="AWK711" s="28"/>
      <c r="AWL711" s="243"/>
      <c r="AWM711" s="28"/>
      <c r="AWN711" s="243"/>
      <c r="AWO711" s="28"/>
      <c r="AWP711" s="243"/>
      <c r="AWQ711" s="28"/>
      <c r="AWR711" s="243"/>
      <c r="AWS711" s="28"/>
      <c r="AWT711" s="243"/>
      <c r="AWU711" s="28"/>
      <c r="AWV711" s="243"/>
      <c r="AWW711" s="28"/>
      <c r="AWX711" s="243"/>
      <c r="AWY711" s="28"/>
      <c r="AWZ711" s="243"/>
      <c r="AXA711" s="28"/>
      <c r="AXB711" s="243"/>
      <c r="AXC711" s="28"/>
      <c r="AXD711" s="243"/>
      <c r="AXE711" s="28"/>
      <c r="AXF711" s="243"/>
      <c r="AXG711" s="28"/>
      <c r="AXH711" s="243"/>
      <c r="AXI711" s="28"/>
      <c r="AXJ711" s="243"/>
      <c r="AXK711" s="28"/>
      <c r="AXL711" s="243"/>
      <c r="AXM711" s="28"/>
      <c r="AXN711" s="243"/>
      <c r="AXO711" s="28"/>
      <c r="AXP711" s="243"/>
      <c r="AXQ711" s="28"/>
      <c r="AXR711" s="243"/>
      <c r="AXS711" s="28"/>
      <c r="AXT711" s="243"/>
      <c r="AXU711" s="28"/>
      <c r="AXV711" s="243"/>
      <c r="AXW711" s="28"/>
      <c r="AXX711" s="243"/>
      <c r="AXY711" s="28"/>
      <c r="AXZ711" s="243"/>
      <c r="AYA711" s="28"/>
      <c r="AYB711" s="243"/>
      <c r="AYC711" s="28"/>
      <c r="AYD711" s="243"/>
      <c r="AYE711" s="28"/>
      <c r="AYF711" s="243"/>
      <c r="AYG711" s="28"/>
      <c r="AYH711" s="243"/>
      <c r="AYI711" s="28"/>
      <c r="AYJ711" s="243"/>
      <c r="AYK711" s="28"/>
      <c r="AYL711" s="243"/>
      <c r="AYM711" s="28"/>
      <c r="AYN711" s="243"/>
      <c r="AYO711" s="28"/>
      <c r="AYP711" s="243"/>
      <c r="AYQ711" s="28"/>
      <c r="AYR711" s="243"/>
      <c r="AYS711" s="28"/>
      <c r="AYT711" s="243"/>
      <c r="AYU711" s="28"/>
      <c r="AYV711" s="243"/>
      <c r="AYW711" s="28"/>
      <c r="AYX711" s="243"/>
      <c r="AYY711" s="28"/>
      <c r="AYZ711" s="243"/>
      <c r="AZA711" s="28"/>
      <c r="AZB711" s="243"/>
      <c r="AZC711" s="28"/>
      <c r="AZD711" s="243"/>
      <c r="AZE711" s="28"/>
      <c r="AZF711" s="243"/>
      <c r="AZG711" s="28"/>
      <c r="AZH711" s="243"/>
      <c r="AZI711" s="28"/>
      <c r="AZJ711" s="243"/>
      <c r="AZK711" s="28"/>
      <c r="AZL711" s="243"/>
      <c r="AZM711" s="28"/>
      <c r="AZN711" s="243"/>
      <c r="AZO711" s="28"/>
      <c r="AZP711" s="243"/>
      <c r="AZQ711" s="28"/>
      <c r="AZR711" s="243"/>
      <c r="AZS711" s="28"/>
      <c r="AZT711" s="243"/>
      <c r="AZU711" s="28"/>
      <c r="AZV711" s="243"/>
      <c r="AZW711" s="28"/>
      <c r="AZX711" s="243"/>
      <c r="AZY711" s="28"/>
      <c r="AZZ711" s="243"/>
      <c r="BAA711" s="28"/>
      <c r="BAB711" s="243"/>
      <c r="BAC711" s="28"/>
      <c r="BAD711" s="243"/>
      <c r="BAE711" s="28"/>
      <c r="BAF711" s="243"/>
      <c r="BAG711" s="28"/>
      <c r="BAH711" s="243"/>
      <c r="BAI711" s="28"/>
      <c r="BAJ711" s="243"/>
      <c r="BAK711" s="28"/>
      <c r="BAL711" s="243"/>
      <c r="BAM711" s="28"/>
      <c r="BAN711" s="243"/>
      <c r="BAO711" s="28"/>
      <c r="BAP711" s="243"/>
      <c r="BAQ711" s="28"/>
      <c r="BAR711" s="243"/>
      <c r="BAS711" s="28"/>
      <c r="BAT711" s="243"/>
      <c r="BAU711" s="28"/>
      <c r="BAV711" s="243"/>
      <c r="BAW711" s="28"/>
      <c r="BAX711" s="243"/>
      <c r="BAY711" s="28"/>
      <c r="BAZ711" s="243"/>
      <c r="BBA711" s="28"/>
      <c r="BBB711" s="243"/>
      <c r="BBC711" s="28"/>
      <c r="BBD711" s="243"/>
      <c r="BBE711" s="28"/>
      <c r="BBF711" s="243"/>
      <c r="BBG711" s="28"/>
      <c r="BBH711" s="243"/>
      <c r="BBI711" s="28"/>
      <c r="BBJ711" s="243"/>
      <c r="BBK711" s="28"/>
      <c r="BBL711" s="243"/>
      <c r="BBM711" s="28"/>
      <c r="BBN711" s="243"/>
      <c r="BBO711" s="28"/>
      <c r="BBP711" s="243"/>
      <c r="BBQ711" s="28"/>
      <c r="BBR711" s="243"/>
      <c r="BBS711" s="28"/>
      <c r="BBT711" s="243"/>
      <c r="BBU711" s="28"/>
      <c r="BBV711" s="243"/>
      <c r="BBW711" s="28"/>
      <c r="BBX711" s="243"/>
      <c r="BBY711" s="28"/>
      <c r="BBZ711" s="243"/>
      <c r="BCA711" s="28"/>
      <c r="BCB711" s="243"/>
      <c r="BCC711" s="28"/>
      <c r="BCD711" s="243"/>
      <c r="BCE711" s="28"/>
      <c r="BCF711" s="243"/>
      <c r="BCG711" s="28"/>
      <c r="BCH711" s="243"/>
      <c r="BCI711" s="28"/>
      <c r="BCJ711" s="243"/>
      <c r="BCK711" s="28"/>
      <c r="BCL711" s="243"/>
      <c r="BCM711" s="28"/>
      <c r="BCN711" s="243"/>
      <c r="BCO711" s="28"/>
      <c r="BCP711" s="243"/>
      <c r="BCQ711" s="28"/>
      <c r="BCR711" s="243"/>
      <c r="BCS711" s="28"/>
      <c r="BCT711" s="243"/>
      <c r="BCU711" s="28"/>
      <c r="BCV711" s="243"/>
      <c r="BCW711" s="28"/>
      <c r="BCX711" s="243"/>
      <c r="BCY711" s="28"/>
      <c r="BCZ711" s="243"/>
      <c r="BDA711" s="28"/>
      <c r="BDB711" s="243"/>
      <c r="BDC711" s="28"/>
      <c r="BDD711" s="243"/>
      <c r="BDE711" s="28"/>
      <c r="BDF711" s="243"/>
      <c r="BDG711" s="28"/>
      <c r="BDH711" s="243"/>
      <c r="BDI711" s="28"/>
      <c r="BDJ711" s="243"/>
      <c r="BDK711" s="28"/>
      <c r="BDL711" s="243"/>
      <c r="BDM711" s="28"/>
      <c r="BDN711" s="243"/>
      <c r="BDO711" s="28"/>
      <c r="BDP711" s="243"/>
      <c r="BDQ711" s="28"/>
      <c r="BDR711" s="243"/>
      <c r="BDS711" s="28"/>
      <c r="BDT711" s="243"/>
      <c r="BDU711" s="28"/>
      <c r="BDV711" s="243"/>
      <c r="BDW711" s="28"/>
      <c r="BDX711" s="243"/>
      <c r="BDY711" s="28"/>
      <c r="BDZ711" s="243"/>
      <c r="BEA711" s="28"/>
      <c r="BEB711" s="243"/>
      <c r="BEC711" s="28"/>
      <c r="BED711" s="243"/>
      <c r="BEE711" s="28"/>
      <c r="BEF711" s="243"/>
      <c r="BEG711" s="28"/>
      <c r="BEH711" s="243"/>
      <c r="BEI711" s="28"/>
      <c r="BEJ711" s="243"/>
      <c r="BEK711" s="28"/>
      <c r="BEL711" s="243"/>
      <c r="BEM711" s="28"/>
      <c r="BEN711" s="243"/>
      <c r="BEO711" s="28"/>
      <c r="BEP711" s="243"/>
      <c r="BEQ711" s="28"/>
      <c r="BER711" s="243"/>
      <c r="BES711" s="28"/>
      <c r="BET711" s="243"/>
      <c r="BEU711" s="28"/>
      <c r="BEV711" s="243"/>
      <c r="BEW711" s="28"/>
      <c r="BEX711" s="243"/>
      <c r="BEY711" s="28"/>
      <c r="BEZ711" s="243"/>
      <c r="BFA711" s="28"/>
      <c r="BFB711" s="243"/>
      <c r="BFC711" s="28"/>
      <c r="BFD711" s="243"/>
      <c r="BFE711" s="28"/>
      <c r="BFF711" s="243"/>
      <c r="BFG711" s="28"/>
      <c r="BFH711" s="243"/>
      <c r="BFI711" s="28"/>
      <c r="BFJ711" s="243"/>
      <c r="BFK711" s="28"/>
      <c r="BFL711" s="243"/>
      <c r="BFM711" s="28"/>
      <c r="BFN711" s="243"/>
      <c r="BFO711" s="28"/>
      <c r="BFP711" s="243"/>
      <c r="BFQ711" s="28"/>
      <c r="BFR711" s="243"/>
      <c r="BFS711" s="28"/>
      <c r="BFT711" s="243"/>
      <c r="BFU711" s="28"/>
      <c r="BFV711" s="243"/>
      <c r="BFW711" s="28"/>
      <c r="BFX711" s="243"/>
      <c r="BFY711" s="28"/>
      <c r="BFZ711" s="243"/>
      <c r="BGA711" s="28"/>
      <c r="BGB711" s="243"/>
      <c r="BGC711" s="28"/>
      <c r="BGD711" s="243"/>
      <c r="BGE711" s="28"/>
      <c r="BGF711" s="243"/>
      <c r="BGG711" s="28"/>
      <c r="BGH711" s="243"/>
      <c r="BGI711" s="28"/>
      <c r="BGJ711" s="243"/>
      <c r="BGK711" s="28"/>
      <c r="BGL711" s="243"/>
      <c r="BGM711" s="28"/>
      <c r="BGN711" s="243"/>
      <c r="BGO711" s="28"/>
      <c r="BGP711" s="243"/>
      <c r="BGQ711" s="28"/>
      <c r="BGR711" s="243"/>
      <c r="BGS711" s="28"/>
      <c r="BGT711" s="243"/>
      <c r="BGU711" s="28"/>
      <c r="BGV711" s="243"/>
      <c r="BGW711" s="28"/>
      <c r="BGX711" s="243"/>
      <c r="BGY711" s="28"/>
      <c r="BGZ711" s="243"/>
      <c r="BHA711" s="28"/>
      <c r="BHB711" s="243"/>
      <c r="BHC711" s="28"/>
      <c r="BHD711" s="243"/>
      <c r="BHE711" s="28"/>
      <c r="BHF711" s="243"/>
      <c r="BHG711" s="28"/>
      <c r="BHH711" s="243"/>
      <c r="BHI711" s="28"/>
      <c r="BHJ711" s="243"/>
      <c r="BHK711" s="28"/>
      <c r="BHL711" s="243"/>
      <c r="BHM711" s="28"/>
      <c r="BHN711" s="243"/>
      <c r="BHO711" s="28"/>
      <c r="BHP711" s="243"/>
      <c r="BHQ711" s="28"/>
      <c r="BHR711" s="243"/>
      <c r="BHS711" s="28"/>
      <c r="BHT711" s="243"/>
      <c r="BHU711" s="28"/>
      <c r="BHV711" s="243"/>
      <c r="BHW711" s="28"/>
      <c r="BHX711" s="243"/>
      <c r="BHY711" s="28"/>
      <c r="BHZ711" s="243"/>
      <c r="BIA711" s="28"/>
      <c r="BIB711" s="243"/>
      <c r="BIC711" s="28"/>
      <c r="BID711" s="243"/>
      <c r="BIE711" s="28"/>
      <c r="BIF711" s="243"/>
      <c r="BIG711" s="28"/>
      <c r="BIH711" s="243"/>
      <c r="BII711" s="28"/>
      <c r="BIJ711" s="243"/>
      <c r="BIK711" s="28"/>
      <c r="BIL711" s="243"/>
      <c r="BIM711" s="28"/>
      <c r="BIN711" s="243"/>
      <c r="BIO711" s="28"/>
      <c r="BIP711" s="243"/>
      <c r="BIQ711" s="28"/>
      <c r="BIR711" s="243"/>
      <c r="BIS711" s="28"/>
      <c r="BIT711" s="243"/>
      <c r="BIU711" s="28"/>
      <c r="BIV711" s="243"/>
      <c r="BIW711" s="28"/>
      <c r="BIX711" s="243"/>
      <c r="BIY711" s="28"/>
      <c r="BIZ711" s="243"/>
      <c r="BJA711" s="28"/>
      <c r="BJB711" s="243"/>
      <c r="BJC711" s="28"/>
      <c r="BJD711" s="243"/>
      <c r="BJE711" s="28"/>
      <c r="BJF711" s="243"/>
      <c r="BJG711" s="28"/>
      <c r="BJH711" s="243"/>
      <c r="BJI711" s="28"/>
      <c r="BJJ711" s="243"/>
      <c r="BJK711" s="28"/>
      <c r="BJL711" s="243"/>
      <c r="BJM711" s="28"/>
      <c r="BJN711" s="243"/>
      <c r="BJO711" s="28"/>
      <c r="BJP711" s="243"/>
      <c r="BJQ711" s="28"/>
      <c r="BJR711" s="243"/>
      <c r="BJS711" s="28"/>
      <c r="BJT711" s="243"/>
      <c r="BJU711" s="28"/>
      <c r="BJV711" s="243"/>
      <c r="BJW711" s="28"/>
      <c r="BJX711" s="243"/>
      <c r="BJY711" s="28"/>
      <c r="BJZ711" s="243"/>
      <c r="BKA711" s="28"/>
      <c r="BKB711" s="243"/>
      <c r="BKC711" s="28"/>
      <c r="BKD711" s="243"/>
      <c r="BKE711" s="28"/>
      <c r="BKF711" s="243"/>
      <c r="BKG711" s="28"/>
      <c r="BKH711" s="243"/>
      <c r="BKI711" s="28"/>
      <c r="BKJ711" s="243"/>
      <c r="BKK711" s="28"/>
      <c r="BKL711" s="243"/>
      <c r="BKM711" s="28"/>
      <c r="BKN711" s="243"/>
      <c r="BKO711" s="28"/>
      <c r="BKP711" s="243"/>
      <c r="BKQ711" s="28"/>
      <c r="BKR711" s="243"/>
      <c r="BKS711" s="28"/>
      <c r="BKT711" s="243"/>
      <c r="BKU711" s="28"/>
      <c r="BKV711" s="243"/>
      <c r="BKW711" s="28"/>
      <c r="BKX711" s="243"/>
      <c r="BKY711" s="28"/>
      <c r="BKZ711" s="243"/>
      <c r="BLA711" s="28"/>
      <c r="BLB711" s="243"/>
      <c r="BLC711" s="28"/>
      <c r="BLD711" s="243"/>
      <c r="BLE711" s="28"/>
      <c r="BLF711" s="243"/>
      <c r="BLG711" s="28"/>
      <c r="BLH711" s="243"/>
      <c r="BLI711" s="28"/>
      <c r="BLJ711" s="243"/>
      <c r="BLK711" s="28"/>
      <c r="BLL711" s="243"/>
      <c r="BLM711" s="28"/>
      <c r="BLN711" s="243"/>
      <c r="BLO711" s="28"/>
      <c r="BLP711" s="243"/>
      <c r="BLQ711" s="28"/>
      <c r="BLR711" s="243"/>
      <c r="BLS711" s="28"/>
      <c r="BLT711" s="243"/>
      <c r="BLU711" s="28"/>
      <c r="BLV711" s="243"/>
      <c r="BLW711" s="28"/>
      <c r="BLX711" s="243"/>
      <c r="BLY711" s="28"/>
      <c r="BLZ711" s="243"/>
      <c r="BMA711" s="28"/>
      <c r="BMB711" s="243"/>
      <c r="BMC711" s="28"/>
      <c r="BMD711" s="243"/>
      <c r="BME711" s="28"/>
      <c r="BMF711" s="243"/>
      <c r="BMG711" s="28"/>
      <c r="BMH711" s="243"/>
      <c r="BMI711" s="28"/>
      <c r="BMJ711" s="243"/>
      <c r="BMK711" s="28"/>
      <c r="BML711" s="243"/>
      <c r="BMM711" s="28"/>
      <c r="BMN711" s="243"/>
      <c r="BMO711" s="28"/>
      <c r="BMP711" s="243"/>
      <c r="BMQ711" s="28"/>
      <c r="BMR711" s="243"/>
      <c r="BMS711" s="28"/>
      <c r="BMT711" s="243"/>
      <c r="BMU711" s="28"/>
      <c r="BMV711" s="243"/>
      <c r="BMW711" s="28"/>
      <c r="BMX711" s="243"/>
      <c r="BMY711" s="28"/>
      <c r="BMZ711" s="243"/>
      <c r="BNA711" s="28"/>
      <c r="BNB711" s="243"/>
      <c r="BNC711" s="28"/>
      <c r="BND711" s="243"/>
      <c r="BNE711" s="28"/>
      <c r="BNF711" s="243"/>
      <c r="BNG711" s="28"/>
      <c r="BNH711" s="243"/>
      <c r="BNI711" s="28"/>
      <c r="BNJ711" s="243"/>
      <c r="BNK711" s="28"/>
      <c r="BNL711" s="243"/>
      <c r="BNM711" s="28"/>
      <c r="BNN711" s="243"/>
      <c r="BNO711" s="28"/>
      <c r="BNP711" s="243"/>
      <c r="BNQ711" s="28"/>
      <c r="BNR711" s="243"/>
      <c r="BNS711" s="28"/>
      <c r="BNT711" s="243"/>
      <c r="BNU711" s="28"/>
      <c r="BNV711" s="243"/>
      <c r="BNW711" s="28"/>
      <c r="BNX711" s="243"/>
      <c r="BNY711" s="28"/>
      <c r="BNZ711" s="243"/>
      <c r="BOA711" s="28"/>
      <c r="BOB711" s="243"/>
      <c r="BOC711" s="28"/>
      <c r="BOD711" s="243"/>
      <c r="BOE711" s="28"/>
      <c r="BOF711" s="243"/>
      <c r="BOG711" s="28"/>
      <c r="BOH711" s="243"/>
      <c r="BOI711" s="28"/>
      <c r="BOJ711" s="243"/>
      <c r="BOK711" s="28"/>
      <c r="BOL711" s="243"/>
      <c r="BOM711" s="28"/>
      <c r="BON711" s="243"/>
      <c r="BOO711" s="28"/>
      <c r="BOP711" s="243"/>
      <c r="BOQ711" s="28"/>
      <c r="BOR711" s="243"/>
      <c r="BOS711" s="28"/>
      <c r="BOT711" s="243"/>
      <c r="BOU711" s="28"/>
      <c r="BOV711" s="243"/>
      <c r="BOW711" s="28"/>
      <c r="BOX711" s="243"/>
      <c r="BOY711" s="28"/>
      <c r="BOZ711" s="243"/>
      <c r="BPA711" s="28"/>
      <c r="BPB711" s="243"/>
      <c r="BPC711" s="28"/>
      <c r="BPD711" s="243"/>
      <c r="BPE711" s="28"/>
      <c r="BPF711" s="243"/>
      <c r="BPG711" s="28"/>
      <c r="BPH711" s="243"/>
      <c r="BPI711" s="28"/>
      <c r="BPJ711" s="243"/>
      <c r="BPK711" s="28"/>
      <c r="BPL711" s="243"/>
      <c r="BPM711" s="28"/>
      <c r="BPN711" s="243"/>
      <c r="BPO711" s="28"/>
      <c r="BPP711" s="243"/>
      <c r="BPQ711" s="28"/>
      <c r="BPR711" s="243"/>
      <c r="BPS711" s="28"/>
      <c r="BPT711" s="243"/>
      <c r="BPU711" s="28"/>
      <c r="BPV711" s="243"/>
      <c r="BPW711" s="28"/>
      <c r="BPX711" s="243"/>
      <c r="BPY711" s="28"/>
      <c r="BPZ711" s="243"/>
      <c r="BQA711" s="28"/>
      <c r="BQB711" s="243"/>
      <c r="BQC711" s="28"/>
      <c r="BQD711" s="243"/>
      <c r="BQE711" s="28"/>
      <c r="BQF711" s="243"/>
      <c r="BQG711" s="28"/>
      <c r="BQH711" s="243"/>
      <c r="BQI711" s="28"/>
      <c r="BQJ711" s="243"/>
      <c r="BQK711" s="28"/>
      <c r="BQL711" s="243"/>
      <c r="BQM711" s="28"/>
      <c r="BQN711" s="243"/>
      <c r="BQO711" s="28"/>
      <c r="BQP711" s="243"/>
      <c r="BQQ711" s="28"/>
      <c r="BQR711" s="243"/>
      <c r="BQS711" s="28"/>
      <c r="BQT711" s="243"/>
      <c r="BQU711" s="28"/>
      <c r="BQV711" s="243"/>
      <c r="BQW711" s="28"/>
      <c r="BQX711" s="243"/>
      <c r="BQY711" s="28"/>
      <c r="BQZ711" s="243"/>
      <c r="BRA711" s="28"/>
      <c r="BRB711" s="243"/>
      <c r="BRC711" s="28"/>
      <c r="BRD711" s="243"/>
      <c r="BRE711" s="28"/>
      <c r="BRF711" s="243"/>
      <c r="BRG711" s="28"/>
      <c r="BRH711" s="243"/>
      <c r="BRI711" s="28"/>
      <c r="BRJ711" s="243"/>
      <c r="BRK711" s="28"/>
      <c r="BRL711" s="243"/>
      <c r="BRM711" s="28"/>
      <c r="BRN711" s="243"/>
      <c r="BRO711" s="28"/>
      <c r="BRP711" s="243"/>
      <c r="BRQ711" s="28"/>
      <c r="BRR711" s="243"/>
      <c r="BRS711" s="28"/>
      <c r="BRT711" s="243"/>
      <c r="BRU711" s="28"/>
      <c r="BRV711" s="243"/>
      <c r="BRW711" s="28"/>
      <c r="BRX711" s="243"/>
      <c r="BRY711" s="28"/>
      <c r="BRZ711" s="243"/>
      <c r="BSA711" s="28"/>
      <c r="BSB711" s="243"/>
      <c r="BSC711" s="28"/>
      <c r="BSD711" s="243"/>
      <c r="BSE711" s="28"/>
      <c r="BSF711" s="243"/>
      <c r="BSG711" s="28"/>
      <c r="BSH711" s="243"/>
      <c r="BSI711" s="28"/>
      <c r="BSJ711" s="243"/>
      <c r="BSK711" s="28"/>
      <c r="BSL711" s="243"/>
      <c r="BSM711" s="28"/>
      <c r="BSN711" s="243"/>
      <c r="BSO711" s="28"/>
      <c r="BSP711" s="243"/>
      <c r="BSQ711" s="28"/>
      <c r="BSR711" s="243"/>
      <c r="BSS711" s="28"/>
      <c r="BST711" s="243"/>
      <c r="BSU711" s="28"/>
      <c r="BSV711" s="243"/>
      <c r="BSW711" s="28"/>
      <c r="BSX711" s="243"/>
      <c r="BSY711" s="28"/>
      <c r="BSZ711" s="243"/>
      <c r="BTA711" s="28"/>
      <c r="BTB711" s="243"/>
      <c r="BTC711" s="28"/>
      <c r="BTD711" s="243"/>
      <c r="BTE711" s="28"/>
      <c r="BTF711" s="243"/>
      <c r="BTG711" s="28"/>
      <c r="BTH711" s="243"/>
      <c r="BTI711" s="28"/>
      <c r="BTJ711" s="243"/>
      <c r="BTK711" s="28"/>
      <c r="BTL711" s="243"/>
      <c r="BTM711" s="28"/>
      <c r="BTN711" s="243"/>
      <c r="BTO711" s="28"/>
      <c r="BTP711" s="243"/>
      <c r="BTQ711" s="28"/>
      <c r="BTR711" s="243"/>
      <c r="BTS711" s="28"/>
      <c r="BTT711" s="243"/>
      <c r="BTU711" s="28"/>
      <c r="BTV711" s="243"/>
      <c r="BTW711" s="28"/>
      <c r="BTX711" s="243"/>
      <c r="BTY711" s="28"/>
      <c r="BTZ711" s="243"/>
      <c r="BUA711" s="28"/>
      <c r="BUB711" s="243"/>
      <c r="BUC711" s="28"/>
      <c r="BUD711" s="243"/>
      <c r="BUE711" s="28"/>
      <c r="BUF711" s="243"/>
      <c r="BUG711" s="28"/>
      <c r="BUH711" s="243"/>
      <c r="BUI711" s="28"/>
      <c r="BUJ711" s="243"/>
      <c r="BUK711" s="28"/>
      <c r="BUL711" s="243"/>
      <c r="BUM711" s="28"/>
      <c r="BUN711" s="243"/>
      <c r="BUO711" s="28"/>
      <c r="BUP711" s="243"/>
      <c r="BUQ711" s="28"/>
      <c r="BUR711" s="243"/>
      <c r="BUS711" s="28"/>
      <c r="BUT711" s="243"/>
      <c r="BUU711" s="28"/>
      <c r="BUV711" s="243"/>
      <c r="BUW711" s="28"/>
      <c r="BUX711" s="243"/>
      <c r="BUY711" s="28"/>
      <c r="BUZ711" s="243"/>
      <c r="BVA711" s="28"/>
      <c r="BVB711" s="243"/>
      <c r="BVC711" s="28"/>
      <c r="BVD711" s="243"/>
      <c r="BVE711" s="28"/>
      <c r="BVF711" s="243"/>
      <c r="BVG711" s="28"/>
      <c r="BVH711" s="243"/>
      <c r="BVI711" s="28"/>
      <c r="BVJ711" s="243"/>
      <c r="BVK711" s="28"/>
      <c r="BVL711" s="243"/>
      <c r="BVM711" s="28"/>
      <c r="BVN711" s="243"/>
      <c r="BVO711" s="28"/>
      <c r="BVP711" s="243"/>
      <c r="BVQ711" s="28"/>
      <c r="BVR711" s="243"/>
      <c r="BVS711" s="28"/>
      <c r="BVT711" s="243"/>
      <c r="BVU711" s="28"/>
      <c r="BVV711" s="243"/>
      <c r="BVW711" s="28"/>
      <c r="BVX711" s="243"/>
      <c r="BVY711" s="28"/>
      <c r="BVZ711" s="243"/>
      <c r="BWA711" s="28"/>
      <c r="BWB711" s="243"/>
      <c r="BWC711" s="28"/>
      <c r="BWD711" s="243"/>
      <c r="BWE711" s="28"/>
      <c r="BWF711" s="243"/>
      <c r="BWG711" s="28"/>
      <c r="BWH711" s="243"/>
      <c r="BWI711" s="28"/>
      <c r="BWJ711" s="243"/>
      <c r="BWK711" s="28"/>
      <c r="BWL711" s="243"/>
      <c r="BWM711" s="28"/>
      <c r="BWN711" s="243"/>
      <c r="BWO711" s="28"/>
      <c r="BWP711" s="243"/>
      <c r="BWQ711" s="28"/>
      <c r="BWR711" s="243"/>
      <c r="BWS711" s="28"/>
      <c r="BWT711" s="243"/>
      <c r="BWU711" s="28"/>
      <c r="BWV711" s="243"/>
      <c r="BWW711" s="28"/>
      <c r="BWX711" s="243"/>
      <c r="BWY711" s="28"/>
      <c r="BWZ711" s="243"/>
      <c r="BXA711" s="28"/>
      <c r="BXB711" s="243"/>
      <c r="BXC711" s="28"/>
      <c r="BXD711" s="243"/>
      <c r="BXE711" s="28"/>
      <c r="BXF711" s="243"/>
      <c r="BXG711" s="28"/>
      <c r="BXH711" s="243"/>
      <c r="BXI711" s="28"/>
      <c r="BXJ711" s="243"/>
      <c r="BXK711" s="28"/>
      <c r="BXL711" s="243"/>
      <c r="BXM711" s="28"/>
      <c r="BXN711" s="243"/>
      <c r="BXO711" s="28"/>
      <c r="BXP711" s="243"/>
      <c r="BXQ711" s="28"/>
      <c r="BXR711" s="243"/>
      <c r="BXS711" s="28"/>
      <c r="BXT711" s="243"/>
      <c r="BXU711" s="28"/>
      <c r="BXV711" s="243"/>
      <c r="BXW711" s="28"/>
      <c r="BXX711" s="243"/>
      <c r="BXY711" s="28"/>
      <c r="BXZ711" s="243"/>
      <c r="BYA711" s="28"/>
      <c r="BYB711" s="243"/>
      <c r="BYC711" s="28"/>
      <c r="BYD711" s="243"/>
      <c r="BYE711" s="28"/>
      <c r="BYF711" s="243"/>
      <c r="BYG711" s="28"/>
      <c r="BYH711" s="243"/>
      <c r="BYI711" s="28"/>
      <c r="BYJ711" s="243"/>
      <c r="BYK711" s="28"/>
      <c r="BYL711" s="243"/>
      <c r="BYM711" s="28"/>
      <c r="BYN711" s="243"/>
      <c r="BYO711" s="28"/>
      <c r="BYP711" s="243"/>
      <c r="BYQ711" s="28"/>
      <c r="BYR711" s="243"/>
      <c r="BYS711" s="28"/>
      <c r="BYT711" s="243"/>
      <c r="BYU711" s="28"/>
      <c r="BYV711" s="243"/>
      <c r="BYW711" s="28"/>
      <c r="BYX711" s="243"/>
      <c r="BYY711" s="28"/>
      <c r="BYZ711" s="243"/>
      <c r="BZA711" s="28"/>
      <c r="BZB711" s="243"/>
      <c r="BZC711" s="28"/>
      <c r="BZD711" s="243"/>
      <c r="BZE711" s="28"/>
      <c r="BZF711" s="243"/>
      <c r="BZG711" s="28"/>
      <c r="BZH711" s="243"/>
      <c r="BZI711" s="28"/>
      <c r="BZJ711" s="243"/>
      <c r="BZK711" s="28"/>
      <c r="BZL711" s="243"/>
      <c r="BZM711" s="28"/>
      <c r="BZN711" s="243"/>
      <c r="BZO711" s="28"/>
      <c r="BZP711" s="243"/>
      <c r="BZQ711" s="28"/>
      <c r="BZR711" s="243"/>
      <c r="BZS711" s="28"/>
      <c r="BZT711" s="243"/>
      <c r="BZU711" s="28"/>
      <c r="BZV711" s="243"/>
      <c r="BZW711" s="28"/>
      <c r="BZX711" s="243"/>
      <c r="BZY711" s="28"/>
      <c r="BZZ711" s="243"/>
      <c r="CAA711" s="28"/>
      <c r="CAB711" s="243"/>
      <c r="CAC711" s="28"/>
      <c r="CAD711" s="243"/>
      <c r="CAE711" s="28"/>
      <c r="CAF711" s="243"/>
      <c r="CAG711" s="28"/>
      <c r="CAH711" s="243"/>
      <c r="CAI711" s="28"/>
      <c r="CAJ711" s="243"/>
      <c r="CAK711" s="28"/>
      <c r="CAL711" s="243"/>
      <c r="CAM711" s="28"/>
      <c r="CAN711" s="243"/>
      <c r="CAO711" s="28"/>
      <c r="CAP711" s="243"/>
      <c r="CAQ711" s="28"/>
      <c r="CAR711" s="243"/>
      <c r="CAS711" s="28"/>
      <c r="CAT711" s="243"/>
      <c r="CAU711" s="28"/>
      <c r="CAV711" s="243"/>
      <c r="CAW711" s="28"/>
      <c r="CAX711" s="243"/>
      <c r="CAY711" s="28"/>
      <c r="CAZ711" s="243"/>
      <c r="CBA711" s="28"/>
      <c r="CBB711" s="243"/>
      <c r="CBC711" s="28"/>
      <c r="CBD711" s="243"/>
      <c r="CBE711" s="28"/>
      <c r="CBF711" s="243"/>
      <c r="CBG711" s="28"/>
      <c r="CBH711" s="243"/>
      <c r="CBI711" s="28"/>
      <c r="CBJ711" s="243"/>
      <c r="CBK711" s="28"/>
      <c r="CBL711" s="243"/>
      <c r="CBM711" s="28"/>
      <c r="CBN711" s="243"/>
      <c r="CBO711" s="28"/>
      <c r="CBP711" s="243"/>
      <c r="CBQ711" s="28"/>
      <c r="CBR711" s="243"/>
      <c r="CBS711" s="28"/>
      <c r="CBT711" s="243"/>
      <c r="CBU711" s="28"/>
      <c r="CBV711" s="243"/>
      <c r="CBW711" s="28"/>
      <c r="CBX711" s="243"/>
      <c r="CBY711" s="28"/>
      <c r="CBZ711" s="243"/>
      <c r="CCA711" s="28"/>
      <c r="CCB711" s="243"/>
      <c r="CCC711" s="28"/>
      <c r="CCD711" s="243"/>
      <c r="CCE711" s="28"/>
      <c r="CCF711" s="243"/>
      <c r="CCG711" s="28"/>
      <c r="CCH711" s="243"/>
      <c r="CCI711" s="28"/>
      <c r="CCJ711" s="243"/>
      <c r="CCK711" s="28"/>
      <c r="CCL711" s="243"/>
      <c r="CCM711" s="28"/>
      <c r="CCN711" s="243"/>
      <c r="CCO711" s="28"/>
      <c r="CCP711" s="243"/>
      <c r="CCQ711" s="28"/>
      <c r="CCR711" s="243"/>
      <c r="CCS711" s="28"/>
      <c r="CCT711" s="243"/>
      <c r="CCU711" s="28"/>
      <c r="CCV711" s="243"/>
      <c r="CCW711" s="28"/>
      <c r="CCX711" s="243"/>
      <c r="CCY711" s="28"/>
      <c r="CCZ711" s="243"/>
      <c r="CDA711" s="28"/>
      <c r="CDB711" s="243"/>
      <c r="CDC711" s="28"/>
      <c r="CDD711" s="243"/>
      <c r="CDE711" s="28"/>
      <c r="CDF711" s="243"/>
      <c r="CDG711" s="28"/>
      <c r="CDH711" s="243"/>
      <c r="CDI711" s="28"/>
      <c r="CDJ711" s="243"/>
      <c r="CDK711" s="28"/>
      <c r="CDL711" s="243"/>
      <c r="CDM711" s="28"/>
      <c r="CDN711" s="243"/>
      <c r="CDO711" s="28"/>
      <c r="CDP711" s="243"/>
      <c r="CDQ711" s="28"/>
      <c r="CDR711" s="243"/>
      <c r="CDS711" s="28"/>
      <c r="CDT711" s="243"/>
      <c r="CDU711" s="28"/>
      <c r="CDV711" s="243"/>
      <c r="CDW711" s="28"/>
      <c r="CDX711" s="243"/>
      <c r="CDY711" s="28"/>
      <c r="CDZ711" s="243"/>
      <c r="CEA711" s="28"/>
      <c r="CEB711" s="243"/>
      <c r="CEC711" s="28"/>
      <c r="CED711" s="243"/>
      <c r="CEE711" s="28"/>
      <c r="CEF711" s="243"/>
      <c r="CEG711" s="28"/>
      <c r="CEH711" s="243"/>
      <c r="CEI711" s="28"/>
      <c r="CEJ711" s="243"/>
      <c r="CEK711" s="28"/>
      <c r="CEL711" s="243"/>
      <c r="CEM711" s="28"/>
      <c r="CEN711" s="243"/>
      <c r="CEO711" s="28"/>
      <c r="CEP711" s="243"/>
      <c r="CEQ711" s="28"/>
      <c r="CER711" s="243"/>
      <c r="CES711" s="28"/>
      <c r="CET711" s="243"/>
      <c r="CEU711" s="28"/>
      <c r="CEV711" s="243"/>
      <c r="CEW711" s="28"/>
      <c r="CEX711" s="243"/>
      <c r="CEY711" s="28"/>
      <c r="CEZ711" s="243"/>
      <c r="CFA711" s="28"/>
      <c r="CFB711" s="243"/>
      <c r="CFC711" s="28"/>
      <c r="CFD711" s="243"/>
      <c r="CFE711" s="28"/>
      <c r="CFF711" s="243"/>
      <c r="CFG711" s="28"/>
      <c r="CFH711" s="243"/>
      <c r="CFI711" s="28"/>
      <c r="CFJ711" s="243"/>
      <c r="CFK711" s="28"/>
      <c r="CFL711" s="243"/>
      <c r="CFM711" s="28"/>
      <c r="CFN711" s="243"/>
      <c r="CFO711" s="28"/>
      <c r="CFP711" s="243"/>
      <c r="CFQ711" s="28"/>
      <c r="CFR711" s="243"/>
      <c r="CFS711" s="28"/>
      <c r="CFT711" s="243"/>
      <c r="CFU711" s="28"/>
      <c r="CFV711" s="243"/>
      <c r="CFW711" s="28"/>
      <c r="CFX711" s="243"/>
      <c r="CFY711" s="28"/>
      <c r="CFZ711" s="243"/>
      <c r="CGA711" s="28"/>
      <c r="CGB711" s="243"/>
      <c r="CGC711" s="28"/>
      <c r="CGD711" s="243"/>
      <c r="CGE711" s="28"/>
      <c r="CGF711" s="243"/>
      <c r="CGG711" s="28"/>
      <c r="CGH711" s="243"/>
      <c r="CGI711" s="28"/>
      <c r="CGJ711" s="243"/>
      <c r="CGK711" s="28"/>
      <c r="CGL711" s="243"/>
      <c r="CGM711" s="28"/>
      <c r="CGN711" s="243"/>
      <c r="CGO711" s="28"/>
      <c r="CGP711" s="243"/>
      <c r="CGQ711" s="28"/>
      <c r="CGR711" s="243"/>
      <c r="CGS711" s="28"/>
      <c r="CGT711" s="243"/>
      <c r="CGU711" s="28"/>
      <c r="CGV711" s="243"/>
      <c r="CGW711" s="28"/>
      <c r="CGX711" s="243"/>
      <c r="CGY711" s="28"/>
      <c r="CGZ711" s="243"/>
      <c r="CHA711" s="28"/>
      <c r="CHB711" s="243"/>
      <c r="CHC711" s="28"/>
      <c r="CHD711" s="243"/>
      <c r="CHE711" s="28"/>
      <c r="CHF711" s="243"/>
      <c r="CHG711" s="28"/>
      <c r="CHH711" s="243"/>
      <c r="CHI711" s="28"/>
      <c r="CHJ711" s="243"/>
      <c r="CHK711" s="28"/>
      <c r="CHL711" s="243"/>
      <c r="CHM711" s="28"/>
      <c r="CHN711" s="243"/>
      <c r="CHO711" s="28"/>
      <c r="CHP711" s="243"/>
      <c r="CHQ711" s="28"/>
      <c r="CHR711" s="243"/>
      <c r="CHS711" s="28"/>
      <c r="CHT711" s="243"/>
      <c r="CHU711" s="28"/>
      <c r="CHV711" s="243"/>
      <c r="CHW711" s="28"/>
      <c r="CHX711" s="243"/>
      <c r="CHY711" s="28"/>
      <c r="CHZ711" s="243"/>
      <c r="CIA711" s="28"/>
      <c r="CIB711" s="243"/>
      <c r="CIC711" s="28"/>
      <c r="CID711" s="243"/>
      <c r="CIE711" s="28"/>
      <c r="CIF711" s="243"/>
      <c r="CIG711" s="28"/>
      <c r="CIH711" s="243"/>
      <c r="CII711" s="28"/>
      <c r="CIJ711" s="243"/>
      <c r="CIK711" s="28"/>
      <c r="CIL711" s="243"/>
      <c r="CIM711" s="28"/>
      <c r="CIN711" s="243"/>
      <c r="CIO711" s="28"/>
      <c r="CIP711" s="243"/>
      <c r="CIQ711" s="28"/>
      <c r="CIR711" s="243"/>
      <c r="CIS711" s="28"/>
      <c r="CIT711" s="243"/>
      <c r="CIU711" s="28"/>
      <c r="CIV711" s="243"/>
      <c r="CIW711" s="28"/>
      <c r="CIX711" s="243"/>
      <c r="CIY711" s="28"/>
      <c r="CIZ711" s="243"/>
      <c r="CJA711" s="28"/>
      <c r="CJB711" s="243"/>
      <c r="CJC711" s="28"/>
      <c r="CJD711" s="243"/>
      <c r="CJE711" s="28"/>
      <c r="CJF711" s="243"/>
      <c r="CJG711" s="28"/>
      <c r="CJH711" s="243"/>
      <c r="CJI711" s="28"/>
      <c r="CJJ711" s="243"/>
      <c r="CJK711" s="28"/>
      <c r="CJL711" s="243"/>
      <c r="CJM711" s="28"/>
      <c r="CJN711" s="243"/>
      <c r="CJO711" s="28"/>
      <c r="CJP711" s="243"/>
      <c r="CJQ711" s="28"/>
      <c r="CJR711" s="243"/>
      <c r="CJS711" s="28"/>
      <c r="CJT711" s="243"/>
      <c r="CJU711" s="28"/>
      <c r="CJV711" s="243"/>
      <c r="CJW711" s="28"/>
      <c r="CJX711" s="243"/>
      <c r="CJY711" s="28"/>
      <c r="CJZ711" s="243"/>
      <c r="CKA711" s="28"/>
      <c r="CKB711" s="243"/>
      <c r="CKC711" s="28"/>
      <c r="CKD711" s="243"/>
      <c r="CKE711" s="28"/>
      <c r="CKF711" s="243"/>
      <c r="CKG711" s="28"/>
      <c r="CKH711" s="243"/>
      <c r="CKI711" s="28"/>
      <c r="CKJ711" s="243"/>
      <c r="CKK711" s="28"/>
      <c r="CKL711" s="243"/>
      <c r="CKM711" s="28"/>
      <c r="CKN711" s="243"/>
      <c r="CKO711" s="28"/>
      <c r="CKP711" s="243"/>
      <c r="CKQ711" s="28"/>
      <c r="CKR711" s="243"/>
      <c r="CKS711" s="28"/>
      <c r="CKT711" s="243"/>
      <c r="CKU711" s="28"/>
      <c r="CKV711" s="243"/>
      <c r="CKW711" s="28"/>
      <c r="CKX711" s="243"/>
      <c r="CKY711" s="28"/>
      <c r="CKZ711" s="243"/>
      <c r="CLA711" s="28"/>
      <c r="CLB711" s="243"/>
      <c r="CLC711" s="28"/>
      <c r="CLD711" s="243"/>
      <c r="CLE711" s="28"/>
      <c r="CLF711" s="243"/>
      <c r="CLG711" s="28"/>
      <c r="CLH711" s="243"/>
      <c r="CLI711" s="28"/>
      <c r="CLJ711" s="243"/>
      <c r="CLK711" s="28"/>
      <c r="CLL711" s="243"/>
      <c r="CLM711" s="28"/>
      <c r="CLN711" s="243"/>
      <c r="CLO711" s="28"/>
      <c r="CLP711" s="243"/>
      <c r="CLQ711" s="28"/>
      <c r="CLR711" s="243"/>
      <c r="CLS711" s="28"/>
      <c r="CLT711" s="243"/>
      <c r="CLU711" s="28"/>
      <c r="CLV711" s="243"/>
      <c r="CLW711" s="28"/>
      <c r="CLX711" s="243"/>
      <c r="CLY711" s="28"/>
      <c r="CLZ711" s="243"/>
      <c r="CMA711" s="28"/>
      <c r="CMB711" s="243"/>
      <c r="CMC711" s="28"/>
      <c r="CMD711" s="243"/>
      <c r="CME711" s="28"/>
      <c r="CMF711" s="243"/>
      <c r="CMG711" s="28"/>
      <c r="CMH711" s="243"/>
      <c r="CMI711" s="28"/>
      <c r="CMJ711" s="243"/>
      <c r="CMK711" s="28"/>
      <c r="CML711" s="243"/>
      <c r="CMM711" s="28"/>
      <c r="CMN711" s="243"/>
      <c r="CMO711" s="28"/>
      <c r="CMP711" s="243"/>
      <c r="CMQ711" s="28"/>
      <c r="CMR711" s="243"/>
      <c r="CMS711" s="28"/>
      <c r="CMT711" s="243"/>
      <c r="CMU711" s="28"/>
      <c r="CMV711" s="243"/>
      <c r="CMW711" s="28"/>
      <c r="CMX711" s="243"/>
      <c r="CMY711" s="28"/>
      <c r="CMZ711" s="243"/>
      <c r="CNA711" s="28"/>
      <c r="CNB711" s="243"/>
      <c r="CNC711" s="28"/>
      <c r="CND711" s="243"/>
      <c r="CNE711" s="28"/>
      <c r="CNF711" s="243"/>
      <c r="CNG711" s="28"/>
      <c r="CNH711" s="243"/>
      <c r="CNI711" s="28"/>
      <c r="CNJ711" s="243"/>
      <c r="CNK711" s="28"/>
      <c r="CNL711" s="243"/>
      <c r="CNM711" s="28"/>
      <c r="CNN711" s="243"/>
      <c r="CNO711" s="28"/>
      <c r="CNP711" s="243"/>
      <c r="CNQ711" s="28"/>
      <c r="CNR711" s="243"/>
      <c r="CNS711" s="28"/>
      <c r="CNT711" s="243"/>
      <c r="CNU711" s="28"/>
      <c r="CNV711" s="243"/>
      <c r="CNW711" s="28"/>
      <c r="CNX711" s="243"/>
      <c r="CNY711" s="28"/>
      <c r="CNZ711" s="243"/>
      <c r="COA711" s="28"/>
      <c r="COB711" s="243"/>
      <c r="COC711" s="28"/>
      <c r="COD711" s="243"/>
      <c r="COE711" s="28"/>
      <c r="COF711" s="243"/>
      <c r="COG711" s="28"/>
      <c r="COH711" s="243"/>
      <c r="COI711" s="28"/>
      <c r="COJ711" s="243"/>
      <c r="COK711" s="28"/>
      <c r="COL711" s="243"/>
      <c r="COM711" s="28"/>
      <c r="CON711" s="243"/>
      <c r="COO711" s="28"/>
      <c r="COP711" s="243"/>
      <c r="COQ711" s="28"/>
      <c r="COR711" s="243"/>
      <c r="COS711" s="28"/>
      <c r="COT711" s="243"/>
      <c r="COU711" s="28"/>
      <c r="COV711" s="243"/>
      <c r="COW711" s="28"/>
      <c r="COX711" s="243"/>
      <c r="COY711" s="28"/>
      <c r="COZ711" s="243"/>
      <c r="CPA711" s="28"/>
      <c r="CPB711" s="243"/>
      <c r="CPC711" s="28"/>
      <c r="CPD711" s="243"/>
      <c r="CPE711" s="28"/>
      <c r="CPF711" s="243"/>
      <c r="CPG711" s="28"/>
      <c r="CPH711" s="243"/>
      <c r="CPI711" s="28"/>
      <c r="CPJ711" s="243"/>
      <c r="CPK711" s="28"/>
      <c r="CPL711" s="243"/>
      <c r="CPM711" s="28"/>
      <c r="CPN711" s="243"/>
      <c r="CPO711" s="28"/>
      <c r="CPP711" s="243"/>
      <c r="CPQ711" s="28"/>
      <c r="CPR711" s="243"/>
      <c r="CPS711" s="28"/>
      <c r="CPT711" s="243"/>
      <c r="CPU711" s="28"/>
      <c r="CPV711" s="243"/>
      <c r="CPW711" s="28"/>
      <c r="CPX711" s="243"/>
      <c r="CPY711" s="28"/>
      <c r="CPZ711" s="243"/>
      <c r="CQA711" s="28"/>
      <c r="CQB711" s="243"/>
      <c r="CQC711" s="28"/>
      <c r="CQD711" s="243"/>
      <c r="CQE711" s="28"/>
      <c r="CQF711" s="243"/>
      <c r="CQG711" s="28"/>
      <c r="CQH711" s="243"/>
      <c r="CQI711" s="28"/>
      <c r="CQJ711" s="243"/>
      <c r="CQK711" s="28"/>
      <c r="CQL711" s="243"/>
      <c r="CQM711" s="28"/>
      <c r="CQN711" s="243"/>
      <c r="CQO711" s="28"/>
      <c r="CQP711" s="243"/>
      <c r="CQQ711" s="28"/>
      <c r="CQR711" s="243"/>
      <c r="CQS711" s="28"/>
      <c r="CQT711" s="243"/>
      <c r="CQU711" s="28"/>
      <c r="CQV711" s="243"/>
      <c r="CQW711" s="28"/>
      <c r="CQX711" s="243"/>
      <c r="CQY711" s="28"/>
      <c r="CQZ711" s="243"/>
      <c r="CRA711" s="28"/>
      <c r="CRB711" s="243"/>
      <c r="CRC711" s="28"/>
      <c r="CRD711" s="243"/>
      <c r="CRE711" s="28"/>
      <c r="CRF711" s="243"/>
      <c r="CRG711" s="28"/>
      <c r="CRH711" s="243"/>
      <c r="CRI711" s="28"/>
      <c r="CRJ711" s="243"/>
      <c r="CRK711" s="28"/>
      <c r="CRL711" s="243"/>
      <c r="CRM711" s="28"/>
      <c r="CRN711" s="243"/>
      <c r="CRO711" s="28"/>
      <c r="CRP711" s="243"/>
      <c r="CRQ711" s="28"/>
      <c r="CRR711" s="243"/>
      <c r="CRS711" s="28"/>
      <c r="CRT711" s="243"/>
      <c r="CRU711" s="28"/>
      <c r="CRV711" s="243"/>
      <c r="CRW711" s="28"/>
      <c r="CRX711" s="243"/>
      <c r="CRY711" s="28"/>
      <c r="CRZ711" s="243"/>
      <c r="CSA711" s="28"/>
      <c r="CSB711" s="243"/>
      <c r="CSC711" s="28"/>
      <c r="CSD711" s="243"/>
      <c r="CSE711" s="28"/>
      <c r="CSF711" s="243"/>
      <c r="CSG711" s="28"/>
      <c r="CSH711" s="243"/>
      <c r="CSI711" s="28"/>
      <c r="CSJ711" s="243"/>
      <c r="CSK711" s="28"/>
      <c r="CSL711" s="243"/>
      <c r="CSM711" s="28"/>
      <c r="CSN711" s="243"/>
      <c r="CSO711" s="28"/>
      <c r="CSP711" s="243"/>
      <c r="CSQ711" s="28"/>
      <c r="CSR711" s="243"/>
      <c r="CSS711" s="28"/>
      <c r="CST711" s="243"/>
      <c r="CSU711" s="28"/>
      <c r="CSV711" s="243"/>
      <c r="CSW711" s="28"/>
      <c r="CSX711" s="243"/>
      <c r="CSY711" s="28"/>
      <c r="CSZ711" s="243"/>
      <c r="CTA711" s="28"/>
      <c r="CTB711" s="243"/>
      <c r="CTC711" s="28"/>
      <c r="CTD711" s="243"/>
      <c r="CTE711" s="28"/>
      <c r="CTF711" s="243"/>
      <c r="CTG711" s="28"/>
      <c r="CTH711" s="243"/>
      <c r="CTI711" s="28"/>
      <c r="CTJ711" s="243"/>
      <c r="CTK711" s="28"/>
      <c r="CTL711" s="243"/>
      <c r="CTM711" s="28"/>
      <c r="CTN711" s="243"/>
      <c r="CTO711" s="28"/>
      <c r="CTP711" s="243"/>
      <c r="CTQ711" s="28"/>
      <c r="CTR711" s="243"/>
      <c r="CTS711" s="28"/>
      <c r="CTT711" s="243"/>
      <c r="CTU711" s="28"/>
      <c r="CTV711" s="243"/>
      <c r="CTW711" s="28"/>
      <c r="CTX711" s="243"/>
      <c r="CTY711" s="28"/>
      <c r="CTZ711" s="243"/>
      <c r="CUA711" s="28"/>
      <c r="CUB711" s="243"/>
      <c r="CUC711" s="28"/>
      <c r="CUD711" s="243"/>
      <c r="CUE711" s="28"/>
      <c r="CUF711" s="243"/>
      <c r="CUG711" s="28"/>
      <c r="CUH711" s="243"/>
      <c r="CUI711" s="28"/>
      <c r="CUJ711" s="243"/>
      <c r="CUK711" s="28"/>
      <c r="CUL711" s="243"/>
      <c r="CUM711" s="28"/>
      <c r="CUN711" s="243"/>
      <c r="CUO711" s="28"/>
      <c r="CUP711" s="243"/>
      <c r="CUQ711" s="28"/>
      <c r="CUR711" s="243"/>
      <c r="CUS711" s="28"/>
      <c r="CUT711" s="243"/>
      <c r="CUU711" s="28"/>
      <c r="CUV711" s="243"/>
      <c r="CUW711" s="28"/>
      <c r="CUX711" s="243"/>
      <c r="CUY711" s="28"/>
      <c r="CUZ711" s="243"/>
      <c r="CVA711" s="28"/>
      <c r="CVB711" s="243"/>
      <c r="CVC711" s="28"/>
      <c r="CVD711" s="243"/>
      <c r="CVE711" s="28"/>
      <c r="CVF711" s="243"/>
      <c r="CVG711" s="28"/>
      <c r="CVH711" s="243"/>
      <c r="CVI711" s="28"/>
      <c r="CVJ711" s="243"/>
      <c r="CVK711" s="28"/>
      <c r="CVL711" s="243"/>
      <c r="CVM711" s="28"/>
      <c r="CVN711" s="243"/>
      <c r="CVO711" s="28"/>
      <c r="CVP711" s="243"/>
      <c r="CVQ711" s="28"/>
      <c r="CVR711" s="243"/>
      <c r="CVS711" s="28"/>
      <c r="CVT711" s="243"/>
      <c r="CVU711" s="28"/>
      <c r="CVV711" s="243"/>
      <c r="CVW711" s="28"/>
      <c r="CVX711" s="243"/>
      <c r="CVY711" s="28"/>
      <c r="CVZ711" s="243"/>
      <c r="CWA711" s="28"/>
      <c r="CWB711" s="243"/>
      <c r="CWC711" s="28"/>
      <c r="CWD711" s="243"/>
      <c r="CWE711" s="28"/>
      <c r="CWF711" s="243"/>
      <c r="CWG711" s="28"/>
      <c r="CWH711" s="243"/>
      <c r="CWI711" s="28"/>
      <c r="CWJ711" s="243"/>
      <c r="CWK711" s="28"/>
      <c r="CWL711" s="243"/>
      <c r="CWM711" s="28"/>
      <c r="CWN711" s="243"/>
      <c r="CWO711" s="28"/>
      <c r="CWP711" s="243"/>
      <c r="CWQ711" s="28"/>
      <c r="CWR711" s="243"/>
      <c r="CWS711" s="28"/>
      <c r="CWT711" s="243"/>
      <c r="CWU711" s="28"/>
      <c r="CWV711" s="243"/>
      <c r="CWW711" s="28"/>
      <c r="CWX711" s="243"/>
      <c r="CWY711" s="28"/>
      <c r="CWZ711" s="243"/>
      <c r="CXA711" s="28"/>
      <c r="CXB711" s="243"/>
      <c r="CXC711" s="28"/>
      <c r="CXD711" s="243"/>
      <c r="CXE711" s="28"/>
      <c r="CXF711" s="243"/>
      <c r="CXG711" s="28"/>
      <c r="CXH711" s="243"/>
      <c r="CXI711" s="28"/>
      <c r="CXJ711" s="243"/>
      <c r="CXK711" s="28"/>
      <c r="CXL711" s="243"/>
      <c r="CXM711" s="28"/>
      <c r="CXN711" s="243"/>
      <c r="CXO711" s="28"/>
      <c r="CXP711" s="243"/>
      <c r="CXQ711" s="28"/>
      <c r="CXR711" s="243"/>
      <c r="CXS711" s="28"/>
      <c r="CXT711" s="243"/>
      <c r="CXU711" s="28"/>
      <c r="CXV711" s="243"/>
      <c r="CXW711" s="28"/>
      <c r="CXX711" s="243"/>
      <c r="CXY711" s="28"/>
      <c r="CXZ711" s="243"/>
      <c r="CYA711" s="28"/>
      <c r="CYB711" s="243"/>
      <c r="CYC711" s="28"/>
      <c r="CYD711" s="243"/>
      <c r="CYE711" s="28"/>
      <c r="CYF711" s="243"/>
      <c r="CYG711" s="28"/>
      <c r="CYH711" s="243"/>
      <c r="CYI711" s="28"/>
      <c r="CYJ711" s="243"/>
      <c r="CYK711" s="28"/>
      <c r="CYL711" s="243"/>
      <c r="CYM711" s="28"/>
      <c r="CYN711" s="243"/>
      <c r="CYO711" s="28"/>
      <c r="CYP711" s="243"/>
      <c r="CYQ711" s="28"/>
      <c r="CYR711" s="243"/>
      <c r="CYS711" s="28"/>
      <c r="CYT711" s="243"/>
      <c r="CYU711" s="28"/>
      <c r="CYV711" s="243"/>
      <c r="CYW711" s="28"/>
      <c r="CYX711" s="243"/>
      <c r="CYY711" s="28"/>
      <c r="CYZ711" s="243"/>
      <c r="CZA711" s="28"/>
      <c r="CZB711" s="243"/>
      <c r="CZC711" s="28"/>
      <c r="CZD711" s="243"/>
      <c r="CZE711" s="28"/>
      <c r="CZF711" s="243"/>
      <c r="CZG711" s="28"/>
      <c r="CZH711" s="243"/>
      <c r="CZI711" s="28"/>
      <c r="CZJ711" s="243"/>
      <c r="CZK711" s="28"/>
      <c r="CZL711" s="243"/>
      <c r="CZM711" s="28"/>
      <c r="CZN711" s="243"/>
      <c r="CZO711" s="28"/>
      <c r="CZP711" s="243"/>
      <c r="CZQ711" s="28"/>
      <c r="CZR711" s="243"/>
      <c r="CZS711" s="28"/>
      <c r="CZT711" s="243"/>
      <c r="CZU711" s="28"/>
      <c r="CZV711" s="243"/>
      <c r="CZW711" s="28"/>
      <c r="CZX711" s="243"/>
      <c r="CZY711" s="28"/>
      <c r="CZZ711" s="243"/>
      <c r="DAA711" s="28"/>
      <c r="DAB711" s="243"/>
      <c r="DAC711" s="28"/>
      <c r="DAD711" s="243"/>
      <c r="DAE711" s="28"/>
      <c r="DAF711" s="243"/>
      <c r="DAG711" s="28"/>
      <c r="DAH711" s="243"/>
      <c r="DAI711" s="28"/>
      <c r="DAJ711" s="243"/>
      <c r="DAK711" s="28"/>
      <c r="DAL711" s="243"/>
      <c r="DAM711" s="28"/>
      <c r="DAN711" s="243"/>
      <c r="DAO711" s="28"/>
      <c r="DAP711" s="243"/>
      <c r="DAQ711" s="28"/>
      <c r="DAR711" s="243"/>
      <c r="DAS711" s="28"/>
      <c r="DAT711" s="243"/>
      <c r="DAU711" s="28"/>
      <c r="DAV711" s="243"/>
      <c r="DAW711" s="28"/>
      <c r="DAX711" s="243"/>
      <c r="DAY711" s="28"/>
      <c r="DAZ711" s="243"/>
      <c r="DBA711" s="28"/>
      <c r="DBB711" s="243"/>
      <c r="DBC711" s="28"/>
      <c r="DBD711" s="243"/>
      <c r="DBE711" s="28"/>
      <c r="DBF711" s="243"/>
      <c r="DBG711" s="28"/>
      <c r="DBH711" s="243"/>
      <c r="DBI711" s="28"/>
      <c r="DBJ711" s="243"/>
      <c r="DBK711" s="28"/>
      <c r="DBL711" s="243"/>
      <c r="DBM711" s="28"/>
      <c r="DBN711" s="243"/>
      <c r="DBO711" s="28"/>
      <c r="DBP711" s="243"/>
      <c r="DBQ711" s="28"/>
      <c r="DBR711" s="243"/>
      <c r="DBS711" s="28"/>
      <c r="DBT711" s="243"/>
      <c r="DBU711" s="28"/>
      <c r="DBV711" s="243"/>
      <c r="DBW711" s="28"/>
      <c r="DBX711" s="243"/>
      <c r="DBY711" s="28"/>
      <c r="DBZ711" s="243"/>
      <c r="DCA711" s="28"/>
      <c r="DCB711" s="243"/>
      <c r="DCC711" s="28"/>
      <c r="DCD711" s="243"/>
      <c r="DCE711" s="28"/>
      <c r="DCF711" s="243"/>
      <c r="DCG711" s="28"/>
      <c r="DCH711" s="243"/>
      <c r="DCI711" s="28"/>
      <c r="DCJ711" s="243"/>
      <c r="DCK711" s="28"/>
      <c r="DCL711" s="243"/>
      <c r="DCM711" s="28"/>
      <c r="DCN711" s="243"/>
      <c r="DCO711" s="28"/>
      <c r="DCP711" s="243"/>
      <c r="DCQ711" s="28"/>
      <c r="DCR711" s="243"/>
      <c r="DCS711" s="28"/>
      <c r="DCT711" s="243"/>
      <c r="DCU711" s="28"/>
      <c r="DCV711" s="243"/>
      <c r="DCW711" s="28"/>
      <c r="DCX711" s="243"/>
      <c r="DCY711" s="28"/>
      <c r="DCZ711" s="243"/>
      <c r="DDA711" s="28"/>
      <c r="DDB711" s="243"/>
      <c r="DDC711" s="28"/>
      <c r="DDD711" s="243"/>
      <c r="DDE711" s="28"/>
      <c r="DDF711" s="243"/>
      <c r="DDG711" s="28"/>
      <c r="DDH711" s="243"/>
      <c r="DDI711" s="28"/>
      <c r="DDJ711" s="243"/>
      <c r="DDK711" s="28"/>
      <c r="DDL711" s="243"/>
      <c r="DDM711" s="28"/>
      <c r="DDN711" s="243"/>
      <c r="DDO711" s="28"/>
      <c r="DDP711" s="243"/>
      <c r="DDQ711" s="28"/>
      <c r="DDR711" s="243"/>
      <c r="DDS711" s="28"/>
      <c r="DDT711" s="243"/>
      <c r="DDU711" s="28"/>
      <c r="DDV711" s="243"/>
      <c r="DDW711" s="28"/>
      <c r="DDX711" s="243"/>
      <c r="DDY711" s="28"/>
      <c r="DDZ711" s="243"/>
      <c r="DEA711" s="28"/>
      <c r="DEB711" s="243"/>
      <c r="DEC711" s="28"/>
      <c r="DED711" s="243"/>
      <c r="DEE711" s="28"/>
      <c r="DEF711" s="243"/>
      <c r="DEG711" s="28"/>
      <c r="DEH711" s="243"/>
      <c r="DEI711" s="28"/>
      <c r="DEJ711" s="243"/>
      <c r="DEK711" s="28"/>
      <c r="DEL711" s="243"/>
      <c r="DEM711" s="28"/>
      <c r="DEN711" s="243"/>
      <c r="DEO711" s="28"/>
      <c r="DEP711" s="243"/>
      <c r="DEQ711" s="28"/>
      <c r="DER711" s="243"/>
      <c r="DES711" s="28"/>
      <c r="DET711" s="243"/>
      <c r="DEU711" s="28"/>
      <c r="DEV711" s="243"/>
      <c r="DEW711" s="28"/>
      <c r="DEX711" s="243"/>
      <c r="DEY711" s="28"/>
      <c r="DEZ711" s="243"/>
      <c r="DFA711" s="28"/>
      <c r="DFB711" s="243"/>
      <c r="DFC711" s="28"/>
      <c r="DFD711" s="243"/>
      <c r="DFE711" s="28"/>
      <c r="DFF711" s="243"/>
      <c r="DFG711" s="28"/>
      <c r="DFH711" s="243"/>
      <c r="DFI711" s="28"/>
      <c r="DFJ711" s="243"/>
      <c r="DFK711" s="28"/>
      <c r="DFL711" s="243"/>
      <c r="DFM711" s="28"/>
      <c r="DFN711" s="243"/>
      <c r="DFO711" s="28"/>
      <c r="DFP711" s="243"/>
      <c r="DFQ711" s="28"/>
      <c r="DFR711" s="243"/>
      <c r="DFS711" s="28"/>
      <c r="DFT711" s="243"/>
      <c r="DFU711" s="28"/>
      <c r="DFV711" s="243"/>
      <c r="DFW711" s="28"/>
      <c r="DFX711" s="243"/>
      <c r="DFY711" s="28"/>
      <c r="DFZ711" s="243"/>
      <c r="DGA711" s="28"/>
      <c r="DGB711" s="243"/>
      <c r="DGC711" s="28"/>
      <c r="DGD711" s="243"/>
      <c r="DGE711" s="28"/>
      <c r="DGF711" s="243"/>
      <c r="DGG711" s="28"/>
      <c r="DGH711" s="243"/>
      <c r="DGI711" s="28"/>
      <c r="DGJ711" s="243"/>
      <c r="DGK711" s="28"/>
      <c r="DGL711" s="243"/>
      <c r="DGM711" s="28"/>
      <c r="DGN711" s="243"/>
      <c r="DGO711" s="28"/>
      <c r="DGP711" s="243"/>
      <c r="DGQ711" s="28"/>
      <c r="DGR711" s="243"/>
      <c r="DGS711" s="28"/>
      <c r="DGT711" s="243"/>
      <c r="DGU711" s="28"/>
      <c r="DGV711" s="243"/>
      <c r="DGW711" s="28"/>
      <c r="DGX711" s="243"/>
      <c r="DGY711" s="28"/>
      <c r="DGZ711" s="243"/>
      <c r="DHA711" s="28"/>
      <c r="DHB711" s="243"/>
      <c r="DHC711" s="28"/>
      <c r="DHD711" s="243"/>
      <c r="DHE711" s="28"/>
      <c r="DHF711" s="243"/>
      <c r="DHG711" s="28"/>
      <c r="DHH711" s="243"/>
      <c r="DHI711" s="28"/>
      <c r="DHJ711" s="243"/>
      <c r="DHK711" s="28"/>
      <c r="DHL711" s="243"/>
      <c r="DHM711" s="28"/>
      <c r="DHN711" s="243"/>
      <c r="DHO711" s="28"/>
      <c r="DHP711" s="243"/>
      <c r="DHQ711" s="28"/>
      <c r="DHR711" s="243"/>
      <c r="DHS711" s="28"/>
      <c r="DHT711" s="243"/>
      <c r="DHU711" s="28"/>
      <c r="DHV711" s="243"/>
      <c r="DHW711" s="28"/>
      <c r="DHX711" s="243"/>
      <c r="DHY711" s="28"/>
      <c r="DHZ711" s="243"/>
      <c r="DIA711" s="28"/>
      <c r="DIB711" s="243"/>
      <c r="DIC711" s="28"/>
      <c r="DID711" s="243"/>
      <c r="DIE711" s="28"/>
      <c r="DIF711" s="243"/>
      <c r="DIG711" s="28"/>
      <c r="DIH711" s="243"/>
      <c r="DII711" s="28"/>
      <c r="DIJ711" s="243"/>
      <c r="DIK711" s="28"/>
      <c r="DIL711" s="243"/>
      <c r="DIM711" s="28"/>
      <c r="DIN711" s="243"/>
      <c r="DIO711" s="28"/>
      <c r="DIP711" s="243"/>
      <c r="DIQ711" s="28"/>
      <c r="DIR711" s="243"/>
      <c r="DIS711" s="28"/>
      <c r="DIT711" s="243"/>
      <c r="DIU711" s="28"/>
      <c r="DIV711" s="243"/>
      <c r="DIW711" s="28"/>
      <c r="DIX711" s="243"/>
      <c r="DIY711" s="28"/>
      <c r="DIZ711" s="243"/>
      <c r="DJA711" s="28"/>
      <c r="DJB711" s="243"/>
      <c r="DJC711" s="28"/>
      <c r="DJD711" s="243"/>
      <c r="DJE711" s="28"/>
      <c r="DJF711" s="243"/>
      <c r="DJG711" s="28"/>
      <c r="DJH711" s="243"/>
      <c r="DJI711" s="28"/>
      <c r="DJJ711" s="243"/>
      <c r="DJK711" s="28"/>
      <c r="DJL711" s="243"/>
      <c r="DJM711" s="28"/>
      <c r="DJN711" s="243"/>
      <c r="DJO711" s="28"/>
      <c r="DJP711" s="243"/>
      <c r="DJQ711" s="28"/>
      <c r="DJR711" s="243"/>
      <c r="DJS711" s="28"/>
      <c r="DJT711" s="243"/>
      <c r="DJU711" s="28"/>
      <c r="DJV711" s="243"/>
      <c r="DJW711" s="28"/>
      <c r="DJX711" s="243"/>
      <c r="DJY711" s="28"/>
      <c r="DJZ711" s="243"/>
      <c r="DKA711" s="28"/>
      <c r="DKB711" s="243"/>
      <c r="DKC711" s="28"/>
      <c r="DKD711" s="243"/>
      <c r="DKE711" s="28"/>
      <c r="DKF711" s="243"/>
      <c r="DKG711" s="28"/>
      <c r="DKH711" s="243"/>
      <c r="DKI711" s="28"/>
      <c r="DKJ711" s="243"/>
      <c r="DKK711" s="28"/>
      <c r="DKL711" s="243"/>
      <c r="DKM711" s="28"/>
      <c r="DKN711" s="243"/>
      <c r="DKO711" s="28"/>
      <c r="DKP711" s="243"/>
      <c r="DKQ711" s="28"/>
      <c r="DKR711" s="243"/>
      <c r="DKS711" s="28"/>
      <c r="DKT711" s="243"/>
      <c r="DKU711" s="28"/>
      <c r="DKV711" s="243"/>
      <c r="DKW711" s="28"/>
      <c r="DKX711" s="243"/>
      <c r="DKY711" s="28"/>
      <c r="DKZ711" s="243"/>
      <c r="DLA711" s="28"/>
      <c r="DLB711" s="243"/>
      <c r="DLC711" s="28"/>
      <c r="DLD711" s="243"/>
      <c r="DLE711" s="28"/>
      <c r="DLF711" s="243"/>
      <c r="DLG711" s="28"/>
      <c r="DLH711" s="243"/>
      <c r="DLI711" s="28"/>
      <c r="DLJ711" s="243"/>
      <c r="DLK711" s="28"/>
      <c r="DLL711" s="243"/>
      <c r="DLM711" s="28"/>
      <c r="DLN711" s="243"/>
      <c r="DLO711" s="28"/>
      <c r="DLP711" s="243"/>
      <c r="DLQ711" s="28"/>
      <c r="DLR711" s="243"/>
      <c r="DLS711" s="28"/>
      <c r="DLT711" s="243"/>
      <c r="DLU711" s="28"/>
      <c r="DLV711" s="243"/>
      <c r="DLW711" s="28"/>
      <c r="DLX711" s="243"/>
      <c r="DLY711" s="28"/>
      <c r="DLZ711" s="243"/>
      <c r="DMA711" s="28"/>
      <c r="DMB711" s="243"/>
      <c r="DMC711" s="28"/>
      <c r="DMD711" s="243"/>
      <c r="DME711" s="28"/>
      <c r="DMF711" s="243"/>
      <c r="DMG711" s="28"/>
      <c r="DMH711" s="243"/>
      <c r="DMI711" s="28"/>
      <c r="DMJ711" s="243"/>
      <c r="DMK711" s="28"/>
      <c r="DML711" s="243"/>
      <c r="DMM711" s="28"/>
      <c r="DMN711" s="243"/>
      <c r="DMO711" s="28"/>
      <c r="DMP711" s="243"/>
      <c r="DMQ711" s="28"/>
      <c r="DMR711" s="243"/>
      <c r="DMS711" s="28"/>
      <c r="DMT711" s="243"/>
      <c r="DMU711" s="28"/>
      <c r="DMV711" s="243"/>
      <c r="DMW711" s="28"/>
      <c r="DMX711" s="243"/>
      <c r="DMY711" s="28"/>
      <c r="DMZ711" s="243"/>
      <c r="DNA711" s="28"/>
      <c r="DNB711" s="243"/>
      <c r="DNC711" s="28"/>
      <c r="DND711" s="243"/>
      <c r="DNE711" s="28"/>
      <c r="DNF711" s="243"/>
      <c r="DNG711" s="28"/>
      <c r="DNH711" s="243"/>
      <c r="DNI711" s="28"/>
      <c r="DNJ711" s="243"/>
      <c r="DNK711" s="28"/>
      <c r="DNL711" s="243"/>
      <c r="DNM711" s="28"/>
      <c r="DNN711" s="243"/>
      <c r="DNO711" s="28"/>
      <c r="DNP711" s="243"/>
      <c r="DNQ711" s="28"/>
      <c r="DNR711" s="243"/>
      <c r="DNS711" s="28"/>
      <c r="DNT711" s="243"/>
      <c r="DNU711" s="28"/>
      <c r="DNV711" s="243"/>
      <c r="DNW711" s="28"/>
      <c r="DNX711" s="243"/>
      <c r="DNY711" s="28"/>
      <c r="DNZ711" s="243"/>
      <c r="DOA711" s="28"/>
      <c r="DOB711" s="243"/>
      <c r="DOC711" s="28"/>
      <c r="DOD711" s="243"/>
      <c r="DOE711" s="28"/>
      <c r="DOF711" s="243"/>
      <c r="DOG711" s="28"/>
      <c r="DOH711" s="243"/>
      <c r="DOI711" s="28"/>
      <c r="DOJ711" s="243"/>
      <c r="DOK711" s="28"/>
      <c r="DOL711" s="243"/>
      <c r="DOM711" s="28"/>
      <c r="DON711" s="243"/>
      <c r="DOO711" s="28"/>
      <c r="DOP711" s="243"/>
      <c r="DOQ711" s="28"/>
      <c r="DOR711" s="243"/>
      <c r="DOS711" s="28"/>
      <c r="DOT711" s="243"/>
      <c r="DOU711" s="28"/>
      <c r="DOV711" s="243"/>
      <c r="DOW711" s="28"/>
      <c r="DOX711" s="243"/>
      <c r="DOY711" s="28"/>
      <c r="DOZ711" s="243"/>
      <c r="DPA711" s="28"/>
      <c r="DPB711" s="243"/>
      <c r="DPC711" s="28"/>
      <c r="DPD711" s="243"/>
      <c r="DPE711" s="28"/>
      <c r="DPF711" s="243"/>
      <c r="DPG711" s="28"/>
      <c r="DPH711" s="243"/>
      <c r="DPI711" s="28"/>
      <c r="DPJ711" s="243"/>
      <c r="DPK711" s="28"/>
      <c r="DPL711" s="243"/>
      <c r="DPM711" s="28"/>
      <c r="DPN711" s="243"/>
      <c r="DPO711" s="28"/>
      <c r="DPP711" s="243"/>
      <c r="DPQ711" s="28"/>
      <c r="DPR711" s="243"/>
      <c r="DPS711" s="28"/>
      <c r="DPT711" s="243"/>
      <c r="DPU711" s="28"/>
      <c r="DPV711" s="243"/>
      <c r="DPW711" s="28"/>
      <c r="DPX711" s="243"/>
      <c r="DPY711" s="28"/>
      <c r="DPZ711" s="243"/>
      <c r="DQA711" s="28"/>
      <c r="DQB711" s="243"/>
      <c r="DQC711" s="28"/>
      <c r="DQD711" s="243"/>
      <c r="DQE711" s="28"/>
      <c r="DQF711" s="243"/>
      <c r="DQG711" s="28"/>
      <c r="DQH711" s="243"/>
      <c r="DQI711" s="28"/>
      <c r="DQJ711" s="243"/>
      <c r="DQK711" s="28"/>
      <c r="DQL711" s="243"/>
      <c r="DQM711" s="28"/>
      <c r="DQN711" s="243"/>
      <c r="DQO711" s="28"/>
      <c r="DQP711" s="243"/>
      <c r="DQQ711" s="28"/>
      <c r="DQR711" s="243"/>
      <c r="DQS711" s="28"/>
      <c r="DQT711" s="243"/>
      <c r="DQU711" s="28"/>
      <c r="DQV711" s="243"/>
      <c r="DQW711" s="28"/>
      <c r="DQX711" s="243"/>
      <c r="DQY711" s="28"/>
      <c r="DQZ711" s="243"/>
      <c r="DRA711" s="28"/>
      <c r="DRB711" s="243"/>
      <c r="DRC711" s="28"/>
      <c r="DRD711" s="243"/>
      <c r="DRE711" s="28"/>
      <c r="DRF711" s="243"/>
      <c r="DRG711" s="28"/>
      <c r="DRH711" s="243"/>
      <c r="DRI711" s="28"/>
      <c r="DRJ711" s="243"/>
      <c r="DRK711" s="28"/>
      <c r="DRL711" s="243"/>
      <c r="DRM711" s="28"/>
      <c r="DRN711" s="243"/>
      <c r="DRO711" s="28"/>
      <c r="DRP711" s="243"/>
      <c r="DRQ711" s="28"/>
      <c r="DRR711" s="243"/>
      <c r="DRS711" s="28"/>
      <c r="DRT711" s="243"/>
      <c r="DRU711" s="28"/>
      <c r="DRV711" s="243"/>
      <c r="DRW711" s="28"/>
      <c r="DRX711" s="243"/>
      <c r="DRY711" s="28"/>
      <c r="DRZ711" s="243"/>
      <c r="DSA711" s="28"/>
      <c r="DSB711" s="243"/>
      <c r="DSC711" s="28"/>
      <c r="DSD711" s="243"/>
      <c r="DSE711" s="28"/>
      <c r="DSF711" s="243"/>
      <c r="DSG711" s="28"/>
      <c r="DSH711" s="243"/>
      <c r="DSI711" s="28"/>
      <c r="DSJ711" s="243"/>
      <c r="DSK711" s="28"/>
      <c r="DSL711" s="243"/>
      <c r="DSM711" s="28"/>
      <c r="DSN711" s="243"/>
      <c r="DSO711" s="28"/>
      <c r="DSP711" s="243"/>
      <c r="DSQ711" s="28"/>
      <c r="DSR711" s="243"/>
      <c r="DSS711" s="28"/>
      <c r="DST711" s="243"/>
      <c r="DSU711" s="28"/>
      <c r="DSV711" s="243"/>
      <c r="DSW711" s="28"/>
      <c r="DSX711" s="243"/>
      <c r="DSY711" s="28"/>
      <c r="DSZ711" s="243"/>
      <c r="DTA711" s="28"/>
      <c r="DTB711" s="243"/>
      <c r="DTC711" s="28"/>
      <c r="DTD711" s="243"/>
      <c r="DTE711" s="28"/>
      <c r="DTF711" s="243"/>
      <c r="DTG711" s="28"/>
      <c r="DTH711" s="243"/>
      <c r="DTI711" s="28"/>
      <c r="DTJ711" s="243"/>
      <c r="DTK711" s="28"/>
      <c r="DTL711" s="243"/>
      <c r="DTM711" s="28"/>
      <c r="DTN711" s="243"/>
      <c r="DTO711" s="28"/>
      <c r="DTP711" s="243"/>
      <c r="DTQ711" s="28"/>
      <c r="DTR711" s="243"/>
      <c r="DTS711" s="28"/>
      <c r="DTT711" s="243"/>
      <c r="DTU711" s="28"/>
      <c r="DTV711" s="243"/>
      <c r="DTW711" s="28"/>
      <c r="DTX711" s="243"/>
      <c r="DTY711" s="28"/>
      <c r="DTZ711" s="243"/>
      <c r="DUA711" s="28"/>
      <c r="DUB711" s="243"/>
      <c r="DUC711" s="28"/>
      <c r="DUD711" s="243"/>
      <c r="DUE711" s="28"/>
      <c r="DUF711" s="243"/>
      <c r="DUG711" s="28"/>
      <c r="DUH711" s="243"/>
      <c r="DUI711" s="28"/>
      <c r="DUJ711" s="243"/>
      <c r="DUK711" s="28"/>
      <c r="DUL711" s="243"/>
      <c r="DUM711" s="28"/>
      <c r="DUN711" s="243"/>
      <c r="DUO711" s="28"/>
      <c r="DUP711" s="243"/>
      <c r="DUQ711" s="28"/>
      <c r="DUR711" s="243"/>
      <c r="DUS711" s="28"/>
      <c r="DUT711" s="243"/>
      <c r="DUU711" s="28"/>
      <c r="DUV711" s="243"/>
      <c r="DUW711" s="28"/>
      <c r="DUX711" s="243"/>
      <c r="DUY711" s="28"/>
      <c r="DUZ711" s="243"/>
      <c r="DVA711" s="28"/>
      <c r="DVB711" s="243"/>
      <c r="DVC711" s="28"/>
      <c r="DVD711" s="243"/>
      <c r="DVE711" s="28"/>
      <c r="DVF711" s="243"/>
      <c r="DVG711" s="28"/>
      <c r="DVH711" s="243"/>
      <c r="DVI711" s="28"/>
      <c r="DVJ711" s="243"/>
      <c r="DVK711" s="28"/>
      <c r="DVL711" s="243"/>
      <c r="DVM711" s="28"/>
      <c r="DVN711" s="243"/>
      <c r="DVO711" s="28"/>
      <c r="DVP711" s="243"/>
      <c r="DVQ711" s="28"/>
      <c r="DVR711" s="243"/>
      <c r="DVS711" s="28"/>
      <c r="DVT711" s="243"/>
      <c r="DVU711" s="28"/>
      <c r="DVV711" s="243"/>
      <c r="DVW711" s="28"/>
      <c r="DVX711" s="243"/>
      <c r="DVY711" s="28"/>
      <c r="DVZ711" s="243"/>
      <c r="DWA711" s="28"/>
      <c r="DWB711" s="243"/>
      <c r="DWC711" s="28"/>
      <c r="DWD711" s="243"/>
      <c r="DWE711" s="28"/>
      <c r="DWF711" s="243"/>
      <c r="DWG711" s="28"/>
      <c r="DWH711" s="243"/>
      <c r="DWI711" s="28"/>
      <c r="DWJ711" s="243"/>
      <c r="DWK711" s="28"/>
      <c r="DWL711" s="243"/>
      <c r="DWM711" s="28"/>
      <c r="DWN711" s="243"/>
      <c r="DWO711" s="28"/>
      <c r="DWP711" s="243"/>
      <c r="DWQ711" s="28"/>
      <c r="DWR711" s="243"/>
      <c r="DWS711" s="28"/>
      <c r="DWT711" s="243"/>
      <c r="DWU711" s="28"/>
      <c r="DWV711" s="243"/>
      <c r="DWW711" s="28"/>
      <c r="DWX711" s="243"/>
      <c r="DWY711" s="28"/>
      <c r="DWZ711" s="243"/>
      <c r="DXA711" s="28"/>
      <c r="DXB711" s="243"/>
      <c r="DXC711" s="28"/>
      <c r="DXD711" s="243"/>
      <c r="DXE711" s="28"/>
      <c r="DXF711" s="243"/>
      <c r="DXG711" s="28"/>
      <c r="DXH711" s="243"/>
      <c r="DXI711" s="28"/>
      <c r="DXJ711" s="243"/>
      <c r="DXK711" s="28"/>
      <c r="DXL711" s="243"/>
      <c r="DXM711" s="28"/>
      <c r="DXN711" s="243"/>
      <c r="DXO711" s="28"/>
      <c r="DXP711" s="243"/>
      <c r="DXQ711" s="28"/>
      <c r="DXR711" s="243"/>
      <c r="DXS711" s="28"/>
      <c r="DXT711" s="243"/>
      <c r="DXU711" s="28"/>
      <c r="DXV711" s="243"/>
      <c r="DXW711" s="28"/>
      <c r="DXX711" s="243"/>
      <c r="DXY711" s="28"/>
      <c r="DXZ711" s="243"/>
      <c r="DYA711" s="28"/>
      <c r="DYB711" s="243"/>
      <c r="DYC711" s="28"/>
      <c r="DYD711" s="243"/>
      <c r="DYE711" s="28"/>
      <c r="DYF711" s="243"/>
      <c r="DYG711" s="28"/>
      <c r="DYH711" s="243"/>
      <c r="DYI711" s="28"/>
      <c r="DYJ711" s="243"/>
      <c r="DYK711" s="28"/>
      <c r="DYL711" s="243"/>
      <c r="DYM711" s="28"/>
      <c r="DYN711" s="243"/>
      <c r="DYO711" s="28"/>
      <c r="DYP711" s="243"/>
      <c r="DYQ711" s="28"/>
      <c r="DYR711" s="243"/>
      <c r="DYS711" s="28"/>
      <c r="DYT711" s="243"/>
      <c r="DYU711" s="28"/>
      <c r="DYV711" s="243"/>
      <c r="DYW711" s="28"/>
      <c r="DYX711" s="243"/>
      <c r="DYY711" s="28"/>
      <c r="DYZ711" s="243"/>
      <c r="DZA711" s="28"/>
      <c r="DZB711" s="243"/>
      <c r="DZC711" s="28"/>
      <c r="DZD711" s="243"/>
      <c r="DZE711" s="28"/>
      <c r="DZF711" s="243"/>
      <c r="DZG711" s="28"/>
      <c r="DZH711" s="243"/>
      <c r="DZI711" s="28"/>
      <c r="DZJ711" s="243"/>
      <c r="DZK711" s="28"/>
      <c r="DZL711" s="243"/>
      <c r="DZM711" s="28"/>
      <c r="DZN711" s="243"/>
      <c r="DZO711" s="28"/>
      <c r="DZP711" s="243"/>
      <c r="DZQ711" s="28"/>
      <c r="DZR711" s="243"/>
      <c r="DZS711" s="28"/>
      <c r="DZT711" s="243"/>
      <c r="DZU711" s="28"/>
      <c r="DZV711" s="243"/>
      <c r="DZW711" s="28"/>
      <c r="DZX711" s="243"/>
      <c r="DZY711" s="28"/>
      <c r="DZZ711" s="243"/>
      <c r="EAA711" s="28"/>
      <c r="EAB711" s="243"/>
      <c r="EAC711" s="28"/>
      <c r="EAD711" s="243"/>
      <c r="EAE711" s="28"/>
      <c r="EAF711" s="243"/>
      <c r="EAG711" s="28"/>
      <c r="EAH711" s="243"/>
      <c r="EAI711" s="28"/>
      <c r="EAJ711" s="243"/>
      <c r="EAK711" s="28"/>
      <c r="EAL711" s="243"/>
      <c r="EAM711" s="28"/>
      <c r="EAN711" s="243"/>
      <c r="EAO711" s="28"/>
      <c r="EAP711" s="243"/>
      <c r="EAQ711" s="28"/>
      <c r="EAR711" s="243"/>
      <c r="EAS711" s="28"/>
      <c r="EAT711" s="243"/>
      <c r="EAU711" s="28"/>
      <c r="EAV711" s="243"/>
      <c r="EAW711" s="28"/>
      <c r="EAX711" s="243"/>
      <c r="EAY711" s="28"/>
      <c r="EAZ711" s="243"/>
      <c r="EBA711" s="28"/>
      <c r="EBB711" s="243"/>
      <c r="EBC711" s="28"/>
      <c r="EBD711" s="243"/>
      <c r="EBE711" s="28"/>
      <c r="EBF711" s="243"/>
      <c r="EBG711" s="28"/>
      <c r="EBH711" s="243"/>
      <c r="EBI711" s="28"/>
      <c r="EBJ711" s="243"/>
      <c r="EBK711" s="28"/>
      <c r="EBL711" s="243"/>
      <c r="EBM711" s="28"/>
      <c r="EBN711" s="243"/>
      <c r="EBO711" s="28"/>
      <c r="EBP711" s="243"/>
      <c r="EBQ711" s="28"/>
      <c r="EBR711" s="243"/>
      <c r="EBS711" s="28"/>
      <c r="EBT711" s="243"/>
      <c r="EBU711" s="28"/>
      <c r="EBV711" s="243"/>
      <c r="EBW711" s="28"/>
      <c r="EBX711" s="243"/>
      <c r="EBY711" s="28"/>
      <c r="EBZ711" s="243"/>
      <c r="ECA711" s="28"/>
      <c r="ECB711" s="243"/>
      <c r="ECC711" s="28"/>
      <c r="ECD711" s="243"/>
      <c r="ECE711" s="28"/>
      <c r="ECF711" s="243"/>
      <c r="ECG711" s="28"/>
      <c r="ECH711" s="243"/>
      <c r="ECI711" s="28"/>
      <c r="ECJ711" s="243"/>
      <c r="ECK711" s="28"/>
      <c r="ECL711" s="243"/>
      <c r="ECM711" s="28"/>
      <c r="ECN711" s="243"/>
      <c r="ECO711" s="28"/>
      <c r="ECP711" s="243"/>
      <c r="ECQ711" s="28"/>
      <c r="ECR711" s="243"/>
      <c r="ECS711" s="28"/>
      <c r="ECT711" s="243"/>
      <c r="ECU711" s="28"/>
      <c r="ECV711" s="243"/>
      <c r="ECW711" s="28"/>
      <c r="ECX711" s="243"/>
      <c r="ECY711" s="28"/>
      <c r="ECZ711" s="243"/>
      <c r="EDA711" s="28"/>
      <c r="EDB711" s="243"/>
      <c r="EDC711" s="28"/>
      <c r="EDD711" s="243"/>
      <c r="EDE711" s="28"/>
      <c r="EDF711" s="243"/>
      <c r="EDG711" s="28"/>
      <c r="EDH711" s="243"/>
      <c r="EDI711" s="28"/>
      <c r="EDJ711" s="243"/>
      <c r="EDK711" s="28"/>
      <c r="EDL711" s="243"/>
      <c r="EDM711" s="28"/>
      <c r="EDN711" s="243"/>
      <c r="EDO711" s="28"/>
      <c r="EDP711" s="243"/>
      <c r="EDQ711" s="28"/>
      <c r="EDR711" s="243"/>
      <c r="EDS711" s="28"/>
      <c r="EDT711" s="243"/>
      <c r="EDU711" s="28"/>
      <c r="EDV711" s="243"/>
      <c r="EDW711" s="28"/>
      <c r="EDX711" s="243"/>
      <c r="EDY711" s="28"/>
      <c r="EDZ711" s="243"/>
      <c r="EEA711" s="28"/>
      <c r="EEB711" s="243"/>
      <c r="EEC711" s="28"/>
      <c r="EED711" s="243"/>
      <c r="EEE711" s="28"/>
      <c r="EEF711" s="243"/>
      <c r="EEG711" s="28"/>
      <c r="EEH711" s="243"/>
      <c r="EEI711" s="28"/>
      <c r="EEJ711" s="243"/>
      <c r="EEK711" s="28"/>
      <c r="EEL711" s="243"/>
      <c r="EEM711" s="28"/>
      <c r="EEN711" s="243"/>
      <c r="EEO711" s="28"/>
      <c r="EEP711" s="243"/>
      <c r="EEQ711" s="28"/>
      <c r="EER711" s="243"/>
      <c r="EES711" s="28"/>
      <c r="EET711" s="243"/>
      <c r="EEU711" s="28"/>
      <c r="EEV711" s="243"/>
      <c r="EEW711" s="28"/>
      <c r="EEX711" s="243"/>
      <c r="EEY711" s="28"/>
      <c r="EEZ711" s="243"/>
      <c r="EFA711" s="28"/>
      <c r="EFB711" s="243"/>
      <c r="EFC711" s="28"/>
      <c r="EFD711" s="243"/>
      <c r="EFE711" s="28"/>
      <c r="EFF711" s="243"/>
      <c r="EFG711" s="28"/>
      <c r="EFH711" s="243"/>
      <c r="EFI711" s="28"/>
      <c r="EFJ711" s="243"/>
      <c r="EFK711" s="28"/>
      <c r="EFL711" s="243"/>
      <c r="EFM711" s="28"/>
      <c r="EFN711" s="243"/>
      <c r="EFO711" s="28"/>
      <c r="EFP711" s="243"/>
      <c r="EFQ711" s="28"/>
      <c r="EFR711" s="243"/>
      <c r="EFS711" s="28"/>
      <c r="EFT711" s="243"/>
      <c r="EFU711" s="28"/>
      <c r="EFV711" s="243"/>
      <c r="EFW711" s="28"/>
      <c r="EFX711" s="243"/>
      <c r="EFY711" s="28"/>
      <c r="EFZ711" s="243"/>
      <c r="EGA711" s="28"/>
      <c r="EGB711" s="243"/>
      <c r="EGC711" s="28"/>
      <c r="EGD711" s="243"/>
      <c r="EGE711" s="28"/>
      <c r="EGF711" s="243"/>
      <c r="EGG711" s="28"/>
      <c r="EGH711" s="243"/>
      <c r="EGI711" s="28"/>
      <c r="EGJ711" s="243"/>
      <c r="EGK711" s="28"/>
      <c r="EGL711" s="243"/>
      <c r="EGM711" s="28"/>
      <c r="EGN711" s="243"/>
      <c r="EGO711" s="28"/>
      <c r="EGP711" s="243"/>
      <c r="EGQ711" s="28"/>
      <c r="EGR711" s="243"/>
      <c r="EGS711" s="28"/>
      <c r="EGT711" s="243"/>
      <c r="EGU711" s="28"/>
      <c r="EGV711" s="243"/>
      <c r="EGW711" s="28"/>
      <c r="EGX711" s="243"/>
      <c r="EGY711" s="28"/>
      <c r="EGZ711" s="243"/>
      <c r="EHA711" s="28"/>
      <c r="EHB711" s="243"/>
      <c r="EHC711" s="28"/>
      <c r="EHD711" s="243"/>
      <c r="EHE711" s="28"/>
      <c r="EHF711" s="243"/>
      <c r="EHG711" s="28"/>
      <c r="EHH711" s="243"/>
      <c r="EHI711" s="28"/>
      <c r="EHJ711" s="243"/>
      <c r="EHK711" s="28"/>
      <c r="EHL711" s="243"/>
      <c r="EHM711" s="28"/>
      <c r="EHN711" s="243"/>
      <c r="EHO711" s="28"/>
      <c r="EHP711" s="243"/>
      <c r="EHQ711" s="28"/>
      <c r="EHR711" s="243"/>
      <c r="EHS711" s="28"/>
      <c r="EHT711" s="243"/>
      <c r="EHU711" s="28"/>
      <c r="EHV711" s="243"/>
      <c r="EHW711" s="28"/>
      <c r="EHX711" s="243"/>
      <c r="EHY711" s="28"/>
      <c r="EHZ711" s="243"/>
      <c r="EIA711" s="28"/>
      <c r="EIB711" s="243"/>
      <c r="EIC711" s="28"/>
      <c r="EID711" s="243"/>
      <c r="EIE711" s="28"/>
      <c r="EIF711" s="243"/>
      <c r="EIG711" s="28"/>
      <c r="EIH711" s="243"/>
      <c r="EII711" s="28"/>
      <c r="EIJ711" s="243"/>
      <c r="EIK711" s="28"/>
      <c r="EIL711" s="243"/>
      <c r="EIM711" s="28"/>
      <c r="EIN711" s="243"/>
      <c r="EIO711" s="28"/>
      <c r="EIP711" s="243"/>
      <c r="EIQ711" s="28"/>
      <c r="EIR711" s="243"/>
      <c r="EIS711" s="28"/>
      <c r="EIT711" s="243"/>
      <c r="EIU711" s="28"/>
      <c r="EIV711" s="243"/>
      <c r="EIW711" s="28"/>
      <c r="EIX711" s="243"/>
      <c r="EIY711" s="28"/>
      <c r="EIZ711" s="243"/>
      <c r="EJA711" s="28"/>
      <c r="EJB711" s="243"/>
      <c r="EJC711" s="28"/>
      <c r="EJD711" s="243"/>
      <c r="EJE711" s="28"/>
      <c r="EJF711" s="243"/>
      <c r="EJG711" s="28"/>
      <c r="EJH711" s="243"/>
      <c r="EJI711" s="28"/>
      <c r="EJJ711" s="243"/>
      <c r="EJK711" s="28"/>
      <c r="EJL711" s="243"/>
      <c r="EJM711" s="28"/>
      <c r="EJN711" s="243"/>
      <c r="EJO711" s="28"/>
      <c r="EJP711" s="243"/>
      <c r="EJQ711" s="28"/>
      <c r="EJR711" s="243"/>
      <c r="EJS711" s="28"/>
      <c r="EJT711" s="243"/>
      <c r="EJU711" s="28"/>
      <c r="EJV711" s="243"/>
      <c r="EJW711" s="28"/>
      <c r="EJX711" s="243"/>
      <c r="EJY711" s="28"/>
      <c r="EJZ711" s="243"/>
      <c r="EKA711" s="28"/>
      <c r="EKB711" s="243"/>
      <c r="EKC711" s="28"/>
      <c r="EKD711" s="243"/>
      <c r="EKE711" s="28"/>
      <c r="EKF711" s="243"/>
      <c r="EKG711" s="28"/>
      <c r="EKH711" s="243"/>
      <c r="EKI711" s="28"/>
      <c r="EKJ711" s="243"/>
      <c r="EKK711" s="28"/>
      <c r="EKL711" s="243"/>
      <c r="EKM711" s="28"/>
      <c r="EKN711" s="243"/>
      <c r="EKO711" s="28"/>
      <c r="EKP711" s="243"/>
      <c r="EKQ711" s="28"/>
      <c r="EKR711" s="243"/>
      <c r="EKS711" s="28"/>
      <c r="EKT711" s="243"/>
      <c r="EKU711" s="28"/>
      <c r="EKV711" s="243"/>
      <c r="EKW711" s="28"/>
      <c r="EKX711" s="243"/>
      <c r="EKY711" s="28"/>
      <c r="EKZ711" s="243"/>
      <c r="ELA711" s="28"/>
      <c r="ELB711" s="243"/>
      <c r="ELC711" s="28"/>
      <c r="ELD711" s="243"/>
      <c r="ELE711" s="28"/>
      <c r="ELF711" s="243"/>
      <c r="ELG711" s="28"/>
      <c r="ELH711" s="243"/>
      <c r="ELI711" s="28"/>
      <c r="ELJ711" s="243"/>
      <c r="ELK711" s="28"/>
      <c r="ELL711" s="243"/>
      <c r="ELM711" s="28"/>
      <c r="ELN711" s="243"/>
      <c r="ELO711" s="28"/>
      <c r="ELP711" s="243"/>
      <c r="ELQ711" s="28"/>
      <c r="ELR711" s="243"/>
      <c r="ELS711" s="28"/>
      <c r="ELT711" s="243"/>
      <c r="ELU711" s="28"/>
      <c r="ELV711" s="243"/>
      <c r="ELW711" s="28"/>
      <c r="ELX711" s="243"/>
      <c r="ELY711" s="28"/>
      <c r="ELZ711" s="243"/>
      <c r="EMA711" s="28"/>
      <c r="EMB711" s="243"/>
      <c r="EMC711" s="28"/>
      <c r="EMD711" s="243"/>
      <c r="EME711" s="28"/>
      <c r="EMF711" s="243"/>
      <c r="EMG711" s="28"/>
      <c r="EMH711" s="243"/>
      <c r="EMI711" s="28"/>
      <c r="EMJ711" s="243"/>
      <c r="EMK711" s="28"/>
      <c r="EML711" s="243"/>
      <c r="EMM711" s="28"/>
      <c r="EMN711" s="243"/>
      <c r="EMO711" s="28"/>
      <c r="EMP711" s="243"/>
      <c r="EMQ711" s="28"/>
      <c r="EMR711" s="243"/>
      <c r="EMS711" s="28"/>
      <c r="EMT711" s="243"/>
      <c r="EMU711" s="28"/>
      <c r="EMV711" s="243"/>
      <c r="EMW711" s="28"/>
      <c r="EMX711" s="243"/>
      <c r="EMY711" s="28"/>
      <c r="EMZ711" s="243"/>
      <c r="ENA711" s="28"/>
      <c r="ENB711" s="243"/>
      <c r="ENC711" s="28"/>
      <c r="END711" s="243"/>
      <c r="ENE711" s="28"/>
      <c r="ENF711" s="243"/>
      <c r="ENG711" s="28"/>
      <c r="ENH711" s="243"/>
      <c r="ENI711" s="28"/>
      <c r="ENJ711" s="243"/>
      <c r="ENK711" s="28"/>
      <c r="ENL711" s="243"/>
      <c r="ENM711" s="28"/>
      <c r="ENN711" s="243"/>
      <c r="ENO711" s="28"/>
      <c r="ENP711" s="243"/>
      <c r="ENQ711" s="28"/>
      <c r="ENR711" s="243"/>
      <c r="ENS711" s="28"/>
      <c r="ENT711" s="243"/>
      <c r="ENU711" s="28"/>
      <c r="ENV711" s="243"/>
      <c r="ENW711" s="28"/>
      <c r="ENX711" s="243"/>
      <c r="ENY711" s="28"/>
      <c r="ENZ711" s="243"/>
      <c r="EOA711" s="28"/>
      <c r="EOB711" s="243"/>
      <c r="EOC711" s="28"/>
      <c r="EOD711" s="243"/>
      <c r="EOE711" s="28"/>
      <c r="EOF711" s="243"/>
      <c r="EOG711" s="28"/>
      <c r="EOH711" s="243"/>
      <c r="EOI711" s="28"/>
      <c r="EOJ711" s="243"/>
      <c r="EOK711" s="28"/>
      <c r="EOL711" s="243"/>
      <c r="EOM711" s="28"/>
      <c r="EON711" s="243"/>
      <c r="EOO711" s="28"/>
      <c r="EOP711" s="243"/>
      <c r="EOQ711" s="28"/>
      <c r="EOR711" s="243"/>
      <c r="EOS711" s="28"/>
      <c r="EOT711" s="243"/>
      <c r="EOU711" s="28"/>
      <c r="EOV711" s="243"/>
      <c r="EOW711" s="28"/>
      <c r="EOX711" s="243"/>
      <c r="EOY711" s="28"/>
      <c r="EOZ711" s="243"/>
      <c r="EPA711" s="28"/>
      <c r="EPB711" s="243"/>
      <c r="EPC711" s="28"/>
      <c r="EPD711" s="243"/>
      <c r="EPE711" s="28"/>
      <c r="EPF711" s="243"/>
      <c r="EPG711" s="28"/>
      <c r="EPH711" s="243"/>
      <c r="EPI711" s="28"/>
      <c r="EPJ711" s="243"/>
      <c r="EPK711" s="28"/>
      <c r="EPL711" s="243"/>
      <c r="EPM711" s="28"/>
      <c r="EPN711" s="243"/>
      <c r="EPO711" s="28"/>
      <c r="EPP711" s="243"/>
      <c r="EPQ711" s="28"/>
      <c r="EPR711" s="243"/>
      <c r="EPS711" s="28"/>
      <c r="EPT711" s="243"/>
      <c r="EPU711" s="28"/>
      <c r="EPV711" s="243"/>
      <c r="EPW711" s="28"/>
      <c r="EPX711" s="243"/>
      <c r="EPY711" s="28"/>
      <c r="EPZ711" s="243"/>
      <c r="EQA711" s="28"/>
      <c r="EQB711" s="243"/>
      <c r="EQC711" s="28"/>
      <c r="EQD711" s="243"/>
      <c r="EQE711" s="28"/>
      <c r="EQF711" s="243"/>
      <c r="EQG711" s="28"/>
      <c r="EQH711" s="243"/>
      <c r="EQI711" s="28"/>
      <c r="EQJ711" s="243"/>
      <c r="EQK711" s="28"/>
      <c r="EQL711" s="243"/>
      <c r="EQM711" s="28"/>
      <c r="EQN711" s="243"/>
      <c r="EQO711" s="28"/>
      <c r="EQP711" s="243"/>
      <c r="EQQ711" s="28"/>
      <c r="EQR711" s="243"/>
      <c r="EQS711" s="28"/>
      <c r="EQT711" s="243"/>
      <c r="EQU711" s="28"/>
      <c r="EQV711" s="243"/>
      <c r="EQW711" s="28"/>
      <c r="EQX711" s="243"/>
      <c r="EQY711" s="28"/>
      <c r="EQZ711" s="243"/>
      <c r="ERA711" s="28"/>
      <c r="ERB711" s="243"/>
      <c r="ERC711" s="28"/>
      <c r="ERD711" s="243"/>
      <c r="ERE711" s="28"/>
      <c r="ERF711" s="243"/>
      <c r="ERG711" s="28"/>
      <c r="ERH711" s="243"/>
      <c r="ERI711" s="28"/>
      <c r="ERJ711" s="243"/>
      <c r="ERK711" s="28"/>
      <c r="ERL711" s="243"/>
      <c r="ERM711" s="28"/>
      <c r="ERN711" s="243"/>
      <c r="ERO711" s="28"/>
      <c r="ERP711" s="243"/>
      <c r="ERQ711" s="28"/>
      <c r="ERR711" s="243"/>
      <c r="ERS711" s="28"/>
      <c r="ERT711" s="243"/>
      <c r="ERU711" s="28"/>
      <c r="ERV711" s="243"/>
      <c r="ERW711" s="28"/>
      <c r="ERX711" s="243"/>
      <c r="ERY711" s="28"/>
      <c r="ERZ711" s="243"/>
      <c r="ESA711" s="28"/>
      <c r="ESB711" s="243"/>
      <c r="ESC711" s="28"/>
      <c r="ESD711" s="243"/>
      <c r="ESE711" s="28"/>
      <c r="ESF711" s="243"/>
      <c r="ESG711" s="28"/>
      <c r="ESH711" s="243"/>
      <c r="ESI711" s="28"/>
      <c r="ESJ711" s="243"/>
      <c r="ESK711" s="28"/>
      <c r="ESL711" s="243"/>
      <c r="ESM711" s="28"/>
      <c r="ESN711" s="243"/>
      <c r="ESO711" s="28"/>
      <c r="ESP711" s="243"/>
      <c r="ESQ711" s="28"/>
      <c r="ESR711" s="243"/>
      <c r="ESS711" s="28"/>
      <c r="EST711" s="243"/>
      <c r="ESU711" s="28"/>
      <c r="ESV711" s="243"/>
      <c r="ESW711" s="28"/>
      <c r="ESX711" s="243"/>
      <c r="ESY711" s="28"/>
      <c r="ESZ711" s="243"/>
      <c r="ETA711" s="28"/>
      <c r="ETB711" s="243"/>
      <c r="ETC711" s="28"/>
      <c r="ETD711" s="243"/>
      <c r="ETE711" s="28"/>
      <c r="ETF711" s="243"/>
      <c r="ETG711" s="28"/>
      <c r="ETH711" s="243"/>
      <c r="ETI711" s="28"/>
      <c r="ETJ711" s="243"/>
      <c r="ETK711" s="28"/>
      <c r="ETL711" s="243"/>
      <c r="ETM711" s="28"/>
      <c r="ETN711" s="243"/>
      <c r="ETO711" s="28"/>
      <c r="ETP711" s="243"/>
      <c r="ETQ711" s="28"/>
      <c r="ETR711" s="243"/>
      <c r="ETS711" s="28"/>
      <c r="ETT711" s="243"/>
      <c r="ETU711" s="28"/>
      <c r="ETV711" s="243"/>
      <c r="ETW711" s="28"/>
      <c r="ETX711" s="243"/>
      <c r="ETY711" s="28"/>
      <c r="ETZ711" s="243"/>
      <c r="EUA711" s="28"/>
      <c r="EUB711" s="243"/>
      <c r="EUC711" s="28"/>
      <c r="EUD711" s="243"/>
      <c r="EUE711" s="28"/>
      <c r="EUF711" s="243"/>
      <c r="EUG711" s="28"/>
      <c r="EUH711" s="243"/>
      <c r="EUI711" s="28"/>
      <c r="EUJ711" s="243"/>
      <c r="EUK711" s="28"/>
      <c r="EUL711" s="243"/>
      <c r="EUM711" s="28"/>
      <c r="EUN711" s="243"/>
      <c r="EUO711" s="28"/>
      <c r="EUP711" s="243"/>
      <c r="EUQ711" s="28"/>
      <c r="EUR711" s="243"/>
      <c r="EUS711" s="28"/>
      <c r="EUT711" s="243"/>
      <c r="EUU711" s="28"/>
      <c r="EUV711" s="243"/>
      <c r="EUW711" s="28"/>
      <c r="EUX711" s="243"/>
      <c r="EUY711" s="28"/>
      <c r="EUZ711" s="243"/>
      <c r="EVA711" s="28"/>
      <c r="EVB711" s="243"/>
      <c r="EVC711" s="28"/>
      <c r="EVD711" s="243"/>
      <c r="EVE711" s="28"/>
      <c r="EVF711" s="243"/>
      <c r="EVG711" s="28"/>
      <c r="EVH711" s="243"/>
      <c r="EVI711" s="28"/>
      <c r="EVJ711" s="243"/>
      <c r="EVK711" s="28"/>
      <c r="EVL711" s="243"/>
      <c r="EVM711" s="28"/>
      <c r="EVN711" s="243"/>
      <c r="EVO711" s="28"/>
      <c r="EVP711" s="243"/>
      <c r="EVQ711" s="28"/>
      <c r="EVR711" s="243"/>
      <c r="EVS711" s="28"/>
      <c r="EVT711" s="243"/>
      <c r="EVU711" s="28"/>
      <c r="EVV711" s="243"/>
      <c r="EVW711" s="28"/>
      <c r="EVX711" s="243"/>
      <c r="EVY711" s="28"/>
      <c r="EVZ711" s="243"/>
      <c r="EWA711" s="28"/>
      <c r="EWB711" s="243"/>
      <c r="EWC711" s="28"/>
      <c r="EWD711" s="243"/>
      <c r="EWE711" s="28"/>
      <c r="EWF711" s="243"/>
      <c r="EWG711" s="28"/>
      <c r="EWH711" s="243"/>
      <c r="EWI711" s="28"/>
      <c r="EWJ711" s="243"/>
      <c r="EWK711" s="28"/>
      <c r="EWL711" s="243"/>
      <c r="EWM711" s="28"/>
      <c r="EWN711" s="243"/>
      <c r="EWO711" s="28"/>
      <c r="EWP711" s="243"/>
      <c r="EWQ711" s="28"/>
      <c r="EWR711" s="243"/>
      <c r="EWS711" s="28"/>
      <c r="EWT711" s="243"/>
      <c r="EWU711" s="28"/>
      <c r="EWV711" s="243"/>
      <c r="EWW711" s="28"/>
      <c r="EWX711" s="243"/>
      <c r="EWY711" s="28"/>
      <c r="EWZ711" s="243"/>
      <c r="EXA711" s="28"/>
      <c r="EXB711" s="243"/>
      <c r="EXC711" s="28"/>
      <c r="EXD711" s="243"/>
      <c r="EXE711" s="28"/>
      <c r="EXF711" s="243"/>
      <c r="EXG711" s="28"/>
      <c r="EXH711" s="243"/>
      <c r="EXI711" s="28"/>
      <c r="EXJ711" s="243"/>
      <c r="EXK711" s="28"/>
      <c r="EXL711" s="243"/>
      <c r="EXM711" s="28"/>
      <c r="EXN711" s="243"/>
      <c r="EXO711" s="28"/>
      <c r="EXP711" s="243"/>
      <c r="EXQ711" s="28"/>
      <c r="EXR711" s="243"/>
      <c r="EXS711" s="28"/>
      <c r="EXT711" s="243"/>
      <c r="EXU711" s="28"/>
      <c r="EXV711" s="243"/>
      <c r="EXW711" s="28"/>
      <c r="EXX711" s="243"/>
      <c r="EXY711" s="28"/>
      <c r="EXZ711" s="243"/>
      <c r="EYA711" s="28"/>
      <c r="EYB711" s="243"/>
      <c r="EYC711" s="28"/>
      <c r="EYD711" s="243"/>
      <c r="EYE711" s="28"/>
      <c r="EYF711" s="243"/>
      <c r="EYG711" s="28"/>
      <c r="EYH711" s="243"/>
      <c r="EYI711" s="28"/>
      <c r="EYJ711" s="243"/>
      <c r="EYK711" s="28"/>
      <c r="EYL711" s="243"/>
      <c r="EYM711" s="28"/>
      <c r="EYN711" s="243"/>
      <c r="EYO711" s="28"/>
      <c r="EYP711" s="243"/>
      <c r="EYQ711" s="28"/>
      <c r="EYR711" s="243"/>
      <c r="EYS711" s="28"/>
      <c r="EYT711" s="243"/>
      <c r="EYU711" s="28"/>
      <c r="EYV711" s="243"/>
      <c r="EYW711" s="28"/>
      <c r="EYX711" s="243"/>
      <c r="EYY711" s="28"/>
      <c r="EYZ711" s="243"/>
      <c r="EZA711" s="28"/>
      <c r="EZB711" s="243"/>
      <c r="EZC711" s="28"/>
      <c r="EZD711" s="243"/>
      <c r="EZE711" s="28"/>
      <c r="EZF711" s="243"/>
      <c r="EZG711" s="28"/>
      <c r="EZH711" s="243"/>
      <c r="EZI711" s="28"/>
      <c r="EZJ711" s="243"/>
      <c r="EZK711" s="28"/>
      <c r="EZL711" s="243"/>
      <c r="EZM711" s="28"/>
      <c r="EZN711" s="243"/>
      <c r="EZO711" s="28"/>
      <c r="EZP711" s="243"/>
      <c r="EZQ711" s="28"/>
      <c r="EZR711" s="243"/>
      <c r="EZS711" s="28"/>
      <c r="EZT711" s="243"/>
      <c r="EZU711" s="28"/>
      <c r="EZV711" s="243"/>
      <c r="EZW711" s="28"/>
      <c r="EZX711" s="243"/>
      <c r="EZY711" s="28"/>
      <c r="EZZ711" s="243"/>
      <c r="FAA711" s="28"/>
      <c r="FAB711" s="243"/>
      <c r="FAC711" s="28"/>
      <c r="FAD711" s="243"/>
      <c r="FAE711" s="28"/>
      <c r="FAF711" s="243"/>
      <c r="FAG711" s="28"/>
      <c r="FAH711" s="243"/>
      <c r="FAI711" s="28"/>
      <c r="FAJ711" s="243"/>
      <c r="FAK711" s="28"/>
      <c r="FAL711" s="243"/>
      <c r="FAM711" s="28"/>
      <c r="FAN711" s="243"/>
      <c r="FAO711" s="28"/>
      <c r="FAP711" s="243"/>
      <c r="FAQ711" s="28"/>
      <c r="FAR711" s="243"/>
      <c r="FAS711" s="28"/>
      <c r="FAT711" s="243"/>
      <c r="FAU711" s="28"/>
      <c r="FAV711" s="243"/>
      <c r="FAW711" s="28"/>
      <c r="FAX711" s="243"/>
      <c r="FAY711" s="28"/>
      <c r="FAZ711" s="243"/>
      <c r="FBA711" s="28"/>
      <c r="FBB711" s="243"/>
      <c r="FBC711" s="28"/>
      <c r="FBD711" s="243"/>
      <c r="FBE711" s="28"/>
      <c r="FBF711" s="243"/>
      <c r="FBG711" s="28"/>
      <c r="FBH711" s="243"/>
      <c r="FBI711" s="28"/>
      <c r="FBJ711" s="243"/>
      <c r="FBK711" s="28"/>
      <c r="FBL711" s="243"/>
      <c r="FBM711" s="28"/>
      <c r="FBN711" s="243"/>
      <c r="FBO711" s="28"/>
      <c r="FBP711" s="243"/>
      <c r="FBQ711" s="28"/>
      <c r="FBR711" s="243"/>
      <c r="FBS711" s="28"/>
      <c r="FBT711" s="243"/>
      <c r="FBU711" s="28"/>
      <c r="FBV711" s="243"/>
      <c r="FBW711" s="28"/>
      <c r="FBX711" s="243"/>
      <c r="FBY711" s="28"/>
      <c r="FBZ711" s="243"/>
      <c r="FCA711" s="28"/>
      <c r="FCB711" s="243"/>
      <c r="FCC711" s="28"/>
      <c r="FCD711" s="243"/>
      <c r="FCE711" s="28"/>
      <c r="FCF711" s="243"/>
      <c r="FCG711" s="28"/>
      <c r="FCH711" s="243"/>
      <c r="FCI711" s="28"/>
      <c r="FCJ711" s="243"/>
      <c r="FCK711" s="28"/>
      <c r="FCL711" s="243"/>
      <c r="FCM711" s="28"/>
      <c r="FCN711" s="243"/>
      <c r="FCO711" s="28"/>
      <c r="FCP711" s="243"/>
      <c r="FCQ711" s="28"/>
      <c r="FCR711" s="243"/>
      <c r="FCS711" s="28"/>
      <c r="FCT711" s="243"/>
      <c r="FCU711" s="28"/>
      <c r="FCV711" s="243"/>
      <c r="FCW711" s="28"/>
      <c r="FCX711" s="243"/>
      <c r="FCY711" s="28"/>
      <c r="FCZ711" s="243"/>
      <c r="FDA711" s="28"/>
      <c r="FDB711" s="243"/>
      <c r="FDC711" s="28"/>
      <c r="FDD711" s="243"/>
      <c r="FDE711" s="28"/>
      <c r="FDF711" s="243"/>
      <c r="FDG711" s="28"/>
      <c r="FDH711" s="243"/>
      <c r="FDI711" s="28"/>
      <c r="FDJ711" s="243"/>
      <c r="FDK711" s="28"/>
      <c r="FDL711" s="243"/>
      <c r="FDM711" s="28"/>
      <c r="FDN711" s="243"/>
      <c r="FDO711" s="28"/>
      <c r="FDP711" s="243"/>
      <c r="FDQ711" s="28"/>
      <c r="FDR711" s="243"/>
      <c r="FDS711" s="28"/>
      <c r="FDT711" s="243"/>
      <c r="FDU711" s="28"/>
      <c r="FDV711" s="243"/>
      <c r="FDW711" s="28"/>
      <c r="FDX711" s="243"/>
      <c r="FDY711" s="28"/>
      <c r="FDZ711" s="243"/>
      <c r="FEA711" s="28"/>
      <c r="FEB711" s="243"/>
      <c r="FEC711" s="28"/>
      <c r="FED711" s="243"/>
      <c r="FEE711" s="28"/>
      <c r="FEF711" s="243"/>
      <c r="FEG711" s="28"/>
      <c r="FEH711" s="243"/>
      <c r="FEI711" s="28"/>
      <c r="FEJ711" s="243"/>
      <c r="FEK711" s="28"/>
      <c r="FEL711" s="243"/>
      <c r="FEM711" s="28"/>
      <c r="FEN711" s="243"/>
      <c r="FEO711" s="28"/>
      <c r="FEP711" s="243"/>
      <c r="FEQ711" s="28"/>
      <c r="FER711" s="243"/>
      <c r="FES711" s="28"/>
      <c r="FET711" s="243"/>
      <c r="FEU711" s="28"/>
      <c r="FEV711" s="243"/>
      <c r="FEW711" s="28"/>
      <c r="FEX711" s="243"/>
      <c r="FEY711" s="28"/>
      <c r="FEZ711" s="243"/>
      <c r="FFA711" s="28"/>
      <c r="FFB711" s="243"/>
      <c r="FFC711" s="28"/>
      <c r="FFD711" s="243"/>
      <c r="FFE711" s="28"/>
      <c r="FFF711" s="243"/>
      <c r="FFG711" s="28"/>
      <c r="FFH711" s="243"/>
      <c r="FFI711" s="28"/>
      <c r="FFJ711" s="243"/>
      <c r="FFK711" s="28"/>
      <c r="FFL711" s="243"/>
      <c r="FFM711" s="28"/>
      <c r="FFN711" s="243"/>
      <c r="FFO711" s="28"/>
      <c r="FFP711" s="243"/>
      <c r="FFQ711" s="28"/>
      <c r="FFR711" s="243"/>
      <c r="FFS711" s="28"/>
      <c r="FFT711" s="243"/>
      <c r="FFU711" s="28"/>
      <c r="FFV711" s="243"/>
      <c r="FFW711" s="28"/>
      <c r="FFX711" s="243"/>
      <c r="FFY711" s="28"/>
      <c r="FFZ711" s="243"/>
      <c r="FGA711" s="28"/>
      <c r="FGB711" s="243"/>
      <c r="FGC711" s="28"/>
      <c r="FGD711" s="243"/>
      <c r="FGE711" s="28"/>
      <c r="FGF711" s="243"/>
      <c r="FGG711" s="28"/>
      <c r="FGH711" s="243"/>
      <c r="FGI711" s="28"/>
      <c r="FGJ711" s="243"/>
      <c r="FGK711" s="28"/>
      <c r="FGL711" s="243"/>
      <c r="FGM711" s="28"/>
      <c r="FGN711" s="243"/>
      <c r="FGO711" s="28"/>
      <c r="FGP711" s="243"/>
      <c r="FGQ711" s="28"/>
      <c r="FGR711" s="243"/>
      <c r="FGS711" s="28"/>
      <c r="FGT711" s="243"/>
      <c r="FGU711" s="28"/>
      <c r="FGV711" s="243"/>
      <c r="FGW711" s="28"/>
      <c r="FGX711" s="243"/>
      <c r="FGY711" s="28"/>
      <c r="FGZ711" s="243"/>
      <c r="FHA711" s="28"/>
      <c r="FHB711" s="243"/>
      <c r="FHC711" s="28"/>
      <c r="FHD711" s="243"/>
      <c r="FHE711" s="28"/>
      <c r="FHF711" s="243"/>
      <c r="FHG711" s="28"/>
      <c r="FHH711" s="243"/>
      <c r="FHI711" s="28"/>
      <c r="FHJ711" s="243"/>
      <c r="FHK711" s="28"/>
      <c r="FHL711" s="243"/>
      <c r="FHM711" s="28"/>
      <c r="FHN711" s="243"/>
      <c r="FHO711" s="28"/>
      <c r="FHP711" s="243"/>
      <c r="FHQ711" s="28"/>
      <c r="FHR711" s="243"/>
      <c r="FHS711" s="28"/>
      <c r="FHT711" s="243"/>
      <c r="FHU711" s="28"/>
      <c r="FHV711" s="243"/>
      <c r="FHW711" s="28"/>
      <c r="FHX711" s="243"/>
      <c r="FHY711" s="28"/>
      <c r="FHZ711" s="243"/>
      <c r="FIA711" s="28"/>
      <c r="FIB711" s="243"/>
      <c r="FIC711" s="28"/>
      <c r="FID711" s="243"/>
      <c r="FIE711" s="28"/>
      <c r="FIF711" s="243"/>
      <c r="FIG711" s="28"/>
      <c r="FIH711" s="243"/>
      <c r="FII711" s="28"/>
      <c r="FIJ711" s="243"/>
      <c r="FIK711" s="28"/>
      <c r="FIL711" s="243"/>
      <c r="FIM711" s="28"/>
      <c r="FIN711" s="243"/>
      <c r="FIO711" s="28"/>
      <c r="FIP711" s="243"/>
      <c r="FIQ711" s="28"/>
      <c r="FIR711" s="243"/>
      <c r="FIS711" s="28"/>
      <c r="FIT711" s="243"/>
      <c r="FIU711" s="28"/>
      <c r="FIV711" s="243"/>
      <c r="FIW711" s="28"/>
      <c r="FIX711" s="243"/>
      <c r="FIY711" s="28"/>
      <c r="FIZ711" s="243"/>
      <c r="FJA711" s="28"/>
      <c r="FJB711" s="243"/>
      <c r="FJC711" s="28"/>
      <c r="FJD711" s="243"/>
      <c r="FJE711" s="28"/>
      <c r="FJF711" s="243"/>
      <c r="FJG711" s="28"/>
      <c r="FJH711" s="243"/>
      <c r="FJI711" s="28"/>
      <c r="FJJ711" s="243"/>
      <c r="FJK711" s="28"/>
      <c r="FJL711" s="243"/>
      <c r="FJM711" s="28"/>
      <c r="FJN711" s="243"/>
      <c r="FJO711" s="28"/>
      <c r="FJP711" s="243"/>
      <c r="FJQ711" s="28"/>
      <c r="FJR711" s="243"/>
      <c r="FJS711" s="28"/>
      <c r="FJT711" s="243"/>
      <c r="FJU711" s="28"/>
      <c r="FJV711" s="243"/>
      <c r="FJW711" s="28"/>
      <c r="FJX711" s="243"/>
      <c r="FJY711" s="28"/>
      <c r="FJZ711" s="243"/>
      <c r="FKA711" s="28"/>
      <c r="FKB711" s="243"/>
      <c r="FKC711" s="28"/>
      <c r="FKD711" s="243"/>
      <c r="FKE711" s="28"/>
      <c r="FKF711" s="243"/>
      <c r="FKG711" s="28"/>
      <c r="FKH711" s="243"/>
      <c r="FKI711" s="28"/>
      <c r="FKJ711" s="243"/>
      <c r="FKK711" s="28"/>
      <c r="FKL711" s="243"/>
      <c r="FKM711" s="28"/>
      <c r="FKN711" s="243"/>
      <c r="FKO711" s="28"/>
      <c r="FKP711" s="243"/>
      <c r="FKQ711" s="28"/>
      <c r="FKR711" s="243"/>
      <c r="FKS711" s="28"/>
      <c r="FKT711" s="243"/>
      <c r="FKU711" s="28"/>
      <c r="FKV711" s="243"/>
      <c r="FKW711" s="28"/>
      <c r="FKX711" s="243"/>
      <c r="FKY711" s="28"/>
      <c r="FKZ711" s="243"/>
      <c r="FLA711" s="28"/>
      <c r="FLB711" s="243"/>
      <c r="FLC711" s="28"/>
      <c r="FLD711" s="243"/>
      <c r="FLE711" s="28"/>
      <c r="FLF711" s="243"/>
      <c r="FLG711" s="28"/>
      <c r="FLH711" s="243"/>
      <c r="FLI711" s="28"/>
      <c r="FLJ711" s="243"/>
      <c r="FLK711" s="28"/>
      <c r="FLL711" s="243"/>
      <c r="FLM711" s="28"/>
      <c r="FLN711" s="243"/>
      <c r="FLO711" s="28"/>
      <c r="FLP711" s="243"/>
      <c r="FLQ711" s="28"/>
      <c r="FLR711" s="243"/>
      <c r="FLS711" s="28"/>
      <c r="FLT711" s="243"/>
      <c r="FLU711" s="28"/>
      <c r="FLV711" s="243"/>
      <c r="FLW711" s="28"/>
      <c r="FLX711" s="243"/>
      <c r="FLY711" s="28"/>
      <c r="FLZ711" s="243"/>
      <c r="FMA711" s="28"/>
      <c r="FMB711" s="243"/>
      <c r="FMC711" s="28"/>
      <c r="FMD711" s="243"/>
      <c r="FME711" s="28"/>
      <c r="FMF711" s="243"/>
      <c r="FMG711" s="28"/>
      <c r="FMH711" s="243"/>
      <c r="FMI711" s="28"/>
      <c r="FMJ711" s="243"/>
      <c r="FMK711" s="28"/>
      <c r="FML711" s="243"/>
      <c r="FMM711" s="28"/>
      <c r="FMN711" s="243"/>
      <c r="FMO711" s="28"/>
      <c r="FMP711" s="243"/>
      <c r="FMQ711" s="28"/>
      <c r="FMR711" s="243"/>
      <c r="FMS711" s="28"/>
      <c r="FMT711" s="243"/>
      <c r="FMU711" s="28"/>
      <c r="FMV711" s="243"/>
      <c r="FMW711" s="28"/>
      <c r="FMX711" s="243"/>
      <c r="FMY711" s="28"/>
      <c r="FMZ711" s="243"/>
      <c r="FNA711" s="28"/>
      <c r="FNB711" s="243"/>
      <c r="FNC711" s="28"/>
      <c r="FND711" s="243"/>
      <c r="FNE711" s="28"/>
      <c r="FNF711" s="243"/>
      <c r="FNG711" s="28"/>
      <c r="FNH711" s="243"/>
      <c r="FNI711" s="28"/>
      <c r="FNJ711" s="243"/>
      <c r="FNK711" s="28"/>
      <c r="FNL711" s="243"/>
      <c r="FNM711" s="28"/>
      <c r="FNN711" s="243"/>
      <c r="FNO711" s="28"/>
      <c r="FNP711" s="243"/>
      <c r="FNQ711" s="28"/>
      <c r="FNR711" s="243"/>
      <c r="FNS711" s="28"/>
      <c r="FNT711" s="243"/>
      <c r="FNU711" s="28"/>
      <c r="FNV711" s="243"/>
      <c r="FNW711" s="28"/>
      <c r="FNX711" s="243"/>
      <c r="FNY711" s="28"/>
      <c r="FNZ711" s="243"/>
      <c r="FOA711" s="28"/>
      <c r="FOB711" s="243"/>
      <c r="FOC711" s="28"/>
      <c r="FOD711" s="243"/>
      <c r="FOE711" s="28"/>
      <c r="FOF711" s="243"/>
      <c r="FOG711" s="28"/>
      <c r="FOH711" s="243"/>
      <c r="FOI711" s="28"/>
      <c r="FOJ711" s="243"/>
      <c r="FOK711" s="28"/>
      <c r="FOL711" s="243"/>
      <c r="FOM711" s="28"/>
      <c r="FON711" s="243"/>
      <c r="FOO711" s="28"/>
      <c r="FOP711" s="243"/>
      <c r="FOQ711" s="28"/>
      <c r="FOR711" s="243"/>
      <c r="FOS711" s="28"/>
      <c r="FOT711" s="243"/>
      <c r="FOU711" s="28"/>
      <c r="FOV711" s="243"/>
      <c r="FOW711" s="28"/>
      <c r="FOX711" s="243"/>
      <c r="FOY711" s="28"/>
      <c r="FOZ711" s="243"/>
      <c r="FPA711" s="28"/>
      <c r="FPB711" s="243"/>
      <c r="FPC711" s="28"/>
      <c r="FPD711" s="243"/>
      <c r="FPE711" s="28"/>
      <c r="FPF711" s="243"/>
      <c r="FPG711" s="28"/>
      <c r="FPH711" s="243"/>
      <c r="FPI711" s="28"/>
      <c r="FPJ711" s="243"/>
      <c r="FPK711" s="28"/>
      <c r="FPL711" s="243"/>
      <c r="FPM711" s="28"/>
      <c r="FPN711" s="243"/>
      <c r="FPO711" s="28"/>
      <c r="FPP711" s="243"/>
      <c r="FPQ711" s="28"/>
      <c r="FPR711" s="243"/>
      <c r="FPS711" s="28"/>
      <c r="FPT711" s="243"/>
      <c r="FPU711" s="28"/>
      <c r="FPV711" s="243"/>
      <c r="FPW711" s="28"/>
      <c r="FPX711" s="243"/>
      <c r="FPY711" s="28"/>
      <c r="FPZ711" s="243"/>
      <c r="FQA711" s="28"/>
      <c r="FQB711" s="243"/>
      <c r="FQC711" s="28"/>
      <c r="FQD711" s="243"/>
      <c r="FQE711" s="28"/>
      <c r="FQF711" s="243"/>
      <c r="FQG711" s="28"/>
      <c r="FQH711" s="243"/>
      <c r="FQI711" s="28"/>
      <c r="FQJ711" s="243"/>
      <c r="FQK711" s="28"/>
      <c r="FQL711" s="243"/>
      <c r="FQM711" s="28"/>
      <c r="FQN711" s="243"/>
      <c r="FQO711" s="28"/>
      <c r="FQP711" s="243"/>
      <c r="FQQ711" s="28"/>
      <c r="FQR711" s="243"/>
      <c r="FQS711" s="28"/>
      <c r="FQT711" s="243"/>
      <c r="FQU711" s="28"/>
      <c r="FQV711" s="243"/>
      <c r="FQW711" s="28"/>
      <c r="FQX711" s="243"/>
      <c r="FQY711" s="28"/>
      <c r="FQZ711" s="243"/>
      <c r="FRA711" s="28"/>
      <c r="FRB711" s="243"/>
      <c r="FRC711" s="28"/>
      <c r="FRD711" s="243"/>
      <c r="FRE711" s="28"/>
      <c r="FRF711" s="243"/>
      <c r="FRG711" s="28"/>
      <c r="FRH711" s="243"/>
      <c r="FRI711" s="28"/>
      <c r="FRJ711" s="243"/>
      <c r="FRK711" s="28"/>
      <c r="FRL711" s="243"/>
      <c r="FRM711" s="28"/>
      <c r="FRN711" s="243"/>
      <c r="FRO711" s="28"/>
      <c r="FRP711" s="243"/>
      <c r="FRQ711" s="28"/>
      <c r="FRR711" s="243"/>
      <c r="FRS711" s="28"/>
      <c r="FRT711" s="243"/>
      <c r="FRU711" s="28"/>
      <c r="FRV711" s="243"/>
      <c r="FRW711" s="28"/>
      <c r="FRX711" s="243"/>
      <c r="FRY711" s="28"/>
      <c r="FRZ711" s="243"/>
      <c r="FSA711" s="28"/>
      <c r="FSB711" s="243"/>
      <c r="FSC711" s="28"/>
      <c r="FSD711" s="243"/>
      <c r="FSE711" s="28"/>
      <c r="FSF711" s="243"/>
      <c r="FSG711" s="28"/>
      <c r="FSH711" s="243"/>
      <c r="FSI711" s="28"/>
      <c r="FSJ711" s="243"/>
      <c r="FSK711" s="28"/>
      <c r="FSL711" s="243"/>
      <c r="FSM711" s="28"/>
      <c r="FSN711" s="243"/>
      <c r="FSO711" s="28"/>
      <c r="FSP711" s="243"/>
      <c r="FSQ711" s="28"/>
      <c r="FSR711" s="243"/>
      <c r="FSS711" s="28"/>
      <c r="FST711" s="243"/>
      <c r="FSU711" s="28"/>
      <c r="FSV711" s="243"/>
      <c r="FSW711" s="28"/>
      <c r="FSX711" s="243"/>
      <c r="FSY711" s="28"/>
      <c r="FSZ711" s="243"/>
      <c r="FTA711" s="28"/>
      <c r="FTB711" s="243"/>
      <c r="FTC711" s="28"/>
      <c r="FTD711" s="243"/>
      <c r="FTE711" s="28"/>
      <c r="FTF711" s="243"/>
      <c r="FTG711" s="28"/>
      <c r="FTH711" s="243"/>
      <c r="FTI711" s="28"/>
      <c r="FTJ711" s="243"/>
      <c r="FTK711" s="28"/>
      <c r="FTL711" s="243"/>
      <c r="FTM711" s="28"/>
      <c r="FTN711" s="243"/>
      <c r="FTO711" s="28"/>
      <c r="FTP711" s="243"/>
      <c r="FTQ711" s="28"/>
      <c r="FTR711" s="243"/>
      <c r="FTS711" s="28"/>
      <c r="FTT711" s="243"/>
      <c r="FTU711" s="28"/>
      <c r="FTV711" s="243"/>
      <c r="FTW711" s="28"/>
      <c r="FTX711" s="243"/>
      <c r="FTY711" s="28"/>
      <c r="FTZ711" s="243"/>
      <c r="FUA711" s="28"/>
      <c r="FUB711" s="243"/>
      <c r="FUC711" s="28"/>
      <c r="FUD711" s="243"/>
      <c r="FUE711" s="28"/>
      <c r="FUF711" s="243"/>
      <c r="FUG711" s="28"/>
      <c r="FUH711" s="243"/>
      <c r="FUI711" s="28"/>
      <c r="FUJ711" s="243"/>
      <c r="FUK711" s="28"/>
      <c r="FUL711" s="243"/>
      <c r="FUM711" s="28"/>
      <c r="FUN711" s="243"/>
      <c r="FUO711" s="28"/>
      <c r="FUP711" s="243"/>
      <c r="FUQ711" s="28"/>
      <c r="FUR711" s="243"/>
      <c r="FUS711" s="28"/>
      <c r="FUT711" s="243"/>
      <c r="FUU711" s="28"/>
      <c r="FUV711" s="243"/>
      <c r="FUW711" s="28"/>
      <c r="FUX711" s="243"/>
      <c r="FUY711" s="28"/>
      <c r="FUZ711" s="243"/>
      <c r="FVA711" s="28"/>
      <c r="FVB711" s="243"/>
      <c r="FVC711" s="28"/>
      <c r="FVD711" s="243"/>
      <c r="FVE711" s="28"/>
      <c r="FVF711" s="243"/>
      <c r="FVG711" s="28"/>
      <c r="FVH711" s="243"/>
      <c r="FVI711" s="28"/>
      <c r="FVJ711" s="243"/>
      <c r="FVK711" s="28"/>
      <c r="FVL711" s="243"/>
      <c r="FVM711" s="28"/>
      <c r="FVN711" s="243"/>
      <c r="FVO711" s="28"/>
      <c r="FVP711" s="243"/>
      <c r="FVQ711" s="28"/>
      <c r="FVR711" s="243"/>
      <c r="FVS711" s="28"/>
      <c r="FVT711" s="243"/>
      <c r="FVU711" s="28"/>
      <c r="FVV711" s="243"/>
      <c r="FVW711" s="28"/>
      <c r="FVX711" s="243"/>
      <c r="FVY711" s="28"/>
      <c r="FVZ711" s="243"/>
      <c r="FWA711" s="28"/>
      <c r="FWB711" s="243"/>
      <c r="FWC711" s="28"/>
      <c r="FWD711" s="243"/>
      <c r="FWE711" s="28"/>
      <c r="FWF711" s="243"/>
      <c r="FWG711" s="28"/>
      <c r="FWH711" s="243"/>
      <c r="FWI711" s="28"/>
      <c r="FWJ711" s="243"/>
      <c r="FWK711" s="28"/>
      <c r="FWL711" s="243"/>
      <c r="FWM711" s="28"/>
      <c r="FWN711" s="243"/>
      <c r="FWO711" s="28"/>
      <c r="FWP711" s="243"/>
      <c r="FWQ711" s="28"/>
      <c r="FWR711" s="243"/>
      <c r="FWS711" s="28"/>
      <c r="FWT711" s="243"/>
      <c r="FWU711" s="28"/>
      <c r="FWV711" s="243"/>
      <c r="FWW711" s="28"/>
      <c r="FWX711" s="243"/>
      <c r="FWY711" s="28"/>
      <c r="FWZ711" s="243"/>
      <c r="FXA711" s="28"/>
      <c r="FXB711" s="243"/>
      <c r="FXC711" s="28"/>
      <c r="FXD711" s="243"/>
      <c r="FXE711" s="28"/>
      <c r="FXF711" s="243"/>
      <c r="FXG711" s="28"/>
      <c r="FXH711" s="243"/>
      <c r="FXI711" s="28"/>
      <c r="FXJ711" s="243"/>
      <c r="FXK711" s="28"/>
      <c r="FXL711" s="243"/>
      <c r="FXM711" s="28"/>
      <c r="FXN711" s="243"/>
      <c r="FXO711" s="28"/>
      <c r="FXP711" s="243"/>
      <c r="FXQ711" s="28"/>
      <c r="FXR711" s="243"/>
      <c r="FXS711" s="28"/>
      <c r="FXT711" s="243"/>
      <c r="FXU711" s="28"/>
      <c r="FXV711" s="243"/>
      <c r="FXW711" s="28"/>
      <c r="FXX711" s="243"/>
      <c r="FXY711" s="28"/>
      <c r="FXZ711" s="243"/>
      <c r="FYA711" s="28"/>
      <c r="FYB711" s="243"/>
      <c r="FYC711" s="28"/>
      <c r="FYD711" s="243"/>
      <c r="FYE711" s="28"/>
      <c r="FYF711" s="243"/>
      <c r="FYG711" s="28"/>
      <c r="FYH711" s="243"/>
      <c r="FYI711" s="28"/>
      <c r="FYJ711" s="243"/>
      <c r="FYK711" s="28"/>
      <c r="FYL711" s="243"/>
      <c r="FYM711" s="28"/>
      <c r="FYN711" s="243"/>
      <c r="FYO711" s="28"/>
      <c r="FYP711" s="243"/>
      <c r="FYQ711" s="28"/>
      <c r="FYR711" s="243"/>
      <c r="FYS711" s="28"/>
      <c r="FYT711" s="243"/>
      <c r="FYU711" s="28"/>
      <c r="FYV711" s="243"/>
      <c r="FYW711" s="28"/>
      <c r="FYX711" s="243"/>
      <c r="FYY711" s="28"/>
      <c r="FYZ711" s="243"/>
      <c r="FZA711" s="28"/>
      <c r="FZB711" s="243"/>
      <c r="FZC711" s="28"/>
      <c r="FZD711" s="243"/>
      <c r="FZE711" s="28"/>
      <c r="FZF711" s="243"/>
      <c r="FZG711" s="28"/>
      <c r="FZH711" s="243"/>
      <c r="FZI711" s="28"/>
      <c r="FZJ711" s="243"/>
      <c r="FZK711" s="28"/>
      <c r="FZL711" s="243"/>
      <c r="FZM711" s="28"/>
      <c r="FZN711" s="243"/>
      <c r="FZO711" s="28"/>
      <c r="FZP711" s="243"/>
      <c r="FZQ711" s="28"/>
      <c r="FZR711" s="243"/>
      <c r="FZS711" s="28"/>
      <c r="FZT711" s="243"/>
      <c r="FZU711" s="28"/>
      <c r="FZV711" s="243"/>
      <c r="FZW711" s="28"/>
      <c r="FZX711" s="243"/>
      <c r="FZY711" s="28"/>
      <c r="FZZ711" s="243"/>
      <c r="GAA711" s="28"/>
      <c r="GAB711" s="243"/>
      <c r="GAC711" s="28"/>
      <c r="GAD711" s="243"/>
      <c r="GAE711" s="28"/>
      <c r="GAF711" s="243"/>
      <c r="GAG711" s="28"/>
      <c r="GAH711" s="243"/>
      <c r="GAI711" s="28"/>
      <c r="GAJ711" s="243"/>
      <c r="GAK711" s="28"/>
      <c r="GAL711" s="243"/>
      <c r="GAM711" s="28"/>
      <c r="GAN711" s="243"/>
      <c r="GAO711" s="28"/>
      <c r="GAP711" s="243"/>
      <c r="GAQ711" s="28"/>
      <c r="GAR711" s="243"/>
      <c r="GAS711" s="28"/>
      <c r="GAT711" s="243"/>
      <c r="GAU711" s="28"/>
      <c r="GAV711" s="243"/>
      <c r="GAW711" s="28"/>
      <c r="GAX711" s="243"/>
      <c r="GAY711" s="28"/>
      <c r="GAZ711" s="243"/>
      <c r="GBA711" s="28"/>
      <c r="GBB711" s="243"/>
      <c r="GBC711" s="28"/>
      <c r="GBD711" s="243"/>
      <c r="GBE711" s="28"/>
      <c r="GBF711" s="243"/>
      <c r="GBG711" s="28"/>
      <c r="GBH711" s="243"/>
      <c r="GBI711" s="28"/>
      <c r="GBJ711" s="243"/>
      <c r="GBK711" s="28"/>
      <c r="GBL711" s="243"/>
      <c r="GBM711" s="28"/>
      <c r="GBN711" s="243"/>
      <c r="GBO711" s="28"/>
      <c r="GBP711" s="243"/>
      <c r="GBQ711" s="28"/>
      <c r="GBR711" s="243"/>
      <c r="GBS711" s="28"/>
      <c r="GBT711" s="243"/>
      <c r="GBU711" s="28"/>
      <c r="GBV711" s="243"/>
      <c r="GBW711" s="28"/>
      <c r="GBX711" s="243"/>
      <c r="GBY711" s="28"/>
      <c r="GBZ711" s="243"/>
      <c r="GCA711" s="28"/>
      <c r="GCB711" s="243"/>
      <c r="GCC711" s="28"/>
      <c r="GCD711" s="243"/>
      <c r="GCE711" s="28"/>
      <c r="GCF711" s="243"/>
      <c r="GCG711" s="28"/>
      <c r="GCH711" s="243"/>
      <c r="GCI711" s="28"/>
      <c r="GCJ711" s="243"/>
      <c r="GCK711" s="28"/>
      <c r="GCL711" s="243"/>
      <c r="GCM711" s="28"/>
      <c r="GCN711" s="243"/>
      <c r="GCO711" s="28"/>
      <c r="GCP711" s="243"/>
      <c r="GCQ711" s="28"/>
      <c r="GCR711" s="243"/>
      <c r="GCS711" s="28"/>
      <c r="GCT711" s="243"/>
      <c r="GCU711" s="28"/>
      <c r="GCV711" s="243"/>
      <c r="GCW711" s="28"/>
      <c r="GCX711" s="243"/>
      <c r="GCY711" s="28"/>
      <c r="GCZ711" s="243"/>
      <c r="GDA711" s="28"/>
      <c r="GDB711" s="243"/>
      <c r="GDC711" s="28"/>
      <c r="GDD711" s="243"/>
      <c r="GDE711" s="28"/>
      <c r="GDF711" s="243"/>
      <c r="GDG711" s="28"/>
      <c r="GDH711" s="243"/>
      <c r="GDI711" s="28"/>
      <c r="GDJ711" s="243"/>
      <c r="GDK711" s="28"/>
      <c r="GDL711" s="243"/>
      <c r="GDM711" s="28"/>
      <c r="GDN711" s="243"/>
      <c r="GDO711" s="28"/>
      <c r="GDP711" s="243"/>
      <c r="GDQ711" s="28"/>
      <c r="GDR711" s="243"/>
      <c r="GDS711" s="28"/>
      <c r="GDT711" s="243"/>
      <c r="GDU711" s="28"/>
      <c r="GDV711" s="243"/>
      <c r="GDW711" s="28"/>
      <c r="GDX711" s="243"/>
      <c r="GDY711" s="28"/>
      <c r="GDZ711" s="243"/>
      <c r="GEA711" s="28"/>
      <c r="GEB711" s="243"/>
      <c r="GEC711" s="28"/>
      <c r="GED711" s="243"/>
      <c r="GEE711" s="28"/>
      <c r="GEF711" s="243"/>
      <c r="GEG711" s="28"/>
      <c r="GEH711" s="243"/>
      <c r="GEI711" s="28"/>
      <c r="GEJ711" s="243"/>
      <c r="GEK711" s="28"/>
      <c r="GEL711" s="243"/>
      <c r="GEM711" s="28"/>
      <c r="GEN711" s="243"/>
      <c r="GEO711" s="28"/>
      <c r="GEP711" s="243"/>
      <c r="GEQ711" s="28"/>
      <c r="GER711" s="243"/>
      <c r="GES711" s="28"/>
      <c r="GET711" s="243"/>
      <c r="GEU711" s="28"/>
      <c r="GEV711" s="243"/>
      <c r="GEW711" s="28"/>
      <c r="GEX711" s="243"/>
      <c r="GEY711" s="28"/>
      <c r="GEZ711" s="243"/>
      <c r="GFA711" s="28"/>
      <c r="GFB711" s="243"/>
      <c r="GFC711" s="28"/>
      <c r="GFD711" s="243"/>
      <c r="GFE711" s="28"/>
      <c r="GFF711" s="243"/>
      <c r="GFG711" s="28"/>
      <c r="GFH711" s="243"/>
      <c r="GFI711" s="28"/>
      <c r="GFJ711" s="243"/>
      <c r="GFK711" s="28"/>
      <c r="GFL711" s="243"/>
      <c r="GFM711" s="28"/>
      <c r="GFN711" s="243"/>
      <c r="GFO711" s="28"/>
      <c r="GFP711" s="243"/>
      <c r="GFQ711" s="28"/>
      <c r="GFR711" s="243"/>
      <c r="GFS711" s="28"/>
      <c r="GFT711" s="243"/>
      <c r="GFU711" s="28"/>
      <c r="GFV711" s="243"/>
      <c r="GFW711" s="28"/>
      <c r="GFX711" s="243"/>
      <c r="GFY711" s="28"/>
      <c r="GFZ711" s="243"/>
      <c r="GGA711" s="28"/>
      <c r="GGB711" s="243"/>
      <c r="GGC711" s="28"/>
      <c r="GGD711" s="243"/>
      <c r="GGE711" s="28"/>
      <c r="GGF711" s="243"/>
      <c r="GGG711" s="28"/>
      <c r="GGH711" s="243"/>
      <c r="GGI711" s="28"/>
      <c r="GGJ711" s="243"/>
      <c r="GGK711" s="28"/>
      <c r="GGL711" s="243"/>
      <c r="GGM711" s="28"/>
      <c r="GGN711" s="243"/>
      <c r="GGO711" s="28"/>
      <c r="GGP711" s="243"/>
      <c r="GGQ711" s="28"/>
      <c r="GGR711" s="243"/>
      <c r="GGS711" s="28"/>
      <c r="GGT711" s="243"/>
      <c r="GGU711" s="28"/>
      <c r="GGV711" s="243"/>
      <c r="GGW711" s="28"/>
      <c r="GGX711" s="243"/>
      <c r="GGY711" s="28"/>
      <c r="GGZ711" s="243"/>
      <c r="GHA711" s="28"/>
      <c r="GHB711" s="243"/>
      <c r="GHC711" s="28"/>
      <c r="GHD711" s="243"/>
      <c r="GHE711" s="28"/>
      <c r="GHF711" s="243"/>
      <c r="GHG711" s="28"/>
      <c r="GHH711" s="243"/>
      <c r="GHI711" s="28"/>
      <c r="GHJ711" s="243"/>
      <c r="GHK711" s="28"/>
      <c r="GHL711" s="243"/>
      <c r="GHM711" s="28"/>
      <c r="GHN711" s="243"/>
      <c r="GHO711" s="28"/>
      <c r="GHP711" s="243"/>
      <c r="GHQ711" s="28"/>
      <c r="GHR711" s="243"/>
      <c r="GHS711" s="28"/>
      <c r="GHT711" s="243"/>
      <c r="GHU711" s="28"/>
      <c r="GHV711" s="243"/>
      <c r="GHW711" s="28"/>
      <c r="GHX711" s="243"/>
      <c r="GHY711" s="28"/>
      <c r="GHZ711" s="243"/>
      <c r="GIA711" s="28"/>
      <c r="GIB711" s="243"/>
      <c r="GIC711" s="28"/>
      <c r="GID711" s="243"/>
      <c r="GIE711" s="28"/>
      <c r="GIF711" s="243"/>
      <c r="GIG711" s="28"/>
      <c r="GIH711" s="243"/>
      <c r="GII711" s="28"/>
      <c r="GIJ711" s="243"/>
      <c r="GIK711" s="28"/>
      <c r="GIL711" s="243"/>
      <c r="GIM711" s="28"/>
      <c r="GIN711" s="243"/>
      <c r="GIO711" s="28"/>
      <c r="GIP711" s="243"/>
      <c r="GIQ711" s="28"/>
      <c r="GIR711" s="243"/>
      <c r="GIS711" s="28"/>
      <c r="GIT711" s="243"/>
      <c r="GIU711" s="28"/>
      <c r="GIV711" s="243"/>
      <c r="GIW711" s="28"/>
      <c r="GIX711" s="243"/>
      <c r="GIY711" s="28"/>
      <c r="GIZ711" s="243"/>
      <c r="GJA711" s="28"/>
      <c r="GJB711" s="243"/>
      <c r="GJC711" s="28"/>
      <c r="GJD711" s="243"/>
      <c r="GJE711" s="28"/>
      <c r="GJF711" s="243"/>
      <c r="GJG711" s="28"/>
      <c r="GJH711" s="243"/>
      <c r="GJI711" s="28"/>
      <c r="GJJ711" s="243"/>
      <c r="GJK711" s="28"/>
      <c r="GJL711" s="243"/>
      <c r="GJM711" s="28"/>
      <c r="GJN711" s="243"/>
      <c r="GJO711" s="28"/>
      <c r="GJP711" s="243"/>
      <c r="GJQ711" s="28"/>
      <c r="GJR711" s="243"/>
      <c r="GJS711" s="28"/>
      <c r="GJT711" s="243"/>
      <c r="GJU711" s="28"/>
      <c r="GJV711" s="243"/>
      <c r="GJW711" s="28"/>
      <c r="GJX711" s="243"/>
      <c r="GJY711" s="28"/>
      <c r="GJZ711" s="243"/>
      <c r="GKA711" s="28"/>
      <c r="GKB711" s="243"/>
      <c r="GKC711" s="28"/>
      <c r="GKD711" s="243"/>
      <c r="GKE711" s="28"/>
      <c r="GKF711" s="243"/>
      <c r="GKG711" s="28"/>
      <c r="GKH711" s="243"/>
      <c r="GKI711" s="28"/>
      <c r="GKJ711" s="243"/>
      <c r="GKK711" s="28"/>
      <c r="GKL711" s="243"/>
      <c r="GKM711" s="28"/>
      <c r="GKN711" s="243"/>
      <c r="GKO711" s="28"/>
      <c r="GKP711" s="243"/>
      <c r="GKQ711" s="28"/>
      <c r="GKR711" s="243"/>
      <c r="GKS711" s="28"/>
      <c r="GKT711" s="243"/>
      <c r="GKU711" s="28"/>
      <c r="GKV711" s="243"/>
      <c r="GKW711" s="28"/>
      <c r="GKX711" s="243"/>
      <c r="GKY711" s="28"/>
      <c r="GKZ711" s="243"/>
      <c r="GLA711" s="28"/>
      <c r="GLB711" s="243"/>
      <c r="GLC711" s="28"/>
      <c r="GLD711" s="243"/>
      <c r="GLE711" s="28"/>
      <c r="GLF711" s="243"/>
      <c r="GLG711" s="28"/>
      <c r="GLH711" s="243"/>
      <c r="GLI711" s="28"/>
      <c r="GLJ711" s="243"/>
      <c r="GLK711" s="28"/>
      <c r="GLL711" s="243"/>
      <c r="GLM711" s="28"/>
      <c r="GLN711" s="243"/>
      <c r="GLO711" s="28"/>
      <c r="GLP711" s="243"/>
      <c r="GLQ711" s="28"/>
      <c r="GLR711" s="243"/>
      <c r="GLS711" s="28"/>
      <c r="GLT711" s="243"/>
      <c r="GLU711" s="28"/>
      <c r="GLV711" s="243"/>
      <c r="GLW711" s="28"/>
      <c r="GLX711" s="243"/>
      <c r="GLY711" s="28"/>
      <c r="GLZ711" s="243"/>
      <c r="GMA711" s="28"/>
      <c r="GMB711" s="243"/>
      <c r="GMC711" s="28"/>
      <c r="GMD711" s="243"/>
      <c r="GME711" s="28"/>
      <c r="GMF711" s="243"/>
      <c r="GMG711" s="28"/>
      <c r="GMH711" s="243"/>
      <c r="GMI711" s="28"/>
      <c r="GMJ711" s="243"/>
      <c r="GMK711" s="28"/>
      <c r="GML711" s="243"/>
      <c r="GMM711" s="28"/>
      <c r="GMN711" s="243"/>
      <c r="GMO711" s="28"/>
      <c r="GMP711" s="243"/>
      <c r="GMQ711" s="28"/>
      <c r="GMR711" s="243"/>
      <c r="GMS711" s="28"/>
      <c r="GMT711" s="243"/>
      <c r="GMU711" s="28"/>
      <c r="GMV711" s="243"/>
      <c r="GMW711" s="28"/>
      <c r="GMX711" s="243"/>
      <c r="GMY711" s="28"/>
      <c r="GMZ711" s="243"/>
      <c r="GNA711" s="28"/>
      <c r="GNB711" s="243"/>
      <c r="GNC711" s="28"/>
      <c r="GND711" s="243"/>
      <c r="GNE711" s="28"/>
      <c r="GNF711" s="243"/>
      <c r="GNG711" s="28"/>
      <c r="GNH711" s="243"/>
      <c r="GNI711" s="28"/>
      <c r="GNJ711" s="243"/>
      <c r="GNK711" s="28"/>
      <c r="GNL711" s="243"/>
      <c r="GNM711" s="28"/>
      <c r="GNN711" s="243"/>
      <c r="GNO711" s="28"/>
      <c r="GNP711" s="243"/>
      <c r="GNQ711" s="28"/>
      <c r="GNR711" s="243"/>
      <c r="GNS711" s="28"/>
      <c r="GNT711" s="243"/>
      <c r="GNU711" s="28"/>
      <c r="GNV711" s="243"/>
      <c r="GNW711" s="28"/>
      <c r="GNX711" s="243"/>
      <c r="GNY711" s="28"/>
      <c r="GNZ711" s="243"/>
      <c r="GOA711" s="28"/>
      <c r="GOB711" s="243"/>
      <c r="GOC711" s="28"/>
      <c r="GOD711" s="243"/>
      <c r="GOE711" s="28"/>
      <c r="GOF711" s="243"/>
      <c r="GOG711" s="28"/>
      <c r="GOH711" s="243"/>
      <c r="GOI711" s="28"/>
      <c r="GOJ711" s="243"/>
      <c r="GOK711" s="28"/>
      <c r="GOL711" s="243"/>
      <c r="GOM711" s="28"/>
      <c r="GON711" s="243"/>
      <c r="GOO711" s="28"/>
      <c r="GOP711" s="243"/>
      <c r="GOQ711" s="28"/>
      <c r="GOR711" s="243"/>
      <c r="GOS711" s="28"/>
      <c r="GOT711" s="243"/>
      <c r="GOU711" s="28"/>
      <c r="GOV711" s="243"/>
      <c r="GOW711" s="28"/>
      <c r="GOX711" s="243"/>
      <c r="GOY711" s="28"/>
      <c r="GOZ711" s="243"/>
      <c r="GPA711" s="28"/>
      <c r="GPB711" s="243"/>
      <c r="GPC711" s="28"/>
      <c r="GPD711" s="243"/>
      <c r="GPE711" s="28"/>
      <c r="GPF711" s="243"/>
      <c r="GPG711" s="28"/>
      <c r="GPH711" s="243"/>
      <c r="GPI711" s="28"/>
      <c r="GPJ711" s="243"/>
      <c r="GPK711" s="28"/>
      <c r="GPL711" s="243"/>
      <c r="GPM711" s="28"/>
      <c r="GPN711" s="243"/>
      <c r="GPO711" s="28"/>
      <c r="GPP711" s="243"/>
      <c r="GPQ711" s="28"/>
      <c r="GPR711" s="243"/>
      <c r="GPS711" s="28"/>
      <c r="GPT711" s="243"/>
      <c r="GPU711" s="28"/>
      <c r="GPV711" s="243"/>
      <c r="GPW711" s="28"/>
      <c r="GPX711" s="243"/>
      <c r="GPY711" s="28"/>
      <c r="GPZ711" s="243"/>
      <c r="GQA711" s="28"/>
      <c r="GQB711" s="243"/>
      <c r="GQC711" s="28"/>
      <c r="GQD711" s="243"/>
      <c r="GQE711" s="28"/>
      <c r="GQF711" s="243"/>
      <c r="GQG711" s="28"/>
      <c r="GQH711" s="243"/>
      <c r="GQI711" s="28"/>
      <c r="GQJ711" s="243"/>
      <c r="GQK711" s="28"/>
      <c r="GQL711" s="243"/>
      <c r="GQM711" s="28"/>
      <c r="GQN711" s="243"/>
      <c r="GQO711" s="28"/>
      <c r="GQP711" s="243"/>
      <c r="GQQ711" s="28"/>
      <c r="GQR711" s="243"/>
      <c r="GQS711" s="28"/>
      <c r="GQT711" s="243"/>
      <c r="GQU711" s="28"/>
      <c r="GQV711" s="243"/>
      <c r="GQW711" s="28"/>
      <c r="GQX711" s="243"/>
      <c r="GQY711" s="28"/>
      <c r="GQZ711" s="243"/>
      <c r="GRA711" s="28"/>
      <c r="GRB711" s="243"/>
      <c r="GRC711" s="28"/>
      <c r="GRD711" s="243"/>
      <c r="GRE711" s="28"/>
      <c r="GRF711" s="243"/>
      <c r="GRG711" s="28"/>
      <c r="GRH711" s="243"/>
      <c r="GRI711" s="28"/>
      <c r="GRJ711" s="243"/>
      <c r="GRK711" s="28"/>
      <c r="GRL711" s="243"/>
      <c r="GRM711" s="28"/>
      <c r="GRN711" s="243"/>
      <c r="GRO711" s="28"/>
      <c r="GRP711" s="243"/>
      <c r="GRQ711" s="28"/>
      <c r="GRR711" s="243"/>
      <c r="GRS711" s="28"/>
      <c r="GRT711" s="243"/>
      <c r="GRU711" s="28"/>
      <c r="GRV711" s="243"/>
      <c r="GRW711" s="28"/>
      <c r="GRX711" s="243"/>
      <c r="GRY711" s="28"/>
      <c r="GRZ711" s="243"/>
      <c r="GSA711" s="28"/>
      <c r="GSB711" s="243"/>
      <c r="GSC711" s="28"/>
      <c r="GSD711" s="243"/>
      <c r="GSE711" s="28"/>
      <c r="GSF711" s="243"/>
      <c r="GSG711" s="28"/>
      <c r="GSH711" s="243"/>
      <c r="GSI711" s="28"/>
      <c r="GSJ711" s="243"/>
      <c r="GSK711" s="28"/>
      <c r="GSL711" s="243"/>
      <c r="GSM711" s="28"/>
      <c r="GSN711" s="243"/>
      <c r="GSO711" s="28"/>
      <c r="GSP711" s="243"/>
      <c r="GSQ711" s="28"/>
      <c r="GSR711" s="243"/>
      <c r="GSS711" s="28"/>
      <c r="GST711" s="243"/>
      <c r="GSU711" s="28"/>
      <c r="GSV711" s="243"/>
      <c r="GSW711" s="28"/>
      <c r="GSX711" s="243"/>
      <c r="GSY711" s="28"/>
      <c r="GSZ711" s="243"/>
      <c r="GTA711" s="28"/>
      <c r="GTB711" s="243"/>
      <c r="GTC711" s="28"/>
      <c r="GTD711" s="243"/>
      <c r="GTE711" s="28"/>
      <c r="GTF711" s="243"/>
      <c r="GTG711" s="28"/>
      <c r="GTH711" s="243"/>
      <c r="GTI711" s="28"/>
      <c r="GTJ711" s="243"/>
      <c r="GTK711" s="28"/>
      <c r="GTL711" s="243"/>
      <c r="GTM711" s="28"/>
      <c r="GTN711" s="243"/>
      <c r="GTO711" s="28"/>
      <c r="GTP711" s="243"/>
      <c r="GTQ711" s="28"/>
      <c r="GTR711" s="243"/>
      <c r="GTS711" s="28"/>
      <c r="GTT711" s="243"/>
      <c r="GTU711" s="28"/>
      <c r="GTV711" s="243"/>
      <c r="GTW711" s="28"/>
      <c r="GTX711" s="243"/>
      <c r="GTY711" s="28"/>
      <c r="GTZ711" s="243"/>
      <c r="GUA711" s="28"/>
      <c r="GUB711" s="243"/>
      <c r="GUC711" s="28"/>
      <c r="GUD711" s="243"/>
      <c r="GUE711" s="28"/>
      <c r="GUF711" s="243"/>
      <c r="GUG711" s="28"/>
      <c r="GUH711" s="243"/>
      <c r="GUI711" s="28"/>
      <c r="GUJ711" s="243"/>
      <c r="GUK711" s="28"/>
      <c r="GUL711" s="243"/>
      <c r="GUM711" s="28"/>
      <c r="GUN711" s="243"/>
      <c r="GUO711" s="28"/>
      <c r="GUP711" s="243"/>
      <c r="GUQ711" s="28"/>
      <c r="GUR711" s="243"/>
      <c r="GUS711" s="28"/>
      <c r="GUT711" s="243"/>
      <c r="GUU711" s="28"/>
      <c r="GUV711" s="243"/>
      <c r="GUW711" s="28"/>
      <c r="GUX711" s="243"/>
      <c r="GUY711" s="28"/>
      <c r="GUZ711" s="243"/>
      <c r="GVA711" s="28"/>
      <c r="GVB711" s="243"/>
      <c r="GVC711" s="28"/>
      <c r="GVD711" s="243"/>
      <c r="GVE711" s="28"/>
      <c r="GVF711" s="243"/>
      <c r="GVG711" s="28"/>
      <c r="GVH711" s="243"/>
      <c r="GVI711" s="28"/>
      <c r="GVJ711" s="243"/>
      <c r="GVK711" s="28"/>
      <c r="GVL711" s="243"/>
      <c r="GVM711" s="28"/>
      <c r="GVN711" s="243"/>
      <c r="GVO711" s="28"/>
      <c r="GVP711" s="243"/>
      <c r="GVQ711" s="28"/>
      <c r="GVR711" s="243"/>
      <c r="GVS711" s="28"/>
      <c r="GVT711" s="243"/>
      <c r="GVU711" s="28"/>
      <c r="GVV711" s="243"/>
      <c r="GVW711" s="28"/>
      <c r="GVX711" s="243"/>
      <c r="GVY711" s="28"/>
      <c r="GVZ711" s="243"/>
      <c r="GWA711" s="28"/>
      <c r="GWB711" s="243"/>
      <c r="GWC711" s="28"/>
      <c r="GWD711" s="243"/>
      <c r="GWE711" s="28"/>
      <c r="GWF711" s="243"/>
      <c r="GWG711" s="28"/>
      <c r="GWH711" s="243"/>
      <c r="GWI711" s="28"/>
      <c r="GWJ711" s="243"/>
      <c r="GWK711" s="28"/>
      <c r="GWL711" s="243"/>
      <c r="GWM711" s="28"/>
      <c r="GWN711" s="243"/>
      <c r="GWO711" s="28"/>
      <c r="GWP711" s="243"/>
      <c r="GWQ711" s="28"/>
      <c r="GWR711" s="243"/>
      <c r="GWS711" s="28"/>
      <c r="GWT711" s="243"/>
      <c r="GWU711" s="28"/>
      <c r="GWV711" s="243"/>
      <c r="GWW711" s="28"/>
      <c r="GWX711" s="243"/>
      <c r="GWY711" s="28"/>
      <c r="GWZ711" s="243"/>
      <c r="GXA711" s="28"/>
      <c r="GXB711" s="243"/>
      <c r="GXC711" s="28"/>
      <c r="GXD711" s="243"/>
      <c r="GXE711" s="28"/>
      <c r="GXF711" s="243"/>
      <c r="GXG711" s="28"/>
      <c r="GXH711" s="243"/>
      <c r="GXI711" s="28"/>
      <c r="GXJ711" s="243"/>
      <c r="GXK711" s="28"/>
      <c r="GXL711" s="243"/>
      <c r="GXM711" s="28"/>
      <c r="GXN711" s="243"/>
      <c r="GXO711" s="28"/>
      <c r="GXP711" s="243"/>
      <c r="GXQ711" s="28"/>
      <c r="GXR711" s="243"/>
      <c r="GXS711" s="28"/>
      <c r="GXT711" s="243"/>
      <c r="GXU711" s="28"/>
      <c r="GXV711" s="243"/>
      <c r="GXW711" s="28"/>
      <c r="GXX711" s="243"/>
      <c r="GXY711" s="28"/>
      <c r="GXZ711" s="243"/>
      <c r="GYA711" s="28"/>
      <c r="GYB711" s="243"/>
      <c r="GYC711" s="28"/>
      <c r="GYD711" s="243"/>
      <c r="GYE711" s="28"/>
      <c r="GYF711" s="243"/>
      <c r="GYG711" s="28"/>
      <c r="GYH711" s="243"/>
      <c r="GYI711" s="28"/>
      <c r="GYJ711" s="243"/>
      <c r="GYK711" s="28"/>
      <c r="GYL711" s="243"/>
      <c r="GYM711" s="28"/>
      <c r="GYN711" s="243"/>
      <c r="GYO711" s="28"/>
      <c r="GYP711" s="243"/>
      <c r="GYQ711" s="28"/>
      <c r="GYR711" s="243"/>
      <c r="GYS711" s="28"/>
      <c r="GYT711" s="243"/>
      <c r="GYU711" s="28"/>
      <c r="GYV711" s="243"/>
      <c r="GYW711" s="28"/>
      <c r="GYX711" s="243"/>
      <c r="GYY711" s="28"/>
      <c r="GYZ711" s="243"/>
      <c r="GZA711" s="28"/>
      <c r="GZB711" s="243"/>
      <c r="GZC711" s="28"/>
      <c r="GZD711" s="243"/>
      <c r="GZE711" s="28"/>
      <c r="GZF711" s="243"/>
      <c r="GZG711" s="28"/>
      <c r="GZH711" s="243"/>
      <c r="GZI711" s="28"/>
      <c r="GZJ711" s="243"/>
      <c r="GZK711" s="28"/>
      <c r="GZL711" s="243"/>
      <c r="GZM711" s="28"/>
      <c r="GZN711" s="243"/>
      <c r="GZO711" s="28"/>
      <c r="GZP711" s="243"/>
      <c r="GZQ711" s="28"/>
      <c r="GZR711" s="243"/>
      <c r="GZS711" s="28"/>
      <c r="GZT711" s="243"/>
      <c r="GZU711" s="28"/>
      <c r="GZV711" s="243"/>
      <c r="GZW711" s="28"/>
      <c r="GZX711" s="243"/>
      <c r="GZY711" s="28"/>
      <c r="GZZ711" s="243"/>
      <c r="HAA711" s="28"/>
      <c r="HAB711" s="243"/>
      <c r="HAC711" s="28"/>
      <c r="HAD711" s="243"/>
      <c r="HAE711" s="28"/>
      <c r="HAF711" s="243"/>
      <c r="HAG711" s="28"/>
      <c r="HAH711" s="243"/>
      <c r="HAI711" s="28"/>
      <c r="HAJ711" s="243"/>
      <c r="HAK711" s="28"/>
      <c r="HAL711" s="243"/>
      <c r="HAM711" s="28"/>
      <c r="HAN711" s="243"/>
      <c r="HAO711" s="28"/>
      <c r="HAP711" s="243"/>
      <c r="HAQ711" s="28"/>
      <c r="HAR711" s="243"/>
      <c r="HAS711" s="28"/>
      <c r="HAT711" s="243"/>
      <c r="HAU711" s="28"/>
      <c r="HAV711" s="243"/>
      <c r="HAW711" s="28"/>
      <c r="HAX711" s="243"/>
      <c r="HAY711" s="28"/>
      <c r="HAZ711" s="243"/>
      <c r="HBA711" s="28"/>
      <c r="HBB711" s="243"/>
      <c r="HBC711" s="28"/>
      <c r="HBD711" s="243"/>
      <c r="HBE711" s="28"/>
      <c r="HBF711" s="243"/>
      <c r="HBG711" s="28"/>
      <c r="HBH711" s="243"/>
      <c r="HBI711" s="28"/>
      <c r="HBJ711" s="243"/>
      <c r="HBK711" s="28"/>
      <c r="HBL711" s="243"/>
      <c r="HBM711" s="28"/>
      <c r="HBN711" s="243"/>
      <c r="HBO711" s="28"/>
      <c r="HBP711" s="243"/>
      <c r="HBQ711" s="28"/>
      <c r="HBR711" s="243"/>
      <c r="HBS711" s="28"/>
      <c r="HBT711" s="243"/>
      <c r="HBU711" s="28"/>
      <c r="HBV711" s="243"/>
      <c r="HBW711" s="28"/>
      <c r="HBX711" s="243"/>
      <c r="HBY711" s="28"/>
      <c r="HBZ711" s="243"/>
      <c r="HCA711" s="28"/>
      <c r="HCB711" s="243"/>
      <c r="HCC711" s="28"/>
      <c r="HCD711" s="243"/>
      <c r="HCE711" s="28"/>
      <c r="HCF711" s="243"/>
      <c r="HCG711" s="28"/>
      <c r="HCH711" s="243"/>
      <c r="HCI711" s="28"/>
      <c r="HCJ711" s="243"/>
      <c r="HCK711" s="28"/>
      <c r="HCL711" s="243"/>
      <c r="HCM711" s="28"/>
      <c r="HCN711" s="243"/>
      <c r="HCO711" s="28"/>
      <c r="HCP711" s="243"/>
      <c r="HCQ711" s="28"/>
      <c r="HCR711" s="243"/>
      <c r="HCS711" s="28"/>
      <c r="HCT711" s="243"/>
      <c r="HCU711" s="28"/>
      <c r="HCV711" s="243"/>
      <c r="HCW711" s="28"/>
      <c r="HCX711" s="243"/>
      <c r="HCY711" s="28"/>
      <c r="HCZ711" s="243"/>
      <c r="HDA711" s="28"/>
      <c r="HDB711" s="243"/>
      <c r="HDC711" s="28"/>
      <c r="HDD711" s="243"/>
      <c r="HDE711" s="28"/>
      <c r="HDF711" s="243"/>
      <c r="HDG711" s="28"/>
      <c r="HDH711" s="243"/>
      <c r="HDI711" s="28"/>
      <c r="HDJ711" s="243"/>
      <c r="HDK711" s="28"/>
      <c r="HDL711" s="243"/>
      <c r="HDM711" s="28"/>
      <c r="HDN711" s="243"/>
      <c r="HDO711" s="28"/>
      <c r="HDP711" s="243"/>
      <c r="HDQ711" s="28"/>
      <c r="HDR711" s="243"/>
      <c r="HDS711" s="28"/>
      <c r="HDT711" s="243"/>
      <c r="HDU711" s="28"/>
      <c r="HDV711" s="243"/>
      <c r="HDW711" s="28"/>
      <c r="HDX711" s="243"/>
      <c r="HDY711" s="28"/>
      <c r="HDZ711" s="243"/>
      <c r="HEA711" s="28"/>
      <c r="HEB711" s="243"/>
      <c r="HEC711" s="28"/>
      <c r="HED711" s="243"/>
      <c r="HEE711" s="28"/>
      <c r="HEF711" s="243"/>
      <c r="HEG711" s="28"/>
      <c r="HEH711" s="243"/>
      <c r="HEI711" s="28"/>
      <c r="HEJ711" s="243"/>
      <c r="HEK711" s="28"/>
      <c r="HEL711" s="243"/>
      <c r="HEM711" s="28"/>
      <c r="HEN711" s="243"/>
      <c r="HEO711" s="28"/>
      <c r="HEP711" s="243"/>
      <c r="HEQ711" s="28"/>
      <c r="HER711" s="243"/>
      <c r="HES711" s="28"/>
      <c r="HET711" s="243"/>
      <c r="HEU711" s="28"/>
      <c r="HEV711" s="243"/>
      <c r="HEW711" s="28"/>
      <c r="HEX711" s="243"/>
      <c r="HEY711" s="28"/>
      <c r="HEZ711" s="243"/>
      <c r="HFA711" s="28"/>
      <c r="HFB711" s="243"/>
      <c r="HFC711" s="28"/>
      <c r="HFD711" s="243"/>
      <c r="HFE711" s="28"/>
      <c r="HFF711" s="243"/>
      <c r="HFG711" s="28"/>
      <c r="HFH711" s="243"/>
      <c r="HFI711" s="28"/>
      <c r="HFJ711" s="243"/>
      <c r="HFK711" s="28"/>
      <c r="HFL711" s="243"/>
      <c r="HFM711" s="28"/>
      <c r="HFN711" s="243"/>
      <c r="HFO711" s="28"/>
      <c r="HFP711" s="243"/>
      <c r="HFQ711" s="28"/>
      <c r="HFR711" s="243"/>
      <c r="HFS711" s="28"/>
      <c r="HFT711" s="243"/>
      <c r="HFU711" s="28"/>
      <c r="HFV711" s="243"/>
      <c r="HFW711" s="28"/>
      <c r="HFX711" s="243"/>
      <c r="HFY711" s="28"/>
      <c r="HFZ711" s="243"/>
      <c r="HGA711" s="28"/>
      <c r="HGB711" s="243"/>
      <c r="HGC711" s="28"/>
      <c r="HGD711" s="243"/>
      <c r="HGE711" s="28"/>
      <c r="HGF711" s="243"/>
      <c r="HGG711" s="28"/>
      <c r="HGH711" s="243"/>
      <c r="HGI711" s="28"/>
      <c r="HGJ711" s="243"/>
      <c r="HGK711" s="28"/>
      <c r="HGL711" s="243"/>
      <c r="HGM711" s="28"/>
      <c r="HGN711" s="243"/>
      <c r="HGO711" s="28"/>
      <c r="HGP711" s="243"/>
      <c r="HGQ711" s="28"/>
      <c r="HGR711" s="243"/>
      <c r="HGS711" s="28"/>
      <c r="HGT711" s="243"/>
      <c r="HGU711" s="28"/>
      <c r="HGV711" s="243"/>
      <c r="HGW711" s="28"/>
      <c r="HGX711" s="243"/>
      <c r="HGY711" s="28"/>
      <c r="HGZ711" s="243"/>
      <c r="HHA711" s="28"/>
      <c r="HHB711" s="243"/>
      <c r="HHC711" s="28"/>
      <c r="HHD711" s="243"/>
      <c r="HHE711" s="28"/>
      <c r="HHF711" s="243"/>
      <c r="HHG711" s="28"/>
      <c r="HHH711" s="243"/>
      <c r="HHI711" s="28"/>
      <c r="HHJ711" s="243"/>
      <c r="HHK711" s="28"/>
      <c r="HHL711" s="243"/>
      <c r="HHM711" s="28"/>
      <c r="HHN711" s="243"/>
      <c r="HHO711" s="28"/>
      <c r="HHP711" s="243"/>
      <c r="HHQ711" s="28"/>
      <c r="HHR711" s="243"/>
      <c r="HHS711" s="28"/>
      <c r="HHT711" s="243"/>
      <c r="HHU711" s="28"/>
      <c r="HHV711" s="243"/>
      <c r="HHW711" s="28"/>
      <c r="HHX711" s="243"/>
      <c r="HHY711" s="28"/>
      <c r="HHZ711" s="243"/>
      <c r="HIA711" s="28"/>
      <c r="HIB711" s="243"/>
      <c r="HIC711" s="28"/>
      <c r="HID711" s="243"/>
      <c r="HIE711" s="28"/>
      <c r="HIF711" s="243"/>
      <c r="HIG711" s="28"/>
      <c r="HIH711" s="243"/>
      <c r="HII711" s="28"/>
      <c r="HIJ711" s="243"/>
      <c r="HIK711" s="28"/>
      <c r="HIL711" s="243"/>
      <c r="HIM711" s="28"/>
      <c r="HIN711" s="243"/>
      <c r="HIO711" s="28"/>
      <c r="HIP711" s="243"/>
      <c r="HIQ711" s="28"/>
      <c r="HIR711" s="243"/>
      <c r="HIS711" s="28"/>
      <c r="HIT711" s="243"/>
      <c r="HIU711" s="28"/>
      <c r="HIV711" s="243"/>
      <c r="HIW711" s="28"/>
      <c r="HIX711" s="243"/>
      <c r="HIY711" s="28"/>
      <c r="HIZ711" s="243"/>
      <c r="HJA711" s="28"/>
      <c r="HJB711" s="243"/>
      <c r="HJC711" s="28"/>
      <c r="HJD711" s="243"/>
      <c r="HJE711" s="28"/>
      <c r="HJF711" s="243"/>
      <c r="HJG711" s="28"/>
      <c r="HJH711" s="243"/>
      <c r="HJI711" s="28"/>
      <c r="HJJ711" s="243"/>
      <c r="HJK711" s="28"/>
      <c r="HJL711" s="243"/>
      <c r="HJM711" s="28"/>
      <c r="HJN711" s="243"/>
      <c r="HJO711" s="28"/>
      <c r="HJP711" s="243"/>
      <c r="HJQ711" s="28"/>
      <c r="HJR711" s="243"/>
      <c r="HJS711" s="28"/>
      <c r="HJT711" s="243"/>
      <c r="HJU711" s="28"/>
      <c r="HJV711" s="243"/>
      <c r="HJW711" s="28"/>
      <c r="HJX711" s="243"/>
      <c r="HJY711" s="28"/>
      <c r="HJZ711" s="243"/>
      <c r="HKA711" s="28"/>
      <c r="HKB711" s="243"/>
      <c r="HKC711" s="28"/>
      <c r="HKD711" s="243"/>
      <c r="HKE711" s="28"/>
      <c r="HKF711" s="243"/>
      <c r="HKG711" s="28"/>
      <c r="HKH711" s="243"/>
      <c r="HKI711" s="28"/>
      <c r="HKJ711" s="243"/>
      <c r="HKK711" s="28"/>
      <c r="HKL711" s="243"/>
      <c r="HKM711" s="28"/>
      <c r="HKN711" s="243"/>
      <c r="HKO711" s="28"/>
      <c r="HKP711" s="243"/>
      <c r="HKQ711" s="28"/>
      <c r="HKR711" s="243"/>
      <c r="HKS711" s="28"/>
      <c r="HKT711" s="243"/>
      <c r="HKU711" s="28"/>
      <c r="HKV711" s="243"/>
      <c r="HKW711" s="28"/>
      <c r="HKX711" s="243"/>
      <c r="HKY711" s="28"/>
      <c r="HKZ711" s="243"/>
      <c r="HLA711" s="28"/>
      <c r="HLB711" s="243"/>
      <c r="HLC711" s="28"/>
      <c r="HLD711" s="243"/>
      <c r="HLE711" s="28"/>
      <c r="HLF711" s="243"/>
      <c r="HLG711" s="28"/>
      <c r="HLH711" s="243"/>
      <c r="HLI711" s="28"/>
      <c r="HLJ711" s="243"/>
      <c r="HLK711" s="28"/>
      <c r="HLL711" s="243"/>
      <c r="HLM711" s="28"/>
      <c r="HLN711" s="243"/>
      <c r="HLO711" s="28"/>
      <c r="HLP711" s="243"/>
      <c r="HLQ711" s="28"/>
      <c r="HLR711" s="243"/>
      <c r="HLS711" s="28"/>
      <c r="HLT711" s="243"/>
      <c r="HLU711" s="28"/>
      <c r="HLV711" s="243"/>
      <c r="HLW711" s="28"/>
      <c r="HLX711" s="243"/>
      <c r="HLY711" s="28"/>
      <c r="HLZ711" s="243"/>
      <c r="HMA711" s="28"/>
      <c r="HMB711" s="243"/>
      <c r="HMC711" s="28"/>
      <c r="HMD711" s="243"/>
      <c r="HME711" s="28"/>
      <c r="HMF711" s="243"/>
      <c r="HMG711" s="28"/>
      <c r="HMH711" s="243"/>
      <c r="HMI711" s="28"/>
      <c r="HMJ711" s="243"/>
      <c r="HMK711" s="28"/>
      <c r="HML711" s="243"/>
      <c r="HMM711" s="28"/>
      <c r="HMN711" s="243"/>
      <c r="HMO711" s="28"/>
      <c r="HMP711" s="243"/>
      <c r="HMQ711" s="28"/>
      <c r="HMR711" s="243"/>
      <c r="HMS711" s="28"/>
      <c r="HMT711" s="243"/>
      <c r="HMU711" s="28"/>
      <c r="HMV711" s="243"/>
      <c r="HMW711" s="28"/>
      <c r="HMX711" s="243"/>
      <c r="HMY711" s="28"/>
      <c r="HMZ711" s="243"/>
      <c r="HNA711" s="28"/>
      <c r="HNB711" s="243"/>
      <c r="HNC711" s="28"/>
      <c r="HND711" s="243"/>
      <c r="HNE711" s="28"/>
      <c r="HNF711" s="243"/>
      <c r="HNG711" s="28"/>
      <c r="HNH711" s="243"/>
      <c r="HNI711" s="28"/>
      <c r="HNJ711" s="243"/>
      <c r="HNK711" s="28"/>
      <c r="HNL711" s="243"/>
      <c r="HNM711" s="28"/>
      <c r="HNN711" s="243"/>
      <c r="HNO711" s="28"/>
      <c r="HNP711" s="243"/>
      <c r="HNQ711" s="28"/>
      <c r="HNR711" s="243"/>
      <c r="HNS711" s="28"/>
      <c r="HNT711" s="243"/>
      <c r="HNU711" s="28"/>
      <c r="HNV711" s="243"/>
      <c r="HNW711" s="28"/>
      <c r="HNX711" s="243"/>
      <c r="HNY711" s="28"/>
      <c r="HNZ711" s="243"/>
      <c r="HOA711" s="28"/>
      <c r="HOB711" s="243"/>
      <c r="HOC711" s="28"/>
      <c r="HOD711" s="243"/>
      <c r="HOE711" s="28"/>
      <c r="HOF711" s="243"/>
      <c r="HOG711" s="28"/>
      <c r="HOH711" s="243"/>
      <c r="HOI711" s="28"/>
      <c r="HOJ711" s="243"/>
      <c r="HOK711" s="28"/>
      <c r="HOL711" s="243"/>
      <c r="HOM711" s="28"/>
      <c r="HON711" s="243"/>
      <c r="HOO711" s="28"/>
      <c r="HOP711" s="243"/>
      <c r="HOQ711" s="28"/>
      <c r="HOR711" s="243"/>
      <c r="HOS711" s="28"/>
      <c r="HOT711" s="243"/>
      <c r="HOU711" s="28"/>
      <c r="HOV711" s="243"/>
      <c r="HOW711" s="28"/>
      <c r="HOX711" s="243"/>
      <c r="HOY711" s="28"/>
      <c r="HOZ711" s="243"/>
      <c r="HPA711" s="28"/>
      <c r="HPB711" s="243"/>
      <c r="HPC711" s="28"/>
      <c r="HPD711" s="243"/>
      <c r="HPE711" s="28"/>
      <c r="HPF711" s="243"/>
      <c r="HPG711" s="28"/>
      <c r="HPH711" s="243"/>
      <c r="HPI711" s="28"/>
      <c r="HPJ711" s="243"/>
      <c r="HPK711" s="28"/>
      <c r="HPL711" s="243"/>
      <c r="HPM711" s="28"/>
      <c r="HPN711" s="243"/>
      <c r="HPO711" s="28"/>
      <c r="HPP711" s="243"/>
      <c r="HPQ711" s="28"/>
      <c r="HPR711" s="243"/>
      <c r="HPS711" s="28"/>
      <c r="HPT711" s="243"/>
      <c r="HPU711" s="28"/>
      <c r="HPV711" s="243"/>
      <c r="HPW711" s="28"/>
      <c r="HPX711" s="243"/>
      <c r="HPY711" s="28"/>
      <c r="HPZ711" s="243"/>
      <c r="HQA711" s="28"/>
      <c r="HQB711" s="243"/>
      <c r="HQC711" s="28"/>
      <c r="HQD711" s="243"/>
      <c r="HQE711" s="28"/>
      <c r="HQF711" s="243"/>
      <c r="HQG711" s="28"/>
      <c r="HQH711" s="243"/>
      <c r="HQI711" s="28"/>
      <c r="HQJ711" s="243"/>
      <c r="HQK711" s="28"/>
      <c r="HQL711" s="243"/>
      <c r="HQM711" s="28"/>
      <c r="HQN711" s="243"/>
      <c r="HQO711" s="28"/>
      <c r="HQP711" s="243"/>
      <c r="HQQ711" s="28"/>
      <c r="HQR711" s="243"/>
      <c r="HQS711" s="28"/>
      <c r="HQT711" s="243"/>
      <c r="HQU711" s="28"/>
      <c r="HQV711" s="243"/>
      <c r="HQW711" s="28"/>
      <c r="HQX711" s="243"/>
      <c r="HQY711" s="28"/>
      <c r="HQZ711" s="243"/>
      <c r="HRA711" s="28"/>
      <c r="HRB711" s="243"/>
      <c r="HRC711" s="28"/>
      <c r="HRD711" s="243"/>
      <c r="HRE711" s="28"/>
      <c r="HRF711" s="243"/>
      <c r="HRG711" s="28"/>
      <c r="HRH711" s="243"/>
      <c r="HRI711" s="28"/>
      <c r="HRJ711" s="243"/>
      <c r="HRK711" s="28"/>
      <c r="HRL711" s="243"/>
      <c r="HRM711" s="28"/>
      <c r="HRN711" s="243"/>
      <c r="HRO711" s="28"/>
      <c r="HRP711" s="243"/>
      <c r="HRQ711" s="28"/>
      <c r="HRR711" s="243"/>
      <c r="HRS711" s="28"/>
      <c r="HRT711" s="243"/>
      <c r="HRU711" s="28"/>
      <c r="HRV711" s="243"/>
      <c r="HRW711" s="28"/>
      <c r="HRX711" s="243"/>
      <c r="HRY711" s="28"/>
      <c r="HRZ711" s="243"/>
      <c r="HSA711" s="28"/>
      <c r="HSB711" s="243"/>
      <c r="HSC711" s="28"/>
      <c r="HSD711" s="243"/>
      <c r="HSE711" s="28"/>
      <c r="HSF711" s="243"/>
      <c r="HSG711" s="28"/>
      <c r="HSH711" s="243"/>
      <c r="HSI711" s="28"/>
      <c r="HSJ711" s="243"/>
      <c r="HSK711" s="28"/>
      <c r="HSL711" s="243"/>
      <c r="HSM711" s="28"/>
      <c r="HSN711" s="243"/>
      <c r="HSO711" s="28"/>
      <c r="HSP711" s="243"/>
      <c r="HSQ711" s="28"/>
      <c r="HSR711" s="243"/>
      <c r="HSS711" s="28"/>
      <c r="HST711" s="243"/>
      <c r="HSU711" s="28"/>
      <c r="HSV711" s="243"/>
      <c r="HSW711" s="28"/>
      <c r="HSX711" s="243"/>
      <c r="HSY711" s="28"/>
      <c r="HSZ711" s="243"/>
      <c r="HTA711" s="28"/>
      <c r="HTB711" s="243"/>
      <c r="HTC711" s="28"/>
      <c r="HTD711" s="243"/>
      <c r="HTE711" s="28"/>
      <c r="HTF711" s="243"/>
      <c r="HTG711" s="28"/>
      <c r="HTH711" s="243"/>
      <c r="HTI711" s="28"/>
      <c r="HTJ711" s="243"/>
      <c r="HTK711" s="28"/>
      <c r="HTL711" s="243"/>
      <c r="HTM711" s="28"/>
      <c r="HTN711" s="243"/>
      <c r="HTO711" s="28"/>
      <c r="HTP711" s="243"/>
      <c r="HTQ711" s="28"/>
      <c r="HTR711" s="243"/>
      <c r="HTS711" s="28"/>
      <c r="HTT711" s="243"/>
      <c r="HTU711" s="28"/>
      <c r="HTV711" s="243"/>
      <c r="HTW711" s="28"/>
      <c r="HTX711" s="243"/>
      <c r="HTY711" s="28"/>
      <c r="HTZ711" s="243"/>
      <c r="HUA711" s="28"/>
      <c r="HUB711" s="243"/>
      <c r="HUC711" s="28"/>
      <c r="HUD711" s="243"/>
      <c r="HUE711" s="28"/>
      <c r="HUF711" s="243"/>
      <c r="HUG711" s="28"/>
      <c r="HUH711" s="243"/>
      <c r="HUI711" s="28"/>
      <c r="HUJ711" s="243"/>
      <c r="HUK711" s="28"/>
      <c r="HUL711" s="243"/>
      <c r="HUM711" s="28"/>
      <c r="HUN711" s="243"/>
      <c r="HUO711" s="28"/>
      <c r="HUP711" s="243"/>
      <c r="HUQ711" s="28"/>
      <c r="HUR711" s="243"/>
      <c r="HUS711" s="28"/>
      <c r="HUT711" s="243"/>
      <c r="HUU711" s="28"/>
      <c r="HUV711" s="243"/>
      <c r="HUW711" s="28"/>
      <c r="HUX711" s="243"/>
      <c r="HUY711" s="28"/>
      <c r="HUZ711" s="243"/>
      <c r="HVA711" s="28"/>
      <c r="HVB711" s="243"/>
      <c r="HVC711" s="28"/>
      <c r="HVD711" s="243"/>
      <c r="HVE711" s="28"/>
      <c r="HVF711" s="243"/>
      <c r="HVG711" s="28"/>
      <c r="HVH711" s="243"/>
      <c r="HVI711" s="28"/>
      <c r="HVJ711" s="243"/>
      <c r="HVK711" s="28"/>
      <c r="HVL711" s="243"/>
      <c r="HVM711" s="28"/>
      <c r="HVN711" s="243"/>
      <c r="HVO711" s="28"/>
      <c r="HVP711" s="243"/>
      <c r="HVQ711" s="28"/>
      <c r="HVR711" s="243"/>
      <c r="HVS711" s="28"/>
      <c r="HVT711" s="243"/>
      <c r="HVU711" s="28"/>
      <c r="HVV711" s="243"/>
      <c r="HVW711" s="28"/>
      <c r="HVX711" s="243"/>
      <c r="HVY711" s="28"/>
      <c r="HVZ711" s="243"/>
      <c r="HWA711" s="28"/>
      <c r="HWB711" s="243"/>
      <c r="HWC711" s="28"/>
      <c r="HWD711" s="243"/>
      <c r="HWE711" s="28"/>
      <c r="HWF711" s="243"/>
      <c r="HWG711" s="28"/>
      <c r="HWH711" s="243"/>
      <c r="HWI711" s="28"/>
      <c r="HWJ711" s="243"/>
      <c r="HWK711" s="28"/>
      <c r="HWL711" s="243"/>
      <c r="HWM711" s="28"/>
      <c r="HWN711" s="243"/>
      <c r="HWO711" s="28"/>
      <c r="HWP711" s="243"/>
      <c r="HWQ711" s="28"/>
      <c r="HWR711" s="243"/>
      <c r="HWS711" s="28"/>
      <c r="HWT711" s="243"/>
      <c r="HWU711" s="28"/>
      <c r="HWV711" s="243"/>
      <c r="HWW711" s="28"/>
      <c r="HWX711" s="243"/>
      <c r="HWY711" s="28"/>
      <c r="HWZ711" s="243"/>
      <c r="HXA711" s="28"/>
      <c r="HXB711" s="243"/>
      <c r="HXC711" s="28"/>
      <c r="HXD711" s="243"/>
      <c r="HXE711" s="28"/>
      <c r="HXF711" s="243"/>
      <c r="HXG711" s="28"/>
      <c r="HXH711" s="243"/>
      <c r="HXI711" s="28"/>
      <c r="HXJ711" s="243"/>
      <c r="HXK711" s="28"/>
      <c r="HXL711" s="243"/>
      <c r="HXM711" s="28"/>
      <c r="HXN711" s="243"/>
      <c r="HXO711" s="28"/>
      <c r="HXP711" s="243"/>
      <c r="HXQ711" s="28"/>
      <c r="HXR711" s="243"/>
      <c r="HXS711" s="28"/>
      <c r="HXT711" s="243"/>
      <c r="HXU711" s="28"/>
      <c r="HXV711" s="243"/>
      <c r="HXW711" s="28"/>
      <c r="HXX711" s="243"/>
      <c r="HXY711" s="28"/>
      <c r="HXZ711" s="243"/>
      <c r="HYA711" s="28"/>
      <c r="HYB711" s="243"/>
      <c r="HYC711" s="28"/>
      <c r="HYD711" s="243"/>
      <c r="HYE711" s="28"/>
      <c r="HYF711" s="243"/>
      <c r="HYG711" s="28"/>
      <c r="HYH711" s="243"/>
      <c r="HYI711" s="28"/>
      <c r="HYJ711" s="243"/>
      <c r="HYK711" s="28"/>
      <c r="HYL711" s="243"/>
      <c r="HYM711" s="28"/>
      <c r="HYN711" s="243"/>
      <c r="HYO711" s="28"/>
      <c r="HYP711" s="243"/>
      <c r="HYQ711" s="28"/>
      <c r="HYR711" s="243"/>
      <c r="HYS711" s="28"/>
      <c r="HYT711" s="243"/>
      <c r="HYU711" s="28"/>
      <c r="HYV711" s="243"/>
      <c r="HYW711" s="28"/>
      <c r="HYX711" s="243"/>
      <c r="HYY711" s="28"/>
      <c r="HYZ711" s="243"/>
      <c r="HZA711" s="28"/>
      <c r="HZB711" s="243"/>
      <c r="HZC711" s="28"/>
      <c r="HZD711" s="243"/>
      <c r="HZE711" s="28"/>
      <c r="HZF711" s="243"/>
      <c r="HZG711" s="28"/>
      <c r="HZH711" s="243"/>
      <c r="HZI711" s="28"/>
      <c r="HZJ711" s="243"/>
      <c r="HZK711" s="28"/>
      <c r="HZL711" s="243"/>
      <c r="HZM711" s="28"/>
      <c r="HZN711" s="243"/>
      <c r="HZO711" s="28"/>
      <c r="HZP711" s="243"/>
      <c r="HZQ711" s="28"/>
      <c r="HZR711" s="243"/>
      <c r="HZS711" s="28"/>
      <c r="HZT711" s="243"/>
      <c r="HZU711" s="28"/>
      <c r="HZV711" s="243"/>
      <c r="HZW711" s="28"/>
      <c r="HZX711" s="243"/>
      <c r="HZY711" s="28"/>
      <c r="HZZ711" s="243"/>
      <c r="IAA711" s="28"/>
      <c r="IAB711" s="243"/>
      <c r="IAC711" s="28"/>
      <c r="IAD711" s="243"/>
      <c r="IAE711" s="28"/>
      <c r="IAF711" s="243"/>
      <c r="IAG711" s="28"/>
      <c r="IAH711" s="243"/>
      <c r="IAI711" s="28"/>
      <c r="IAJ711" s="243"/>
      <c r="IAK711" s="28"/>
      <c r="IAL711" s="243"/>
      <c r="IAM711" s="28"/>
      <c r="IAN711" s="243"/>
      <c r="IAO711" s="28"/>
      <c r="IAP711" s="243"/>
      <c r="IAQ711" s="28"/>
      <c r="IAR711" s="243"/>
      <c r="IAS711" s="28"/>
      <c r="IAT711" s="243"/>
      <c r="IAU711" s="28"/>
      <c r="IAV711" s="243"/>
      <c r="IAW711" s="28"/>
      <c r="IAX711" s="243"/>
      <c r="IAY711" s="28"/>
      <c r="IAZ711" s="243"/>
      <c r="IBA711" s="28"/>
      <c r="IBB711" s="243"/>
      <c r="IBC711" s="28"/>
      <c r="IBD711" s="243"/>
      <c r="IBE711" s="28"/>
      <c r="IBF711" s="243"/>
      <c r="IBG711" s="28"/>
      <c r="IBH711" s="243"/>
      <c r="IBI711" s="28"/>
      <c r="IBJ711" s="243"/>
      <c r="IBK711" s="28"/>
      <c r="IBL711" s="243"/>
      <c r="IBM711" s="28"/>
      <c r="IBN711" s="243"/>
      <c r="IBO711" s="28"/>
      <c r="IBP711" s="243"/>
      <c r="IBQ711" s="28"/>
      <c r="IBR711" s="243"/>
      <c r="IBS711" s="28"/>
      <c r="IBT711" s="243"/>
      <c r="IBU711" s="28"/>
      <c r="IBV711" s="243"/>
      <c r="IBW711" s="28"/>
      <c r="IBX711" s="243"/>
      <c r="IBY711" s="28"/>
      <c r="IBZ711" s="243"/>
      <c r="ICA711" s="28"/>
      <c r="ICB711" s="243"/>
      <c r="ICC711" s="28"/>
      <c r="ICD711" s="243"/>
      <c r="ICE711" s="28"/>
      <c r="ICF711" s="243"/>
      <c r="ICG711" s="28"/>
      <c r="ICH711" s="243"/>
      <c r="ICI711" s="28"/>
      <c r="ICJ711" s="243"/>
      <c r="ICK711" s="28"/>
      <c r="ICL711" s="243"/>
      <c r="ICM711" s="28"/>
      <c r="ICN711" s="243"/>
      <c r="ICO711" s="28"/>
      <c r="ICP711" s="243"/>
      <c r="ICQ711" s="28"/>
      <c r="ICR711" s="243"/>
      <c r="ICS711" s="28"/>
      <c r="ICT711" s="243"/>
      <c r="ICU711" s="28"/>
      <c r="ICV711" s="243"/>
      <c r="ICW711" s="28"/>
      <c r="ICX711" s="243"/>
      <c r="ICY711" s="28"/>
      <c r="ICZ711" s="243"/>
      <c r="IDA711" s="28"/>
      <c r="IDB711" s="243"/>
      <c r="IDC711" s="28"/>
      <c r="IDD711" s="243"/>
      <c r="IDE711" s="28"/>
      <c r="IDF711" s="243"/>
      <c r="IDG711" s="28"/>
      <c r="IDH711" s="243"/>
      <c r="IDI711" s="28"/>
      <c r="IDJ711" s="243"/>
      <c r="IDK711" s="28"/>
      <c r="IDL711" s="243"/>
      <c r="IDM711" s="28"/>
      <c r="IDN711" s="243"/>
      <c r="IDO711" s="28"/>
      <c r="IDP711" s="243"/>
      <c r="IDQ711" s="28"/>
      <c r="IDR711" s="243"/>
      <c r="IDS711" s="28"/>
      <c r="IDT711" s="243"/>
      <c r="IDU711" s="28"/>
      <c r="IDV711" s="243"/>
      <c r="IDW711" s="28"/>
      <c r="IDX711" s="243"/>
      <c r="IDY711" s="28"/>
      <c r="IDZ711" s="243"/>
      <c r="IEA711" s="28"/>
      <c r="IEB711" s="243"/>
      <c r="IEC711" s="28"/>
      <c r="IED711" s="243"/>
      <c r="IEE711" s="28"/>
      <c r="IEF711" s="243"/>
      <c r="IEG711" s="28"/>
      <c r="IEH711" s="243"/>
      <c r="IEI711" s="28"/>
      <c r="IEJ711" s="243"/>
      <c r="IEK711" s="28"/>
      <c r="IEL711" s="243"/>
      <c r="IEM711" s="28"/>
      <c r="IEN711" s="243"/>
      <c r="IEO711" s="28"/>
      <c r="IEP711" s="243"/>
      <c r="IEQ711" s="28"/>
      <c r="IER711" s="243"/>
      <c r="IES711" s="28"/>
      <c r="IET711" s="243"/>
      <c r="IEU711" s="28"/>
      <c r="IEV711" s="243"/>
      <c r="IEW711" s="28"/>
      <c r="IEX711" s="243"/>
      <c r="IEY711" s="28"/>
      <c r="IEZ711" s="243"/>
      <c r="IFA711" s="28"/>
      <c r="IFB711" s="243"/>
      <c r="IFC711" s="28"/>
      <c r="IFD711" s="243"/>
      <c r="IFE711" s="28"/>
      <c r="IFF711" s="243"/>
      <c r="IFG711" s="28"/>
      <c r="IFH711" s="243"/>
      <c r="IFI711" s="28"/>
      <c r="IFJ711" s="243"/>
      <c r="IFK711" s="28"/>
      <c r="IFL711" s="243"/>
      <c r="IFM711" s="28"/>
      <c r="IFN711" s="243"/>
      <c r="IFO711" s="28"/>
      <c r="IFP711" s="243"/>
      <c r="IFQ711" s="28"/>
      <c r="IFR711" s="243"/>
      <c r="IFS711" s="28"/>
      <c r="IFT711" s="243"/>
      <c r="IFU711" s="28"/>
      <c r="IFV711" s="243"/>
      <c r="IFW711" s="28"/>
      <c r="IFX711" s="243"/>
      <c r="IFY711" s="28"/>
      <c r="IFZ711" s="243"/>
      <c r="IGA711" s="28"/>
      <c r="IGB711" s="243"/>
      <c r="IGC711" s="28"/>
      <c r="IGD711" s="243"/>
      <c r="IGE711" s="28"/>
      <c r="IGF711" s="243"/>
      <c r="IGG711" s="28"/>
      <c r="IGH711" s="243"/>
      <c r="IGI711" s="28"/>
      <c r="IGJ711" s="243"/>
      <c r="IGK711" s="28"/>
      <c r="IGL711" s="243"/>
      <c r="IGM711" s="28"/>
      <c r="IGN711" s="243"/>
      <c r="IGO711" s="28"/>
      <c r="IGP711" s="243"/>
      <c r="IGQ711" s="28"/>
      <c r="IGR711" s="243"/>
      <c r="IGS711" s="28"/>
      <c r="IGT711" s="243"/>
      <c r="IGU711" s="28"/>
      <c r="IGV711" s="243"/>
      <c r="IGW711" s="28"/>
      <c r="IGX711" s="243"/>
      <c r="IGY711" s="28"/>
      <c r="IGZ711" s="243"/>
      <c r="IHA711" s="28"/>
      <c r="IHB711" s="243"/>
      <c r="IHC711" s="28"/>
      <c r="IHD711" s="243"/>
      <c r="IHE711" s="28"/>
      <c r="IHF711" s="243"/>
      <c r="IHG711" s="28"/>
      <c r="IHH711" s="243"/>
      <c r="IHI711" s="28"/>
      <c r="IHJ711" s="243"/>
      <c r="IHK711" s="28"/>
      <c r="IHL711" s="243"/>
      <c r="IHM711" s="28"/>
      <c r="IHN711" s="243"/>
      <c r="IHO711" s="28"/>
      <c r="IHP711" s="243"/>
      <c r="IHQ711" s="28"/>
      <c r="IHR711" s="243"/>
      <c r="IHS711" s="28"/>
      <c r="IHT711" s="243"/>
      <c r="IHU711" s="28"/>
      <c r="IHV711" s="243"/>
      <c r="IHW711" s="28"/>
      <c r="IHX711" s="243"/>
      <c r="IHY711" s="28"/>
      <c r="IHZ711" s="243"/>
      <c r="IIA711" s="28"/>
      <c r="IIB711" s="243"/>
      <c r="IIC711" s="28"/>
      <c r="IID711" s="243"/>
      <c r="IIE711" s="28"/>
      <c r="IIF711" s="243"/>
      <c r="IIG711" s="28"/>
      <c r="IIH711" s="243"/>
      <c r="III711" s="28"/>
      <c r="IIJ711" s="243"/>
      <c r="IIK711" s="28"/>
      <c r="IIL711" s="243"/>
      <c r="IIM711" s="28"/>
      <c r="IIN711" s="243"/>
      <c r="IIO711" s="28"/>
      <c r="IIP711" s="243"/>
      <c r="IIQ711" s="28"/>
      <c r="IIR711" s="243"/>
      <c r="IIS711" s="28"/>
      <c r="IIT711" s="243"/>
      <c r="IIU711" s="28"/>
      <c r="IIV711" s="243"/>
      <c r="IIW711" s="28"/>
      <c r="IIX711" s="243"/>
      <c r="IIY711" s="28"/>
      <c r="IIZ711" s="243"/>
      <c r="IJA711" s="28"/>
      <c r="IJB711" s="243"/>
      <c r="IJC711" s="28"/>
      <c r="IJD711" s="243"/>
      <c r="IJE711" s="28"/>
      <c r="IJF711" s="243"/>
      <c r="IJG711" s="28"/>
      <c r="IJH711" s="243"/>
      <c r="IJI711" s="28"/>
      <c r="IJJ711" s="243"/>
      <c r="IJK711" s="28"/>
      <c r="IJL711" s="243"/>
      <c r="IJM711" s="28"/>
      <c r="IJN711" s="243"/>
      <c r="IJO711" s="28"/>
      <c r="IJP711" s="243"/>
      <c r="IJQ711" s="28"/>
      <c r="IJR711" s="243"/>
      <c r="IJS711" s="28"/>
      <c r="IJT711" s="243"/>
      <c r="IJU711" s="28"/>
      <c r="IJV711" s="243"/>
      <c r="IJW711" s="28"/>
      <c r="IJX711" s="243"/>
      <c r="IJY711" s="28"/>
      <c r="IJZ711" s="243"/>
      <c r="IKA711" s="28"/>
      <c r="IKB711" s="243"/>
      <c r="IKC711" s="28"/>
      <c r="IKD711" s="243"/>
      <c r="IKE711" s="28"/>
      <c r="IKF711" s="243"/>
      <c r="IKG711" s="28"/>
      <c r="IKH711" s="243"/>
      <c r="IKI711" s="28"/>
      <c r="IKJ711" s="243"/>
      <c r="IKK711" s="28"/>
      <c r="IKL711" s="243"/>
      <c r="IKM711" s="28"/>
      <c r="IKN711" s="243"/>
      <c r="IKO711" s="28"/>
      <c r="IKP711" s="243"/>
      <c r="IKQ711" s="28"/>
      <c r="IKR711" s="243"/>
      <c r="IKS711" s="28"/>
      <c r="IKT711" s="243"/>
      <c r="IKU711" s="28"/>
      <c r="IKV711" s="243"/>
      <c r="IKW711" s="28"/>
      <c r="IKX711" s="243"/>
      <c r="IKY711" s="28"/>
      <c r="IKZ711" s="243"/>
      <c r="ILA711" s="28"/>
      <c r="ILB711" s="243"/>
      <c r="ILC711" s="28"/>
      <c r="ILD711" s="243"/>
      <c r="ILE711" s="28"/>
      <c r="ILF711" s="243"/>
      <c r="ILG711" s="28"/>
      <c r="ILH711" s="243"/>
      <c r="ILI711" s="28"/>
      <c r="ILJ711" s="243"/>
      <c r="ILK711" s="28"/>
      <c r="ILL711" s="243"/>
      <c r="ILM711" s="28"/>
      <c r="ILN711" s="243"/>
      <c r="ILO711" s="28"/>
      <c r="ILP711" s="243"/>
      <c r="ILQ711" s="28"/>
      <c r="ILR711" s="243"/>
      <c r="ILS711" s="28"/>
      <c r="ILT711" s="243"/>
      <c r="ILU711" s="28"/>
      <c r="ILV711" s="243"/>
      <c r="ILW711" s="28"/>
      <c r="ILX711" s="243"/>
      <c r="ILY711" s="28"/>
      <c r="ILZ711" s="243"/>
      <c r="IMA711" s="28"/>
      <c r="IMB711" s="243"/>
      <c r="IMC711" s="28"/>
      <c r="IMD711" s="243"/>
      <c r="IME711" s="28"/>
      <c r="IMF711" s="243"/>
      <c r="IMG711" s="28"/>
      <c r="IMH711" s="243"/>
      <c r="IMI711" s="28"/>
      <c r="IMJ711" s="243"/>
      <c r="IMK711" s="28"/>
      <c r="IML711" s="243"/>
      <c r="IMM711" s="28"/>
      <c r="IMN711" s="243"/>
      <c r="IMO711" s="28"/>
      <c r="IMP711" s="243"/>
      <c r="IMQ711" s="28"/>
      <c r="IMR711" s="243"/>
      <c r="IMS711" s="28"/>
      <c r="IMT711" s="243"/>
      <c r="IMU711" s="28"/>
      <c r="IMV711" s="243"/>
      <c r="IMW711" s="28"/>
      <c r="IMX711" s="243"/>
      <c r="IMY711" s="28"/>
      <c r="IMZ711" s="243"/>
      <c r="INA711" s="28"/>
      <c r="INB711" s="243"/>
      <c r="INC711" s="28"/>
      <c r="IND711" s="243"/>
      <c r="INE711" s="28"/>
      <c r="INF711" s="243"/>
      <c r="ING711" s="28"/>
      <c r="INH711" s="243"/>
      <c r="INI711" s="28"/>
      <c r="INJ711" s="243"/>
      <c r="INK711" s="28"/>
      <c r="INL711" s="243"/>
      <c r="INM711" s="28"/>
      <c r="INN711" s="243"/>
      <c r="INO711" s="28"/>
      <c r="INP711" s="243"/>
      <c r="INQ711" s="28"/>
      <c r="INR711" s="243"/>
      <c r="INS711" s="28"/>
      <c r="INT711" s="243"/>
      <c r="INU711" s="28"/>
      <c r="INV711" s="243"/>
      <c r="INW711" s="28"/>
      <c r="INX711" s="243"/>
      <c r="INY711" s="28"/>
      <c r="INZ711" s="243"/>
      <c r="IOA711" s="28"/>
      <c r="IOB711" s="243"/>
      <c r="IOC711" s="28"/>
      <c r="IOD711" s="243"/>
      <c r="IOE711" s="28"/>
      <c r="IOF711" s="243"/>
      <c r="IOG711" s="28"/>
      <c r="IOH711" s="243"/>
      <c r="IOI711" s="28"/>
      <c r="IOJ711" s="243"/>
      <c r="IOK711" s="28"/>
      <c r="IOL711" s="243"/>
      <c r="IOM711" s="28"/>
      <c r="ION711" s="243"/>
      <c r="IOO711" s="28"/>
      <c r="IOP711" s="243"/>
      <c r="IOQ711" s="28"/>
      <c r="IOR711" s="243"/>
      <c r="IOS711" s="28"/>
      <c r="IOT711" s="243"/>
      <c r="IOU711" s="28"/>
      <c r="IOV711" s="243"/>
      <c r="IOW711" s="28"/>
      <c r="IOX711" s="243"/>
      <c r="IOY711" s="28"/>
      <c r="IOZ711" s="243"/>
      <c r="IPA711" s="28"/>
      <c r="IPB711" s="243"/>
      <c r="IPC711" s="28"/>
      <c r="IPD711" s="243"/>
      <c r="IPE711" s="28"/>
      <c r="IPF711" s="243"/>
      <c r="IPG711" s="28"/>
      <c r="IPH711" s="243"/>
      <c r="IPI711" s="28"/>
      <c r="IPJ711" s="243"/>
      <c r="IPK711" s="28"/>
      <c r="IPL711" s="243"/>
      <c r="IPM711" s="28"/>
      <c r="IPN711" s="243"/>
      <c r="IPO711" s="28"/>
      <c r="IPP711" s="243"/>
      <c r="IPQ711" s="28"/>
      <c r="IPR711" s="243"/>
      <c r="IPS711" s="28"/>
      <c r="IPT711" s="243"/>
      <c r="IPU711" s="28"/>
      <c r="IPV711" s="243"/>
      <c r="IPW711" s="28"/>
      <c r="IPX711" s="243"/>
      <c r="IPY711" s="28"/>
      <c r="IPZ711" s="243"/>
      <c r="IQA711" s="28"/>
      <c r="IQB711" s="243"/>
      <c r="IQC711" s="28"/>
      <c r="IQD711" s="243"/>
      <c r="IQE711" s="28"/>
      <c r="IQF711" s="243"/>
      <c r="IQG711" s="28"/>
      <c r="IQH711" s="243"/>
      <c r="IQI711" s="28"/>
      <c r="IQJ711" s="243"/>
      <c r="IQK711" s="28"/>
      <c r="IQL711" s="243"/>
      <c r="IQM711" s="28"/>
      <c r="IQN711" s="243"/>
      <c r="IQO711" s="28"/>
      <c r="IQP711" s="243"/>
      <c r="IQQ711" s="28"/>
      <c r="IQR711" s="243"/>
      <c r="IQS711" s="28"/>
      <c r="IQT711" s="243"/>
      <c r="IQU711" s="28"/>
      <c r="IQV711" s="243"/>
      <c r="IQW711" s="28"/>
      <c r="IQX711" s="243"/>
      <c r="IQY711" s="28"/>
      <c r="IQZ711" s="243"/>
      <c r="IRA711" s="28"/>
      <c r="IRB711" s="243"/>
      <c r="IRC711" s="28"/>
      <c r="IRD711" s="243"/>
      <c r="IRE711" s="28"/>
      <c r="IRF711" s="243"/>
      <c r="IRG711" s="28"/>
      <c r="IRH711" s="243"/>
      <c r="IRI711" s="28"/>
      <c r="IRJ711" s="243"/>
      <c r="IRK711" s="28"/>
      <c r="IRL711" s="243"/>
      <c r="IRM711" s="28"/>
      <c r="IRN711" s="243"/>
      <c r="IRO711" s="28"/>
      <c r="IRP711" s="243"/>
      <c r="IRQ711" s="28"/>
      <c r="IRR711" s="243"/>
      <c r="IRS711" s="28"/>
      <c r="IRT711" s="243"/>
      <c r="IRU711" s="28"/>
      <c r="IRV711" s="243"/>
      <c r="IRW711" s="28"/>
      <c r="IRX711" s="243"/>
      <c r="IRY711" s="28"/>
      <c r="IRZ711" s="243"/>
      <c r="ISA711" s="28"/>
      <c r="ISB711" s="243"/>
      <c r="ISC711" s="28"/>
      <c r="ISD711" s="243"/>
      <c r="ISE711" s="28"/>
      <c r="ISF711" s="243"/>
      <c r="ISG711" s="28"/>
      <c r="ISH711" s="243"/>
      <c r="ISI711" s="28"/>
      <c r="ISJ711" s="243"/>
      <c r="ISK711" s="28"/>
      <c r="ISL711" s="243"/>
      <c r="ISM711" s="28"/>
      <c r="ISN711" s="243"/>
      <c r="ISO711" s="28"/>
      <c r="ISP711" s="243"/>
      <c r="ISQ711" s="28"/>
      <c r="ISR711" s="243"/>
      <c r="ISS711" s="28"/>
      <c r="IST711" s="243"/>
      <c r="ISU711" s="28"/>
      <c r="ISV711" s="243"/>
      <c r="ISW711" s="28"/>
      <c r="ISX711" s="243"/>
      <c r="ISY711" s="28"/>
      <c r="ISZ711" s="243"/>
      <c r="ITA711" s="28"/>
      <c r="ITB711" s="243"/>
      <c r="ITC711" s="28"/>
      <c r="ITD711" s="243"/>
      <c r="ITE711" s="28"/>
      <c r="ITF711" s="243"/>
      <c r="ITG711" s="28"/>
      <c r="ITH711" s="243"/>
      <c r="ITI711" s="28"/>
      <c r="ITJ711" s="243"/>
      <c r="ITK711" s="28"/>
      <c r="ITL711" s="243"/>
      <c r="ITM711" s="28"/>
      <c r="ITN711" s="243"/>
      <c r="ITO711" s="28"/>
      <c r="ITP711" s="243"/>
      <c r="ITQ711" s="28"/>
      <c r="ITR711" s="243"/>
      <c r="ITS711" s="28"/>
      <c r="ITT711" s="243"/>
      <c r="ITU711" s="28"/>
      <c r="ITV711" s="243"/>
      <c r="ITW711" s="28"/>
      <c r="ITX711" s="243"/>
      <c r="ITY711" s="28"/>
      <c r="ITZ711" s="243"/>
      <c r="IUA711" s="28"/>
      <c r="IUB711" s="243"/>
      <c r="IUC711" s="28"/>
      <c r="IUD711" s="243"/>
      <c r="IUE711" s="28"/>
      <c r="IUF711" s="243"/>
      <c r="IUG711" s="28"/>
      <c r="IUH711" s="243"/>
      <c r="IUI711" s="28"/>
      <c r="IUJ711" s="243"/>
      <c r="IUK711" s="28"/>
      <c r="IUL711" s="243"/>
      <c r="IUM711" s="28"/>
      <c r="IUN711" s="243"/>
      <c r="IUO711" s="28"/>
      <c r="IUP711" s="243"/>
      <c r="IUQ711" s="28"/>
      <c r="IUR711" s="243"/>
      <c r="IUS711" s="28"/>
      <c r="IUT711" s="243"/>
      <c r="IUU711" s="28"/>
      <c r="IUV711" s="243"/>
      <c r="IUW711" s="28"/>
      <c r="IUX711" s="243"/>
      <c r="IUY711" s="28"/>
      <c r="IUZ711" s="243"/>
      <c r="IVA711" s="28"/>
      <c r="IVB711" s="243"/>
      <c r="IVC711" s="28"/>
      <c r="IVD711" s="243"/>
      <c r="IVE711" s="28"/>
      <c r="IVF711" s="243"/>
      <c r="IVG711" s="28"/>
      <c r="IVH711" s="243"/>
      <c r="IVI711" s="28"/>
      <c r="IVJ711" s="243"/>
      <c r="IVK711" s="28"/>
      <c r="IVL711" s="243"/>
      <c r="IVM711" s="28"/>
      <c r="IVN711" s="243"/>
      <c r="IVO711" s="28"/>
      <c r="IVP711" s="243"/>
      <c r="IVQ711" s="28"/>
      <c r="IVR711" s="243"/>
      <c r="IVS711" s="28"/>
      <c r="IVT711" s="243"/>
      <c r="IVU711" s="28"/>
      <c r="IVV711" s="243"/>
      <c r="IVW711" s="28"/>
      <c r="IVX711" s="243"/>
      <c r="IVY711" s="28"/>
      <c r="IVZ711" s="243"/>
      <c r="IWA711" s="28"/>
      <c r="IWB711" s="243"/>
      <c r="IWC711" s="28"/>
      <c r="IWD711" s="243"/>
      <c r="IWE711" s="28"/>
      <c r="IWF711" s="243"/>
      <c r="IWG711" s="28"/>
      <c r="IWH711" s="243"/>
      <c r="IWI711" s="28"/>
      <c r="IWJ711" s="243"/>
      <c r="IWK711" s="28"/>
      <c r="IWL711" s="243"/>
      <c r="IWM711" s="28"/>
      <c r="IWN711" s="243"/>
      <c r="IWO711" s="28"/>
      <c r="IWP711" s="243"/>
      <c r="IWQ711" s="28"/>
      <c r="IWR711" s="243"/>
      <c r="IWS711" s="28"/>
      <c r="IWT711" s="243"/>
      <c r="IWU711" s="28"/>
      <c r="IWV711" s="243"/>
      <c r="IWW711" s="28"/>
      <c r="IWX711" s="243"/>
      <c r="IWY711" s="28"/>
      <c r="IWZ711" s="243"/>
      <c r="IXA711" s="28"/>
      <c r="IXB711" s="243"/>
      <c r="IXC711" s="28"/>
      <c r="IXD711" s="243"/>
      <c r="IXE711" s="28"/>
      <c r="IXF711" s="243"/>
      <c r="IXG711" s="28"/>
      <c r="IXH711" s="243"/>
      <c r="IXI711" s="28"/>
      <c r="IXJ711" s="243"/>
      <c r="IXK711" s="28"/>
      <c r="IXL711" s="243"/>
      <c r="IXM711" s="28"/>
      <c r="IXN711" s="243"/>
      <c r="IXO711" s="28"/>
      <c r="IXP711" s="243"/>
      <c r="IXQ711" s="28"/>
      <c r="IXR711" s="243"/>
      <c r="IXS711" s="28"/>
      <c r="IXT711" s="243"/>
      <c r="IXU711" s="28"/>
      <c r="IXV711" s="243"/>
      <c r="IXW711" s="28"/>
      <c r="IXX711" s="243"/>
      <c r="IXY711" s="28"/>
      <c r="IXZ711" s="243"/>
      <c r="IYA711" s="28"/>
      <c r="IYB711" s="243"/>
      <c r="IYC711" s="28"/>
      <c r="IYD711" s="243"/>
      <c r="IYE711" s="28"/>
      <c r="IYF711" s="243"/>
      <c r="IYG711" s="28"/>
      <c r="IYH711" s="243"/>
      <c r="IYI711" s="28"/>
      <c r="IYJ711" s="243"/>
      <c r="IYK711" s="28"/>
      <c r="IYL711" s="243"/>
      <c r="IYM711" s="28"/>
      <c r="IYN711" s="243"/>
      <c r="IYO711" s="28"/>
      <c r="IYP711" s="243"/>
      <c r="IYQ711" s="28"/>
      <c r="IYR711" s="243"/>
      <c r="IYS711" s="28"/>
      <c r="IYT711" s="243"/>
      <c r="IYU711" s="28"/>
      <c r="IYV711" s="243"/>
      <c r="IYW711" s="28"/>
      <c r="IYX711" s="243"/>
      <c r="IYY711" s="28"/>
      <c r="IYZ711" s="243"/>
      <c r="IZA711" s="28"/>
      <c r="IZB711" s="243"/>
      <c r="IZC711" s="28"/>
      <c r="IZD711" s="243"/>
      <c r="IZE711" s="28"/>
      <c r="IZF711" s="243"/>
      <c r="IZG711" s="28"/>
      <c r="IZH711" s="243"/>
      <c r="IZI711" s="28"/>
      <c r="IZJ711" s="243"/>
      <c r="IZK711" s="28"/>
      <c r="IZL711" s="243"/>
      <c r="IZM711" s="28"/>
      <c r="IZN711" s="243"/>
      <c r="IZO711" s="28"/>
      <c r="IZP711" s="243"/>
      <c r="IZQ711" s="28"/>
      <c r="IZR711" s="243"/>
      <c r="IZS711" s="28"/>
      <c r="IZT711" s="243"/>
      <c r="IZU711" s="28"/>
      <c r="IZV711" s="243"/>
      <c r="IZW711" s="28"/>
      <c r="IZX711" s="243"/>
      <c r="IZY711" s="28"/>
      <c r="IZZ711" s="243"/>
      <c r="JAA711" s="28"/>
      <c r="JAB711" s="243"/>
      <c r="JAC711" s="28"/>
      <c r="JAD711" s="243"/>
      <c r="JAE711" s="28"/>
      <c r="JAF711" s="243"/>
      <c r="JAG711" s="28"/>
      <c r="JAH711" s="243"/>
      <c r="JAI711" s="28"/>
      <c r="JAJ711" s="243"/>
      <c r="JAK711" s="28"/>
      <c r="JAL711" s="243"/>
      <c r="JAM711" s="28"/>
      <c r="JAN711" s="243"/>
      <c r="JAO711" s="28"/>
      <c r="JAP711" s="243"/>
      <c r="JAQ711" s="28"/>
      <c r="JAR711" s="243"/>
      <c r="JAS711" s="28"/>
      <c r="JAT711" s="243"/>
      <c r="JAU711" s="28"/>
      <c r="JAV711" s="243"/>
      <c r="JAW711" s="28"/>
      <c r="JAX711" s="243"/>
      <c r="JAY711" s="28"/>
      <c r="JAZ711" s="243"/>
      <c r="JBA711" s="28"/>
      <c r="JBB711" s="243"/>
      <c r="JBC711" s="28"/>
      <c r="JBD711" s="243"/>
      <c r="JBE711" s="28"/>
      <c r="JBF711" s="243"/>
      <c r="JBG711" s="28"/>
      <c r="JBH711" s="243"/>
      <c r="JBI711" s="28"/>
      <c r="JBJ711" s="243"/>
      <c r="JBK711" s="28"/>
      <c r="JBL711" s="243"/>
      <c r="JBM711" s="28"/>
      <c r="JBN711" s="243"/>
      <c r="JBO711" s="28"/>
      <c r="JBP711" s="243"/>
      <c r="JBQ711" s="28"/>
      <c r="JBR711" s="243"/>
      <c r="JBS711" s="28"/>
      <c r="JBT711" s="243"/>
      <c r="JBU711" s="28"/>
      <c r="JBV711" s="243"/>
      <c r="JBW711" s="28"/>
      <c r="JBX711" s="243"/>
      <c r="JBY711" s="28"/>
      <c r="JBZ711" s="243"/>
      <c r="JCA711" s="28"/>
      <c r="JCB711" s="243"/>
      <c r="JCC711" s="28"/>
      <c r="JCD711" s="243"/>
      <c r="JCE711" s="28"/>
      <c r="JCF711" s="243"/>
      <c r="JCG711" s="28"/>
      <c r="JCH711" s="243"/>
      <c r="JCI711" s="28"/>
      <c r="JCJ711" s="243"/>
      <c r="JCK711" s="28"/>
      <c r="JCL711" s="243"/>
      <c r="JCM711" s="28"/>
      <c r="JCN711" s="243"/>
      <c r="JCO711" s="28"/>
      <c r="JCP711" s="243"/>
      <c r="JCQ711" s="28"/>
      <c r="JCR711" s="243"/>
      <c r="JCS711" s="28"/>
      <c r="JCT711" s="243"/>
      <c r="JCU711" s="28"/>
      <c r="JCV711" s="243"/>
      <c r="JCW711" s="28"/>
      <c r="JCX711" s="243"/>
      <c r="JCY711" s="28"/>
      <c r="JCZ711" s="243"/>
      <c r="JDA711" s="28"/>
      <c r="JDB711" s="243"/>
      <c r="JDC711" s="28"/>
      <c r="JDD711" s="243"/>
      <c r="JDE711" s="28"/>
      <c r="JDF711" s="243"/>
      <c r="JDG711" s="28"/>
      <c r="JDH711" s="243"/>
      <c r="JDI711" s="28"/>
      <c r="JDJ711" s="243"/>
      <c r="JDK711" s="28"/>
      <c r="JDL711" s="243"/>
      <c r="JDM711" s="28"/>
      <c r="JDN711" s="243"/>
      <c r="JDO711" s="28"/>
      <c r="JDP711" s="243"/>
      <c r="JDQ711" s="28"/>
      <c r="JDR711" s="243"/>
      <c r="JDS711" s="28"/>
      <c r="JDT711" s="243"/>
      <c r="JDU711" s="28"/>
      <c r="JDV711" s="243"/>
      <c r="JDW711" s="28"/>
      <c r="JDX711" s="243"/>
      <c r="JDY711" s="28"/>
      <c r="JDZ711" s="243"/>
      <c r="JEA711" s="28"/>
      <c r="JEB711" s="243"/>
      <c r="JEC711" s="28"/>
      <c r="JED711" s="243"/>
      <c r="JEE711" s="28"/>
      <c r="JEF711" s="243"/>
      <c r="JEG711" s="28"/>
      <c r="JEH711" s="243"/>
      <c r="JEI711" s="28"/>
      <c r="JEJ711" s="243"/>
      <c r="JEK711" s="28"/>
      <c r="JEL711" s="243"/>
      <c r="JEM711" s="28"/>
      <c r="JEN711" s="243"/>
      <c r="JEO711" s="28"/>
      <c r="JEP711" s="243"/>
      <c r="JEQ711" s="28"/>
      <c r="JER711" s="243"/>
      <c r="JES711" s="28"/>
      <c r="JET711" s="243"/>
      <c r="JEU711" s="28"/>
      <c r="JEV711" s="243"/>
      <c r="JEW711" s="28"/>
      <c r="JEX711" s="243"/>
      <c r="JEY711" s="28"/>
      <c r="JEZ711" s="243"/>
      <c r="JFA711" s="28"/>
      <c r="JFB711" s="243"/>
      <c r="JFC711" s="28"/>
      <c r="JFD711" s="243"/>
      <c r="JFE711" s="28"/>
      <c r="JFF711" s="243"/>
      <c r="JFG711" s="28"/>
      <c r="JFH711" s="243"/>
      <c r="JFI711" s="28"/>
      <c r="JFJ711" s="243"/>
      <c r="JFK711" s="28"/>
      <c r="JFL711" s="243"/>
      <c r="JFM711" s="28"/>
      <c r="JFN711" s="243"/>
      <c r="JFO711" s="28"/>
      <c r="JFP711" s="243"/>
      <c r="JFQ711" s="28"/>
      <c r="JFR711" s="243"/>
      <c r="JFS711" s="28"/>
      <c r="JFT711" s="243"/>
      <c r="JFU711" s="28"/>
      <c r="JFV711" s="243"/>
      <c r="JFW711" s="28"/>
      <c r="JFX711" s="243"/>
      <c r="JFY711" s="28"/>
      <c r="JFZ711" s="243"/>
      <c r="JGA711" s="28"/>
      <c r="JGB711" s="243"/>
      <c r="JGC711" s="28"/>
      <c r="JGD711" s="243"/>
      <c r="JGE711" s="28"/>
      <c r="JGF711" s="243"/>
      <c r="JGG711" s="28"/>
      <c r="JGH711" s="243"/>
      <c r="JGI711" s="28"/>
      <c r="JGJ711" s="243"/>
      <c r="JGK711" s="28"/>
      <c r="JGL711" s="243"/>
      <c r="JGM711" s="28"/>
      <c r="JGN711" s="243"/>
      <c r="JGO711" s="28"/>
      <c r="JGP711" s="243"/>
      <c r="JGQ711" s="28"/>
      <c r="JGR711" s="243"/>
      <c r="JGS711" s="28"/>
      <c r="JGT711" s="243"/>
      <c r="JGU711" s="28"/>
      <c r="JGV711" s="243"/>
      <c r="JGW711" s="28"/>
      <c r="JGX711" s="243"/>
      <c r="JGY711" s="28"/>
      <c r="JGZ711" s="243"/>
      <c r="JHA711" s="28"/>
      <c r="JHB711" s="243"/>
      <c r="JHC711" s="28"/>
      <c r="JHD711" s="243"/>
      <c r="JHE711" s="28"/>
      <c r="JHF711" s="243"/>
      <c r="JHG711" s="28"/>
      <c r="JHH711" s="243"/>
      <c r="JHI711" s="28"/>
      <c r="JHJ711" s="243"/>
      <c r="JHK711" s="28"/>
      <c r="JHL711" s="243"/>
      <c r="JHM711" s="28"/>
      <c r="JHN711" s="243"/>
      <c r="JHO711" s="28"/>
      <c r="JHP711" s="243"/>
      <c r="JHQ711" s="28"/>
      <c r="JHR711" s="243"/>
      <c r="JHS711" s="28"/>
      <c r="JHT711" s="243"/>
      <c r="JHU711" s="28"/>
      <c r="JHV711" s="243"/>
      <c r="JHW711" s="28"/>
      <c r="JHX711" s="243"/>
      <c r="JHY711" s="28"/>
      <c r="JHZ711" s="243"/>
      <c r="JIA711" s="28"/>
      <c r="JIB711" s="243"/>
      <c r="JIC711" s="28"/>
      <c r="JID711" s="243"/>
      <c r="JIE711" s="28"/>
      <c r="JIF711" s="243"/>
      <c r="JIG711" s="28"/>
      <c r="JIH711" s="243"/>
      <c r="JII711" s="28"/>
      <c r="JIJ711" s="243"/>
      <c r="JIK711" s="28"/>
      <c r="JIL711" s="243"/>
      <c r="JIM711" s="28"/>
      <c r="JIN711" s="243"/>
      <c r="JIO711" s="28"/>
      <c r="JIP711" s="243"/>
      <c r="JIQ711" s="28"/>
      <c r="JIR711" s="243"/>
      <c r="JIS711" s="28"/>
      <c r="JIT711" s="243"/>
      <c r="JIU711" s="28"/>
      <c r="JIV711" s="243"/>
      <c r="JIW711" s="28"/>
      <c r="JIX711" s="243"/>
      <c r="JIY711" s="28"/>
      <c r="JIZ711" s="243"/>
      <c r="JJA711" s="28"/>
      <c r="JJB711" s="243"/>
      <c r="JJC711" s="28"/>
      <c r="JJD711" s="243"/>
      <c r="JJE711" s="28"/>
      <c r="JJF711" s="243"/>
      <c r="JJG711" s="28"/>
      <c r="JJH711" s="243"/>
      <c r="JJI711" s="28"/>
      <c r="JJJ711" s="243"/>
      <c r="JJK711" s="28"/>
      <c r="JJL711" s="243"/>
      <c r="JJM711" s="28"/>
      <c r="JJN711" s="243"/>
      <c r="JJO711" s="28"/>
      <c r="JJP711" s="243"/>
      <c r="JJQ711" s="28"/>
      <c r="JJR711" s="243"/>
      <c r="JJS711" s="28"/>
      <c r="JJT711" s="243"/>
      <c r="JJU711" s="28"/>
      <c r="JJV711" s="243"/>
      <c r="JJW711" s="28"/>
      <c r="JJX711" s="243"/>
      <c r="JJY711" s="28"/>
      <c r="JJZ711" s="243"/>
      <c r="JKA711" s="28"/>
      <c r="JKB711" s="243"/>
      <c r="JKC711" s="28"/>
      <c r="JKD711" s="243"/>
      <c r="JKE711" s="28"/>
      <c r="JKF711" s="243"/>
      <c r="JKG711" s="28"/>
      <c r="JKH711" s="243"/>
      <c r="JKI711" s="28"/>
      <c r="JKJ711" s="243"/>
      <c r="JKK711" s="28"/>
      <c r="JKL711" s="243"/>
      <c r="JKM711" s="28"/>
      <c r="JKN711" s="243"/>
      <c r="JKO711" s="28"/>
      <c r="JKP711" s="243"/>
      <c r="JKQ711" s="28"/>
      <c r="JKR711" s="243"/>
      <c r="JKS711" s="28"/>
      <c r="JKT711" s="243"/>
      <c r="JKU711" s="28"/>
      <c r="JKV711" s="243"/>
      <c r="JKW711" s="28"/>
      <c r="JKX711" s="243"/>
      <c r="JKY711" s="28"/>
      <c r="JKZ711" s="243"/>
      <c r="JLA711" s="28"/>
      <c r="JLB711" s="243"/>
      <c r="JLC711" s="28"/>
      <c r="JLD711" s="243"/>
      <c r="JLE711" s="28"/>
      <c r="JLF711" s="243"/>
      <c r="JLG711" s="28"/>
      <c r="JLH711" s="243"/>
      <c r="JLI711" s="28"/>
      <c r="JLJ711" s="243"/>
      <c r="JLK711" s="28"/>
      <c r="JLL711" s="243"/>
      <c r="JLM711" s="28"/>
      <c r="JLN711" s="243"/>
      <c r="JLO711" s="28"/>
      <c r="JLP711" s="243"/>
      <c r="JLQ711" s="28"/>
      <c r="JLR711" s="243"/>
      <c r="JLS711" s="28"/>
      <c r="JLT711" s="243"/>
      <c r="JLU711" s="28"/>
      <c r="JLV711" s="243"/>
      <c r="JLW711" s="28"/>
      <c r="JLX711" s="243"/>
      <c r="JLY711" s="28"/>
      <c r="JLZ711" s="243"/>
      <c r="JMA711" s="28"/>
      <c r="JMB711" s="243"/>
      <c r="JMC711" s="28"/>
      <c r="JMD711" s="243"/>
      <c r="JME711" s="28"/>
      <c r="JMF711" s="243"/>
      <c r="JMG711" s="28"/>
      <c r="JMH711" s="243"/>
      <c r="JMI711" s="28"/>
      <c r="JMJ711" s="243"/>
      <c r="JMK711" s="28"/>
      <c r="JML711" s="243"/>
      <c r="JMM711" s="28"/>
      <c r="JMN711" s="243"/>
      <c r="JMO711" s="28"/>
      <c r="JMP711" s="243"/>
      <c r="JMQ711" s="28"/>
      <c r="JMR711" s="243"/>
      <c r="JMS711" s="28"/>
      <c r="JMT711" s="243"/>
      <c r="JMU711" s="28"/>
      <c r="JMV711" s="243"/>
      <c r="JMW711" s="28"/>
      <c r="JMX711" s="243"/>
      <c r="JMY711" s="28"/>
      <c r="JMZ711" s="243"/>
      <c r="JNA711" s="28"/>
      <c r="JNB711" s="243"/>
      <c r="JNC711" s="28"/>
      <c r="JND711" s="243"/>
      <c r="JNE711" s="28"/>
      <c r="JNF711" s="243"/>
      <c r="JNG711" s="28"/>
      <c r="JNH711" s="243"/>
      <c r="JNI711" s="28"/>
      <c r="JNJ711" s="243"/>
      <c r="JNK711" s="28"/>
      <c r="JNL711" s="243"/>
      <c r="JNM711" s="28"/>
      <c r="JNN711" s="243"/>
      <c r="JNO711" s="28"/>
      <c r="JNP711" s="243"/>
      <c r="JNQ711" s="28"/>
      <c r="JNR711" s="243"/>
      <c r="JNS711" s="28"/>
      <c r="JNT711" s="243"/>
      <c r="JNU711" s="28"/>
      <c r="JNV711" s="243"/>
      <c r="JNW711" s="28"/>
      <c r="JNX711" s="243"/>
      <c r="JNY711" s="28"/>
      <c r="JNZ711" s="243"/>
      <c r="JOA711" s="28"/>
      <c r="JOB711" s="243"/>
      <c r="JOC711" s="28"/>
      <c r="JOD711" s="243"/>
      <c r="JOE711" s="28"/>
      <c r="JOF711" s="243"/>
      <c r="JOG711" s="28"/>
      <c r="JOH711" s="243"/>
      <c r="JOI711" s="28"/>
      <c r="JOJ711" s="243"/>
      <c r="JOK711" s="28"/>
      <c r="JOL711" s="243"/>
      <c r="JOM711" s="28"/>
      <c r="JON711" s="243"/>
      <c r="JOO711" s="28"/>
      <c r="JOP711" s="243"/>
      <c r="JOQ711" s="28"/>
      <c r="JOR711" s="243"/>
      <c r="JOS711" s="28"/>
      <c r="JOT711" s="243"/>
      <c r="JOU711" s="28"/>
      <c r="JOV711" s="243"/>
      <c r="JOW711" s="28"/>
      <c r="JOX711" s="243"/>
      <c r="JOY711" s="28"/>
      <c r="JOZ711" s="243"/>
      <c r="JPA711" s="28"/>
      <c r="JPB711" s="243"/>
      <c r="JPC711" s="28"/>
      <c r="JPD711" s="243"/>
      <c r="JPE711" s="28"/>
      <c r="JPF711" s="243"/>
      <c r="JPG711" s="28"/>
      <c r="JPH711" s="243"/>
      <c r="JPI711" s="28"/>
      <c r="JPJ711" s="243"/>
      <c r="JPK711" s="28"/>
      <c r="JPL711" s="243"/>
      <c r="JPM711" s="28"/>
      <c r="JPN711" s="243"/>
      <c r="JPO711" s="28"/>
      <c r="JPP711" s="243"/>
      <c r="JPQ711" s="28"/>
      <c r="JPR711" s="243"/>
      <c r="JPS711" s="28"/>
      <c r="JPT711" s="243"/>
      <c r="JPU711" s="28"/>
      <c r="JPV711" s="243"/>
      <c r="JPW711" s="28"/>
      <c r="JPX711" s="243"/>
      <c r="JPY711" s="28"/>
      <c r="JPZ711" s="243"/>
      <c r="JQA711" s="28"/>
      <c r="JQB711" s="243"/>
      <c r="JQC711" s="28"/>
      <c r="JQD711" s="243"/>
      <c r="JQE711" s="28"/>
      <c r="JQF711" s="243"/>
      <c r="JQG711" s="28"/>
      <c r="JQH711" s="243"/>
      <c r="JQI711" s="28"/>
      <c r="JQJ711" s="243"/>
      <c r="JQK711" s="28"/>
      <c r="JQL711" s="243"/>
      <c r="JQM711" s="28"/>
      <c r="JQN711" s="243"/>
      <c r="JQO711" s="28"/>
      <c r="JQP711" s="243"/>
      <c r="JQQ711" s="28"/>
      <c r="JQR711" s="243"/>
      <c r="JQS711" s="28"/>
      <c r="JQT711" s="243"/>
      <c r="JQU711" s="28"/>
      <c r="JQV711" s="243"/>
      <c r="JQW711" s="28"/>
      <c r="JQX711" s="243"/>
      <c r="JQY711" s="28"/>
      <c r="JQZ711" s="243"/>
      <c r="JRA711" s="28"/>
      <c r="JRB711" s="243"/>
      <c r="JRC711" s="28"/>
      <c r="JRD711" s="243"/>
      <c r="JRE711" s="28"/>
      <c r="JRF711" s="243"/>
      <c r="JRG711" s="28"/>
      <c r="JRH711" s="243"/>
      <c r="JRI711" s="28"/>
      <c r="JRJ711" s="243"/>
      <c r="JRK711" s="28"/>
      <c r="JRL711" s="243"/>
      <c r="JRM711" s="28"/>
      <c r="JRN711" s="243"/>
      <c r="JRO711" s="28"/>
      <c r="JRP711" s="243"/>
      <c r="JRQ711" s="28"/>
      <c r="JRR711" s="243"/>
      <c r="JRS711" s="28"/>
      <c r="JRT711" s="243"/>
      <c r="JRU711" s="28"/>
      <c r="JRV711" s="243"/>
      <c r="JRW711" s="28"/>
      <c r="JRX711" s="243"/>
      <c r="JRY711" s="28"/>
      <c r="JRZ711" s="243"/>
      <c r="JSA711" s="28"/>
      <c r="JSB711" s="243"/>
      <c r="JSC711" s="28"/>
      <c r="JSD711" s="243"/>
      <c r="JSE711" s="28"/>
      <c r="JSF711" s="243"/>
      <c r="JSG711" s="28"/>
      <c r="JSH711" s="243"/>
      <c r="JSI711" s="28"/>
      <c r="JSJ711" s="243"/>
      <c r="JSK711" s="28"/>
      <c r="JSL711" s="243"/>
      <c r="JSM711" s="28"/>
      <c r="JSN711" s="243"/>
      <c r="JSO711" s="28"/>
      <c r="JSP711" s="243"/>
      <c r="JSQ711" s="28"/>
      <c r="JSR711" s="243"/>
      <c r="JSS711" s="28"/>
      <c r="JST711" s="243"/>
      <c r="JSU711" s="28"/>
      <c r="JSV711" s="243"/>
      <c r="JSW711" s="28"/>
      <c r="JSX711" s="243"/>
      <c r="JSY711" s="28"/>
      <c r="JSZ711" s="243"/>
      <c r="JTA711" s="28"/>
      <c r="JTB711" s="243"/>
      <c r="JTC711" s="28"/>
      <c r="JTD711" s="243"/>
      <c r="JTE711" s="28"/>
      <c r="JTF711" s="243"/>
      <c r="JTG711" s="28"/>
      <c r="JTH711" s="243"/>
      <c r="JTI711" s="28"/>
      <c r="JTJ711" s="243"/>
      <c r="JTK711" s="28"/>
      <c r="JTL711" s="243"/>
      <c r="JTM711" s="28"/>
      <c r="JTN711" s="243"/>
      <c r="JTO711" s="28"/>
      <c r="JTP711" s="243"/>
      <c r="JTQ711" s="28"/>
      <c r="JTR711" s="243"/>
      <c r="JTS711" s="28"/>
      <c r="JTT711" s="243"/>
      <c r="JTU711" s="28"/>
      <c r="JTV711" s="243"/>
      <c r="JTW711" s="28"/>
      <c r="JTX711" s="243"/>
      <c r="JTY711" s="28"/>
      <c r="JTZ711" s="243"/>
      <c r="JUA711" s="28"/>
      <c r="JUB711" s="243"/>
      <c r="JUC711" s="28"/>
      <c r="JUD711" s="243"/>
      <c r="JUE711" s="28"/>
      <c r="JUF711" s="243"/>
      <c r="JUG711" s="28"/>
      <c r="JUH711" s="243"/>
      <c r="JUI711" s="28"/>
      <c r="JUJ711" s="243"/>
      <c r="JUK711" s="28"/>
      <c r="JUL711" s="243"/>
      <c r="JUM711" s="28"/>
      <c r="JUN711" s="243"/>
      <c r="JUO711" s="28"/>
      <c r="JUP711" s="243"/>
      <c r="JUQ711" s="28"/>
      <c r="JUR711" s="243"/>
      <c r="JUS711" s="28"/>
      <c r="JUT711" s="243"/>
      <c r="JUU711" s="28"/>
      <c r="JUV711" s="243"/>
      <c r="JUW711" s="28"/>
      <c r="JUX711" s="243"/>
      <c r="JUY711" s="28"/>
      <c r="JUZ711" s="243"/>
      <c r="JVA711" s="28"/>
      <c r="JVB711" s="243"/>
      <c r="JVC711" s="28"/>
      <c r="JVD711" s="243"/>
      <c r="JVE711" s="28"/>
      <c r="JVF711" s="243"/>
      <c r="JVG711" s="28"/>
      <c r="JVH711" s="243"/>
      <c r="JVI711" s="28"/>
      <c r="JVJ711" s="243"/>
      <c r="JVK711" s="28"/>
      <c r="JVL711" s="243"/>
      <c r="JVM711" s="28"/>
      <c r="JVN711" s="243"/>
      <c r="JVO711" s="28"/>
      <c r="JVP711" s="243"/>
      <c r="JVQ711" s="28"/>
      <c r="JVR711" s="243"/>
      <c r="JVS711" s="28"/>
      <c r="JVT711" s="243"/>
      <c r="JVU711" s="28"/>
      <c r="JVV711" s="243"/>
      <c r="JVW711" s="28"/>
      <c r="JVX711" s="243"/>
      <c r="JVY711" s="28"/>
      <c r="JVZ711" s="243"/>
      <c r="JWA711" s="28"/>
      <c r="JWB711" s="243"/>
      <c r="JWC711" s="28"/>
      <c r="JWD711" s="243"/>
      <c r="JWE711" s="28"/>
      <c r="JWF711" s="243"/>
      <c r="JWG711" s="28"/>
      <c r="JWH711" s="243"/>
      <c r="JWI711" s="28"/>
      <c r="JWJ711" s="243"/>
      <c r="JWK711" s="28"/>
      <c r="JWL711" s="243"/>
      <c r="JWM711" s="28"/>
      <c r="JWN711" s="243"/>
      <c r="JWO711" s="28"/>
      <c r="JWP711" s="243"/>
      <c r="JWQ711" s="28"/>
      <c r="JWR711" s="243"/>
      <c r="JWS711" s="28"/>
      <c r="JWT711" s="243"/>
      <c r="JWU711" s="28"/>
      <c r="JWV711" s="243"/>
      <c r="JWW711" s="28"/>
      <c r="JWX711" s="243"/>
      <c r="JWY711" s="28"/>
      <c r="JWZ711" s="243"/>
      <c r="JXA711" s="28"/>
      <c r="JXB711" s="243"/>
      <c r="JXC711" s="28"/>
      <c r="JXD711" s="243"/>
      <c r="JXE711" s="28"/>
      <c r="JXF711" s="243"/>
      <c r="JXG711" s="28"/>
      <c r="JXH711" s="243"/>
      <c r="JXI711" s="28"/>
      <c r="JXJ711" s="243"/>
      <c r="JXK711" s="28"/>
      <c r="JXL711" s="243"/>
      <c r="JXM711" s="28"/>
      <c r="JXN711" s="243"/>
      <c r="JXO711" s="28"/>
      <c r="JXP711" s="243"/>
      <c r="JXQ711" s="28"/>
      <c r="JXR711" s="243"/>
      <c r="JXS711" s="28"/>
      <c r="JXT711" s="243"/>
      <c r="JXU711" s="28"/>
      <c r="JXV711" s="243"/>
      <c r="JXW711" s="28"/>
      <c r="JXX711" s="243"/>
      <c r="JXY711" s="28"/>
      <c r="JXZ711" s="243"/>
      <c r="JYA711" s="28"/>
      <c r="JYB711" s="243"/>
      <c r="JYC711" s="28"/>
      <c r="JYD711" s="243"/>
      <c r="JYE711" s="28"/>
      <c r="JYF711" s="243"/>
      <c r="JYG711" s="28"/>
      <c r="JYH711" s="243"/>
      <c r="JYI711" s="28"/>
      <c r="JYJ711" s="243"/>
      <c r="JYK711" s="28"/>
      <c r="JYL711" s="243"/>
      <c r="JYM711" s="28"/>
      <c r="JYN711" s="243"/>
      <c r="JYO711" s="28"/>
      <c r="JYP711" s="243"/>
      <c r="JYQ711" s="28"/>
      <c r="JYR711" s="243"/>
      <c r="JYS711" s="28"/>
      <c r="JYT711" s="243"/>
      <c r="JYU711" s="28"/>
      <c r="JYV711" s="243"/>
      <c r="JYW711" s="28"/>
      <c r="JYX711" s="243"/>
      <c r="JYY711" s="28"/>
      <c r="JYZ711" s="243"/>
      <c r="JZA711" s="28"/>
      <c r="JZB711" s="243"/>
      <c r="JZC711" s="28"/>
      <c r="JZD711" s="243"/>
      <c r="JZE711" s="28"/>
      <c r="JZF711" s="243"/>
      <c r="JZG711" s="28"/>
      <c r="JZH711" s="243"/>
      <c r="JZI711" s="28"/>
      <c r="JZJ711" s="243"/>
      <c r="JZK711" s="28"/>
      <c r="JZL711" s="243"/>
      <c r="JZM711" s="28"/>
      <c r="JZN711" s="243"/>
      <c r="JZO711" s="28"/>
      <c r="JZP711" s="243"/>
      <c r="JZQ711" s="28"/>
      <c r="JZR711" s="243"/>
      <c r="JZS711" s="28"/>
      <c r="JZT711" s="243"/>
      <c r="JZU711" s="28"/>
      <c r="JZV711" s="243"/>
      <c r="JZW711" s="28"/>
      <c r="JZX711" s="243"/>
      <c r="JZY711" s="28"/>
      <c r="JZZ711" s="243"/>
      <c r="KAA711" s="28"/>
      <c r="KAB711" s="243"/>
      <c r="KAC711" s="28"/>
      <c r="KAD711" s="243"/>
      <c r="KAE711" s="28"/>
      <c r="KAF711" s="243"/>
      <c r="KAG711" s="28"/>
      <c r="KAH711" s="243"/>
      <c r="KAI711" s="28"/>
      <c r="KAJ711" s="243"/>
      <c r="KAK711" s="28"/>
      <c r="KAL711" s="243"/>
      <c r="KAM711" s="28"/>
      <c r="KAN711" s="243"/>
      <c r="KAO711" s="28"/>
      <c r="KAP711" s="243"/>
      <c r="KAQ711" s="28"/>
      <c r="KAR711" s="243"/>
      <c r="KAS711" s="28"/>
      <c r="KAT711" s="243"/>
      <c r="KAU711" s="28"/>
      <c r="KAV711" s="243"/>
      <c r="KAW711" s="28"/>
      <c r="KAX711" s="243"/>
      <c r="KAY711" s="28"/>
      <c r="KAZ711" s="243"/>
      <c r="KBA711" s="28"/>
      <c r="KBB711" s="243"/>
      <c r="KBC711" s="28"/>
      <c r="KBD711" s="243"/>
      <c r="KBE711" s="28"/>
      <c r="KBF711" s="243"/>
      <c r="KBG711" s="28"/>
      <c r="KBH711" s="243"/>
      <c r="KBI711" s="28"/>
      <c r="KBJ711" s="243"/>
      <c r="KBK711" s="28"/>
      <c r="KBL711" s="243"/>
      <c r="KBM711" s="28"/>
      <c r="KBN711" s="243"/>
      <c r="KBO711" s="28"/>
      <c r="KBP711" s="243"/>
      <c r="KBQ711" s="28"/>
      <c r="KBR711" s="243"/>
      <c r="KBS711" s="28"/>
      <c r="KBT711" s="243"/>
      <c r="KBU711" s="28"/>
      <c r="KBV711" s="243"/>
      <c r="KBW711" s="28"/>
      <c r="KBX711" s="243"/>
      <c r="KBY711" s="28"/>
      <c r="KBZ711" s="243"/>
      <c r="KCA711" s="28"/>
      <c r="KCB711" s="243"/>
      <c r="KCC711" s="28"/>
      <c r="KCD711" s="243"/>
      <c r="KCE711" s="28"/>
      <c r="KCF711" s="243"/>
      <c r="KCG711" s="28"/>
      <c r="KCH711" s="243"/>
      <c r="KCI711" s="28"/>
      <c r="KCJ711" s="243"/>
      <c r="KCK711" s="28"/>
      <c r="KCL711" s="243"/>
      <c r="KCM711" s="28"/>
      <c r="KCN711" s="243"/>
      <c r="KCO711" s="28"/>
      <c r="KCP711" s="243"/>
      <c r="KCQ711" s="28"/>
      <c r="KCR711" s="243"/>
      <c r="KCS711" s="28"/>
      <c r="KCT711" s="243"/>
      <c r="KCU711" s="28"/>
      <c r="KCV711" s="243"/>
      <c r="KCW711" s="28"/>
      <c r="KCX711" s="243"/>
      <c r="KCY711" s="28"/>
      <c r="KCZ711" s="243"/>
      <c r="KDA711" s="28"/>
      <c r="KDB711" s="243"/>
      <c r="KDC711" s="28"/>
      <c r="KDD711" s="243"/>
      <c r="KDE711" s="28"/>
      <c r="KDF711" s="243"/>
      <c r="KDG711" s="28"/>
      <c r="KDH711" s="243"/>
      <c r="KDI711" s="28"/>
      <c r="KDJ711" s="243"/>
      <c r="KDK711" s="28"/>
      <c r="KDL711" s="243"/>
      <c r="KDM711" s="28"/>
      <c r="KDN711" s="243"/>
      <c r="KDO711" s="28"/>
      <c r="KDP711" s="243"/>
      <c r="KDQ711" s="28"/>
      <c r="KDR711" s="243"/>
      <c r="KDS711" s="28"/>
      <c r="KDT711" s="243"/>
      <c r="KDU711" s="28"/>
      <c r="KDV711" s="243"/>
      <c r="KDW711" s="28"/>
      <c r="KDX711" s="243"/>
      <c r="KDY711" s="28"/>
      <c r="KDZ711" s="243"/>
      <c r="KEA711" s="28"/>
      <c r="KEB711" s="243"/>
      <c r="KEC711" s="28"/>
      <c r="KED711" s="243"/>
      <c r="KEE711" s="28"/>
      <c r="KEF711" s="243"/>
      <c r="KEG711" s="28"/>
      <c r="KEH711" s="243"/>
      <c r="KEI711" s="28"/>
      <c r="KEJ711" s="243"/>
      <c r="KEK711" s="28"/>
      <c r="KEL711" s="243"/>
      <c r="KEM711" s="28"/>
      <c r="KEN711" s="243"/>
      <c r="KEO711" s="28"/>
      <c r="KEP711" s="243"/>
      <c r="KEQ711" s="28"/>
      <c r="KER711" s="243"/>
      <c r="KES711" s="28"/>
      <c r="KET711" s="243"/>
      <c r="KEU711" s="28"/>
      <c r="KEV711" s="243"/>
      <c r="KEW711" s="28"/>
      <c r="KEX711" s="243"/>
      <c r="KEY711" s="28"/>
      <c r="KEZ711" s="243"/>
      <c r="KFA711" s="28"/>
      <c r="KFB711" s="243"/>
      <c r="KFC711" s="28"/>
      <c r="KFD711" s="243"/>
      <c r="KFE711" s="28"/>
      <c r="KFF711" s="243"/>
      <c r="KFG711" s="28"/>
      <c r="KFH711" s="243"/>
      <c r="KFI711" s="28"/>
      <c r="KFJ711" s="243"/>
      <c r="KFK711" s="28"/>
      <c r="KFL711" s="243"/>
      <c r="KFM711" s="28"/>
      <c r="KFN711" s="243"/>
      <c r="KFO711" s="28"/>
      <c r="KFP711" s="243"/>
      <c r="KFQ711" s="28"/>
      <c r="KFR711" s="243"/>
      <c r="KFS711" s="28"/>
      <c r="KFT711" s="243"/>
      <c r="KFU711" s="28"/>
      <c r="KFV711" s="243"/>
      <c r="KFW711" s="28"/>
      <c r="KFX711" s="243"/>
      <c r="KFY711" s="28"/>
      <c r="KFZ711" s="243"/>
      <c r="KGA711" s="28"/>
      <c r="KGB711" s="243"/>
      <c r="KGC711" s="28"/>
      <c r="KGD711" s="243"/>
      <c r="KGE711" s="28"/>
      <c r="KGF711" s="243"/>
      <c r="KGG711" s="28"/>
      <c r="KGH711" s="243"/>
      <c r="KGI711" s="28"/>
      <c r="KGJ711" s="243"/>
      <c r="KGK711" s="28"/>
      <c r="KGL711" s="243"/>
      <c r="KGM711" s="28"/>
      <c r="KGN711" s="243"/>
      <c r="KGO711" s="28"/>
      <c r="KGP711" s="243"/>
      <c r="KGQ711" s="28"/>
      <c r="KGR711" s="243"/>
      <c r="KGS711" s="28"/>
      <c r="KGT711" s="243"/>
      <c r="KGU711" s="28"/>
      <c r="KGV711" s="243"/>
      <c r="KGW711" s="28"/>
      <c r="KGX711" s="243"/>
      <c r="KGY711" s="28"/>
      <c r="KGZ711" s="243"/>
      <c r="KHA711" s="28"/>
      <c r="KHB711" s="243"/>
      <c r="KHC711" s="28"/>
      <c r="KHD711" s="243"/>
      <c r="KHE711" s="28"/>
      <c r="KHF711" s="243"/>
      <c r="KHG711" s="28"/>
      <c r="KHH711" s="243"/>
      <c r="KHI711" s="28"/>
      <c r="KHJ711" s="243"/>
      <c r="KHK711" s="28"/>
      <c r="KHL711" s="243"/>
      <c r="KHM711" s="28"/>
      <c r="KHN711" s="243"/>
      <c r="KHO711" s="28"/>
      <c r="KHP711" s="243"/>
      <c r="KHQ711" s="28"/>
      <c r="KHR711" s="243"/>
      <c r="KHS711" s="28"/>
      <c r="KHT711" s="243"/>
      <c r="KHU711" s="28"/>
      <c r="KHV711" s="243"/>
      <c r="KHW711" s="28"/>
      <c r="KHX711" s="243"/>
      <c r="KHY711" s="28"/>
      <c r="KHZ711" s="243"/>
      <c r="KIA711" s="28"/>
      <c r="KIB711" s="243"/>
      <c r="KIC711" s="28"/>
      <c r="KID711" s="243"/>
      <c r="KIE711" s="28"/>
      <c r="KIF711" s="243"/>
      <c r="KIG711" s="28"/>
      <c r="KIH711" s="243"/>
      <c r="KII711" s="28"/>
      <c r="KIJ711" s="243"/>
      <c r="KIK711" s="28"/>
      <c r="KIL711" s="243"/>
      <c r="KIM711" s="28"/>
      <c r="KIN711" s="243"/>
      <c r="KIO711" s="28"/>
      <c r="KIP711" s="243"/>
      <c r="KIQ711" s="28"/>
      <c r="KIR711" s="243"/>
      <c r="KIS711" s="28"/>
      <c r="KIT711" s="243"/>
      <c r="KIU711" s="28"/>
      <c r="KIV711" s="243"/>
      <c r="KIW711" s="28"/>
      <c r="KIX711" s="243"/>
      <c r="KIY711" s="28"/>
      <c r="KIZ711" s="243"/>
      <c r="KJA711" s="28"/>
      <c r="KJB711" s="243"/>
      <c r="KJC711" s="28"/>
      <c r="KJD711" s="243"/>
      <c r="KJE711" s="28"/>
      <c r="KJF711" s="243"/>
      <c r="KJG711" s="28"/>
      <c r="KJH711" s="243"/>
      <c r="KJI711" s="28"/>
      <c r="KJJ711" s="243"/>
      <c r="KJK711" s="28"/>
      <c r="KJL711" s="243"/>
      <c r="KJM711" s="28"/>
      <c r="KJN711" s="243"/>
      <c r="KJO711" s="28"/>
      <c r="KJP711" s="243"/>
      <c r="KJQ711" s="28"/>
      <c r="KJR711" s="243"/>
      <c r="KJS711" s="28"/>
      <c r="KJT711" s="243"/>
      <c r="KJU711" s="28"/>
      <c r="KJV711" s="243"/>
      <c r="KJW711" s="28"/>
      <c r="KJX711" s="243"/>
      <c r="KJY711" s="28"/>
      <c r="KJZ711" s="243"/>
      <c r="KKA711" s="28"/>
      <c r="KKB711" s="243"/>
      <c r="KKC711" s="28"/>
      <c r="KKD711" s="243"/>
      <c r="KKE711" s="28"/>
      <c r="KKF711" s="243"/>
      <c r="KKG711" s="28"/>
      <c r="KKH711" s="243"/>
      <c r="KKI711" s="28"/>
      <c r="KKJ711" s="243"/>
      <c r="KKK711" s="28"/>
      <c r="KKL711" s="243"/>
      <c r="KKM711" s="28"/>
      <c r="KKN711" s="243"/>
      <c r="KKO711" s="28"/>
      <c r="KKP711" s="243"/>
      <c r="KKQ711" s="28"/>
      <c r="KKR711" s="243"/>
      <c r="KKS711" s="28"/>
      <c r="KKT711" s="243"/>
      <c r="KKU711" s="28"/>
      <c r="KKV711" s="243"/>
      <c r="KKW711" s="28"/>
      <c r="KKX711" s="243"/>
      <c r="KKY711" s="28"/>
      <c r="KKZ711" s="243"/>
      <c r="KLA711" s="28"/>
      <c r="KLB711" s="243"/>
      <c r="KLC711" s="28"/>
      <c r="KLD711" s="243"/>
      <c r="KLE711" s="28"/>
      <c r="KLF711" s="243"/>
      <c r="KLG711" s="28"/>
      <c r="KLH711" s="243"/>
      <c r="KLI711" s="28"/>
      <c r="KLJ711" s="243"/>
      <c r="KLK711" s="28"/>
      <c r="KLL711" s="243"/>
      <c r="KLM711" s="28"/>
      <c r="KLN711" s="243"/>
      <c r="KLO711" s="28"/>
      <c r="KLP711" s="243"/>
      <c r="KLQ711" s="28"/>
      <c r="KLR711" s="243"/>
      <c r="KLS711" s="28"/>
      <c r="KLT711" s="243"/>
      <c r="KLU711" s="28"/>
      <c r="KLV711" s="243"/>
      <c r="KLW711" s="28"/>
      <c r="KLX711" s="243"/>
      <c r="KLY711" s="28"/>
      <c r="KLZ711" s="243"/>
      <c r="KMA711" s="28"/>
      <c r="KMB711" s="243"/>
      <c r="KMC711" s="28"/>
      <c r="KMD711" s="243"/>
      <c r="KME711" s="28"/>
      <c r="KMF711" s="243"/>
      <c r="KMG711" s="28"/>
      <c r="KMH711" s="243"/>
      <c r="KMI711" s="28"/>
      <c r="KMJ711" s="243"/>
      <c r="KMK711" s="28"/>
      <c r="KML711" s="243"/>
      <c r="KMM711" s="28"/>
      <c r="KMN711" s="243"/>
      <c r="KMO711" s="28"/>
      <c r="KMP711" s="243"/>
      <c r="KMQ711" s="28"/>
      <c r="KMR711" s="243"/>
      <c r="KMS711" s="28"/>
      <c r="KMT711" s="243"/>
      <c r="KMU711" s="28"/>
      <c r="KMV711" s="243"/>
      <c r="KMW711" s="28"/>
      <c r="KMX711" s="243"/>
      <c r="KMY711" s="28"/>
      <c r="KMZ711" s="243"/>
      <c r="KNA711" s="28"/>
      <c r="KNB711" s="243"/>
      <c r="KNC711" s="28"/>
      <c r="KND711" s="243"/>
      <c r="KNE711" s="28"/>
      <c r="KNF711" s="243"/>
      <c r="KNG711" s="28"/>
      <c r="KNH711" s="243"/>
      <c r="KNI711" s="28"/>
      <c r="KNJ711" s="243"/>
      <c r="KNK711" s="28"/>
      <c r="KNL711" s="243"/>
      <c r="KNM711" s="28"/>
      <c r="KNN711" s="243"/>
      <c r="KNO711" s="28"/>
      <c r="KNP711" s="243"/>
      <c r="KNQ711" s="28"/>
      <c r="KNR711" s="243"/>
      <c r="KNS711" s="28"/>
      <c r="KNT711" s="243"/>
      <c r="KNU711" s="28"/>
      <c r="KNV711" s="243"/>
      <c r="KNW711" s="28"/>
      <c r="KNX711" s="243"/>
      <c r="KNY711" s="28"/>
      <c r="KNZ711" s="243"/>
      <c r="KOA711" s="28"/>
      <c r="KOB711" s="243"/>
      <c r="KOC711" s="28"/>
      <c r="KOD711" s="243"/>
      <c r="KOE711" s="28"/>
      <c r="KOF711" s="243"/>
      <c r="KOG711" s="28"/>
      <c r="KOH711" s="243"/>
      <c r="KOI711" s="28"/>
      <c r="KOJ711" s="243"/>
      <c r="KOK711" s="28"/>
      <c r="KOL711" s="243"/>
      <c r="KOM711" s="28"/>
      <c r="KON711" s="243"/>
      <c r="KOO711" s="28"/>
      <c r="KOP711" s="243"/>
      <c r="KOQ711" s="28"/>
      <c r="KOR711" s="243"/>
      <c r="KOS711" s="28"/>
      <c r="KOT711" s="243"/>
      <c r="KOU711" s="28"/>
      <c r="KOV711" s="243"/>
      <c r="KOW711" s="28"/>
      <c r="KOX711" s="243"/>
      <c r="KOY711" s="28"/>
      <c r="KOZ711" s="243"/>
      <c r="KPA711" s="28"/>
      <c r="KPB711" s="243"/>
      <c r="KPC711" s="28"/>
      <c r="KPD711" s="243"/>
      <c r="KPE711" s="28"/>
      <c r="KPF711" s="243"/>
      <c r="KPG711" s="28"/>
      <c r="KPH711" s="243"/>
      <c r="KPI711" s="28"/>
      <c r="KPJ711" s="243"/>
      <c r="KPK711" s="28"/>
      <c r="KPL711" s="243"/>
      <c r="KPM711" s="28"/>
      <c r="KPN711" s="243"/>
      <c r="KPO711" s="28"/>
      <c r="KPP711" s="243"/>
      <c r="KPQ711" s="28"/>
      <c r="KPR711" s="243"/>
      <c r="KPS711" s="28"/>
      <c r="KPT711" s="243"/>
      <c r="KPU711" s="28"/>
      <c r="KPV711" s="243"/>
      <c r="KPW711" s="28"/>
      <c r="KPX711" s="243"/>
      <c r="KPY711" s="28"/>
      <c r="KPZ711" s="243"/>
      <c r="KQA711" s="28"/>
      <c r="KQB711" s="243"/>
      <c r="KQC711" s="28"/>
      <c r="KQD711" s="243"/>
      <c r="KQE711" s="28"/>
      <c r="KQF711" s="243"/>
      <c r="KQG711" s="28"/>
      <c r="KQH711" s="243"/>
      <c r="KQI711" s="28"/>
      <c r="KQJ711" s="243"/>
      <c r="KQK711" s="28"/>
      <c r="KQL711" s="243"/>
      <c r="KQM711" s="28"/>
      <c r="KQN711" s="243"/>
      <c r="KQO711" s="28"/>
      <c r="KQP711" s="243"/>
      <c r="KQQ711" s="28"/>
      <c r="KQR711" s="243"/>
      <c r="KQS711" s="28"/>
      <c r="KQT711" s="243"/>
      <c r="KQU711" s="28"/>
      <c r="KQV711" s="243"/>
      <c r="KQW711" s="28"/>
      <c r="KQX711" s="243"/>
      <c r="KQY711" s="28"/>
      <c r="KQZ711" s="243"/>
      <c r="KRA711" s="28"/>
      <c r="KRB711" s="243"/>
      <c r="KRC711" s="28"/>
      <c r="KRD711" s="243"/>
      <c r="KRE711" s="28"/>
      <c r="KRF711" s="243"/>
      <c r="KRG711" s="28"/>
      <c r="KRH711" s="243"/>
      <c r="KRI711" s="28"/>
      <c r="KRJ711" s="243"/>
      <c r="KRK711" s="28"/>
      <c r="KRL711" s="243"/>
      <c r="KRM711" s="28"/>
      <c r="KRN711" s="243"/>
      <c r="KRO711" s="28"/>
      <c r="KRP711" s="243"/>
      <c r="KRQ711" s="28"/>
      <c r="KRR711" s="243"/>
      <c r="KRS711" s="28"/>
      <c r="KRT711" s="243"/>
      <c r="KRU711" s="28"/>
      <c r="KRV711" s="243"/>
      <c r="KRW711" s="28"/>
      <c r="KRX711" s="243"/>
      <c r="KRY711" s="28"/>
      <c r="KRZ711" s="243"/>
      <c r="KSA711" s="28"/>
      <c r="KSB711" s="243"/>
      <c r="KSC711" s="28"/>
      <c r="KSD711" s="243"/>
      <c r="KSE711" s="28"/>
      <c r="KSF711" s="243"/>
      <c r="KSG711" s="28"/>
      <c r="KSH711" s="243"/>
      <c r="KSI711" s="28"/>
      <c r="KSJ711" s="243"/>
      <c r="KSK711" s="28"/>
      <c r="KSL711" s="243"/>
      <c r="KSM711" s="28"/>
      <c r="KSN711" s="243"/>
      <c r="KSO711" s="28"/>
      <c r="KSP711" s="243"/>
      <c r="KSQ711" s="28"/>
      <c r="KSR711" s="243"/>
      <c r="KSS711" s="28"/>
      <c r="KST711" s="243"/>
      <c r="KSU711" s="28"/>
      <c r="KSV711" s="243"/>
      <c r="KSW711" s="28"/>
      <c r="KSX711" s="243"/>
      <c r="KSY711" s="28"/>
      <c r="KSZ711" s="243"/>
      <c r="KTA711" s="28"/>
      <c r="KTB711" s="243"/>
      <c r="KTC711" s="28"/>
      <c r="KTD711" s="243"/>
      <c r="KTE711" s="28"/>
      <c r="KTF711" s="243"/>
      <c r="KTG711" s="28"/>
      <c r="KTH711" s="243"/>
      <c r="KTI711" s="28"/>
      <c r="KTJ711" s="243"/>
      <c r="KTK711" s="28"/>
      <c r="KTL711" s="243"/>
      <c r="KTM711" s="28"/>
      <c r="KTN711" s="243"/>
      <c r="KTO711" s="28"/>
      <c r="KTP711" s="243"/>
      <c r="KTQ711" s="28"/>
      <c r="KTR711" s="243"/>
      <c r="KTS711" s="28"/>
      <c r="KTT711" s="243"/>
      <c r="KTU711" s="28"/>
      <c r="KTV711" s="243"/>
      <c r="KTW711" s="28"/>
      <c r="KTX711" s="243"/>
      <c r="KTY711" s="28"/>
      <c r="KTZ711" s="243"/>
      <c r="KUA711" s="28"/>
      <c r="KUB711" s="243"/>
      <c r="KUC711" s="28"/>
      <c r="KUD711" s="243"/>
      <c r="KUE711" s="28"/>
      <c r="KUF711" s="243"/>
      <c r="KUG711" s="28"/>
      <c r="KUH711" s="243"/>
      <c r="KUI711" s="28"/>
      <c r="KUJ711" s="243"/>
      <c r="KUK711" s="28"/>
      <c r="KUL711" s="243"/>
      <c r="KUM711" s="28"/>
      <c r="KUN711" s="243"/>
      <c r="KUO711" s="28"/>
      <c r="KUP711" s="243"/>
      <c r="KUQ711" s="28"/>
      <c r="KUR711" s="243"/>
      <c r="KUS711" s="28"/>
      <c r="KUT711" s="243"/>
      <c r="KUU711" s="28"/>
      <c r="KUV711" s="243"/>
      <c r="KUW711" s="28"/>
      <c r="KUX711" s="243"/>
      <c r="KUY711" s="28"/>
      <c r="KUZ711" s="243"/>
      <c r="KVA711" s="28"/>
      <c r="KVB711" s="243"/>
      <c r="KVC711" s="28"/>
      <c r="KVD711" s="243"/>
      <c r="KVE711" s="28"/>
      <c r="KVF711" s="243"/>
      <c r="KVG711" s="28"/>
      <c r="KVH711" s="243"/>
      <c r="KVI711" s="28"/>
      <c r="KVJ711" s="243"/>
      <c r="KVK711" s="28"/>
      <c r="KVL711" s="243"/>
      <c r="KVM711" s="28"/>
      <c r="KVN711" s="243"/>
      <c r="KVO711" s="28"/>
      <c r="KVP711" s="243"/>
      <c r="KVQ711" s="28"/>
      <c r="KVR711" s="243"/>
      <c r="KVS711" s="28"/>
      <c r="KVT711" s="243"/>
      <c r="KVU711" s="28"/>
      <c r="KVV711" s="243"/>
      <c r="KVW711" s="28"/>
      <c r="KVX711" s="243"/>
      <c r="KVY711" s="28"/>
      <c r="KVZ711" s="243"/>
      <c r="KWA711" s="28"/>
      <c r="KWB711" s="243"/>
      <c r="KWC711" s="28"/>
      <c r="KWD711" s="243"/>
      <c r="KWE711" s="28"/>
      <c r="KWF711" s="243"/>
      <c r="KWG711" s="28"/>
      <c r="KWH711" s="243"/>
      <c r="KWI711" s="28"/>
      <c r="KWJ711" s="243"/>
      <c r="KWK711" s="28"/>
      <c r="KWL711" s="243"/>
      <c r="KWM711" s="28"/>
      <c r="KWN711" s="243"/>
      <c r="KWO711" s="28"/>
      <c r="KWP711" s="243"/>
      <c r="KWQ711" s="28"/>
      <c r="KWR711" s="243"/>
      <c r="KWS711" s="28"/>
      <c r="KWT711" s="243"/>
      <c r="KWU711" s="28"/>
      <c r="KWV711" s="243"/>
      <c r="KWW711" s="28"/>
      <c r="KWX711" s="243"/>
      <c r="KWY711" s="28"/>
      <c r="KWZ711" s="243"/>
      <c r="KXA711" s="28"/>
      <c r="KXB711" s="243"/>
      <c r="KXC711" s="28"/>
      <c r="KXD711" s="243"/>
      <c r="KXE711" s="28"/>
      <c r="KXF711" s="243"/>
      <c r="KXG711" s="28"/>
      <c r="KXH711" s="243"/>
      <c r="KXI711" s="28"/>
      <c r="KXJ711" s="243"/>
      <c r="KXK711" s="28"/>
      <c r="KXL711" s="243"/>
      <c r="KXM711" s="28"/>
      <c r="KXN711" s="243"/>
      <c r="KXO711" s="28"/>
      <c r="KXP711" s="243"/>
      <c r="KXQ711" s="28"/>
      <c r="KXR711" s="243"/>
      <c r="KXS711" s="28"/>
      <c r="KXT711" s="243"/>
      <c r="KXU711" s="28"/>
      <c r="KXV711" s="243"/>
      <c r="KXW711" s="28"/>
      <c r="KXX711" s="243"/>
      <c r="KXY711" s="28"/>
      <c r="KXZ711" s="243"/>
      <c r="KYA711" s="28"/>
      <c r="KYB711" s="243"/>
      <c r="KYC711" s="28"/>
      <c r="KYD711" s="243"/>
      <c r="KYE711" s="28"/>
      <c r="KYF711" s="243"/>
      <c r="KYG711" s="28"/>
      <c r="KYH711" s="243"/>
      <c r="KYI711" s="28"/>
      <c r="KYJ711" s="243"/>
      <c r="KYK711" s="28"/>
      <c r="KYL711" s="243"/>
      <c r="KYM711" s="28"/>
      <c r="KYN711" s="243"/>
      <c r="KYO711" s="28"/>
      <c r="KYP711" s="243"/>
      <c r="KYQ711" s="28"/>
      <c r="KYR711" s="243"/>
      <c r="KYS711" s="28"/>
      <c r="KYT711" s="243"/>
      <c r="KYU711" s="28"/>
      <c r="KYV711" s="243"/>
      <c r="KYW711" s="28"/>
      <c r="KYX711" s="243"/>
      <c r="KYY711" s="28"/>
      <c r="KYZ711" s="243"/>
      <c r="KZA711" s="28"/>
      <c r="KZB711" s="243"/>
      <c r="KZC711" s="28"/>
      <c r="KZD711" s="243"/>
      <c r="KZE711" s="28"/>
      <c r="KZF711" s="243"/>
      <c r="KZG711" s="28"/>
      <c r="KZH711" s="243"/>
      <c r="KZI711" s="28"/>
      <c r="KZJ711" s="243"/>
      <c r="KZK711" s="28"/>
      <c r="KZL711" s="243"/>
      <c r="KZM711" s="28"/>
      <c r="KZN711" s="243"/>
      <c r="KZO711" s="28"/>
      <c r="KZP711" s="243"/>
      <c r="KZQ711" s="28"/>
      <c r="KZR711" s="243"/>
      <c r="KZS711" s="28"/>
      <c r="KZT711" s="243"/>
      <c r="KZU711" s="28"/>
      <c r="KZV711" s="243"/>
      <c r="KZW711" s="28"/>
      <c r="KZX711" s="243"/>
      <c r="KZY711" s="28"/>
      <c r="KZZ711" s="243"/>
      <c r="LAA711" s="28"/>
      <c r="LAB711" s="243"/>
      <c r="LAC711" s="28"/>
      <c r="LAD711" s="243"/>
      <c r="LAE711" s="28"/>
      <c r="LAF711" s="243"/>
      <c r="LAG711" s="28"/>
      <c r="LAH711" s="243"/>
      <c r="LAI711" s="28"/>
      <c r="LAJ711" s="243"/>
      <c r="LAK711" s="28"/>
      <c r="LAL711" s="243"/>
      <c r="LAM711" s="28"/>
      <c r="LAN711" s="243"/>
      <c r="LAO711" s="28"/>
      <c r="LAP711" s="243"/>
      <c r="LAQ711" s="28"/>
      <c r="LAR711" s="243"/>
      <c r="LAS711" s="28"/>
      <c r="LAT711" s="243"/>
      <c r="LAU711" s="28"/>
      <c r="LAV711" s="243"/>
      <c r="LAW711" s="28"/>
      <c r="LAX711" s="243"/>
      <c r="LAY711" s="28"/>
      <c r="LAZ711" s="243"/>
      <c r="LBA711" s="28"/>
      <c r="LBB711" s="243"/>
      <c r="LBC711" s="28"/>
      <c r="LBD711" s="243"/>
      <c r="LBE711" s="28"/>
      <c r="LBF711" s="243"/>
      <c r="LBG711" s="28"/>
      <c r="LBH711" s="243"/>
      <c r="LBI711" s="28"/>
      <c r="LBJ711" s="243"/>
      <c r="LBK711" s="28"/>
      <c r="LBL711" s="243"/>
      <c r="LBM711" s="28"/>
      <c r="LBN711" s="243"/>
      <c r="LBO711" s="28"/>
      <c r="LBP711" s="243"/>
      <c r="LBQ711" s="28"/>
      <c r="LBR711" s="243"/>
      <c r="LBS711" s="28"/>
      <c r="LBT711" s="243"/>
      <c r="LBU711" s="28"/>
      <c r="LBV711" s="243"/>
      <c r="LBW711" s="28"/>
      <c r="LBX711" s="243"/>
      <c r="LBY711" s="28"/>
      <c r="LBZ711" s="243"/>
      <c r="LCA711" s="28"/>
      <c r="LCB711" s="243"/>
      <c r="LCC711" s="28"/>
      <c r="LCD711" s="243"/>
      <c r="LCE711" s="28"/>
      <c r="LCF711" s="243"/>
      <c r="LCG711" s="28"/>
      <c r="LCH711" s="243"/>
      <c r="LCI711" s="28"/>
      <c r="LCJ711" s="243"/>
      <c r="LCK711" s="28"/>
      <c r="LCL711" s="243"/>
      <c r="LCM711" s="28"/>
      <c r="LCN711" s="243"/>
      <c r="LCO711" s="28"/>
      <c r="LCP711" s="243"/>
      <c r="LCQ711" s="28"/>
      <c r="LCR711" s="243"/>
      <c r="LCS711" s="28"/>
      <c r="LCT711" s="243"/>
      <c r="LCU711" s="28"/>
      <c r="LCV711" s="243"/>
      <c r="LCW711" s="28"/>
      <c r="LCX711" s="243"/>
      <c r="LCY711" s="28"/>
      <c r="LCZ711" s="243"/>
      <c r="LDA711" s="28"/>
      <c r="LDB711" s="243"/>
      <c r="LDC711" s="28"/>
      <c r="LDD711" s="243"/>
      <c r="LDE711" s="28"/>
      <c r="LDF711" s="243"/>
      <c r="LDG711" s="28"/>
      <c r="LDH711" s="243"/>
      <c r="LDI711" s="28"/>
      <c r="LDJ711" s="243"/>
      <c r="LDK711" s="28"/>
      <c r="LDL711" s="243"/>
      <c r="LDM711" s="28"/>
      <c r="LDN711" s="243"/>
      <c r="LDO711" s="28"/>
      <c r="LDP711" s="243"/>
      <c r="LDQ711" s="28"/>
      <c r="LDR711" s="243"/>
      <c r="LDS711" s="28"/>
      <c r="LDT711" s="243"/>
      <c r="LDU711" s="28"/>
      <c r="LDV711" s="243"/>
      <c r="LDW711" s="28"/>
      <c r="LDX711" s="243"/>
      <c r="LDY711" s="28"/>
      <c r="LDZ711" s="243"/>
      <c r="LEA711" s="28"/>
      <c r="LEB711" s="243"/>
      <c r="LEC711" s="28"/>
      <c r="LED711" s="243"/>
      <c r="LEE711" s="28"/>
      <c r="LEF711" s="243"/>
      <c r="LEG711" s="28"/>
      <c r="LEH711" s="243"/>
      <c r="LEI711" s="28"/>
      <c r="LEJ711" s="243"/>
      <c r="LEK711" s="28"/>
      <c r="LEL711" s="243"/>
      <c r="LEM711" s="28"/>
      <c r="LEN711" s="243"/>
      <c r="LEO711" s="28"/>
      <c r="LEP711" s="243"/>
      <c r="LEQ711" s="28"/>
      <c r="LER711" s="243"/>
      <c r="LES711" s="28"/>
      <c r="LET711" s="243"/>
      <c r="LEU711" s="28"/>
      <c r="LEV711" s="243"/>
      <c r="LEW711" s="28"/>
      <c r="LEX711" s="243"/>
      <c r="LEY711" s="28"/>
      <c r="LEZ711" s="243"/>
      <c r="LFA711" s="28"/>
      <c r="LFB711" s="243"/>
      <c r="LFC711" s="28"/>
      <c r="LFD711" s="243"/>
      <c r="LFE711" s="28"/>
      <c r="LFF711" s="243"/>
      <c r="LFG711" s="28"/>
      <c r="LFH711" s="243"/>
      <c r="LFI711" s="28"/>
      <c r="LFJ711" s="243"/>
      <c r="LFK711" s="28"/>
      <c r="LFL711" s="243"/>
      <c r="LFM711" s="28"/>
      <c r="LFN711" s="243"/>
      <c r="LFO711" s="28"/>
      <c r="LFP711" s="243"/>
      <c r="LFQ711" s="28"/>
      <c r="LFR711" s="243"/>
      <c r="LFS711" s="28"/>
      <c r="LFT711" s="243"/>
      <c r="LFU711" s="28"/>
      <c r="LFV711" s="243"/>
      <c r="LFW711" s="28"/>
      <c r="LFX711" s="243"/>
      <c r="LFY711" s="28"/>
      <c r="LFZ711" s="243"/>
      <c r="LGA711" s="28"/>
      <c r="LGB711" s="243"/>
      <c r="LGC711" s="28"/>
      <c r="LGD711" s="243"/>
      <c r="LGE711" s="28"/>
      <c r="LGF711" s="243"/>
      <c r="LGG711" s="28"/>
      <c r="LGH711" s="243"/>
      <c r="LGI711" s="28"/>
      <c r="LGJ711" s="243"/>
      <c r="LGK711" s="28"/>
      <c r="LGL711" s="243"/>
      <c r="LGM711" s="28"/>
      <c r="LGN711" s="243"/>
      <c r="LGO711" s="28"/>
      <c r="LGP711" s="243"/>
      <c r="LGQ711" s="28"/>
      <c r="LGR711" s="243"/>
      <c r="LGS711" s="28"/>
      <c r="LGT711" s="243"/>
      <c r="LGU711" s="28"/>
      <c r="LGV711" s="243"/>
      <c r="LGW711" s="28"/>
      <c r="LGX711" s="243"/>
      <c r="LGY711" s="28"/>
      <c r="LGZ711" s="243"/>
      <c r="LHA711" s="28"/>
      <c r="LHB711" s="243"/>
      <c r="LHC711" s="28"/>
      <c r="LHD711" s="243"/>
      <c r="LHE711" s="28"/>
      <c r="LHF711" s="243"/>
      <c r="LHG711" s="28"/>
      <c r="LHH711" s="243"/>
      <c r="LHI711" s="28"/>
      <c r="LHJ711" s="243"/>
      <c r="LHK711" s="28"/>
      <c r="LHL711" s="243"/>
      <c r="LHM711" s="28"/>
      <c r="LHN711" s="243"/>
      <c r="LHO711" s="28"/>
      <c r="LHP711" s="243"/>
      <c r="LHQ711" s="28"/>
      <c r="LHR711" s="243"/>
      <c r="LHS711" s="28"/>
      <c r="LHT711" s="243"/>
      <c r="LHU711" s="28"/>
      <c r="LHV711" s="243"/>
      <c r="LHW711" s="28"/>
      <c r="LHX711" s="243"/>
      <c r="LHY711" s="28"/>
      <c r="LHZ711" s="243"/>
      <c r="LIA711" s="28"/>
      <c r="LIB711" s="243"/>
      <c r="LIC711" s="28"/>
      <c r="LID711" s="243"/>
      <c r="LIE711" s="28"/>
      <c r="LIF711" s="243"/>
      <c r="LIG711" s="28"/>
      <c r="LIH711" s="243"/>
      <c r="LII711" s="28"/>
      <c r="LIJ711" s="243"/>
      <c r="LIK711" s="28"/>
      <c r="LIL711" s="243"/>
      <c r="LIM711" s="28"/>
      <c r="LIN711" s="243"/>
      <c r="LIO711" s="28"/>
      <c r="LIP711" s="243"/>
      <c r="LIQ711" s="28"/>
      <c r="LIR711" s="243"/>
      <c r="LIS711" s="28"/>
      <c r="LIT711" s="243"/>
      <c r="LIU711" s="28"/>
      <c r="LIV711" s="243"/>
      <c r="LIW711" s="28"/>
      <c r="LIX711" s="243"/>
      <c r="LIY711" s="28"/>
      <c r="LIZ711" s="243"/>
      <c r="LJA711" s="28"/>
      <c r="LJB711" s="243"/>
      <c r="LJC711" s="28"/>
      <c r="LJD711" s="243"/>
      <c r="LJE711" s="28"/>
      <c r="LJF711" s="243"/>
      <c r="LJG711" s="28"/>
      <c r="LJH711" s="243"/>
      <c r="LJI711" s="28"/>
      <c r="LJJ711" s="243"/>
      <c r="LJK711" s="28"/>
      <c r="LJL711" s="243"/>
      <c r="LJM711" s="28"/>
      <c r="LJN711" s="243"/>
      <c r="LJO711" s="28"/>
      <c r="LJP711" s="243"/>
      <c r="LJQ711" s="28"/>
      <c r="LJR711" s="243"/>
      <c r="LJS711" s="28"/>
      <c r="LJT711" s="243"/>
      <c r="LJU711" s="28"/>
      <c r="LJV711" s="243"/>
      <c r="LJW711" s="28"/>
      <c r="LJX711" s="243"/>
      <c r="LJY711" s="28"/>
      <c r="LJZ711" s="243"/>
      <c r="LKA711" s="28"/>
      <c r="LKB711" s="243"/>
      <c r="LKC711" s="28"/>
      <c r="LKD711" s="243"/>
      <c r="LKE711" s="28"/>
      <c r="LKF711" s="243"/>
      <c r="LKG711" s="28"/>
      <c r="LKH711" s="243"/>
      <c r="LKI711" s="28"/>
      <c r="LKJ711" s="243"/>
      <c r="LKK711" s="28"/>
      <c r="LKL711" s="243"/>
      <c r="LKM711" s="28"/>
      <c r="LKN711" s="243"/>
      <c r="LKO711" s="28"/>
      <c r="LKP711" s="243"/>
      <c r="LKQ711" s="28"/>
      <c r="LKR711" s="243"/>
      <c r="LKS711" s="28"/>
      <c r="LKT711" s="243"/>
      <c r="LKU711" s="28"/>
      <c r="LKV711" s="243"/>
      <c r="LKW711" s="28"/>
      <c r="LKX711" s="243"/>
      <c r="LKY711" s="28"/>
      <c r="LKZ711" s="243"/>
      <c r="LLA711" s="28"/>
      <c r="LLB711" s="243"/>
      <c r="LLC711" s="28"/>
      <c r="LLD711" s="243"/>
      <c r="LLE711" s="28"/>
      <c r="LLF711" s="243"/>
      <c r="LLG711" s="28"/>
      <c r="LLH711" s="243"/>
      <c r="LLI711" s="28"/>
      <c r="LLJ711" s="243"/>
      <c r="LLK711" s="28"/>
      <c r="LLL711" s="243"/>
      <c r="LLM711" s="28"/>
      <c r="LLN711" s="243"/>
      <c r="LLO711" s="28"/>
      <c r="LLP711" s="243"/>
      <c r="LLQ711" s="28"/>
      <c r="LLR711" s="243"/>
      <c r="LLS711" s="28"/>
      <c r="LLT711" s="243"/>
      <c r="LLU711" s="28"/>
      <c r="LLV711" s="243"/>
      <c r="LLW711" s="28"/>
      <c r="LLX711" s="243"/>
      <c r="LLY711" s="28"/>
      <c r="LLZ711" s="243"/>
      <c r="LMA711" s="28"/>
      <c r="LMB711" s="243"/>
      <c r="LMC711" s="28"/>
      <c r="LMD711" s="243"/>
      <c r="LME711" s="28"/>
      <c r="LMF711" s="243"/>
      <c r="LMG711" s="28"/>
      <c r="LMH711" s="243"/>
      <c r="LMI711" s="28"/>
      <c r="LMJ711" s="243"/>
      <c r="LMK711" s="28"/>
      <c r="LML711" s="243"/>
      <c r="LMM711" s="28"/>
      <c r="LMN711" s="243"/>
      <c r="LMO711" s="28"/>
      <c r="LMP711" s="243"/>
      <c r="LMQ711" s="28"/>
      <c r="LMR711" s="243"/>
      <c r="LMS711" s="28"/>
      <c r="LMT711" s="243"/>
      <c r="LMU711" s="28"/>
      <c r="LMV711" s="243"/>
      <c r="LMW711" s="28"/>
      <c r="LMX711" s="243"/>
      <c r="LMY711" s="28"/>
      <c r="LMZ711" s="243"/>
      <c r="LNA711" s="28"/>
      <c r="LNB711" s="243"/>
      <c r="LNC711" s="28"/>
      <c r="LND711" s="243"/>
      <c r="LNE711" s="28"/>
      <c r="LNF711" s="243"/>
      <c r="LNG711" s="28"/>
      <c r="LNH711" s="243"/>
      <c r="LNI711" s="28"/>
      <c r="LNJ711" s="243"/>
      <c r="LNK711" s="28"/>
      <c r="LNL711" s="243"/>
      <c r="LNM711" s="28"/>
      <c r="LNN711" s="243"/>
      <c r="LNO711" s="28"/>
      <c r="LNP711" s="243"/>
      <c r="LNQ711" s="28"/>
      <c r="LNR711" s="243"/>
      <c r="LNS711" s="28"/>
      <c r="LNT711" s="243"/>
      <c r="LNU711" s="28"/>
      <c r="LNV711" s="243"/>
      <c r="LNW711" s="28"/>
      <c r="LNX711" s="243"/>
      <c r="LNY711" s="28"/>
      <c r="LNZ711" s="243"/>
      <c r="LOA711" s="28"/>
      <c r="LOB711" s="243"/>
      <c r="LOC711" s="28"/>
      <c r="LOD711" s="243"/>
      <c r="LOE711" s="28"/>
      <c r="LOF711" s="243"/>
      <c r="LOG711" s="28"/>
      <c r="LOH711" s="243"/>
      <c r="LOI711" s="28"/>
      <c r="LOJ711" s="243"/>
      <c r="LOK711" s="28"/>
      <c r="LOL711" s="243"/>
      <c r="LOM711" s="28"/>
      <c r="LON711" s="243"/>
      <c r="LOO711" s="28"/>
      <c r="LOP711" s="243"/>
      <c r="LOQ711" s="28"/>
      <c r="LOR711" s="243"/>
      <c r="LOS711" s="28"/>
      <c r="LOT711" s="243"/>
      <c r="LOU711" s="28"/>
      <c r="LOV711" s="243"/>
      <c r="LOW711" s="28"/>
      <c r="LOX711" s="243"/>
      <c r="LOY711" s="28"/>
      <c r="LOZ711" s="243"/>
      <c r="LPA711" s="28"/>
      <c r="LPB711" s="243"/>
      <c r="LPC711" s="28"/>
      <c r="LPD711" s="243"/>
      <c r="LPE711" s="28"/>
      <c r="LPF711" s="243"/>
      <c r="LPG711" s="28"/>
      <c r="LPH711" s="243"/>
      <c r="LPI711" s="28"/>
      <c r="LPJ711" s="243"/>
      <c r="LPK711" s="28"/>
      <c r="LPL711" s="243"/>
      <c r="LPM711" s="28"/>
      <c r="LPN711" s="243"/>
      <c r="LPO711" s="28"/>
      <c r="LPP711" s="243"/>
      <c r="LPQ711" s="28"/>
      <c r="LPR711" s="243"/>
      <c r="LPS711" s="28"/>
      <c r="LPT711" s="243"/>
      <c r="LPU711" s="28"/>
      <c r="LPV711" s="243"/>
      <c r="LPW711" s="28"/>
      <c r="LPX711" s="243"/>
      <c r="LPY711" s="28"/>
      <c r="LPZ711" s="243"/>
      <c r="LQA711" s="28"/>
      <c r="LQB711" s="243"/>
      <c r="LQC711" s="28"/>
      <c r="LQD711" s="243"/>
      <c r="LQE711" s="28"/>
      <c r="LQF711" s="243"/>
      <c r="LQG711" s="28"/>
      <c r="LQH711" s="243"/>
      <c r="LQI711" s="28"/>
      <c r="LQJ711" s="243"/>
      <c r="LQK711" s="28"/>
      <c r="LQL711" s="243"/>
      <c r="LQM711" s="28"/>
      <c r="LQN711" s="243"/>
      <c r="LQO711" s="28"/>
      <c r="LQP711" s="243"/>
      <c r="LQQ711" s="28"/>
      <c r="LQR711" s="243"/>
      <c r="LQS711" s="28"/>
      <c r="LQT711" s="243"/>
      <c r="LQU711" s="28"/>
      <c r="LQV711" s="243"/>
      <c r="LQW711" s="28"/>
      <c r="LQX711" s="243"/>
      <c r="LQY711" s="28"/>
      <c r="LQZ711" s="243"/>
      <c r="LRA711" s="28"/>
      <c r="LRB711" s="243"/>
      <c r="LRC711" s="28"/>
      <c r="LRD711" s="243"/>
      <c r="LRE711" s="28"/>
      <c r="LRF711" s="243"/>
      <c r="LRG711" s="28"/>
      <c r="LRH711" s="243"/>
      <c r="LRI711" s="28"/>
      <c r="LRJ711" s="243"/>
      <c r="LRK711" s="28"/>
      <c r="LRL711" s="243"/>
      <c r="LRM711" s="28"/>
      <c r="LRN711" s="243"/>
      <c r="LRO711" s="28"/>
      <c r="LRP711" s="243"/>
      <c r="LRQ711" s="28"/>
      <c r="LRR711" s="243"/>
      <c r="LRS711" s="28"/>
      <c r="LRT711" s="243"/>
      <c r="LRU711" s="28"/>
      <c r="LRV711" s="243"/>
      <c r="LRW711" s="28"/>
      <c r="LRX711" s="243"/>
      <c r="LRY711" s="28"/>
      <c r="LRZ711" s="243"/>
      <c r="LSA711" s="28"/>
      <c r="LSB711" s="243"/>
      <c r="LSC711" s="28"/>
      <c r="LSD711" s="243"/>
      <c r="LSE711" s="28"/>
      <c r="LSF711" s="243"/>
      <c r="LSG711" s="28"/>
      <c r="LSH711" s="243"/>
      <c r="LSI711" s="28"/>
      <c r="LSJ711" s="243"/>
      <c r="LSK711" s="28"/>
      <c r="LSL711" s="243"/>
      <c r="LSM711" s="28"/>
      <c r="LSN711" s="243"/>
      <c r="LSO711" s="28"/>
      <c r="LSP711" s="243"/>
      <c r="LSQ711" s="28"/>
      <c r="LSR711" s="243"/>
      <c r="LSS711" s="28"/>
      <c r="LST711" s="243"/>
      <c r="LSU711" s="28"/>
      <c r="LSV711" s="243"/>
      <c r="LSW711" s="28"/>
      <c r="LSX711" s="243"/>
      <c r="LSY711" s="28"/>
      <c r="LSZ711" s="243"/>
      <c r="LTA711" s="28"/>
      <c r="LTB711" s="243"/>
      <c r="LTC711" s="28"/>
      <c r="LTD711" s="243"/>
      <c r="LTE711" s="28"/>
      <c r="LTF711" s="243"/>
      <c r="LTG711" s="28"/>
      <c r="LTH711" s="243"/>
      <c r="LTI711" s="28"/>
      <c r="LTJ711" s="243"/>
      <c r="LTK711" s="28"/>
      <c r="LTL711" s="243"/>
      <c r="LTM711" s="28"/>
      <c r="LTN711" s="243"/>
      <c r="LTO711" s="28"/>
      <c r="LTP711" s="243"/>
      <c r="LTQ711" s="28"/>
      <c r="LTR711" s="243"/>
      <c r="LTS711" s="28"/>
      <c r="LTT711" s="243"/>
      <c r="LTU711" s="28"/>
      <c r="LTV711" s="243"/>
      <c r="LTW711" s="28"/>
      <c r="LTX711" s="243"/>
      <c r="LTY711" s="28"/>
      <c r="LTZ711" s="243"/>
      <c r="LUA711" s="28"/>
      <c r="LUB711" s="243"/>
      <c r="LUC711" s="28"/>
      <c r="LUD711" s="243"/>
      <c r="LUE711" s="28"/>
      <c r="LUF711" s="243"/>
      <c r="LUG711" s="28"/>
      <c r="LUH711" s="243"/>
      <c r="LUI711" s="28"/>
      <c r="LUJ711" s="243"/>
      <c r="LUK711" s="28"/>
      <c r="LUL711" s="243"/>
      <c r="LUM711" s="28"/>
      <c r="LUN711" s="243"/>
      <c r="LUO711" s="28"/>
      <c r="LUP711" s="243"/>
      <c r="LUQ711" s="28"/>
      <c r="LUR711" s="243"/>
      <c r="LUS711" s="28"/>
      <c r="LUT711" s="243"/>
      <c r="LUU711" s="28"/>
      <c r="LUV711" s="243"/>
      <c r="LUW711" s="28"/>
      <c r="LUX711" s="243"/>
      <c r="LUY711" s="28"/>
      <c r="LUZ711" s="243"/>
      <c r="LVA711" s="28"/>
      <c r="LVB711" s="243"/>
      <c r="LVC711" s="28"/>
      <c r="LVD711" s="243"/>
      <c r="LVE711" s="28"/>
      <c r="LVF711" s="243"/>
      <c r="LVG711" s="28"/>
      <c r="LVH711" s="243"/>
      <c r="LVI711" s="28"/>
      <c r="LVJ711" s="243"/>
      <c r="LVK711" s="28"/>
      <c r="LVL711" s="243"/>
      <c r="LVM711" s="28"/>
      <c r="LVN711" s="243"/>
      <c r="LVO711" s="28"/>
      <c r="LVP711" s="243"/>
      <c r="LVQ711" s="28"/>
      <c r="LVR711" s="243"/>
      <c r="LVS711" s="28"/>
      <c r="LVT711" s="243"/>
      <c r="LVU711" s="28"/>
      <c r="LVV711" s="243"/>
      <c r="LVW711" s="28"/>
      <c r="LVX711" s="243"/>
      <c r="LVY711" s="28"/>
      <c r="LVZ711" s="243"/>
      <c r="LWA711" s="28"/>
      <c r="LWB711" s="243"/>
      <c r="LWC711" s="28"/>
      <c r="LWD711" s="243"/>
      <c r="LWE711" s="28"/>
      <c r="LWF711" s="243"/>
      <c r="LWG711" s="28"/>
      <c r="LWH711" s="243"/>
      <c r="LWI711" s="28"/>
      <c r="LWJ711" s="243"/>
      <c r="LWK711" s="28"/>
      <c r="LWL711" s="243"/>
      <c r="LWM711" s="28"/>
      <c r="LWN711" s="243"/>
      <c r="LWO711" s="28"/>
      <c r="LWP711" s="243"/>
      <c r="LWQ711" s="28"/>
      <c r="LWR711" s="243"/>
      <c r="LWS711" s="28"/>
      <c r="LWT711" s="243"/>
      <c r="LWU711" s="28"/>
      <c r="LWV711" s="243"/>
      <c r="LWW711" s="28"/>
      <c r="LWX711" s="243"/>
      <c r="LWY711" s="28"/>
      <c r="LWZ711" s="243"/>
      <c r="LXA711" s="28"/>
      <c r="LXB711" s="243"/>
      <c r="LXC711" s="28"/>
      <c r="LXD711" s="243"/>
      <c r="LXE711" s="28"/>
      <c r="LXF711" s="243"/>
      <c r="LXG711" s="28"/>
      <c r="LXH711" s="243"/>
      <c r="LXI711" s="28"/>
      <c r="LXJ711" s="243"/>
      <c r="LXK711" s="28"/>
      <c r="LXL711" s="243"/>
      <c r="LXM711" s="28"/>
      <c r="LXN711" s="243"/>
      <c r="LXO711" s="28"/>
      <c r="LXP711" s="243"/>
      <c r="LXQ711" s="28"/>
      <c r="LXR711" s="243"/>
      <c r="LXS711" s="28"/>
      <c r="LXT711" s="243"/>
      <c r="LXU711" s="28"/>
      <c r="LXV711" s="243"/>
      <c r="LXW711" s="28"/>
      <c r="LXX711" s="243"/>
      <c r="LXY711" s="28"/>
      <c r="LXZ711" s="243"/>
      <c r="LYA711" s="28"/>
      <c r="LYB711" s="243"/>
      <c r="LYC711" s="28"/>
      <c r="LYD711" s="243"/>
      <c r="LYE711" s="28"/>
      <c r="LYF711" s="243"/>
      <c r="LYG711" s="28"/>
      <c r="LYH711" s="243"/>
      <c r="LYI711" s="28"/>
      <c r="LYJ711" s="243"/>
      <c r="LYK711" s="28"/>
      <c r="LYL711" s="243"/>
      <c r="LYM711" s="28"/>
      <c r="LYN711" s="243"/>
      <c r="LYO711" s="28"/>
      <c r="LYP711" s="243"/>
      <c r="LYQ711" s="28"/>
      <c r="LYR711" s="243"/>
      <c r="LYS711" s="28"/>
      <c r="LYT711" s="243"/>
      <c r="LYU711" s="28"/>
      <c r="LYV711" s="243"/>
      <c r="LYW711" s="28"/>
      <c r="LYX711" s="243"/>
      <c r="LYY711" s="28"/>
      <c r="LYZ711" s="243"/>
      <c r="LZA711" s="28"/>
      <c r="LZB711" s="243"/>
      <c r="LZC711" s="28"/>
      <c r="LZD711" s="243"/>
      <c r="LZE711" s="28"/>
      <c r="LZF711" s="243"/>
      <c r="LZG711" s="28"/>
      <c r="LZH711" s="243"/>
      <c r="LZI711" s="28"/>
      <c r="LZJ711" s="243"/>
      <c r="LZK711" s="28"/>
      <c r="LZL711" s="243"/>
      <c r="LZM711" s="28"/>
      <c r="LZN711" s="243"/>
      <c r="LZO711" s="28"/>
      <c r="LZP711" s="243"/>
      <c r="LZQ711" s="28"/>
      <c r="LZR711" s="243"/>
      <c r="LZS711" s="28"/>
      <c r="LZT711" s="243"/>
      <c r="LZU711" s="28"/>
      <c r="LZV711" s="243"/>
      <c r="LZW711" s="28"/>
      <c r="LZX711" s="243"/>
      <c r="LZY711" s="28"/>
      <c r="LZZ711" s="243"/>
      <c r="MAA711" s="28"/>
      <c r="MAB711" s="243"/>
      <c r="MAC711" s="28"/>
      <c r="MAD711" s="243"/>
      <c r="MAE711" s="28"/>
      <c r="MAF711" s="243"/>
      <c r="MAG711" s="28"/>
      <c r="MAH711" s="243"/>
      <c r="MAI711" s="28"/>
      <c r="MAJ711" s="243"/>
      <c r="MAK711" s="28"/>
      <c r="MAL711" s="243"/>
      <c r="MAM711" s="28"/>
      <c r="MAN711" s="243"/>
      <c r="MAO711" s="28"/>
      <c r="MAP711" s="243"/>
      <c r="MAQ711" s="28"/>
      <c r="MAR711" s="243"/>
      <c r="MAS711" s="28"/>
      <c r="MAT711" s="243"/>
      <c r="MAU711" s="28"/>
      <c r="MAV711" s="243"/>
      <c r="MAW711" s="28"/>
      <c r="MAX711" s="243"/>
      <c r="MAY711" s="28"/>
      <c r="MAZ711" s="243"/>
      <c r="MBA711" s="28"/>
      <c r="MBB711" s="243"/>
      <c r="MBC711" s="28"/>
      <c r="MBD711" s="243"/>
      <c r="MBE711" s="28"/>
      <c r="MBF711" s="243"/>
      <c r="MBG711" s="28"/>
      <c r="MBH711" s="243"/>
      <c r="MBI711" s="28"/>
      <c r="MBJ711" s="243"/>
      <c r="MBK711" s="28"/>
      <c r="MBL711" s="243"/>
      <c r="MBM711" s="28"/>
      <c r="MBN711" s="243"/>
      <c r="MBO711" s="28"/>
      <c r="MBP711" s="243"/>
      <c r="MBQ711" s="28"/>
      <c r="MBR711" s="243"/>
      <c r="MBS711" s="28"/>
      <c r="MBT711" s="243"/>
      <c r="MBU711" s="28"/>
      <c r="MBV711" s="243"/>
      <c r="MBW711" s="28"/>
      <c r="MBX711" s="243"/>
      <c r="MBY711" s="28"/>
      <c r="MBZ711" s="243"/>
      <c r="MCA711" s="28"/>
      <c r="MCB711" s="243"/>
      <c r="MCC711" s="28"/>
      <c r="MCD711" s="243"/>
      <c r="MCE711" s="28"/>
      <c r="MCF711" s="243"/>
      <c r="MCG711" s="28"/>
      <c r="MCH711" s="243"/>
      <c r="MCI711" s="28"/>
      <c r="MCJ711" s="243"/>
      <c r="MCK711" s="28"/>
      <c r="MCL711" s="243"/>
      <c r="MCM711" s="28"/>
      <c r="MCN711" s="243"/>
      <c r="MCO711" s="28"/>
      <c r="MCP711" s="243"/>
      <c r="MCQ711" s="28"/>
      <c r="MCR711" s="243"/>
      <c r="MCS711" s="28"/>
      <c r="MCT711" s="243"/>
      <c r="MCU711" s="28"/>
      <c r="MCV711" s="243"/>
      <c r="MCW711" s="28"/>
      <c r="MCX711" s="243"/>
      <c r="MCY711" s="28"/>
      <c r="MCZ711" s="243"/>
      <c r="MDA711" s="28"/>
      <c r="MDB711" s="243"/>
      <c r="MDC711" s="28"/>
      <c r="MDD711" s="243"/>
      <c r="MDE711" s="28"/>
      <c r="MDF711" s="243"/>
      <c r="MDG711" s="28"/>
      <c r="MDH711" s="243"/>
      <c r="MDI711" s="28"/>
      <c r="MDJ711" s="243"/>
      <c r="MDK711" s="28"/>
      <c r="MDL711" s="243"/>
      <c r="MDM711" s="28"/>
      <c r="MDN711" s="243"/>
      <c r="MDO711" s="28"/>
      <c r="MDP711" s="243"/>
      <c r="MDQ711" s="28"/>
      <c r="MDR711" s="243"/>
      <c r="MDS711" s="28"/>
      <c r="MDT711" s="243"/>
      <c r="MDU711" s="28"/>
      <c r="MDV711" s="243"/>
      <c r="MDW711" s="28"/>
      <c r="MDX711" s="243"/>
      <c r="MDY711" s="28"/>
      <c r="MDZ711" s="243"/>
      <c r="MEA711" s="28"/>
      <c r="MEB711" s="243"/>
      <c r="MEC711" s="28"/>
      <c r="MED711" s="243"/>
      <c r="MEE711" s="28"/>
      <c r="MEF711" s="243"/>
      <c r="MEG711" s="28"/>
      <c r="MEH711" s="243"/>
      <c r="MEI711" s="28"/>
      <c r="MEJ711" s="243"/>
      <c r="MEK711" s="28"/>
      <c r="MEL711" s="243"/>
      <c r="MEM711" s="28"/>
      <c r="MEN711" s="243"/>
      <c r="MEO711" s="28"/>
      <c r="MEP711" s="243"/>
      <c r="MEQ711" s="28"/>
      <c r="MER711" s="243"/>
      <c r="MES711" s="28"/>
      <c r="MET711" s="243"/>
      <c r="MEU711" s="28"/>
      <c r="MEV711" s="243"/>
      <c r="MEW711" s="28"/>
      <c r="MEX711" s="243"/>
      <c r="MEY711" s="28"/>
      <c r="MEZ711" s="243"/>
      <c r="MFA711" s="28"/>
      <c r="MFB711" s="243"/>
      <c r="MFC711" s="28"/>
      <c r="MFD711" s="243"/>
      <c r="MFE711" s="28"/>
      <c r="MFF711" s="243"/>
      <c r="MFG711" s="28"/>
      <c r="MFH711" s="243"/>
      <c r="MFI711" s="28"/>
      <c r="MFJ711" s="243"/>
      <c r="MFK711" s="28"/>
      <c r="MFL711" s="243"/>
      <c r="MFM711" s="28"/>
      <c r="MFN711" s="243"/>
      <c r="MFO711" s="28"/>
      <c r="MFP711" s="243"/>
      <c r="MFQ711" s="28"/>
      <c r="MFR711" s="243"/>
      <c r="MFS711" s="28"/>
      <c r="MFT711" s="243"/>
      <c r="MFU711" s="28"/>
      <c r="MFV711" s="243"/>
      <c r="MFW711" s="28"/>
      <c r="MFX711" s="243"/>
      <c r="MFY711" s="28"/>
      <c r="MFZ711" s="243"/>
      <c r="MGA711" s="28"/>
      <c r="MGB711" s="243"/>
      <c r="MGC711" s="28"/>
      <c r="MGD711" s="243"/>
      <c r="MGE711" s="28"/>
      <c r="MGF711" s="243"/>
      <c r="MGG711" s="28"/>
      <c r="MGH711" s="243"/>
      <c r="MGI711" s="28"/>
      <c r="MGJ711" s="243"/>
      <c r="MGK711" s="28"/>
      <c r="MGL711" s="243"/>
      <c r="MGM711" s="28"/>
      <c r="MGN711" s="243"/>
      <c r="MGO711" s="28"/>
      <c r="MGP711" s="243"/>
      <c r="MGQ711" s="28"/>
      <c r="MGR711" s="243"/>
      <c r="MGS711" s="28"/>
      <c r="MGT711" s="243"/>
      <c r="MGU711" s="28"/>
      <c r="MGV711" s="243"/>
      <c r="MGW711" s="28"/>
      <c r="MGX711" s="243"/>
      <c r="MGY711" s="28"/>
      <c r="MGZ711" s="243"/>
      <c r="MHA711" s="28"/>
      <c r="MHB711" s="243"/>
      <c r="MHC711" s="28"/>
      <c r="MHD711" s="243"/>
      <c r="MHE711" s="28"/>
      <c r="MHF711" s="243"/>
      <c r="MHG711" s="28"/>
      <c r="MHH711" s="243"/>
      <c r="MHI711" s="28"/>
      <c r="MHJ711" s="243"/>
      <c r="MHK711" s="28"/>
      <c r="MHL711" s="243"/>
      <c r="MHM711" s="28"/>
      <c r="MHN711" s="243"/>
      <c r="MHO711" s="28"/>
      <c r="MHP711" s="243"/>
      <c r="MHQ711" s="28"/>
      <c r="MHR711" s="243"/>
      <c r="MHS711" s="28"/>
      <c r="MHT711" s="243"/>
      <c r="MHU711" s="28"/>
      <c r="MHV711" s="243"/>
      <c r="MHW711" s="28"/>
      <c r="MHX711" s="243"/>
      <c r="MHY711" s="28"/>
      <c r="MHZ711" s="243"/>
      <c r="MIA711" s="28"/>
      <c r="MIB711" s="243"/>
      <c r="MIC711" s="28"/>
      <c r="MID711" s="243"/>
      <c r="MIE711" s="28"/>
      <c r="MIF711" s="243"/>
      <c r="MIG711" s="28"/>
      <c r="MIH711" s="243"/>
      <c r="MII711" s="28"/>
      <c r="MIJ711" s="243"/>
      <c r="MIK711" s="28"/>
      <c r="MIL711" s="243"/>
      <c r="MIM711" s="28"/>
      <c r="MIN711" s="243"/>
      <c r="MIO711" s="28"/>
      <c r="MIP711" s="243"/>
      <c r="MIQ711" s="28"/>
      <c r="MIR711" s="243"/>
      <c r="MIS711" s="28"/>
      <c r="MIT711" s="243"/>
      <c r="MIU711" s="28"/>
      <c r="MIV711" s="243"/>
      <c r="MIW711" s="28"/>
      <c r="MIX711" s="243"/>
      <c r="MIY711" s="28"/>
      <c r="MIZ711" s="243"/>
      <c r="MJA711" s="28"/>
      <c r="MJB711" s="243"/>
      <c r="MJC711" s="28"/>
      <c r="MJD711" s="243"/>
      <c r="MJE711" s="28"/>
      <c r="MJF711" s="243"/>
      <c r="MJG711" s="28"/>
      <c r="MJH711" s="243"/>
      <c r="MJI711" s="28"/>
      <c r="MJJ711" s="243"/>
      <c r="MJK711" s="28"/>
      <c r="MJL711" s="243"/>
      <c r="MJM711" s="28"/>
      <c r="MJN711" s="243"/>
      <c r="MJO711" s="28"/>
      <c r="MJP711" s="243"/>
      <c r="MJQ711" s="28"/>
      <c r="MJR711" s="243"/>
      <c r="MJS711" s="28"/>
      <c r="MJT711" s="243"/>
      <c r="MJU711" s="28"/>
      <c r="MJV711" s="243"/>
      <c r="MJW711" s="28"/>
      <c r="MJX711" s="243"/>
      <c r="MJY711" s="28"/>
      <c r="MJZ711" s="243"/>
      <c r="MKA711" s="28"/>
      <c r="MKB711" s="243"/>
      <c r="MKC711" s="28"/>
      <c r="MKD711" s="243"/>
      <c r="MKE711" s="28"/>
      <c r="MKF711" s="243"/>
      <c r="MKG711" s="28"/>
      <c r="MKH711" s="243"/>
      <c r="MKI711" s="28"/>
      <c r="MKJ711" s="243"/>
      <c r="MKK711" s="28"/>
      <c r="MKL711" s="243"/>
      <c r="MKM711" s="28"/>
      <c r="MKN711" s="243"/>
      <c r="MKO711" s="28"/>
      <c r="MKP711" s="243"/>
      <c r="MKQ711" s="28"/>
      <c r="MKR711" s="243"/>
      <c r="MKS711" s="28"/>
      <c r="MKT711" s="243"/>
      <c r="MKU711" s="28"/>
      <c r="MKV711" s="243"/>
      <c r="MKW711" s="28"/>
      <c r="MKX711" s="243"/>
      <c r="MKY711" s="28"/>
      <c r="MKZ711" s="243"/>
      <c r="MLA711" s="28"/>
      <c r="MLB711" s="243"/>
      <c r="MLC711" s="28"/>
      <c r="MLD711" s="243"/>
      <c r="MLE711" s="28"/>
      <c r="MLF711" s="243"/>
      <c r="MLG711" s="28"/>
      <c r="MLH711" s="243"/>
      <c r="MLI711" s="28"/>
      <c r="MLJ711" s="243"/>
      <c r="MLK711" s="28"/>
      <c r="MLL711" s="243"/>
      <c r="MLM711" s="28"/>
      <c r="MLN711" s="243"/>
      <c r="MLO711" s="28"/>
      <c r="MLP711" s="243"/>
      <c r="MLQ711" s="28"/>
      <c r="MLR711" s="243"/>
      <c r="MLS711" s="28"/>
      <c r="MLT711" s="243"/>
      <c r="MLU711" s="28"/>
      <c r="MLV711" s="243"/>
      <c r="MLW711" s="28"/>
      <c r="MLX711" s="243"/>
      <c r="MLY711" s="28"/>
      <c r="MLZ711" s="243"/>
      <c r="MMA711" s="28"/>
      <c r="MMB711" s="243"/>
      <c r="MMC711" s="28"/>
      <c r="MMD711" s="243"/>
      <c r="MME711" s="28"/>
      <c r="MMF711" s="243"/>
      <c r="MMG711" s="28"/>
      <c r="MMH711" s="243"/>
      <c r="MMI711" s="28"/>
      <c r="MMJ711" s="243"/>
      <c r="MMK711" s="28"/>
      <c r="MML711" s="243"/>
      <c r="MMM711" s="28"/>
      <c r="MMN711" s="243"/>
      <c r="MMO711" s="28"/>
      <c r="MMP711" s="243"/>
      <c r="MMQ711" s="28"/>
      <c r="MMR711" s="243"/>
      <c r="MMS711" s="28"/>
      <c r="MMT711" s="243"/>
      <c r="MMU711" s="28"/>
      <c r="MMV711" s="243"/>
      <c r="MMW711" s="28"/>
      <c r="MMX711" s="243"/>
      <c r="MMY711" s="28"/>
      <c r="MMZ711" s="243"/>
      <c r="MNA711" s="28"/>
      <c r="MNB711" s="243"/>
      <c r="MNC711" s="28"/>
      <c r="MND711" s="243"/>
      <c r="MNE711" s="28"/>
      <c r="MNF711" s="243"/>
      <c r="MNG711" s="28"/>
      <c r="MNH711" s="243"/>
      <c r="MNI711" s="28"/>
      <c r="MNJ711" s="243"/>
      <c r="MNK711" s="28"/>
      <c r="MNL711" s="243"/>
      <c r="MNM711" s="28"/>
      <c r="MNN711" s="243"/>
      <c r="MNO711" s="28"/>
      <c r="MNP711" s="243"/>
      <c r="MNQ711" s="28"/>
      <c r="MNR711" s="243"/>
      <c r="MNS711" s="28"/>
      <c r="MNT711" s="243"/>
      <c r="MNU711" s="28"/>
      <c r="MNV711" s="243"/>
      <c r="MNW711" s="28"/>
      <c r="MNX711" s="243"/>
      <c r="MNY711" s="28"/>
      <c r="MNZ711" s="243"/>
      <c r="MOA711" s="28"/>
      <c r="MOB711" s="243"/>
      <c r="MOC711" s="28"/>
      <c r="MOD711" s="243"/>
      <c r="MOE711" s="28"/>
      <c r="MOF711" s="243"/>
      <c r="MOG711" s="28"/>
      <c r="MOH711" s="243"/>
      <c r="MOI711" s="28"/>
      <c r="MOJ711" s="243"/>
      <c r="MOK711" s="28"/>
      <c r="MOL711" s="243"/>
      <c r="MOM711" s="28"/>
      <c r="MON711" s="243"/>
      <c r="MOO711" s="28"/>
      <c r="MOP711" s="243"/>
      <c r="MOQ711" s="28"/>
      <c r="MOR711" s="243"/>
      <c r="MOS711" s="28"/>
      <c r="MOT711" s="243"/>
      <c r="MOU711" s="28"/>
      <c r="MOV711" s="243"/>
      <c r="MOW711" s="28"/>
      <c r="MOX711" s="243"/>
      <c r="MOY711" s="28"/>
      <c r="MOZ711" s="243"/>
      <c r="MPA711" s="28"/>
      <c r="MPB711" s="243"/>
      <c r="MPC711" s="28"/>
      <c r="MPD711" s="243"/>
      <c r="MPE711" s="28"/>
      <c r="MPF711" s="243"/>
      <c r="MPG711" s="28"/>
      <c r="MPH711" s="243"/>
      <c r="MPI711" s="28"/>
      <c r="MPJ711" s="243"/>
      <c r="MPK711" s="28"/>
      <c r="MPL711" s="243"/>
      <c r="MPM711" s="28"/>
      <c r="MPN711" s="243"/>
      <c r="MPO711" s="28"/>
      <c r="MPP711" s="243"/>
      <c r="MPQ711" s="28"/>
      <c r="MPR711" s="243"/>
      <c r="MPS711" s="28"/>
      <c r="MPT711" s="243"/>
      <c r="MPU711" s="28"/>
      <c r="MPV711" s="243"/>
      <c r="MPW711" s="28"/>
      <c r="MPX711" s="243"/>
      <c r="MPY711" s="28"/>
      <c r="MPZ711" s="243"/>
      <c r="MQA711" s="28"/>
      <c r="MQB711" s="243"/>
      <c r="MQC711" s="28"/>
      <c r="MQD711" s="243"/>
      <c r="MQE711" s="28"/>
      <c r="MQF711" s="243"/>
      <c r="MQG711" s="28"/>
      <c r="MQH711" s="243"/>
      <c r="MQI711" s="28"/>
      <c r="MQJ711" s="243"/>
      <c r="MQK711" s="28"/>
      <c r="MQL711" s="243"/>
      <c r="MQM711" s="28"/>
      <c r="MQN711" s="243"/>
      <c r="MQO711" s="28"/>
      <c r="MQP711" s="243"/>
      <c r="MQQ711" s="28"/>
      <c r="MQR711" s="243"/>
      <c r="MQS711" s="28"/>
      <c r="MQT711" s="243"/>
      <c r="MQU711" s="28"/>
      <c r="MQV711" s="243"/>
      <c r="MQW711" s="28"/>
      <c r="MQX711" s="243"/>
      <c r="MQY711" s="28"/>
      <c r="MQZ711" s="243"/>
      <c r="MRA711" s="28"/>
      <c r="MRB711" s="243"/>
      <c r="MRC711" s="28"/>
      <c r="MRD711" s="243"/>
      <c r="MRE711" s="28"/>
      <c r="MRF711" s="243"/>
      <c r="MRG711" s="28"/>
      <c r="MRH711" s="243"/>
      <c r="MRI711" s="28"/>
      <c r="MRJ711" s="243"/>
      <c r="MRK711" s="28"/>
      <c r="MRL711" s="243"/>
      <c r="MRM711" s="28"/>
      <c r="MRN711" s="243"/>
      <c r="MRO711" s="28"/>
      <c r="MRP711" s="243"/>
      <c r="MRQ711" s="28"/>
      <c r="MRR711" s="243"/>
      <c r="MRS711" s="28"/>
      <c r="MRT711" s="243"/>
      <c r="MRU711" s="28"/>
      <c r="MRV711" s="243"/>
      <c r="MRW711" s="28"/>
      <c r="MRX711" s="243"/>
      <c r="MRY711" s="28"/>
      <c r="MRZ711" s="243"/>
      <c r="MSA711" s="28"/>
      <c r="MSB711" s="243"/>
      <c r="MSC711" s="28"/>
      <c r="MSD711" s="243"/>
      <c r="MSE711" s="28"/>
      <c r="MSF711" s="243"/>
      <c r="MSG711" s="28"/>
      <c r="MSH711" s="243"/>
      <c r="MSI711" s="28"/>
      <c r="MSJ711" s="243"/>
      <c r="MSK711" s="28"/>
      <c r="MSL711" s="243"/>
      <c r="MSM711" s="28"/>
      <c r="MSN711" s="243"/>
      <c r="MSO711" s="28"/>
      <c r="MSP711" s="243"/>
      <c r="MSQ711" s="28"/>
      <c r="MSR711" s="243"/>
      <c r="MSS711" s="28"/>
      <c r="MST711" s="243"/>
      <c r="MSU711" s="28"/>
      <c r="MSV711" s="243"/>
      <c r="MSW711" s="28"/>
      <c r="MSX711" s="243"/>
      <c r="MSY711" s="28"/>
      <c r="MSZ711" s="243"/>
      <c r="MTA711" s="28"/>
      <c r="MTB711" s="243"/>
      <c r="MTC711" s="28"/>
      <c r="MTD711" s="243"/>
      <c r="MTE711" s="28"/>
      <c r="MTF711" s="243"/>
      <c r="MTG711" s="28"/>
      <c r="MTH711" s="243"/>
      <c r="MTI711" s="28"/>
      <c r="MTJ711" s="243"/>
      <c r="MTK711" s="28"/>
      <c r="MTL711" s="243"/>
      <c r="MTM711" s="28"/>
      <c r="MTN711" s="243"/>
      <c r="MTO711" s="28"/>
      <c r="MTP711" s="243"/>
      <c r="MTQ711" s="28"/>
      <c r="MTR711" s="243"/>
      <c r="MTS711" s="28"/>
      <c r="MTT711" s="243"/>
      <c r="MTU711" s="28"/>
      <c r="MTV711" s="243"/>
      <c r="MTW711" s="28"/>
      <c r="MTX711" s="243"/>
      <c r="MTY711" s="28"/>
      <c r="MTZ711" s="243"/>
      <c r="MUA711" s="28"/>
      <c r="MUB711" s="243"/>
      <c r="MUC711" s="28"/>
      <c r="MUD711" s="243"/>
      <c r="MUE711" s="28"/>
      <c r="MUF711" s="243"/>
      <c r="MUG711" s="28"/>
      <c r="MUH711" s="243"/>
      <c r="MUI711" s="28"/>
      <c r="MUJ711" s="243"/>
      <c r="MUK711" s="28"/>
      <c r="MUL711" s="243"/>
      <c r="MUM711" s="28"/>
      <c r="MUN711" s="243"/>
      <c r="MUO711" s="28"/>
      <c r="MUP711" s="243"/>
      <c r="MUQ711" s="28"/>
      <c r="MUR711" s="243"/>
      <c r="MUS711" s="28"/>
      <c r="MUT711" s="243"/>
      <c r="MUU711" s="28"/>
      <c r="MUV711" s="243"/>
      <c r="MUW711" s="28"/>
      <c r="MUX711" s="243"/>
      <c r="MUY711" s="28"/>
      <c r="MUZ711" s="243"/>
      <c r="MVA711" s="28"/>
      <c r="MVB711" s="243"/>
      <c r="MVC711" s="28"/>
      <c r="MVD711" s="243"/>
      <c r="MVE711" s="28"/>
      <c r="MVF711" s="243"/>
      <c r="MVG711" s="28"/>
      <c r="MVH711" s="243"/>
      <c r="MVI711" s="28"/>
      <c r="MVJ711" s="243"/>
      <c r="MVK711" s="28"/>
      <c r="MVL711" s="243"/>
      <c r="MVM711" s="28"/>
      <c r="MVN711" s="243"/>
      <c r="MVO711" s="28"/>
      <c r="MVP711" s="243"/>
      <c r="MVQ711" s="28"/>
      <c r="MVR711" s="243"/>
      <c r="MVS711" s="28"/>
      <c r="MVT711" s="243"/>
      <c r="MVU711" s="28"/>
      <c r="MVV711" s="243"/>
      <c r="MVW711" s="28"/>
      <c r="MVX711" s="243"/>
      <c r="MVY711" s="28"/>
      <c r="MVZ711" s="243"/>
      <c r="MWA711" s="28"/>
      <c r="MWB711" s="243"/>
      <c r="MWC711" s="28"/>
      <c r="MWD711" s="243"/>
      <c r="MWE711" s="28"/>
      <c r="MWF711" s="243"/>
      <c r="MWG711" s="28"/>
      <c r="MWH711" s="243"/>
      <c r="MWI711" s="28"/>
      <c r="MWJ711" s="243"/>
      <c r="MWK711" s="28"/>
      <c r="MWL711" s="243"/>
      <c r="MWM711" s="28"/>
      <c r="MWN711" s="243"/>
      <c r="MWO711" s="28"/>
      <c r="MWP711" s="243"/>
      <c r="MWQ711" s="28"/>
      <c r="MWR711" s="243"/>
      <c r="MWS711" s="28"/>
      <c r="MWT711" s="243"/>
      <c r="MWU711" s="28"/>
      <c r="MWV711" s="243"/>
      <c r="MWW711" s="28"/>
      <c r="MWX711" s="243"/>
      <c r="MWY711" s="28"/>
      <c r="MWZ711" s="243"/>
      <c r="MXA711" s="28"/>
      <c r="MXB711" s="243"/>
      <c r="MXC711" s="28"/>
      <c r="MXD711" s="243"/>
      <c r="MXE711" s="28"/>
      <c r="MXF711" s="243"/>
      <c r="MXG711" s="28"/>
      <c r="MXH711" s="243"/>
      <c r="MXI711" s="28"/>
      <c r="MXJ711" s="243"/>
      <c r="MXK711" s="28"/>
      <c r="MXL711" s="243"/>
      <c r="MXM711" s="28"/>
      <c r="MXN711" s="243"/>
      <c r="MXO711" s="28"/>
      <c r="MXP711" s="243"/>
      <c r="MXQ711" s="28"/>
      <c r="MXR711" s="243"/>
      <c r="MXS711" s="28"/>
      <c r="MXT711" s="243"/>
      <c r="MXU711" s="28"/>
      <c r="MXV711" s="243"/>
      <c r="MXW711" s="28"/>
      <c r="MXX711" s="243"/>
      <c r="MXY711" s="28"/>
      <c r="MXZ711" s="243"/>
      <c r="MYA711" s="28"/>
      <c r="MYB711" s="243"/>
      <c r="MYC711" s="28"/>
      <c r="MYD711" s="243"/>
      <c r="MYE711" s="28"/>
      <c r="MYF711" s="243"/>
      <c r="MYG711" s="28"/>
      <c r="MYH711" s="243"/>
      <c r="MYI711" s="28"/>
      <c r="MYJ711" s="243"/>
      <c r="MYK711" s="28"/>
      <c r="MYL711" s="243"/>
      <c r="MYM711" s="28"/>
      <c r="MYN711" s="243"/>
      <c r="MYO711" s="28"/>
      <c r="MYP711" s="243"/>
      <c r="MYQ711" s="28"/>
      <c r="MYR711" s="243"/>
      <c r="MYS711" s="28"/>
      <c r="MYT711" s="243"/>
      <c r="MYU711" s="28"/>
      <c r="MYV711" s="243"/>
      <c r="MYW711" s="28"/>
      <c r="MYX711" s="243"/>
      <c r="MYY711" s="28"/>
      <c r="MYZ711" s="243"/>
      <c r="MZA711" s="28"/>
      <c r="MZB711" s="243"/>
      <c r="MZC711" s="28"/>
      <c r="MZD711" s="243"/>
      <c r="MZE711" s="28"/>
      <c r="MZF711" s="243"/>
      <c r="MZG711" s="28"/>
      <c r="MZH711" s="243"/>
      <c r="MZI711" s="28"/>
      <c r="MZJ711" s="243"/>
      <c r="MZK711" s="28"/>
      <c r="MZL711" s="243"/>
      <c r="MZM711" s="28"/>
      <c r="MZN711" s="243"/>
      <c r="MZO711" s="28"/>
      <c r="MZP711" s="243"/>
      <c r="MZQ711" s="28"/>
      <c r="MZR711" s="243"/>
      <c r="MZS711" s="28"/>
      <c r="MZT711" s="243"/>
      <c r="MZU711" s="28"/>
      <c r="MZV711" s="243"/>
      <c r="MZW711" s="28"/>
      <c r="MZX711" s="243"/>
      <c r="MZY711" s="28"/>
      <c r="MZZ711" s="243"/>
      <c r="NAA711" s="28"/>
      <c r="NAB711" s="243"/>
      <c r="NAC711" s="28"/>
      <c r="NAD711" s="243"/>
      <c r="NAE711" s="28"/>
      <c r="NAF711" s="243"/>
      <c r="NAG711" s="28"/>
      <c r="NAH711" s="243"/>
      <c r="NAI711" s="28"/>
      <c r="NAJ711" s="243"/>
      <c r="NAK711" s="28"/>
      <c r="NAL711" s="243"/>
      <c r="NAM711" s="28"/>
      <c r="NAN711" s="243"/>
      <c r="NAO711" s="28"/>
      <c r="NAP711" s="243"/>
      <c r="NAQ711" s="28"/>
      <c r="NAR711" s="243"/>
      <c r="NAS711" s="28"/>
      <c r="NAT711" s="243"/>
      <c r="NAU711" s="28"/>
      <c r="NAV711" s="243"/>
      <c r="NAW711" s="28"/>
      <c r="NAX711" s="243"/>
      <c r="NAY711" s="28"/>
      <c r="NAZ711" s="243"/>
      <c r="NBA711" s="28"/>
      <c r="NBB711" s="243"/>
      <c r="NBC711" s="28"/>
      <c r="NBD711" s="243"/>
      <c r="NBE711" s="28"/>
      <c r="NBF711" s="243"/>
      <c r="NBG711" s="28"/>
      <c r="NBH711" s="243"/>
      <c r="NBI711" s="28"/>
      <c r="NBJ711" s="243"/>
      <c r="NBK711" s="28"/>
      <c r="NBL711" s="243"/>
      <c r="NBM711" s="28"/>
      <c r="NBN711" s="243"/>
      <c r="NBO711" s="28"/>
      <c r="NBP711" s="243"/>
      <c r="NBQ711" s="28"/>
      <c r="NBR711" s="243"/>
      <c r="NBS711" s="28"/>
      <c r="NBT711" s="243"/>
      <c r="NBU711" s="28"/>
      <c r="NBV711" s="243"/>
      <c r="NBW711" s="28"/>
      <c r="NBX711" s="243"/>
      <c r="NBY711" s="28"/>
      <c r="NBZ711" s="243"/>
      <c r="NCA711" s="28"/>
      <c r="NCB711" s="243"/>
      <c r="NCC711" s="28"/>
      <c r="NCD711" s="243"/>
      <c r="NCE711" s="28"/>
      <c r="NCF711" s="243"/>
      <c r="NCG711" s="28"/>
      <c r="NCH711" s="243"/>
      <c r="NCI711" s="28"/>
      <c r="NCJ711" s="243"/>
      <c r="NCK711" s="28"/>
      <c r="NCL711" s="243"/>
      <c r="NCM711" s="28"/>
      <c r="NCN711" s="243"/>
      <c r="NCO711" s="28"/>
      <c r="NCP711" s="243"/>
      <c r="NCQ711" s="28"/>
      <c r="NCR711" s="243"/>
      <c r="NCS711" s="28"/>
      <c r="NCT711" s="243"/>
      <c r="NCU711" s="28"/>
      <c r="NCV711" s="243"/>
      <c r="NCW711" s="28"/>
      <c r="NCX711" s="243"/>
      <c r="NCY711" s="28"/>
      <c r="NCZ711" s="243"/>
      <c r="NDA711" s="28"/>
      <c r="NDB711" s="243"/>
      <c r="NDC711" s="28"/>
      <c r="NDD711" s="243"/>
      <c r="NDE711" s="28"/>
      <c r="NDF711" s="243"/>
      <c r="NDG711" s="28"/>
      <c r="NDH711" s="243"/>
      <c r="NDI711" s="28"/>
      <c r="NDJ711" s="243"/>
      <c r="NDK711" s="28"/>
      <c r="NDL711" s="243"/>
      <c r="NDM711" s="28"/>
      <c r="NDN711" s="243"/>
      <c r="NDO711" s="28"/>
      <c r="NDP711" s="243"/>
      <c r="NDQ711" s="28"/>
      <c r="NDR711" s="243"/>
      <c r="NDS711" s="28"/>
      <c r="NDT711" s="243"/>
      <c r="NDU711" s="28"/>
      <c r="NDV711" s="243"/>
      <c r="NDW711" s="28"/>
      <c r="NDX711" s="243"/>
      <c r="NDY711" s="28"/>
      <c r="NDZ711" s="243"/>
      <c r="NEA711" s="28"/>
      <c r="NEB711" s="243"/>
      <c r="NEC711" s="28"/>
      <c r="NED711" s="243"/>
      <c r="NEE711" s="28"/>
      <c r="NEF711" s="243"/>
      <c r="NEG711" s="28"/>
      <c r="NEH711" s="243"/>
      <c r="NEI711" s="28"/>
      <c r="NEJ711" s="243"/>
      <c r="NEK711" s="28"/>
      <c r="NEL711" s="243"/>
      <c r="NEM711" s="28"/>
      <c r="NEN711" s="243"/>
      <c r="NEO711" s="28"/>
      <c r="NEP711" s="243"/>
      <c r="NEQ711" s="28"/>
      <c r="NER711" s="243"/>
      <c r="NES711" s="28"/>
      <c r="NET711" s="243"/>
      <c r="NEU711" s="28"/>
      <c r="NEV711" s="243"/>
      <c r="NEW711" s="28"/>
      <c r="NEX711" s="243"/>
      <c r="NEY711" s="28"/>
      <c r="NEZ711" s="243"/>
      <c r="NFA711" s="28"/>
      <c r="NFB711" s="243"/>
      <c r="NFC711" s="28"/>
      <c r="NFD711" s="243"/>
      <c r="NFE711" s="28"/>
      <c r="NFF711" s="243"/>
      <c r="NFG711" s="28"/>
      <c r="NFH711" s="243"/>
      <c r="NFI711" s="28"/>
      <c r="NFJ711" s="243"/>
      <c r="NFK711" s="28"/>
      <c r="NFL711" s="243"/>
      <c r="NFM711" s="28"/>
      <c r="NFN711" s="243"/>
      <c r="NFO711" s="28"/>
      <c r="NFP711" s="243"/>
      <c r="NFQ711" s="28"/>
      <c r="NFR711" s="243"/>
      <c r="NFS711" s="28"/>
      <c r="NFT711" s="243"/>
      <c r="NFU711" s="28"/>
      <c r="NFV711" s="243"/>
      <c r="NFW711" s="28"/>
      <c r="NFX711" s="243"/>
      <c r="NFY711" s="28"/>
      <c r="NFZ711" s="243"/>
      <c r="NGA711" s="28"/>
      <c r="NGB711" s="243"/>
      <c r="NGC711" s="28"/>
      <c r="NGD711" s="243"/>
      <c r="NGE711" s="28"/>
      <c r="NGF711" s="243"/>
      <c r="NGG711" s="28"/>
      <c r="NGH711" s="243"/>
      <c r="NGI711" s="28"/>
      <c r="NGJ711" s="243"/>
      <c r="NGK711" s="28"/>
      <c r="NGL711" s="243"/>
      <c r="NGM711" s="28"/>
      <c r="NGN711" s="243"/>
      <c r="NGO711" s="28"/>
      <c r="NGP711" s="243"/>
      <c r="NGQ711" s="28"/>
      <c r="NGR711" s="243"/>
      <c r="NGS711" s="28"/>
      <c r="NGT711" s="243"/>
      <c r="NGU711" s="28"/>
      <c r="NGV711" s="243"/>
      <c r="NGW711" s="28"/>
      <c r="NGX711" s="243"/>
      <c r="NGY711" s="28"/>
      <c r="NGZ711" s="243"/>
      <c r="NHA711" s="28"/>
      <c r="NHB711" s="243"/>
      <c r="NHC711" s="28"/>
      <c r="NHD711" s="243"/>
      <c r="NHE711" s="28"/>
      <c r="NHF711" s="243"/>
      <c r="NHG711" s="28"/>
      <c r="NHH711" s="243"/>
      <c r="NHI711" s="28"/>
      <c r="NHJ711" s="243"/>
      <c r="NHK711" s="28"/>
      <c r="NHL711" s="243"/>
      <c r="NHM711" s="28"/>
      <c r="NHN711" s="243"/>
      <c r="NHO711" s="28"/>
      <c r="NHP711" s="243"/>
      <c r="NHQ711" s="28"/>
      <c r="NHR711" s="243"/>
      <c r="NHS711" s="28"/>
      <c r="NHT711" s="243"/>
      <c r="NHU711" s="28"/>
      <c r="NHV711" s="243"/>
      <c r="NHW711" s="28"/>
      <c r="NHX711" s="243"/>
      <c r="NHY711" s="28"/>
      <c r="NHZ711" s="243"/>
      <c r="NIA711" s="28"/>
      <c r="NIB711" s="243"/>
      <c r="NIC711" s="28"/>
      <c r="NID711" s="243"/>
      <c r="NIE711" s="28"/>
      <c r="NIF711" s="243"/>
      <c r="NIG711" s="28"/>
      <c r="NIH711" s="243"/>
      <c r="NII711" s="28"/>
      <c r="NIJ711" s="243"/>
      <c r="NIK711" s="28"/>
      <c r="NIL711" s="243"/>
      <c r="NIM711" s="28"/>
      <c r="NIN711" s="243"/>
      <c r="NIO711" s="28"/>
      <c r="NIP711" s="243"/>
      <c r="NIQ711" s="28"/>
      <c r="NIR711" s="243"/>
      <c r="NIS711" s="28"/>
      <c r="NIT711" s="243"/>
      <c r="NIU711" s="28"/>
      <c r="NIV711" s="243"/>
      <c r="NIW711" s="28"/>
      <c r="NIX711" s="243"/>
      <c r="NIY711" s="28"/>
      <c r="NIZ711" s="243"/>
      <c r="NJA711" s="28"/>
      <c r="NJB711" s="243"/>
      <c r="NJC711" s="28"/>
      <c r="NJD711" s="243"/>
      <c r="NJE711" s="28"/>
      <c r="NJF711" s="243"/>
      <c r="NJG711" s="28"/>
      <c r="NJH711" s="243"/>
      <c r="NJI711" s="28"/>
      <c r="NJJ711" s="243"/>
      <c r="NJK711" s="28"/>
      <c r="NJL711" s="243"/>
      <c r="NJM711" s="28"/>
      <c r="NJN711" s="243"/>
      <c r="NJO711" s="28"/>
      <c r="NJP711" s="243"/>
      <c r="NJQ711" s="28"/>
      <c r="NJR711" s="243"/>
      <c r="NJS711" s="28"/>
      <c r="NJT711" s="243"/>
      <c r="NJU711" s="28"/>
      <c r="NJV711" s="243"/>
      <c r="NJW711" s="28"/>
      <c r="NJX711" s="243"/>
      <c r="NJY711" s="28"/>
      <c r="NJZ711" s="243"/>
      <c r="NKA711" s="28"/>
      <c r="NKB711" s="243"/>
      <c r="NKC711" s="28"/>
      <c r="NKD711" s="243"/>
      <c r="NKE711" s="28"/>
      <c r="NKF711" s="243"/>
      <c r="NKG711" s="28"/>
      <c r="NKH711" s="243"/>
      <c r="NKI711" s="28"/>
      <c r="NKJ711" s="243"/>
      <c r="NKK711" s="28"/>
      <c r="NKL711" s="243"/>
      <c r="NKM711" s="28"/>
      <c r="NKN711" s="243"/>
      <c r="NKO711" s="28"/>
      <c r="NKP711" s="243"/>
      <c r="NKQ711" s="28"/>
      <c r="NKR711" s="243"/>
      <c r="NKS711" s="28"/>
      <c r="NKT711" s="243"/>
      <c r="NKU711" s="28"/>
      <c r="NKV711" s="243"/>
      <c r="NKW711" s="28"/>
      <c r="NKX711" s="243"/>
      <c r="NKY711" s="28"/>
      <c r="NKZ711" s="243"/>
      <c r="NLA711" s="28"/>
      <c r="NLB711" s="243"/>
      <c r="NLC711" s="28"/>
      <c r="NLD711" s="243"/>
      <c r="NLE711" s="28"/>
      <c r="NLF711" s="243"/>
      <c r="NLG711" s="28"/>
      <c r="NLH711" s="243"/>
      <c r="NLI711" s="28"/>
      <c r="NLJ711" s="243"/>
      <c r="NLK711" s="28"/>
      <c r="NLL711" s="243"/>
      <c r="NLM711" s="28"/>
      <c r="NLN711" s="243"/>
      <c r="NLO711" s="28"/>
      <c r="NLP711" s="243"/>
      <c r="NLQ711" s="28"/>
      <c r="NLR711" s="243"/>
      <c r="NLS711" s="28"/>
      <c r="NLT711" s="243"/>
      <c r="NLU711" s="28"/>
      <c r="NLV711" s="243"/>
      <c r="NLW711" s="28"/>
      <c r="NLX711" s="243"/>
      <c r="NLY711" s="28"/>
      <c r="NLZ711" s="243"/>
      <c r="NMA711" s="28"/>
      <c r="NMB711" s="243"/>
      <c r="NMC711" s="28"/>
      <c r="NMD711" s="243"/>
      <c r="NME711" s="28"/>
      <c r="NMF711" s="243"/>
      <c r="NMG711" s="28"/>
      <c r="NMH711" s="243"/>
      <c r="NMI711" s="28"/>
      <c r="NMJ711" s="243"/>
      <c r="NMK711" s="28"/>
      <c r="NML711" s="243"/>
      <c r="NMM711" s="28"/>
      <c r="NMN711" s="243"/>
      <c r="NMO711" s="28"/>
      <c r="NMP711" s="243"/>
      <c r="NMQ711" s="28"/>
      <c r="NMR711" s="243"/>
      <c r="NMS711" s="28"/>
      <c r="NMT711" s="243"/>
      <c r="NMU711" s="28"/>
      <c r="NMV711" s="243"/>
      <c r="NMW711" s="28"/>
      <c r="NMX711" s="243"/>
      <c r="NMY711" s="28"/>
      <c r="NMZ711" s="243"/>
      <c r="NNA711" s="28"/>
      <c r="NNB711" s="243"/>
      <c r="NNC711" s="28"/>
      <c r="NND711" s="243"/>
      <c r="NNE711" s="28"/>
      <c r="NNF711" s="243"/>
      <c r="NNG711" s="28"/>
      <c r="NNH711" s="243"/>
      <c r="NNI711" s="28"/>
      <c r="NNJ711" s="243"/>
      <c r="NNK711" s="28"/>
      <c r="NNL711" s="243"/>
      <c r="NNM711" s="28"/>
      <c r="NNN711" s="243"/>
      <c r="NNO711" s="28"/>
      <c r="NNP711" s="243"/>
      <c r="NNQ711" s="28"/>
      <c r="NNR711" s="243"/>
      <c r="NNS711" s="28"/>
      <c r="NNT711" s="243"/>
      <c r="NNU711" s="28"/>
      <c r="NNV711" s="243"/>
      <c r="NNW711" s="28"/>
      <c r="NNX711" s="243"/>
      <c r="NNY711" s="28"/>
      <c r="NNZ711" s="243"/>
      <c r="NOA711" s="28"/>
      <c r="NOB711" s="243"/>
      <c r="NOC711" s="28"/>
      <c r="NOD711" s="243"/>
      <c r="NOE711" s="28"/>
      <c r="NOF711" s="243"/>
      <c r="NOG711" s="28"/>
      <c r="NOH711" s="243"/>
      <c r="NOI711" s="28"/>
      <c r="NOJ711" s="243"/>
      <c r="NOK711" s="28"/>
      <c r="NOL711" s="243"/>
      <c r="NOM711" s="28"/>
      <c r="NON711" s="243"/>
      <c r="NOO711" s="28"/>
      <c r="NOP711" s="243"/>
      <c r="NOQ711" s="28"/>
      <c r="NOR711" s="243"/>
      <c r="NOS711" s="28"/>
      <c r="NOT711" s="243"/>
      <c r="NOU711" s="28"/>
      <c r="NOV711" s="243"/>
      <c r="NOW711" s="28"/>
      <c r="NOX711" s="243"/>
      <c r="NOY711" s="28"/>
      <c r="NOZ711" s="243"/>
      <c r="NPA711" s="28"/>
      <c r="NPB711" s="243"/>
      <c r="NPC711" s="28"/>
      <c r="NPD711" s="243"/>
      <c r="NPE711" s="28"/>
      <c r="NPF711" s="243"/>
      <c r="NPG711" s="28"/>
      <c r="NPH711" s="243"/>
      <c r="NPI711" s="28"/>
      <c r="NPJ711" s="243"/>
      <c r="NPK711" s="28"/>
      <c r="NPL711" s="243"/>
      <c r="NPM711" s="28"/>
      <c r="NPN711" s="243"/>
      <c r="NPO711" s="28"/>
      <c r="NPP711" s="243"/>
      <c r="NPQ711" s="28"/>
      <c r="NPR711" s="243"/>
      <c r="NPS711" s="28"/>
      <c r="NPT711" s="243"/>
      <c r="NPU711" s="28"/>
      <c r="NPV711" s="243"/>
      <c r="NPW711" s="28"/>
      <c r="NPX711" s="243"/>
      <c r="NPY711" s="28"/>
      <c r="NPZ711" s="243"/>
      <c r="NQA711" s="28"/>
      <c r="NQB711" s="243"/>
      <c r="NQC711" s="28"/>
      <c r="NQD711" s="243"/>
      <c r="NQE711" s="28"/>
      <c r="NQF711" s="243"/>
      <c r="NQG711" s="28"/>
      <c r="NQH711" s="243"/>
      <c r="NQI711" s="28"/>
      <c r="NQJ711" s="243"/>
      <c r="NQK711" s="28"/>
      <c r="NQL711" s="243"/>
      <c r="NQM711" s="28"/>
      <c r="NQN711" s="243"/>
      <c r="NQO711" s="28"/>
      <c r="NQP711" s="243"/>
      <c r="NQQ711" s="28"/>
      <c r="NQR711" s="243"/>
      <c r="NQS711" s="28"/>
      <c r="NQT711" s="243"/>
      <c r="NQU711" s="28"/>
      <c r="NQV711" s="243"/>
      <c r="NQW711" s="28"/>
      <c r="NQX711" s="243"/>
      <c r="NQY711" s="28"/>
      <c r="NQZ711" s="243"/>
      <c r="NRA711" s="28"/>
      <c r="NRB711" s="243"/>
      <c r="NRC711" s="28"/>
      <c r="NRD711" s="243"/>
      <c r="NRE711" s="28"/>
      <c r="NRF711" s="243"/>
      <c r="NRG711" s="28"/>
      <c r="NRH711" s="243"/>
      <c r="NRI711" s="28"/>
      <c r="NRJ711" s="243"/>
      <c r="NRK711" s="28"/>
      <c r="NRL711" s="243"/>
      <c r="NRM711" s="28"/>
      <c r="NRN711" s="243"/>
      <c r="NRO711" s="28"/>
      <c r="NRP711" s="243"/>
      <c r="NRQ711" s="28"/>
      <c r="NRR711" s="243"/>
      <c r="NRS711" s="28"/>
      <c r="NRT711" s="243"/>
      <c r="NRU711" s="28"/>
      <c r="NRV711" s="243"/>
      <c r="NRW711" s="28"/>
      <c r="NRX711" s="243"/>
      <c r="NRY711" s="28"/>
      <c r="NRZ711" s="243"/>
      <c r="NSA711" s="28"/>
      <c r="NSB711" s="243"/>
      <c r="NSC711" s="28"/>
      <c r="NSD711" s="243"/>
      <c r="NSE711" s="28"/>
      <c r="NSF711" s="243"/>
      <c r="NSG711" s="28"/>
      <c r="NSH711" s="243"/>
      <c r="NSI711" s="28"/>
      <c r="NSJ711" s="243"/>
      <c r="NSK711" s="28"/>
      <c r="NSL711" s="243"/>
      <c r="NSM711" s="28"/>
      <c r="NSN711" s="243"/>
      <c r="NSO711" s="28"/>
      <c r="NSP711" s="243"/>
      <c r="NSQ711" s="28"/>
      <c r="NSR711" s="243"/>
      <c r="NSS711" s="28"/>
      <c r="NST711" s="243"/>
      <c r="NSU711" s="28"/>
      <c r="NSV711" s="243"/>
      <c r="NSW711" s="28"/>
      <c r="NSX711" s="243"/>
      <c r="NSY711" s="28"/>
      <c r="NSZ711" s="243"/>
      <c r="NTA711" s="28"/>
      <c r="NTB711" s="243"/>
      <c r="NTC711" s="28"/>
      <c r="NTD711" s="243"/>
      <c r="NTE711" s="28"/>
      <c r="NTF711" s="243"/>
      <c r="NTG711" s="28"/>
      <c r="NTH711" s="243"/>
      <c r="NTI711" s="28"/>
      <c r="NTJ711" s="243"/>
      <c r="NTK711" s="28"/>
      <c r="NTL711" s="243"/>
      <c r="NTM711" s="28"/>
      <c r="NTN711" s="243"/>
      <c r="NTO711" s="28"/>
      <c r="NTP711" s="243"/>
      <c r="NTQ711" s="28"/>
      <c r="NTR711" s="243"/>
      <c r="NTS711" s="28"/>
      <c r="NTT711" s="243"/>
      <c r="NTU711" s="28"/>
      <c r="NTV711" s="243"/>
      <c r="NTW711" s="28"/>
      <c r="NTX711" s="243"/>
      <c r="NTY711" s="28"/>
      <c r="NTZ711" s="243"/>
      <c r="NUA711" s="28"/>
      <c r="NUB711" s="243"/>
      <c r="NUC711" s="28"/>
      <c r="NUD711" s="243"/>
      <c r="NUE711" s="28"/>
      <c r="NUF711" s="243"/>
      <c r="NUG711" s="28"/>
      <c r="NUH711" s="243"/>
      <c r="NUI711" s="28"/>
      <c r="NUJ711" s="243"/>
      <c r="NUK711" s="28"/>
      <c r="NUL711" s="243"/>
      <c r="NUM711" s="28"/>
      <c r="NUN711" s="243"/>
      <c r="NUO711" s="28"/>
      <c r="NUP711" s="243"/>
      <c r="NUQ711" s="28"/>
      <c r="NUR711" s="243"/>
      <c r="NUS711" s="28"/>
      <c r="NUT711" s="243"/>
      <c r="NUU711" s="28"/>
      <c r="NUV711" s="243"/>
      <c r="NUW711" s="28"/>
      <c r="NUX711" s="243"/>
      <c r="NUY711" s="28"/>
      <c r="NUZ711" s="243"/>
      <c r="NVA711" s="28"/>
      <c r="NVB711" s="243"/>
      <c r="NVC711" s="28"/>
      <c r="NVD711" s="243"/>
      <c r="NVE711" s="28"/>
      <c r="NVF711" s="243"/>
      <c r="NVG711" s="28"/>
      <c r="NVH711" s="243"/>
      <c r="NVI711" s="28"/>
      <c r="NVJ711" s="243"/>
      <c r="NVK711" s="28"/>
      <c r="NVL711" s="243"/>
      <c r="NVM711" s="28"/>
      <c r="NVN711" s="243"/>
      <c r="NVO711" s="28"/>
      <c r="NVP711" s="243"/>
      <c r="NVQ711" s="28"/>
      <c r="NVR711" s="243"/>
      <c r="NVS711" s="28"/>
      <c r="NVT711" s="243"/>
      <c r="NVU711" s="28"/>
      <c r="NVV711" s="243"/>
      <c r="NVW711" s="28"/>
      <c r="NVX711" s="243"/>
      <c r="NVY711" s="28"/>
      <c r="NVZ711" s="243"/>
      <c r="NWA711" s="28"/>
      <c r="NWB711" s="243"/>
      <c r="NWC711" s="28"/>
      <c r="NWD711" s="243"/>
      <c r="NWE711" s="28"/>
      <c r="NWF711" s="243"/>
      <c r="NWG711" s="28"/>
      <c r="NWH711" s="243"/>
      <c r="NWI711" s="28"/>
      <c r="NWJ711" s="243"/>
      <c r="NWK711" s="28"/>
      <c r="NWL711" s="243"/>
      <c r="NWM711" s="28"/>
      <c r="NWN711" s="243"/>
      <c r="NWO711" s="28"/>
      <c r="NWP711" s="243"/>
      <c r="NWQ711" s="28"/>
      <c r="NWR711" s="243"/>
      <c r="NWS711" s="28"/>
      <c r="NWT711" s="243"/>
      <c r="NWU711" s="28"/>
      <c r="NWV711" s="243"/>
      <c r="NWW711" s="28"/>
      <c r="NWX711" s="243"/>
      <c r="NWY711" s="28"/>
      <c r="NWZ711" s="243"/>
      <c r="NXA711" s="28"/>
      <c r="NXB711" s="243"/>
      <c r="NXC711" s="28"/>
      <c r="NXD711" s="243"/>
      <c r="NXE711" s="28"/>
      <c r="NXF711" s="243"/>
      <c r="NXG711" s="28"/>
      <c r="NXH711" s="243"/>
      <c r="NXI711" s="28"/>
      <c r="NXJ711" s="243"/>
      <c r="NXK711" s="28"/>
      <c r="NXL711" s="243"/>
      <c r="NXM711" s="28"/>
      <c r="NXN711" s="243"/>
      <c r="NXO711" s="28"/>
      <c r="NXP711" s="243"/>
      <c r="NXQ711" s="28"/>
      <c r="NXR711" s="243"/>
      <c r="NXS711" s="28"/>
      <c r="NXT711" s="243"/>
      <c r="NXU711" s="28"/>
      <c r="NXV711" s="243"/>
      <c r="NXW711" s="28"/>
      <c r="NXX711" s="243"/>
      <c r="NXY711" s="28"/>
      <c r="NXZ711" s="243"/>
      <c r="NYA711" s="28"/>
      <c r="NYB711" s="243"/>
      <c r="NYC711" s="28"/>
      <c r="NYD711" s="243"/>
      <c r="NYE711" s="28"/>
      <c r="NYF711" s="243"/>
      <c r="NYG711" s="28"/>
      <c r="NYH711" s="243"/>
      <c r="NYI711" s="28"/>
      <c r="NYJ711" s="243"/>
      <c r="NYK711" s="28"/>
      <c r="NYL711" s="243"/>
      <c r="NYM711" s="28"/>
      <c r="NYN711" s="243"/>
      <c r="NYO711" s="28"/>
      <c r="NYP711" s="243"/>
      <c r="NYQ711" s="28"/>
      <c r="NYR711" s="243"/>
      <c r="NYS711" s="28"/>
      <c r="NYT711" s="243"/>
      <c r="NYU711" s="28"/>
      <c r="NYV711" s="243"/>
      <c r="NYW711" s="28"/>
      <c r="NYX711" s="243"/>
      <c r="NYY711" s="28"/>
      <c r="NYZ711" s="243"/>
      <c r="NZA711" s="28"/>
      <c r="NZB711" s="243"/>
      <c r="NZC711" s="28"/>
      <c r="NZD711" s="243"/>
      <c r="NZE711" s="28"/>
      <c r="NZF711" s="243"/>
      <c r="NZG711" s="28"/>
      <c r="NZH711" s="243"/>
      <c r="NZI711" s="28"/>
      <c r="NZJ711" s="243"/>
      <c r="NZK711" s="28"/>
      <c r="NZL711" s="243"/>
      <c r="NZM711" s="28"/>
      <c r="NZN711" s="243"/>
      <c r="NZO711" s="28"/>
      <c r="NZP711" s="243"/>
      <c r="NZQ711" s="28"/>
      <c r="NZR711" s="243"/>
      <c r="NZS711" s="28"/>
      <c r="NZT711" s="243"/>
      <c r="NZU711" s="28"/>
      <c r="NZV711" s="243"/>
      <c r="NZW711" s="28"/>
      <c r="NZX711" s="243"/>
      <c r="NZY711" s="28"/>
      <c r="NZZ711" s="243"/>
      <c r="OAA711" s="28"/>
      <c r="OAB711" s="243"/>
      <c r="OAC711" s="28"/>
      <c r="OAD711" s="243"/>
      <c r="OAE711" s="28"/>
      <c r="OAF711" s="243"/>
      <c r="OAG711" s="28"/>
      <c r="OAH711" s="243"/>
      <c r="OAI711" s="28"/>
      <c r="OAJ711" s="243"/>
      <c r="OAK711" s="28"/>
      <c r="OAL711" s="243"/>
      <c r="OAM711" s="28"/>
      <c r="OAN711" s="243"/>
      <c r="OAO711" s="28"/>
      <c r="OAP711" s="243"/>
      <c r="OAQ711" s="28"/>
      <c r="OAR711" s="243"/>
      <c r="OAS711" s="28"/>
      <c r="OAT711" s="243"/>
      <c r="OAU711" s="28"/>
      <c r="OAV711" s="243"/>
      <c r="OAW711" s="28"/>
      <c r="OAX711" s="243"/>
      <c r="OAY711" s="28"/>
      <c r="OAZ711" s="243"/>
      <c r="OBA711" s="28"/>
      <c r="OBB711" s="243"/>
      <c r="OBC711" s="28"/>
      <c r="OBD711" s="243"/>
      <c r="OBE711" s="28"/>
      <c r="OBF711" s="243"/>
      <c r="OBG711" s="28"/>
      <c r="OBH711" s="243"/>
      <c r="OBI711" s="28"/>
      <c r="OBJ711" s="243"/>
      <c r="OBK711" s="28"/>
      <c r="OBL711" s="243"/>
      <c r="OBM711" s="28"/>
      <c r="OBN711" s="243"/>
      <c r="OBO711" s="28"/>
      <c r="OBP711" s="243"/>
      <c r="OBQ711" s="28"/>
      <c r="OBR711" s="243"/>
      <c r="OBS711" s="28"/>
      <c r="OBT711" s="243"/>
      <c r="OBU711" s="28"/>
      <c r="OBV711" s="243"/>
      <c r="OBW711" s="28"/>
      <c r="OBX711" s="243"/>
      <c r="OBY711" s="28"/>
      <c r="OBZ711" s="243"/>
      <c r="OCA711" s="28"/>
      <c r="OCB711" s="243"/>
      <c r="OCC711" s="28"/>
      <c r="OCD711" s="243"/>
      <c r="OCE711" s="28"/>
      <c r="OCF711" s="243"/>
      <c r="OCG711" s="28"/>
      <c r="OCH711" s="243"/>
      <c r="OCI711" s="28"/>
      <c r="OCJ711" s="243"/>
      <c r="OCK711" s="28"/>
      <c r="OCL711" s="243"/>
      <c r="OCM711" s="28"/>
      <c r="OCN711" s="243"/>
      <c r="OCO711" s="28"/>
      <c r="OCP711" s="243"/>
      <c r="OCQ711" s="28"/>
      <c r="OCR711" s="243"/>
      <c r="OCS711" s="28"/>
      <c r="OCT711" s="243"/>
      <c r="OCU711" s="28"/>
      <c r="OCV711" s="243"/>
      <c r="OCW711" s="28"/>
      <c r="OCX711" s="243"/>
      <c r="OCY711" s="28"/>
      <c r="OCZ711" s="243"/>
      <c r="ODA711" s="28"/>
      <c r="ODB711" s="243"/>
      <c r="ODC711" s="28"/>
      <c r="ODD711" s="243"/>
      <c r="ODE711" s="28"/>
      <c r="ODF711" s="243"/>
      <c r="ODG711" s="28"/>
      <c r="ODH711" s="243"/>
      <c r="ODI711" s="28"/>
      <c r="ODJ711" s="243"/>
      <c r="ODK711" s="28"/>
      <c r="ODL711" s="243"/>
      <c r="ODM711" s="28"/>
      <c r="ODN711" s="243"/>
      <c r="ODO711" s="28"/>
      <c r="ODP711" s="243"/>
      <c r="ODQ711" s="28"/>
      <c r="ODR711" s="243"/>
      <c r="ODS711" s="28"/>
      <c r="ODT711" s="243"/>
      <c r="ODU711" s="28"/>
      <c r="ODV711" s="243"/>
      <c r="ODW711" s="28"/>
      <c r="ODX711" s="243"/>
      <c r="ODY711" s="28"/>
      <c r="ODZ711" s="243"/>
      <c r="OEA711" s="28"/>
      <c r="OEB711" s="243"/>
      <c r="OEC711" s="28"/>
      <c r="OED711" s="243"/>
      <c r="OEE711" s="28"/>
      <c r="OEF711" s="243"/>
      <c r="OEG711" s="28"/>
      <c r="OEH711" s="243"/>
      <c r="OEI711" s="28"/>
      <c r="OEJ711" s="243"/>
      <c r="OEK711" s="28"/>
      <c r="OEL711" s="243"/>
      <c r="OEM711" s="28"/>
      <c r="OEN711" s="243"/>
      <c r="OEO711" s="28"/>
      <c r="OEP711" s="243"/>
      <c r="OEQ711" s="28"/>
      <c r="OER711" s="243"/>
      <c r="OES711" s="28"/>
      <c r="OET711" s="243"/>
      <c r="OEU711" s="28"/>
      <c r="OEV711" s="243"/>
      <c r="OEW711" s="28"/>
      <c r="OEX711" s="243"/>
      <c r="OEY711" s="28"/>
      <c r="OEZ711" s="243"/>
      <c r="OFA711" s="28"/>
      <c r="OFB711" s="243"/>
      <c r="OFC711" s="28"/>
      <c r="OFD711" s="243"/>
      <c r="OFE711" s="28"/>
      <c r="OFF711" s="243"/>
      <c r="OFG711" s="28"/>
      <c r="OFH711" s="243"/>
      <c r="OFI711" s="28"/>
      <c r="OFJ711" s="243"/>
      <c r="OFK711" s="28"/>
      <c r="OFL711" s="243"/>
      <c r="OFM711" s="28"/>
      <c r="OFN711" s="243"/>
      <c r="OFO711" s="28"/>
      <c r="OFP711" s="243"/>
      <c r="OFQ711" s="28"/>
      <c r="OFR711" s="243"/>
      <c r="OFS711" s="28"/>
      <c r="OFT711" s="243"/>
      <c r="OFU711" s="28"/>
      <c r="OFV711" s="243"/>
      <c r="OFW711" s="28"/>
      <c r="OFX711" s="243"/>
      <c r="OFY711" s="28"/>
      <c r="OFZ711" s="243"/>
      <c r="OGA711" s="28"/>
      <c r="OGB711" s="243"/>
      <c r="OGC711" s="28"/>
      <c r="OGD711" s="243"/>
      <c r="OGE711" s="28"/>
      <c r="OGF711" s="243"/>
      <c r="OGG711" s="28"/>
      <c r="OGH711" s="243"/>
      <c r="OGI711" s="28"/>
      <c r="OGJ711" s="243"/>
      <c r="OGK711" s="28"/>
      <c r="OGL711" s="243"/>
      <c r="OGM711" s="28"/>
      <c r="OGN711" s="243"/>
      <c r="OGO711" s="28"/>
      <c r="OGP711" s="243"/>
      <c r="OGQ711" s="28"/>
      <c r="OGR711" s="243"/>
      <c r="OGS711" s="28"/>
      <c r="OGT711" s="243"/>
      <c r="OGU711" s="28"/>
      <c r="OGV711" s="243"/>
      <c r="OGW711" s="28"/>
      <c r="OGX711" s="243"/>
      <c r="OGY711" s="28"/>
      <c r="OGZ711" s="243"/>
      <c r="OHA711" s="28"/>
      <c r="OHB711" s="243"/>
      <c r="OHC711" s="28"/>
      <c r="OHD711" s="243"/>
      <c r="OHE711" s="28"/>
      <c r="OHF711" s="243"/>
      <c r="OHG711" s="28"/>
      <c r="OHH711" s="243"/>
      <c r="OHI711" s="28"/>
      <c r="OHJ711" s="243"/>
      <c r="OHK711" s="28"/>
      <c r="OHL711" s="243"/>
      <c r="OHM711" s="28"/>
      <c r="OHN711" s="243"/>
      <c r="OHO711" s="28"/>
      <c r="OHP711" s="243"/>
      <c r="OHQ711" s="28"/>
      <c r="OHR711" s="243"/>
      <c r="OHS711" s="28"/>
      <c r="OHT711" s="243"/>
      <c r="OHU711" s="28"/>
      <c r="OHV711" s="243"/>
      <c r="OHW711" s="28"/>
      <c r="OHX711" s="243"/>
      <c r="OHY711" s="28"/>
      <c r="OHZ711" s="243"/>
      <c r="OIA711" s="28"/>
      <c r="OIB711" s="243"/>
      <c r="OIC711" s="28"/>
      <c r="OID711" s="243"/>
      <c r="OIE711" s="28"/>
      <c r="OIF711" s="243"/>
      <c r="OIG711" s="28"/>
      <c r="OIH711" s="243"/>
      <c r="OII711" s="28"/>
      <c r="OIJ711" s="243"/>
      <c r="OIK711" s="28"/>
      <c r="OIL711" s="243"/>
      <c r="OIM711" s="28"/>
      <c r="OIN711" s="243"/>
      <c r="OIO711" s="28"/>
      <c r="OIP711" s="243"/>
      <c r="OIQ711" s="28"/>
      <c r="OIR711" s="243"/>
      <c r="OIS711" s="28"/>
      <c r="OIT711" s="243"/>
      <c r="OIU711" s="28"/>
      <c r="OIV711" s="243"/>
      <c r="OIW711" s="28"/>
      <c r="OIX711" s="243"/>
      <c r="OIY711" s="28"/>
      <c r="OIZ711" s="243"/>
      <c r="OJA711" s="28"/>
      <c r="OJB711" s="243"/>
      <c r="OJC711" s="28"/>
      <c r="OJD711" s="243"/>
      <c r="OJE711" s="28"/>
      <c r="OJF711" s="243"/>
      <c r="OJG711" s="28"/>
      <c r="OJH711" s="243"/>
      <c r="OJI711" s="28"/>
      <c r="OJJ711" s="243"/>
      <c r="OJK711" s="28"/>
      <c r="OJL711" s="243"/>
      <c r="OJM711" s="28"/>
      <c r="OJN711" s="243"/>
      <c r="OJO711" s="28"/>
      <c r="OJP711" s="243"/>
      <c r="OJQ711" s="28"/>
      <c r="OJR711" s="243"/>
      <c r="OJS711" s="28"/>
      <c r="OJT711" s="243"/>
      <c r="OJU711" s="28"/>
      <c r="OJV711" s="243"/>
      <c r="OJW711" s="28"/>
      <c r="OJX711" s="243"/>
      <c r="OJY711" s="28"/>
      <c r="OJZ711" s="243"/>
      <c r="OKA711" s="28"/>
      <c r="OKB711" s="243"/>
      <c r="OKC711" s="28"/>
      <c r="OKD711" s="243"/>
      <c r="OKE711" s="28"/>
      <c r="OKF711" s="243"/>
      <c r="OKG711" s="28"/>
      <c r="OKH711" s="243"/>
      <c r="OKI711" s="28"/>
      <c r="OKJ711" s="243"/>
      <c r="OKK711" s="28"/>
      <c r="OKL711" s="243"/>
      <c r="OKM711" s="28"/>
      <c r="OKN711" s="243"/>
      <c r="OKO711" s="28"/>
      <c r="OKP711" s="243"/>
      <c r="OKQ711" s="28"/>
      <c r="OKR711" s="243"/>
      <c r="OKS711" s="28"/>
      <c r="OKT711" s="243"/>
      <c r="OKU711" s="28"/>
      <c r="OKV711" s="243"/>
      <c r="OKW711" s="28"/>
      <c r="OKX711" s="243"/>
      <c r="OKY711" s="28"/>
      <c r="OKZ711" s="243"/>
      <c r="OLA711" s="28"/>
      <c r="OLB711" s="243"/>
      <c r="OLC711" s="28"/>
      <c r="OLD711" s="243"/>
      <c r="OLE711" s="28"/>
      <c r="OLF711" s="243"/>
      <c r="OLG711" s="28"/>
      <c r="OLH711" s="243"/>
      <c r="OLI711" s="28"/>
      <c r="OLJ711" s="243"/>
      <c r="OLK711" s="28"/>
      <c r="OLL711" s="243"/>
      <c r="OLM711" s="28"/>
      <c r="OLN711" s="243"/>
      <c r="OLO711" s="28"/>
      <c r="OLP711" s="243"/>
      <c r="OLQ711" s="28"/>
      <c r="OLR711" s="243"/>
      <c r="OLS711" s="28"/>
      <c r="OLT711" s="243"/>
      <c r="OLU711" s="28"/>
      <c r="OLV711" s="243"/>
      <c r="OLW711" s="28"/>
      <c r="OLX711" s="243"/>
      <c r="OLY711" s="28"/>
      <c r="OLZ711" s="243"/>
      <c r="OMA711" s="28"/>
      <c r="OMB711" s="243"/>
      <c r="OMC711" s="28"/>
      <c r="OMD711" s="243"/>
      <c r="OME711" s="28"/>
      <c r="OMF711" s="243"/>
      <c r="OMG711" s="28"/>
      <c r="OMH711" s="243"/>
      <c r="OMI711" s="28"/>
      <c r="OMJ711" s="243"/>
      <c r="OMK711" s="28"/>
      <c r="OML711" s="243"/>
      <c r="OMM711" s="28"/>
      <c r="OMN711" s="243"/>
      <c r="OMO711" s="28"/>
      <c r="OMP711" s="243"/>
      <c r="OMQ711" s="28"/>
      <c r="OMR711" s="243"/>
      <c r="OMS711" s="28"/>
      <c r="OMT711" s="243"/>
      <c r="OMU711" s="28"/>
      <c r="OMV711" s="243"/>
      <c r="OMW711" s="28"/>
      <c r="OMX711" s="243"/>
      <c r="OMY711" s="28"/>
      <c r="OMZ711" s="243"/>
      <c r="ONA711" s="28"/>
      <c r="ONB711" s="243"/>
      <c r="ONC711" s="28"/>
      <c r="OND711" s="243"/>
      <c r="ONE711" s="28"/>
      <c r="ONF711" s="243"/>
      <c r="ONG711" s="28"/>
      <c r="ONH711" s="243"/>
      <c r="ONI711" s="28"/>
      <c r="ONJ711" s="243"/>
      <c r="ONK711" s="28"/>
      <c r="ONL711" s="243"/>
      <c r="ONM711" s="28"/>
      <c r="ONN711" s="243"/>
      <c r="ONO711" s="28"/>
      <c r="ONP711" s="243"/>
      <c r="ONQ711" s="28"/>
      <c r="ONR711" s="243"/>
      <c r="ONS711" s="28"/>
      <c r="ONT711" s="243"/>
      <c r="ONU711" s="28"/>
      <c r="ONV711" s="243"/>
      <c r="ONW711" s="28"/>
      <c r="ONX711" s="243"/>
      <c r="ONY711" s="28"/>
      <c r="ONZ711" s="243"/>
      <c r="OOA711" s="28"/>
      <c r="OOB711" s="243"/>
      <c r="OOC711" s="28"/>
      <c r="OOD711" s="243"/>
      <c r="OOE711" s="28"/>
      <c r="OOF711" s="243"/>
      <c r="OOG711" s="28"/>
      <c r="OOH711" s="243"/>
      <c r="OOI711" s="28"/>
      <c r="OOJ711" s="243"/>
      <c r="OOK711" s="28"/>
      <c r="OOL711" s="243"/>
      <c r="OOM711" s="28"/>
      <c r="OON711" s="243"/>
      <c r="OOO711" s="28"/>
      <c r="OOP711" s="243"/>
      <c r="OOQ711" s="28"/>
      <c r="OOR711" s="243"/>
      <c r="OOS711" s="28"/>
      <c r="OOT711" s="243"/>
      <c r="OOU711" s="28"/>
      <c r="OOV711" s="243"/>
      <c r="OOW711" s="28"/>
      <c r="OOX711" s="243"/>
      <c r="OOY711" s="28"/>
      <c r="OOZ711" s="243"/>
      <c r="OPA711" s="28"/>
      <c r="OPB711" s="243"/>
      <c r="OPC711" s="28"/>
      <c r="OPD711" s="243"/>
      <c r="OPE711" s="28"/>
      <c r="OPF711" s="243"/>
      <c r="OPG711" s="28"/>
      <c r="OPH711" s="243"/>
      <c r="OPI711" s="28"/>
      <c r="OPJ711" s="243"/>
      <c r="OPK711" s="28"/>
      <c r="OPL711" s="243"/>
      <c r="OPM711" s="28"/>
      <c r="OPN711" s="243"/>
      <c r="OPO711" s="28"/>
      <c r="OPP711" s="243"/>
      <c r="OPQ711" s="28"/>
      <c r="OPR711" s="243"/>
      <c r="OPS711" s="28"/>
      <c r="OPT711" s="243"/>
      <c r="OPU711" s="28"/>
      <c r="OPV711" s="243"/>
      <c r="OPW711" s="28"/>
      <c r="OPX711" s="243"/>
      <c r="OPY711" s="28"/>
      <c r="OPZ711" s="243"/>
      <c r="OQA711" s="28"/>
      <c r="OQB711" s="243"/>
      <c r="OQC711" s="28"/>
      <c r="OQD711" s="243"/>
      <c r="OQE711" s="28"/>
      <c r="OQF711" s="243"/>
      <c r="OQG711" s="28"/>
      <c r="OQH711" s="243"/>
      <c r="OQI711" s="28"/>
      <c r="OQJ711" s="243"/>
      <c r="OQK711" s="28"/>
      <c r="OQL711" s="243"/>
      <c r="OQM711" s="28"/>
      <c r="OQN711" s="243"/>
      <c r="OQO711" s="28"/>
      <c r="OQP711" s="243"/>
      <c r="OQQ711" s="28"/>
      <c r="OQR711" s="243"/>
      <c r="OQS711" s="28"/>
      <c r="OQT711" s="243"/>
      <c r="OQU711" s="28"/>
      <c r="OQV711" s="243"/>
      <c r="OQW711" s="28"/>
      <c r="OQX711" s="243"/>
      <c r="OQY711" s="28"/>
      <c r="OQZ711" s="243"/>
      <c r="ORA711" s="28"/>
      <c r="ORB711" s="243"/>
      <c r="ORC711" s="28"/>
      <c r="ORD711" s="243"/>
      <c r="ORE711" s="28"/>
      <c r="ORF711" s="243"/>
      <c r="ORG711" s="28"/>
      <c r="ORH711" s="243"/>
      <c r="ORI711" s="28"/>
      <c r="ORJ711" s="243"/>
      <c r="ORK711" s="28"/>
      <c r="ORL711" s="243"/>
      <c r="ORM711" s="28"/>
      <c r="ORN711" s="243"/>
      <c r="ORO711" s="28"/>
      <c r="ORP711" s="243"/>
      <c r="ORQ711" s="28"/>
      <c r="ORR711" s="243"/>
      <c r="ORS711" s="28"/>
      <c r="ORT711" s="243"/>
      <c r="ORU711" s="28"/>
      <c r="ORV711" s="243"/>
      <c r="ORW711" s="28"/>
      <c r="ORX711" s="243"/>
      <c r="ORY711" s="28"/>
      <c r="ORZ711" s="243"/>
      <c r="OSA711" s="28"/>
      <c r="OSB711" s="243"/>
      <c r="OSC711" s="28"/>
      <c r="OSD711" s="243"/>
      <c r="OSE711" s="28"/>
      <c r="OSF711" s="243"/>
      <c r="OSG711" s="28"/>
      <c r="OSH711" s="243"/>
      <c r="OSI711" s="28"/>
      <c r="OSJ711" s="243"/>
      <c r="OSK711" s="28"/>
      <c r="OSL711" s="243"/>
      <c r="OSM711" s="28"/>
      <c r="OSN711" s="243"/>
      <c r="OSO711" s="28"/>
      <c r="OSP711" s="243"/>
      <c r="OSQ711" s="28"/>
      <c r="OSR711" s="243"/>
      <c r="OSS711" s="28"/>
      <c r="OST711" s="243"/>
      <c r="OSU711" s="28"/>
      <c r="OSV711" s="243"/>
      <c r="OSW711" s="28"/>
      <c r="OSX711" s="243"/>
      <c r="OSY711" s="28"/>
      <c r="OSZ711" s="243"/>
      <c r="OTA711" s="28"/>
      <c r="OTB711" s="243"/>
      <c r="OTC711" s="28"/>
      <c r="OTD711" s="243"/>
      <c r="OTE711" s="28"/>
      <c r="OTF711" s="243"/>
      <c r="OTG711" s="28"/>
      <c r="OTH711" s="243"/>
      <c r="OTI711" s="28"/>
      <c r="OTJ711" s="243"/>
      <c r="OTK711" s="28"/>
      <c r="OTL711" s="243"/>
      <c r="OTM711" s="28"/>
      <c r="OTN711" s="243"/>
      <c r="OTO711" s="28"/>
      <c r="OTP711" s="243"/>
      <c r="OTQ711" s="28"/>
      <c r="OTR711" s="243"/>
      <c r="OTS711" s="28"/>
      <c r="OTT711" s="243"/>
      <c r="OTU711" s="28"/>
      <c r="OTV711" s="243"/>
      <c r="OTW711" s="28"/>
      <c r="OTX711" s="243"/>
      <c r="OTY711" s="28"/>
      <c r="OTZ711" s="243"/>
      <c r="OUA711" s="28"/>
      <c r="OUB711" s="243"/>
      <c r="OUC711" s="28"/>
      <c r="OUD711" s="243"/>
      <c r="OUE711" s="28"/>
      <c r="OUF711" s="243"/>
      <c r="OUG711" s="28"/>
      <c r="OUH711" s="243"/>
      <c r="OUI711" s="28"/>
      <c r="OUJ711" s="243"/>
      <c r="OUK711" s="28"/>
      <c r="OUL711" s="243"/>
      <c r="OUM711" s="28"/>
      <c r="OUN711" s="243"/>
      <c r="OUO711" s="28"/>
      <c r="OUP711" s="243"/>
      <c r="OUQ711" s="28"/>
      <c r="OUR711" s="243"/>
      <c r="OUS711" s="28"/>
      <c r="OUT711" s="243"/>
      <c r="OUU711" s="28"/>
      <c r="OUV711" s="243"/>
      <c r="OUW711" s="28"/>
      <c r="OUX711" s="243"/>
      <c r="OUY711" s="28"/>
      <c r="OUZ711" s="243"/>
      <c r="OVA711" s="28"/>
      <c r="OVB711" s="243"/>
      <c r="OVC711" s="28"/>
      <c r="OVD711" s="243"/>
      <c r="OVE711" s="28"/>
      <c r="OVF711" s="243"/>
      <c r="OVG711" s="28"/>
      <c r="OVH711" s="243"/>
      <c r="OVI711" s="28"/>
      <c r="OVJ711" s="243"/>
      <c r="OVK711" s="28"/>
      <c r="OVL711" s="243"/>
      <c r="OVM711" s="28"/>
      <c r="OVN711" s="243"/>
      <c r="OVO711" s="28"/>
      <c r="OVP711" s="243"/>
      <c r="OVQ711" s="28"/>
      <c r="OVR711" s="243"/>
      <c r="OVS711" s="28"/>
      <c r="OVT711" s="243"/>
      <c r="OVU711" s="28"/>
      <c r="OVV711" s="243"/>
      <c r="OVW711" s="28"/>
      <c r="OVX711" s="243"/>
      <c r="OVY711" s="28"/>
      <c r="OVZ711" s="243"/>
      <c r="OWA711" s="28"/>
      <c r="OWB711" s="243"/>
      <c r="OWC711" s="28"/>
      <c r="OWD711" s="243"/>
      <c r="OWE711" s="28"/>
      <c r="OWF711" s="243"/>
      <c r="OWG711" s="28"/>
      <c r="OWH711" s="243"/>
      <c r="OWI711" s="28"/>
      <c r="OWJ711" s="243"/>
      <c r="OWK711" s="28"/>
      <c r="OWL711" s="243"/>
      <c r="OWM711" s="28"/>
      <c r="OWN711" s="243"/>
      <c r="OWO711" s="28"/>
      <c r="OWP711" s="243"/>
      <c r="OWQ711" s="28"/>
      <c r="OWR711" s="243"/>
      <c r="OWS711" s="28"/>
      <c r="OWT711" s="243"/>
      <c r="OWU711" s="28"/>
      <c r="OWV711" s="243"/>
      <c r="OWW711" s="28"/>
      <c r="OWX711" s="243"/>
      <c r="OWY711" s="28"/>
      <c r="OWZ711" s="243"/>
      <c r="OXA711" s="28"/>
      <c r="OXB711" s="243"/>
      <c r="OXC711" s="28"/>
      <c r="OXD711" s="243"/>
      <c r="OXE711" s="28"/>
      <c r="OXF711" s="243"/>
      <c r="OXG711" s="28"/>
      <c r="OXH711" s="243"/>
      <c r="OXI711" s="28"/>
      <c r="OXJ711" s="243"/>
      <c r="OXK711" s="28"/>
      <c r="OXL711" s="243"/>
      <c r="OXM711" s="28"/>
      <c r="OXN711" s="243"/>
      <c r="OXO711" s="28"/>
      <c r="OXP711" s="243"/>
      <c r="OXQ711" s="28"/>
      <c r="OXR711" s="243"/>
      <c r="OXS711" s="28"/>
      <c r="OXT711" s="243"/>
      <c r="OXU711" s="28"/>
      <c r="OXV711" s="243"/>
      <c r="OXW711" s="28"/>
      <c r="OXX711" s="243"/>
      <c r="OXY711" s="28"/>
      <c r="OXZ711" s="243"/>
      <c r="OYA711" s="28"/>
      <c r="OYB711" s="243"/>
      <c r="OYC711" s="28"/>
      <c r="OYD711" s="243"/>
      <c r="OYE711" s="28"/>
      <c r="OYF711" s="243"/>
      <c r="OYG711" s="28"/>
      <c r="OYH711" s="243"/>
      <c r="OYI711" s="28"/>
      <c r="OYJ711" s="243"/>
      <c r="OYK711" s="28"/>
      <c r="OYL711" s="243"/>
      <c r="OYM711" s="28"/>
      <c r="OYN711" s="243"/>
      <c r="OYO711" s="28"/>
      <c r="OYP711" s="243"/>
      <c r="OYQ711" s="28"/>
      <c r="OYR711" s="243"/>
      <c r="OYS711" s="28"/>
      <c r="OYT711" s="243"/>
      <c r="OYU711" s="28"/>
      <c r="OYV711" s="243"/>
      <c r="OYW711" s="28"/>
      <c r="OYX711" s="243"/>
      <c r="OYY711" s="28"/>
      <c r="OYZ711" s="243"/>
      <c r="OZA711" s="28"/>
      <c r="OZB711" s="243"/>
      <c r="OZC711" s="28"/>
      <c r="OZD711" s="243"/>
      <c r="OZE711" s="28"/>
      <c r="OZF711" s="243"/>
      <c r="OZG711" s="28"/>
      <c r="OZH711" s="243"/>
      <c r="OZI711" s="28"/>
      <c r="OZJ711" s="243"/>
      <c r="OZK711" s="28"/>
      <c r="OZL711" s="243"/>
      <c r="OZM711" s="28"/>
      <c r="OZN711" s="243"/>
      <c r="OZO711" s="28"/>
      <c r="OZP711" s="243"/>
      <c r="OZQ711" s="28"/>
      <c r="OZR711" s="243"/>
      <c r="OZS711" s="28"/>
      <c r="OZT711" s="243"/>
      <c r="OZU711" s="28"/>
      <c r="OZV711" s="243"/>
      <c r="OZW711" s="28"/>
      <c r="OZX711" s="243"/>
      <c r="OZY711" s="28"/>
      <c r="OZZ711" s="243"/>
      <c r="PAA711" s="28"/>
      <c r="PAB711" s="243"/>
      <c r="PAC711" s="28"/>
      <c r="PAD711" s="243"/>
      <c r="PAE711" s="28"/>
      <c r="PAF711" s="243"/>
      <c r="PAG711" s="28"/>
      <c r="PAH711" s="243"/>
      <c r="PAI711" s="28"/>
      <c r="PAJ711" s="243"/>
      <c r="PAK711" s="28"/>
      <c r="PAL711" s="243"/>
      <c r="PAM711" s="28"/>
      <c r="PAN711" s="243"/>
      <c r="PAO711" s="28"/>
      <c r="PAP711" s="243"/>
      <c r="PAQ711" s="28"/>
      <c r="PAR711" s="243"/>
      <c r="PAS711" s="28"/>
      <c r="PAT711" s="243"/>
      <c r="PAU711" s="28"/>
      <c r="PAV711" s="243"/>
      <c r="PAW711" s="28"/>
      <c r="PAX711" s="243"/>
      <c r="PAY711" s="28"/>
      <c r="PAZ711" s="243"/>
      <c r="PBA711" s="28"/>
      <c r="PBB711" s="243"/>
      <c r="PBC711" s="28"/>
      <c r="PBD711" s="243"/>
      <c r="PBE711" s="28"/>
      <c r="PBF711" s="243"/>
      <c r="PBG711" s="28"/>
      <c r="PBH711" s="243"/>
      <c r="PBI711" s="28"/>
      <c r="PBJ711" s="243"/>
      <c r="PBK711" s="28"/>
      <c r="PBL711" s="243"/>
      <c r="PBM711" s="28"/>
      <c r="PBN711" s="243"/>
      <c r="PBO711" s="28"/>
      <c r="PBP711" s="243"/>
      <c r="PBQ711" s="28"/>
      <c r="PBR711" s="243"/>
      <c r="PBS711" s="28"/>
      <c r="PBT711" s="243"/>
      <c r="PBU711" s="28"/>
      <c r="PBV711" s="243"/>
      <c r="PBW711" s="28"/>
      <c r="PBX711" s="243"/>
      <c r="PBY711" s="28"/>
      <c r="PBZ711" s="243"/>
      <c r="PCA711" s="28"/>
      <c r="PCB711" s="243"/>
      <c r="PCC711" s="28"/>
      <c r="PCD711" s="243"/>
      <c r="PCE711" s="28"/>
      <c r="PCF711" s="243"/>
      <c r="PCG711" s="28"/>
      <c r="PCH711" s="243"/>
      <c r="PCI711" s="28"/>
      <c r="PCJ711" s="243"/>
      <c r="PCK711" s="28"/>
      <c r="PCL711" s="243"/>
      <c r="PCM711" s="28"/>
      <c r="PCN711" s="243"/>
      <c r="PCO711" s="28"/>
      <c r="PCP711" s="243"/>
      <c r="PCQ711" s="28"/>
      <c r="PCR711" s="243"/>
      <c r="PCS711" s="28"/>
      <c r="PCT711" s="243"/>
      <c r="PCU711" s="28"/>
      <c r="PCV711" s="243"/>
      <c r="PCW711" s="28"/>
      <c r="PCX711" s="243"/>
      <c r="PCY711" s="28"/>
      <c r="PCZ711" s="243"/>
      <c r="PDA711" s="28"/>
      <c r="PDB711" s="243"/>
      <c r="PDC711" s="28"/>
      <c r="PDD711" s="243"/>
      <c r="PDE711" s="28"/>
      <c r="PDF711" s="243"/>
      <c r="PDG711" s="28"/>
      <c r="PDH711" s="243"/>
      <c r="PDI711" s="28"/>
      <c r="PDJ711" s="243"/>
      <c r="PDK711" s="28"/>
      <c r="PDL711" s="243"/>
      <c r="PDM711" s="28"/>
      <c r="PDN711" s="243"/>
      <c r="PDO711" s="28"/>
      <c r="PDP711" s="243"/>
      <c r="PDQ711" s="28"/>
      <c r="PDR711" s="243"/>
      <c r="PDS711" s="28"/>
      <c r="PDT711" s="243"/>
      <c r="PDU711" s="28"/>
      <c r="PDV711" s="243"/>
      <c r="PDW711" s="28"/>
      <c r="PDX711" s="243"/>
      <c r="PDY711" s="28"/>
      <c r="PDZ711" s="243"/>
      <c r="PEA711" s="28"/>
      <c r="PEB711" s="243"/>
      <c r="PEC711" s="28"/>
      <c r="PED711" s="243"/>
      <c r="PEE711" s="28"/>
      <c r="PEF711" s="243"/>
      <c r="PEG711" s="28"/>
      <c r="PEH711" s="243"/>
      <c r="PEI711" s="28"/>
      <c r="PEJ711" s="243"/>
      <c r="PEK711" s="28"/>
      <c r="PEL711" s="243"/>
      <c r="PEM711" s="28"/>
      <c r="PEN711" s="243"/>
      <c r="PEO711" s="28"/>
      <c r="PEP711" s="243"/>
      <c r="PEQ711" s="28"/>
      <c r="PER711" s="243"/>
      <c r="PES711" s="28"/>
      <c r="PET711" s="243"/>
      <c r="PEU711" s="28"/>
      <c r="PEV711" s="243"/>
      <c r="PEW711" s="28"/>
      <c r="PEX711" s="243"/>
      <c r="PEY711" s="28"/>
      <c r="PEZ711" s="243"/>
      <c r="PFA711" s="28"/>
      <c r="PFB711" s="243"/>
      <c r="PFC711" s="28"/>
      <c r="PFD711" s="243"/>
      <c r="PFE711" s="28"/>
      <c r="PFF711" s="243"/>
      <c r="PFG711" s="28"/>
      <c r="PFH711" s="243"/>
      <c r="PFI711" s="28"/>
      <c r="PFJ711" s="243"/>
      <c r="PFK711" s="28"/>
      <c r="PFL711" s="243"/>
      <c r="PFM711" s="28"/>
      <c r="PFN711" s="243"/>
      <c r="PFO711" s="28"/>
      <c r="PFP711" s="243"/>
      <c r="PFQ711" s="28"/>
      <c r="PFR711" s="243"/>
      <c r="PFS711" s="28"/>
      <c r="PFT711" s="243"/>
      <c r="PFU711" s="28"/>
      <c r="PFV711" s="243"/>
      <c r="PFW711" s="28"/>
      <c r="PFX711" s="243"/>
      <c r="PFY711" s="28"/>
      <c r="PFZ711" s="243"/>
      <c r="PGA711" s="28"/>
      <c r="PGB711" s="243"/>
      <c r="PGC711" s="28"/>
      <c r="PGD711" s="243"/>
      <c r="PGE711" s="28"/>
      <c r="PGF711" s="243"/>
      <c r="PGG711" s="28"/>
      <c r="PGH711" s="243"/>
      <c r="PGI711" s="28"/>
      <c r="PGJ711" s="243"/>
      <c r="PGK711" s="28"/>
      <c r="PGL711" s="243"/>
      <c r="PGM711" s="28"/>
      <c r="PGN711" s="243"/>
      <c r="PGO711" s="28"/>
      <c r="PGP711" s="243"/>
      <c r="PGQ711" s="28"/>
      <c r="PGR711" s="243"/>
      <c r="PGS711" s="28"/>
      <c r="PGT711" s="243"/>
      <c r="PGU711" s="28"/>
      <c r="PGV711" s="243"/>
      <c r="PGW711" s="28"/>
      <c r="PGX711" s="243"/>
      <c r="PGY711" s="28"/>
      <c r="PGZ711" s="243"/>
      <c r="PHA711" s="28"/>
      <c r="PHB711" s="243"/>
      <c r="PHC711" s="28"/>
      <c r="PHD711" s="243"/>
      <c r="PHE711" s="28"/>
      <c r="PHF711" s="243"/>
      <c r="PHG711" s="28"/>
      <c r="PHH711" s="243"/>
      <c r="PHI711" s="28"/>
      <c r="PHJ711" s="243"/>
      <c r="PHK711" s="28"/>
      <c r="PHL711" s="243"/>
      <c r="PHM711" s="28"/>
      <c r="PHN711" s="243"/>
      <c r="PHO711" s="28"/>
      <c r="PHP711" s="243"/>
      <c r="PHQ711" s="28"/>
      <c r="PHR711" s="243"/>
      <c r="PHS711" s="28"/>
      <c r="PHT711" s="243"/>
      <c r="PHU711" s="28"/>
      <c r="PHV711" s="243"/>
      <c r="PHW711" s="28"/>
      <c r="PHX711" s="243"/>
      <c r="PHY711" s="28"/>
      <c r="PHZ711" s="243"/>
      <c r="PIA711" s="28"/>
      <c r="PIB711" s="243"/>
      <c r="PIC711" s="28"/>
      <c r="PID711" s="243"/>
      <c r="PIE711" s="28"/>
      <c r="PIF711" s="243"/>
      <c r="PIG711" s="28"/>
      <c r="PIH711" s="243"/>
      <c r="PII711" s="28"/>
      <c r="PIJ711" s="243"/>
      <c r="PIK711" s="28"/>
      <c r="PIL711" s="243"/>
      <c r="PIM711" s="28"/>
      <c r="PIN711" s="243"/>
      <c r="PIO711" s="28"/>
      <c r="PIP711" s="243"/>
      <c r="PIQ711" s="28"/>
      <c r="PIR711" s="243"/>
      <c r="PIS711" s="28"/>
      <c r="PIT711" s="243"/>
      <c r="PIU711" s="28"/>
      <c r="PIV711" s="243"/>
      <c r="PIW711" s="28"/>
      <c r="PIX711" s="243"/>
      <c r="PIY711" s="28"/>
      <c r="PIZ711" s="243"/>
      <c r="PJA711" s="28"/>
      <c r="PJB711" s="243"/>
      <c r="PJC711" s="28"/>
      <c r="PJD711" s="243"/>
      <c r="PJE711" s="28"/>
      <c r="PJF711" s="243"/>
      <c r="PJG711" s="28"/>
      <c r="PJH711" s="243"/>
      <c r="PJI711" s="28"/>
      <c r="PJJ711" s="243"/>
      <c r="PJK711" s="28"/>
      <c r="PJL711" s="243"/>
      <c r="PJM711" s="28"/>
      <c r="PJN711" s="243"/>
      <c r="PJO711" s="28"/>
      <c r="PJP711" s="243"/>
      <c r="PJQ711" s="28"/>
      <c r="PJR711" s="243"/>
      <c r="PJS711" s="28"/>
      <c r="PJT711" s="243"/>
      <c r="PJU711" s="28"/>
      <c r="PJV711" s="243"/>
      <c r="PJW711" s="28"/>
      <c r="PJX711" s="243"/>
      <c r="PJY711" s="28"/>
      <c r="PJZ711" s="243"/>
      <c r="PKA711" s="28"/>
      <c r="PKB711" s="243"/>
      <c r="PKC711" s="28"/>
      <c r="PKD711" s="243"/>
      <c r="PKE711" s="28"/>
      <c r="PKF711" s="243"/>
      <c r="PKG711" s="28"/>
      <c r="PKH711" s="243"/>
      <c r="PKI711" s="28"/>
      <c r="PKJ711" s="243"/>
      <c r="PKK711" s="28"/>
      <c r="PKL711" s="243"/>
      <c r="PKM711" s="28"/>
      <c r="PKN711" s="243"/>
      <c r="PKO711" s="28"/>
      <c r="PKP711" s="243"/>
      <c r="PKQ711" s="28"/>
      <c r="PKR711" s="243"/>
      <c r="PKS711" s="28"/>
      <c r="PKT711" s="243"/>
      <c r="PKU711" s="28"/>
      <c r="PKV711" s="243"/>
      <c r="PKW711" s="28"/>
      <c r="PKX711" s="243"/>
      <c r="PKY711" s="28"/>
      <c r="PKZ711" s="243"/>
      <c r="PLA711" s="28"/>
      <c r="PLB711" s="243"/>
      <c r="PLC711" s="28"/>
      <c r="PLD711" s="243"/>
      <c r="PLE711" s="28"/>
      <c r="PLF711" s="243"/>
      <c r="PLG711" s="28"/>
      <c r="PLH711" s="243"/>
      <c r="PLI711" s="28"/>
      <c r="PLJ711" s="243"/>
      <c r="PLK711" s="28"/>
      <c r="PLL711" s="243"/>
      <c r="PLM711" s="28"/>
      <c r="PLN711" s="243"/>
      <c r="PLO711" s="28"/>
      <c r="PLP711" s="243"/>
      <c r="PLQ711" s="28"/>
      <c r="PLR711" s="243"/>
      <c r="PLS711" s="28"/>
      <c r="PLT711" s="243"/>
      <c r="PLU711" s="28"/>
      <c r="PLV711" s="243"/>
      <c r="PLW711" s="28"/>
      <c r="PLX711" s="243"/>
      <c r="PLY711" s="28"/>
      <c r="PLZ711" s="243"/>
      <c r="PMA711" s="28"/>
      <c r="PMB711" s="243"/>
      <c r="PMC711" s="28"/>
      <c r="PMD711" s="243"/>
      <c r="PME711" s="28"/>
      <c r="PMF711" s="243"/>
      <c r="PMG711" s="28"/>
      <c r="PMH711" s="243"/>
      <c r="PMI711" s="28"/>
      <c r="PMJ711" s="243"/>
      <c r="PMK711" s="28"/>
      <c r="PML711" s="243"/>
      <c r="PMM711" s="28"/>
      <c r="PMN711" s="243"/>
      <c r="PMO711" s="28"/>
      <c r="PMP711" s="243"/>
      <c r="PMQ711" s="28"/>
      <c r="PMR711" s="243"/>
      <c r="PMS711" s="28"/>
      <c r="PMT711" s="243"/>
      <c r="PMU711" s="28"/>
      <c r="PMV711" s="243"/>
      <c r="PMW711" s="28"/>
      <c r="PMX711" s="243"/>
      <c r="PMY711" s="28"/>
      <c r="PMZ711" s="243"/>
      <c r="PNA711" s="28"/>
      <c r="PNB711" s="243"/>
      <c r="PNC711" s="28"/>
      <c r="PND711" s="243"/>
      <c r="PNE711" s="28"/>
      <c r="PNF711" s="243"/>
      <c r="PNG711" s="28"/>
      <c r="PNH711" s="243"/>
      <c r="PNI711" s="28"/>
      <c r="PNJ711" s="243"/>
      <c r="PNK711" s="28"/>
      <c r="PNL711" s="243"/>
      <c r="PNM711" s="28"/>
      <c r="PNN711" s="243"/>
      <c r="PNO711" s="28"/>
      <c r="PNP711" s="243"/>
      <c r="PNQ711" s="28"/>
      <c r="PNR711" s="243"/>
      <c r="PNS711" s="28"/>
      <c r="PNT711" s="243"/>
      <c r="PNU711" s="28"/>
      <c r="PNV711" s="243"/>
      <c r="PNW711" s="28"/>
      <c r="PNX711" s="243"/>
      <c r="PNY711" s="28"/>
      <c r="PNZ711" s="243"/>
      <c r="POA711" s="28"/>
      <c r="POB711" s="243"/>
      <c r="POC711" s="28"/>
      <c r="POD711" s="243"/>
      <c r="POE711" s="28"/>
      <c r="POF711" s="243"/>
      <c r="POG711" s="28"/>
      <c r="POH711" s="243"/>
      <c r="POI711" s="28"/>
      <c r="POJ711" s="243"/>
      <c r="POK711" s="28"/>
      <c r="POL711" s="243"/>
      <c r="POM711" s="28"/>
      <c r="PON711" s="243"/>
      <c r="POO711" s="28"/>
      <c r="POP711" s="243"/>
      <c r="POQ711" s="28"/>
      <c r="POR711" s="243"/>
      <c r="POS711" s="28"/>
      <c r="POT711" s="243"/>
      <c r="POU711" s="28"/>
      <c r="POV711" s="243"/>
      <c r="POW711" s="28"/>
      <c r="POX711" s="243"/>
      <c r="POY711" s="28"/>
      <c r="POZ711" s="243"/>
      <c r="PPA711" s="28"/>
      <c r="PPB711" s="243"/>
      <c r="PPC711" s="28"/>
      <c r="PPD711" s="243"/>
      <c r="PPE711" s="28"/>
      <c r="PPF711" s="243"/>
      <c r="PPG711" s="28"/>
      <c r="PPH711" s="243"/>
      <c r="PPI711" s="28"/>
      <c r="PPJ711" s="243"/>
      <c r="PPK711" s="28"/>
      <c r="PPL711" s="243"/>
      <c r="PPM711" s="28"/>
      <c r="PPN711" s="243"/>
      <c r="PPO711" s="28"/>
      <c r="PPP711" s="243"/>
      <c r="PPQ711" s="28"/>
      <c r="PPR711" s="243"/>
      <c r="PPS711" s="28"/>
      <c r="PPT711" s="243"/>
      <c r="PPU711" s="28"/>
      <c r="PPV711" s="243"/>
      <c r="PPW711" s="28"/>
      <c r="PPX711" s="243"/>
      <c r="PPY711" s="28"/>
      <c r="PPZ711" s="243"/>
      <c r="PQA711" s="28"/>
      <c r="PQB711" s="243"/>
      <c r="PQC711" s="28"/>
      <c r="PQD711" s="243"/>
      <c r="PQE711" s="28"/>
      <c r="PQF711" s="243"/>
      <c r="PQG711" s="28"/>
      <c r="PQH711" s="243"/>
      <c r="PQI711" s="28"/>
      <c r="PQJ711" s="243"/>
      <c r="PQK711" s="28"/>
      <c r="PQL711" s="243"/>
      <c r="PQM711" s="28"/>
      <c r="PQN711" s="243"/>
      <c r="PQO711" s="28"/>
      <c r="PQP711" s="243"/>
      <c r="PQQ711" s="28"/>
      <c r="PQR711" s="243"/>
      <c r="PQS711" s="28"/>
      <c r="PQT711" s="243"/>
      <c r="PQU711" s="28"/>
      <c r="PQV711" s="243"/>
      <c r="PQW711" s="28"/>
      <c r="PQX711" s="243"/>
      <c r="PQY711" s="28"/>
      <c r="PQZ711" s="243"/>
      <c r="PRA711" s="28"/>
      <c r="PRB711" s="243"/>
      <c r="PRC711" s="28"/>
      <c r="PRD711" s="243"/>
      <c r="PRE711" s="28"/>
      <c r="PRF711" s="243"/>
      <c r="PRG711" s="28"/>
      <c r="PRH711" s="243"/>
      <c r="PRI711" s="28"/>
      <c r="PRJ711" s="243"/>
      <c r="PRK711" s="28"/>
      <c r="PRL711" s="243"/>
      <c r="PRM711" s="28"/>
      <c r="PRN711" s="243"/>
      <c r="PRO711" s="28"/>
      <c r="PRP711" s="243"/>
      <c r="PRQ711" s="28"/>
      <c r="PRR711" s="243"/>
      <c r="PRS711" s="28"/>
      <c r="PRT711" s="243"/>
      <c r="PRU711" s="28"/>
      <c r="PRV711" s="243"/>
      <c r="PRW711" s="28"/>
      <c r="PRX711" s="243"/>
      <c r="PRY711" s="28"/>
      <c r="PRZ711" s="243"/>
      <c r="PSA711" s="28"/>
      <c r="PSB711" s="243"/>
      <c r="PSC711" s="28"/>
      <c r="PSD711" s="243"/>
      <c r="PSE711" s="28"/>
      <c r="PSF711" s="243"/>
      <c r="PSG711" s="28"/>
      <c r="PSH711" s="243"/>
      <c r="PSI711" s="28"/>
      <c r="PSJ711" s="243"/>
      <c r="PSK711" s="28"/>
      <c r="PSL711" s="243"/>
      <c r="PSM711" s="28"/>
      <c r="PSN711" s="243"/>
      <c r="PSO711" s="28"/>
      <c r="PSP711" s="243"/>
      <c r="PSQ711" s="28"/>
      <c r="PSR711" s="243"/>
      <c r="PSS711" s="28"/>
      <c r="PST711" s="243"/>
      <c r="PSU711" s="28"/>
      <c r="PSV711" s="243"/>
      <c r="PSW711" s="28"/>
      <c r="PSX711" s="243"/>
      <c r="PSY711" s="28"/>
      <c r="PSZ711" s="243"/>
      <c r="PTA711" s="28"/>
      <c r="PTB711" s="243"/>
      <c r="PTC711" s="28"/>
      <c r="PTD711" s="243"/>
      <c r="PTE711" s="28"/>
      <c r="PTF711" s="243"/>
      <c r="PTG711" s="28"/>
      <c r="PTH711" s="243"/>
      <c r="PTI711" s="28"/>
      <c r="PTJ711" s="243"/>
      <c r="PTK711" s="28"/>
      <c r="PTL711" s="243"/>
      <c r="PTM711" s="28"/>
      <c r="PTN711" s="243"/>
      <c r="PTO711" s="28"/>
      <c r="PTP711" s="243"/>
      <c r="PTQ711" s="28"/>
      <c r="PTR711" s="243"/>
      <c r="PTS711" s="28"/>
      <c r="PTT711" s="243"/>
      <c r="PTU711" s="28"/>
      <c r="PTV711" s="243"/>
      <c r="PTW711" s="28"/>
      <c r="PTX711" s="243"/>
      <c r="PTY711" s="28"/>
      <c r="PTZ711" s="243"/>
      <c r="PUA711" s="28"/>
      <c r="PUB711" s="243"/>
      <c r="PUC711" s="28"/>
      <c r="PUD711" s="243"/>
      <c r="PUE711" s="28"/>
      <c r="PUF711" s="243"/>
      <c r="PUG711" s="28"/>
      <c r="PUH711" s="243"/>
      <c r="PUI711" s="28"/>
      <c r="PUJ711" s="243"/>
      <c r="PUK711" s="28"/>
      <c r="PUL711" s="243"/>
      <c r="PUM711" s="28"/>
      <c r="PUN711" s="243"/>
      <c r="PUO711" s="28"/>
      <c r="PUP711" s="243"/>
      <c r="PUQ711" s="28"/>
      <c r="PUR711" s="243"/>
      <c r="PUS711" s="28"/>
      <c r="PUT711" s="243"/>
      <c r="PUU711" s="28"/>
      <c r="PUV711" s="243"/>
      <c r="PUW711" s="28"/>
      <c r="PUX711" s="243"/>
      <c r="PUY711" s="28"/>
      <c r="PUZ711" s="243"/>
      <c r="PVA711" s="28"/>
      <c r="PVB711" s="243"/>
      <c r="PVC711" s="28"/>
      <c r="PVD711" s="243"/>
      <c r="PVE711" s="28"/>
      <c r="PVF711" s="243"/>
      <c r="PVG711" s="28"/>
      <c r="PVH711" s="243"/>
      <c r="PVI711" s="28"/>
      <c r="PVJ711" s="243"/>
      <c r="PVK711" s="28"/>
      <c r="PVL711" s="243"/>
      <c r="PVM711" s="28"/>
      <c r="PVN711" s="243"/>
      <c r="PVO711" s="28"/>
      <c r="PVP711" s="243"/>
      <c r="PVQ711" s="28"/>
      <c r="PVR711" s="243"/>
      <c r="PVS711" s="28"/>
      <c r="PVT711" s="243"/>
      <c r="PVU711" s="28"/>
      <c r="PVV711" s="243"/>
      <c r="PVW711" s="28"/>
      <c r="PVX711" s="243"/>
      <c r="PVY711" s="28"/>
      <c r="PVZ711" s="243"/>
      <c r="PWA711" s="28"/>
      <c r="PWB711" s="243"/>
      <c r="PWC711" s="28"/>
      <c r="PWD711" s="243"/>
      <c r="PWE711" s="28"/>
      <c r="PWF711" s="243"/>
      <c r="PWG711" s="28"/>
      <c r="PWH711" s="243"/>
      <c r="PWI711" s="28"/>
      <c r="PWJ711" s="243"/>
      <c r="PWK711" s="28"/>
      <c r="PWL711" s="243"/>
      <c r="PWM711" s="28"/>
      <c r="PWN711" s="243"/>
      <c r="PWO711" s="28"/>
      <c r="PWP711" s="243"/>
      <c r="PWQ711" s="28"/>
      <c r="PWR711" s="243"/>
      <c r="PWS711" s="28"/>
      <c r="PWT711" s="243"/>
      <c r="PWU711" s="28"/>
      <c r="PWV711" s="243"/>
      <c r="PWW711" s="28"/>
      <c r="PWX711" s="243"/>
      <c r="PWY711" s="28"/>
      <c r="PWZ711" s="243"/>
      <c r="PXA711" s="28"/>
      <c r="PXB711" s="243"/>
      <c r="PXC711" s="28"/>
      <c r="PXD711" s="243"/>
      <c r="PXE711" s="28"/>
      <c r="PXF711" s="243"/>
      <c r="PXG711" s="28"/>
      <c r="PXH711" s="243"/>
      <c r="PXI711" s="28"/>
      <c r="PXJ711" s="243"/>
      <c r="PXK711" s="28"/>
      <c r="PXL711" s="243"/>
      <c r="PXM711" s="28"/>
      <c r="PXN711" s="243"/>
      <c r="PXO711" s="28"/>
      <c r="PXP711" s="243"/>
      <c r="PXQ711" s="28"/>
      <c r="PXR711" s="243"/>
      <c r="PXS711" s="28"/>
      <c r="PXT711" s="243"/>
      <c r="PXU711" s="28"/>
      <c r="PXV711" s="243"/>
      <c r="PXW711" s="28"/>
      <c r="PXX711" s="243"/>
      <c r="PXY711" s="28"/>
      <c r="PXZ711" s="243"/>
      <c r="PYA711" s="28"/>
      <c r="PYB711" s="243"/>
      <c r="PYC711" s="28"/>
      <c r="PYD711" s="243"/>
      <c r="PYE711" s="28"/>
      <c r="PYF711" s="243"/>
      <c r="PYG711" s="28"/>
      <c r="PYH711" s="243"/>
      <c r="PYI711" s="28"/>
      <c r="PYJ711" s="243"/>
      <c r="PYK711" s="28"/>
      <c r="PYL711" s="243"/>
      <c r="PYM711" s="28"/>
      <c r="PYN711" s="243"/>
      <c r="PYO711" s="28"/>
      <c r="PYP711" s="243"/>
      <c r="PYQ711" s="28"/>
      <c r="PYR711" s="243"/>
      <c r="PYS711" s="28"/>
      <c r="PYT711" s="243"/>
      <c r="PYU711" s="28"/>
      <c r="PYV711" s="243"/>
      <c r="PYW711" s="28"/>
      <c r="PYX711" s="243"/>
      <c r="PYY711" s="28"/>
      <c r="PYZ711" s="243"/>
      <c r="PZA711" s="28"/>
      <c r="PZB711" s="243"/>
      <c r="PZC711" s="28"/>
      <c r="PZD711" s="243"/>
      <c r="PZE711" s="28"/>
      <c r="PZF711" s="243"/>
      <c r="PZG711" s="28"/>
      <c r="PZH711" s="243"/>
      <c r="PZI711" s="28"/>
      <c r="PZJ711" s="243"/>
      <c r="PZK711" s="28"/>
      <c r="PZL711" s="243"/>
      <c r="PZM711" s="28"/>
      <c r="PZN711" s="243"/>
      <c r="PZO711" s="28"/>
      <c r="PZP711" s="243"/>
      <c r="PZQ711" s="28"/>
      <c r="PZR711" s="243"/>
      <c r="PZS711" s="28"/>
      <c r="PZT711" s="243"/>
      <c r="PZU711" s="28"/>
      <c r="PZV711" s="243"/>
      <c r="PZW711" s="28"/>
      <c r="PZX711" s="243"/>
      <c r="PZY711" s="28"/>
      <c r="PZZ711" s="243"/>
      <c r="QAA711" s="28"/>
      <c r="QAB711" s="243"/>
      <c r="QAC711" s="28"/>
      <c r="QAD711" s="243"/>
      <c r="QAE711" s="28"/>
      <c r="QAF711" s="243"/>
      <c r="QAG711" s="28"/>
      <c r="QAH711" s="243"/>
      <c r="QAI711" s="28"/>
      <c r="QAJ711" s="243"/>
      <c r="QAK711" s="28"/>
      <c r="QAL711" s="243"/>
      <c r="QAM711" s="28"/>
      <c r="QAN711" s="243"/>
      <c r="QAO711" s="28"/>
      <c r="QAP711" s="243"/>
      <c r="QAQ711" s="28"/>
      <c r="QAR711" s="243"/>
      <c r="QAS711" s="28"/>
      <c r="QAT711" s="243"/>
      <c r="QAU711" s="28"/>
      <c r="QAV711" s="243"/>
      <c r="QAW711" s="28"/>
      <c r="QAX711" s="243"/>
      <c r="QAY711" s="28"/>
      <c r="QAZ711" s="243"/>
      <c r="QBA711" s="28"/>
      <c r="QBB711" s="243"/>
      <c r="QBC711" s="28"/>
      <c r="QBD711" s="243"/>
      <c r="QBE711" s="28"/>
      <c r="QBF711" s="243"/>
      <c r="QBG711" s="28"/>
      <c r="QBH711" s="243"/>
      <c r="QBI711" s="28"/>
      <c r="QBJ711" s="243"/>
      <c r="QBK711" s="28"/>
      <c r="QBL711" s="243"/>
      <c r="QBM711" s="28"/>
      <c r="QBN711" s="243"/>
      <c r="QBO711" s="28"/>
      <c r="QBP711" s="243"/>
      <c r="QBQ711" s="28"/>
      <c r="QBR711" s="243"/>
      <c r="QBS711" s="28"/>
      <c r="QBT711" s="243"/>
      <c r="QBU711" s="28"/>
      <c r="QBV711" s="243"/>
      <c r="QBW711" s="28"/>
      <c r="QBX711" s="243"/>
      <c r="QBY711" s="28"/>
      <c r="QBZ711" s="243"/>
      <c r="QCA711" s="28"/>
      <c r="QCB711" s="243"/>
      <c r="QCC711" s="28"/>
      <c r="QCD711" s="243"/>
      <c r="QCE711" s="28"/>
      <c r="QCF711" s="243"/>
      <c r="QCG711" s="28"/>
      <c r="QCH711" s="243"/>
      <c r="QCI711" s="28"/>
      <c r="QCJ711" s="243"/>
      <c r="QCK711" s="28"/>
      <c r="QCL711" s="243"/>
      <c r="QCM711" s="28"/>
      <c r="QCN711" s="243"/>
      <c r="QCO711" s="28"/>
      <c r="QCP711" s="243"/>
      <c r="QCQ711" s="28"/>
      <c r="QCR711" s="243"/>
      <c r="QCS711" s="28"/>
      <c r="QCT711" s="243"/>
      <c r="QCU711" s="28"/>
      <c r="QCV711" s="243"/>
      <c r="QCW711" s="28"/>
      <c r="QCX711" s="243"/>
      <c r="QCY711" s="28"/>
      <c r="QCZ711" s="243"/>
      <c r="QDA711" s="28"/>
      <c r="QDB711" s="243"/>
      <c r="QDC711" s="28"/>
      <c r="QDD711" s="243"/>
      <c r="QDE711" s="28"/>
      <c r="QDF711" s="243"/>
      <c r="QDG711" s="28"/>
      <c r="QDH711" s="243"/>
      <c r="QDI711" s="28"/>
      <c r="QDJ711" s="243"/>
      <c r="QDK711" s="28"/>
      <c r="QDL711" s="243"/>
      <c r="QDM711" s="28"/>
      <c r="QDN711" s="243"/>
      <c r="QDO711" s="28"/>
      <c r="QDP711" s="243"/>
      <c r="QDQ711" s="28"/>
      <c r="QDR711" s="243"/>
      <c r="QDS711" s="28"/>
      <c r="QDT711" s="243"/>
      <c r="QDU711" s="28"/>
      <c r="QDV711" s="243"/>
      <c r="QDW711" s="28"/>
      <c r="QDX711" s="243"/>
      <c r="QDY711" s="28"/>
      <c r="QDZ711" s="243"/>
      <c r="QEA711" s="28"/>
      <c r="QEB711" s="243"/>
      <c r="QEC711" s="28"/>
      <c r="QED711" s="243"/>
      <c r="QEE711" s="28"/>
      <c r="QEF711" s="243"/>
      <c r="QEG711" s="28"/>
      <c r="QEH711" s="243"/>
      <c r="QEI711" s="28"/>
      <c r="QEJ711" s="243"/>
      <c r="QEK711" s="28"/>
      <c r="QEL711" s="243"/>
      <c r="QEM711" s="28"/>
      <c r="QEN711" s="243"/>
      <c r="QEO711" s="28"/>
      <c r="QEP711" s="243"/>
      <c r="QEQ711" s="28"/>
      <c r="QER711" s="243"/>
      <c r="QES711" s="28"/>
      <c r="QET711" s="243"/>
      <c r="QEU711" s="28"/>
      <c r="QEV711" s="243"/>
      <c r="QEW711" s="28"/>
      <c r="QEX711" s="243"/>
      <c r="QEY711" s="28"/>
      <c r="QEZ711" s="243"/>
      <c r="QFA711" s="28"/>
      <c r="QFB711" s="243"/>
      <c r="QFC711" s="28"/>
      <c r="QFD711" s="243"/>
      <c r="QFE711" s="28"/>
      <c r="QFF711" s="243"/>
      <c r="QFG711" s="28"/>
      <c r="QFH711" s="243"/>
      <c r="QFI711" s="28"/>
      <c r="QFJ711" s="243"/>
      <c r="QFK711" s="28"/>
      <c r="QFL711" s="243"/>
      <c r="QFM711" s="28"/>
      <c r="QFN711" s="243"/>
      <c r="QFO711" s="28"/>
      <c r="QFP711" s="243"/>
      <c r="QFQ711" s="28"/>
      <c r="QFR711" s="243"/>
      <c r="QFS711" s="28"/>
      <c r="QFT711" s="243"/>
      <c r="QFU711" s="28"/>
      <c r="QFV711" s="243"/>
      <c r="QFW711" s="28"/>
      <c r="QFX711" s="243"/>
      <c r="QFY711" s="28"/>
      <c r="QFZ711" s="243"/>
      <c r="QGA711" s="28"/>
      <c r="QGB711" s="243"/>
      <c r="QGC711" s="28"/>
      <c r="QGD711" s="243"/>
      <c r="QGE711" s="28"/>
      <c r="QGF711" s="243"/>
      <c r="QGG711" s="28"/>
      <c r="QGH711" s="243"/>
      <c r="QGI711" s="28"/>
      <c r="QGJ711" s="243"/>
      <c r="QGK711" s="28"/>
      <c r="QGL711" s="243"/>
      <c r="QGM711" s="28"/>
      <c r="QGN711" s="243"/>
      <c r="QGO711" s="28"/>
      <c r="QGP711" s="243"/>
      <c r="QGQ711" s="28"/>
      <c r="QGR711" s="243"/>
      <c r="QGS711" s="28"/>
      <c r="QGT711" s="243"/>
      <c r="QGU711" s="28"/>
      <c r="QGV711" s="243"/>
      <c r="QGW711" s="28"/>
      <c r="QGX711" s="243"/>
      <c r="QGY711" s="28"/>
      <c r="QGZ711" s="243"/>
      <c r="QHA711" s="28"/>
      <c r="QHB711" s="243"/>
      <c r="QHC711" s="28"/>
      <c r="QHD711" s="243"/>
      <c r="QHE711" s="28"/>
      <c r="QHF711" s="243"/>
      <c r="QHG711" s="28"/>
      <c r="QHH711" s="243"/>
      <c r="QHI711" s="28"/>
      <c r="QHJ711" s="243"/>
      <c r="QHK711" s="28"/>
      <c r="QHL711" s="243"/>
      <c r="QHM711" s="28"/>
      <c r="QHN711" s="243"/>
      <c r="QHO711" s="28"/>
      <c r="QHP711" s="243"/>
      <c r="QHQ711" s="28"/>
      <c r="QHR711" s="243"/>
      <c r="QHS711" s="28"/>
      <c r="QHT711" s="243"/>
      <c r="QHU711" s="28"/>
      <c r="QHV711" s="243"/>
      <c r="QHW711" s="28"/>
      <c r="QHX711" s="243"/>
      <c r="QHY711" s="28"/>
      <c r="QHZ711" s="243"/>
      <c r="QIA711" s="28"/>
      <c r="QIB711" s="243"/>
      <c r="QIC711" s="28"/>
      <c r="QID711" s="243"/>
      <c r="QIE711" s="28"/>
      <c r="QIF711" s="243"/>
      <c r="QIG711" s="28"/>
      <c r="QIH711" s="243"/>
      <c r="QII711" s="28"/>
      <c r="QIJ711" s="243"/>
      <c r="QIK711" s="28"/>
      <c r="QIL711" s="243"/>
      <c r="QIM711" s="28"/>
      <c r="QIN711" s="243"/>
      <c r="QIO711" s="28"/>
      <c r="QIP711" s="243"/>
      <c r="QIQ711" s="28"/>
      <c r="QIR711" s="243"/>
      <c r="QIS711" s="28"/>
      <c r="QIT711" s="243"/>
      <c r="QIU711" s="28"/>
      <c r="QIV711" s="243"/>
      <c r="QIW711" s="28"/>
      <c r="QIX711" s="243"/>
      <c r="QIY711" s="28"/>
      <c r="QIZ711" s="243"/>
      <c r="QJA711" s="28"/>
      <c r="QJB711" s="243"/>
      <c r="QJC711" s="28"/>
      <c r="QJD711" s="243"/>
      <c r="QJE711" s="28"/>
      <c r="QJF711" s="243"/>
      <c r="QJG711" s="28"/>
      <c r="QJH711" s="243"/>
      <c r="QJI711" s="28"/>
      <c r="QJJ711" s="243"/>
      <c r="QJK711" s="28"/>
      <c r="QJL711" s="243"/>
      <c r="QJM711" s="28"/>
      <c r="QJN711" s="243"/>
      <c r="QJO711" s="28"/>
      <c r="QJP711" s="243"/>
      <c r="QJQ711" s="28"/>
      <c r="QJR711" s="243"/>
      <c r="QJS711" s="28"/>
      <c r="QJT711" s="243"/>
      <c r="QJU711" s="28"/>
      <c r="QJV711" s="243"/>
      <c r="QJW711" s="28"/>
      <c r="QJX711" s="243"/>
      <c r="QJY711" s="28"/>
      <c r="QJZ711" s="243"/>
      <c r="QKA711" s="28"/>
      <c r="QKB711" s="243"/>
      <c r="QKC711" s="28"/>
      <c r="QKD711" s="243"/>
      <c r="QKE711" s="28"/>
      <c r="QKF711" s="243"/>
      <c r="QKG711" s="28"/>
      <c r="QKH711" s="243"/>
      <c r="QKI711" s="28"/>
      <c r="QKJ711" s="243"/>
      <c r="QKK711" s="28"/>
      <c r="QKL711" s="243"/>
      <c r="QKM711" s="28"/>
      <c r="QKN711" s="243"/>
      <c r="QKO711" s="28"/>
      <c r="QKP711" s="243"/>
      <c r="QKQ711" s="28"/>
      <c r="QKR711" s="243"/>
      <c r="QKS711" s="28"/>
      <c r="QKT711" s="243"/>
      <c r="QKU711" s="28"/>
      <c r="QKV711" s="243"/>
      <c r="QKW711" s="28"/>
      <c r="QKX711" s="243"/>
      <c r="QKY711" s="28"/>
      <c r="QKZ711" s="243"/>
      <c r="QLA711" s="28"/>
      <c r="QLB711" s="243"/>
      <c r="QLC711" s="28"/>
      <c r="QLD711" s="243"/>
      <c r="QLE711" s="28"/>
      <c r="QLF711" s="243"/>
      <c r="QLG711" s="28"/>
      <c r="QLH711" s="243"/>
      <c r="QLI711" s="28"/>
      <c r="QLJ711" s="243"/>
      <c r="QLK711" s="28"/>
      <c r="QLL711" s="243"/>
      <c r="QLM711" s="28"/>
      <c r="QLN711" s="243"/>
      <c r="QLO711" s="28"/>
      <c r="QLP711" s="243"/>
      <c r="QLQ711" s="28"/>
      <c r="QLR711" s="243"/>
      <c r="QLS711" s="28"/>
      <c r="QLT711" s="243"/>
      <c r="QLU711" s="28"/>
      <c r="QLV711" s="243"/>
      <c r="QLW711" s="28"/>
      <c r="QLX711" s="243"/>
      <c r="QLY711" s="28"/>
      <c r="QLZ711" s="243"/>
      <c r="QMA711" s="28"/>
      <c r="QMB711" s="243"/>
      <c r="QMC711" s="28"/>
      <c r="QMD711" s="243"/>
      <c r="QME711" s="28"/>
      <c r="QMF711" s="243"/>
      <c r="QMG711" s="28"/>
      <c r="QMH711" s="243"/>
      <c r="QMI711" s="28"/>
      <c r="QMJ711" s="243"/>
      <c r="QMK711" s="28"/>
      <c r="QML711" s="243"/>
      <c r="QMM711" s="28"/>
      <c r="QMN711" s="243"/>
      <c r="QMO711" s="28"/>
      <c r="QMP711" s="243"/>
      <c r="QMQ711" s="28"/>
      <c r="QMR711" s="243"/>
      <c r="QMS711" s="28"/>
      <c r="QMT711" s="243"/>
      <c r="QMU711" s="28"/>
      <c r="QMV711" s="243"/>
      <c r="QMW711" s="28"/>
      <c r="QMX711" s="243"/>
      <c r="QMY711" s="28"/>
      <c r="QMZ711" s="243"/>
      <c r="QNA711" s="28"/>
      <c r="QNB711" s="243"/>
      <c r="QNC711" s="28"/>
      <c r="QND711" s="243"/>
      <c r="QNE711" s="28"/>
      <c r="QNF711" s="243"/>
      <c r="QNG711" s="28"/>
      <c r="QNH711" s="243"/>
      <c r="QNI711" s="28"/>
      <c r="QNJ711" s="243"/>
      <c r="QNK711" s="28"/>
      <c r="QNL711" s="243"/>
      <c r="QNM711" s="28"/>
      <c r="QNN711" s="243"/>
      <c r="QNO711" s="28"/>
      <c r="QNP711" s="243"/>
      <c r="QNQ711" s="28"/>
      <c r="QNR711" s="243"/>
      <c r="QNS711" s="28"/>
      <c r="QNT711" s="243"/>
      <c r="QNU711" s="28"/>
      <c r="QNV711" s="243"/>
      <c r="QNW711" s="28"/>
      <c r="QNX711" s="243"/>
      <c r="QNY711" s="28"/>
      <c r="QNZ711" s="243"/>
      <c r="QOA711" s="28"/>
      <c r="QOB711" s="243"/>
      <c r="QOC711" s="28"/>
      <c r="QOD711" s="243"/>
      <c r="QOE711" s="28"/>
      <c r="QOF711" s="243"/>
      <c r="QOG711" s="28"/>
      <c r="QOH711" s="243"/>
      <c r="QOI711" s="28"/>
      <c r="QOJ711" s="243"/>
      <c r="QOK711" s="28"/>
      <c r="QOL711" s="243"/>
      <c r="QOM711" s="28"/>
      <c r="QON711" s="243"/>
      <c r="QOO711" s="28"/>
      <c r="QOP711" s="243"/>
      <c r="QOQ711" s="28"/>
      <c r="QOR711" s="243"/>
      <c r="QOS711" s="28"/>
      <c r="QOT711" s="243"/>
      <c r="QOU711" s="28"/>
      <c r="QOV711" s="243"/>
      <c r="QOW711" s="28"/>
      <c r="QOX711" s="243"/>
      <c r="QOY711" s="28"/>
      <c r="QOZ711" s="243"/>
      <c r="QPA711" s="28"/>
      <c r="QPB711" s="243"/>
      <c r="QPC711" s="28"/>
      <c r="QPD711" s="243"/>
      <c r="QPE711" s="28"/>
      <c r="QPF711" s="243"/>
      <c r="QPG711" s="28"/>
      <c r="QPH711" s="243"/>
      <c r="QPI711" s="28"/>
      <c r="QPJ711" s="243"/>
      <c r="QPK711" s="28"/>
      <c r="QPL711" s="243"/>
      <c r="QPM711" s="28"/>
      <c r="QPN711" s="243"/>
      <c r="QPO711" s="28"/>
      <c r="QPP711" s="243"/>
      <c r="QPQ711" s="28"/>
      <c r="QPR711" s="243"/>
      <c r="QPS711" s="28"/>
      <c r="QPT711" s="243"/>
      <c r="QPU711" s="28"/>
      <c r="QPV711" s="243"/>
      <c r="QPW711" s="28"/>
      <c r="QPX711" s="243"/>
      <c r="QPY711" s="28"/>
      <c r="QPZ711" s="243"/>
      <c r="QQA711" s="28"/>
      <c r="QQB711" s="243"/>
      <c r="QQC711" s="28"/>
      <c r="QQD711" s="243"/>
      <c r="QQE711" s="28"/>
      <c r="QQF711" s="243"/>
      <c r="QQG711" s="28"/>
      <c r="QQH711" s="243"/>
      <c r="QQI711" s="28"/>
      <c r="QQJ711" s="243"/>
      <c r="QQK711" s="28"/>
      <c r="QQL711" s="243"/>
      <c r="QQM711" s="28"/>
      <c r="QQN711" s="243"/>
      <c r="QQO711" s="28"/>
      <c r="QQP711" s="243"/>
      <c r="QQQ711" s="28"/>
      <c r="QQR711" s="243"/>
      <c r="QQS711" s="28"/>
      <c r="QQT711" s="243"/>
      <c r="QQU711" s="28"/>
      <c r="QQV711" s="243"/>
      <c r="QQW711" s="28"/>
      <c r="QQX711" s="243"/>
      <c r="QQY711" s="28"/>
      <c r="QQZ711" s="243"/>
      <c r="QRA711" s="28"/>
      <c r="QRB711" s="243"/>
      <c r="QRC711" s="28"/>
      <c r="QRD711" s="243"/>
      <c r="QRE711" s="28"/>
      <c r="QRF711" s="243"/>
      <c r="QRG711" s="28"/>
      <c r="QRH711" s="243"/>
      <c r="QRI711" s="28"/>
      <c r="QRJ711" s="243"/>
      <c r="QRK711" s="28"/>
      <c r="QRL711" s="243"/>
      <c r="QRM711" s="28"/>
      <c r="QRN711" s="243"/>
      <c r="QRO711" s="28"/>
      <c r="QRP711" s="243"/>
      <c r="QRQ711" s="28"/>
      <c r="QRR711" s="243"/>
      <c r="QRS711" s="28"/>
      <c r="QRT711" s="243"/>
      <c r="QRU711" s="28"/>
      <c r="QRV711" s="243"/>
      <c r="QRW711" s="28"/>
      <c r="QRX711" s="243"/>
      <c r="QRY711" s="28"/>
      <c r="QRZ711" s="243"/>
      <c r="QSA711" s="28"/>
      <c r="QSB711" s="243"/>
      <c r="QSC711" s="28"/>
      <c r="QSD711" s="243"/>
      <c r="QSE711" s="28"/>
      <c r="QSF711" s="243"/>
      <c r="QSG711" s="28"/>
      <c r="QSH711" s="243"/>
      <c r="QSI711" s="28"/>
      <c r="QSJ711" s="243"/>
      <c r="QSK711" s="28"/>
      <c r="QSL711" s="243"/>
      <c r="QSM711" s="28"/>
      <c r="QSN711" s="243"/>
      <c r="QSO711" s="28"/>
      <c r="QSP711" s="243"/>
      <c r="QSQ711" s="28"/>
      <c r="QSR711" s="243"/>
      <c r="QSS711" s="28"/>
      <c r="QST711" s="243"/>
      <c r="QSU711" s="28"/>
      <c r="QSV711" s="243"/>
      <c r="QSW711" s="28"/>
      <c r="QSX711" s="243"/>
      <c r="QSY711" s="28"/>
      <c r="QSZ711" s="243"/>
      <c r="QTA711" s="28"/>
      <c r="QTB711" s="243"/>
      <c r="QTC711" s="28"/>
      <c r="QTD711" s="243"/>
      <c r="QTE711" s="28"/>
      <c r="QTF711" s="243"/>
      <c r="QTG711" s="28"/>
      <c r="QTH711" s="243"/>
      <c r="QTI711" s="28"/>
      <c r="QTJ711" s="243"/>
      <c r="QTK711" s="28"/>
      <c r="QTL711" s="243"/>
      <c r="QTM711" s="28"/>
      <c r="QTN711" s="243"/>
      <c r="QTO711" s="28"/>
      <c r="QTP711" s="243"/>
      <c r="QTQ711" s="28"/>
      <c r="QTR711" s="243"/>
      <c r="QTS711" s="28"/>
      <c r="QTT711" s="243"/>
      <c r="QTU711" s="28"/>
      <c r="QTV711" s="243"/>
      <c r="QTW711" s="28"/>
      <c r="QTX711" s="243"/>
      <c r="QTY711" s="28"/>
      <c r="QTZ711" s="243"/>
      <c r="QUA711" s="28"/>
      <c r="QUB711" s="243"/>
      <c r="QUC711" s="28"/>
      <c r="QUD711" s="243"/>
      <c r="QUE711" s="28"/>
      <c r="QUF711" s="243"/>
      <c r="QUG711" s="28"/>
      <c r="QUH711" s="243"/>
      <c r="QUI711" s="28"/>
      <c r="QUJ711" s="243"/>
      <c r="QUK711" s="28"/>
      <c r="QUL711" s="243"/>
      <c r="QUM711" s="28"/>
      <c r="QUN711" s="243"/>
      <c r="QUO711" s="28"/>
      <c r="QUP711" s="243"/>
      <c r="QUQ711" s="28"/>
      <c r="QUR711" s="243"/>
      <c r="QUS711" s="28"/>
      <c r="QUT711" s="243"/>
      <c r="QUU711" s="28"/>
      <c r="QUV711" s="243"/>
      <c r="QUW711" s="28"/>
      <c r="QUX711" s="243"/>
      <c r="QUY711" s="28"/>
      <c r="QUZ711" s="243"/>
      <c r="QVA711" s="28"/>
      <c r="QVB711" s="243"/>
      <c r="QVC711" s="28"/>
      <c r="QVD711" s="243"/>
      <c r="QVE711" s="28"/>
      <c r="QVF711" s="243"/>
      <c r="QVG711" s="28"/>
      <c r="QVH711" s="243"/>
      <c r="QVI711" s="28"/>
      <c r="QVJ711" s="243"/>
      <c r="QVK711" s="28"/>
      <c r="QVL711" s="243"/>
      <c r="QVM711" s="28"/>
      <c r="QVN711" s="243"/>
      <c r="QVO711" s="28"/>
      <c r="QVP711" s="243"/>
      <c r="QVQ711" s="28"/>
      <c r="QVR711" s="243"/>
      <c r="QVS711" s="28"/>
      <c r="QVT711" s="243"/>
      <c r="QVU711" s="28"/>
      <c r="QVV711" s="243"/>
      <c r="QVW711" s="28"/>
      <c r="QVX711" s="243"/>
      <c r="QVY711" s="28"/>
      <c r="QVZ711" s="243"/>
      <c r="QWA711" s="28"/>
      <c r="QWB711" s="243"/>
      <c r="QWC711" s="28"/>
      <c r="QWD711" s="243"/>
      <c r="QWE711" s="28"/>
      <c r="QWF711" s="243"/>
      <c r="QWG711" s="28"/>
      <c r="QWH711" s="243"/>
      <c r="QWI711" s="28"/>
      <c r="QWJ711" s="243"/>
      <c r="QWK711" s="28"/>
      <c r="QWL711" s="243"/>
      <c r="QWM711" s="28"/>
      <c r="QWN711" s="243"/>
      <c r="QWO711" s="28"/>
      <c r="QWP711" s="243"/>
      <c r="QWQ711" s="28"/>
      <c r="QWR711" s="243"/>
      <c r="QWS711" s="28"/>
      <c r="QWT711" s="243"/>
      <c r="QWU711" s="28"/>
      <c r="QWV711" s="243"/>
      <c r="QWW711" s="28"/>
      <c r="QWX711" s="243"/>
      <c r="QWY711" s="28"/>
      <c r="QWZ711" s="243"/>
      <c r="QXA711" s="28"/>
      <c r="QXB711" s="243"/>
      <c r="QXC711" s="28"/>
      <c r="QXD711" s="243"/>
      <c r="QXE711" s="28"/>
      <c r="QXF711" s="243"/>
      <c r="QXG711" s="28"/>
      <c r="QXH711" s="243"/>
      <c r="QXI711" s="28"/>
      <c r="QXJ711" s="243"/>
      <c r="QXK711" s="28"/>
      <c r="QXL711" s="243"/>
      <c r="QXM711" s="28"/>
      <c r="QXN711" s="243"/>
      <c r="QXO711" s="28"/>
      <c r="QXP711" s="243"/>
      <c r="QXQ711" s="28"/>
      <c r="QXR711" s="243"/>
      <c r="QXS711" s="28"/>
      <c r="QXT711" s="243"/>
      <c r="QXU711" s="28"/>
      <c r="QXV711" s="243"/>
      <c r="QXW711" s="28"/>
      <c r="QXX711" s="243"/>
      <c r="QXY711" s="28"/>
      <c r="QXZ711" s="243"/>
      <c r="QYA711" s="28"/>
      <c r="QYB711" s="243"/>
      <c r="QYC711" s="28"/>
      <c r="QYD711" s="243"/>
      <c r="QYE711" s="28"/>
      <c r="QYF711" s="243"/>
      <c r="QYG711" s="28"/>
      <c r="QYH711" s="243"/>
      <c r="QYI711" s="28"/>
      <c r="QYJ711" s="243"/>
      <c r="QYK711" s="28"/>
      <c r="QYL711" s="243"/>
      <c r="QYM711" s="28"/>
      <c r="QYN711" s="243"/>
      <c r="QYO711" s="28"/>
      <c r="QYP711" s="243"/>
      <c r="QYQ711" s="28"/>
      <c r="QYR711" s="243"/>
      <c r="QYS711" s="28"/>
      <c r="QYT711" s="243"/>
      <c r="QYU711" s="28"/>
      <c r="QYV711" s="243"/>
      <c r="QYW711" s="28"/>
      <c r="QYX711" s="243"/>
      <c r="QYY711" s="28"/>
      <c r="QYZ711" s="243"/>
      <c r="QZA711" s="28"/>
      <c r="QZB711" s="243"/>
      <c r="QZC711" s="28"/>
      <c r="QZD711" s="243"/>
      <c r="QZE711" s="28"/>
      <c r="QZF711" s="243"/>
      <c r="QZG711" s="28"/>
      <c r="QZH711" s="243"/>
      <c r="QZI711" s="28"/>
      <c r="QZJ711" s="243"/>
      <c r="QZK711" s="28"/>
      <c r="QZL711" s="243"/>
      <c r="QZM711" s="28"/>
      <c r="QZN711" s="243"/>
      <c r="QZO711" s="28"/>
      <c r="QZP711" s="243"/>
      <c r="QZQ711" s="28"/>
      <c r="QZR711" s="243"/>
      <c r="QZS711" s="28"/>
      <c r="QZT711" s="243"/>
      <c r="QZU711" s="28"/>
      <c r="QZV711" s="243"/>
      <c r="QZW711" s="28"/>
      <c r="QZX711" s="243"/>
      <c r="QZY711" s="28"/>
      <c r="QZZ711" s="243"/>
      <c r="RAA711" s="28"/>
      <c r="RAB711" s="243"/>
      <c r="RAC711" s="28"/>
      <c r="RAD711" s="243"/>
      <c r="RAE711" s="28"/>
      <c r="RAF711" s="243"/>
      <c r="RAG711" s="28"/>
      <c r="RAH711" s="243"/>
      <c r="RAI711" s="28"/>
      <c r="RAJ711" s="243"/>
      <c r="RAK711" s="28"/>
      <c r="RAL711" s="243"/>
      <c r="RAM711" s="28"/>
      <c r="RAN711" s="243"/>
      <c r="RAO711" s="28"/>
      <c r="RAP711" s="243"/>
      <c r="RAQ711" s="28"/>
      <c r="RAR711" s="243"/>
      <c r="RAS711" s="28"/>
      <c r="RAT711" s="243"/>
      <c r="RAU711" s="28"/>
      <c r="RAV711" s="243"/>
      <c r="RAW711" s="28"/>
      <c r="RAX711" s="243"/>
      <c r="RAY711" s="28"/>
      <c r="RAZ711" s="243"/>
      <c r="RBA711" s="28"/>
      <c r="RBB711" s="243"/>
      <c r="RBC711" s="28"/>
      <c r="RBD711" s="243"/>
      <c r="RBE711" s="28"/>
      <c r="RBF711" s="243"/>
      <c r="RBG711" s="28"/>
      <c r="RBH711" s="243"/>
      <c r="RBI711" s="28"/>
      <c r="RBJ711" s="243"/>
      <c r="RBK711" s="28"/>
      <c r="RBL711" s="243"/>
      <c r="RBM711" s="28"/>
      <c r="RBN711" s="243"/>
      <c r="RBO711" s="28"/>
      <c r="RBP711" s="243"/>
      <c r="RBQ711" s="28"/>
      <c r="RBR711" s="243"/>
      <c r="RBS711" s="28"/>
      <c r="RBT711" s="243"/>
      <c r="RBU711" s="28"/>
      <c r="RBV711" s="243"/>
      <c r="RBW711" s="28"/>
      <c r="RBX711" s="243"/>
      <c r="RBY711" s="28"/>
      <c r="RBZ711" s="243"/>
      <c r="RCA711" s="28"/>
      <c r="RCB711" s="243"/>
      <c r="RCC711" s="28"/>
      <c r="RCD711" s="243"/>
      <c r="RCE711" s="28"/>
      <c r="RCF711" s="243"/>
      <c r="RCG711" s="28"/>
      <c r="RCH711" s="243"/>
      <c r="RCI711" s="28"/>
      <c r="RCJ711" s="243"/>
      <c r="RCK711" s="28"/>
      <c r="RCL711" s="243"/>
      <c r="RCM711" s="28"/>
      <c r="RCN711" s="243"/>
      <c r="RCO711" s="28"/>
      <c r="RCP711" s="243"/>
      <c r="RCQ711" s="28"/>
      <c r="RCR711" s="243"/>
      <c r="RCS711" s="28"/>
      <c r="RCT711" s="243"/>
      <c r="RCU711" s="28"/>
      <c r="RCV711" s="243"/>
      <c r="RCW711" s="28"/>
      <c r="RCX711" s="243"/>
      <c r="RCY711" s="28"/>
      <c r="RCZ711" s="243"/>
      <c r="RDA711" s="28"/>
      <c r="RDB711" s="243"/>
      <c r="RDC711" s="28"/>
      <c r="RDD711" s="243"/>
      <c r="RDE711" s="28"/>
      <c r="RDF711" s="243"/>
      <c r="RDG711" s="28"/>
      <c r="RDH711" s="243"/>
      <c r="RDI711" s="28"/>
      <c r="RDJ711" s="243"/>
      <c r="RDK711" s="28"/>
      <c r="RDL711" s="243"/>
      <c r="RDM711" s="28"/>
      <c r="RDN711" s="243"/>
      <c r="RDO711" s="28"/>
      <c r="RDP711" s="243"/>
      <c r="RDQ711" s="28"/>
      <c r="RDR711" s="243"/>
      <c r="RDS711" s="28"/>
      <c r="RDT711" s="243"/>
      <c r="RDU711" s="28"/>
      <c r="RDV711" s="243"/>
      <c r="RDW711" s="28"/>
      <c r="RDX711" s="243"/>
      <c r="RDY711" s="28"/>
      <c r="RDZ711" s="243"/>
      <c r="REA711" s="28"/>
      <c r="REB711" s="243"/>
      <c r="REC711" s="28"/>
      <c r="RED711" s="243"/>
      <c r="REE711" s="28"/>
      <c r="REF711" s="243"/>
      <c r="REG711" s="28"/>
      <c r="REH711" s="243"/>
      <c r="REI711" s="28"/>
      <c r="REJ711" s="243"/>
      <c r="REK711" s="28"/>
      <c r="REL711" s="243"/>
      <c r="REM711" s="28"/>
      <c r="REN711" s="243"/>
      <c r="REO711" s="28"/>
      <c r="REP711" s="243"/>
      <c r="REQ711" s="28"/>
      <c r="RER711" s="243"/>
      <c r="RES711" s="28"/>
      <c r="RET711" s="243"/>
      <c r="REU711" s="28"/>
      <c r="REV711" s="243"/>
      <c r="REW711" s="28"/>
      <c r="REX711" s="243"/>
      <c r="REY711" s="28"/>
      <c r="REZ711" s="243"/>
      <c r="RFA711" s="28"/>
      <c r="RFB711" s="243"/>
      <c r="RFC711" s="28"/>
      <c r="RFD711" s="243"/>
      <c r="RFE711" s="28"/>
      <c r="RFF711" s="243"/>
      <c r="RFG711" s="28"/>
      <c r="RFH711" s="243"/>
      <c r="RFI711" s="28"/>
      <c r="RFJ711" s="243"/>
      <c r="RFK711" s="28"/>
      <c r="RFL711" s="243"/>
      <c r="RFM711" s="28"/>
      <c r="RFN711" s="243"/>
      <c r="RFO711" s="28"/>
      <c r="RFP711" s="243"/>
      <c r="RFQ711" s="28"/>
      <c r="RFR711" s="243"/>
      <c r="RFS711" s="28"/>
      <c r="RFT711" s="243"/>
      <c r="RFU711" s="28"/>
      <c r="RFV711" s="243"/>
      <c r="RFW711" s="28"/>
      <c r="RFX711" s="243"/>
      <c r="RFY711" s="28"/>
      <c r="RFZ711" s="243"/>
      <c r="RGA711" s="28"/>
      <c r="RGB711" s="243"/>
      <c r="RGC711" s="28"/>
      <c r="RGD711" s="243"/>
      <c r="RGE711" s="28"/>
      <c r="RGF711" s="243"/>
      <c r="RGG711" s="28"/>
      <c r="RGH711" s="243"/>
      <c r="RGI711" s="28"/>
      <c r="RGJ711" s="243"/>
      <c r="RGK711" s="28"/>
      <c r="RGL711" s="243"/>
      <c r="RGM711" s="28"/>
      <c r="RGN711" s="243"/>
      <c r="RGO711" s="28"/>
      <c r="RGP711" s="243"/>
      <c r="RGQ711" s="28"/>
      <c r="RGR711" s="243"/>
      <c r="RGS711" s="28"/>
      <c r="RGT711" s="243"/>
      <c r="RGU711" s="28"/>
      <c r="RGV711" s="243"/>
      <c r="RGW711" s="28"/>
      <c r="RGX711" s="243"/>
      <c r="RGY711" s="28"/>
      <c r="RGZ711" s="243"/>
      <c r="RHA711" s="28"/>
      <c r="RHB711" s="243"/>
      <c r="RHC711" s="28"/>
      <c r="RHD711" s="243"/>
      <c r="RHE711" s="28"/>
      <c r="RHF711" s="243"/>
      <c r="RHG711" s="28"/>
      <c r="RHH711" s="243"/>
      <c r="RHI711" s="28"/>
      <c r="RHJ711" s="243"/>
      <c r="RHK711" s="28"/>
      <c r="RHL711" s="243"/>
      <c r="RHM711" s="28"/>
      <c r="RHN711" s="243"/>
      <c r="RHO711" s="28"/>
      <c r="RHP711" s="243"/>
      <c r="RHQ711" s="28"/>
      <c r="RHR711" s="243"/>
      <c r="RHS711" s="28"/>
      <c r="RHT711" s="243"/>
      <c r="RHU711" s="28"/>
      <c r="RHV711" s="243"/>
      <c r="RHW711" s="28"/>
      <c r="RHX711" s="243"/>
      <c r="RHY711" s="28"/>
      <c r="RHZ711" s="243"/>
      <c r="RIA711" s="28"/>
      <c r="RIB711" s="243"/>
      <c r="RIC711" s="28"/>
      <c r="RID711" s="243"/>
      <c r="RIE711" s="28"/>
      <c r="RIF711" s="243"/>
      <c r="RIG711" s="28"/>
      <c r="RIH711" s="243"/>
      <c r="RII711" s="28"/>
      <c r="RIJ711" s="243"/>
      <c r="RIK711" s="28"/>
      <c r="RIL711" s="243"/>
      <c r="RIM711" s="28"/>
      <c r="RIN711" s="243"/>
      <c r="RIO711" s="28"/>
      <c r="RIP711" s="243"/>
      <c r="RIQ711" s="28"/>
      <c r="RIR711" s="243"/>
      <c r="RIS711" s="28"/>
      <c r="RIT711" s="243"/>
      <c r="RIU711" s="28"/>
      <c r="RIV711" s="243"/>
      <c r="RIW711" s="28"/>
      <c r="RIX711" s="243"/>
      <c r="RIY711" s="28"/>
      <c r="RIZ711" s="243"/>
      <c r="RJA711" s="28"/>
      <c r="RJB711" s="243"/>
      <c r="RJC711" s="28"/>
      <c r="RJD711" s="243"/>
      <c r="RJE711" s="28"/>
      <c r="RJF711" s="243"/>
      <c r="RJG711" s="28"/>
      <c r="RJH711" s="243"/>
      <c r="RJI711" s="28"/>
      <c r="RJJ711" s="243"/>
      <c r="RJK711" s="28"/>
      <c r="RJL711" s="243"/>
      <c r="RJM711" s="28"/>
      <c r="RJN711" s="243"/>
      <c r="RJO711" s="28"/>
      <c r="RJP711" s="243"/>
      <c r="RJQ711" s="28"/>
      <c r="RJR711" s="243"/>
      <c r="RJS711" s="28"/>
      <c r="RJT711" s="243"/>
      <c r="RJU711" s="28"/>
      <c r="RJV711" s="243"/>
      <c r="RJW711" s="28"/>
      <c r="RJX711" s="243"/>
      <c r="RJY711" s="28"/>
      <c r="RJZ711" s="243"/>
      <c r="RKA711" s="28"/>
      <c r="RKB711" s="243"/>
      <c r="RKC711" s="28"/>
      <c r="RKD711" s="243"/>
      <c r="RKE711" s="28"/>
      <c r="RKF711" s="243"/>
      <c r="RKG711" s="28"/>
      <c r="RKH711" s="243"/>
      <c r="RKI711" s="28"/>
      <c r="RKJ711" s="243"/>
      <c r="RKK711" s="28"/>
      <c r="RKL711" s="243"/>
      <c r="RKM711" s="28"/>
      <c r="RKN711" s="243"/>
      <c r="RKO711" s="28"/>
      <c r="RKP711" s="243"/>
      <c r="RKQ711" s="28"/>
      <c r="RKR711" s="243"/>
      <c r="RKS711" s="28"/>
      <c r="RKT711" s="243"/>
      <c r="RKU711" s="28"/>
      <c r="RKV711" s="243"/>
      <c r="RKW711" s="28"/>
      <c r="RKX711" s="243"/>
      <c r="RKY711" s="28"/>
      <c r="RKZ711" s="243"/>
      <c r="RLA711" s="28"/>
      <c r="RLB711" s="243"/>
      <c r="RLC711" s="28"/>
      <c r="RLD711" s="243"/>
      <c r="RLE711" s="28"/>
      <c r="RLF711" s="243"/>
      <c r="RLG711" s="28"/>
      <c r="RLH711" s="243"/>
      <c r="RLI711" s="28"/>
      <c r="RLJ711" s="243"/>
      <c r="RLK711" s="28"/>
      <c r="RLL711" s="243"/>
      <c r="RLM711" s="28"/>
      <c r="RLN711" s="243"/>
      <c r="RLO711" s="28"/>
      <c r="RLP711" s="243"/>
      <c r="RLQ711" s="28"/>
      <c r="RLR711" s="243"/>
      <c r="RLS711" s="28"/>
      <c r="RLT711" s="243"/>
      <c r="RLU711" s="28"/>
      <c r="RLV711" s="243"/>
      <c r="RLW711" s="28"/>
      <c r="RLX711" s="243"/>
      <c r="RLY711" s="28"/>
      <c r="RLZ711" s="243"/>
      <c r="RMA711" s="28"/>
      <c r="RMB711" s="243"/>
      <c r="RMC711" s="28"/>
      <c r="RMD711" s="243"/>
      <c r="RME711" s="28"/>
      <c r="RMF711" s="243"/>
      <c r="RMG711" s="28"/>
      <c r="RMH711" s="243"/>
      <c r="RMI711" s="28"/>
      <c r="RMJ711" s="243"/>
      <c r="RMK711" s="28"/>
      <c r="RML711" s="243"/>
      <c r="RMM711" s="28"/>
      <c r="RMN711" s="243"/>
      <c r="RMO711" s="28"/>
      <c r="RMP711" s="243"/>
      <c r="RMQ711" s="28"/>
      <c r="RMR711" s="243"/>
      <c r="RMS711" s="28"/>
      <c r="RMT711" s="243"/>
      <c r="RMU711" s="28"/>
      <c r="RMV711" s="243"/>
      <c r="RMW711" s="28"/>
      <c r="RMX711" s="243"/>
      <c r="RMY711" s="28"/>
      <c r="RMZ711" s="243"/>
      <c r="RNA711" s="28"/>
      <c r="RNB711" s="243"/>
      <c r="RNC711" s="28"/>
      <c r="RND711" s="243"/>
      <c r="RNE711" s="28"/>
      <c r="RNF711" s="243"/>
      <c r="RNG711" s="28"/>
      <c r="RNH711" s="243"/>
      <c r="RNI711" s="28"/>
      <c r="RNJ711" s="243"/>
      <c r="RNK711" s="28"/>
      <c r="RNL711" s="243"/>
      <c r="RNM711" s="28"/>
      <c r="RNN711" s="243"/>
      <c r="RNO711" s="28"/>
      <c r="RNP711" s="243"/>
      <c r="RNQ711" s="28"/>
      <c r="RNR711" s="243"/>
      <c r="RNS711" s="28"/>
      <c r="RNT711" s="243"/>
      <c r="RNU711" s="28"/>
      <c r="RNV711" s="243"/>
      <c r="RNW711" s="28"/>
      <c r="RNX711" s="243"/>
      <c r="RNY711" s="28"/>
      <c r="RNZ711" s="243"/>
      <c r="ROA711" s="28"/>
      <c r="ROB711" s="243"/>
      <c r="ROC711" s="28"/>
      <c r="ROD711" s="243"/>
      <c r="ROE711" s="28"/>
      <c r="ROF711" s="243"/>
      <c r="ROG711" s="28"/>
      <c r="ROH711" s="243"/>
      <c r="ROI711" s="28"/>
      <c r="ROJ711" s="243"/>
      <c r="ROK711" s="28"/>
      <c r="ROL711" s="243"/>
      <c r="ROM711" s="28"/>
      <c r="RON711" s="243"/>
      <c r="ROO711" s="28"/>
      <c r="ROP711" s="243"/>
      <c r="ROQ711" s="28"/>
      <c r="ROR711" s="243"/>
      <c r="ROS711" s="28"/>
      <c r="ROT711" s="243"/>
      <c r="ROU711" s="28"/>
      <c r="ROV711" s="243"/>
      <c r="ROW711" s="28"/>
      <c r="ROX711" s="243"/>
      <c r="ROY711" s="28"/>
      <c r="ROZ711" s="243"/>
      <c r="RPA711" s="28"/>
      <c r="RPB711" s="243"/>
      <c r="RPC711" s="28"/>
      <c r="RPD711" s="243"/>
      <c r="RPE711" s="28"/>
      <c r="RPF711" s="243"/>
      <c r="RPG711" s="28"/>
      <c r="RPH711" s="243"/>
      <c r="RPI711" s="28"/>
      <c r="RPJ711" s="243"/>
      <c r="RPK711" s="28"/>
      <c r="RPL711" s="243"/>
      <c r="RPM711" s="28"/>
      <c r="RPN711" s="243"/>
      <c r="RPO711" s="28"/>
      <c r="RPP711" s="243"/>
      <c r="RPQ711" s="28"/>
      <c r="RPR711" s="243"/>
      <c r="RPS711" s="28"/>
      <c r="RPT711" s="243"/>
      <c r="RPU711" s="28"/>
      <c r="RPV711" s="243"/>
      <c r="RPW711" s="28"/>
      <c r="RPX711" s="243"/>
      <c r="RPY711" s="28"/>
      <c r="RPZ711" s="243"/>
      <c r="RQA711" s="28"/>
      <c r="RQB711" s="243"/>
      <c r="RQC711" s="28"/>
      <c r="RQD711" s="243"/>
      <c r="RQE711" s="28"/>
      <c r="RQF711" s="243"/>
      <c r="RQG711" s="28"/>
      <c r="RQH711" s="243"/>
      <c r="RQI711" s="28"/>
      <c r="RQJ711" s="243"/>
      <c r="RQK711" s="28"/>
      <c r="RQL711" s="243"/>
      <c r="RQM711" s="28"/>
      <c r="RQN711" s="243"/>
      <c r="RQO711" s="28"/>
      <c r="RQP711" s="243"/>
      <c r="RQQ711" s="28"/>
      <c r="RQR711" s="243"/>
      <c r="RQS711" s="28"/>
      <c r="RQT711" s="243"/>
      <c r="RQU711" s="28"/>
      <c r="RQV711" s="243"/>
      <c r="RQW711" s="28"/>
      <c r="RQX711" s="243"/>
      <c r="RQY711" s="28"/>
      <c r="RQZ711" s="243"/>
      <c r="RRA711" s="28"/>
      <c r="RRB711" s="243"/>
      <c r="RRC711" s="28"/>
      <c r="RRD711" s="243"/>
      <c r="RRE711" s="28"/>
      <c r="RRF711" s="243"/>
      <c r="RRG711" s="28"/>
      <c r="RRH711" s="243"/>
      <c r="RRI711" s="28"/>
      <c r="RRJ711" s="243"/>
      <c r="RRK711" s="28"/>
      <c r="RRL711" s="243"/>
      <c r="RRM711" s="28"/>
      <c r="RRN711" s="243"/>
      <c r="RRO711" s="28"/>
      <c r="RRP711" s="243"/>
      <c r="RRQ711" s="28"/>
      <c r="RRR711" s="243"/>
      <c r="RRS711" s="28"/>
      <c r="RRT711" s="243"/>
      <c r="RRU711" s="28"/>
      <c r="RRV711" s="243"/>
      <c r="RRW711" s="28"/>
      <c r="RRX711" s="243"/>
      <c r="RRY711" s="28"/>
      <c r="RRZ711" s="243"/>
      <c r="RSA711" s="28"/>
      <c r="RSB711" s="243"/>
      <c r="RSC711" s="28"/>
      <c r="RSD711" s="243"/>
      <c r="RSE711" s="28"/>
      <c r="RSF711" s="243"/>
      <c r="RSG711" s="28"/>
      <c r="RSH711" s="243"/>
      <c r="RSI711" s="28"/>
      <c r="RSJ711" s="243"/>
      <c r="RSK711" s="28"/>
      <c r="RSL711" s="243"/>
      <c r="RSM711" s="28"/>
      <c r="RSN711" s="243"/>
      <c r="RSO711" s="28"/>
      <c r="RSP711" s="243"/>
      <c r="RSQ711" s="28"/>
      <c r="RSR711" s="243"/>
      <c r="RSS711" s="28"/>
      <c r="RST711" s="243"/>
      <c r="RSU711" s="28"/>
      <c r="RSV711" s="243"/>
      <c r="RSW711" s="28"/>
      <c r="RSX711" s="243"/>
      <c r="RSY711" s="28"/>
      <c r="RSZ711" s="243"/>
      <c r="RTA711" s="28"/>
      <c r="RTB711" s="243"/>
      <c r="RTC711" s="28"/>
      <c r="RTD711" s="243"/>
      <c r="RTE711" s="28"/>
      <c r="RTF711" s="243"/>
      <c r="RTG711" s="28"/>
      <c r="RTH711" s="243"/>
      <c r="RTI711" s="28"/>
      <c r="RTJ711" s="243"/>
      <c r="RTK711" s="28"/>
      <c r="RTL711" s="243"/>
      <c r="RTM711" s="28"/>
      <c r="RTN711" s="243"/>
      <c r="RTO711" s="28"/>
      <c r="RTP711" s="243"/>
      <c r="RTQ711" s="28"/>
      <c r="RTR711" s="243"/>
      <c r="RTS711" s="28"/>
      <c r="RTT711" s="243"/>
      <c r="RTU711" s="28"/>
      <c r="RTV711" s="243"/>
      <c r="RTW711" s="28"/>
      <c r="RTX711" s="243"/>
      <c r="RTY711" s="28"/>
      <c r="RTZ711" s="243"/>
      <c r="RUA711" s="28"/>
      <c r="RUB711" s="243"/>
      <c r="RUC711" s="28"/>
      <c r="RUD711" s="243"/>
      <c r="RUE711" s="28"/>
      <c r="RUF711" s="243"/>
      <c r="RUG711" s="28"/>
      <c r="RUH711" s="243"/>
      <c r="RUI711" s="28"/>
      <c r="RUJ711" s="243"/>
      <c r="RUK711" s="28"/>
      <c r="RUL711" s="243"/>
      <c r="RUM711" s="28"/>
      <c r="RUN711" s="243"/>
      <c r="RUO711" s="28"/>
      <c r="RUP711" s="243"/>
      <c r="RUQ711" s="28"/>
      <c r="RUR711" s="243"/>
      <c r="RUS711" s="28"/>
      <c r="RUT711" s="243"/>
      <c r="RUU711" s="28"/>
      <c r="RUV711" s="243"/>
      <c r="RUW711" s="28"/>
      <c r="RUX711" s="243"/>
      <c r="RUY711" s="28"/>
      <c r="RUZ711" s="243"/>
      <c r="RVA711" s="28"/>
      <c r="RVB711" s="243"/>
      <c r="RVC711" s="28"/>
      <c r="RVD711" s="243"/>
      <c r="RVE711" s="28"/>
      <c r="RVF711" s="243"/>
      <c r="RVG711" s="28"/>
      <c r="RVH711" s="243"/>
      <c r="RVI711" s="28"/>
      <c r="RVJ711" s="243"/>
      <c r="RVK711" s="28"/>
      <c r="RVL711" s="243"/>
      <c r="RVM711" s="28"/>
      <c r="RVN711" s="243"/>
      <c r="RVO711" s="28"/>
      <c r="RVP711" s="243"/>
      <c r="RVQ711" s="28"/>
      <c r="RVR711" s="243"/>
      <c r="RVS711" s="28"/>
      <c r="RVT711" s="243"/>
      <c r="RVU711" s="28"/>
      <c r="RVV711" s="243"/>
      <c r="RVW711" s="28"/>
      <c r="RVX711" s="243"/>
      <c r="RVY711" s="28"/>
      <c r="RVZ711" s="243"/>
      <c r="RWA711" s="28"/>
      <c r="RWB711" s="243"/>
      <c r="RWC711" s="28"/>
      <c r="RWD711" s="243"/>
      <c r="RWE711" s="28"/>
      <c r="RWF711" s="243"/>
      <c r="RWG711" s="28"/>
      <c r="RWH711" s="243"/>
      <c r="RWI711" s="28"/>
      <c r="RWJ711" s="243"/>
      <c r="RWK711" s="28"/>
      <c r="RWL711" s="243"/>
      <c r="RWM711" s="28"/>
      <c r="RWN711" s="243"/>
      <c r="RWO711" s="28"/>
      <c r="RWP711" s="243"/>
      <c r="RWQ711" s="28"/>
      <c r="RWR711" s="243"/>
      <c r="RWS711" s="28"/>
      <c r="RWT711" s="243"/>
      <c r="RWU711" s="28"/>
      <c r="RWV711" s="243"/>
      <c r="RWW711" s="28"/>
      <c r="RWX711" s="243"/>
      <c r="RWY711" s="28"/>
      <c r="RWZ711" s="243"/>
      <c r="RXA711" s="28"/>
      <c r="RXB711" s="243"/>
      <c r="RXC711" s="28"/>
      <c r="RXD711" s="243"/>
      <c r="RXE711" s="28"/>
      <c r="RXF711" s="243"/>
      <c r="RXG711" s="28"/>
      <c r="RXH711" s="243"/>
      <c r="RXI711" s="28"/>
      <c r="RXJ711" s="243"/>
      <c r="RXK711" s="28"/>
      <c r="RXL711" s="243"/>
      <c r="RXM711" s="28"/>
      <c r="RXN711" s="243"/>
      <c r="RXO711" s="28"/>
      <c r="RXP711" s="243"/>
      <c r="RXQ711" s="28"/>
      <c r="RXR711" s="243"/>
      <c r="RXS711" s="28"/>
      <c r="RXT711" s="243"/>
      <c r="RXU711" s="28"/>
      <c r="RXV711" s="243"/>
      <c r="RXW711" s="28"/>
      <c r="RXX711" s="243"/>
      <c r="RXY711" s="28"/>
      <c r="RXZ711" s="243"/>
      <c r="RYA711" s="28"/>
      <c r="RYB711" s="243"/>
      <c r="RYC711" s="28"/>
      <c r="RYD711" s="243"/>
      <c r="RYE711" s="28"/>
      <c r="RYF711" s="243"/>
      <c r="RYG711" s="28"/>
      <c r="RYH711" s="243"/>
      <c r="RYI711" s="28"/>
      <c r="RYJ711" s="243"/>
      <c r="RYK711" s="28"/>
      <c r="RYL711" s="243"/>
      <c r="RYM711" s="28"/>
      <c r="RYN711" s="243"/>
      <c r="RYO711" s="28"/>
      <c r="RYP711" s="243"/>
      <c r="RYQ711" s="28"/>
      <c r="RYR711" s="243"/>
      <c r="RYS711" s="28"/>
      <c r="RYT711" s="243"/>
      <c r="RYU711" s="28"/>
      <c r="RYV711" s="243"/>
      <c r="RYW711" s="28"/>
      <c r="RYX711" s="243"/>
      <c r="RYY711" s="28"/>
      <c r="RYZ711" s="243"/>
      <c r="RZA711" s="28"/>
      <c r="RZB711" s="243"/>
      <c r="RZC711" s="28"/>
      <c r="RZD711" s="243"/>
      <c r="RZE711" s="28"/>
      <c r="RZF711" s="243"/>
      <c r="RZG711" s="28"/>
      <c r="RZH711" s="243"/>
      <c r="RZI711" s="28"/>
      <c r="RZJ711" s="243"/>
      <c r="RZK711" s="28"/>
      <c r="RZL711" s="243"/>
      <c r="RZM711" s="28"/>
      <c r="RZN711" s="243"/>
      <c r="RZO711" s="28"/>
      <c r="RZP711" s="243"/>
      <c r="RZQ711" s="28"/>
      <c r="RZR711" s="243"/>
      <c r="RZS711" s="28"/>
      <c r="RZT711" s="243"/>
      <c r="RZU711" s="28"/>
      <c r="RZV711" s="243"/>
      <c r="RZW711" s="28"/>
      <c r="RZX711" s="243"/>
      <c r="RZY711" s="28"/>
      <c r="RZZ711" s="243"/>
      <c r="SAA711" s="28"/>
      <c r="SAB711" s="243"/>
      <c r="SAC711" s="28"/>
      <c r="SAD711" s="243"/>
      <c r="SAE711" s="28"/>
      <c r="SAF711" s="243"/>
      <c r="SAG711" s="28"/>
      <c r="SAH711" s="243"/>
      <c r="SAI711" s="28"/>
      <c r="SAJ711" s="243"/>
      <c r="SAK711" s="28"/>
      <c r="SAL711" s="243"/>
      <c r="SAM711" s="28"/>
      <c r="SAN711" s="243"/>
      <c r="SAO711" s="28"/>
      <c r="SAP711" s="243"/>
      <c r="SAQ711" s="28"/>
      <c r="SAR711" s="243"/>
      <c r="SAS711" s="28"/>
      <c r="SAT711" s="243"/>
      <c r="SAU711" s="28"/>
      <c r="SAV711" s="243"/>
      <c r="SAW711" s="28"/>
      <c r="SAX711" s="243"/>
      <c r="SAY711" s="28"/>
      <c r="SAZ711" s="243"/>
      <c r="SBA711" s="28"/>
      <c r="SBB711" s="243"/>
      <c r="SBC711" s="28"/>
      <c r="SBD711" s="243"/>
      <c r="SBE711" s="28"/>
      <c r="SBF711" s="243"/>
      <c r="SBG711" s="28"/>
      <c r="SBH711" s="243"/>
      <c r="SBI711" s="28"/>
      <c r="SBJ711" s="243"/>
      <c r="SBK711" s="28"/>
      <c r="SBL711" s="243"/>
      <c r="SBM711" s="28"/>
      <c r="SBN711" s="243"/>
      <c r="SBO711" s="28"/>
      <c r="SBP711" s="243"/>
      <c r="SBQ711" s="28"/>
      <c r="SBR711" s="243"/>
      <c r="SBS711" s="28"/>
      <c r="SBT711" s="243"/>
      <c r="SBU711" s="28"/>
      <c r="SBV711" s="243"/>
      <c r="SBW711" s="28"/>
      <c r="SBX711" s="243"/>
      <c r="SBY711" s="28"/>
      <c r="SBZ711" s="243"/>
      <c r="SCA711" s="28"/>
      <c r="SCB711" s="243"/>
      <c r="SCC711" s="28"/>
      <c r="SCD711" s="243"/>
      <c r="SCE711" s="28"/>
      <c r="SCF711" s="243"/>
      <c r="SCG711" s="28"/>
      <c r="SCH711" s="243"/>
      <c r="SCI711" s="28"/>
      <c r="SCJ711" s="243"/>
      <c r="SCK711" s="28"/>
      <c r="SCL711" s="243"/>
      <c r="SCM711" s="28"/>
      <c r="SCN711" s="243"/>
      <c r="SCO711" s="28"/>
      <c r="SCP711" s="243"/>
      <c r="SCQ711" s="28"/>
      <c r="SCR711" s="243"/>
      <c r="SCS711" s="28"/>
      <c r="SCT711" s="243"/>
      <c r="SCU711" s="28"/>
      <c r="SCV711" s="243"/>
      <c r="SCW711" s="28"/>
      <c r="SCX711" s="243"/>
      <c r="SCY711" s="28"/>
      <c r="SCZ711" s="243"/>
      <c r="SDA711" s="28"/>
      <c r="SDB711" s="243"/>
      <c r="SDC711" s="28"/>
      <c r="SDD711" s="243"/>
      <c r="SDE711" s="28"/>
      <c r="SDF711" s="243"/>
      <c r="SDG711" s="28"/>
      <c r="SDH711" s="243"/>
      <c r="SDI711" s="28"/>
      <c r="SDJ711" s="243"/>
      <c r="SDK711" s="28"/>
      <c r="SDL711" s="243"/>
      <c r="SDM711" s="28"/>
      <c r="SDN711" s="243"/>
      <c r="SDO711" s="28"/>
      <c r="SDP711" s="243"/>
      <c r="SDQ711" s="28"/>
      <c r="SDR711" s="243"/>
      <c r="SDS711" s="28"/>
      <c r="SDT711" s="243"/>
      <c r="SDU711" s="28"/>
      <c r="SDV711" s="243"/>
      <c r="SDW711" s="28"/>
      <c r="SDX711" s="243"/>
      <c r="SDY711" s="28"/>
      <c r="SDZ711" s="243"/>
      <c r="SEA711" s="28"/>
      <c r="SEB711" s="243"/>
      <c r="SEC711" s="28"/>
      <c r="SED711" s="243"/>
      <c r="SEE711" s="28"/>
      <c r="SEF711" s="243"/>
      <c r="SEG711" s="28"/>
      <c r="SEH711" s="243"/>
      <c r="SEI711" s="28"/>
      <c r="SEJ711" s="243"/>
      <c r="SEK711" s="28"/>
      <c r="SEL711" s="243"/>
      <c r="SEM711" s="28"/>
      <c r="SEN711" s="243"/>
      <c r="SEO711" s="28"/>
      <c r="SEP711" s="243"/>
      <c r="SEQ711" s="28"/>
      <c r="SER711" s="243"/>
      <c r="SES711" s="28"/>
      <c r="SET711" s="243"/>
      <c r="SEU711" s="28"/>
      <c r="SEV711" s="243"/>
      <c r="SEW711" s="28"/>
      <c r="SEX711" s="243"/>
      <c r="SEY711" s="28"/>
      <c r="SEZ711" s="243"/>
      <c r="SFA711" s="28"/>
      <c r="SFB711" s="243"/>
      <c r="SFC711" s="28"/>
      <c r="SFD711" s="243"/>
      <c r="SFE711" s="28"/>
      <c r="SFF711" s="243"/>
      <c r="SFG711" s="28"/>
      <c r="SFH711" s="243"/>
      <c r="SFI711" s="28"/>
      <c r="SFJ711" s="243"/>
      <c r="SFK711" s="28"/>
      <c r="SFL711" s="243"/>
      <c r="SFM711" s="28"/>
      <c r="SFN711" s="243"/>
      <c r="SFO711" s="28"/>
      <c r="SFP711" s="243"/>
      <c r="SFQ711" s="28"/>
      <c r="SFR711" s="243"/>
      <c r="SFS711" s="28"/>
      <c r="SFT711" s="243"/>
      <c r="SFU711" s="28"/>
      <c r="SFV711" s="243"/>
      <c r="SFW711" s="28"/>
      <c r="SFX711" s="243"/>
      <c r="SFY711" s="28"/>
      <c r="SFZ711" s="243"/>
      <c r="SGA711" s="28"/>
      <c r="SGB711" s="243"/>
      <c r="SGC711" s="28"/>
      <c r="SGD711" s="243"/>
      <c r="SGE711" s="28"/>
      <c r="SGF711" s="243"/>
      <c r="SGG711" s="28"/>
      <c r="SGH711" s="243"/>
      <c r="SGI711" s="28"/>
      <c r="SGJ711" s="243"/>
      <c r="SGK711" s="28"/>
      <c r="SGL711" s="243"/>
      <c r="SGM711" s="28"/>
      <c r="SGN711" s="243"/>
      <c r="SGO711" s="28"/>
      <c r="SGP711" s="243"/>
      <c r="SGQ711" s="28"/>
      <c r="SGR711" s="243"/>
      <c r="SGS711" s="28"/>
      <c r="SGT711" s="243"/>
      <c r="SGU711" s="28"/>
      <c r="SGV711" s="243"/>
      <c r="SGW711" s="28"/>
      <c r="SGX711" s="243"/>
      <c r="SGY711" s="28"/>
      <c r="SGZ711" s="243"/>
      <c r="SHA711" s="28"/>
      <c r="SHB711" s="243"/>
      <c r="SHC711" s="28"/>
      <c r="SHD711" s="243"/>
      <c r="SHE711" s="28"/>
      <c r="SHF711" s="243"/>
      <c r="SHG711" s="28"/>
      <c r="SHH711" s="243"/>
      <c r="SHI711" s="28"/>
      <c r="SHJ711" s="243"/>
      <c r="SHK711" s="28"/>
      <c r="SHL711" s="243"/>
      <c r="SHM711" s="28"/>
      <c r="SHN711" s="243"/>
      <c r="SHO711" s="28"/>
      <c r="SHP711" s="243"/>
      <c r="SHQ711" s="28"/>
      <c r="SHR711" s="243"/>
      <c r="SHS711" s="28"/>
      <c r="SHT711" s="243"/>
      <c r="SHU711" s="28"/>
      <c r="SHV711" s="243"/>
      <c r="SHW711" s="28"/>
      <c r="SHX711" s="243"/>
      <c r="SHY711" s="28"/>
      <c r="SHZ711" s="243"/>
      <c r="SIA711" s="28"/>
      <c r="SIB711" s="243"/>
      <c r="SIC711" s="28"/>
      <c r="SID711" s="243"/>
      <c r="SIE711" s="28"/>
      <c r="SIF711" s="243"/>
      <c r="SIG711" s="28"/>
      <c r="SIH711" s="243"/>
      <c r="SII711" s="28"/>
      <c r="SIJ711" s="243"/>
      <c r="SIK711" s="28"/>
      <c r="SIL711" s="243"/>
      <c r="SIM711" s="28"/>
      <c r="SIN711" s="243"/>
      <c r="SIO711" s="28"/>
      <c r="SIP711" s="243"/>
      <c r="SIQ711" s="28"/>
      <c r="SIR711" s="243"/>
      <c r="SIS711" s="28"/>
      <c r="SIT711" s="243"/>
      <c r="SIU711" s="28"/>
      <c r="SIV711" s="243"/>
      <c r="SIW711" s="28"/>
      <c r="SIX711" s="243"/>
      <c r="SIY711" s="28"/>
      <c r="SIZ711" s="243"/>
      <c r="SJA711" s="28"/>
      <c r="SJB711" s="243"/>
      <c r="SJC711" s="28"/>
      <c r="SJD711" s="243"/>
      <c r="SJE711" s="28"/>
      <c r="SJF711" s="243"/>
      <c r="SJG711" s="28"/>
      <c r="SJH711" s="243"/>
      <c r="SJI711" s="28"/>
      <c r="SJJ711" s="243"/>
      <c r="SJK711" s="28"/>
      <c r="SJL711" s="243"/>
      <c r="SJM711" s="28"/>
      <c r="SJN711" s="243"/>
      <c r="SJO711" s="28"/>
      <c r="SJP711" s="243"/>
      <c r="SJQ711" s="28"/>
      <c r="SJR711" s="243"/>
      <c r="SJS711" s="28"/>
      <c r="SJT711" s="243"/>
      <c r="SJU711" s="28"/>
      <c r="SJV711" s="243"/>
      <c r="SJW711" s="28"/>
      <c r="SJX711" s="243"/>
      <c r="SJY711" s="28"/>
      <c r="SJZ711" s="243"/>
      <c r="SKA711" s="28"/>
      <c r="SKB711" s="243"/>
      <c r="SKC711" s="28"/>
      <c r="SKD711" s="243"/>
      <c r="SKE711" s="28"/>
      <c r="SKF711" s="243"/>
      <c r="SKG711" s="28"/>
      <c r="SKH711" s="243"/>
      <c r="SKI711" s="28"/>
      <c r="SKJ711" s="243"/>
      <c r="SKK711" s="28"/>
      <c r="SKL711" s="243"/>
      <c r="SKM711" s="28"/>
      <c r="SKN711" s="243"/>
      <c r="SKO711" s="28"/>
      <c r="SKP711" s="243"/>
      <c r="SKQ711" s="28"/>
      <c r="SKR711" s="243"/>
      <c r="SKS711" s="28"/>
      <c r="SKT711" s="243"/>
      <c r="SKU711" s="28"/>
      <c r="SKV711" s="243"/>
      <c r="SKW711" s="28"/>
      <c r="SKX711" s="243"/>
      <c r="SKY711" s="28"/>
      <c r="SKZ711" s="243"/>
      <c r="SLA711" s="28"/>
      <c r="SLB711" s="243"/>
      <c r="SLC711" s="28"/>
      <c r="SLD711" s="243"/>
      <c r="SLE711" s="28"/>
      <c r="SLF711" s="243"/>
      <c r="SLG711" s="28"/>
      <c r="SLH711" s="243"/>
      <c r="SLI711" s="28"/>
      <c r="SLJ711" s="243"/>
      <c r="SLK711" s="28"/>
      <c r="SLL711" s="243"/>
      <c r="SLM711" s="28"/>
      <c r="SLN711" s="243"/>
      <c r="SLO711" s="28"/>
      <c r="SLP711" s="243"/>
      <c r="SLQ711" s="28"/>
      <c r="SLR711" s="243"/>
      <c r="SLS711" s="28"/>
      <c r="SLT711" s="243"/>
      <c r="SLU711" s="28"/>
      <c r="SLV711" s="243"/>
      <c r="SLW711" s="28"/>
      <c r="SLX711" s="243"/>
      <c r="SLY711" s="28"/>
      <c r="SLZ711" s="243"/>
      <c r="SMA711" s="28"/>
      <c r="SMB711" s="243"/>
      <c r="SMC711" s="28"/>
      <c r="SMD711" s="243"/>
      <c r="SME711" s="28"/>
      <c r="SMF711" s="243"/>
      <c r="SMG711" s="28"/>
      <c r="SMH711" s="243"/>
      <c r="SMI711" s="28"/>
      <c r="SMJ711" s="243"/>
      <c r="SMK711" s="28"/>
      <c r="SML711" s="243"/>
      <c r="SMM711" s="28"/>
      <c r="SMN711" s="243"/>
      <c r="SMO711" s="28"/>
      <c r="SMP711" s="243"/>
      <c r="SMQ711" s="28"/>
      <c r="SMR711" s="243"/>
      <c r="SMS711" s="28"/>
      <c r="SMT711" s="243"/>
      <c r="SMU711" s="28"/>
      <c r="SMV711" s="243"/>
      <c r="SMW711" s="28"/>
      <c r="SMX711" s="243"/>
      <c r="SMY711" s="28"/>
      <c r="SMZ711" s="243"/>
      <c r="SNA711" s="28"/>
      <c r="SNB711" s="243"/>
      <c r="SNC711" s="28"/>
      <c r="SND711" s="243"/>
      <c r="SNE711" s="28"/>
      <c r="SNF711" s="243"/>
      <c r="SNG711" s="28"/>
      <c r="SNH711" s="243"/>
      <c r="SNI711" s="28"/>
      <c r="SNJ711" s="243"/>
      <c r="SNK711" s="28"/>
      <c r="SNL711" s="243"/>
      <c r="SNM711" s="28"/>
      <c r="SNN711" s="243"/>
      <c r="SNO711" s="28"/>
      <c r="SNP711" s="243"/>
      <c r="SNQ711" s="28"/>
      <c r="SNR711" s="243"/>
      <c r="SNS711" s="28"/>
      <c r="SNT711" s="243"/>
      <c r="SNU711" s="28"/>
      <c r="SNV711" s="243"/>
      <c r="SNW711" s="28"/>
      <c r="SNX711" s="243"/>
      <c r="SNY711" s="28"/>
      <c r="SNZ711" s="243"/>
      <c r="SOA711" s="28"/>
      <c r="SOB711" s="243"/>
      <c r="SOC711" s="28"/>
      <c r="SOD711" s="243"/>
      <c r="SOE711" s="28"/>
      <c r="SOF711" s="243"/>
      <c r="SOG711" s="28"/>
      <c r="SOH711" s="243"/>
      <c r="SOI711" s="28"/>
      <c r="SOJ711" s="243"/>
      <c r="SOK711" s="28"/>
      <c r="SOL711" s="243"/>
      <c r="SOM711" s="28"/>
      <c r="SON711" s="243"/>
      <c r="SOO711" s="28"/>
      <c r="SOP711" s="243"/>
      <c r="SOQ711" s="28"/>
      <c r="SOR711" s="243"/>
      <c r="SOS711" s="28"/>
      <c r="SOT711" s="243"/>
      <c r="SOU711" s="28"/>
      <c r="SOV711" s="243"/>
      <c r="SOW711" s="28"/>
      <c r="SOX711" s="243"/>
      <c r="SOY711" s="28"/>
      <c r="SOZ711" s="243"/>
      <c r="SPA711" s="28"/>
      <c r="SPB711" s="243"/>
      <c r="SPC711" s="28"/>
      <c r="SPD711" s="243"/>
      <c r="SPE711" s="28"/>
      <c r="SPF711" s="243"/>
      <c r="SPG711" s="28"/>
      <c r="SPH711" s="243"/>
      <c r="SPI711" s="28"/>
      <c r="SPJ711" s="243"/>
      <c r="SPK711" s="28"/>
      <c r="SPL711" s="243"/>
      <c r="SPM711" s="28"/>
      <c r="SPN711" s="243"/>
      <c r="SPO711" s="28"/>
      <c r="SPP711" s="243"/>
      <c r="SPQ711" s="28"/>
      <c r="SPR711" s="243"/>
      <c r="SPS711" s="28"/>
      <c r="SPT711" s="243"/>
      <c r="SPU711" s="28"/>
      <c r="SPV711" s="243"/>
      <c r="SPW711" s="28"/>
      <c r="SPX711" s="243"/>
      <c r="SPY711" s="28"/>
      <c r="SPZ711" s="243"/>
      <c r="SQA711" s="28"/>
      <c r="SQB711" s="243"/>
      <c r="SQC711" s="28"/>
      <c r="SQD711" s="243"/>
      <c r="SQE711" s="28"/>
      <c r="SQF711" s="243"/>
      <c r="SQG711" s="28"/>
      <c r="SQH711" s="243"/>
      <c r="SQI711" s="28"/>
      <c r="SQJ711" s="243"/>
      <c r="SQK711" s="28"/>
      <c r="SQL711" s="243"/>
      <c r="SQM711" s="28"/>
      <c r="SQN711" s="243"/>
      <c r="SQO711" s="28"/>
      <c r="SQP711" s="243"/>
      <c r="SQQ711" s="28"/>
      <c r="SQR711" s="243"/>
      <c r="SQS711" s="28"/>
      <c r="SQT711" s="243"/>
      <c r="SQU711" s="28"/>
      <c r="SQV711" s="243"/>
      <c r="SQW711" s="28"/>
      <c r="SQX711" s="243"/>
      <c r="SQY711" s="28"/>
      <c r="SQZ711" s="243"/>
      <c r="SRA711" s="28"/>
      <c r="SRB711" s="243"/>
      <c r="SRC711" s="28"/>
      <c r="SRD711" s="243"/>
      <c r="SRE711" s="28"/>
      <c r="SRF711" s="243"/>
      <c r="SRG711" s="28"/>
      <c r="SRH711" s="243"/>
      <c r="SRI711" s="28"/>
      <c r="SRJ711" s="243"/>
      <c r="SRK711" s="28"/>
      <c r="SRL711" s="243"/>
      <c r="SRM711" s="28"/>
      <c r="SRN711" s="243"/>
      <c r="SRO711" s="28"/>
      <c r="SRP711" s="243"/>
      <c r="SRQ711" s="28"/>
      <c r="SRR711" s="243"/>
      <c r="SRS711" s="28"/>
      <c r="SRT711" s="243"/>
      <c r="SRU711" s="28"/>
      <c r="SRV711" s="243"/>
      <c r="SRW711" s="28"/>
      <c r="SRX711" s="243"/>
      <c r="SRY711" s="28"/>
      <c r="SRZ711" s="243"/>
      <c r="SSA711" s="28"/>
      <c r="SSB711" s="243"/>
      <c r="SSC711" s="28"/>
      <c r="SSD711" s="243"/>
      <c r="SSE711" s="28"/>
      <c r="SSF711" s="243"/>
      <c r="SSG711" s="28"/>
      <c r="SSH711" s="243"/>
      <c r="SSI711" s="28"/>
      <c r="SSJ711" s="243"/>
      <c r="SSK711" s="28"/>
      <c r="SSL711" s="243"/>
      <c r="SSM711" s="28"/>
      <c r="SSN711" s="243"/>
      <c r="SSO711" s="28"/>
      <c r="SSP711" s="243"/>
      <c r="SSQ711" s="28"/>
      <c r="SSR711" s="243"/>
      <c r="SSS711" s="28"/>
      <c r="SST711" s="243"/>
      <c r="SSU711" s="28"/>
      <c r="SSV711" s="243"/>
      <c r="SSW711" s="28"/>
      <c r="SSX711" s="243"/>
      <c r="SSY711" s="28"/>
      <c r="SSZ711" s="243"/>
      <c r="STA711" s="28"/>
      <c r="STB711" s="243"/>
      <c r="STC711" s="28"/>
      <c r="STD711" s="243"/>
      <c r="STE711" s="28"/>
      <c r="STF711" s="243"/>
      <c r="STG711" s="28"/>
      <c r="STH711" s="243"/>
      <c r="STI711" s="28"/>
      <c r="STJ711" s="243"/>
      <c r="STK711" s="28"/>
      <c r="STL711" s="243"/>
      <c r="STM711" s="28"/>
      <c r="STN711" s="243"/>
      <c r="STO711" s="28"/>
      <c r="STP711" s="243"/>
      <c r="STQ711" s="28"/>
      <c r="STR711" s="243"/>
      <c r="STS711" s="28"/>
      <c r="STT711" s="243"/>
      <c r="STU711" s="28"/>
      <c r="STV711" s="243"/>
      <c r="STW711" s="28"/>
      <c r="STX711" s="243"/>
      <c r="STY711" s="28"/>
      <c r="STZ711" s="243"/>
      <c r="SUA711" s="28"/>
      <c r="SUB711" s="243"/>
      <c r="SUC711" s="28"/>
      <c r="SUD711" s="243"/>
      <c r="SUE711" s="28"/>
      <c r="SUF711" s="243"/>
      <c r="SUG711" s="28"/>
      <c r="SUH711" s="243"/>
      <c r="SUI711" s="28"/>
      <c r="SUJ711" s="243"/>
      <c r="SUK711" s="28"/>
      <c r="SUL711" s="243"/>
      <c r="SUM711" s="28"/>
      <c r="SUN711" s="243"/>
      <c r="SUO711" s="28"/>
      <c r="SUP711" s="243"/>
      <c r="SUQ711" s="28"/>
      <c r="SUR711" s="243"/>
      <c r="SUS711" s="28"/>
      <c r="SUT711" s="243"/>
      <c r="SUU711" s="28"/>
      <c r="SUV711" s="243"/>
      <c r="SUW711" s="28"/>
      <c r="SUX711" s="243"/>
      <c r="SUY711" s="28"/>
      <c r="SUZ711" s="243"/>
      <c r="SVA711" s="28"/>
      <c r="SVB711" s="243"/>
      <c r="SVC711" s="28"/>
      <c r="SVD711" s="243"/>
      <c r="SVE711" s="28"/>
      <c r="SVF711" s="243"/>
      <c r="SVG711" s="28"/>
      <c r="SVH711" s="243"/>
      <c r="SVI711" s="28"/>
      <c r="SVJ711" s="243"/>
      <c r="SVK711" s="28"/>
      <c r="SVL711" s="243"/>
      <c r="SVM711" s="28"/>
      <c r="SVN711" s="243"/>
      <c r="SVO711" s="28"/>
      <c r="SVP711" s="243"/>
      <c r="SVQ711" s="28"/>
      <c r="SVR711" s="243"/>
      <c r="SVS711" s="28"/>
      <c r="SVT711" s="243"/>
      <c r="SVU711" s="28"/>
      <c r="SVV711" s="243"/>
      <c r="SVW711" s="28"/>
      <c r="SVX711" s="243"/>
      <c r="SVY711" s="28"/>
      <c r="SVZ711" s="243"/>
      <c r="SWA711" s="28"/>
      <c r="SWB711" s="243"/>
      <c r="SWC711" s="28"/>
      <c r="SWD711" s="243"/>
      <c r="SWE711" s="28"/>
      <c r="SWF711" s="243"/>
      <c r="SWG711" s="28"/>
      <c r="SWH711" s="243"/>
      <c r="SWI711" s="28"/>
      <c r="SWJ711" s="243"/>
      <c r="SWK711" s="28"/>
      <c r="SWL711" s="243"/>
      <c r="SWM711" s="28"/>
      <c r="SWN711" s="243"/>
      <c r="SWO711" s="28"/>
      <c r="SWP711" s="243"/>
      <c r="SWQ711" s="28"/>
      <c r="SWR711" s="243"/>
      <c r="SWS711" s="28"/>
      <c r="SWT711" s="243"/>
      <c r="SWU711" s="28"/>
      <c r="SWV711" s="243"/>
      <c r="SWW711" s="28"/>
      <c r="SWX711" s="243"/>
      <c r="SWY711" s="28"/>
      <c r="SWZ711" s="243"/>
      <c r="SXA711" s="28"/>
      <c r="SXB711" s="243"/>
      <c r="SXC711" s="28"/>
      <c r="SXD711" s="243"/>
      <c r="SXE711" s="28"/>
      <c r="SXF711" s="243"/>
      <c r="SXG711" s="28"/>
      <c r="SXH711" s="243"/>
      <c r="SXI711" s="28"/>
      <c r="SXJ711" s="243"/>
      <c r="SXK711" s="28"/>
      <c r="SXL711" s="243"/>
      <c r="SXM711" s="28"/>
      <c r="SXN711" s="243"/>
      <c r="SXO711" s="28"/>
      <c r="SXP711" s="243"/>
      <c r="SXQ711" s="28"/>
      <c r="SXR711" s="243"/>
      <c r="SXS711" s="28"/>
      <c r="SXT711" s="243"/>
      <c r="SXU711" s="28"/>
      <c r="SXV711" s="243"/>
      <c r="SXW711" s="28"/>
      <c r="SXX711" s="243"/>
      <c r="SXY711" s="28"/>
      <c r="SXZ711" s="243"/>
      <c r="SYA711" s="28"/>
      <c r="SYB711" s="243"/>
      <c r="SYC711" s="28"/>
      <c r="SYD711" s="243"/>
      <c r="SYE711" s="28"/>
      <c r="SYF711" s="243"/>
      <c r="SYG711" s="28"/>
      <c r="SYH711" s="243"/>
      <c r="SYI711" s="28"/>
      <c r="SYJ711" s="243"/>
      <c r="SYK711" s="28"/>
      <c r="SYL711" s="243"/>
      <c r="SYM711" s="28"/>
      <c r="SYN711" s="243"/>
      <c r="SYO711" s="28"/>
      <c r="SYP711" s="243"/>
      <c r="SYQ711" s="28"/>
      <c r="SYR711" s="243"/>
      <c r="SYS711" s="28"/>
      <c r="SYT711" s="243"/>
      <c r="SYU711" s="28"/>
      <c r="SYV711" s="243"/>
      <c r="SYW711" s="28"/>
      <c r="SYX711" s="243"/>
      <c r="SYY711" s="28"/>
      <c r="SYZ711" s="243"/>
      <c r="SZA711" s="28"/>
      <c r="SZB711" s="243"/>
      <c r="SZC711" s="28"/>
      <c r="SZD711" s="243"/>
      <c r="SZE711" s="28"/>
      <c r="SZF711" s="243"/>
      <c r="SZG711" s="28"/>
      <c r="SZH711" s="243"/>
      <c r="SZI711" s="28"/>
      <c r="SZJ711" s="243"/>
      <c r="SZK711" s="28"/>
      <c r="SZL711" s="243"/>
      <c r="SZM711" s="28"/>
      <c r="SZN711" s="243"/>
      <c r="SZO711" s="28"/>
      <c r="SZP711" s="243"/>
      <c r="SZQ711" s="28"/>
      <c r="SZR711" s="243"/>
      <c r="SZS711" s="28"/>
      <c r="SZT711" s="243"/>
      <c r="SZU711" s="28"/>
      <c r="SZV711" s="243"/>
      <c r="SZW711" s="28"/>
      <c r="SZX711" s="243"/>
      <c r="SZY711" s="28"/>
      <c r="SZZ711" s="243"/>
      <c r="TAA711" s="28"/>
      <c r="TAB711" s="243"/>
      <c r="TAC711" s="28"/>
      <c r="TAD711" s="243"/>
      <c r="TAE711" s="28"/>
      <c r="TAF711" s="243"/>
      <c r="TAG711" s="28"/>
      <c r="TAH711" s="243"/>
      <c r="TAI711" s="28"/>
      <c r="TAJ711" s="243"/>
      <c r="TAK711" s="28"/>
      <c r="TAL711" s="243"/>
      <c r="TAM711" s="28"/>
      <c r="TAN711" s="243"/>
      <c r="TAO711" s="28"/>
      <c r="TAP711" s="243"/>
      <c r="TAQ711" s="28"/>
      <c r="TAR711" s="243"/>
      <c r="TAS711" s="28"/>
      <c r="TAT711" s="243"/>
      <c r="TAU711" s="28"/>
      <c r="TAV711" s="243"/>
      <c r="TAW711" s="28"/>
      <c r="TAX711" s="243"/>
      <c r="TAY711" s="28"/>
      <c r="TAZ711" s="243"/>
      <c r="TBA711" s="28"/>
      <c r="TBB711" s="243"/>
      <c r="TBC711" s="28"/>
      <c r="TBD711" s="243"/>
      <c r="TBE711" s="28"/>
      <c r="TBF711" s="243"/>
      <c r="TBG711" s="28"/>
      <c r="TBH711" s="243"/>
      <c r="TBI711" s="28"/>
      <c r="TBJ711" s="243"/>
      <c r="TBK711" s="28"/>
      <c r="TBL711" s="243"/>
      <c r="TBM711" s="28"/>
      <c r="TBN711" s="243"/>
      <c r="TBO711" s="28"/>
      <c r="TBP711" s="243"/>
      <c r="TBQ711" s="28"/>
      <c r="TBR711" s="243"/>
      <c r="TBS711" s="28"/>
      <c r="TBT711" s="243"/>
      <c r="TBU711" s="28"/>
      <c r="TBV711" s="243"/>
      <c r="TBW711" s="28"/>
      <c r="TBX711" s="243"/>
      <c r="TBY711" s="28"/>
      <c r="TBZ711" s="243"/>
      <c r="TCA711" s="28"/>
      <c r="TCB711" s="243"/>
      <c r="TCC711" s="28"/>
      <c r="TCD711" s="243"/>
      <c r="TCE711" s="28"/>
      <c r="TCF711" s="243"/>
      <c r="TCG711" s="28"/>
      <c r="TCH711" s="243"/>
      <c r="TCI711" s="28"/>
      <c r="TCJ711" s="243"/>
      <c r="TCK711" s="28"/>
      <c r="TCL711" s="243"/>
      <c r="TCM711" s="28"/>
      <c r="TCN711" s="243"/>
      <c r="TCO711" s="28"/>
      <c r="TCP711" s="243"/>
      <c r="TCQ711" s="28"/>
      <c r="TCR711" s="243"/>
      <c r="TCS711" s="28"/>
      <c r="TCT711" s="243"/>
      <c r="TCU711" s="28"/>
      <c r="TCV711" s="243"/>
      <c r="TCW711" s="28"/>
      <c r="TCX711" s="243"/>
      <c r="TCY711" s="28"/>
      <c r="TCZ711" s="243"/>
      <c r="TDA711" s="28"/>
      <c r="TDB711" s="243"/>
      <c r="TDC711" s="28"/>
      <c r="TDD711" s="243"/>
      <c r="TDE711" s="28"/>
      <c r="TDF711" s="243"/>
      <c r="TDG711" s="28"/>
      <c r="TDH711" s="243"/>
      <c r="TDI711" s="28"/>
      <c r="TDJ711" s="243"/>
      <c r="TDK711" s="28"/>
      <c r="TDL711" s="243"/>
      <c r="TDM711" s="28"/>
      <c r="TDN711" s="243"/>
      <c r="TDO711" s="28"/>
      <c r="TDP711" s="243"/>
      <c r="TDQ711" s="28"/>
      <c r="TDR711" s="243"/>
      <c r="TDS711" s="28"/>
      <c r="TDT711" s="243"/>
      <c r="TDU711" s="28"/>
      <c r="TDV711" s="243"/>
      <c r="TDW711" s="28"/>
      <c r="TDX711" s="243"/>
      <c r="TDY711" s="28"/>
      <c r="TDZ711" s="243"/>
      <c r="TEA711" s="28"/>
      <c r="TEB711" s="243"/>
      <c r="TEC711" s="28"/>
      <c r="TED711" s="243"/>
      <c r="TEE711" s="28"/>
      <c r="TEF711" s="243"/>
      <c r="TEG711" s="28"/>
      <c r="TEH711" s="243"/>
      <c r="TEI711" s="28"/>
      <c r="TEJ711" s="243"/>
      <c r="TEK711" s="28"/>
      <c r="TEL711" s="243"/>
      <c r="TEM711" s="28"/>
      <c r="TEN711" s="243"/>
      <c r="TEO711" s="28"/>
      <c r="TEP711" s="243"/>
      <c r="TEQ711" s="28"/>
      <c r="TER711" s="243"/>
      <c r="TES711" s="28"/>
      <c r="TET711" s="243"/>
      <c r="TEU711" s="28"/>
      <c r="TEV711" s="243"/>
      <c r="TEW711" s="28"/>
      <c r="TEX711" s="243"/>
      <c r="TEY711" s="28"/>
      <c r="TEZ711" s="243"/>
      <c r="TFA711" s="28"/>
      <c r="TFB711" s="243"/>
      <c r="TFC711" s="28"/>
      <c r="TFD711" s="243"/>
      <c r="TFE711" s="28"/>
      <c r="TFF711" s="243"/>
      <c r="TFG711" s="28"/>
      <c r="TFH711" s="243"/>
      <c r="TFI711" s="28"/>
      <c r="TFJ711" s="243"/>
      <c r="TFK711" s="28"/>
      <c r="TFL711" s="243"/>
      <c r="TFM711" s="28"/>
      <c r="TFN711" s="243"/>
      <c r="TFO711" s="28"/>
      <c r="TFP711" s="243"/>
      <c r="TFQ711" s="28"/>
      <c r="TFR711" s="243"/>
      <c r="TFS711" s="28"/>
      <c r="TFT711" s="243"/>
      <c r="TFU711" s="28"/>
      <c r="TFV711" s="243"/>
      <c r="TFW711" s="28"/>
      <c r="TFX711" s="243"/>
      <c r="TFY711" s="28"/>
      <c r="TFZ711" s="243"/>
      <c r="TGA711" s="28"/>
      <c r="TGB711" s="243"/>
      <c r="TGC711" s="28"/>
      <c r="TGD711" s="243"/>
      <c r="TGE711" s="28"/>
      <c r="TGF711" s="243"/>
      <c r="TGG711" s="28"/>
      <c r="TGH711" s="243"/>
      <c r="TGI711" s="28"/>
      <c r="TGJ711" s="243"/>
      <c r="TGK711" s="28"/>
      <c r="TGL711" s="243"/>
      <c r="TGM711" s="28"/>
      <c r="TGN711" s="243"/>
      <c r="TGO711" s="28"/>
      <c r="TGP711" s="243"/>
      <c r="TGQ711" s="28"/>
      <c r="TGR711" s="243"/>
      <c r="TGS711" s="28"/>
      <c r="TGT711" s="243"/>
      <c r="TGU711" s="28"/>
      <c r="TGV711" s="243"/>
      <c r="TGW711" s="28"/>
      <c r="TGX711" s="243"/>
      <c r="TGY711" s="28"/>
      <c r="TGZ711" s="243"/>
      <c r="THA711" s="28"/>
      <c r="THB711" s="243"/>
      <c r="THC711" s="28"/>
      <c r="THD711" s="243"/>
      <c r="THE711" s="28"/>
      <c r="THF711" s="243"/>
      <c r="THG711" s="28"/>
      <c r="THH711" s="243"/>
      <c r="THI711" s="28"/>
      <c r="THJ711" s="243"/>
      <c r="THK711" s="28"/>
      <c r="THL711" s="243"/>
      <c r="THM711" s="28"/>
      <c r="THN711" s="243"/>
      <c r="THO711" s="28"/>
      <c r="THP711" s="243"/>
      <c r="THQ711" s="28"/>
      <c r="THR711" s="243"/>
      <c r="THS711" s="28"/>
      <c r="THT711" s="243"/>
      <c r="THU711" s="28"/>
      <c r="THV711" s="243"/>
      <c r="THW711" s="28"/>
      <c r="THX711" s="243"/>
      <c r="THY711" s="28"/>
      <c r="THZ711" s="243"/>
      <c r="TIA711" s="28"/>
      <c r="TIB711" s="243"/>
      <c r="TIC711" s="28"/>
      <c r="TID711" s="243"/>
      <c r="TIE711" s="28"/>
      <c r="TIF711" s="243"/>
      <c r="TIG711" s="28"/>
      <c r="TIH711" s="243"/>
      <c r="TII711" s="28"/>
      <c r="TIJ711" s="243"/>
      <c r="TIK711" s="28"/>
      <c r="TIL711" s="243"/>
      <c r="TIM711" s="28"/>
      <c r="TIN711" s="243"/>
      <c r="TIO711" s="28"/>
      <c r="TIP711" s="243"/>
      <c r="TIQ711" s="28"/>
      <c r="TIR711" s="243"/>
      <c r="TIS711" s="28"/>
      <c r="TIT711" s="243"/>
      <c r="TIU711" s="28"/>
      <c r="TIV711" s="243"/>
      <c r="TIW711" s="28"/>
      <c r="TIX711" s="243"/>
      <c r="TIY711" s="28"/>
      <c r="TIZ711" s="243"/>
      <c r="TJA711" s="28"/>
      <c r="TJB711" s="243"/>
      <c r="TJC711" s="28"/>
      <c r="TJD711" s="243"/>
      <c r="TJE711" s="28"/>
      <c r="TJF711" s="243"/>
      <c r="TJG711" s="28"/>
      <c r="TJH711" s="243"/>
      <c r="TJI711" s="28"/>
      <c r="TJJ711" s="243"/>
      <c r="TJK711" s="28"/>
      <c r="TJL711" s="243"/>
      <c r="TJM711" s="28"/>
      <c r="TJN711" s="243"/>
      <c r="TJO711" s="28"/>
      <c r="TJP711" s="243"/>
      <c r="TJQ711" s="28"/>
      <c r="TJR711" s="243"/>
      <c r="TJS711" s="28"/>
      <c r="TJT711" s="243"/>
      <c r="TJU711" s="28"/>
      <c r="TJV711" s="243"/>
      <c r="TJW711" s="28"/>
      <c r="TJX711" s="243"/>
      <c r="TJY711" s="28"/>
      <c r="TJZ711" s="243"/>
      <c r="TKA711" s="28"/>
      <c r="TKB711" s="243"/>
      <c r="TKC711" s="28"/>
      <c r="TKD711" s="243"/>
      <c r="TKE711" s="28"/>
      <c r="TKF711" s="243"/>
      <c r="TKG711" s="28"/>
      <c r="TKH711" s="243"/>
      <c r="TKI711" s="28"/>
      <c r="TKJ711" s="243"/>
      <c r="TKK711" s="28"/>
      <c r="TKL711" s="243"/>
      <c r="TKM711" s="28"/>
      <c r="TKN711" s="243"/>
      <c r="TKO711" s="28"/>
      <c r="TKP711" s="243"/>
      <c r="TKQ711" s="28"/>
      <c r="TKR711" s="243"/>
      <c r="TKS711" s="28"/>
      <c r="TKT711" s="243"/>
      <c r="TKU711" s="28"/>
      <c r="TKV711" s="243"/>
      <c r="TKW711" s="28"/>
      <c r="TKX711" s="243"/>
      <c r="TKY711" s="28"/>
      <c r="TKZ711" s="243"/>
      <c r="TLA711" s="28"/>
      <c r="TLB711" s="243"/>
      <c r="TLC711" s="28"/>
      <c r="TLD711" s="243"/>
      <c r="TLE711" s="28"/>
      <c r="TLF711" s="243"/>
      <c r="TLG711" s="28"/>
      <c r="TLH711" s="243"/>
      <c r="TLI711" s="28"/>
      <c r="TLJ711" s="243"/>
      <c r="TLK711" s="28"/>
      <c r="TLL711" s="243"/>
      <c r="TLM711" s="28"/>
      <c r="TLN711" s="243"/>
      <c r="TLO711" s="28"/>
      <c r="TLP711" s="243"/>
      <c r="TLQ711" s="28"/>
      <c r="TLR711" s="243"/>
      <c r="TLS711" s="28"/>
      <c r="TLT711" s="243"/>
      <c r="TLU711" s="28"/>
      <c r="TLV711" s="243"/>
      <c r="TLW711" s="28"/>
      <c r="TLX711" s="243"/>
      <c r="TLY711" s="28"/>
      <c r="TLZ711" s="243"/>
      <c r="TMA711" s="28"/>
      <c r="TMB711" s="243"/>
      <c r="TMC711" s="28"/>
      <c r="TMD711" s="243"/>
      <c r="TME711" s="28"/>
      <c r="TMF711" s="243"/>
      <c r="TMG711" s="28"/>
      <c r="TMH711" s="243"/>
      <c r="TMI711" s="28"/>
      <c r="TMJ711" s="243"/>
      <c r="TMK711" s="28"/>
      <c r="TML711" s="243"/>
      <c r="TMM711" s="28"/>
      <c r="TMN711" s="243"/>
      <c r="TMO711" s="28"/>
      <c r="TMP711" s="243"/>
      <c r="TMQ711" s="28"/>
      <c r="TMR711" s="243"/>
      <c r="TMS711" s="28"/>
      <c r="TMT711" s="243"/>
      <c r="TMU711" s="28"/>
      <c r="TMV711" s="243"/>
      <c r="TMW711" s="28"/>
      <c r="TMX711" s="243"/>
      <c r="TMY711" s="28"/>
      <c r="TMZ711" s="243"/>
      <c r="TNA711" s="28"/>
      <c r="TNB711" s="243"/>
      <c r="TNC711" s="28"/>
      <c r="TND711" s="243"/>
      <c r="TNE711" s="28"/>
      <c r="TNF711" s="243"/>
      <c r="TNG711" s="28"/>
      <c r="TNH711" s="243"/>
      <c r="TNI711" s="28"/>
      <c r="TNJ711" s="243"/>
      <c r="TNK711" s="28"/>
      <c r="TNL711" s="243"/>
      <c r="TNM711" s="28"/>
      <c r="TNN711" s="243"/>
      <c r="TNO711" s="28"/>
      <c r="TNP711" s="243"/>
      <c r="TNQ711" s="28"/>
      <c r="TNR711" s="243"/>
      <c r="TNS711" s="28"/>
      <c r="TNT711" s="243"/>
      <c r="TNU711" s="28"/>
      <c r="TNV711" s="243"/>
      <c r="TNW711" s="28"/>
      <c r="TNX711" s="243"/>
      <c r="TNY711" s="28"/>
      <c r="TNZ711" s="243"/>
      <c r="TOA711" s="28"/>
      <c r="TOB711" s="243"/>
      <c r="TOC711" s="28"/>
      <c r="TOD711" s="243"/>
      <c r="TOE711" s="28"/>
      <c r="TOF711" s="243"/>
      <c r="TOG711" s="28"/>
      <c r="TOH711" s="243"/>
      <c r="TOI711" s="28"/>
      <c r="TOJ711" s="243"/>
      <c r="TOK711" s="28"/>
      <c r="TOL711" s="243"/>
      <c r="TOM711" s="28"/>
      <c r="TON711" s="243"/>
      <c r="TOO711" s="28"/>
      <c r="TOP711" s="243"/>
      <c r="TOQ711" s="28"/>
      <c r="TOR711" s="243"/>
      <c r="TOS711" s="28"/>
      <c r="TOT711" s="243"/>
      <c r="TOU711" s="28"/>
      <c r="TOV711" s="243"/>
      <c r="TOW711" s="28"/>
      <c r="TOX711" s="243"/>
      <c r="TOY711" s="28"/>
      <c r="TOZ711" s="243"/>
      <c r="TPA711" s="28"/>
      <c r="TPB711" s="243"/>
      <c r="TPC711" s="28"/>
      <c r="TPD711" s="243"/>
      <c r="TPE711" s="28"/>
      <c r="TPF711" s="243"/>
      <c r="TPG711" s="28"/>
      <c r="TPH711" s="243"/>
      <c r="TPI711" s="28"/>
      <c r="TPJ711" s="243"/>
      <c r="TPK711" s="28"/>
      <c r="TPL711" s="243"/>
      <c r="TPM711" s="28"/>
      <c r="TPN711" s="243"/>
      <c r="TPO711" s="28"/>
      <c r="TPP711" s="243"/>
      <c r="TPQ711" s="28"/>
      <c r="TPR711" s="243"/>
      <c r="TPS711" s="28"/>
      <c r="TPT711" s="243"/>
      <c r="TPU711" s="28"/>
      <c r="TPV711" s="243"/>
      <c r="TPW711" s="28"/>
      <c r="TPX711" s="243"/>
      <c r="TPY711" s="28"/>
      <c r="TPZ711" s="243"/>
      <c r="TQA711" s="28"/>
      <c r="TQB711" s="243"/>
      <c r="TQC711" s="28"/>
      <c r="TQD711" s="243"/>
      <c r="TQE711" s="28"/>
      <c r="TQF711" s="243"/>
      <c r="TQG711" s="28"/>
      <c r="TQH711" s="243"/>
      <c r="TQI711" s="28"/>
      <c r="TQJ711" s="243"/>
      <c r="TQK711" s="28"/>
      <c r="TQL711" s="243"/>
      <c r="TQM711" s="28"/>
      <c r="TQN711" s="243"/>
      <c r="TQO711" s="28"/>
      <c r="TQP711" s="243"/>
      <c r="TQQ711" s="28"/>
      <c r="TQR711" s="243"/>
      <c r="TQS711" s="28"/>
      <c r="TQT711" s="243"/>
      <c r="TQU711" s="28"/>
      <c r="TQV711" s="243"/>
      <c r="TQW711" s="28"/>
      <c r="TQX711" s="243"/>
      <c r="TQY711" s="28"/>
      <c r="TQZ711" s="243"/>
      <c r="TRA711" s="28"/>
      <c r="TRB711" s="243"/>
      <c r="TRC711" s="28"/>
      <c r="TRD711" s="243"/>
      <c r="TRE711" s="28"/>
      <c r="TRF711" s="243"/>
      <c r="TRG711" s="28"/>
      <c r="TRH711" s="243"/>
      <c r="TRI711" s="28"/>
      <c r="TRJ711" s="243"/>
      <c r="TRK711" s="28"/>
      <c r="TRL711" s="243"/>
      <c r="TRM711" s="28"/>
      <c r="TRN711" s="243"/>
      <c r="TRO711" s="28"/>
      <c r="TRP711" s="243"/>
      <c r="TRQ711" s="28"/>
      <c r="TRR711" s="243"/>
      <c r="TRS711" s="28"/>
      <c r="TRT711" s="243"/>
      <c r="TRU711" s="28"/>
      <c r="TRV711" s="243"/>
      <c r="TRW711" s="28"/>
      <c r="TRX711" s="243"/>
      <c r="TRY711" s="28"/>
      <c r="TRZ711" s="243"/>
      <c r="TSA711" s="28"/>
      <c r="TSB711" s="243"/>
      <c r="TSC711" s="28"/>
      <c r="TSD711" s="243"/>
      <c r="TSE711" s="28"/>
      <c r="TSF711" s="243"/>
      <c r="TSG711" s="28"/>
      <c r="TSH711" s="243"/>
      <c r="TSI711" s="28"/>
      <c r="TSJ711" s="243"/>
      <c r="TSK711" s="28"/>
      <c r="TSL711" s="243"/>
      <c r="TSM711" s="28"/>
      <c r="TSN711" s="243"/>
      <c r="TSO711" s="28"/>
      <c r="TSP711" s="243"/>
      <c r="TSQ711" s="28"/>
      <c r="TSR711" s="243"/>
      <c r="TSS711" s="28"/>
      <c r="TST711" s="243"/>
      <c r="TSU711" s="28"/>
      <c r="TSV711" s="243"/>
      <c r="TSW711" s="28"/>
      <c r="TSX711" s="243"/>
      <c r="TSY711" s="28"/>
      <c r="TSZ711" s="243"/>
      <c r="TTA711" s="28"/>
      <c r="TTB711" s="243"/>
      <c r="TTC711" s="28"/>
      <c r="TTD711" s="243"/>
      <c r="TTE711" s="28"/>
      <c r="TTF711" s="243"/>
      <c r="TTG711" s="28"/>
      <c r="TTH711" s="243"/>
      <c r="TTI711" s="28"/>
      <c r="TTJ711" s="243"/>
      <c r="TTK711" s="28"/>
      <c r="TTL711" s="243"/>
      <c r="TTM711" s="28"/>
      <c r="TTN711" s="243"/>
      <c r="TTO711" s="28"/>
      <c r="TTP711" s="243"/>
      <c r="TTQ711" s="28"/>
      <c r="TTR711" s="243"/>
      <c r="TTS711" s="28"/>
      <c r="TTT711" s="243"/>
      <c r="TTU711" s="28"/>
      <c r="TTV711" s="243"/>
      <c r="TTW711" s="28"/>
      <c r="TTX711" s="243"/>
      <c r="TTY711" s="28"/>
      <c r="TTZ711" s="243"/>
      <c r="TUA711" s="28"/>
      <c r="TUB711" s="243"/>
      <c r="TUC711" s="28"/>
      <c r="TUD711" s="243"/>
      <c r="TUE711" s="28"/>
      <c r="TUF711" s="243"/>
      <c r="TUG711" s="28"/>
      <c r="TUH711" s="243"/>
      <c r="TUI711" s="28"/>
      <c r="TUJ711" s="243"/>
      <c r="TUK711" s="28"/>
      <c r="TUL711" s="243"/>
      <c r="TUM711" s="28"/>
      <c r="TUN711" s="243"/>
      <c r="TUO711" s="28"/>
      <c r="TUP711" s="243"/>
      <c r="TUQ711" s="28"/>
      <c r="TUR711" s="243"/>
      <c r="TUS711" s="28"/>
      <c r="TUT711" s="243"/>
      <c r="TUU711" s="28"/>
      <c r="TUV711" s="243"/>
      <c r="TUW711" s="28"/>
      <c r="TUX711" s="243"/>
      <c r="TUY711" s="28"/>
      <c r="TUZ711" s="243"/>
      <c r="TVA711" s="28"/>
      <c r="TVB711" s="243"/>
      <c r="TVC711" s="28"/>
      <c r="TVD711" s="243"/>
      <c r="TVE711" s="28"/>
      <c r="TVF711" s="243"/>
      <c r="TVG711" s="28"/>
      <c r="TVH711" s="243"/>
      <c r="TVI711" s="28"/>
      <c r="TVJ711" s="243"/>
      <c r="TVK711" s="28"/>
      <c r="TVL711" s="243"/>
      <c r="TVM711" s="28"/>
      <c r="TVN711" s="243"/>
      <c r="TVO711" s="28"/>
      <c r="TVP711" s="243"/>
      <c r="TVQ711" s="28"/>
      <c r="TVR711" s="243"/>
      <c r="TVS711" s="28"/>
      <c r="TVT711" s="243"/>
      <c r="TVU711" s="28"/>
      <c r="TVV711" s="243"/>
      <c r="TVW711" s="28"/>
      <c r="TVX711" s="243"/>
      <c r="TVY711" s="28"/>
      <c r="TVZ711" s="243"/>
      <c r="TWA711" s="28"/>
      <c r="TWB711" s="243"/>
      <c r="TWC711" s="28"/>
      <c r="TWD711" s="243"/>
      <c r="TWE711" s="28"/>
      <c r="TWF711" s="243"/>
      <c r="TWG711" s="28"/>
      <c r="TWH711" s="243"/>
      <c r="TWI711" s="28"/>
      <c r="TWJ711" s="243"/>
      <c r="TWK711" s="28"/>
      <c r="TWL711" s="243"/>
      <c r="TWM711" s="28"/>
      <c r="TWN711" s="243"/>
      <c r="TWO711" s="28"/>
      <c r="TWP711" s="243"/>
      <c r="TWQ711" s="28"/>
      <c r="TWR711" s="243"/>
      <c r="TWS711" s="28"/>
      <c r="TWT711" s="243"/>
      <c r="TWU711" s="28"/>
      <c r="TWV711" s="243"/>
      <c r="TWW711" s="28"/>
      <c r="TWX711" s="243"/>
      <c r="TWY711" s="28"/>
      <c r="TWZ711" s="243"/>
      <c r="TXA711" s="28"/>
      <c r="TXB711" s="243"/>
      <c r="TXC711" s="28"/>
      <c r="TXD711" s="243"/>
      <c r="TXE711" s="28"/>
      <c r="TXF711" s="243"/>
      <c r="TXG711" s="28"/>
      <c r="TXH711" s="243"/>
      <c r="TXI711" s="28"/>
      <c r="TXJ711" s="243"/>
      <c r="TXK711" s="28"/>
      <c r="TXL711" s="243"/>
      <c r="TXM711" s="28"/>
      <c r="TXN711" s="243"/>
      <c r="TXO711" s="28"/>
      <c r="TXP711" s="243"/>
      <c r="TXQ711" s="28"/>
      <c r="TXR711" s="243"/>
      <c r="TXS711" s="28"/>
      <c r="TXT711" s="243"/>
      <c r="TXU711" s="28"/>
      <c r="TXV711" s="243"/>
      <c r="TXW711" s="28"/>
      <c r="TXX711" s="243"/>
      <c r="TXY711" s="28"/>
      <c r="TXZ711" s="243"/>
      <c r="TYA711" s="28"/>
      <c r="TYB711" s="243"/>
      <c r="TYC711" s="28"/>
      <c r="TYD711" s="243"/>
      <c r="TYE711" s="28"/>
      <c r="TYF711" s="243"/>
      <c r="TYG711" s="28"/>
      <c r="TYH711" s="243"/>
      <c r="TYI711" s="28"/>
      <c r="TYJ711" s="243"/>
      <c r="TYK711" s="28"/>
      <c r="TYL711" s="243"/>
      <c r="TYM711" s="28"/>
      <c r="TYN711" s="243"/>
      <c r="TYO711" s="28"/>
      <c r="TYP711" s="243"/>
      <c r="TYQ711" s="28"/>
      <c r="TYR711" s="243"/>
      <c r="TYS711" s="28"/>
      <c r="TYT711" s="243"/>
      <c r="TYU711" s="28"/>
      <c r="TYV711" s="243"/>
      <c r="TYW711" s="28"/>
      <c r="TYX711" s="243"/>
      <c r="TYY711" s="28"/>
      <c r="TYZ711" s="243"/>
      <c r="TZA711" s="28"/>
      <c r="TZB711" s="243"/>
      <c r="TZC711" s="28"/>
      <c r="TZD711" s="243"/>
      <c r="TZE711" s="28"/>
      <c r="TZF711" s="243"/>
      <c r="TZG711" s="28"/>
      <c r="TZH711" s="243"/>
      <c r="TZI711" s="28"/>
      <c r="TZJ711" s="243"/>
      <c r="TZK711" s="28"/>
      <c r="TZL711" s="243"/>
      <c r="TZM711" s="28"/>
      <c r="TZN711" s="243"/>
      <c r="TZO711" s="28"/>
      <c r="TZP711" s="243"/>
      <c r="TZQ711" s="28"/>
      <c r="TZR711" s="243"/>
      <c r="TZS711" s="28"/>
      <c r="TZT711" s="243"/>
      <c r="TZU711" s="28"/>
      <c r="TZV711" s="243"/>
      <c r="TZW711" s="28"/>
      <c r="TZX711" s="243"/>
      <c r="TZY711" s="28"/>
      <c r="TZZ711" s="243"/>
      <c r="UAA711" s="28"/>
      <c r="UAB711" s="243"/>
      <c r="UAC711" s="28"/>
      <c r="UAD711" s="243"/>
      <c r="UAE711" s="28"/>
      <c r="UAF711" s="243"/>
      <c r="UAG711" s="28"/>
      <c r="UAH711" s="243"/>
      <c r="UAI711" s="28"/>
      <c r="UAJ711" s="243"/>
      <c r="UAK711" s="28"/>
      <c r="UAL711" s="243"/>
      <c r="UAM711" s="28"/>
      <c r="UAN711" s="243"/>
      <c r="UAO711" s="28"/>
      <c r="UAP711" s="243"/>
      <c r="UAQ711" s="28"/>
      <c r="UAR711" s="243"/>
      <c r="UAS711" s="28"/>
      <c r="UAT711" s="243"/>
      <c r="UAU711" s="28"/>
      <c r="UAV711" s="243"/>
      <c r="UAW711" s="28"/>
      <c r="UAX711" s="243"/>
      <c r="UAY711" s="28"/>
      <c r="UAZ711" s="243"/>
      <c r="UBA711" s="28"/>
      <c r="UBB711" s="243"/>
      <c r="UBC711" s="28"/>
      <c r="UBD711" s="243"/>
      <c r="UBE711" s="28"/>
      <c r="UBF711" s="243"/>
      <c r="UBG711" s="28"/>
      <c r="UBH711" s="243"/>
      <c r="UBI711" s="28"/>
      <c r="UBJ711" s="243"/>
      <c r="UBK711" s="28"/>
      <c r="UBL711" s="243"/>
      <c r="UBM711" s="28"/>
      <c r="UBN711" s="243"/>
      <c r="UBO711" s="28"/>
      <c r="UBP711" s="243"/>
      <c r="UBQ711" s="28"/>
      <c r="UBR711" s="243"/>
      <c r="UBS711" s="28"/>
      <c r="UBT711" s="243"/>
      <c r="UBU711" s="28"/>
      <c r="UBV711" s="243"/>
      <c r="UBW711" s="28"/>
      <c r="UBX711" s="243"/>
      <c r="UBY711" s="28"/>
      <c r="UBZ711" s="243"/>
      <c r="UCA711" s="28"/>
      <c r="UCB711" s="243"/>
      <c r="UCC711" s="28"/>
      <c r="UCD711" s="243"/>
      <c r="UCE711" s="28"/>
      <c r="UCF711" s="243"/>
      <c r="UCG711" s="28"/>
      <c r="UCH711" s="243"/>
      <c r="UCI711" s="28"/>
      <c r="UCJ711" s="243"/>
      <c r="UCK711" s="28"/>
      <c r="UCL711" s="243"/>
      <c r="UCM711" s="28"/>
      <c r="UCN711" s="243"/>
      <c r="UCO711" s="28"/>
      <c r="UCP711" s="243"/>
      <c r="UCQ711" s="28"/>
      <c r="UCR711" s="243"/>
      <c r="UCS711" s="28"/>
      <c r="UCT711" s="243"/>
      <c r="UCU711" s="28"/>
      <c r="UCV711" s="243"/>
      <c r="UCW711" s="28"/>
      <c r="UCX711" s="243"/>
      <c r="UCY711" s="28"/>
      <c r="UCZ711" s="243"/>
      <c r="UDA711" s="28"/>
      <c r="UDB711" s="243"/>
      <c r="UDC711" s="28"/>
      <c r="UDD711" s="243"/>
      <c r="UDE711" s="28"/>
      <c r="UDF711" s="243"/>
      <c r="UDG711" s="28"/>
      <c r="UDH711" s="243"/>
      <c r="UDI711" s="28"/>
      <c r="UDJ711" s="243"/>
      <c r="UDK711" s="28"/>
      <c r="UDL711" s="243"/>
      <c r="UDM711" s="28"/>
      <c r="UDN711" s="243"/>
      <c r="UDO711" s="28"/>
      <c r="UDP711" s="243"/>
      <c r="UDQ711" s="28"/>
      <c r="UDR711" s="243"/>
      <c r="UDS711" s="28"/>
      <c r="UDT711" s="243"/>
      <c r="UDU711" s="28"/>
      <c r="UDV711" s="243"/>
      <c r="UDW711" s="28"/>
      <c r="UDX711" s="243"/>
      <c r="UDY711" s="28"/>
      <c r="UDZ711" s="243"/>
      <c r="UEA711" s="28"/>
      <c r="UEB711" s="243"/>
      <c r="UEC711" s="28"/>
      <c r="UED711" s="243"/>
      <c r="UEE711" s="28"/>
      <c r="UEF711" s="243"/>
      <c r="UEG711" s="28"/>
      <c r="UEH711" s="243"/>
      <c r="UEI711" s="28"/>
      <c r="UEJ711" s="243"/>
      <c r="UEK711" s="28"/>
      <c r="UEL711" s="243"/>
      <c r="UEM711" s="28"/>
      <c r="UEN711" s="243"/>
      <c r="UEO711" s="28"/>
      <c r="UEP711" s="243"/>
      <c r="UEQ711" s="28"/>
      <c r="UER711" s="243"/>
      <c r="UES711" s="28"/>
      <c r="UET711" s="243"/>
      <c r="UEU711" s="28"/>
      <c r="UEV711" s="243"/>
      <c r="UEW711" s="28"/>
      <c r="UEX711" s="243"/>
      <c r="UEY711" s="28"/>
      <c r="UEZ711" s="243"/>
      <c r="UFA711" s="28"/>
      <c r="UFB711" s="243"/>
      <c r="UFC711" s="28"/>
      <c r="UFD711" s="243"/>
      <c r="UFE711" s="28"/>
      <c r="UFF711" s="243"/>
      <c r="UFG711" s="28"/>
      <c r="UFH711" s="243"/>
      <c r="UFI711" s="28"/>
      <c r="UFJ711" s="243"/>
      <c r="UFK711" s="28"/>
      <c r="UFL711" s="243"/>
      <c r="UFM711" s="28"/>
      <c r="UFN711" s="243"/>
      <c r="UFO711" s="28"/>
      <c r="UFP711" s="243"/>
      <c r="UFQ711" s="28"/>
      <c r="UFR711" s="243"/>
      <c r="UFS711" s="28"/>
      <c r="UFT711" s="243"/>
      <c r="UFU711" s="28"/>
      <c r="UFV711" s="243"/>
      <c r="UFW711" s="28"/>
      <c r="UFX711" s="243"/>
      <c r="UFY711" s="28"/>
      <c r="UFZ711" s="243"/>
      <c r="UGA711" s="28"/>
      <c r="UGB711" s="243"/>
      <c r="UGC711" s="28"/>
      <c r="UGD711" s="243"/>
      <c r="UGE711" s="28"/>
      <c r="UGF711" s="243"/>
      <c r="UGG711" s="28"/>
      <c r="UGH711" s="243"/>
      <c r="UGI711" s="28"/>
      <c r="UGJ711" s="243"/>
      <c r="UGK711" s="28"/>
      <c r="UGL711" s="243"/>
      <c r="UGM711" s="28"/>
      <c r="UGN711" s="243"/>
      <c r="UGO711" s="28"/>
      <c r="UGP711" s="243"/>
      <c r="UGQ711" s="28"/>
      <c r="UGR711" s="243"/>
      <c r="UGS711" s="28"/>
      <c r="UGT711" s="243"/>
      <c r="UGU711" s="28"/>
      <c r="UGV711" s="243"/>
      <c r="UGW711" s="28"/>
      <c r="UGX711" s="243"/>
      <c r="UGY711" s="28"/>
      <c r="UGZ711" s="243"/>
      <c r="UHA711" s="28"/>
      <c r="UHB711" s="243"/>
      <c r="UHC711" s="28"/>
      <c r="UHD711" s="243"/>
      <c r="UHE711" s="28"/>
      <c r="UHF711" s="243"/>
      <c r="UHG711" s="28"/>
      <c r="UHH711" s="243"/>
      <c r="UHI711" s="28"/>
      <c r="UHJ711" s="243"/>
      <c r="UHK711" s="28"/>
      <c r="UHL711" s="243"/>
      <c r="UHM711" s="28"/>
      <c r="UHN711" s="243"/>
      <c r="UHO711" s="28"/>
      <c r="UHP711" s="243"/>
      <c r="UHQ711" s="28"/>
      <c r="UHR711" s="243"/>
      <c r="UHS711" s="28"/>
      <c r="UHT711" s="243"/>
      <c r="UHU711" s="28"/>
      <c r="UHV711" s="243"/>
      <c r="UHW711" s="28"/>
      <c r="UHX711" s="243"/>
      <c r="UHY711" s="28"/>
      <c r="UHZ711" s="243"/>
      <c r="UIA711" s="28"/>
      <c r="UIB711" s="243"/>
      <c r="UIC711" s="28"/>
      <c r="UID711" s="243"/>
      <c r="UIE711" s="28"/>
      <c r="UIF711" s="243"/>
      <c r="UIG711" s="28"/>
      <c r="UIH711" s="243"/>
      <c r="UII711" s="28"/>
      <c r="UIJ711" s="243"/>
      <c r="UIK711" s="28"/>
      <c r="UIL711" s="243"/>
      <c r="UIM711" s="28"/>
      <c r="UIN711" s="243"/>
      <c r="UIO711" s="28"/>
      <c r="UIP711" s="243"/>
      <c r="UIQ711" s="28"/>
      <c r="UIR711" s="243"/>
      <c r="UIS711" s="28"/>
      <c r="UIT711" s="243"/>
      <c r="UIU711" s="28"/>
      <c r="UIV711" s="243"/>
      <c r="UIW711" s="28"/>
      <c r="UIX711" s="243"/>
      <c r="UIY711" s="28"/>
      <c r="UIZ711" s="243"/>
      <c r="UJA711" s="28"/>
      <c r="UJB711" s="243"/>
      <c r="UJC711" s="28"/>
      <c r="UJD711" s="243"/>
      <c r="UJE711" s="28"/>
      <c r="UJF711" s="243"/>
      <c r="UJG711" s="28"/>
      <c r="UJH711" s="243"/>
      <c r="UJI711" s="28"/>
      <c r="UJJ711" s="243"/>
      <c r="UJK711" s="28"/>
      <c r="UJL711" s="243"/>
      <c r="UJM711" s="28"/>
      <c r="UJN711" s="243"/>
      <c r="UJO711" s="28"/>
      <c r="UJP711" s="243"/>
      <c r="UJQ711" s="28"/>
      <c r="UJR711" s="243"/>
      <c r="UJS711" s="28"/>
      <c r="UJT711" s="243"/>
      <c r="UJU711" s="28"/>
      <c r="UJV711" s="243"/>
      <c r="UJW711" s="28"/>
      <c r="UJX711" s="243"/>
      <c r="UJY711" s="28"/>
      <c r="UJZ711" s="243"/>
      <c r="UKA711" s="28"/>
      <c r="UKB711" s="243"/>
      <c r="UKC711" s="28"/>
      <c r="UKD711" s="243"/>
      <c r="UKE711" s="28"/>
      <c r="UKF711" s="243"/>
      <c r="UKG711" s="28"/>
      <c r="UKH711" s="243"/>
      <c r="UKI711" s="28"/>
      <c r="UKJ711" s="243"/>
      <c r="UKK711" s="28"/>
      <c r="UKL711" s="243"/>
      <c r="UKM711" s="28"/>
      <c r="UKN711" s="243"/>
      <c r="UKO711" s="28"/>
      <c r="UKP711" s="243"/>
      <c r="UKQ711" s="28"/>
      <c r="UKR711" s="243"/>
      <c r="UKS711" s="28"/>
      <c r="UKT711" s="243"/>
      <c r="UKU711" s="28"/>
      <c r="UKV711" s="243"/>
      <c r="UKW711" s="28"/>
      <c r="UKX711" s="243"/>
      <c r="UKY711" s="28"/>
      <c r="UKZ711" s="243"/>
      <c r="ULA711" s="28"/>
      <c r="ULB711" s="243"/>
      <c r="ULC711" s="28"/>
      <c r="ULD711" s="243"/>
      <c r="ULE711" s="28"/>
      <c r="ULF711" s="243"/>
      <c r="ULG711" s="28"/>
      <c r="ULH711" s="243"/>
      <c r="ULI711" s="28"/>
      <c r="ULJ711" s="243"/>
      <c r="ULK711" s="28"/>
      <c r="ULL711" s="243"/>
      <c r="ULM711" s="28"/>
      <c r="ULN711" s="243"/>
      <c r="ULO711" s="28"/>
      <c r="ULP711" s="243"/>
      <c r="ULQ711" s="28"/>
      <c r="ULR711" s="243"/>
      <c r="ULS711" s="28"/>
      <c r="ULT711" s="243"/>
      <c r="ULU711" s="28"/>
      <c r="ULV711" s="243"/>
      <c r="ULW711" s="28"/>
      <c r="ULX711" s="243"/>
      <c r="ULY711" s="28"/>
      <c r="ULZ711" s="243"/>
      <c r="UMA711" s="28"/>
      <c r="UMB711" s="243"/>
      <c r="UMC711" s="28"/>
      <c r="UMD711" s="243"/>
      <c r="UME711" s="28"/>
      <c r="UMF711" s="243"/>
      <c r="UMG711" s="28"/>
      <c r="UMH711" s="243"/>
      <c r="UMI711" s="28"/>
      <c r="UMJ711" s="243"/>
      <c r="UMK711" s="28"/>
      <c r="UML711" s="243"/>
      <c r="UMM711" s="28"/>
      <c r="UMN711" s="243"/>
      <c r="UMO711" s="28"/>
      <c r="UMP711" s="243"/>
      <c r="UMQ711" s="28"/>
      <c r="UMR711" s="243"/>
      <c r="UMS711" s="28"/>
      <c r="UMT711" s="243"/>
      <c r="UMU711" s="28"/>
      <c r="UMV711" s="243"/>
      <c r="UMW711" s="28"/>
      <c r="UMX711" s="243"/>
      <c r="UMY711" s="28"/>
      <c r="UMZ711" s="243"/>
      <c r="UNA711" s="28"/>
      <c r="UNB711" s="243"/>
      <c r="UNC711" s="28"/>
      <c r="UND711" s="243"/>
      <c r="UNE711" s="28"/>
      <c r="UNF711" s="243"/>
      <c r="UNG711" s="28"/>
      <c r="UNH711" s="243"/>
      <c r="UNI711" s="28"/>
      <c r="UNJ711" s="243"/>
      <c r="UNK711" s="28"/>
      <c r="UNL711" s="243"/>
      <c r="UNM711" s="28"/>
      <c r="UNN711" s="243"/>
      <c r="UNO711" s="28"/>
      <c r="UNP711" s="243"/>
      <c r="UNQ711" s="28"/>
      <c r="UNR711" s="243"/>
      <c r="UNS711" s="28"/>
      <c r="UNT711" s="243"/>
      <c r="UNU711" s="28"/>
      <c r="UNV711" s="243"/>
      <c r="UNW711" s="28"/>
      <c r="UNX711" s="243"/>
      <c r="UNY711" s="28"/>
      <c r="UNZ711" s="243"/>
      <c r="UOA711" s="28"/>
      <c r="UOB711" s="243"/>
      <c r="UOC711" s="28"/>
      <c r="UOD711" s="243"/>
      <c r="UOE711" s="28"/>
      <c r="UOF711" s="243"/>
      <c r="UOG711" s="28"/>
      <c r="UOH711" s="243"/>
      <c r="UOI711" s="28"/>
      <c r="UOJ711" s="243"/>
      <c r="UOK711" s="28"/>
      <c r="UOL711" s="243"/>
      <c r="UOM711" s="28"/>
      <c r="UON711" s="243"/>
      <c r="UOO711" s="28"/>
      <c r="UOP711" s="243"/>
      <c r="UOQ711" s="28"/>
      <c r="UOR711" s="243"/>
      <c r="UOS711" s="28"/>
      <c r="UOT711" s="243"/>
      <c r="UOU711" s="28"/>
      <c r="UOV711" s="243"/>
      <c r="UOW711" s="28"/>
      <c r="UOX711" s="243"/>
      <c r="UOY711" s="28"/>
      <c r="UOZ711" s="243"/>
      <c r="UPA711" s="28"/>
      <c r="UPB711" s="243"/>
      <c r="UPC711" s="28"/>
      <c r="UPD711" s="243"/>
      <c r="UPE711" s="28"/>
      <c r="UPF711" s="243"/>
      <c r="UPG711" s="28"/>
      <c r="UPH711" s="243"/>
      <c r="UPI711" s="28"/>
      <c r="UPJ711" s="243"/>
      <c r="UPK711" s="28"/>
      <c r="UPL711" s="243"/>
      <c r="UPM711" s="28"/>
      <c r="UPN711" s="243"/>
      <c r="UPO711" s="28"/>
      <c r="UPP711" s="243"/>
      <c r="UPQ711" s="28"/>
      <c r="UPR711" s="243"/>
      <c r="UPS711" s="28"/>
      <c r="UPT711" s="243"/>
      <c r="UPU711" s="28"/>
      <c r="UPV711" s="243"/>
      <c r="UPW711" s="28"/>
      <c r="UPX711" s="243"/>
      <c r="UPY711" s="28"/>
      <c r="UPZ711" s="243"/>
      <c r="UQA711" s="28"/>
      <c r="UQB711" s="243"/>
      <c r="UQC711" s="28"/>
      <c r="UQD711" s="243"/>
      <c r="UQE711" s="28"/>
      <c r="UQF711" s="243"/>
      <c r="UQG711" s="28"/>
      <c r="UQH711" s="243"/>
      <c r="UQI711" s="28"/>
      <c r="UQJ711" s="243"/>
      <c r="UQK711" s="28"/>
      <c r="UQL711" s="243"/>
      <c r="UQM711" s="28"/>
      <c r="UQN711" s="243"/>
      <c r="UQO711" s="28"/>
      <c r="UQP711" s="243"/>
      <c r="UQQ711" s="28"/>
      <c r="UQR711" s="243"/>
      <c r="UQS711" s="28"/>
      <c r="UQT711" s="243"/>
      <c r="UQU711" s="28"/>
      <c r="UQV711" s="243"/>
      <c r="UQW711" s="28"/>
      <c r="UQX711" s="243"/>
      <c r="UQY711" s="28"/>
      <c r="UQZ711" s="243"/>
      <c r="URA711" s="28"/>
      <c r="URB711" s="243"/>
      <c r="URC711" s="28"/>
      <c r="URD711" s="243"/>
      <c r="URE711" s="28"/>
      <c r="URF711" s="243"/>
      <c r="URG711" s="28"/>
      <c r="URH711" s="243"/>
      <c r="URI711" s="28"/>
      <c r="URJ711" s="243"/>
      <c r="URK711" s="28"/>
      <c r="URL711" s="243"/>
      <c r="URM711" s="28"/>
      <c r="URN711" s="243"/>
      <c r="URO711" s="28"/>
      <c r="URP711" s="243"/>
      <c r="URQ711" s="28"/>
      <c r="URR711" s="243"/>
      <c r="URS711" s="28"/>
      <c r="URT711" s="243"/>
      <c r="URU711" s="28"/>
      <c r="URV711" s="243"/>
      <c r="URW711" s="28"/>
      <c r="URX711" s="243"/>
      <c r="URY711" s="28"/>
      <c r="URZ711" s="243"/>
      <c r="USA711" s="28"/>
      <c r="USB711" s="243"/>
      <c r="USC711" s="28"/>
      <c r="USD711" s="243"/>
      <c r="USE711" s="28"/>
      <c r="USF711" s="243"/>
      <c r="USG711" s="28"/>
      <c r="USH711" s="243"/>
      <c r="USI711" s="28"/>
      <c r="USJ711" s="243"/>
      <c r="USK711" s="28"/>
      <c r="USL711" s="243"/>
      <c r="USM711" s="28"/>
      <c r="USN711" s="243"/>
      <c r="USO711" s="28"/>
      <c r="USP711" s="243"/>
      <c r="USQ711" s="28"/>
      <c r="USR711" s="243"/>
      <c r="USS711" s="28"/>
      <c r="UST711" s="243"/>
      <c r="USU711" s="28"/>
      <c r="USV711" s="243"/>
      <c r="USW711" s="28"/>
      <c r="USX711" s="243"/>
      <c r="USY711" s="28"/>
      <c r="USZ711" s="243"/>
      <c r="UTA711" s="28"/>
      <c r="UTB711" s="243"/>
      <c r="UTC711" s="28"/>
      <c r="UTD711" s="243"/>
      <c r="UTE711" s="28"/>
      <c r="UTF711" s="243"/>
      <c r="UTG711" s="28"/>
      <c r="UTH711" s="243"/>
      <c r="UTI711" s="28"/>
      <c r="UTJ711" s="243"/>
      <c r="UTK711" s="28"/>
      <c r="UTL711" s="243"/>
      <c r="UTM711" s="28"/>
      <c r="UTN711" s="243"/>
      <c r="UTO711" s="28"/>
      <c r="UTP711" s="243"/>
      <c r="UTQ711" s="28"/>
      <c r="UTR711" s="243"/>
      <c r="UTS711" s="28"/>
      <c r="UTT711" s="243"/>
      <c r="UTU711" s="28"/>
      <c r="UTV711" s="243"/>
      <c r="UTW711" s="28"/>
      <c r="UTX711" s="243"/>
      <c r="UTY711" s="28"/>
      <c r="UTZ711" s="243"/>
      <c r="UUA711" s="28"/>
      <c r="UUB711" s="243"/>
      <c r="UUC711" s="28"/>
      <c r="UUD711" s="243"/>
      <c r="UUE711" s="28"/>
      <c r="UUF711" s="243"/>
      <c r="UUG711" s="28"/>
      <c r="UUH711" s="243"/>
      <c r="UUI711" s="28"/>
      <c r="UUJ711" s="243"/>
      <c r="UUK711" s="28"/>
      <c r="UUL711" s="243"/>
      <c r="UUM711" s="28"/>
      <c r="UUN711" s="243"/>
      <c r="UUO711" s="28"/>
      <c r="UUP711" s="243"/>
      <c r="UUQ711" s="28"/>
      <c r="UUR711" s="243"/>
      <c r="UUS711" s="28"/>
      <c r="UUT711" s="243"/>
      <c r="UUU711" s="28"/>
      <c r="UUV711" s="243"/>
      <c r="UUW711" s="28"/>
      <c r="UUX711" s="243"/>
      <c r="UUY711" s="28"/>
      <c r="UUZ711" s="243"/>
      <c r="UVA711" s="28"/>
      <c r="UVB711" s="243"/>
      <c r="UVC711" s="28"/>
      <c r="UVD711" s="243"/>
      <c r="UVE711" s="28"/>
      <c r="UVF711" s="243"/>
      <c r="UVG711" s="28"/>
      <c r="UVH711" s="243"/>
      <c r="UVI711" s="28"/>
      <c r="UVJ711" s="243"/>
      <c r="UVK711" s="28"/>
      <c r="UVL711" s="243"/>
      <c r="UVM711" s="28"/>
      <c r="UVN711" s="243"/>
      <c r="UVO711" s="28"/>
      <c r="UVP711" s="243"/>
      <c r="UVQ711" s="28"/>
      <c r="UVR711" s="243"/>
      <c r="UVS711" s="28"/>
      <c r="UVT711" s="243"/>
      <c r="UVU711" s="28"/>
      <c r="UVV711" s="243"/>
      <c r="UVW711" s="28"/>
      <c r="UVX711" s="243"/>
      <c r="UVY711" s="28"/>
      <c r="UVZ711" s="243"/>
      <c r="UWA711" s="28"/>
      <c r="UWB711" s="243"/>
      <c r="UWC711" s="28"/>
      <c r="UWD711" s="243"/>
      <c r="UWE711" s="28"/>
      <c r="UWF711" s="243"/>
      <c r="UWG711" s="28"/>
      <c r="UWH711" s="243"/>
      <c r="UWI711" s="28"/>
      <c r="UWJ711" s="243"/>
      <c r="UWK711" s="28"/>
      <c r="UWL711" s="243"/>
      <c r="UWM711" s="28"/>
      <c r="UWN711" s="243"/>
      <c r="UWO711" s="28"/>
      <c r="UWP711" s="243"/>
      <c r="UWQ711" s="28"/>
      <c r="UWR711" s="243"/>
      <c r="UWS711" s="28"/>
      <c r="UWT711" s="243"/>
      <c r="UWU711" s="28"/>
      <c r="UWV711" s="243"/>
      <c r="UWW711" s="28"/>
      <c r="UWX711" s="243"/>
      <c r="UWY711" s="28"/>
      <c r="UWZ711" s="243"/>
      <c r="UXA711" s="28"/>
      <c r="UXB711" s="243"/>
      <c r="UXC711" s="28"/>
      <c r="UXD711" s="243"/>
      <c r="UXE711" s="28"/>
      <c r="UXF711" s="243"/>
      <c r="UXG711" s="28"/>
      <c r="UXH711" s="243"/>
      <c r="UXI711" s="28"/>
      <c r="UXJ711" s="243"/>
      <c r="UXK711" s="28"/>
      <c r="UXL711" s="243"/>
      <c r="UXM711" s="28"/>
      <c r="UXN711" s="243"/>
      <c r="UXO711" s="28"/>
      <c r="UXP711" s="243"/>
      <c r="UXQ711" s="28"/>
      <c r="UXR711" s="243"/>
      <c r="UXS711" s="28"/>
      <c r="UXT711" s="243"/>
      <c r="UXU711" s="28"/>
      <c r="UXV711" s="243"/>
      <c r="UXW711" s="28"/>
      <c r="UXX711" s="243"/>
      <c r="UXY711" s="28"/>
      <c r="UXZ711" s="243"/>
      <c r="UYA711" s="28"/>
      <c r="UYB711" s="243"/>
      <c r="UYC711" s="28"/>
      <c r="UYD711" s="243"/>
      <c r="UYE711" s="28"/>
      <c r="UYF711" s="243"/>
      <c r="UYG711" s="28"/>
      <c r="UYH711" s="243"/>
      <c r="UYI711" s="28"/>
      <c r="UYJ711" s="243"/>
      <c r="UYK711" s="28"/>
      <c r="UYL711" s="243"/>
      <c r="UYM711" s="28"/>
      <c r="UYN711" s="243"/>
      <c r="UYO711" s="28"/>
      <c r="UYP711" s="243"/>
      <c r="UYQ711" s="28"/>
      <c r="UYR711" s="243"/>
      <c r="UYS711" s="28"/>
      <c r="UYT711" s="243"/>
      <c r="UYU711" s="28"/>
      <c r="UYV711" s="243"/>
      <c r="UYW711" s="28"/>
      <c r="UYX711" s="243"/>
      <c r="UYY711" s="28"/>
      <c r="UYZ711" s="243"/>
      <c r="UZA711" s="28"/>
      <c r="UZB711" s="243"/>
      <c r="UZC711" s="28"/>
      <c r="UZD711" s="243"/>
      <c r="UZE711" s="28"/>
      <c r="UZF711" s="243"/>
      <c r="UZG711" s="28"/>
      <c r="UZH711" s="243"/>
      <c r="UZI711" s="28"/>
      <c r="UZJ711" s="243"/>
      <c r="UZK711" s="28"/>
      <c r="UZL711" s="243"/>
      <c r="UZM711" s="28"/>
      <c r="UZN711" s="243"/>
      <c r="UZO711" s="28"/>
      <c r="UZP711" s="243"/>
      <c r="UZQ711" s="28"/>
      <c r="UZR711" s="243"/>
      <c r="UZS711" s="28"/>
      <c r="UZT711" s="243"/>
      <c r="UZU711" s="28"/>
      <c r="UZV711" s="243"/>
      <c r="UZW711" s="28"/>
      <c r="UZX711" s="243"/>
      <c r="UZY711" s="28"/>
      <c r="UZZ711" s="243"/>
      <c r="VAA711" s="28"/>
      <c r="VAB711" s="243"/>
      <c r="VAC711" s="28"/>
      <c r="VAD711" s="243"/>
      <c r="VAE711" s="28"/>
      <c r="VAF711" s="243"/>
      <c r="VAG711" s="28"/>
      <c r="VAH711" s="243"/>
      <c r="VAI711" s="28"/>
      <c r="VAJ711" s="243"/>
      <c r="VAK711" s="28"/>
      <c r="VAL711" s="243"/>
      <c r="VAM711" s="28"/>
      <c r="VAN711" s="243"/>
      <c r="VAO711" s="28"/>
      <c r="VAP711" s="243"/>
      <c r="VAQ711" s="28"/>
      <c r="VAR711" s="243"/>
      <c r="VAS711" s="28"/>
      <c r="VAT711" s="243"/>
      <c r="VAU711" s="28"/>
      <c r="VAV711" s="243"/>
      <c r="VAW711" s="28"/>
      <c r="VAX711" s="243"/>
      <c r="VAY711" s="28"/>
      <c r="VAZ711" s="243"/>
      <c r="VBA711" s="28"/>
      <c r="VBB711" s="243"/>
      <c r="VBC711" s="28"/>
      <c r="VBD711" s="243"/>
      <c r="VBE711" s="28"/>
      <c r="VBF711" s="243"/>
      <c r="VBG711" s="28"/>
      <c r="VBH711" s="243"/>
      <c r="VBI711" s="28"/>
      <c r="VBJ711" s="243"/>
      <c r="VBK711" s="28"/>
      <c r="VBL711" s="243"/>
      <c r="VBM711" s="28"/>
      <c r="VBN711" s="243"/>
      <c r="VBO711" s="28"/>
      <c r="VBP711" s="243"/>
      <c r="VBQ711" s="28"/>
      <c r="VBR711" s="243"/>
      <c r="VBS711" s="28"/>
      <c r="VBT711" s="243"/>
      <c r="VBU711" s="28"/>
      <c r="VBV711" s="243"/>
      <c r="VBW711" s="28"/>
      <c r="VBX711" s="243"/>
      <c r="VBY711" s="28"/>
      <c r="VBZ711" s="243"/>
      <c r="VCA711" s="28"/>
      <c r="VCB711" s="243"/>
      <c r="VCC711" s="28"/>
      <c r="VCD711" s="243"/>
      <c r="VCE711" s="28"/>
      <c r="VCF711" s="243"/>
      <c r="VCG711" s="28"/>
      <c r="VCH711" s="243"/>
      <c r="VCI711" s="28"/>
      <c r="VCJ711" s="243"/>
      <c r="VCK711" s="28"/>
      <c r="VCL711" s="243"/>
      <c r="VCM711" s="28"/>
      <c r="VCN711" s="243"/>
      <c r="VCO711" s="28"/>
      <c r="VCP711" s="243"/>
      <c r="VCQ711" s="28"/>
      <c r="VCR711" s="243"/>
      <c r="VCS711" s="28"/>
      <c r="VCT711" s="243"/>
      <c r="VCU711" s="28"/>
      <c r="VCV711" s="243"/>
      <c r="VCW711" s="28"/>
      <c r="VCX711" s="243"/>
      <c r="VCY711" s="28"/>
      <c r="VCZ711" s="243"/>
      <c r="VDA711" s="28"/>
      <c r="VDB711" s="243"/>
      <c r="VDC711" s="28"/>
      <c r="VDD711" s="243"/>
      <c r="VDE711" s="28"/>
      <c r="VDF711" s="243"/>
      <c r="VDG711" s="28"/>
      <c r="VDH711" s="243"/>
      <c r="VDI711" s="28"/>
      <c r="VDJ711" s="243"/>
      <c r="VDK711" s="28"/>
      <c r="VDL711" s="243"/>
      <c r="VDM711" s="28"/>
      <c r="VDN711" s="243"/>
      <c r="VDO711" s="28"/>
      <c r="VDP711" s="243"/>
      <c r="VDQ711" s="28"/>
      <c r="VDR711" s="243"/>
      <c r="VDS711" s="28"/>
      <c r="VDT711" s="243"/>
      <c r="VDU711" s="28"/>
      <c r="VDV711" s="243"/>
      <c r="VDW711" s="28"/>
      <c r="VDX711" s="243"/>
      <c r="VDY711" s="28"/>
      <c r="VDZ711" s="243"/>
      <c r="VEA711" s="28"/>
      <c r="VEB711" s="243"/>
      <c r="VEC711" s="28"/>
      <c r="VED711" s="243"/>
      <c r="VEE711" s="28"/>
      <c r="VEF711" s="243"/>
      <c r="VEG711" s="28"/>
      <c r="VEH711" s="243"/>
      <c r="VEI711" s="28"/>
      <c r="VEJ711" s="243"/>
      <c r="VEK711" s="28"/>
      <c r="VEL711" s="243"/>
      <c r="VEM711" s="28"/>
      <c r="VEN711" s="243"/>
      <c r="VEO711" s="28"/>
      <c r="VEP711" s="243"/>
      <c r="VEQ711" s="28"/>
      <c r="VER711" s="243"/>
      <c r="VES711" s="28"/>
      <c r="VET711" s="243"/>
      <c r="VEU711" s="28"/>
      <c r="VEV711" s="243"/>
      <c r="VEW711" s="28"/>
      <c r="VEX711" s="243"/>
      <c r="VEY711" s="28"/>
      <c r="VEZ711" s="243"/>
      <c r="VFA711" s="28"/>
      <c r="VFB711" s="243"/>
      <c r="VFC711" s="28"/>
      <c r="VFD711" s="243"/>
      <c r="VFE711" s="28"/>
      <c r="VFF711" s="243"/>
      <c r="VFG711" s="28"/>
      <c r="VFH711" s="243"/>
      <c r="VFI711" s="28"/>
      <c r="VFJ711" s="243"/>
      <c r="VFK711" s="28"/>
      <c r="VFL711" s="243"/>
      <c r="VFM711" s="28"/>
      <c r="VFN711" s="243"/>
      <c r="VFO711" s="28"/>
      <c r="VFP711" s="243"/>
      <c r="VFQ711" s="28"/>
      <c r="VFR711" s="243"/>
      <c r="VFS711" s="28"/>
      <c r="VFT711" s="243"/>
      <c r="VFU711" s="28"/>
      <c r="VFV711" s="243"/>
      <c r="VFW711" s="28"/>
      <c r="VFX711" s="243"/>
      <c r="VFY711" s="28"/>
      <c r="VFZ711" s="243"/>
      <c r="VGA711" s="28"/>
      <c r="VGB711" s="243"/>
      <c r="VGC711" s="28"/>
      <c r="VGD711" s="243"/>
      <c r="VGE711" s="28"/>
      <c r="VGF711" s="243"/>
      <c r="VGG711" s="28"/>
      <c r="VGH711" s="243"/>
      <c r="VGI711" s="28"/>
      <c r="VGJ711" s="243"/>
      <c r="VGK711" s="28"/>
      <c r="VGL711" s="243"/>
      <c r="VGM711" s="28"/>
      <c r="VGN711" s="243"/>
      <c r="VGO711" s="28"/>
      <c r="VGP711" s="243"/>
      <c r="VGQ711" s="28"/>
      <c r="VGR711" s="243"/>
      <c r="VGS711" s="28"/>
      <c r="VGT711" s="243"/>
      <c r="VGU711" s="28"/>
      <c r="VGV711" s="243"/>
      <c r="VGW711" s="28"/>
      <c r="VGX711" s="243"/>
      <c r="VGY711" s="28"/>
      <c r="VGZ711" s="243"/>
      <c r="VHA711" s="28"/>
      <c r="VHB711" s="243"/>
      <c r="VHC711" s="28"/>
      <c r="VHD711" s="243"/>
      <c r="VHE711" s="28"/>
      <c r="VHF711" s="243"/>
      <c r="VHG711" s="28"/>
      <c r="VHH711" s="243"/>
      <c r="VHI711" s="28"/>
      <c r="VHJ711" s="243"/>
      <c r="VHK711" s="28"/>
      <c r="VHL711" s="243"/>
      <c r="VHM711" s="28"/>
      <c r="VHN711" s="243"/>
      <c r="VHO711" s="28"/>
      <c r="VHP711" s="243"/>
      <c r="VHQ711" s="28"/>
      <c r="VHR711" s="243"/>
      <c r="VHS711" s="28"/>
      <c r="VHT711" s="243"/>
      <c r="VHU711" s="28"/>
      <c r="VHV711" s="243"/>
      <c r="VHW711" s="28"/>
      <c r="VHX711" s="243"/>
      <c r="VHY711" s="28"/>
      <c r="VHZ711" s="243"/>
      <c r="VIA711" s="28"/>
      <c r="VIB711" s="243"/>
      <c r="VIC711" s="28"/>
      <c r="VID711" s="243"/>
      <c r="VIE711" s="28"/>
      <c r="VIF711" s="243"/>
      <c r="VIG711" s="28"/>
      <c r="VIH711" s="243"/>
      <c r="VII711" s="28"/>
      <c r="VIJ711" s="243"/>
      <c r="VIK711" s="28"/>
      <c r="VIL711" s="243"/>
      <c r="VIM711" s="28"/>
      <c r="VIN711" s="243"/>
      <c r="VIO711" s="28"/>
      <c r="VIP711" s="243"/>
      <c r="VIQ711" s="28"/>
      <c r="VIR711" s="243"/>
      <c r="VIS711" s="28"/>
      <c r="VIT711" s="243"/>
      <c r="VIU711" s="28"/>
      <c r="VIV711" s="243"/>
      <c r="VIW711" s="28"/>
      <c r="VIX711" s="243"/>
      <c r="VIY711" s="28"/>
      <c r="VIZ711" s="243"/>
      <c r="VJA711" s="28"/>
      <c r="VJB711" s="243"/>
      <c r="VJC711" s="28"/>
      <c r="VJD711" s="243"/>
      <c r="VJE711" s="28"/>
      <c r="VJF711" s="243"/>
      <c r="VJG711" s="28"/>
      <c r="VJH711" s="243"/>
      <c r="VJI711" s="28"/>
      <c r="VJJ711" s="243"/>
      <c r="VJK711" s="28"/>
      <c r="VJL711" s="243"/>
      <c r="VJM711" s="28"/>
      <c r="VJN711" s="243"/>
      <c r="VJO711" s="28"/>
      <c r="VJP711" s="243"/>
      <c r="VJQ711" s="28"/>
      <c r="VJR711" s="243"/>
      <c r="VJS711" s="28"/>
      <c r="VJT711" s="243"/>
      <c r="VJU711" s="28"/>
      <c r="VJV711" s="243"/>
      <c r="VJW711" s="28"/>
      <c r="VJX711" s="243"/>
      <c r="VJY711" s="28"/>
      <c r="VJZ711" s="243"/>
      <c r="VKA711" s="28"/>
      <c r="VKB711" s="243"/>
      <c r="VKC711" s="28"/>
      <c r="VKD711" s="243"/>
      <c r="VKE711" s="28"/>
      <c r="VKF711" s="243"/>
      <c r="VKG711" s="28"/>
      <c r="VKH711" s="243"/>
      <c r="VKI711" s="28"/>
      <c r="VKJ711" s="243"/>
      <c r="VKK711" s="28"/>
      <c r="VKL711" s="243"/>
      <c r="VKM711" s="28"/>
      <c r="VKN711" s="243"/>
      <c r="VKO711" s="28"/>
      <c r="VKP711" s="243"/>
      <c r="VKQ711" s="28"/>
      <c r="VKR711" s="243"/>
      <c r="VKS711" s="28"/>
      <c r="VKT711" s="243"/>
      <c r="VKU711" s="28"/>
      <c r="VKV711" s="243"/>
      <c r="VKW711" s="28"/>
      <c r="VKX711" s="243"/>
      <c r="VKY711" s="28"/>
      <c r="VKZ711" s="243"/>
      <c r="VLA711" s="28"/>
      <c r="VLB711" s="243"/>
      <c r="VLC711" s="28"/>
      <c r="VLD711" s="243"/>
      <c r="VLE711" s="28"/>
      <c r="VLF711" s="243"/>
      <c r="VLG711" s="28"/>
      <c r="VLH711" s="243"/>
      <c r="VLI711" s="28"/>
      <c r="VLJ711" s="243"/>
      <c r="VLK711" s="28"/>
      <c r="VLL711" s="243"/>
      <c r="VLM711" s="28"/>
      <c r="VLN711" s="243"/>
      <c r="VLO711" s="28"/>
      <c r="VLP711" s="243"/>
      <c r="VLQ711" s="28"/>
      <c r="VLR711" s="243"/>
      <c r="VLS711" s="28"/>
      <c r="VLT711" s="243"/>
      <c r="VLU711" s="28"/>
      <c r="VLV711" s="243"/>
      <c r="VLW711" s="28"/>
      <c r="VLX711" s="243"/>
      <c r="VLY711" s="28"/>
      <c r="VLZ711" s="243"/>
      <c r="VMA711" s="28"/>
      <c r="VMB711" s="243"/>
      <c r="VMC711" s="28"/>
      <c r="VMD711" s="243"/>
      <c r="VME711" s="28"/>
      <c r="VMF711" s="243"/>
      <c r="VMG711" s="28"/>
      <c r="VMH711" s="243"/>
      <c r="VMI711" s="28"/>
      <c r="VMJ711" s="243"/>
      <c r="VMK711" s="28"/>
      <c r="VML711" s="243"/>
      <c r="VMM711" s="28"/>
      <c r="VMN711" s="243"/>
      <c r="VMO711" s="28"/>
      <c r="VMP711" s="243"/>
      <c r="VMQ711" s="28"/>
      <c r="VMR711" s="243"/>
      <c r="VMS711" s="28"/>
      <c r="VMT711" s="243"/>
      <c r="VMU711" s="28"/>
      <c r="VMV711" s="243"/>
      <c r="VMW711" s="28"/>
      <c r="VMX711" s="243"/>
      <c r="VMY711" s="28"/>
      <c r="VMZ711" s="243"/>
      <c r="VNA711" s="28"/>
      <c r="VNB711" s="243"/>
      <c r="VNC711" s="28"/>
      <c r="VND711" s="243"/>
      <c r="VNE711" s="28"/>
      <c r="VNF711" s="243"/>
      <c r="VNG711" s="28"/>
      <c r="VNH711" s="243"/>
      <c r="VNI711" s="28"/>
      <c r="VNJ711" s="243"/>
      <c r="VNK711" s="28"/>
      <c r="VNL711" s="243"/>
      <c r="VNM711" s="28"/>
      <c r="VNN711" s="243"/>
      <c r="VNO711" s="28"/>
      <c r="VNP711" s="243"/>
      <c r="VNQ711" s="28"/>
      <c r="VNR711" s="243"/>
      <c r="VNS711" s="28"/>
      <c r="VNT711" s="243"/>
      <c r="VNU711" s="28"/>
      <c r="VNV711" s="243"/>
      <c r="VNW711" s="28"/>
      <c r="VNX711" s="243"/>
      <c r="VNY711" s="28"/>
      <c r="VNZ711" s="243"/>
      <c r="VOA711" s="28"/>
      <c r="VOB711" s="243"/>
      <c r="VOC711" s="28"/>
      <c r="VOD711" s="243"/>
      <c r="VOE711" s="28"/>
      <c r="VOF711" s="243"/>
      <c r="VOG711" s="28"/>
      <c r="VOH711" s="243"/>
      <c r="VOI711" s="28"/>
      <c r="VOJ711" s="243"/>
      <c r="VOK711" s="28"/>
      <c r="VOL711" s="243"/>
      <c r="VOM711" s="28"/>
      <c r="VON711" s="243"/>
      <c r="VOO711" s="28"/>
      <c r="VOP711" s="243"/>
      <c r="VOQ711" s="28"/>
      <c r="VOR711" s="243"/>
      <c r="VOS711" s="28"/>
      <c r="VOT711" s="243"/>
      <c r="VOU711" s="28"/>
      <c r="VOV711" s="243"/>
      <c r="VOW711" s="28"/>
      <c r="VOX711" s="243"/>
      <c r="VOY711" s="28"/>
      <c r="VOZ711" s="243"/>
      <c r="VPA711" s="28"/>
      <c r="VPB711" s="243"/>
      <c r="VPC711" s="28"/>
      <c r="VPD711" s="243"/>
      <c r="VPE711" s="28"/>
      <c r="VPF711" s="243"/>
      <c r="VPG711" s="28"/>
      <c r="VPH711" s="243"/>
      <c r="VPI711" s="28"/>
      <c r="VPJ711" s="243"/>
      <c r="VPK711" s="28"/>
      <c r="VPL711" s="243"/>
      <c r="VPM711" s="28"/>
      <c r="VPN711" s="243"/>
      <c r="VPO711" s="28"/>
      <c r="VPP711" s="243"/>
      <c r="VPQ711" s="28"/>
      <c r="VPR711" s="243"/>
      <c r="VPS711" s="28"/>
      <c r="VPT711" s="243"/>
      <c r="VPU711" s="28"/>
      <c r="VPV711" s="243"/>
      <c r="VPW711" s="28"/>
      <c r="VPX711" s="243"/>
      <c r="VPY711" s="28"/>
      <c r="VPZ711" s="243"/>
      <c r="VQA711" s="28"/>
      <c r="VQB711" s="243"/>
      <c r="VQC711" s="28"/>
      <c r="VQD711" s="243"/>
      <c r="VQE711" s="28"/>
      <c r="VQF711" s="243"/>
      <c r="VQG711" s="28"/>
      <c r="VQH711" s="243"/>
      <c r="VQI711" s="28"/>
      <c r="VQJ711" s="243"/>
      <c r="VQK711" s="28"/>
      <c r="VQL711" s="243"/>
      <c r="VQM711" s="28"/>
      <c r="VQN711" s="243"/>
      <c r="VQO711" s="28"/>
      <c r="VQP711" s="243"/>
      <c r="VQQ711" s="28"/>
      <c r="VQR711" s="243"/>
      <c r="VQS711" s="28"/>
      <c r="VQT711" s="243"/>
      <c r="VQU711" s="28"/>
      <c r="VQV711" s="243"/>
      <c r="VQW711" s="28"/>
      <c r="VQX711" s="243"/>
      <c r="VQY711" s="28"/>
      <c r="VQZ711" s="243"/>
      <c r="VRA711" s="28"/>
      <c r="VRB711" s="243"/>
      <c r="VRC711" s="28"/>
      <c r="VRD711" s="243"/>
      <c r="VRE711" s="28"/>
      <c r="VRF711" s="243"/>
      <c r="VRG711" s="28"/>
      <c r="VRH711" s="243"/>
      <c r="VRI711" s="28"/>
      <c r="VRJ711" s="243"/>
      <c r="VRK711" s="28"/>
      <c r="VRL711" s="243"/>
      <c r="VRM711" s="28"/>
      <c r="VRN711" s="243"/>
      <c r="VRO711" s="28"/>
      <c r="VRP711" s="243"/>
      <c r="VRQ711" s="28"/>
      <c r="VRR711" s="243"/>
      <c r="VRS711" s="28"/>
      <c r="VRT711" s="243"/>
      <c r="VRU711" s="28"/>
      <c r="VRV711" s="243"/>
      <c r="VRW711" s="28"/>
      <c r="VRX711" s="243"/>
      <c r="VRY711" s="28"/>
      <c r="VRZ711" s="243"/>
      <c r="VSA711" s="28"/>
      <c r="VSB711" s="243"/>
      <c r="VSC711" s="28"/>
      <c r="VSD711" s="243"/>
      <c r="VSE711" s="28"/>
      <c r="VSF711" s="243"/>
      <c r="VSG711" s="28"/>
      <c r="VSH711" s="243"/>
      <c r="VSI711" s="28"/>
      <c r="VSJ711" s="243"/>
      <c r="VSK711" s="28"/>
      <c r="VSL711" s="243"/>
      <c r="VSM711" s="28"/>
      <c r="VSN711" s="243"/>
      <c r="VSO711" s="28"/>
      <c r="VSP711" s="243"/>
      <c r="VSQ711" s="28"/>
      <c r="VSR711" s="243"/>
      <c r="VSS711" s="28"/>
      <c r="VST711" s="243"/>
      <c r="VSU711" s="28"/>
      <c r="VSV711" s="243"/>
      <c r="VSW711" s="28"/>
      <c r="VSX711" s="243"/>
      <c r="VSY711" s="28"/>
      <c r="VSZ711" s="243"/>
      <c r="VTA711" s="28"/>
      <c r="VTB711" s="243"/>
      <c r="VTC711" s="28"/>
      <c r="VTD711" s="243"/>
      <c r="VTE711" s="28"/>
      <c r="VTF711" s="243"/>
      <c r="VTG711" s="28"/>
      <c r="VTH711" s="243"/>
      <c r="VTI711" s="28"/>
      <c r="VTJ711" s="243"/>
      <c r="VTK711" s="28"/>
      <c r="VTL711" s="243"/>
      <c r="VTM711" s="28"/>
      <c r="VTN711" s="243"/>
      <c r="VTO711" s="28"/>
      <c r="VTP711" s="243"/>
      <c r="VTQ711" s="28"/>
      <c r="VTR711" s="243"/>
      <c r="VTS711" s="28"/>
      <c r="VTT711" s="243"/>
      <c r="VTU711" s="28"/>
      <c r="VTV711" s="243"/>
      <c r="VTW711" s="28"/>
      <c r="VTX711" s="243"/>
      <c r="VTY711" s="28"/>
      <c r="VTZ711" s="243"/>
      <c r="VUA711" s="28"/>
      <c r="VUB711" s="243"/>
      <c r="VUC711" s="28"/>
      <c r="VUD711" s="243"/>
      <c r="VUE711" s="28"/>
      <c r="VUF711" s="243"/>
      <c r="VUG711" s="28"/>
      <c r="VUH711" s="243"/>
      <c r="VUI711" s="28"/>
      <c r="VUJ711" s="243"/>
      <c r="VUK711" s="28"/>
      <c r="VUL711" s="243"/>
      <c r="VUM711" s="28"/>
      <c r="VUN711" s="243"/>
      <c r="VUO711" s="28"/>
      <c r="VUP711" s="243"/>
      <c r="VUQ711" s="28"/>
      <c r="VUR711" s="243"/>
      <c r="VUS711" s="28"/>
      <c r="VUT711" s="243"/>
      <c r="VUU711" s="28"/>
      <c r="VUV711" s="243"/>
      <c r="VUW711" s="28"/>
      <c r="VUX711" s="243"/>
      <c r="VUY711" s="28"/>
      <c r="VUZ711" s="243"/>
      <c r="VVA711" s="28"/>
      <c r="VVB711" s="243"/>
      <c r="VVC711" s="28"/>
      <c r="VVD711" s="243"/>
      <c r="VVE711" s="28"/>
      <c r="VVF711" s="243"/>
      <c r="VVG711" s="28"/>
      <c r="VVH711" s="243"/>
      <c r="VVI711" s="28"/>
      <c r="VVJ711" s="243"/>
      <c r="VVK711" s="28"/>
      <c r="VVL711" s="243"/>
      <c r="VVM711" s="28"/>
      <c r="VVN711" s="243"/>
      <c r="VVO711" s="28"/>
      <c r="VVP711" s="243"/>
      <c r="VVQ711" s="28"/>
      <c r="VVR711" s="243"/>
      <c r="VVS711" s="28"/>
      <c r="VVT711" s="243"/>
      <c r="VVU711" s="28"/>
      <c r="VVV711" s="243"/>
      <c r="VVW711" s="28"/>
      <c r="VVX711" s="243"/>
      <c r="VVY711" s="28"/>
      <c r="VVZ711" s="243"/>
      <c r="VWA711" s="28"/>
      <c r="VWB711" s="243"/>
      <c r="VWC711" s="28"/>
      <c r="VWD711" s="243"/>
      <c r="VWE711" s="28"/>
      <c r="VWF711" s="243"/>
      <c r="VWG711" s="28"/>
      <c r="VWH711" s="243"/>
      <c r="VWI711" s="28"/>
      <c r="VWJ711" s="243"/>
      <c r="VWK711" s="28"/>
      <c r="VWL711" s="243"/>
      <c r="VWM711" s="28"/>
      <c r="VWN711" s="243"/>
      <c r="VWO711" s="28"/>
      <c r="VWP711" s="243"/>
      <c r="VWQ711" s="28"/>
      <c r="VWR711" s="243"/>
      <c r="VWS711" s="28"/>
      <c r="VWT711" s="243"/>
      <c r="VWU711" s="28"/>
      <c r="VWV711" s="243"/>
      <c r="VWW711" s="28"/>
      <c r="VWX711" s="243"/>
      <c r="VWY711" s="28"/>
      <c r="VWZ711" s="243"/>
      <c r="VXA711" s="28"/>
      <c r="VXB711" s="243"/>
      <c r="VXC711" s="28"/>
      <c r="VXD711" s="243"/>
      <c r="VXE711" s="28"/>
      <c r="VXF711" s="243"/>
      <c r="VXG711" s="28"/>
      <c r="VXH711" s="243"/>
      <c r="VXI711" s="28"/>
      <c r="VXJ711" s="243"/>
      <c r="VXK711" s="28"/>
      <c r="VXL711" s="243"/>
      <c r="VXM711" s="28"/>
      <c r="VXN711" s="243"/>
      <c r="VXO711" s="28"/>
      <c r="VXP711" s="243"/>
      <c r="VXQ711" s="28"/>
      <c r="VXR711" s="243"/>
      <c r="VXS711" s="28"/>
      <c r="VXT711" s="243"/>
      <c r="VXU711" s="28"/>
      <c r="VXV711" s="243"/>
      <c r="VXW711" s="28"/>
      <c r="VXX711" s="243"/>
      <c r="VXY711" s="28"/>
      <c r="VXZ711" s="243"/>
      <c r="VYA711" s="28"/>
      <c r="VYB711" s="243"/>
      <c r="VYC711" s="28"/>
      <c r="VYD711" s="243"/>
      <c r="VYE711" s="28"/>
      <c r="VYF711" s="243"/>
      <c r="VYG711" s="28"/>
      <c r="VYH711" s="243"/>
      <c r="VYI711" s="28"/>
      <c r="VYJ711" s="243"/>
      <c r="VYK711" s="28"/>
      <c r="VYL711" s="243"/>
      <c r="VYM711" s="28"/>
      <c r="VYN711" s="243"/>
      <c r="VYO711" s="28"/>
      <c r="VYP711" s="243"/>
      <c r="VYQ711" s="28"/>
      <c r="VYR711" s="243"/>
      <c r="VYS711" s="28"/>
      <c r="VYT711" s="243"/>
      <c r="VYU711" s="28"/>
      <c r="VYV711" s="243"/>
      <c r="VYW711" s="28"/>
      <c r="VYX711" s="243"/>
      <c r="VYY711" s="28"/>
      <c r="VYZ711" s="243"/>
      <c r="VZA711" s="28"/>
      <c r="VZB711" s="243"/>
      <c r="VZC711" s="28"/>
      <c r="VZD711" s="243"/>
      <c r="VZE711" s="28"/>
      <c r="VZF711" s="243"/>
      <c r="VZG711" s="28"/>
      <c r="VZH711" s="243"/>
      <c r="VZI711" s="28"/>
      <c r="VZJ711" s="243"/>
      <c r="VZK711" s="28"/>
      <c r="VZL711" s="243"/>
      <c r="VZM711" s="28"/>
      <c r="VZN711" s="243"/>
      <c r="VZO711" s="28"/>
      <c r="VZP711" s="243"/>
      <c r="VZQ711" s="28"/>
      <c r="VZR711" s="243"/>
      <c r="VZS711" s="28"/>
      <c r="VZT711" s="243"/>
      <c r="VZU711" s="28"/>
      <c r="VZV711" s="243"/>
      <c r="VZW711" s="28"/>
      <c r="VZX711" s="243"/>
      <c r="VZY711" s="28"/>
      <c r="VZZ711" s="243"/>
      <c r="WAA711" s="28"/>
      <c r="WAB711" s="243"/>
      <c r="WAC711" s="28"/>
      <c r="WAD711" s="243"/>
      <c r="WAE711" s="28"/>
      <c r="WAF711" s="243"/>
      <c r="WAG711" s="28"/>
      <c r="WAH711" s="243"/>
      <c r="WAI711" s="28"/>
      <c r="WAJ711" s="243"/>
      <c r="WAK711" s="28"/>
      <c r="WAL711" s="243"/>
      <c r="WAM711" s="28"/>
      <c r="WAN711" s="243"/>
      <c r="WAO711" s="28"/>
      <c r="WAP711" s="243"/>
      <c r="WAQ711" s="28"/>
      <c r="WAR711" s="243"/>
      <c r="WAS711" s="28"/>
      <c r="WAT711" s="243"/>
      <c r="WAU711" s="28"/>
      <c r="WAV711" s="243"/>
      <c r="WAW711" s="28"/>
      <c r="WAX711" s="243"/>
      <c r="WAY711" s="28"/>
      <c r="WAZ711" s="243"/>
      <c r="WBA711" s="28"/>
      <c r="WBB711" s="243"/>
      <c r="WBC711" s="28"/>
      <c r="WBD711" s="243"/>
      <c r="WBE711" s="28"/>
      <c r="WBF711" s="243"/>
      <c r="WBG711" s="28"/>
      <c r="WBH711" s="243"/>
      <c r="WBI711" s="28"/>
      <c r="WBJ711" s="243"/>
      <c r="WBK711" s="28"/>
      <c r="WBL711" s="243"/>
      <c r="WBM711" s="28"/>
      <c r="WBN711" s="243"/>
      <c r="WBO711" s="28"/>
      <c r="WBP711" s="243"/>
      <c r="WBQ711" s="28"/>
      <c r="WBR711" s="243"/>
      <c r="WBS711" s="28"/>
      <c r="WBT711" s="243"/>
      <c r="WBU711" s="28"/>
      <c r="WBV711" s="243"/>
      <c r="WBW711" s="28"/>
      <c r="WBX711" s="243"/>
      <c r="WBY711" s="28"/>
      <c r="WBZ711" s="243"/>
      <c r="WCA711" s="28"/>
      <c r="WCB711" s="243"/>
      <c r="WCC711" s="28"/>
      <c r="WCD711" s="243"/>
      <c r="WCE711" s="28"/>
      <c r="WCF711" s="243"/>
      <c r="WCG711" s="28"/>
      <c r="WCH711" s="243"/>
      <c r="WCI711" s="28"/>
      <c r="WCJ711" s="243"/>
      <c r="WCK711" s="28"/>
      <c r="WCL711" s="243"/>
      <c r="WCM711" s="28"/>
      <c r="WCN711" s="243"/>
      <c r="WCO711" s="28"/>
      <c r="WCP711" s="243"/>
      <c r="WCQ711" s="28"/>
      <c r="WCR711" s="243"/>
      <c r="WCS711" s="28"/>
      <c r="WCT711" s="243"/>
      <c r="WCU711" s="28"/>
      <c r="WCV711" s="243"/>
      <c r="WCW711" s="28"/>
      <c r="WCX711" s="243"/>
      <c r="WCY711" s="28"/>
      <c r="WCZ711" s="243"/>
      <c r="WDA711" s="28"/>
      <c r="WDB711" s="243"/>
      <c r="WDC711" s="28"/>
      <c r="WDD711" s="243"/>
      <c r="WDE711" s="28"/>
      <c r="WDF711" s="243"/>
      <c r="WDG711" s="28"/>
      <c r="WDH711" s="243"/>
      <c r="WDI711" s="28"/>
      <c r="WDJ711" s="243"/>
      <c r="WDK711" s="28"/>
      <c r="WDL711" s="243"/>
      <c r="WDM711" s="28"/>
      <c r="WDN711" s="243"/>
      <c r="WDO711" s="28"/>
      <c r="WDP711" s="243"/>
      <c r="WDQ711" s="28"/>
      <c r="WDR711" s="243"/>
      <c r="WDS711" s="28"/>
      <c r="WDT711" s="243"/>
      <c r="WDU711" s="28"/>
      <c r="WDV711" s="243"/>
      <c r="WDW711" s="28"/>
      <c r="WDX711" s="243"/>
      <c r="WDY711" s="28"/>
      <c r="WDZ711" s="243"/>
      <c r="WEA711" s="28"/>
      <c r="WEB711" s="243"/>
      <c r="WEC711" s="28"/>
      <c r="WED711" s="243"/>
      <c r="WEE711" s="28"/>
      <c r="WEF711" s="243"/>
      <c r="WEG711" s="28"/>
      <c r="WEH711" s="243"/>
      <c r="WEI711" s="28"/>
      <c r="WEJ711" s="243"/>
      <c r="WEK711" s="28"/>
      <c r="WEL711" s="243"/>
      <c r="WEM711" s="28"/>
      <c r="WEN711" s="243"/>
      <c r="WEO711" s="28"/>
      <c r="WEP711" s="243"/>
      <c r="WEQ711" s="28"/>
      <c r="WER711" s="243"/>
      <c r="WES711" s="28"/>
      <c r="WET711" s="243"/>
      <c r="WEU711" s="28"/>
      <c r="WEV711" s="243"/>
      <c r="WEW711" s="28"/>
      <c r="WEX711" s="243"/>
      <c r="WEY711" s="28"/>
      <c r="WEZ711" s="243"/>
      <c r="WFA711" s="28"/>
      <c r="WFB711" s="243"/>
      <c r="WFC711" s="28"/>
      <c r="WFD711" s="243"/>
      <c r="WFE711" s="28"/>
      <c r="WFF711" s="243"/>
      <c r="WFG711" s="28"/>
      <c r="WFH711" s="243"/>
      <c r="WFI711" s="28"/>
      <c r="WFJ711" s="243"/>
      <c r="WFK711" s="28"/>
      <c r="WFL711" s="243"/>
      <c r="WFM711" s="28"/>
      <c r="WFN711" s="243"/>
      <c r="WFO711" s="28"/>
      <c r="WFP711" s="243"/>
      <c r="WFQ711" s="28"/>
      <c r="WFR711" s="243"/>
      <c r="WFS711" s="28"/>
      <c r="WFT711" s="243"/>
      <c r="WFU711" s="28"/>
      <c r="WFV711" s="243"/>
      <c r="WFW711" s="28"/>
      <c r="WFX711" s="243"/>
      <c r="WFY711" s="28"/>
      <c r="WFZ711" s="243"/>
      <c r="WGA711" s="28"/>
      <c r="WGB711" s="243"/>
      <c r="WGC711" s="28"/>
      <c r="WGD711" s="243"/>
      <c r="WGE711" s="28"/>
      <c r="WGF711" s="243"/>
      <c r="WGG711" s="28"/>
      <c r="WGH711" s="243"/>
      <c r="WGI711" s="28"/>
      <c r="WGJ711" s="243"/>
      <c r="WGK711" s="28"/>
      <c r="WGL711" s="243"/>
      <c r="WGM711" s="28"/>
      <c r="WGN711" s="243"/>
      <c r="WGO711" s="28"/>
      <c r="WGP711" s="243"/>
      <c r="WGQ711" s="28"/>
      <c r="WGR711" s="243"/>
      <c r="WGS711" s="28"/>
      <c r="WGT711" s="243"/>
      <c r="WGU711" s="28"/>
      <c r="WGV711" s="243"/>
      <c r="WGW711" s="28"/>
      <c r="WGX711" s="243"/>
      <c r="WGY711" s="28"/>
      <c r="WGZ711" s="243"/>
      <c r="WHA711" s="28"/>
      <c r="WHB711" s="243"/>
      <c r="WHC711" s="28"/>
      <c r="WHD711" s="243"/>
      <c r="WHE711" s="28"/>
      <c r="WHF711" s="243"/>
      <c r="WHG711" s="28"/>
      <c r="WHH711" s="243"/>
      <c r="WHI711" s="28"/>
      <c r="WHJ711" s="243"/>
      <c r="WHK711" s="28"/>
      <c r="WHL711" s="243"/>
      <c r="WHM711" s="28"/>
      <c r="WHN711" s="243"/>
      <c r="WHO711" s="28"/>
      <c r="WHP711" s="243"/>
      <c r="WHQ711" s="28"/>
      <c r="WHR711" s="243"/>
      <c r="WHS711" s="28"/>
      <c r="WHT711" s="243"/>
      <c r="WHU711" s="28"/>
      <c r="WHV711" s="243"/>
      <c r="WHW711" s="28"/>
      <c r="WHX711" s="243"/>
      <c r="WHY711" s="28"/>
      <c r="WHZ711" s="243"/>
      <c r="WIA711" s="28"/>
      <c r="WIB711" s="243"/>
      <c r="WIC711" s="28"/>
      <c r="WID711" s="243"/>
      <c r="WIE711" s="28"/>
      <c r="WIF711" s="243"/>
      <c r="WIG711" s="28"/>
      <c r="WIH711" s="243"/>
      <c r="WII711" s="28"/>
      <c r="WIJ711" s="243"/>
      <c r="WIK711" s="28"/>
      <c r="WIL711" s="243"/>
      <c r="WIM711" s="28"/>
      <c r="WIN711" s="243"/>
      <c r="WIO711" s="28"/>
      <c r="WIP711" s="243"/>
      <c r="WIQ711" s="28"/>
      <c r="WIR711" s="243"/>
      <c r="WIS711" s="28"/>
      <c r="WIT711" s="243"/>
      <c r="WIU711" s="28"/>
      <c r="WIV711" s="243"/>
      <c r="WIW711" s="28"/>
      <c r="WIX711" s="243"/>
      <c r="WIY711" s="28"/>
      <c r="WIZ711" s="243"/>
      <c r="WJA711" s="28"/>
      <c r="WJB711" s="243"/>
      <c r="WJC711" s="28"/>
      <c r="WJD711" s="243"/>
      <c r="WJE711" s="28"/>
      <c r="WJF711" s="243"/>
      <c r="WJG711" s="28"/>
      <c r="WJH711" s="243"/>
      <c r="WJI711" s="28"/>
      <c r="WJJ711" s="243"/>
      <c r="WJK711" s="28"/>
      <c r="WJL711" s="243"/>
      <c r="WJM711" s="28"/>
      <c r="WJN711" s="243"/>
      <c r="WJO711" s="28"/>
      <c r="WJP711" s="243"/>
      <c r="WJQ711" s="28"/>
      <c r="WJR711" s="243"/>
      <c r="WJS711" s="28"/>
      <c r="WJT711" s="243"/>
      <c r="WJU711" s="28"/>
      <c r="WJV711" s="243"/>
      <c r="WJW711" s="28"/>
      <c r="WJX711" s="243"/>
      <c r="WJY711" s="28"/>
      <c r="WJZ711" s="243"/>
      <c r="WKA711" s="28"/>
      <c r="WKB711" s="243"/>
      <c r="WKC711" s="28"/>
      <c r="WKD711" s="243"/>
      <c r="WKE711" s="28"/>
      <c r="WKF711" s="243"/>
      <c r="WKG711" s="28"/>
      <c r="WKH711" s="243"/>
      <c r="WKI711" s="28"/>
      <c r="WKJ711" s="243"/>
      <c r="WKK711" s="28"/>
      <c r="WKL711" s="243"/>
      <c r="WKM711" s="28"/>
      <c r="WKN711" s="243"/>
      <c r="WKO711" s="28"/>
      <c r="WKP711" s="243"/>
      <c r="WKQ711" s="28"/>
      <c r="WKR711" s="243"/>
      <c r="WKS711" s="28"/>
      <c r="WKT711" s="243"/>
      <c r="WKU711" s="28"/>
      <c r="WKV711" s="243"/>
      <c r="WKW711" s="28"/>
      <c r="WKX711" s="243"/>
      <c r="WKY711" s="28"/>
      <c r="WKZ711" s="243"/>
      <c r="WLA711" s="28"/>
      <c r="WLB711" s="243"/>
      <c r="WLC711" s="28"/>
      <c r="WLD711" s="243"/>
      <c r="WLE711" s="28"/>
      <c r="WLF711" s="243"/>
      <c r="WLG711" s="28"/>
      <c r="WLH711" s="243"/>
      <c r="WLI711" s="28"/>
      <c r="WLJ711" s="243"/>
      <c r="WLK711" s="28"/>
      <c r="WLL711" s="243"/>
      <c r="WLM711" s="28"/>
      <c r="WLN711" s="243"/>
      <c r="WLO711" s="28"/>
      <c r="WLP711" s="243"/>
      <c r="WLQ711" s="28"/>
      <c r="WLR711" s="243"/>
      <c r="WLS711" s="28"/>
      <c r="WLT711" s="243"/>
      <c r="WLU711" s="28"/>
      <c r="WLV711" s="243"/>
      <c r="WLW711" s="28"/>
      <c r="WLX711" s="243"/>
      <c r="WLY711" s="28"/>
      <c r="WLZ711" s="243"/>
      <c r="WMA711" s="28"/>
      <c r="WMB711" s="243"/>
      <c r="WMC711" s="28"/>
      <c r="WMD711" s="243"/>
      <c r="WME711" s="28"/>
      <c r="WMF711" s="243"/>
      <c r="WMG711" s="28"/>
      <c r="WMH711" s="243"/>
      <c r="WMI711" s="28"/>
      <c r="WMJ711" s="243"/>
      <c r="WMK711" s="28"/>
      <c r="WML711" s="243"/>
      <c r="WMM711" s="28"/>
      <c r="WMN711" s="243"/>
      <c r="WMO711" s="28"/>
      <c r="WMP711" s="243"/>
      <c r="WMQ711" s="28"/>
      <c r="WMR711" s="243"/>
      <c r="WMS711" s="28"/>
      <c r="WMT711" s="243"/>
      <c r="WMU711" s="28"/>
      <c r="WMV711" s="243"/>
      <c r="WMW711" s="28"/>
      <c r="WMX711" s="243"/>
      <c r="WMY711" s="28"/>
      <c r="WMZ711" s="243"/>
      <c r="WNA711" s="28"/>
      <c r="WNB711" s="243"/>
      <c r="WNC711" s="28"/>
      <c r="WND711" s="243"/>
      <c r="WNE711" s="28"/>
      <c r="WNF711" s="243"/>
      <c r="WNG711" s="28"/>
      <c r="WNH711" s="243"/>
      <c r="WNI711" s="28"/>
      <c r="WNJ711" s="243"/>
      <c r="WNK711" s="28"/>
      <c r="WNL711" s="243"/>
      <c r="WNM711" s="28"/>
      <c r="WNN711" s="243"/>
      <c r="WNO711" s="28"/>
      <c r="WNP711" s="243"/>
      <c r="WNQ711" s="28"/>
      <c r="WNR711" s="243"/>
      <c r="WNS711" s="28"/>
      <c r="WNT711" s="243"/>
      <c r="WNU711" s="28"/>
      <c r="WNV711" s="243"/>
      <c r="WNW711" s="28"/>
      <c r="WNX711" s="243"/>
      <c r="WNY711" s="28"/>
      <c r="WNZ711" s="243"/>
      <c r="WOA711" s="28"/>
      <c r="WOB711" s="243"/>
      <c r="WOC711" s="28"/>
      <c r="WOD711" s="243"/>
      <c r="WOE711" s="28"/>
      <c r="WOF711" s="243"/>
      <c r="WOG711" s="28"/>
      <c r="WOH711" s="243"/>
      <c r="WOI711" s="28"/>
      <c r="WOJ711" s="243"/>
      <c r="WOK711" s="28"/>
      <c r="WOL711" s="243"/>
      <c r="WOM711" s="28"/>
      <c r="WON711" s="243"/>
      <c r="WOO711" s="28"/>
      <c r="WOP711" s="243"/>
      <c r="WOQ711" s="28"/>
      <c r="WOR711" s="243"/>
      <c r="WOS711" s="28"/>
      <c r="WOT711" s="243"/>
      <c r="WOU711" s="28"/>
      <c r="WOV711" s="243"/>
      <c r="WOW711" s="28"/>
      <c r="WOX711" s="243"/>
      <c r="WOY711" s="28"/>
      <c r="WOZ711" s="243"/>
      <c r="WPA711" s="28"/>
      <c r="WPB711" s="243"/>
      <c r="WPC711" s="28"/>
      <c r="WPD711" s="243"/>
      <c r="WPE711" s="28"/>
      <c r="WPF711" s="243"/>
      <c r="WPG711" s="28"/>
      <c r="WPH711" s="243"/>
      <c r="WPI711" s="28"/>
      <c r="WPJ711" s="243"/>
      <c r="WPK711" s="28"/>
      <c r="WPL711" s="243"/>
      <c r="WPM711" s="28"/>
      <c r="WPN711" s="243"/>
      <c r="WPO711" s="28"/>
      <c r="WPP711" s="243"/>
      <c r="WPQ711" s="28"/>
      <c r="WPR711" s="243"/>
      <c r="WPS711" s="28"/>
      <c r="WPT711" s="243"/>
      <c r="WPU711" s="28"/>
      <c r="WPV711" s="243"/>
      <c r="WPW711" s="28"/>
      <c r="WPX711" s="243"/>
      <c r="WPY711" s="28"/>
      <c r="WPZ711" s="243"/>
      <c r="WQA711" s="28"/>
      <c r="WQB711" s="243"/>
      <c r="WQC711" s="28"/>
      <c r="WQD711" s="243"/>
      <c r="WQE711" s="28"/>
      <c r="WQF711" s="243"/>
      <c r="WQG711" s="28"/>
      <c r="WQH711" s="243"/>
      <c r="WQI711" s="28"/>
      <c r="WQJ711" s="243"/>
      <c r="WQK711" s="28"/>
      <c r="WQL711" s="243"/>
      <c r="WQM711" s="28"/>
      <c r="WQN711" s="243"/>
      <c r="WQO711" s="28"/>
      <c r="WQP711" s="243"/>
      <c r="WQQ711" s="28"/>
      <c r="WQR711" s="243"/>
      <c r="WQS711" s="28"/>
      <c r="WQT711" s="243"/>
      <c r="WQU711" s="28"/>
      <c r="WQV711" s="243"/>
      <c r="WQW711" s="28"/>
      <c r="WQX711" s="243"/>
      <c r="WQY711" s="28"/>
      <c r="WQZ711" s="243"/>
      <c r="WRA711" s="28"/>
      <c r="WRB711" s="243"/>
      <c r="WRC711" s="28"/>
      <c r="WRD711" s="243"/>
      <c r="WRE711" s="28"/>
      <c r="WRF711" s="243"/>
      <c r="WRG711" s="28"/>
      <c r="WRH711" s="243"/>
      <c r="WRI711" s="28"/>
      <c r="WRJ711" s="243"/>
      <c r="WRK711" s="28"/>
      <c r="WRL711" s="243"/>
      <c r="WRM711" s="28"/>
      <c r="WRN711" s="243"/>
      <c r="WRO711" s="28"/>
      <c r="WRP711" s="243"/>
      <c r="WRQ711" s="28"/>
      <c r="WRR711" s="243"/>
      <c r="WRS711" s="28"/>
      <c r="WRT711" s="243"/>
      <c r="WRU711" s="28"/>
      <c r="WRV711" s="243"/>
      <c r="WRW711" s="28"/>
      <c r="WRX711" s="243"/>
      <c r="WRY711" s="28"/>
      <c r="WRZ711" s="243"/>
      <c r="WSA711" s="28"/>
      <c r="WSB711" s="243"/>
      <c r="WSC711" s="28"/>
      <c r="WSD711" s="243"/>
      <c r="WSE711" s="28"/>
      <c r="WSF711" s="243"/>
      <c r="WSG711" s="28"/>
      <c r="WSH711" s="243"/>
      <c r="WSI711" s="28"/>
      <c r="WSJ711" s="243"/>
      <c r="WSK711" s="28"/>
      <c r="WSL711" s="243"/>
      <c r="WSM711" s="28"/>
      <c r="WSN711" s="243"/>
      <c r="WSO711" s="28"/>
      <c r="WSP711" s="243"/>
      <c r="WSQ711" s="28"/>
      <c r="WSR711" s="243"/>
      <c r="WSS711" s="28"/>
      <c r="WST711" s="243"/>
      <c r="WSU711" s="28"/>
      <c r="WSV711" s="243"/>
      <c r="WSW711" s="28"/>
      <c r="WSX711" s="243"/>
      <c r="WSY711" s="28"/>
      <c r="WSZ711" s="243"/>
      <c r="WTA711" s="28"/>
      <c r="WTB711" s="243"/>
      <c r="WTC711" s="28"/>
      <c r="WTD711" s="243"/>
      <c r="WTE711" s="28"/>
      <c r="WTF711" s="243"/>
      <c r="WTG711" s="28"/>
      <c r="WTH711" s="243"/>
      <c r="WTI711" s="28"/>
      <c r="WTJ711" s="243"/>
      <c r="WTK711" s="28"/>
      <c r="WTL711" s="243"/>
      <c r="WTM711" s="28"/>
      <c r="WTN711" s="243"/>
      <c r="WTO711" s="28"/>
      <c r="WTP711" s="243"/>
      <c r="WTQ711" s="28"/>
      <c r="WTR711" s="243"/>
      <c r="WTS711" s="28"/>
      <c r="WTT711" s="243"/>
      <c r="WTU711" s="28"/>
      <c r="WTV711" s="243"/>
      <c r="WTW711" s="28"/>
      <c r="WTX711" s="243"/>
      <c r="WTY711" s="28"/>
      <c r="WTZ711" s="243"/>
      <c r="WUA711" s="28"/>
      <c r="WUB711" s="243"/>
      <c r="WUC711" s="28"/>
      <c r="WUD711" s="243"/>
      <c r="WUE711" s="28"/>
      <c r="WUF711" s="243"/>
      <c r="WUG711" s="28"/>
      <c r="WUH711" s="243"/>
      <c r="WUI711" s="28"/>
      <c r="WUJ711" s="243"/>
      <c r="WUK711" s="28"/>
      <c r="WUL711" s="243"/>
      <c r="WUM711" s="28"/>
      <c r="WUN711" s="243"/>
      <c r="WUO711" s="28"/>
      <c r="WUP711" s="243"/>
      <c r="WUQ711" s="28"/>
      <c r="WUR711" s="243"/>
      <c r="WUS711" s="28"/>
      <c r="WUT711" s="243"/>
      <c r="WUU711" s="28"/>
      <c r="WUV711" s="243"/>
      <c r="WUW711" s="28"/>
      <c r="WUX711" s="243"/>
      <c r="WUY711" s="28"/>
      <c r="WUZ711" s="243"/>
      <c r="WVA711" s="28"/>
      <c r="WVB711" s="243"/>
      <c r="WVC711" s="28"/>
      <c r="WVD711" s="243"/>
      <c r="WVE711" s="28"/>
      <c r="WVF711" s="243"/>
      <c r="WVG711" s="28"/>
      <c r="WVH711" s="243"/>
      <c r="WVI711" s="28"/>
      <c r="WVJ711" s="243"/>
      <c r="WVK711" s="28"/>
      <c r="WVL711" s="243"/>
      <c r="WVM711" s="28"/>
      <c r="WVN711" s="243"/>
      <c r="WVO711" s="28"/>
      <c r="WVP711" s="243"/>
      <c r="WVQ711" s="28"/>
      <c r="WVR711" s="243"/>
      <c r="WVS711" s="28"/>
      <c r="WVT711" s="243"/>
      <c r="WVU711" s="28"/>
      <c r="WVV711" s="243"/>
      <c r="WVW711" s="28"/>
      <c r="WVX711" s="243"/>
      <c r="WVY711" s="28"/>
      <c r="WVZ711" s="243"/>
      <c r="WWA711" s="28"/>
      <c r="WWB711" s="243"/>
      <c r="WWC711" s="28"/>
      <c r="WWD711" s="243"/>
      <c r="WWE711" s="28"/>
      <c r="WWF711" s="243"/>
      <c r="WWG711" s="28"/>
      <c r="WWH711" s="243"/>
      <c r="WWI711" s="28"/>
      <c r="WWJ711" s="243"/>
      <c r="WWK711" s="28"/>
      <c r="WWL711" s="243"/>
      <c r="WWM711" s="28"/>
      <c r="WWN711" s="243"/>
      <c r="WWO711" s="28"/>
      <c r="WWP711" s="243"/>
      <c r="WWQ711" s="28"/>
      <c r="WWR711" s="243"/>
      <c r="WWS711" s="28"/>
      <c r="WWT711" s="243"/>
      <c r="WWU711" s="28"/>
      <c r="WWV711" s="243"/>
      <c r="WWW711" s="28"/>
      <c r="WWX711" s="243"/>
      <c r="WWY711" s="28"/>
      <c r="WWZ711" s="243"/>
      <c r="WXA711" s="28"/>
      <c r="WXB711" s="243"/>
      <c r="WXC711" s="28"/>
      <c r="WXD711" s="243"/>
      <c r="WXE711" s="28"/>
      <c r="WXF711" s="243"/>
      <c r="WXG711" s="28"/>
      <c r="WXH711" s="243"/>
      <c r="WXI711" s="28"/>
      <c r="WXJ711" s="243"/>
      <c r="WXK711" s="28"/>
      <c r="WXL711" s="243"/>
      <c r="WXM711" s="28"/>
      <c r="WXN711" s="243"/>
      <c r="WXO711" s="28"/>
      <c r="WXP711" s="243"/>
      <c r="WXQ711" s="28"/>
      <c r="WXR711" s="243"/>
      <c r="WXS711" s="28"/>
      <c r="WXT711" s="243"/>
      <c r="WXU711" s="28"/>
      <c r="WXV711" s="243"/>
      <c r="WXW711" s="28"/>
      <c r="WXX711" s="243"/>
      <c r="WXY711" s="28"/>
      <c r="WXZ711" s="243"/>
      <c r="WYA711" s="28"/>
      <c r="WYB711" s="243"/>
      <c r="WYC711" s="28"/>
      <c r="WYD711" s="243"/>
      <c r="WYE711" s="28"/>
      <c r="WYF711" s="243"/>
      <c r="WYG711" s="28"/>
      <c r="WYH711" s="243"/>
      <c r="WYI711" s="28"/>
      <c r="WYJ711" s="243"/>
      <c r="WYK711" s="28"/>
      <c r="WYL711" s="243"/>
      <c r="WYM711" s="28"/>
      <c r="WYN711" s="243"/>
      <c r="WYO711" s="28"/>
      <c r="WYP711" s="243"/>
      <c r="WYQ711" s="28"/>
      <c r="WYR711" s="243"/>
      <c r="WYS711" s="28"/>
      <c r="WYT711" s="243"/>
      <c r="WYU711" s="28"/>
      <c r="WYV711" s="243"/>
      <c r="WYW711" s="28"/>
      <c r="WYX711" s="243"/>
      <c r="WYY711" s="28"/>
      <c r="WYZ711" s="243"/>
      <c r="WZA711" s="28"/>
      <c r="WZB711" s="243"/>
      <c r="WZC711" s="28"/>
      <c r="WZD711" s="243"/>
      <c r="WZE711" s="28"/>
      <c r="WZF711" s="243"/>
      <c r="WZG711" s="28"/>
      <c r="WZH711" s="243"/>
      <c r="WZI711" s="28"/>
      <c r="WZJ711" s="243"/>
      <c r="WZK711" s="28"/>
      <c r="WZL711" s="243"/>
      <c r="WZM711" s="28"/>
      <c r="WZN711" s="243"/>
      <c r="WZO711" s="28"/>
      <c r="WZP711" s="243"/>
      <c r="WZQ711" s="28"/>
      <c r="WZR711" s="243"/>
      <c r="WZS711" s="28"/>
      <c r="WZT711" s="243"/>
      <c r="WZU711" s="28"/>
      <c r="WZV711" s="243"/>
      <c r="WZW711" s="28"/>
      <c r="WZX711" s="243"/>
      <c r="WZY711" s="28"/>
      <c r="WZZ711" s="243"/>
      <c r="XAA711" s="28"/>
      <c r="XAB711" s="243"/>
      <c r="XAC711" s="28"/>
      <c r="XAD711" s="243"/>
      <c r="XAE711" s="28"/>
      <c r="XAF711" s="243"/>
      <c r="XAG711" s="28"/>
      <c r="XAH711" s="243"/>
      <c r="XAI711" s="28"/>
      <c r="XAJ711" s="243"/>
      <c r="XAK711" s="28"/>
      <c r="XAL711" s="243"/>
      <c r="XAM711" s="28"/>
      <c r="XAN711" s="243"/>
      <c r="XAO711" s="28"/>
      <c r="XAP711" s="243"/>
      <c r="XAQ711" s="28"/>
      <c r="XAR711" s="243"/>
      <c r="XAS711" s="28"/>
      <c r="XAT711" s="243"/>
      <c r="XAU711" s="28"/>
      <c r="XAV711" s="243"/>
      <c r="XAW711" s="28"/>
      <c r="XAX711" s="243"/>
      <c r="XAY711" s="28"/>
      <c r="XAZ711" s="243"/>
      <c r="XBA711" s="28"/>
      <c r="XBB711" s="243"/>
      <c r="XBC711" s="28"/>
      <c r="XBD711" s="243"/>
      <c r="XBE711" s="28"/>
      <c r="XBF711" s="243"/>
      <c r="XBG711" s="28"/>
      <c r="XBH711" s="243"/>
      <c r="XBI711" s="28"/>
      <c r="XBJ711" s="243"/>
      <c r="XBK711" s="28"/>
      <c r="XBL711" s="243"/>
      <c r="XBM711" s="28"/>
      <c r="XBN711" s="243"/>
      <c r="XBO711" s="28"/>
      <c r="XBP711" s="243"/>
      <c r="XBQ711" s="28"/>
      <c r="XBR711" s="243"/>
      <c r="XBS711" s="28"/>
      <c r="XBT711" s="243"/>
      <c r="XBU711" s="28"/>
      <c r="XBV711" s="243"/>
      <c r="XBW711" s="28"/>
      <c r="XBX711" s="243"/>
      <c r="XBY711" s="28"/>
      <c r="XBZ711" s="243"/>
      <c r="XCA711" s="28"/>
      <c r="XCB711" s="243"/>
      <c r="XCC711" s="28"/>
      <c r="XCD711" s="243"/>
      <c r="XCE711" s="28"/>
      <c r="XCF711" s="243"/>
      <c r="XCG711" s="28"/>
      <c r="XCH711" s="243"/>
      <c r="XCI711" s="28"/>
      <c r="XCJ711" s="243"/>
      <c r="XCK711" s="28"/>
      <c r="XCL711" s="243"/>
      <c r="XCM711" s="28"/>
      <c r="XCN711" s="243"/>
      <c r="XCO711" s="28"/>
      <c r="XCP711" s="243"/>
      <c r="XCQ711" s="28"/>
      <c r="XCR711" s="243"/>
      <c r="XCS711" s="28"/>
      <c r="XCT711" s="243"/>
      <c r="XCU711" s="28"/>
      <c r="XCV711" s="243"/>
      <c r="XCW711" s="28"/>
      <c r="XCX711" s="243"/>
      <c r="XCY711" s="28"/>
      <c r="XCZ711" s="243"/>
      <c r="XDA711" s="28"/>
      <c r="XDB711" s="243"/>
      <c r="XDC711" s="28"/>
      <c r="XDD711" s="243"/>
      <c r="XDE711" s="28"/>
      <c r="XDF711" s="243"/>
      <c r="XDG711" s="28"/>
      <c r="XDH711" s="243"/>
      <c r="XDI711" s="28"/>
      <c r="XDJ711" s="243"/>
      <c r="XDK711" s="28"/>
      <c r="XDL711" s="243"/>
      <c r="XDM711" s="28"/>
      <c r="XDN711" s="243"/>
      <c r="XDO711" s="28"/>
      <c r="XDP711" s="243"/>
      <c r="XDQ711" s="28"/>
      <c r="XDR711" s="243"/>
      <c r="XDS711" s="28"/>
      <c r="XDT711" s="243"/>
      <c r="XDU711" s="28"/>
      <c r="XDV711" s="243"/>
      <c r="XDW711" s="28"/>
      <c r="XDX711" s="243"/>
      <c r="XDY711" s="28"/>
      <c r="XDZ711" s="243"/>
      <c r="XEA711" s="28"/>
      <c r="XEB711" s="243"/>
      <c r="XEC711" s="28"/>
      <c r="XED711" s="243"/>
      <c r="XEE711" s="28"/>
      <c r="XEF711" s="243"/>
      <c r="XEG711" s="28"/>
      <c r="XEH711" s="243"/>
      <c r="XEI711" s="28"/>
      <c r="XEJ711" s="243"/>
      <c r="XEK711" s="28"/>
      <c r="XEL711" s="243"/>
      <c r="XEM711" s="28"/>
      <c r="XEN711" s="243"/>
      <c r="XEO711" s="28"/>
      <c r="XEP711" s="243"/>
      <c r="XEQ711" s="28"/>
      <c r="XER711" s="243"/>
      <c r="XES711" s="28"/>
      <c r="XET711" s="243"/>
      <c r="XEU711" s="28"/>
      <c r="XEV711" s="243"/>
      <c r="XEW711" s="28"/>
      <c r="XEX711" s="243"/>
      <c r="XEY711" s="28"/>
      <c r="XEZ711" s="243"/>
      <c r="XFA711" s="28"/>
      <c r="XFB711" s="243"/>
      <c r="XFC711" s="28"/>
      <c r="XFD711" s="243"/>
    </row>
    <row r="712" spans="1:16384" ht="14.5">
      <c r="A712" s="250" t="s">
        <v>1780</v>
      </c>
      <c r="B712" s="256">
        <v>44348</v>
      </c>
      <c r="C712" s="117">
        <v>14</v>
      </c>
      <c r="D712" s="74">
        <v>14</v>
      </c>
      <c r="F712" s="106" t="s">
        <v>2280</v>
      </c>
      <c r="G712" s="74"/>
      <c r="H712" s="103"/>
      <c r="J712" s="173">
        <v>14</v>
      </c>
      <c r="K712" s="74"/>
      <c r="L712" s="74"/>
      <c r="M712" s="74"/>
      <c r="N712" s="74" t="s">
        <v>2281</v>
      </c>
      <c r="O712" s="117">
        <v>14</v>
      </c>
      <c r="P712" s="74"/>
      <c r="Q712" s="74"/>
      <c r="R712" s="74"/>
      <c r="S712" s="74"/>
      <c r="T712" s="74"/>
      <c r="U712" s="74"/>
      <c r="V712" s="21"/>
      <c r="W712" s="21"/>
      <c r="X712" s="21"/>
      <c r="Y712" s="21"/>
      <c r="Z712" s="21"/>
      <c r="AA712" s="21"/>
      <c r="AB712" s="21"/>
      <c r="AC712" s="21"/>
      <c r="AD712" s="21"/>
      <c r="AE712" s="21"/>
      <c r="AF712" s="21"/>
      <c r="AG712" s="21"/>
      <c r="AH712" s="21"/>
      <c r="AI712" s="21"/>
      <c r="AJ712" s="21"/>
      <c r="AK712" s="21"/>
      <c r="AL712" s="21"/>
      <c r="AM712" s="21"/>
      <c r="AN712" s="21"/>
    </row>
    <row r="713" spans="1:16384" ht="14.5">
      <c r="A713" s="250" t="s">
        <v>1781</v>
      </c>
      <c r="B713" s="256">
        <v>44355</v>
      </c>
      <c r="C713" s="117">
        <v>109</v>
      </c>
      <c r="D713" s="74">
        <v>109</v>
      </c>
      <c r="F713" s="106" t="s">
        <v>2282</v>
      </c>
      <c r="G713" s="74"/>
      <c r="H713" s="103"/>
      <c r="K713" s="74"/>
      <c r="L713" s="74"/>
      <c r="M713" s="74"/>
      <c r="N713" s="74" t="s">
        <v>2283</v>
      </c>
      <c r="O713" s="117">
        <v>34</v>
      </c>
      <c r="P713" s="74"/>
      <c r="Q713" s="74"/>
      <c r="R713" s="74"/>
      <c r="S713" s="74">
        <v>0</v>
      </c>
      <c r="T713" s="74"/>
      <c r="U713" s="74"/>
      <c r="V713" s="21"/>
      <c r="W713" s="21"/>
      <c r="X713" s="21"/>
      <c r="Y713" s="21"/>
      <c r="Z713" s="21"/>
      <c r="AA713" s="21"/>
      <c r="AB713" s="21"/>
      <c r="AC713" s="21"/>
      <c r="AD713" s="21"/>
      <c r="AE713" s="21"/>
      <c r="AF713" s="21"/>
      <c r="AG713" s="21"/>
      <c r="AH713" s="21"/>
      <c r="AI713" s="21"/>
      <c r="AJ713" s="21"/>
      <c r="AK713" s="21"/>
      <c r="AL713" s="21"/>
      <c r="AM713" s="21"/>
      <c r="AN713" s="21"/>
    </row>
    <row r="714" spans="1:16384" ht="14.5">
      <c r="A714" s="250" t="s">
        <v>1786</v>
      </c>
      <c r="B714" s="257">
        <v>44354</v>
      </c>
      <c r="C714" s="117">
        <v>31</v>
      </c>
      <c r="D714" s="74">
        <v>31</v>
      </c>
      <c r="F714" s="106" t="s">
        <v>2284</v>
      </c>
      <c r="G714" s="74"/>
      <c r="H714" s="103"/>
      <c r="K714" s="74"/>
      <c r="L714" s="74"/>
      <c r="M714" s="74">
        <v>1</v>
      </c>
      <c r="N714" s="74" t="s">
        <v>2285</v>
      </c>
      <c r="O714" s="117"/>
      <c r="P714" s="74"/>
      <c r="Q714" s="74">
        <v>1</v>
      </c>
      <c r="R714" s="74"/>
      <c r="S714" s="74"/>
      <c r="T714" s="74"/>
      <c r="U714" s="74"/>
      <c r="V714" s="21"/>
      <c r="W714" s="21"/>
      <c r="X714" s="21"/>
      <c r="Y714" s="21"/>
      <c r="Z714" s="21"/>
      <c r="AA714" s="21"/>
      <c r="AB714" s="21"/>
      <c r="AC714" s="21"/>
      <c r="AD714" s="21"/>
      <c r="AE714" s="21"/>
      <c r="AF714" s="21"/>
      <c r="AG714" s="21"/>
      <c r="AH714" s="21"/>
      <c r="AI714" s="21"/>
      <c r="AJ714" s="21"/>
      <c r="AK714" s="21"/>
      <c r="AL714" s="21"/>
      <c r="AM714" s="21"/>
      <c r="AN714" s="21"/>
    </row>
    <row r="715" spans="1:16384" ht="14.5">
      <c r="A715" s="250" t="s">
        <v>1790</v>
      </c>
      <c r="B715" s="257">
        <v>44358</v>
      </c>
      <c r="C715" s="117">
        <v>15</v>
      </c>
      <c r="D715" s="74">
        <v>15</v>
      </c>
      <c r="F715" s="106"/>
      <c r="G715" s="74"/>
      <c r="H715" s="103"/>
      <c r="K715" s="74"/>
      <c r="L715" s="74"/>
      <c r="M715" s="74"/>
      <c r="N715" s="74"/>
      <c r="O715" s="117"/>
      <c r="P715" s="74"/>
      <c r="Q715" s="74"/>
      <c r="R715" s="74"/>
      <c r="S715" s="74"/>
      <c r="T715" s="74"/>
      <c r="U715" s="74"/>
      <c r="V715" s="21"/>
      <c r="W715" s="21"/>
      <c r="X715" s="21"/>
      <c r="Y715" s="21"/>
      <c r="Z715" s="21"/>
      <c r="AA715" s="21"/>
      <c r="AB715" s="21"/>
      <c r="AC715" s="21"/>
      <c r="AD715" s="21"/>
      <c r="AE715" s="21"/>
      <c r="AF715" s="21"/>
      <c r="AG715" s="21"/>
      <c r="AH715" s="21"/>
      <c r="AI715" s="21"/>
      <c r="AJ715" s="21"/>
      <c r="AK715" s="21"/>
      <c r="AL715" s="21"/>
      <c r="AM715" s="21"/>
      <c r="AN715" s="21"/>
    </row>
    <row r="716" spans="1:16384" ht="14.5">
      <c r="A716" s="250" t="s">
        <v>1791</v>
      </c>
      <c r="B716" s="257">
        <v>44357</v>
      </c>
      <c r="C716" s="117">
        <v>1</v>
      </c>
      <c r="D716" s="74">
        <v>1</v>
      </c>
      <c r="F716" s="106" t="s">
        <v>2125</v>
      </c>
      <c r="G716" s="74"/>
      <c r="H716" s="103"/>
      <c r="J716">
        <v>1</v>
      </c>
      <c r="K716" s="74"/>
      <c r="L716" s="74"/>
      <c r="M716" s="74"/>
      <c r="N716" s="74">
        <v>3030</v>
      </c>
      <c r="O716" s="117"/>
      <c r="P716" s="74"/>
      <c r="Q716" s="74"/>
      <c r="R716" s="74"/>
      <c r="S716" s="74"/>
      <c r="T716" s="74"/>
      <c r="U716" s="74"/>
      <c r="V716" s="21"/>
      <c r="W716" s="21"/>
      <c r="X716" s="21"/>
      <c r="Y716" s="21"/>
      <c r="Z716" s="21"/>
      <c r="AA716" s="21"/>
      <c r="AB716" s="21"/>
      <c r="AC716" s="21"/>
      <c r="AD716" s="21"/>
      <c r="AE716" s="21"/>
      <c r="AF716" s="21"/>
      <c r="AG716" s="21"/>
      <c r="AH716" s="21"/>
      <c r="AI716" s="21"/>
      <c r="AJ716" s="21"/>
      <c r="AK716" s="21"/>
      <c r="AL716" s="21"/>
      <c r="AM716" s="21"/>
      <c r="AN716" s="21"/>
    </row>
    <row r="717" spans="1:16384" ht="14.5">
      <c r="A717" s="250" t="s">
        <v>1793</v>
      </c>
      <c r="B717" s="243">
        <v>44358</v>
      </c>
      <c r="C717" s="117">
        <v>524</v>
      </c>
      <c r="D717" s="74">
        <v>514</v>
      </c>
      <c r="F717" s="106"/>
      <c r="G717" s="74"/>
      <c r="H717" s="103"/>
      <c r="K717" s="74"/>
      <c r="L717" s="74"/>
      <c r="M717" s="74"/>
      <c r="N717" s="74"/>
      <c r="O717" s="74">
        <v>133</v>
      </c>
      <c r="P717" s="74"/>
      <c r="Q717" s="74"/>
      <c r="R717" s="74">
        <v>6</v>
      </c>
      <c r="S717" s="74"/>
      <c r="T717" s="74"/>
      <c r="U717" s="74"/>
      <c r="V717" s="21"/>
      <c r="W717" s="21"/>
      <c r="X717" s="21"/>
      <c r="Y717" s="21"/>
      <c r="Z717" s="21"/>
      <c r="AA717" s="21"/>
      <c r="AB717" s="21"/>
      <c r="AC717" s="21"/>
      <c r="AD717" s="21"/>
      <c r="AE717" s="21"/>
      <c r="AF717" s="21"/>
      <c r="AG717" s="21"/>
      <c r="AH717" s="21"/>
      <c r="AI717" s="21"/>
      <c r="AJ717" s="21"/>
      <c r="AK717" s="21"/>
      <c r="AL717" s="21"/>
      <c r="AM717" s="21"/>
      <c r="AN717" s="21"/>
    </row>
    <row r="718" spans="1:16384" ht="14.5">
      <c r="A718" s="28" t="s">
        <v>1794</v>
      </c>
      <c r="B718" s="243">
        <v>44376</v>
      </c>
      <c r="C718" s="74"/>
      <c r="D718" s="74">
        <v>35</v>
      </c>
      <c r="E718">
        <v>5</v>
      </c>
      <c r="F718" s="106" t="s">
        <v>2286</v>
      </c>
      <c r="G718" s="74"/>
      <c r="H718" s="103"/>
      <c r="K718" s="74"/>
      <c r="L718" s="74"/>
      <c r="M718" s="74">
        <v>5</v>
      </c>
      <c r="N718" s="74" t="s">
        <v>2287</v>
      </c>
      <c r="O718" s="74">
        <v>2</v>
      </c>
      <c r="P718" s="74"/>
      <c r="Q718" s="74"/>
      <c r="R718" s="74"/>
      <c r="S718" s="74"/>
      <c r="T718" s="74"/>
      <c r="U718" s="74"/>
      <c r="V718" s="21"/>
      <c r="W718" s="21"/>
      <c r="X718" s="21"/>
      <c r="Y718" s="21"/>
      <c r="Z718" s="21"/>
      <c r="AA718" s="21"/>
      <c r="AB718" s="21"/>
      <c r="AC718" s="21"/>
      <c r="AD718" s="21"/>
      <c r="AE718" s="21"/>
      <c r="AF718" s="21"/>
      <c r="AG718" s="21"/>
      <c r="AH718" s="21"/>
      <c r="AI718" s="21"/>
      <c r="AJ718" s="21"/>
      <c r="AK718" s="21"/>
      <c r="AL718" s="21"/>
      <c r="AM718" s="21"/>
      <c r="AN718" s="21"/>
    </row>
    <row r="719" spans="1:16384" ht="14.5">
      <c r="A719" s="28" t="s">
        <v>1796</v>
      </c>
      <c r="C719" s="74">
        <v>43</v>
      </c>
      <c r="D719" s="74">
        <v>43</v>
      </c>
      <c r="F719" s="106"/>
      <c r="G719" s="74"/>
      <c r="H719" s="103"/>
      <c r="K719" s="74"/>
      <c r="L719" s="74">
        <v>2</v>
      </c>
      <c r="M719" s="74">
        <v>2</v>
      </c>
      <c r="N719" s="74"/>
      <c r="O719" s="74"/>
      <c r="P719" s="74"/>
      <c r="Q719" s="74"/>
      <c r="R719" s="74">
        <v>4</v>
      </c>
      <c r="S719" s="74"/>
      <c r="T719" s="74"/>
      <c r="U719" s="74"/>
      <c r="V719" s="21"/>
      <c r="W719" s="21"/>
      <c r="X719" s="21"/>
      <c r="Y719" s="21"/>
      <c r="Z719" s="21"/>
      <c r="AA719" s="21"/>
      <c r="AB719" s="21"/>
      <c r="AC719" s="21"/>
      <c r="AD719" s="21"/>
      <c r="AE719" s="21"/>
      <c r="AF719" s="21"/>
      <c r="AG719" s="21"/>
      <c r="AH719" s="21"/>
      <c r="AI719" s="21"/>
      <c r="AJ719" s="21"/>
      <c r="AK719" s="21"/>
      <c r="AL719" s="21"/>
      <c r="AM719" s="21"/>
      <c r="AN719" s="21"/>
    </row>
    <row r="720" spans="1:16384" ht="14.5">
      <c r="A720" s="28" t="s">
        <v>1797</v>
      </c>
      <c r="B720" s="243">
        <v>44349</v>
      </c>
      <c r="C720" s="74">
        <v>51</v>
      </c>
      <c r="D720" s="74">
        <v>50</v>
      </c>
      <c r="F720" s="106"/>
      <c r="G720" s="74"/>
      <c r="H720" s="103"/>
      <c r="K720" s="74"/>
      <c r="L720" s="74"/>
      <c r="M720" s="74"/>
      <c r="N720" s="74"/>
      <c r="O720" s="74"/>
      <c r="P720" s="74"/>
      <c r="Q720" s="74"/>
      <c r="R720" s="74"/>
      <c r="S720" s="74">
        <v>1</v>
      </c>
      <c r="T720" s="74"/>
      <c r="U720" s="74"/>
      <c r="V720" s="21"/>
      <c r="W720" s="21"/>
      <c r="X720" s="21"/>
      <c r="Y720" s="21"/>
      <c r="Z720" s="21"/>
      <c r="AA720" s="21"/>
      <c r="AB720" s="21"/>
      <c r="AC720" s="21"/>
      <c r="AD720" s="21"/>
      <c r="AE720" s="21"/>
      <c r="AF720" s="21"/>
      <c r="AG720" s="21"/>
      <c r="AH720" s="21"/>
      <c r="AI720" s="21"/>
      <c r="AJ720" s="21"/>
      <c r="AK720" s="21"/>
      <c r="AL720" s="21"/>
      <c r="AM720" s="21"/>
      <c r="AN720" s="21"/>
    </row>
    <row r="721" spans="1:40" ht="14.5">
      <c r="A721" s="28" t="s">
        <v>1799</v>
      </c>
      <c r="B721" s="243">
        <v>44378</v>
      </c>
      <c r="C721" s="74"/>
      <c r="D721" s="74">
        <v>57</v>
      </c>
      <c r="F721" s="106" t="s">
        <v>2288</v>
      </c>
      <c r="G721" s="74"/>
      <c r="H721" s="103"/>
      <c r="J721" s="259">
        <v>57</v>
      </c>
      <c r="K721" s="74"/>
      <c r="L721" s="74"/>
      <c r="M721" s="74"/>
      <c r="N721" s="74" t="s">
        <v>2289</v>
      </c>
      <c r="O721" s="74">
        <v>2</v>
      </c>
      <c r="P721" s="74"/>
      <c r="Q721" s="74"/>
      <c r="R721" s="74"/>
      <c r="S721" s="74">
        <v>0</v>
      </c>
      <c r="T721" s="74"/>
      <c r="U721" s="74"/>
      <c r="V721" s="21"/>
      <c r="W721" s="21"/>
      <c r="X721" s="21"/>
      <c r="Y721" s="21"/>
      <c r="Z721" s="21"/>
      <c r="AA721" s="21"/>
      <c r="AB721" s="21"/>
      <c r="AC721" s="21"/>
      <c r="AD721" s="21"/>
      <c r="AE721" s="21"/>
      <c r="AF721" s="21"/>
      <c r="AG721" s="21"/>
      <c r="AH721" s="21"/>
      <c r="AI721" s="21"/>
      <c r="AJ721" s="21"/>
      <c r="AK721" s="21"/>
      <c r="AL721" s="21"/>
      <c r="AM721" s="21"/>
      <c r="AN721" s="21"/>
    </row>
    <row r="722" spans="1:40" ht="14.5">
      <c r="A722" s="250" t="s">
        <v>1802</v>
      </c>
      <c r="B722" s="257">
        <v>44361</v>
      </c>
      <c r="C722" s="117">
        <v>1</v>
      </c>
      <c r="D722" s="74">
        <v>1</v>
      </c>
      <c r="F722" s="106" t="s">
        <v>814</v>
      </c>
      <c r="G722" s="74"/>
      <c r="H722" s="103"/>
      <c r="I722">
        <v>1</v>
      </c>
      <c r="K722" s="74" t="s">
        <v>2290</v>
      </c>
      <c r="L722" s="74"/>
      <c r="M722" s="74"/>
      <c r="N722" s="74">
        <v>2100</v>
      </c>
      <c r="O722" s="74"/>
      <c r="P722" s="74"/>
      <c r="Q722" s="74"/>
      <c r="R722" s="74"/>
      <c r="S722" s="74"/>
      <c r="T722" s="74" t="s">
        <v>2291</v>
      </c>
      <c r="U722" s="74"/>
      <c r="V722" s="21"/>
      <c r="W722" s="21"/>
      <c r="X722" s="21"/>
      <c r="Y722" s="21"/>
      <c r="Z722" s="21"/>
      <c r="AA722" s="21"/>
      <c r="AB722" s="21"/>
      <c r="AC722" s="21"/>
      <c r="AD722" s="21"/>
      <c r="AE722" s="21"/>
      <c r="AF722" s="21"/>
      <c r="AG722" s="21"/>
      <c r="AH722" s="21"/>
      <c r="AI722" s="21"/>
      <c r="AJ722" s="21"/>
      <c r="AK722" s="21"/>
      <c r="AL722" s="21"/>
      <c r="AM722" s="21"/>
      <c r="AN722" s="21"/>
    </row>
    <row r="723" spans="1:40" ht="14.5">
      <c r="A723" s="250" t="s">
        <v>1803</v>
      </c>
      <c r="B723" s="257">
        <v>44386</v>
      </c>
      <c r="C723" s="117">
        <v>34</v>
      </c>
      <c r="D723" s="74">
        <v>34</v>
      </c>
      <c r="E723">
        <v>21</v>
      </c>
      <c r="F723" s="106"/>
      <c r="G723" s="74"/>
      <c r="H723" s="103"/>
      <c r="K723" s="74"/>
      <c r="L723" s="74"/>
      <c r="M723" s="74">
        <v>1</v>
      </c>
      <c r="N723" s="74" t="s">
        <v>2292</v>
      </c>
      <c r="O723" s="74"/>
      <c r="P723" s="74"/>
      <c r="Q723" s="74"/>
      <c r="R723" s="74"/>
      <c r="S723" s="74"/>
      <c r="T723" s="74"/>
      <c r="U723" s="74"/>
      <c r="V723" s="21"/>
      <c r="W723" s="21"/>
      <c r="X723" s="21"/>
      <c r="Y723" s="21"/>
      <c r="Z723" s="21"/>
      <c r="AA723" s="21"/>
      <c r="AB723" s="21"/>
      <c r="AC723" s="21"/>
      <c r="AD723" s="21"/>
      <c r="AE723" s="21"/>
      <c r="AF723" s="21"/>
      <c r="AG723" s="21"/>
      <c r="AH723" s="21"/>
      <c r="AI723" s="21"/>
      <c r="AJ723" s="21"/>
      <c r="AK723" s="21"/>
      <c r="AL723" s="21"/>
      <c r="AM723" s="21"/>
      <c r="AN723" s="21"/>
    </row>
    <row r="724" spans="1:40" ht="14.5">
      <c r="A724" s="250" t="s">
        <v>1808</v>
      </c>
      <c r="B724" s="257">
        <v>44386</v>
      </c>
      <c r="C724" s="117">
        <v>18</v>
      </c>
      <c r="D724" s="74">
        <v>18</v>
      </c>
      <c r="E724">
        <v>41</v>
      </c>
      <c r="F724" s="106"/>
      <c r="G724" s="74"/>
      <c r="H724" s="103"/>
      <c r="K724" s="74"/>
      <c r="L724" s="74"/>
      <c r="M724" s="74">
        <v>0</v>
      </c>
      <c r="N724" s="74" t="s">
        <v>2293</v>
      </c>
      <c r="O724" s="74"/>
      <c r="P724" s="74"/>
      <c r="Q724" s="74"/>
      <c r="R724" s="74"/>
      <c r="S724" s="74"/>
      <c r="T724" s="74"/>
      <c r="U724" s="74"/>
      <c r="V724" s="21"/>
      <c r="W724" s="21"/>
      <c r="X724" s="21"/>
      <c r="Y724" s="21"/>
      <c r="Z724" s="21"/>
      <c r="AA724" s="21"/>
      <c r="AB724" s="21"/>
      <c r="AC724" s="21"/>
      <c r="AD724" s="21"/>
      <c r="AE724" s="21"/>
      <c r="AF724" s="21"/>
      <c r="AG724" s="21"/>
      <c r="AH724" s="21"/>
      <c r="AI724" s="21"/>
      <c r="AJ724" s="21"/>
      <c r="AK724" s="21"/>
      <c r="AL724" s="21"/>
      <c r="AM724" s="21"/>
      <c r="AN724" s="21"/>
    </row>
    <row r="725" spans="1:40" ht="14.5">
      <c r="A725" s="250" t="s">
        <v>1810</v>
      </c>
      <c r="B725" s="257">
        <v>44386</v>
      </c>
      <c r="C725" s="117">
        <v>42</v>
      </c>
      <c r="D725" s="74">
        <v>42</v>
      </c>
      <c r="E725">
        <v>61</v>
      </c>
      <c r="F725" s="106"/>
      <c r="G725" s="74"/>
      <c r="H725" s="103"/>
      <c r="K725" s="74"/>
      <c r="L725" s="74"/>
      <c r="M725" s="74">
        <v>12</v>
      </c>
      <c r="N725" s="74" t="s">
        <v>2294</v>
      </c>
      <c r="O725" s="74"/>
      <c r="P725" s="74"/>
      <c r="Q725" s="74"/>
      <c r="R725" s="74"/>
      <c r="S725" s="74"/>
      <c r="T725" s="74"/>
      <c r="U725" s="74"/>
      <c r="V725" s="21"/>
      <c r="W725" s="21"/>
      <c r="X725" s="21"/>
      <c r="Y725" s="21"/>
      <c r="Z725" s="21"/>
      <c r="AA725" s="21"/>
      <c r="AB725" s="21"/>
      <c r="AC725" s="21"/>
      <c r="AD725" s="21"/>
      <c r="AE725" s="21"/>
      <c r="AF725" s="21"/>
      <c r="AG725" s="21"/>
      <c r="AH725" s="21"/>
      <c r="AI725" s="21"/>
      <c r="AJ725" s="21"/>
      <c r="AK725" s="21"/>
      <c r="AL725" s="21"/>
      <c r="AM725" s="21"/>
      <c r="AN725" s="21"/>
    </row>
    <row r="726" spans="1:40" ht="14.5">
      <c r="A726" s="28" t="s">
        <v>1812</v>
      </c>
      <c r="B726" s="10">
        <v>44384</v>
      </c>
      <c r="C726" s="74">
        <v>59</v>
      </c>
      <c r="D726" s="74">
        <v>57</v>
      </c>
      <c r="F726" s="106" t="s">
        <v>2295</v>
      </c>
      <c r="G726" s="74"/>
      <c r="H726" s="103"/>
      <c r="J726" s="262">
        <v>11</v>
      </c>
      <c r="K726" s="74" t="s">
        <v>2296</v>
      </c>
      <c r="L726" s="74"/>
      <c r="M726" s="74"/>
      <c r="N726" s="74" t="s">
        <v>2297</v>
      </c>
      <c r="O726" s="74"/>
      <c r="P726" s="74"/>
      <c r="Q726" s="74"/>
      <c r="R726" s="74"/>
      <c r="S726" s="74"/>
      <c r="T726" s="74" t="s">
        <v>2298</v>
      </c>
      <c r="U726" s="74"/>
      <c r="V726" s="21"/>
      <c r="W726" s="21"/>
      <c r="X726" s="21"/>
      <c r="Y726" s="21"/>
      <c r="Z726" s="21"/>
      <c r="AA726" s="21"/>
      <c r="AB726" s="21"/>
      <c r="AC726" s="21"/>
      <c r="AD726" s="21"/>
      <c r="AE726" s="21"/>
      <c r="AF726" s="21"/>
      <c r="AG726" s="21"/>
      <c r="AH726" s="21"/>
      <c r="AI726" s="21"/>
      <c r="AJ726" s="21"/>
      <c r="AK726" s="21"/>
      <c r="AL726" s="21"/>
      <c r="AM726" s="21"/>
      <c r="AN726" s="21"/>
    </row>
    <row r="727" spans="1:40" ht="14.5">
      <c r="A727" s="28" t="s">
        <v>1814</v>
      </c>
      <c r="B727" s="243">
        <v>44384</v>
      </c>
      <c r="C727" s="74">
        <v>39</v>
      </c>
      <c r="D727" s="74">
        <v>39</v>
      </c>
      <c r="F727" s="106" t="s">
        <v>2299</v>
      </c>
      <c r="G727" s="74"/>
      <c r="H727" s="103"/>
      <c r="J727" s="262">
        <v>0</v>
      </c>
      <c r="K727" s="74" t="s">
        <v>2300</v>
      </c>
      <c r="L727" s="74"/>
      <c r="M727" s="74"/>
      <c r="N727" s="74" t="s">
        <v>2301</v>
      </c>
      <c r="O727" s="74"/>
      <c r="P727" s="74"/>
      <c r="Q727" s="74"/>
      <c r="R727" s="74"/>
      <c r="S727" s="74"/>
      <c r="T727" s="74" t="s">
        <v>2302</v>
      </c>
      <c r="U727" s="74"/>
      <c r="V727" s="21"/>
      <c r="W727" s="21"/>
      <c r="X727" s="21"/>
      <c r="Y727" s="21"/>
      <c r="Z727" s="21"/>
      <c r="AA727" s="21"/>
      <c r="AB727" s="21"/>
      <c r="AC727" s="21"/>
      <c r="AD727" s="21"/>
      <c r="AE727" s="21"/>
      <c r="AF727" s="21"/>
      <c r="AG727" s="21"/>
      <c r="AH727" s="21"/>
      <c r="AI727" s="21"/>
      <c r="AJ727" s="21"/>
      <c r="AK727" s="21"/>
      <c r="AL727" s="21"/>
      <c r="AM727" s="21"/>
      <c r="AN727" s="21"/>
    </row>
    <row r="728" spans="1:40" ht="14.5">
      <c r="A728" s="28" t="s">
        <v>1816</v>
      </c>
      <c r="B728" s="243">
        <v>44319</v>
      </c>
      <c r="C728" s="74">
        <v>147</v>
      </c>
      <c r="D728" s="74">
        <v>145</v>
      </c>
      <c r="F728" s="106" t="s">
        <v>2303</v>
      </c>
      <c r="G728" s="74"/>
      <c r="H728" s="103"/>
      <c r="J728" s="65"/>
      <c r="K728" s="74"/>
      <c r="L728" s="74"/>
      <c r="M728" s="74"/>
      <c r="N728" s="74" t="s">
        <v>2304</v>
      </c>
      <c r="O728" s="74">
        <v>23</v>
      </c>
      <c r="P728" s="74"/>
      <c r="Q728" s="74"/>
      <c r="R728" s="74"/>
      <c r="S728" s="74"/>
      <c r="T728" s="74"/>
      <c r="U728" s="74"/>
      <c r="V728" s="21"/>
      <c r="W728" s="21"/>
      <c r="X728" s="21"/>
      <c r="Y728" s="21"/>
      <c r="Z728" s="21"/>
      <c r="AA728" s="21"/>
      <c r="AB728" s="21"/>
      <c r="AC728" s="21"/>
      <c r="AD728" s="21"/>
      <c r="AE728" s="21"/>
      <c r="AF728" s="21"/>
      <c r="AG728" s="21"/>
      <c r="AH728" s="21"/>
      <c r="AI728" s="21"/>
      <c r="AJ728" s="21"/>
      <c r="AK728" s="21"/>
      <c r="AL728" s="21"/>
      <c r="AM728" s="21"/>
      <c r="AN728" s="21"/>
    </row>
    <row r="729" spans="1:40" ht="14.5">
      <c r="A729" s="258" t="s">
        <v>1819</v>
      </c>
      <c r="B729" s="243">
        <v>44388</v>
      </c>
      <c r="D729" s="74">
        <v>1387</v>
      </c>
      <c r="F729" s="106" t="s">
        <v>2305</v>
      </c>
      <c r="J729" s="173">
        <v>77</v>
      </c>
      <c r="N729" s="74" t="s">
        <v>2306</v>
      </c>
      <c r="O729" s="74"/>
      <c r="P729" s="74"/>
      <c r="Q729" s="74">
        <v>1</v>
      </c>
      <c r="R729" s="74"/>
      <c r="S729" s="74"/>
      <c r="T729" s="74"/>
      <c r="U729" s="74"/>
      <c r="V729" s="21"/>
      <c r="W729" s="21"/>
      <c r="X729" s="21"/>
      <c r="Y729" s="21"/>
      <c r="Z729" s="21"/>
      <c r="AA729" s="21"/>
      <c r="AB729" s="21"/>
      <c r="AC729" s="21"/>
      <c r="AD729" s="21"/>
      <c r="AE729" s="21"/>
      <c r="AF729" s="21"/>
      <c r="AG729" s="21"/>
      <c r="AH729" s="21"/>
      <c r="AI729" s="21"/>
      <c r="AJ729" s="21"/>
      <c r="AK729" s="21"/>
      <c r="AL729" s="21"/>
      <c r="AM729" s="21"/>
      <c r="AN729" s="21"/>
    </row>
    <row r="730" spans="1:40" ht="14.5">
      <c r="A730" s="28" t="s">
        <v>1820</v>
      </c>
      <c r="B730" s="243">
        <v>44347</v>
      </c>
      <c r="C730" s="74">
        <v>44</v>
      </c>
      <c r="D730" s="74">
        <v>42</v>
      </c>
      <c r="M730">
        <v>6</v>
      </c>
      <c r="N730" s="74">
        <v>2670.45</v>
      </c>
      <c r="O730" s="74"/>
      <c r="P730" s="74"/>
      <c r="Q730" s="74"/>
      <c r="R730" s="74"/>
      <c r="S730" s="74">
        <v>5</v>
      </c>
      <c r="T730" s="74"/>
      <c r="U730" s="74"/>
      <c r="V730" s="21"/>
      <c r="W730" s="21"/>
      <c r="X730" s="21"/>
      <c r="Y730" s="21"/>
      <c r="Z730" s="21"/>
      <c r="AA730" s="21"/>
      <c r="AB730" s="21"/>
      <c r="AC730" s="21"/>
      <c r="AD730" s="21"/>
      <c r="AE730" s="21"/>
      <c r="AF730" s="21"/>
      <c r="AG730" s="21"/>
      <c r="AH730" s="21"/>
      <c r="AI730" s="21"/>
      <c r="AJ730" s="21"/>
      <c r="AK730" s="21"/>
      <c r="AL730" s="21"/>
      <c r="AM730" s="21"/>
      <c r="AN730" s="21"/>
    </row>
    <row r="731" spans="1:40" ht="14.5">
      <c r="A731" s="28" t="s">
        <v>1823</v>
      </c>
      <c r="B731" s="243">
        <v>44389</v>
      </c>
      <c r="D731" s="74">
        <v>4</v>
      </c>
      <c r="M731">
        <v>1</v>
      </c>
      <c r="N731" s="74">
        <v>2437.5</v>
      </c>
      <c r="O731" s="74"/>
      <c r="P731" s="74"/>
      <c r="Q731" s="74"/>
      <c r="R731" s="74"/>
      <c r="S731" s="74"/>
      <c r="T731" s="74"/>
      <c r="U731" s="74"/>
      <c r="V731" s="21"/>
      <c r="W731" s="21"/>
      <c r="X731" s="21"/>
      <c r="Y731" s="21"/>
      <c r="Z731" s="21"/>
      <c r="AA731" s="21"/>
      <c r="AB731" s="21"/>
      <c r="AC731" s="21"/>
      <c r="AD731" s="21"/>
      <c r="AE731" s="21"/>
      <c r="AF731" s="21"/>
      <c r="AG731" s="21"/>
      <c r="AH731" s="21"/>
      <c r="AI731" s="21"/>
      <c r="AJ731" s="21"/>
      <c r="AK731" s="21"/>
      <c r="AL731" s="21"/>
      <c r="AM731" s="21"/>
      <c r="AN731" s="21"/>
    </row>
    <row r="732" spans="1:40" ht="14.5">
      <c r="A732" s="28" t="s">
        <v>1825</v>
      </c>
      <c r="B732" s="243">
        <v>44375</v>
      </c>
      <c r="C732" s="74">
        <v>69</v>
      </c>
      <c r="D732" s="74">
        <v>68</v>
      </c>
      <c r="N732" s="74" t="s">
        <v>2307</v>
      </c>
      <c r="O732" s="74"/>
      <c r="P732" s="74"/>
      <c r="Q732" s="74"/>
      <c r="R732" s="74"/>
      <c r="S732" s="74"/>
      <c r="T732" s="74"/>
      <c r="U732" s="74"/>
      <c r="V732" s="21"/>
      <c r="W732" s="21"/>
      <c r="X732" s="21"/>
      <c r="Y732" s="21"/>
      <c r="Z732" s="21"/>
      <c r="AA732" s="21"/>
      <c r="AB732" s="21"/>
      <c r="AC732" s="21"/>
      <c r="AD732" s="21"/>
      <c r="AE732" s="21"/>
      <c r="AF732" s="21"/>
      <c r="AG732" s="21"/>
      <c r="AH732" s="21"/>
      <c r="AI732" s="21"/>
      <c r="AJ732" s="21"/>
      <c r="AK732" s="21"/>
      <c r="AL732" s="21"/>
      <c r="AM732" s="21"/>
      <c r="AN732" s="21"/>
    </row>
    <row r="733" spans="1:40" ht="14.5">
      <c r="A733" s="28" t="s">
        <v>1829</v>
      </c>
      <c r="B733" s="243">
        <v>44347</v>
      </c>
      <c r="C733">
        <v>48</v>
      </c>
      <c r="D733" s="74">
        <v>47</v>
      </c>
      <c r="N733" s="74" t="s">
        <v>2308</v>
      </c>
      <c r="O733" s="74">
        <v>2</v>
      </c>
      <c r="P733" s="74"/>
      <c r="Q733" s="74">
        <v>1</v>
      </c>
      <c r="R733" s="74">
        <v>3</v>
      </c>
      <c r="S733" s="74">
        <v>2</v>
      </c>
      <c r="T733" s="74"/>
      <c r="U733" s="74"/>
      <c r="V733" s="21"/>
      <c r="W733" s="21"/>
      <c r="X733" s="21"/>
      <c r="Y733" s="21"/>
      <c r="Z733" s="21"/>
      <c r="AA733" s="21"/>
      <c r="AB733" s="21"/>
      <c r="AC733" s="21"/>
      <c r="AD733" s="21"/>
      <c r="AE733" s="21"/>
      <c r="AF733" s="21"/>
      <c r="AG733" s="21"/>
      <c r="AH733" s="21"/>
      <c r="AI733" s="21"/>
      <c r="AJ733" s="21"/>
      <c r="AK733" s="21"/>
      <c r="AL733" s="21"/>
      <c r="AM733" s="21"/>
      <c r="AN733" s="21"/>
    </row>
    <row r="734" spans="1:40" ht="14.5">
      <c r="A734" s="28" t="s">
        <v>1830</v>
      </c>
      <c r="B734" s="243">
        <v>44392</v>
      </c>
      <c r="C734" s="74">
        <v>37</v>
      </c>
      <c r="D734" s="74">
        <v>35</v>
      </c>
      <c r="E734">
        <v>22</v>
      </c>
      <c r="J734" s="262">
        <v>11</v>
      </c>
      <c r="K734" s="80" t="s">
        <v>2309</v>
      </c>
      <c r="L734">
        <v>5</v>
      </c>
      <c r="N734" s="74" t="s">
        <v>2310</v>
      </c>
      <c r="O734" s="74">
        <v>14</v>
      </c>
      <c r="P734" s="74"/>
      <c r="Q734" s="74">
        <v>1</v>
      </c>
      <c r="R734" s="74">
        <v>9</v>
      </c>
      <c r="S734" s="74">
        <v>0</v>
      </c>
      <c r="T734" s="74"/>
      <c r="U734" s="74"/>
      <c r="V734" s="21"/>
      <c r="W734" s="21"/>
      <c r="X734" s="21"/>
      <c r="Y734" s="21"/>
      <c r="Z734" s="21"/>
      <c r="AA734" s="21"/>
      <c r="AB734" s="21"/>
      <c r="AC734" s="21"/>
      <c r="AD734" s="21"/>
      <c r="AE734" s="21"/>
      <c r="AF734" s="21"/>
      <c r="AG734" s="21"/>
      <c r="AH734" s="21"/>
      <c r="AI734" s="21"/>
      <c r="AJ734" s="21"/>
      <c r="AK734" s="21"/>
      <c r="AL734" s="21"/>
      <c r="AM734" s="21"/>
      <c r="AN734" s="21"/>
    </row>
    <row r="735" spans="1:40" ht="14.5">
      <c r="A735" s="28" t="s">
        <v>900</v>
      </c>
      <c r="B735" s="257">
        <v>44384</v>
      </c>
      <c r="C735">
        <v>264</v>
      </c>
      <c r="D735" s="74">
        <v>256</v>
      </c>
      <c r="F735" s="80" t="s">
        <v>2311</v>
      </c>
      <c r="N735" s="74"/>
      <c r="O735" s="74"/>
      <c r="P735" s="74"/>
      <c r="Q735" s="74"/>
      <c r="R735" s="74"/>
      <c r="S735" s="74"/>
      <c r="T735" s="74"/>
      <c r="U735" s="74"/>
      <c r="V735" s="21"/>
      <c r="W735" s="21"/>
      <c r="X735" s="21"/>
      <c r="Y735" s="21"/>
      <c r="Z735" s="21"/>
      <c r="AA735" s="21"/>
      <c r="AB735" s="21"/>
      <c r="AC735" s="21"/>
      <c r="AD735" s="21"/>
      <c r="AE735" s="21"/>
      <c r="AF735" s="21"/>
      <c r="AG735" s="21"/>
      <c r="AH735" s="21"/>
      <c r="AI735" s="21"/>
      <c r="AJ735" s="21"/>
      <c r="AK735" s="21"/>
      <c r="AL735" s="21"/>
      <c r="AM735" s="21"/>
      <c r="AN735" s="21"/>
    </row>
    <row r="736" spans="1:40" ht="14.5">
      <c r="A736" s="28" t="s">
        <v>1838</v>
      </c>
      <c r="B736" s="257">
        <v>44383</v>
      </c>
      <c r="C736" s="74">
        <v>757</v>
      </c>
      <c r="D736" s="74">
        <v>731</v>
      </c>
      <c r="N736" s="74"/>
      <c r="O736" s="74">
        <v>107</v>
      </c>
      <c r="P736" s="74"/>
      <c r="Q736" s="74"/>
      <c r="R736" s="74"/>
      <c r="S736" s="74">
        <v>1</v>
      </c>
      <c r="T736" s="74"/>
      <c r="U736" s="74"/>
      <c r="V736" s="21"/>
      <c r="W736" s="21"/>
      <c r="X736" s="21"/>
      <c r="Y736" s="21"/>
      <c r="Z736" s="21"/>
      <c r="AA736" s="21"/>
      <c r="AB736" s="21"/>
      <c r="AC736" s="21"/>
      <c r="AD736" s="21"/>
      <c r="AE736" s="21"/>
      <c r="AF736" s="21"/>
      <c r="AG736" s="21"/>
      <c r="AH736" s="21"/>
      <c r="AI736" s="21"/>
      <c r="AJ736" s="21"/>
      <c r="AK736" s="21"/>
      <c r="AL736" s="21"/>
      <c r="AM736" s="21"/>
      <c r="AN736" s="21"/>
    </row>
    <row r="737" spans="1:40" ht="14.5">
      <c r="A737" s="28" t="s">
        <v>1840</v>
      </c>
      <c r="B737" s="257">
        <v>44390</v>
      </c>
      <c r="C737">
        <v>65</v>
      </c>
      <c r="D737" s="74">
        <v>66</v>
      </c>
      <c r="N737" s="74"/>
      <c r="O737" s="74">
        <v>11</v>
      </c>
      <c r="P737" s="74"/>
      <c r="Q737" s="74">
        <v>1</v>
      </c>
      <c r="R737" s="74"/>
      <c r="S737" s="74"/>
      <c r="T737" s="74"/>
      <c r="U737" s="74"/>
      <c r="V737" s="21"/>
      <c r="W737" s="21"/>
      <c r="X737" s="21"/>
      <c r="Y737" s="21"/>
      <c r="Z737" s="21"/>
      <c r="AA737" s="21"/>
      <c r="AB737" s="21"/>
      <c r="AC737" s="21"/>
      <c r="AD737" s="21"/>
      <c r="AE737" s="21"/>
      <c r="AF737" s="21"/>
      <c r="AG737" s="21"/>
      <c r="AH737" s="21"/>
      <c r="AI737" s="21"/>
      <c r="AJ737" s="21"/>
      <c r="AK737" s="21"/>
      <c r="AL737" s="21"/>
      <c r="AM737" s="21"/>
      <c r="AN737" s="21"/>
    </row>
    <row r="738" spans="1:40" ht="14.5">
      <c r="A738" s="40" t="s">
        <v>1842</v>
      </c>
      <c r="B738" s="257">
        <v>44389</v>
      </c>
      <c r="C738" s="115">
        <v>28</v>
      </c>
      <c r="D738" s="74">
        <v>28</v>
      </c>
      <c r="E738" s="74"/>
      <c r="F738" s="18"/>
      <c r="G738" s="74"/>
      <c r="H738" s="74"/>
      <c r="I738" s="102">
        <v>2</v>
      </c>
      <c r="J738" s="74"/>
      <c r="K738" s="74"/>
      <c r="L738" s="74"/>
      <c r="M738" s="74"/>
      <c r="N738" s="74"/>
      <c r="O738" s="74">
        <v>5</v>
      </c>
      <c r="P738" s="74"/>
      <c r="Q738" s="74">
        <v>0</v>
      </c>
      <c r="R738" s="74"/>
      <c r="S738" s="74">
        <v>0</v>
      </c>
      <c r="T738" s="74"/>
      <c r="U738" s="9"/>
      <c r="V738" s="9"/>
      <c r="W738" s="9"/>
      <c r="X738" s="21"/>
      <c r="Y738" s="21"/>
      <c r="Z738" s="21"/>
      <c r="AA738" s="21"/>
      <c r="AB738" s="21"/>
      <c r="AC738" s="21"/>
      <c r="AD738" s="21"/>
      <c r="AE738" s="21"/>
      <c r="AF738" s="21"/>
      <c r="AG738" s="21"/>
      <c r="AH738" s="21"/>
      <c r="AI738" s="21"/>
      <c r="AJ738" s="21"/>
      <c r="AK738" s="21"/>
      <c r="AL738" s="21"/>
      <c r="AM738" s="21"/>
      <c r="AN738" s="21"/>
    </row>
    <row r="739" spans="1:40" ht="14.5">
      <c r="A739" s="28" t="s">
        <v>1846</v>
      </c>
      <c r="B739" s="276">
        <v>44409</v>
      </c>
      <c r="C739" s="41" t="s">
        <v>2312</v>
      </c>
      <c r="D739" s="74">
        <v>489</v>
      </c>
      <c r="E739" s="74"/>
      <c r="F739" s="18" t="s">
        <v>2313</v>
      </c>
      <c r="G739" s="74"/>
      <c r="H739" s="74"/>
      <c r="I739" s="278">
        <v>25</v>
      </c>
      <c r="J739" s="136">
        <v>72</v>
      </c>
      <c r="K739" s="74"/>
      <c r="L739" s="74"/>
      <c r="M739" s="74"/>
      <c r="N739" s="74"/>
      <c r="O739" s="74"/>
      <c r="P739" s="74"/>
      <c r="Q739" s="74"/>
      <c r="R739" s="74"/>
      <c r="S739" s="74"/>
      <c r="T739" s="74"/>
      <c r="U739" s="9"/>
      <c r="V739" s="9"/>
      <c r="W739" s="9"/>
      <c r="X739" s="21"/>
      <c r="Y739" s="21"/>
      <c r="Z739" s="21"/>
      <c r="AA739" s="21"/>
      <c r="AB739" s="21"/>
      <c r="AC739" s="21"/>
      <c r="AD739" s="21"/>
      <c r="AE739" s="21"/>
      <c r="AF739" s="21"/>
      <c r="AG739" s="21"/>
      <c r="AH739" s="21"/>
      <c r="AI739" s="21"/>
      <c r="AJ739" s="21"/>
      <c r="AK739" s="21"/>
      <c r="AL739" s="21"/>
      <c r="AM739" s="21"/>
      <c r="AN739" s="21"/>
    </row>
    <row r="740" spans="1:40" ht="14.5">
      <c r="A740" s="28" t="s">
        <v>1850</v>
      </c>
      <c r="B740" s="257">
        <v>44392</v>
      </c>
      <c r="C740" s="115">
        <v>2</v>
      </c>
      <c r="D740" s="74">
        <v>2</v>
      </c>
      <c r="E740" s="74"/>
      <c r="F740" s="18"/>
      <c r="G740" s="74"/>
      <c r="H740" s="74"/>
      <c r="I740" s="103"/>
      <c r="J740" s="74"/>
      <c r="K740" s="74"/>
      <c r="L740" s="74"/>
      <c r="M740" s="74"/>
      <c r="N740" s="74"/>
      <c r="O740" s="74">
        <v>2</v>
      </c>
      <c r="P740" s="74"/>
      <c r="Q740" s="74"/>
      <c r="R740" s="74"/>
      <c r="S740" s="74"/>
      <c r="T740" s="74"/>
      <c r="U740" s="9"/>
      <c r="V740" s="9"/>
      <c r="W740" s="9"/>
      <c r="X740" s="21"/>
      <c r="Y740" s="21"/>
      <c r="Z740" s="21"/>
      <c r="AA740" s="21"/>
      <c r="AB740" s="21"/>
      <c r="AC740" s="21"/>
      <c r="AD740" s="21"/>
      <c r="AE740" s="21"/>
      <c r="AF740" s="21"/>
      <c r="AG740" s="21"/>
      <c r="AH740" s="21"/>
      <c r="AI740" s="21"/>
      <c r="AJ740" s="21"/>
      <c r="AK740" s="21"/>
      <c r="AL740" s="21"/>
      <c r="AM740" s="21"/>
      <c r="AN740" s="21"/>
    </row>
    <row r="741" spans="1:40" ht="14.5">
      <c r="A741" s="28" t="s">
        <v>1853</v>
      </c>
      <c r="B741" s="276">
        <v>44378</v>
      </c>
      <c r="C741" s="115">
        <v>13</v>
      </c>
      <c r="D741" s="74">
        <v>13</v>
      </c>
      <c r="E741" s="74">
        <v>1</v>
      </c>
      <c r="F741" s="18"/>
      <c r="G741" s="74"/>
      <c r="H741" s="74"/>
      <c r="I741" s="103"/>
      <c r="J741" s="74"/>
      <c r="K741" s="74"/>
      <c r="L741" s="74"/>
      <c r="M741" s="74"/>
      <c r="N741" s="74">
        <v>2835</v>
      </c>
      <c r="O741" s="74">
        <v>2</v>
      </c>
      <c r="P741" s="74"/>
      <c r="Q741" s="74"/>
      <c r="R741" s="74"/>
      <c r="S741" s="74"/>
      <c r="T741" s="74"/>
      <c r="U741" s="9"/>
      <c r="V741" s="9"/>
      <c r="W741" s="9"/>
      <c r="X741" s="21"/>
      <c r="Y741" s="21"/>
      <c r="Z741" s="21"/>
      <c r="AA741" s="21"/>
      <c r="AB741" s="21"/>
      <c r="AC741" s="21"/>
      <c r="AD741" s="21"/>
      <c r="AE741" s="21"/>
      <c r="AF741" s="21"/>
      <c r="AG741" s="21"/>
      <c r="AH741" s="21"/>
      <c r="AI741" s="21"/>
      <c r="AJ741" s="21"/>
      <c r="AK741" s="21"/>
      <c r="AL741" s="21"/>
      <c r="AM741" s="21"/>
      <c r="AN741" s="21"/>
    </row>
    <row r="742" spans="1:40" ht="14.5">
      <c r="A742" s="28" t="s">
        <v>1855</v>
      </c>
      <c r="B742" s="257">
        <v>44396</v>
      </c>
      <c r="C742" s="115">
        <v>92</v>
      </c>
      <c r="D742" s="74">
        <v>85</v>
      </c>
      <c r="E742" s="74"/>
      <c r="F742" s="18" t="s">
        <v>2314</v>
      </c>
      <c r="G742" s="74"/>
      <c r="H742" s="74"/>
      <c r="I742" s="103"/>
      <c r="J742" s="74"/>
      <c r="K742" s="74"/>
      <c r="L742" s="74"/>
      <c r="M742" s="74"/>
      <c r="N742" s="74"/>
      <c r="O742" s="74"/>
      <c r="P742" s="74"/>
      <c r="Q742" s="74"/>
      <c r="R742" s="74"/>
      <c r="S742" s="74">
        <v>0</v>
      </c>
      <c r="T742" s="74"/>
      <c r="U742" s="9"/>
      <c r="V742" s="9"/>
      <c r="W742" s="9"/>
      <c r="X742" s="21"/>
      <c r="Y742" s="21"/>
      <c r="Z742" s="21"/>
      <c r="AA742" s="21"/>
      <c r="AB742" s="21"/>
      <c r="AC742" s="21"/>
      <c r="AD742" s="21"/>
      <c r="AE742" s="21"/>
      <c r="AF742" s="21"/>
      <c r="AG742" s="21"/>
      <c r="AH742" s="21"/>
      <c r="AI742" s="21"/>
      <c r="AJ742" s="21"/>
      <c r="AK742" s="21"/>
      <c r="AL742" s="21"/>
      <c r="AM742" s="21"/>
      <c r="AN742" s="21"/>
    </row>
    <row r="743" spans="1:40" ht="14.5">
      <c r="A743" s="28" t="s">
        <v>762</v>
      </c>
      <c r="B743" s="257">
        <v>44399</v>
      </c>
      <c r="C743" s="115">
        <v>46</v>
      </c>
      <c r="D743" s="74">
        <v>46</v>
      </c>
      <c r="E743" s="74">
        <v>10</v>
      </c>
      <c r="F743" s="18"/>
      <c r="G743" s="74"/>
      <c r="H743" s="74"/>
      <c r="I743" s="103"/>
      <c r="J743" s="74"/>
      <c r="K743" s="74"/>
      <c r="L743" s="74"/>
      <c r="M743" s="74"/>
      <c r="N743" s="74"/>
      <c r="O743" s="74"/>
      <c r="P743" s="74"/>
      <c r="Q743" s="74"/>
      <c r="R743" s="74"/>
      <c r="S743" s="74"/>
      <c r="T743" s="74"/>
      <c r="U743" s="9"/>
      <c r="V743" s="9"/>
      <c r="W743" s="9"/>
      <c r="X743" s="21"/>
      <c r="Y743" s="21"/>
      <c r="Z743" s="21"/>
      <c r="AA743" s="21"/>
      <c r="AB743" s="21"/>
      <c r="AC743" s="21"/>
      <c r="AD743" s="21"/>
      <c r="AE743" s="21"/>
      <c r="AF743" s="21"/>
      <c r="AG743" s="21"/>
      <c r="AH743" s="21"/>
      <c r="AI743" s="21"/>
      <c r="AJ743" s="21"/>
      <c r="AK743" s="21"/>
      <c r="AL743" s="21"/>
      <c r="AM743" s="21"/>
      <c r="AN743" s="21"/>
    </row>
    <row r="744" spans="1:40" ht="14.5">
      <c r="A744" s="274" t="s">
        <v>1858</v>
      </c>
      <c r="B744" s="257">
        <v>44396</v>
      </c>
      <c r="C744" s="115">
        <v>431</v>
      </c>
      <c r="D744" s="74">
        <v>431</v>
      </c>
      <c r="E744" s="74"/>
      <c r="F744" s="18" t="s">
        <v>2315</v>
      </c>
      <c r="G744" s="74"/>
      <c r="H744" s="74"/>
      <c r="I744" s="103"/>
      <c r="J744" s="74"/>
      <c r="K744" s="74"/>
      <c r="L744" s="74"/>
      <c r="M744" s="74"/>
      <c r="N744" s="74"/>
      <c r="O744" s="74">
        <v>60</v>
      </c>
      <c r="P744" s="74"/>
      <c r="Q744" s="74">
        <v>4</v>
      </c>
      <c r="R744" s="74">
        <v>33</v>
      </c>
      <c r="S744" s="74"/>
      <c r="T744" s="74"/>
      <c r="U744" s="9"/>
      <c r="V744" s="9"/>
      <c r="W744" s="9"/>
      <c r="X744" s="21"/>
      <c r="Y744" s="21"/>
      <c r="Z744" s="21"/>
      <c r="AA744" s="21"/>
      <c r="AB744" s="21"/>
      <c r="AC744" s="21"/>
      <c r="AD744" s="21"/>
      <c r="AE744" s="21"/>
      <c r="AF744" s="21"/>
      <c r="AG744" s="21"/>
      <c r="AH744" s="21"/>
      <c r="AI744" s="21"/>
      <c r="AJ744" s="21"/>
      <c r="AK744" s="21"/>
      <c r="AL744" s="21"/>
      <c r="AM744" s="21"/>
      <c r="AN744" s="21"/>
    </row>
    <row r="745" spans="1:40" ht="14.5">
      <c r="A745" s="28" t="s">
        <v>1860</v>
      </c>
      <c r="B745" s="257">
        <v>44403</v>
      </c>
      <c r="C745" s="41">
        <v>1</v>
      </c>
      <c r="D745" s="74">
        <v>1</v>
      </c>
      <c r="E745" s="74"/>
      <c r="F745" s="18"/>
      <c r="G745" s="74"/>
      <c r="H745" s="74"/>
      <c r="I745" s="103"/>
      <c r="J745" s="74">
        <v>1</v>
      </c>
      <c r="K745" s="74"/>
      <c r="L745" s="74"/>
      <c r="M745" s="74"/>
      <c r="N745" s="74">
        <v>2700</v>
      </c>
      <c r="O745" s="74"/>
      <c r="P745" s="74"/>
      <c r="Q745" s="74"/>
      <c r="R745" s="74"/>
      <c r="S745" s="74"/>
      <c r="T745" s="74"/>
      <c r="U745" s="9"/>
      <c r="V745" s="9"/>
      <c r="W745" s="9"/>
      <c r="X745" s="21"/>
      <c r="Y745" s="21"/>
      <c r="Z745" s="21"/>
      <c r="AA745" s="21"/>
      <c r="AB745" s="21"/>
      <c r="AC745" s="21"/>
      <c r="AD745" s="21"/>
      <c r="AE745" s="21"/>
      <c r="AF745" s="21"/>
      <c r="AG745" s="21"/>
      <c r="AH745" s="21"/>
      <c r="AI745" s="21"/>
      <c r="AJ745" s="21"/>
      <c r="AK745" s="21"/>
      <c r="AL745" s="21"/>
      <c r="AM745" s="21"/>
      <c r="AN745" s="21"/>
    </row>
    <row r="746" spans="1:40" ht="14.5">
      <c r="A746" s="28" t="s">
        <v>1861</v>
      </c>
      <c r="B746" s="257">
        <v>44403</v>
      </c>
      <c r="C746" s="41">
        <v>54</v>
      </c>
      <c r="D746" s="74">
        <v>53</v>
      </c>
      <c r="E746" s="74">
        <v>1</v>
      </c>
      <c r="F746" s="18"/>
      <c r="G746" s="74"/>
      <c r="H746" s="74"/>
      <c r="I746" s="103"/>
      <c r="J746" s="136">
        <v>13</v>
      </c>
      <c r="K746" s="74"/>
      <c r="L746" s="74"/>
      <c r="M746" s="74"/>
      <c r="N746" s="74"/>
      <c r="O746" s="74">
        <v>4</v>
      </c>
      <c r="P746" s="74"/>
      <c r="Q746" s="74"/>
      <c r="R746" s="74"/>
      <c r="S746" s="74">
        <v>0</v>
      </c>
      <c r="T746" s="74"/>
      <c r="U746" s="9"/>
      <c r="V746" s="9"/>
      <c r="W746" s="9"/>
      <c r="X746" s="21"/>
      <c r="Y746" s="21"/>
      <c r="Z746" s="21"/>
      <c r="AA746" s="21"/>
      <c r="AB746" s="21"/>
      <c r="AC746" s="21"/>
      <c r="AD746" s="21"/>
      <c r="AE746" s="21"/>
      <c r="AF746" s="21"/>
      <c r="AG746" s="21"/>
      <c r="AH746" s="21"/>
      <c r="AI746" s="21"/>
      <c r="AJ746" s="21"/>
      <c r="AK746" s="21"/>
      <c r="AL746" s="21"/>
      <c r="AM746" s="21"/>
      <c r="AN746" s="21"/>
    </row>
    <row r="747" spans="1:40" ht="14.5">
      <c r="A747" s="28" t="s">
        <v>1862</v>
      </c>
      <c r="B747" s="277">
        <v>44415</v>
      </c>
      <c r="C747" s="115">
        <v>224</v>
      </c>
      <c r="D747" s="74">
        <v>218</v>
      </c>
      <c r="E747" s="74"/>
      <c r="F747" s="18" t="s">
        <v>2316</v>
      </c>
      <c r="G747" s="74"/>
      <c r="H747" s="74"/>
      <c r="I747" s="103"/>
      <c r="J747" s="286">
        <v>50</v>
      </c>
      <c r="K747" s="74" t="s">
        <v>2317</v>
      </c>
      <c r="L747" s="74"/>
      <c r="M747" s="74"/>
      <c r="N747" s="74" t="s">
        <v>2318</v>
      </c>
      <c r="O747" s="74">
        <v>56</v>
      </c>
      <c r="P747" s="74"/>
      <c r="Q747" s="74"/>
      <c r="R747" s="74"/>
      <c r="S747" s="74">
        <v>1</v>
      </c>
      <c r="T747" s="74"/>
      <c r="U747" s="9"/>
      <c r="V747" s="9"/>
      <c r="W747" s="9"/>
      <c r="X747" s="21"/>
      <c r="Y747" s="21"/>
      <c r="Z747" s="21"/>
      <c r="AA747" s="21"/>
      <c r="AB747" s="21"/>
      <c r="AC747" s="21"/>
      <c r="AD747" s="21"/>
      <c r="AE747" s="21"/>
      <c r="AF747" s="21"/>
      <c r="AG747" s="21"/>
      <c r="AH747" s="21"/>
      <c r="AI747" s="21"/>
      <c r="AJ747" s="21"/>
      <c r="AK747" s="21"/>
      <c r="AL747" s="21"/>
      <c r="AM747" s="21"/>
      <c r="AN747" s="21"/>
    </row>
    <row r="748" spans="1:40" ht="14.5">
      <c r="A748" s="28" t="s">
        <v>1866</v>
      </c>
      <c r="B748" s="10">
        <v>44418</v>
      </c>
      <c r="C748" s="115">
        <v>117</v>
      </c>
      <c r="D748" s="74">
        <v>110</v>
      </c>
      <c r="E748" s="74"/>
      <c r="F748" s="18" t="s">
        <v>2319</v>
      </c>
      <c r="G748" s="74"/>
      <c r="H748" s="74"/>
      <c r="I748" s="103"/>
      <c r="J748" s="286"/>
      <c r="K748" s="74"/>
      <c r="L748" s="74"/>
      <c r="M748" s="74"/>
      <c r="N748" s="74" t="s">
        <v>2320</v>
      </c>
      <c r="O748" s="74">
        <v>19</v>
      </c>
      <c r="P748" s="74"/>
      <c r="Q748" s="74"/>
      <c r="R748" s="74"/>
      <c r="S748" s="74"/>
      <c r="T748" s="74"/>
      <c r="U748" s="9"/>
      <c r="V748" s="9"/>
      <c r="W748" s="9"/>
      <c r="X748" s="21"/>
      <c r="Y748" s="21"/>
      <c r="Z748" s="21"/>
      <c r="AA748" s="21"/>
      <c r="AB748" s="21"/>
      <c r="AC748" s="21"/>
      <c r="AD748" s="21"/>
      <c r="AE748" s="21"/>
      <c r="AF748" s="21"/>
      <c r="AG748" s="21"/>
      <c r="AH748" s="21"/>
      <c r="AI748" s="21"/>
      <c r="AJ748" s="21"/>
      <c r="AK748" s="21"/>
      <c r="AL748" s="21"/>
      <c r="AM748" s="21"/>
      <c r="AN748" s="21"/>
    </row>
    <row r="749" spans="1:40" ht="14.5">
      <c r="A749" s="28" t="s">
        <v>1869</v>
      </c>
      <c r="B749" s="10">
        <v>44418</v>
      </c>
      <c r="C749" s="115">
        <v>131</v>
      </c>
      <c r="D749" s="74">
        <v>124</v>
      </c>
      <c r="E749" s="74"/>
      <c r="F749" s="18" t="s">
        <v>2319</v>
      </c>
      <c r="G749" s="74"/>
      <c r="H749" s="74"/>
      <c r="I749" s="103"/>
      <c r="J749" s="286"/>
      <c r="K749" s="74"/>
      <c r="L749" s="74"/>
      <c r="M749" s="74"/>
      <c r="N749" s="74" t="s">
        <v>2321</v>
      </c>
      <c r="O749" s="74">
        <v>9</v>
      </c>
      <c r="P749" s="74"/>
      <c r="Q749" s="74"/>
      <c r="R749" s="74"/>
      <c r="S749" s="74"/>
      <c r="T749" s="74"/>
      <c r="U749" s="9"/>
      <c r="V749" s="9"/>
      <c r="W749" s="9"/>
      <c r="X749" s="21"/>
      <c r="Y749" s="21"/>
      <c r="Z749" s="21"/>
      <c r="AA749" s="21"/>
      <c r="AB749" s="21"/>
      <c r="AC749" s="21"/>
      <c r="AD749" s="21"/>
      <c r="AE749" s="21"/>
      <c r="AF749" s="21"/>
      <c r="AG749" s="21"/>
      <c r="AH749" s="21"/>
      <c r="AI749" s="21"/>
      <c r="AJ749" s="21"/>
      <c r="AK749" s="21"/>
      <c r="AL749" s="21"/>
      <c r="AM749" s="21"/>
      <c r="AN749" s="21"/>
    </row>
    <row r="750" spans="1:40" ht="14.5">
      <c r="A750" s="28" t="s">
        <v>1871</v>
      </c>
      <c r="B750" s="277">
        <v>44412</v>
      </c>
      <c r="C750" s="115">
        <v>30</v>
      </c>
      <c r="D750" s="74">
        <v>30</v>
      </c>
      <c r="E750" s="74"/>
      <c r="F750" s="18" t="s">
        <v>2322</v>
      </c>
      <c r="G750" s="74"/>
      <c r="H750" s="74"/>
      <c r="I750" s="103">
        <v>4</v>
      </c>
      <c r="J750" s="286">
        <v>26</v>
      </c>
      <c r="K750" s="74" t="s">
        <v>2323</v>
      </c>
      <c r="L750" s="74"/>
      <c r="M750" s="74"/>
      <c r="N750" s="74"/>
      <c r="O750" s="74"/>
      <c r="P750" s="74"/>
      <c r="Q750" s="74"/>
      <c r="R750" s="74">
        <v>9</v>
      </c>
      <c r="S750" s="74"/>
      <c r="T750" s="74"/>
      <c r="U750" s="9"/>
      <c r="V750" s="9"/>
      <c r="W750" s="9"/>
      <c r="X750" s="21"/>
      <c r="Y750" s="21"/>
      <c r="Z750" s="21"/>
      <c r="AA750" s="21"/>
      <c r="AB750" s="21"/>
      <c r="AC750" s="21"/>
      <c r="AD750" s="21"/>
      <c r="AE750" s="21"/>
      <c r="AF750" s="21"/>
      <c r="AG750" s="21"/>
      <c r="AH750" s="21"/>
      <c r="AI750" s="21"/>
      <c r="AJ750" s="21"/>
      <c r="AK750" s="21"/>
      <c r="AL750" s="21"/>
      <c r="AM750" s="21"/>
      <c r="AN750" s="21"/>
    </row>
    <row r="751" spans="1:40" ht="14.5">
      <c r="A751" s="28" t="s">
        <v>3055</v>
      </c>
      <c r="B751" s="10">
        <v>44419</v>
      </c>
      <c r="C751" s="115">
        <v>150</v>
      </c>
      <c r="D751" s="74">
        <v>150</v>
      </c>
      <c r="E751" s="74"/>
      <c r="F751" s="18" t="s">
        <v>7482</v>
      </c>
      <c r="G751" s="74"/>
      <c r="H751" s="74"/>
      <c r="I751" s="103"/>
      <c r="J751" s="74"/>
      <c r="K751" s="74"/>
      <c r="L751" s="74"/>
      <c r="M751" s="74"/>
      <c r="N751" s="74" t="s">
        <v>7483</v>
      </c>
      <c r="O751" s="74">
        <v>36</v>
      </c>
      <c r="P751" s="74"/>
      <c r="Q751" s="74"/>
      <c r="R751" s="74"/>
      <c r="S751" s="74"/>
      <c r="T751" s="74"/>
      <c r="U751" s="9"/>
      <c r="V751" s="9"/>
      <c r="W751" s="9"/>
      <c r="X751" s="21"/>
      <c r="Y751" s="21"/>
      <c r="Z751" s="21"/>
      <c r="AA751" s="21"/>
      <c r="AB751" s="21"/>
      <c r="AC751" s="21"/>
      <c r="AD751" s="21"/>
      <c r="AE751" s="21"/>
      <c r="AF751" s="21"/>
      <c r="AG751" s="21"/>
      <c r="AH751" s="21"/>
      <c r="AI751" s="21"/>
      <c r="AJ751" s="21"/>
      <c r="AK751" s="21"/>
      <c r="AL751" s="21"/>
      <c r="AM751" s="21"/>
      <c r="AN751" s="21"/>
    </row>
    <row r="752" spans="1:40" ht="14.5">
      <c r="A752" s="258" t="s">
        <v>7476</v>
      </c>
      <c r="B752" s="10">
        <v>44409</v>
      </c>
      <c r="C752" s="115">
        <v>132</v>
      </c>
      <c r="D752" s="74">
        <v>131</v>
      </c>
      <c r="E752" s="74"/>
      <c r="F752" s="18"/>
      <c r="G752" s="74"/>
      <c r="H752" s="74"/>
      <c r="I752" s="103"/>
      <c r="J752" s="74"/>
      <c r="K752" s="74"/>
      <c r="L752" s="74"/>
      <c r="M752" s="74"/>
      <c r="N752" s="74"/>
      <c r="O752" s="74">
        <v>7</v>
      </c>
      <c r="P752" s="74"/>
      <c r="Q752" s="74">
        <v>0</v>
      </c>
      <c r="R752" s="74"/>
      <c r="S752" s="74"/>
      <c r="T752" s="74"/>
      <c r="U752" s="9"/>
      <c r="V752" s="9"/>
      <c r="W752" s="9"/>
      <c r="X752" s="21"/>
      <c r="Y752" s="21"/>
      <c r="Z752" s="21"/>
      <c r="AA752" s="21"/>
      <c r="AB752" s="21"/>
      <c r="AC752" s="21"/>
      <c r="AD752" s="21"/>
      <c r="AE752" s="21"/>
      <c r="AF752" s="21"/>
      <c r="AG752" s="21"/>
      <c r="AH752" s="21"/>
      <c r="AI752" s="21"/>
      <c r="AJ752" s="21"/>
      <c r="AK752" s="21"/>
      <c r="AL752" s="21"/>
      <c r="AM752" s="21"/>
      <c r="AN752" s="21"/>
    </row>
    <row r="753" spans="1:40" ht="15.5">
      <c r="A753" s="294" t="s">
        <v>7488</v>
      </c>
      <c r="B753" s="277">
        <v>44417</v>
      </c>
      <c r="C753" s="115"/>
      <c r="D753" s="74"/>
      <c r="E753" s="74"/>
      <c r="F753" s="18"/>
      <c r="G753" s="74"/>
      <c r="H753" s="74"/>
      <c r="I753" s="103"/>
      <c r="J753" s="286">
        <v>631</v>
      </c>
      <c r="K753" s="74" t="s">
        <v>7489</v>
      </c>
      <c r="L753" s="74"/>
      <c r="M753" s="74"/>
      <c r="N753" s="74"/>
      <c r="O753" s="74"/>
      <c r="P753" s="74"/>
      <c r="Q753" s="74">
        <v>26</v>
      </c>
      <c r="R753" s="74">
        <v>478</v>
      </c>
      <c r="S753" s="74"/>
      <c r="T753" s="74"/>
      <c r="U753" s="9"/>
      <c r="V753" s="9"/>
      <c r="W753" s="9"/>
      <c r="X753" s="21"/>
      <c r="Y753" s="21"/>
      <c r="Z753" s="21"/>
      <c r="AA753" s="21"/>
      <c r="AB753" s="21"/>
      <c r="AC753" s="21"/>
      <c r="AD753" s="21"/>
      <c r="AE753" s="21"/>
      <c r="AF753" s="21"/>
      <c r="AG753" s="21"/>
      <c r="AH753" s="21"/>
      <c r="AI753" s="21"/>
      <c r="AJ753" s="21"/>
      <c r="AK753" s="21"/>
      <c r="AL753" s="21"/>
      <c r="AM753" s="21"/>
      <c r="AN753" s="21"/>
    </row>
    <row r="754" spans="1:40" ht="14.5">
      <c r="A754" s="28" t="s">
        <v>7490</v>
      </c>
      <c r="B754" s="277">
        <v>44404</v>
      </c>
      <c r="C754" s="115">
        <v>31</v>
      </c>
      <c r="D754" s="74">
        <v>31</v>
      </c>
      <c r="E754" s="74"/>
      <c r="F754" s="18" t="s">
        <v>7491</v>
      </c>
      <c r="G754" s="74"/>
      <c r="H754" s="74"/>
      <c r="I754" s="103"/>
      <c r="J754" s="74"/>
      <c r="K754" s="74"/>
      <c r="L754" s="74"/>
      <c r="M754" s="74"/>
      <c r="N754" s="74" t="s">
        <v>7492</v>
      </c>
      <c r="O754" s="74">
        <v>4</v>
      </c>
      <c r="P754" s="74"/>
      <c r="Q754" s="74"/>
      <c r="R754" s="74"/>
      <c r="S754" s="74"/>
      <c r="T754" s="74"/>
      <c r="U754" s="9"/>
      <c r="V754" s="9"/>
      <c r="W754" s="9"/>
      <c r="X754" s="21"/>
      <c r="Y754" s="21"/>
      <c r="Z754" s="21"/>
      <c r="AA754" s="21"/>
      <c r="AB754" s="21"/>
      <c r="AC754" s="21"/>
      <c r="AD754" s="21"/>
      <c r="AE754" s="21"/>
      <c r="AF754" s="21"/>
      <c r="AG754" s="21"/>
      <c r="AH754" s="21"/>
      <c r="AI754" s="21"/>
      <c r="AJ754" s="21"/>
      <c r="AK754" s="21"/>
      <c r="AL754" s="21"/>
      <c r="AM754" s="21"/>
      <c r="AN754" s="21"/>
    </row>
    <row r="755" spans="1:40" ht="14.5">
      <c r="A755" s="28" t="s">
        <v>7493</v>
      </c>
      <c r="B755" s="277">
        <v>44404</v>
      </c>
      <c r="C755" s="115">
        <v>21</v>
      </c>
      <c r="D755" s="74">
        <v>21</v>
      </c>
      <c r="E755" s="74"/>
      <c r="F755" s="18" t="s">
        <v>7494</v>
      </c>
      <c r="G755" s="74"/>
      <c r="H755" s="74"/>
      <c r="I755" s="103"/>
      <c r="J755" s="74"/>
      <c r="K755" s="74"/>
      <c r="L755" s="74"/>
      <c r="M755" s="74"/>
      <c r="N755" s="74" t="s">
        <v>7495</v>
      </c>
      <c r="O755" s="74">
        <v>3</v>
      </c>
      <c r="P755" s="74"/>
      <c r="Q755" s="74"/>
      <c r="R755" s="74"/>
      <c r="S755" s="74"/>
      <c r="T755" s="74"/>
      <c r="U755" s="9"/>
      <c r="V755" s="9"/>
      <c r="W755" s="9"/>
      <c r="X755" s="21"/>
      <c r="Y755" s="21"/>
      <c r="Z755" s="21"/>
      <c r="AA755" s="21"/>
      <c r="AB755" s="21"/>
      <c r="AC755" s="21"/>
      <c r="AD755" s="21"/>
      <c r="AE755" s="21"/>
      <c r="AF755" s="21"/>
      <c r="AG755" s="21"/>
      <c r="AH755" s="21"/>
      <c r="AI755" s="21"/>
      <c r="AJ755" s="21"/>
      <c r="AK755" s="21"/>
      <c r="AL755" s="21"/>
      <c r="AM755" s="21"/>
      <c r="AN755" s="21"/>
    </row>
    <row r="756" spans="1:40" ht="14.5">
      <c r="A756" s="28" t="s">
        <v>551</v>
      </c>
      <c r="B756" s="277">
        <v>44425</v>
      </c>
      <c r="C756" s="115"/>
      <c r="D756" s="74">
        <v>589</v>
      </c>
      <c r="E756" s="74"/>
      <c r="F756" s="18" t="s">
        <v>7523</v>
      </c>
      <c r="G756" s="74"/>
      <c r="H756" s="74"/>
      <c r="I756" s="102">
        <v>29</v>
      </c>
      <c r="J756" s="136">
        <v>560</v>
      </c>
      <c r="K756" s="74" t="s">
        <v>7525</v>
      </c>
      <c r="L756" s="74"/>
      <c r="M756" s="74"/>
      <c r="N756" s="74" t="s">
        <v>7524</v>
      </c>
      <c r="O756" s="74">
        <v>122</v>
      </c>
      <c r="P756" s="74"/>
      <c r="Q756" s="74"/>
      <c r="R756" s="74">
        <v>13</v>
      </c>
      <c r="S756" s="74"/>
      <c r="T756" s="74" t="s">
        <v>7526</v>
      </c>
      <c r="U756" s="9"/>
      <c r="V756" s="9"/>
      <c r="W756" s="9"/>
      <c r="X756" s="21"/>
      <c r="Y756" s="21"/>
      <c r="Z756" s="21"/>
      <c r="AA756" s="21"/>
      <c r="AB756" s="21"/>
      <c r="AC756" s="21"/>
      <c r="AD756" s="21"/>
      <c r="AE756" s="21"/>
      <c r="AF756" s="21"/>
      <c r="AG756" s="21"/>
      <c r="AH756" s="21"/>
      <c r="AI756" s="21"/>
      <c r="AJ756" s="21"/>
      <c r="AK756" s="21"/>
      <c r="AL756" s="21"/>
      <c r="AM756" s="21"/>
      <c r="AN756" s="21"/>
    </row>
    <row r="757" spans="1:40" ht="14.5">
      <c r="A757" s="28" t="s">
        <v>7527</v>
      </c>
      <c r="B757" s="277">
        <v>44420</v>
      </c>
      <c r="C757" s="115"/>
      <c r="D757" s="74">
        <v>126</v>
      </c>
      <c r="E757" s="74"/>
      <c r="F757" s="18" t="s">
        <v>7537</v>
      </c>
      <c r="G757" s="74"/>
      <c r="H757" s="74"/>
      <c r="I757" s="102">
        <v>53</v>
      </c>
      <c r="J757" s="136">
        <v>73</v>
      </c>
      <c r="K757" s="74"/>
      <c r="L757" s="74"/>
      <c r="M757" s="74"/>
      <c r="N757" s="74"/>
      <c r="O757" s="74"/>
      <c r="P757" s="74"/>
      <c r="Q757" s="74"/>
      <c r="R757" s="74"/>
      <c r="S757" s="74"/>
      <c r="T757" s="74"/>
      <c r="U757" s="9"/>
      <c r="V757" s="9"/>
      <c r="W757" s="9"/>
      <c r="X757" s="21"/>
      <c r="Y757" s="21"/>
      <c r="Z757" s="21"/>
      <c r="AA757" s="21"/>
      <c r="AB757" s="21"/>
      <c r="AC757" s="21"/>
      <c r="AD757" s="21"/>
      <c r="AE757" s="21"/>
      <c r="AF757" s="21"/>
      <c r="AG757" s="21"/>
      <c r="AH757" s="21"/>
      <c r="AI757" s="21"/>
      <c r="AJ757" s="21"/>
      <c r="AK757" s="21"/>
      <c r="AL757" s="21"/>
      <c r="AM757" s="21"/>
      <c r="AN757" s="21"/>
    </row>
    <row r="758" spans="1:40" ht="14.5">
      <c r="A758" s="28" t="s">
        <v>7538</v>
      </c>
      <c r="B758" s="277">
        <v>44428</v>
      </c>
      <c r="C758" s="115">
        <v>142</v>
      </c>
      <c r="D758" s="74">
        <v>140</v>
      </c>
      <c r="E758" s="74"/>
      <c r="F758" s="18"/>
      <c r="G758" s="74">
        <v>3</v>
      </c>
      <c r="H758" s="74"/>
      <c r="I758" s="103">
        <v>10</v>
      </c>
      <c r="J758" s="96">
        <v>127</v>
      </c>
      <c r="K758" s="74"/>
      <c r="L758" s="74"/>
      <c r="M758" s="74"/>
      <c r="N758" s="74"/>
      <c r="O758" s="74">
        <v>1</v>
      </c>
      <c r="P758" s="74"/>
      <c r="Q758" s="74">
        <v>0</v>
      </c>
      <c r="R758" s="74">
        <v>14</v>
      </c>
      <c r="S758" s="74"/>
      <c r="T758" s="74"/>
      <c r="U758" s="9"/>
      <c r="V758" s="9"/>
      <c r="W758" s="9"/>
      <c r="X758" s="21"/>
      <c r="Y758" s="21"/>
      <c r="Z758" s="21"/>
      <c r="AA758" s="21"/>
      <c r="AB758" s="21"/>
      <c r="AC758" s="21"/>
      <c r="AD758" s="21"/>
      <c r="AE758" s="21"/>
      <c r="AF758" s="21"/>
      <c r="AG758" s="21"/>
      <c r="AH758" s="21"/>
      <c r="AI758" s="21"/>
      <c r="AJ758" s="21"/>
      <c r="AK758" s="21"/>
      <c r="AL758" s="21"/>
      <c r="AM758" s="21"/>
      <c r="AN758" s="21"/>
    </row>
    <row r="759" spans="1:40" ht="14.5">
      <c r="A759" s="28" t="s">
        <v>7548</v>
      </c>
      <c r="B759" s="277">
        <v>44440</v>
      </c>
      <c r="C759" s="115">
        <v>2555</v>
      </c>
      <c r="D759" s="74">
        <v>2223</v>
      </c>
      <c r="E759" s="74"/>
      <c r="F759" s="18"/>
      <c r="G759" s="74"/>
      <c r="H759" s="74"/>
      <c r="I759" s="103"/>
      <c r="J759" s="74"/>
      <c r="K759" s="74"/>
      <c r="L759" s="74"/>
      <c r="M759" s="74"/>
      <c r="N759" s="74"/>
      <c r="O759" s="74"/>
      <c r="P759" s="74"/>
      <c r="Q759" s="74"/>
      <c r="R759" s="74">
        <v>72</v>
      </c>
      <c r="S759" s="74">
        <v>40</v>
      </c>
      <c r="T759" s="74" t="s">
        <v>7557</v>
      </c>
      <c r="U759" s="9"/>
      <c r="V759" s="9"/>
      <c r="W759" s="9"/>
      <c r="X759" s="21"/>
      <c r="Y759" s="21"/>
      <c r="Z759" s="21"/>
      <c r="AA759" s="21"/>
      <c r="AB759" s="21"/>
      <c r="AC759" s="21"/>
      <c r="AD759" s="21"/>
      <c r="AE759" s="21"/>
      <c r="AF759" s="21"/>
      <c r="AG759" s="21"/>
      <c r="AH759" s="21"/>
      <c r="AI759" s="21"/>
      <c r="AJ759" s="21"/>
      <c r="AK759" s="21"/>
      <c r="AL759" s="21"/>
      <c r="AM759" s="21"/>
      <c r="AN759" s="21"/>
    </row>
    <row r="760" spans="1:40" ht="14.5">
      <c r="A760" s="28" t="s">
        <v>7573</v>
      </c>
      <c r="B760" s="277">
        <v>44431</v>
      </c>
      <c r="C760" s="115">
        <v>18</v>
      </c>
      <c r="D760" s="74">
        <v>17</v>
      </c>
      <c r="E760" s="74"/>
      <c r="F760" s="18" t="s">
        <v>7575</v>
      </c>
      <c r="G760" s="74"/>
      <c r="H760" s="74"/>
      <c r="I760" s="103"/>
      <c r="J760" s="96">
        <v>9</v>
      </c>
      <c r="K760" s="74"/>
      <c r="L760" s="74"/>
      <c r="M760" s="74">
        <v>5</v>
      </c>
      <c r="N760" s="74"/>
      <c r="O760" s="74"/>
      <c r="P760" s="74"/>
      <c r="Q760" s="74"/>
      <c r="R760" s="74"/>
      <c r="S760" s="74"/>
      <c r="T760" s="74"/>
      <c r="U760" s="9"/>
      <c r="V760" s="9"/>
      <c r="W760" s="9"/>
      <c r="X760" s="21"/>
      <c r="Y760" s="21"/>
      <c r="Z760" s="21"/>
      <c r="AA760" s="21"/>
      <c r="AB760" s="21"/>
      <c r="AC760" s="21"/>
      <c r="AD760" s="21"/>
      <c r="AE760" s="21"/>
      <c r="AF760" s="21"/>
      <c r="AG760" s="21"/>
      <c r="AH760" s="21"/>
      <c r="AI760" s="21"/>
      <c r="AJ760" s="21"/>
      <c r="AK760" s="21"/>
      <c r="AL760" s="21"/>
      <c r="AM760" s="21"/>
      <c r="AN760" s="21"/>
    </row>
    <row r="761" spans="1:40" ht="14.5">
      <c r="A761" s="28" t="s">
        <v>7574</v>
      </c>
      <c r="B761" s="277">
        <v>44431</v>
      </c>
      <c r="C761" s="115">
        <v>21</v>
      </c>
      <c r="D761" s="74">
        <v>19</v>
      </c>
      <c r="E761" s="74"/>
      <c r="F761" s="18" t="s">
        <v>7576</v>
      </c>
      <c r="G761" s="74"/>
      <c r="H761" s="74"/>
      <c r="I761" s="103"/>
      <c r="J761" s="96">
        <v>2</v>
      </c>
      <c r="K761" s="74"/>
      <c r="L761" s="74"/>
      <c r="M761" s="74">
        <v>2</v>
      </c>
      <c r="N761" s="74"/>
      <c r="O761" s="74"/>
      <c r="P761" s="74"/>
      <c r="Q761" s="74"/>
      <c r="R761" s="74"/>
      <c r="S761" s="74"/>
      <c r="T761" s="74"/>
      <c r="U761" s="9"/>
      <c r="V761" s="9"/>
      <c r="W761" s="9"/>
      <c r="X761" s="21"/>
      <c r="Y761" s="21"/>
      <c r="Z761" s="21"/>
      <c r="AA761" s="21"/>
      <c r="AB761" s="21"/>
      <c r="AC761" s="21"/>
      <c r="AD761" s="21"/>
      <c r="AE761" s="21"/>
      <c r="AF761" s="21"/>
      <c r="AG761" s="21"/>
      <c r="AH761" s="21"/>
      <c r="AI761" s="21"/>
      <c r="AJ761" s="21"/>
      <c r="AK761" s="21"/>
      <c r="AL761" s="21"/>
      <c r="AM761" s="21"/>
      <c r="AN761" s="21"/>
    </row>
    <row r="762" spans="1:40" ht="14.5">
      <c r="A762" s="28" t="s">
        <v>7589</v>
      </c>
      <c r="B762" s="277">
        <v>44429</v>
      </c>
      <c r="C762" s="115">
        <v>48</v>
      </c>
      <c r="D762" s="74">
        <v>47</v>
      </c>
      <c r="E762" s="74"/>
      <c r="F762" s="18"/>
      <c r="G762" s="74"/>
      <c r="H762" s="74"/>
      <c r="I762" s="103"/>
      <c r="J762" s="96">
        <v>5</v>
      </c>
      <c r="K762" s="74"/>
      <c r="L762" s="74"/>
      <c r="M762" s="74"/>
      <c r="N762" s="74"/>
      <c r="O762" s="74">
        <v>1</v>
      </c>
      <c r="P762" s="74"/>
      <c r="Q762" s="74"/>
      <c r="R762" s="74">
        <v>6</v>
      </c>
      <c r="S762" s="74"/>
      <c r="T762" s="74"/>
      <c r="U762" s="9"/>
      <c r="V762" s="9"/>
      <c r="W762" s="9"/>
      <c r="X762" s="21"/>
      <c r="Y762" s="21"/>
      <c r="Z762" s="21"/>
      <c r="AA762" s="21"/>
      <c r="AB762" s="21"/>
      <c r="AC762" s="21"/>
      <c r="AD762" s="21"/>
      <c r="AE762" s="21"/>
      <c r="AF762" s="21"/>
      <c r="AG762" s="21"/>
      <c r="AH762" s="21"/>
      <c r="AI762" s="21"/>
      <c r="AJ762" s="21"/>
      <c r="AK762" s="21"/>
      <c r="AL762" s="21"/>
      <c r="AM762" s="21"/>
      <c r="AN762" s="21"/>
    </row>
    <row r="763" spans="1:40" ht="14.5">
      <c r="A763" s="28" t="s">
        <v>7588</v>
      </c>
      <c r="B763" s="277">
        <v>44429</v>
      </c>
      <c r="C763" s="115">
        <v>44</v>
      </c>
      <c r="D763" s="74">
        <v>44</v>
      </c>
      <c r="E763" s="74"/>
      <c r="F763" s="18"/>
      <c r="G763" s="74"/>
      <c r="H763" s="74"/>
      <c r="I763" s="103"/>
      <c r="J763" s="96">
        <v>5</v>
      </c>
      <c r="K763" s="74"/>
      <c r="L763" s="74"/>
      <c r="M763" s="74"/>
      <c r="N763" s="74"/>
      <c r="O763" s="74">
        <v>3</v>
      </c>
      <c r="P763" s="74"/>
      <c r="Q763" s="74"/>
      <c r="R763" s="74">
        <v>2</v>
      </c>
      <c r="S763" s="74"/>
      <c r="T763" s="74"/>
      <c r="U763" s="9"/>
      <c r="V763" s="9"/>
      <c r="W763" s="9"/>
      <c r="X763" s="21"/>
      <c r="Y763" s="21"/>
      <c r="Z763" s="21"/>
      <c r="AA763" s="21"/>
      <c r="AB763" s="21"/>
      <c r="AC763" s="21"/>
      <c r="AD763" s="21"/>
      <c r="AE763" s="21"/>
      <c r="AF763" s="21"/>
      <c r="AG763" s="21"/>
      <c r="AH763" s="21"/>
      <c r="AI763" s="21"/>
      <c r="AJ763" s="21"/>
      <c r="AK763" s="21"/>
      <c r="AL763" s="21"/>
      <c r="AM763" s="21"/>
      <c r="AN763" s="21"/>
    </row>
    <row r="764" spans="1:40" ht="14.5">
      <c r="A764" s="28" t="s">
        <v>7605</v>
      </c>
      <c r="B764" s="277">
        <v>44433</v>
      </c>
      <c r="C764" s="115">
        <v>53</v>
      </c>
      <c r="D764" s="74">
        <v>53</v>
      </c>
      <c r="E764" s="74">
        <v>80</v>
      </c>
      <c r="F764" s="18"/>
      <c r="G764" s="74"/>
      <c r="H764" s="74"/>
      <c r="I764" s="103"/>
      <c r="J764" s="96">
        <v>25</v>
      </c>
      <c r="K764" s="74"/>
      <c r="L764" s="74"/>
      <c r="M764" s="74">
        <v>20</v>
      </c>
      <c r="N764" s="74"/>
      <c r="O764" s="74">
        <v>18</v>
      </c>
      <c r="P764" s="74">
        <v>4</v>
      </c>
      <c r="Q764" s="74">
        <v>2</v>
      </c>
      <c r="R764" s="74">
        <v>16</v>
      </c>
      <c r="S764" s="74"/>
      <c r="T764" s="74"/>
      <c r="U764" s="9"/>
      <c r="V764" s="9"/>
      <c r="W764" s="9"/>
      <c r="X764" s="21"/>
      <c r="Y764" s="21"/>
      <c r="Z764" s="21"/>
      <c r="AA764" s="21"/>
      <c r="AB764" s="21"/>
      <c r="AC764" s="21"/>
      <c r="AD764" s="21"/>
      <c r="AE764" s="21"/>
      <c r="AF764" s="21"/>
      <c r="AG764" s="21"/>
      <c r="AH764" s="21"/>
      <c r="AI764" s="21"/>
      <c r="AJ764" s="21"/>
      <c r="AK764" s="21"/>
      <c r="AL764" s="21"/>
      <c r="AM764" s="21"/>
      <c r="AN764" s="21"/>
    </row>
    <row r="765" spans="1:40" ht="14.5">
      <c r="A765" s="28" t="s">
        <v>7606</v>
      </c>
      <c r="B765" s="277">
        <v>44433</v>
      </c>
      <c r="C765" s="115">
        <v>135</v>
      </c>
      <c r="D765" s="74">
        <v>135</v>
      </c>
      <c r="E765" s="74">
        <v>0</v>
      </c>
      <c r="F765" s="18"/>
      <c r="G765" s="74"/>
      <c r="H765" s="74"/>
      <c r="I765" s="103"/>
      <c r="J765" s="96">
        <v>18</v>
      </c>
      <c r="K765" s="74"/>
      <c r="L765" s="74"/>
      <c r="M765" s="74">
        <v>7</v>
      </c>
      <c r="N765" s="74"/>
      <c r="O765" s="74">
        <v>10</v>
      </c>
      <c r="P765" s="74"/>
      <c r="Q765" s="74"/>
      <c r="R765" s="74">
        <v>20</v>
      </c>
      <c r="S765" s="74"/>
      <c r="T765" s="74"/>
      <c r="U765" s="9"/>
      <c r="V765" s="9"/>
      <c r="W765" s="9"/>
      <c r="X765" s="21"/>
      <c r="Y765" s="21"/>
      <c r="Z765" s="21"/>
      <c r="AA765" s="21"/>
      <c r="AB765" s="21"/>
      <c r="AC765" s="21"/>
      <c r="AD765" s="21"/>
      <c r="AE765" s="21"/>
      <c r="AF765" s="21"/>
      <c r="AG765" s="21"/>
      <c r="AH765" s="21"/>
      <c r="AI765" s="21"/>
      <c r="AJ765" s="21"/>
      <c r="AK765" s="21"/>
      <c r="AL765" s="21"/>
      <c r="AM765" s="21"/>
      <c r="AN765" s="21"/>
    </row>
    <row r="766" spans="1:40" ht="14.5">
      <c r="A766" s="28" t="s">
        <v>7611</v>
      </c>
      <c r="B766" s="257">
        <v>44439</v>
      </c>
      <c r="C766" s="115">
        <v>279</v>
      </c>
      <c r="D766" s="74">
        <v>279</v>
      </c>
      <c r="E766" s="74">
        <v>139</v>
      </c>
      <c r="F766" s="18" t="s">
        <v>7642</v>
      </c>
      <c r="G766" s="74"/>
      <c r="H766" s="74"/>
      <c r="I766" s="103"/>
      <c r="J766" s="96">
        <v>13</v>
      </c>
      <c r="K766" s="74"/>
      <c r="L766" s="74"/>
      <c r="M766" s="74"/>
      <c r="N766" s="74"/>
      <c r="O766" s="74">
        <v>28</v>
      </c>
      <c r="P766" s="74"/>
      <c r="Q766" s="74"/>
      <c r="R766" s="74"/>
      <c r="S766" s="74">
        <v>0</v>
      </c>
      <c r="T766" s="74"/>
      <c r="U766" s="9"/>
      <c r="V766" s="9"/>
      <c r="W766" s="9"/>
      <c r="X766" s="21"/>
      <c r="Y766" s="21"/>
      <c r="Z766" s="21"/>
      <c r="AA766" s="21"/>
      <c r="AB766" s="21"/>
      <c r="AC766" s="21"/>
      <c r="AD766" s="21"/>
      <c r="AE766" s="21"/>
      <c r="AF766" s="21"/>
      <c r="AG766" s="21"/>
      <c r="AH766" s="21"/>
      <c r="AI766" s="21"/>
      <c r="AJ766" s="21"/>
      <c r="AK766" s="21"/>
      <c r="AL766" s="21"/>
      <c r="AM766" s="21"/>
      <c r="AN766" s="21"/>
    </row>
    <row r="767" spans="1:40" ht="14.5">
      <c r="A767" s="258" t="s">
        <v>7616</v>
      </c>
      <c r="B767" s="277">
        <v>44424</v>
      </c>
      <c r="C767" s="115">
        <v>85</v>
      </c>
      <c r="D767" s="74">
        <v>85</v>
      </c>
      <c r="E767" s="74">
        <v>327</v>
      </c>
      <c r="F767" s="18" t="s">
        <v>7621</v>
      </c>
      <c r="G767" s="74"/>
      <c r="H767" s="74"/>
      <c r="I767" s="103"/>
      <c r="J767" s="74"/>
      <c r="K767" s="74"/>
      <c r="L767" s="74"/>
      <c r="M767" s="74"/>
      <c r="N767" s="74" t="s">
        <v>7622</v>
      </c>
      <c r="O767" s="74">
        <v>13</v>
      </c>
      <c r="P767" s="74"/>
      <c r="Q767" s="74"/>
      <c r="R767" s="74"/>
      <c r="S767" s="74">
        <v>0</v>
      </c>
      <c r="T767" s="74"/>
      <c r="U767" s="9"/>
      <c r="V767" s="9"/>
      <c r="W767" s="9"/>
      <c r="X767" s="21"/>
      <c r="Y767" s="21"/>
      <c r="Z767" s="21"/>
      <c r="AA767" s="21"/>
      <c r="AB767" s="21"/>
      <c r="AC767" s="21"/>
      <c r="AD767" s="21"/>
      <c r="AE767" s="21"/>
      <c r="AF767" s="21"/>
      <c r="AG767" s="21"/>
      <c r="AH767" s="21"/>
      <c r="AI767" s="21"/>
      <c r="AJ767" s="21"/>
      <c r="AK767" s="21"/>
      <c r="AL767" s="21"/>
      <c r="AM767" s="21"/>
      <c r="AN767" s="21"/>
    </row>
    <row r="768" spans="1:40" ht="15.5">
      <c r="A768" s="294" t="s">
        <v>7628</v>
      </c>
      <c r="B768" s="277">
        <v>44419</v>
      </c>
      <c r="C768" s="115">
        <v>18715</v>
      </c>
      <c r="D768" s="74">
        <v>18715</v>
      </c>
      <c r="E768" s="74"/>
      <c r="F768" s="18"/>
      <c r="G768" s="74">
        <v>380</v>
      </c>
      <c r="H768" s="74">
        <v>399</v>
      </c>
      <c r="I768" s="103">
        <v>2293</v>
      </c>
      <c r="J768" s="136">
        <v>15523</v>
      </c>
      <c r="K768" s="74"/>
      <c r="L768" s="74"/>
      <c r="M768" s="74"/>
      <c r="N768" s="74"/>
      <c r="O768" s="74"/>
      <c r="P768" s="74"/>
      <c r="Q768" s="74"/>
      <c r="R768" s="74"/>
      <c r="S768" s="74"/>
      <c r="T768" s="74"/>
      <c r="U768" s="9"/>
      <c r="V768" s="9"/>
      <c r="W768" s="9"/>
      <c r="X768" s="21"/>
      <c r="Y768" s="21"/>
      <c r="Z768" s="21"/>
      <c r="AA768" s="21"/>
      <c r="AB768" s="21"/>
      <c r="AC768" s="21"/>
      <c r="AD768" s="21"/>
      <c r="AE768" s="21"/>
      <c r="AF768" s="21"/>
      <c r="AG768" s="21"/>
      <c r="AH768" s="21"/>
      <c r="AI768" s="21"/>
      <c r="AJ768" s="21"/>
      <c r="AK768" s="21"/>
      <c r="AL768" s="21"/>
      <c r="AM768" s="21"/>
      <c r="AN768" s="21"/>
    </row>
    <row r="769" spans="1:40" ht="15.5">
      <c r="A769" s="294" t="s">
        <v>7629</v>
      </c>
      <c r="B769" s="277">
        <v>44409</v>
      </c>
      <c r="C769" s="115">
        <v>101</v>
      </c>
      <c r="D769" s="74">
        <v>101</v>
      </c>
      <c r="E769" s="74"/>
      <c r="F769" s="18"/>
      <c r="G769" s="74"/>
      <c r="H769" s="74"/>
      <c r="I769" s="103"/>
      <c r="J769" s="96">
        <v>15</v>
      </c>
      <c r="K769" s="74" t="s">
        <v>7650</v>
      </c>
      <c r="L769" s="74"/>
      <c r="M769" s="74"/>
      <c r="N769" s="74"/>
      <c r="O769" s="74">
        <v>6</v>
      </c>
      <c r="P769" s="74"/>
      <c r="Q769" s="74"/>
      <c r="R769" s="74"/>
      <c r="S769" s="74">
        <v>1</v>
      </c>
      <c r="T769" s="74"/>
      <c r="U769" s="9"/>
      <c r="V769" s="9"/>
      <c r="W769" s="9"/>
      <c r="X769" s="21"/>
      <c r="Y769" s="21"/>
      <c r="Z769" s="21"/>
      <c r="AA769" s="21"/>
      <c r="AB769" s="21"/>
      <c r="AC769" s="21"/>
      <c r="AD769" s="21"/>
      <c r="AE769" s="21"/>
      <c r="AF769" s="21"/>
      <c r="AG769" s="21"/>
      <c r="AH769" s="21"/>
      <c r="AI769" s="21"/>
      <c r="AJ769" s="21"/>
      <c r="AK769" s="21"/>
      <c r="AL769" s="21"/>
      <c r="AM769" s="21"/>
      <c r="AN769" s="21"/>
    </row>
    <row r="770" spans="1:40" ht="15.5">
      <c r="A770" s="294" t="s">
        <v>7630</v>
      </c>
      <c r="B770" s="277">
        <v>44414</v>
      </c>
      <c r="C770" s="115">
        <v>133</v>
      </c>
      <c r="D770" s="74">
        <v>131</v>
      </c>
      <c r="E770" s="74"/>
      <c r="F770" s="18" t="s">
        <v>7659</v>
      </c>
      <c r="G770" s="74"/>
      <c r="H770" s="74"/>
      <c r="I770" s="103"/>
      <c r="J770" s="74"/>
      <c r="K770" s="74" t="s">
        <v>7660</v>
      </c>
      <c r="L770" s="74"/>
      <c r="M770" s="74"/>
      <c r="N770" s="74"/>
      <c r="O770" s="74"/>
      <c r="P770" s="74"/>
      <c r="Q770" s="74"/>
      <c r="R770" s="74"/>
      <c r="S770" s="74"/>
      <c r="T770" s="74" t="s">
        <v>7663</v>
      </c>
      <c r="U770" s="9"/>
      <c r="V770" s="9"/>
      <c r="W770" s="9"/>
      <c r="X770" s="21"/>
      <c r="Y770" s="21"/>
      <c r="Z770" s="21"/>
      <c r="AA770" s="21"/>
      <c r="AB770" s="21"/>
      <c r="AC770" s="21"/>
      <c r="AD770" s="21"/>
      <c r="AE770" s="21"/>
      <c r="AF770" s="21"/>
      <c r="AG770" s="21"/>
      <c r="AH770" s="21"/>
      <c r="AI770" s="21"/>
      <c r="AJ770" s="21"/>
      <c r="AK770" s="21"/>
      <c r="AL770" s="21"/>
      <c r="AM770" s="21"/>
      <c r="AN770" s="21"/>
    </row>
    <row r="771" spans="1:40" ht="15.5">
      <c r="A771" s="294" t="s">
        <v>7631</v>
      </c>
      <c r="B771" s="277"/>
      <c r="C771" s="115">
        <v>28</v>
      </c>
      <c r="D771" s="74">
        <v>26</v>
      </c>
      <c r="E771" s="74"/>
      <c r="F771" s="18" t="s">
        <v>7665</v>
      </c>
      <c r="G771" s="74"/>
      <c r="H771" s="74"/>
      <c r="I771" s="102">
        <v>8</v>
      </c>
      <c r="J771" s="140">
        <v>20</v>
      </c>
      <c r="K771" s="74"/>
      <c r="L771" s="74"/>
      <c r="M771" s="74"/>
      <c r="N771" s="74"/>
      <c r="O771" s="74">
        <v>5</v>
      </c>
      <c r="P771" s="74"/>
      <c r="Q771" s="74"/>
      <c r="R771" s="74"/>
      <c r="S771" s="74"/>
      <c r="T771" s="74"/>
      <c r="U771" s="9"/>
      <c r="V771" s="9"/>
      <c r="W771" s="9"/>
      <c r="X771" s="21"/>
      <c r="Y771" s="21"/>
      <c r="Z771" s="21"/>
      <c r="AA771" s="21"/>
      <c r="AB771" s="21"/>
      <c r="AC771" s="21"/>
      <c r="AD771" s="21"/>
      <c r="AE771" s="21"/>
      <c r="AF771" s="21"/>
      <c r="AG771" s="21"/>
      <c r="AH771" s="21"/>
      <c r="AI771" s="21"/>
      <c r="AJ771" s="21"/>
      <c r="AK771" s="21"/>
      <c r="AL771" s="21"/>
      <c r="AM771" s="21"/>
      <c r="AN771" s="21"/>
    </row>
    <row r="772" spans="1:40" ht="15.5">
      <c r="A772" s="294" t="s">
        <v>7675</v>
      </c>
      <c r="B772" s="277" t="s">
        <v>7682</v>
      </c>
      <c r="C772" s="115">
        <v>23</v>
      </c>
      <c r="D772" s="74">
        <v>24</v>
      </c>
      <c r="E772" s="74"/>
      <c r="F772" s="18"/>
      <c r="G772" s="74"/>
      <c r="H772" s="125">
        <v>3</v>
      </c>
      <c r="I772" s="102">
        <v>5</v>
      </c>
      <c r="J772" s="140">
        <v>16</v>
      </c>
      <c r="K772" s="74"/>
      <c r="L772" s="74"/>
      <c r="M772" s="74">
        <v>6</v>
      </c>
      <c r="N772" s="74">
        <v>3118</v>
      </c>
      <c r="O772" s="74">
        <v>8</v>
      </c>
      <c r="P772" s="74"/>
      <c r="Q772" s="74">
        <v>2</v>
      </c>
      <c r="R772" s="74"/>
      <c r="S772" s="74"/>
      <c r="T772" s="74"/>
      <c r="U772" s="9"/>
      <c r="V772" s="9"/>
      <c r="W772" s="9"/>
      <c r="X772" s="21"/>
      <c r="Y772" s="21"/>
      <c r="Z772" s="21"/>
      <c r="AA772" s="21"/>
      <c r="AB772" s="21"/>
      <c r="AC772" s="21"/>
      <c r="AD772" s="21"/>
      <c r="AE772" s="21"/>
      <c r="AF772" s="21"/>
      <c r="AG772" s="21"/>
      <c r="AH772" s="21"/>
      <c r="AI772" s="21"/>
      <c r="AJ772" s="21"/>
      <c r="AK772" s="21"/>
      <c r="AL772" s="21"/>
      <c r="AM772" s="21"/>
      <c r="AN772" s="21"/>
    </row>
    <row r="773" spans="1:40" ht="15.5">
      <c r="A773" s="294" t="s">
        <v>7683</v>
      </c>
      <c r="B773" s="277">
        <v>44452</v>
      </c>
      <c r="C773" s="115">
        <v>70</v>
      </c>
      <c r="D773" s="74">
        <v>67</v>
      </c>
      <c r="E773" s="74"/>
      <c r="F773" s="18" t="s">
        <v>7710</v>
      </c>
      <c r="G773" s="74"/>
      <c r="H773" s="74"/>
      <c r="I773" s="102">
        <v>15</v>
      </c>
      <c r="J773" s="140">
        <v>55</v>
      </c>
      <c r="K773" s="74"/>
      <c r="L773" s="74"/>
      <c r="M773" s="74">
        <v>10</v>
      </c>
      <c r="N773" s="74" t="s">
        <v>7713</v>
      </c>
      <c r="O773" s="74"/>
      <c r="P773" s="74"/>
      <c r="Q773" s="74"/>
      <c r="R773" s="74"/>
      <c r="S773" s="74"/>
      <c r="T773" s="74"/>
      <c r="U773" s="9"/>
      <c r="V773" s="9"/>
      <c r="W773" s="9"/>
      <c r="X773" s="21"/>
      <c r="Y773" s="21"/>
      <c r="Z773" s="21"/>
      <c r="AA773" s="21"/>
      <c r="AB773" s="21"/>
      <c r="AC773" s="21"/>
      <c r="AD773" s="21"/>
      <c r="AE773" s="21"/>
      <c r="AF773" s="21"/>
      <c r="AG773" s="21"/>
      <c r="AH773" s="21"/>
      <c r="AI773" s="21"/>
      <c r="AJ773" s="21"/>
      <c r="AK773" s="21"/>
      <c r="AL773" s="21"/>
      <c r="AM773" s="21"/>
      <c r="AN773" s="21"/>
    </row>
    <row r="774" spans="1:40" ht="15.5">
      <c r="A774" s="298" t="s">
        <v>7690</v>
      </c>
      <c r="B774" s="277">
        <v>44446</v>
      </c>
      <c r="C774" s="115">
        <v>913</v>
      </c>
      <c r="D774" s="74">
        <v>913</v>
      </c>
      <c r="E774" s="74"/>
      <c r="F774" s="18" t="s">
        <v>7717</v>
      </c>
      <c r="G774" s="74"/>
      <c r="H774" s="74"/>
      <c r="I774" s="47"/>
      <c r="J774" s="74"/>
      <c r="K774" s="74"/>
      <c r="L774" s="74"/>
      <c r="M774" s="74"/>
      <c r="N774" s="74" t="s">
        <v>7718</v>
      </c>
      <c r="O774" s="74"/>
      <c r="P774" s="74"/>
      <c r="Q774" s="74"/>
      <c r="R774" s="74"/>
      <c r="S774" s="74"/>
      <c r="T774" s="74"/>
      <c r="U774" s="9"/>
      <c r="V774" s="9"/>
      <c r="W774" s="9"/>
      <c r="X774" s="21"/>
      <c r="Y774" s="21"/>
      <c r="Z774" s="21"/>
      <c r="AA774" s="21"/>
      <c r="AB774" s="21"/>
      <c r="AC774" s="21"/>
      <c r="AD774" s="21"/>
      <c r="AE774" s="21"/>
      <c r="AF774" s="21"/>
      <c r="AG774" s="21"/>
      <c r="AH774" s="21"/>
      <c r="AI774" s="21"/>
      <c r="AJ774" s="21"/>
      <c r="AK774" s="21"/>
      <c r="AL774" s="21"/>
      <c r="AM774" s="21"/>
      <c r="AN774" s="21"/>
    </row>
    <row r="775" spans="1:40" ht="15.5">
      <c r="A775" s="294" t="s">
        <v>7694</v>
      </c>
      <c r="B775" s="277">
        <v>44363</v>
      </c>
      <c r="C775" s="115">
        <v>11</v>
      </c>
      <c r="D775" s="74">
        <v>11</v>
      </c>
      <c r="E775" s="74">
        <v>7</v>
      </c>
      <c r="F775" s="18"/>
      <c r="G775" s="74"/>
      <c r="H775" s="74"/>
      <c r="I775" s="103"/>
      <c r="J775" s="74"/>
      <c r="K775" s="74"/>
      <c r="L775" s="74"/>
      <c r="M775" s="74"/>
      <c r="N775" s="74" t="s">
        <v>7723</v>
      </c>
      <c r="O775" s="74">
        <v>2</v>
      </c>
      <c r="P775" s="74"/>
      <c r="Q775" s="74"/>
      <c r="R775" s="74"/>
      <c r="S775" s="74">
        <v>1</v>
      </c>
      <c r="T775" s="74"/>
      <c r="U775" s="9"/>
      <c r="V775" s="9"/>
      <c r="W775" s="9"/>
      <c r="X775" s="21"/>
      <c r="Y775" s="21"/>
      <c r="Z775" s="21"/>
      <c r="AA775" s="21"/>
      <c r="AB775" s="21"/>
      <c r="AC775" s="21"/>
      <c r="AD775" s="21"/>
      <c r="AE775" s="21"/>
      <c r="AF775" s="21"/>
      <c r="AG775" s="21"/>
      <c r="AH775" s="21"/>
      <c r="AI775" s="21"/>
      <c r="AJ775" s="21"/>
      <c r="AK775" s="21"/>
      <c r="AL775" s="21"/>
      <c r="AM775" s="21"/>
      <c r="AN775" s="21"/>
    </row>
    <row r="776" spans="1:40" ht="15.5">
      <c r="A776" s="294" t="s">
        <v>7702</v>
      </c>
      <c r="B776" s="277">
        <v>44438</v>
      </c>
      <c r="C776" s="115">
        <v>130</v>
      </c>
      <c r="D776" s="74">
        <v>122</v>
      </c>
      <c r="E776" s="74"/>
      <c r="F776" s="18" t="s">
        <v>7724</v>
      </c>
      <c r="G776" s="74"/>
      <c r="H776" s="74"/>
      <c r="I776" s="278">
        <v>24</v>
      </c>
      <c r="J776" s="74"/>
      <c r="K776" s="74"/>
      <c r="L776" s="74"/>
      <c r="M776" s="74"/>
      <c r="N776" s="74" t="s">
        <v>7725</v>
      </c>
      <c r="O776" s="74">
        <v>50</v>
      </c>
      <c r="P776" s="74"/>
      <c r="Q776" s="74"/>
      <c r="R776" s="74"/>
      <c r="S776" s="74"/>
      <c r="T776" s="74"/>
      <c r="U776" s="9"/>
      <c r="V776" s="9"/>
      <c r="W776" s="9"/>
      <c r="X776" s="21"/>
      <c r="Y776" s="21"/>
      <c r="Z776" s="21"/>
      <c r="AA776" s="21"/>
      <c r="AB776" s="21"/>
      <c r="AC776" s="21"/>
      <c r="AD776" s="21"/>
      <c r="AE776" s="21"/>
      <c r="AF776" s="21"/>
      <c r="AG776" s="21"/>
      <c r="AH776" s="21"/>
      <c r="AI776" s="21"/>
      <c r="AJ776" s="21"/>
      <c r="AK776" s="21"/>
      <c r="AL776" s="21"/>
      <c r="AM776" s="21"/>
      <c r="AN776" s="21"/>
    </row>
    <row r="777" spans="1:40" ht="15.5">
      <c r="A777" s="294" t="s">
        <v>7788</v>
      </c>
      <c r="B777" s="277">
        <v>44476</v>
      </c>
      <c r="C777" s="115">
        <v>92</v>
      </c>
      <c r="D777" s="74">
        <v>90</v>
      </c>
      <c r="E777" s="74"/>
      <c r="F777" s="308" t="s">
        <v>7790</v>
      </c>
      <c r="G777" s="74"/>
      <c r="H777" s="74"/>
      <c r="I777" s="103"/>
      <c r="J777" s="74"/>
      <c r="K777" s="74" t="s">
        <v>7791</v>
      </c>
      <c r="L777" s="74"/>
      <c r="M777" s="74"/>
      <c r="N777" s="301" t="s">
        <v>7898</v>
      </c>
      <c r="O777" s="74">
        <v>48</v>
      </c>
      <c r="P777" s="74">
        <v>1</v>
      </c>
      <c r="Q777" s="74"/>
      <c r="R777" s="74" t="s">
        <v>7797</v>
      </c>
      <c r="S777" s="74"/>
      <c r="T777" s="74" t="s">
        <v>7792</v>
      </c>
      <c r="U777" s="9"/>
      <c r="V777" s="9"/>
      <c r="W777" s="9"/>
      <c r="X777" s="21"/>
      <c r="Y777" s="21"/>
      <c r="Z777" s="21"/>
      <c r="AA777" s="21"/>
      <c r="AB777" s="21"/>
      <c r="AC777" s="21"/>
      <c r="AD777" s="21"/>
      <c r="AE777" s="21"/>
      <c r="AF777" s="21"/>
      <c r="AG777" s="21"/>
      <c r="AH777" s="21"/>
      <c r="AI777" s="21"/>
      <c r="AJ777" s="21"/>
      <c r="AK777" s="21"/>
      <c r="AL777" s="21"/>
      <c r="AM777" s="21"/>
      <c r="AN777" s="21"/>
    </row>
    <row r="778" spans="1:40" ht="15.5">
      <c r="A778" s="294" t="s">
        <v>7789</v>
      </c>
      <c r="B778" s="277">
        <v>44476</v>
      </c>
      <c r="C778" s="115">
        <v>89</v>
      </c>
      <c r="D778" s="74">
        <v>89</v>
      </c>
      <c r="E778" s="74"/>
      <c r="F778" s="301" t="s">
        <v>7793</v>
      </c>
      <c r="G778" s="74"/>
      <c r="H778" s="74"/>
      <c r="I778" s="103"/>
      <c r="J778" s="74"/>
      <c r="K778" s="74" t="s">
        <v>7795</v>
      </c>
      <c r="L778" s="74"/>
      <c r="M778" s="74"/>
      <c r="N778" s="74"/>
      <c r="O778" s="74">
        <v>1</v>
      </c>
      <c r="P778" s="74">
        <v>2</v>
      </c>
      <c r="Q778" s="74"/>
      <c r="R778" s="74" t="s">
        <v>7796</v>
      </c>
      <c r="S778" s="74"/>
      <c r="T778" s="74" t="s">
        <v>7794</v>
      </c>
      <c r="U778" s="9"/>
      <c r="V778" s="9"/>
      <c r="W778" s="9"/>
      <c r="X778" s="21"/>
      <c r="Y778" s="21"/>
      <c r="Z778" s="21"/>
      <c r="AA778" s="21"/>
      <c r="AB778" s="21"/>
      <c r="AC778" s="21"/>
      <c r="AD778" s="21"/>
      <c r="AE778" s="21"/>
      <c r="AF778" s="21"/>
      <c r="AG778" s="21"/>
      <c r="AH778" s="21"/>
      <c r="AI778" s="21"/>
      <c r="AJ778" s="21"/>
      <c r="AK778" s="21"/>
      <c r="AL778" s="21"/>
      <c r="AM778" s="21"/>
      <c r="AN778" s="21"/>
    </row>
    <row r="779" spans="1:40" ht="15.5">
      <c r="A779" s="294" t="s">
        <v>7737</v>
      </c>
      <c r="B779" s="277">
        <v>44471</v>
      </c>
      <c r="C779" s="115">
        <v>11</v>
      </c>
      <c r="D779" s="74">
        <v>16</v>
      </c>
      <c r="E779" s="74"/>
      <c r="F779" s="300" t="s">
        <v>7751</v>
      </c>
      <c r="G779" s="74"/>
      <c r="H779" s="74"/>
      <c r="I779" s="103"/>
      <c r="J779" s="74"/>
      <c r="L779" s="74"/>
      <c r="M779" s="74">
        <v>1</v>
      </c>
      <c r="N779" s="300" t="s">
        <v>7747</v>
      </c>
      <c r="O779" s="74"/>
      <c r="P779" s="74">
        <v>11</v>
      </c>
      <c r="Q779" s="74"/>
      <c r="R779" s="74">
        <v>0</v>
      </c>
      <c r="S779" s="74">
        <v>0</v>
      </c>
      <c r="T779" s="300" t="s">
        <v>7805</v>
      </c>
      <c r="U779" s="9"/>
      <c r="V779" s="9"/>
      <c r="W779" s="9"/>
      <c r="X779" s="21"/>
      <c r="Y779" s="21"/>
      <c r="Z779" s="21"/>
      <c r="AA779" s="21"/>
      <c r="AB779" s="21"/>
      <c r="AC779" s="21"/>
      <c r="AD779" s="21"/>
      <c r="AE779" s="21"/>
      <c r="AF779" s="21"/>
      <c r="AG779" s="21"/>
      <c r="AH779" s="21"/>
      <c r="AI779" s="21"/>
      <c r="AJ779" s="21"/>
      <c r="AK779" s="21"/>
      <c r="AL779" s="21"/>
      <c r="AM779" s="21"/>
      <c r="AN779" s="21"/>
    </row>
    <row r="780" spans="1:40" ht="15.5">
      <c r="A780" s="294" t="s">
        <v>7738</v>
      </c>
      <c r="B780" s="277">
        <v>44471</v>
      </c>
      <c r="C780" s="115">
        <v>120</v>
      </c>
      <c r="D780" s="74">
        <v>117</v>
      </c>
      <c r="E780" s="74"/>
      <c r="F780" s="300" t="s">
        <v>7750</v>
      </c>
      <c r="G780" s="74"/>
      <c r="H780" s="74"/>
      <c r="I780" s="103"/>
      <c r="J780" s="74"/>
      <c r="K780" s="74" t="s">
        <v>7749</v>
      </c>
      <c r="L780" s="74"/>
      <c r="M780" s="74">
        <v>1</v>
      </c>
      <c r="N780" s="300" t="s">
        <v>7748</v>
      </c>
      <c r="O780" s="74"/>
      <c r="P780" s="74"/>
      <c r="Q780" s="74"/>
      <c r="R780" s="74">
        <v>10</v>
      </c>
      <c r="S780" s="74">
        <v>0</v>
      </c>
      <c r="T780" s="74"/>
      <c r="U780" s="9"/>
      <c r="V780" s="9"/>
      <c r="W780" s="9"/>
      <c r="X780" s="21"/>
      <c r="Y780" s="21"/>
      <c r="Z780" s="21"/>
      <c r="AA780" s="21"/>
      <c r="AB780" s="21"/>
      <c r="AC780" s="21"/>
      <c r="AD780" s="21"/>
      <c r="AE780" s="21"/>
      <c r="AF780" s="21"/>
      <c r="AG780" s="21"/>
      <c r="AH780" s="21"/>
      <c r="AI780" s="21"/>
      <c r="AJ780" s="21"/>
      <c r="AK780" s="21"/>
      <c r="AL780" s="21"/>
      <c r="AM780" s="21"/>
      <c r="AN780" s="21"/>
    </row>
    <row r="781" spans="1:40" ht="14.5">
      <c r="A781" s="6" t="s">
        <v>7755</v>
      </c>
      <c r="B781" s="307">
        <v>44460</v>
      </c>
      <c r="C781" s="74"/>
      <c r="D781" s="74">
        <v>279</v>
      </c>
      <c r="E781" s="74"/>
      <c r="F781" s="301" t="s">
        <v>7777</v>
      </c>
      <c r="G781" s="103"/>
      <c r="H781" s="74"/>
      <c r="I781" s="103"/>
      <c r="J781" s="74"/>
      <c r="K781" s="74" t="s">
        <v>7773</v>
      </c>
      <c r="L781" s="74"/>
      <c r="M781" s="74"/>
      <c r="N781" s="300" t="s">
        <v>7771</v>
      </c>
      <c r="O781" s="74"/>
      <c r="P781" s="74"/>
      <c r="Q781" s="74"/>
      <c r="R781" s="74"/>
      <c r="S781" s="74"/>
      <c r="T781" s="302" t="s">
        <v>7775</v>
      </c>
      <c r="U781" s="9"/>
      <c r="V781" s="9"/>
      <c r="W781" s="9"/>
      <c r="X781" s="21"/>
      <c r="Y781" s="21"/>
      <c r="Z781" s="21"/>
      <c r="AA781" s="21"/>
      <c r="AB781" s="21"/>
      <c r="AC781" s="21"/>
      <c r="AD781" s="21"/>
      <c r="AE781" s="21"/>
      <c r="AF781" s="21"/>
      <c r="AG781" s="21"/>
      <c r="AH781" s="21"/>
      <c r="AI781" s="21"/>
      <c r="AJ781" s="21"/>
      <c r="AK781" s="21"/>
      <c r="AL781" s="21"/>
      <c r="AM781" s="21"/>
      <c r="AN781" s="21"/>
    </row>
    <row r="782" spans="1:40" ht="14.5">
      <c r="A782" s="6" t="s">
        <v>7756</v>
      </c>
      <c r="B782" s="307">
        <v>44460</v>
      </c>
      <c r="C782" s="74"/>
      <c r="D782" s="74">
        <v>828</v>
      </c>
      <c r="E782" s="74"/>
      <c r="F782" s="301" t="s">
        <v>7778</v>
      </c>
      <c r="G782" s="103"/>
      <c r="H782" s="74"/>
      <c r="I782" s="103"/>
      <c r="J782" s="74"/>
      <c r="K782" s="74" t="s">
        <v>7774</v>
      </c>
      <c r="L782" s="74"/>
      <c r="M782" s="74"/>
      <c r="N782" s="21" t="s">
        <v>7772</v>
      </c>
      <c r="O782" s="74"/>
      <c r="P782" s="74"/>
      <c r="Q782" s="74"/>
      <c r="R782" s="74"/>
      <c r="S782" s="74"/>
      <c r="T782" s="302" t="s">
        <v>7776</v>
      </c>
      <c r="U782" s="9"/>
      <c r="V782" s="9"/>
      <c r="W782" s="9"/>
      <c r="X782" s="21"/>
      <c r="Y782" s="21"/>
      <c r="Z782" s="21"/>
      <c r="AA782" s="21"/>
      <c r="AB782" s="21"/>
      <c r="AC782" s="21"/>
      <c r="AD782" s="21"/>
      <c r="AE782" s="21"/>
      <c r="AF782" s="21"/>
      <c r="AG782" s="21"/>
      <c r="AH782" s="21"/>
      <c r="AI782" s="21"/>
      <c r="AJ782" s="21"/>
      <c r="AK782" s="21"/>
      <c r="AL782" s="21"/>
      <c r="AM782" s="21"/>
      <c r="AN782" s="21"/>
    </row>
    <row r="783" spans="1:40" ht="14.5">
      <c r="A783" s="6" t="s">
        <v>7781</v>
      </c>
      <c r="B783" s="307">
        <v>44392</v>
      </c>
      <c r="C783" s="74">
        <v>49</v>
      </c>
      <c r="D783" s="74">
        <v>49</v>
      </c>
      <c r="E783" s="74"/>
      <c r="F783" s="301"/>
      <c r="G783" s="103"/>
      <c r="H783" s="220">
        <v>6</v>
      </c>
      <c r="I783" s="103">
        <v>25</v>
      </c>
      <c r="J783" s="74">
        <v>18</v>
      </c>
      <c r="K783" s="21"/>
      <c r="L783" s="74"/>
      <c r="M783" s="74">
        <v>10</v>
      </c>
      <c r="N783" s="21"/>
      <c r="O783" s="74"/>
      <c r="P783" s="74"/>
      <c r="Q783" s="74"/>
      <c r="R783" s="74">
        <v>30</v>
      </c>
      <c r="S783" s="74">
        <v>2</v>
      </c>
      <c r="T783" s="302" t="s">
        <v>7783</v>
      </c>
      <c r="U783" s="9"/>
      <c r="V783" s="9"/>
      <c r="W783" s="9"/>
      <c r="X783" s="21"/>
      <c r="Y783" s="21"/>
      <c r="Z783" s="21"/>
      <c r="AA783" s="21"/>
      <c r="AB783" s="21"/>
      <c r="AC783" s="21"/>
      <c r="AD783" s="21"/>
      <c r="AE783" s="21"/>
      <c r="AF783" s="21"/>
      <c r="AG783" s="21"/>
      <c r="AH783" s="21"/>
      <c r="AI783" s="21"/>
      <c r="AJ783" s="21"/>
      <c r="AK783" s="21"/>
      <c r="AL783" s="21"/>
      <c r="AM783" s="21"/>
      <c r="AN783" s="21"/>
    </row>
    <row r="784" spans="1:40" ht="14.5">
      <c r="A784" s="6" t="s">
        <v>7782</v>
      </c>
      <c r="B784" s="307">
        <v>44392</v>
      </c>
      <c r="C784" s="74">
        <v>49</v>
      </c>
      <c r="D784" s="74">
        <v>49</v>
      </c>
      <c r="E784" s="74"/>
      <c r="F784" s="301"/>
      <c r="G784" s="103"/>
      <c r="H784" s="220">
        <v>5</v>
      </c>
      <c r="I784" s="103">
        <v>6</v>
      </c>
      <c r="J784" s="74">
        <v>38</v>
      </c>
      <c r="K784" s="74"/>
      <c r="L784" s="74"/>
      <c r="M784" s="74">
        <v>9</v>
      </c>
      <c r="N784" s="21"/>
      <c r="O784" s="74"/>
      <c r="P784" s="74"/>
      <c r="Q784" s="74"/>
      <c r="R784" s="74">
        <v>23</v>
      </c>
      <c r="S784" s="74">
        <v>0</v>
      </c>
      <c r="T784" s="302" t="s">
        <v>7784</v>
      </c>
      <c r="U784" s="9"/>
      <c r="V784" s="9"/>
      <c r="W784" s="9"/>
      <c r="X784" s="21"/>
      <c r="Y784" s="21"/>
      <c r="Z784" s="21"/>
      <c r="AA784" s="21"/>
      <c r="AB784" s="21"/>
      <c r="AC784" s="21"/>
      <c r="AD784" s="21"/>
      <c r="AE784" s="21"/>
      <c r="AF784" s="21"/>
      <c r="AG784" s="21"/>
      <c r="AH784" s="21"/>
      <c r="AI784" s="21"/>
      <c r="AJ784" s="21"/>
      <c r="AK784" s="21"/>
      <c r="AL784" s="21"/>
      <c r="AM784" s="21"/>
      <c r="AN784" s="21"/>
    </row>
    <row r="785" spans="1:40" ht="14.5">
      <c r="A785" s="6" t="s">
        <v>7806</v>
      </c>
      <c r="B785" s="307">
        <v>44464</v>
      </c>
      <c r="C785" s="74">
        <v>101</v>
      </c>
      <c r="D785" s="74">
        <v>101</v>
      </c>
      <c r="E785" s="74"/>
      <c r="F785" s="301" t="s">
        <v>7814</v>
      </c>
      <c r="G785" s="103"/>
      <c r="H785" s="74"/>
      <c r="I785" s="103"/>
      <c r="J785" s="74"/>
      <c r="K785" s="74" t="s">
        <v>7815</v>
      </c>
      <c r="L785" s="74">
        <v>3</v>
      </c>
      <c r="M785" s="74"/>
      <c r="N785" s="21" t="s">
        <v>7816</v>
      </c>
      <c r="O785" s="74"/>
      <c r="P785" s="74"/>
      <c r="Q785" s="74"/>
      <c r="R785" s="74"/>
      <c r="S785" s="74"/>
      <c r="T785" s="74"/>
      <c r="U785" s="9"/>
      <c r="V785" s="9"/>
      <c r="W785" s="9"/>
      <c r="X785" s="21"/>
      <c r="Y785" s="21"/>
      <c r="Z785" s="21"/>
      <c r="AA785" s="21"/>
      <c r="AB785" s="21"/>
      <c r="AC785" s="21"/>
      <c r="AD785" s="21"/>
      <c r="AE785" s="21"/>
      <c r="AF785" s="21"/>
      <c r="AG785" s="21"/>
      <c r="AH785" s="21"/>
      <c r="AI785" s="21"/>
      <c r="AJ785" s="21"/>
      <c r="AK785" s="21"/>
      <c r="AL785" s="21"/>
      <c r="AM785" s="21"/>
      <c r="AN785" s="21"/>
    </row>
    <row r="786" spans="1:40" ht="14.5">
      <c r="A786" s="320" t="s">
        <v>7817</v>
      </c>
      <c r="B786" s="307" t="s">
        <v>7830</v>
      </c>
      <c r="C786" s="74"/>
      <c r="D786" s="74"/>
      <c r="E786" s="74"/>
      <c r="F786" s="301"/>
      <c r="G786" s="103"/>
      <c r="H786" s="74"/>
      <c r="I786" s="103"/>
      <c r="J786" s="74"/>
      <c r="K786" s="74"/>
      <c r="L786" s="74"/>
      <c r="M786" s="74"/>
      <c r="N786" s="21"/>
      <c r="O786" s="74"/>
      <c r="P786" s="74"/>
      <c r="Q786" s="74">
        <v>0</v>
      </c>
      <c r="R786" s="74"/>
      <c r="S786" s="74"/>
      <c r="T786" s="74"/>
      <c r="U786" s="9"/>
      <c r="V786" s="9"/>
      <c r="W786" s="9"/>
      <c r="X786" s="21"/>
      <c r="Y786" s="21"/>
      <c r="Z786" s="21"/>
      <c r="AA786" s="21"/>
      <c r="AB786" s="21"/>
      <c r="AC786" s="21"/>
      <c r="AD786" s="21"/>
      <c r="AE786" s="21"/>
      <c r="AF786" s="21"/>
      <c r="AG786" s="21"/>
      <c r="AH786" s="21"/>
      <c r="AI786" s="21"/>
      <c r="AJ786" s="21"/>
      <c r="AK786" s="21"/>
      <c r="AL786" s="21"/>
      <c r="AM786" s="21"/>
      <c r="AN786" s="21"/>
    </row>
    <row r="787" spans="1:40" ht="14.5">
      <c r="A787" s="6" t="s">
        <v>7831</v>
      </c>
      <c r="B787" s="307">
        <v>44459</v>
      </c>
      <c r="C787" s="74"/>
      <c r="D787" s="74"/>
      <c r="E787" s="74"/>
      <c r="F787" s="301"/>
      <c r="G787" s="103"/>
      <c r="H787" s="74"/>
      <c r="I787" s="103"/>
      <c r="J787" s="74"/>
      <c r="K787" s="74"/>
      <c r="L787" s="74"/>
      <c r="M787" s="74"/>
      <c r="N787" s="21"/>
      <c r="O787" s="74"/>
      <c r="P787" s="74"/>
      <c r="Q787" s="74"/>
      <c r="R787" s="74"/>
      <c r="S787" s="74"/>
      <c r="T787" s="74"/>
      <c r="U787" s="9"/>
      <c r="V787" s="9"/>
      <c r="W787" s="9"/>
      <c r="X787" s="21"/>
      <c r="Y787" s="21"/>
      <c r="Z787" s="21"/>
      <c r="AA787" s="21"/>
      <c r="AB787" s="21"/>
      <c r="AC787" s="21"/>
      <c r="AD787" s="21"/>
      <c r="AE787" s="21"/>
      <c r="AF787" s="21"/>
      <c r="AG787" s="21"/>
      <c r="AH787" s="21"/>
      <c r="AI787" s="21"/>
      <c r="AJ787" s="21"/>
      <c r="AK787" s="21"/>
      <c r="AL787" s="21"/>
      <c r="AM787" s="21"/>
      <c r="AN787" s="21"/>
    </row>
    <row r="788" spans="1:40" ht="14.5">
      <c r="A788" s="321" t="s">
        <v>7841</v>
      </c>
      <c r="B788" s="307">
        <v>44473</v>
      </c>
      <c r="C788" s="74">
        <v>227</v>
      </c>
      <c r="D788" s="74">
        <v>224</v>
      </c>
      <c r="E788" s="74">
        <v>21</v>
      </c>
      <c r="F788" s="21" t="s">
        <v>7851</v>
      </c>
      <c r="G788" s="103"/>
      <c r="H788" s="74"/>
      <c r="I788" s="102">
        <v>59</v>
      </c>
      <c r="J788" s="74"/>
      <c r="K788" s="74"/>
      <c r="L788" s="74">
        <v>5</v>
      </c>
      <c r="M788" s="74"/>
      <c r="N788" s="21" t="s">
        <v>7852</v>
      </c>
      <c r="O788" s="74"/>
      <c r="P788" s="74"/>
      <c r="Q788" s="74">
        <v>7</v>
      </c>
      <c r="R788" s="74">
        <v>27</v>
      </c>
      <c r="S788" s="74">
        <v>5</v>
      </c>
      <c r="T788" s="302" t="s">
        <v>7853</v>
      </c>
      <c r="U788" s="9"/>
      <c r="V788" s="9"/>
      <c r="W788" s="9"/>
      <c r="X788" s="21"/>
      <c r="Y788" s="21"/>
      <c r="Z788" s="21"/>
      <c r="AA788" s="21"/>
      <c r="AB788" s="21"/>
      <c r="AC788" s="21"/>
      <c r="AD788" s="21"/>
      <c r="AE788" s="21"/>
      <c r="AF788" s="21"/>
      <c r="AG788" s="21"/>
      <c r="AH788" s="21"/>
      <c r="AI788" s="21"/>
      <c r="AJ788" s="21"/>
      <c r="AK788" s="21"/>
      <c r="AL788" s="21"/>
      <c r="AM788" s="21"/>
      <c r="AN788" s="21"/>
    </row>
    <row r="789" spans="1:40" ht="14.5">
      <c r="A789" s="304" t="s">
        <v>7858</v>
      </c>
      <c r="B789" s="307">
        <v>44466</v>
      </c>
      <c r="C789" s="74">
        <v>42</v>
      </c>
      <c r="D789" s="74">
        <v>42</v>
      </c>
      <c r="E789" s="74"/>
      <c r="F789" s="21"/>
      <c r="G789" s="103"/>
      <c r="H789" s="74"/>
      <c r="I789" s="103"/>
      <c r="J789" s="74"/>
      <c r="K789" s="74"/>
      <c r="L789" s="74"/>
      <c r="M789" s="74"/>
      <c r="N789" s="21"/>
      <c r="O789" s="74"/>
      <c r="P789" s="74">
        <v>5</v>
      </c>
      <c r="Q789" s="74"/>
      <c r="R789" s="74">
        <v>1</v>
      </c>
      <c r="S789" s="74">
        <v>3</v>
      </c>
      <c r="T789" s="74"/>
      <c r="U789" s="9"/>
      <c r="V789" s="9"/>
      <c r="W789" s="9"/>
      <c r="X789" s="21"/>
      <c r="Y789" s="21"/>
      <c r="Z789" s="21"/>
      <c r="AA789" s="21"/>
      <c r="AB789" s="21"/>
      <c r="AC789" s="21"/>
      <c r="AD789" s="21"/>
      <c r="AE789" s="21"/>
      <c r="AF789" s="21"/>
      <c r="AG789" s="21"/>
      <c r="AH789" s="21"/>
      <c r="AI789" s="21"/>
      <c r="AJ789" s="21"/>
      <c r="AK789" s="21"/>
      <c r="AL789" s="21"/>
      <c r="AM789" s="21"/>
      <c r="AN789" s="21"/>
    </row>
    <row r="790" spans="1:40" ht="14.5">
      <c r="A790" s="6" t="s">
        <v>7882</v>
      </c>
      <c r="B790" s="307">
        <v>44353</v>
      </c>
      <c r="C790" s="74">
        <v>78</v>
      </c>
      <c r="D790" s="74">
        <v>78</v>
      </c>
      <c r="E790" s="74">
        <v>39</v>
      </c>
      <c r="F790" s="21"/>
      <c r="G790" s="103"/>
      <c r="H790" s="74"/>
      <c r="I790" s="103"/>
      <c r="J790" s="74"/>
      <c r="K790" s="74"/>
      <c r="L790" s="74"/>
      <c r="M790" s="74"/>
      <c r="N790" s="21"/>
      <c r="O790" s="74"/>
      <c r="P790" s="74"/>
      <c r="Q790" s="74"/>
      <c r="R790" s="74"/>
      <c r="S790" s="74">
        <v>3</v>
      </c>
      <c r="T790" s="74" t="s">
        <v>7904</v>
      </c>
      <c r="U790" s="9"/>
      <c r="V790" s="9"/>
      <c r="W790" s="9"/>
      <c r="X790" s="21"/>
      <c r="Y790" s="21"/>
      <c r="Z790" s="21"/>
      <c r="AA790" s="21"/>
      <c r="AB790" s="21"/>
      <c r="AC790" s="21"/>
      <c r="AD790" s="21"/>
      <c r="AE790" s="21"/>
      <c r="AF790" s="21"/>
      <c r="AG790" s="21"/>
      <c r="AH790" s="21"/>
      <c r="AI790" s="21"/>
      <c r="AJ790" s="21"/>
      <c r="AK790" s="21"/>
      <c r="AL790" s="21"/>
      <c r="AM790" s="21"/>
      <c r="AN790" s="21"/>
    </row>
    <row r="791" spans="1:40" ht="14.5">
      <c r="A791" s="6" t="s">
        <v>7891</v>
      </c>
      <c r="B791" s="307">
        <v>44429</v>
      </c>
      <c r="C791" s="74">
        <v>118</v>
      </c>
      <c r="D791" s="74">
        <v>117</v>
      </c>
      <c r="E791" s="74">
        <v>6</v>
      </c>
      <c r="F791" s="21"/>
      <c r="G791" s="103"/>
      <c r="H791" s="74"/>
      <c r="I791" s="103"/>
      <c r="J791" s="74"/>
      <c r="K791" s="74" t="s">
        <v>7903</v>
      </c>
      <c r="L791" s="74"/>
      <c r="M791" s="74"/>
      <c r="N791" s="21" t="s">
        <v>7963</v>
      </c>
      <c r="O791" s="74">
        <v>2</v>
      </c>
      <c r="P791" s="74"/>
      <c r="Q791" s="74">
        <v>4</v>
      </c>
      <c r="R791" s="74">
        <v>11</v>
      </c>
      <c r="S791" s="74">
        <v>1</v>
      </c>
      <c r="T791" s="74" t="s">
        <v>7931</v>
      </c>
      <c r="U791" s="9"/>
      <c r="V791" s="9"/>
      <c r="W791" s="9"/>
      <c r="X791" s="21"/>
      <c r="Y791" s="21"/>
      <c r="Z791" s="21"/>
      <c r="AA791" s="21"/>
      <c r="AB791" s="21"/>
      <c r="AC791" s="21"/>
      <c r="AD791" s="21"/>
      <c r="AE791" s="21"/>
      <c r="AF791" s="21"/>
      <c r="AG791" s="21"/>
      <c r="AH791" s="21"/>
      <c r="AI791" s="21"/>
      <c r="AJ791" s="21"/>
      <c r="AK791" s="21"/>
      <c r="AL791" s="21"/>
      <c r="AM791" s="21"/>
      <c r="AN791" s="21"/>
    </row>
    <row r="792" spans="1:40" ht="14.5">
      <c r="A792" s="6" t="s">
        <v>7911</v>
      </c>
      <c r="B792" s="307">
        <v>44469</v>
      </c>
      <c r="C792" s="74">
        <v>18</v>
      </c>
      <c r="D792" s="74">
        <v>18</v>
      </c>
      <c r="E792" s="74"/>
      <c r="F792" s="21" t="s">
        <v>7920</v>
      </c>
      <c r="G792" s="103"/>
      <c r="H792" s="74"/>
      <c r="I792" s="103"/>
      <c r="J792" s="74"/>
      <c r="K792" s="74"/>
      <c r="L792" s="74"/>
      <c r="M792" s="74"/>
      <c r="N792" s="21" t="s">
        <v>7933</v>
      </c>
      <c r="O792" s="74"/>
      <c r="P792" s="74"/>
      <c r="Q792" s="74"/>
      <c r="R792" s="74"/>
      <c r="S792" s="74"/>
      <c r="T792" s="74" t="s">
        <v>7934</v>
      </c>
      <c r="U792" s="9"/>
      <c r="V792" s="9"/>
      <c r="W792" s="9"/>
      <c r="X792" s="21"/>
      <c r="Y792" s="21"/>
      <c r="Z792" s="21"/>
      <c r="AA792" s="21"/>
      <c r="AB792" s="21"/>
      <c r="AC792" s="21"/>
      <c r="AD792" s="21"/>
      <c r="AE792" s="21"/>
      <c r="AF792" s="21"/>
      <c r="AG792" s="21"/>
      <c r="AH792" s="21"/>
      <c r="AI792" s="21"/>
      <c r="AJ792" s="21"/>
      <c r="AK792" s="21"/>
      <c r="AL792" s="21"/>
      <c r="AM792" s="21"/>
      <c r="AN792" s="21"/>
    </row>
    <row r="793" spans="1:40" ht="14.5">
      <c r="A793" s="6" t="s">
        <v>7912</v>
      </c>
      <c r="B793" s="307">
        <v>44469</v>
      </c>
      <c r="C793" s="74">
        <v>12</v>
      </c>
      <c r="D793" s="74">
        <v>12</v>
      </c>
      <c r="E793" s="74"/>
      <c r="F793" s="21" t="s">
        <v>7921</v>
      </c>
      <c r="G793" s="103"/>
      <c r="H793" s="74"/>
      <c r="I793" s="103"/>
      <c r="J793" s="74"/>
      <c r="K793" s="74"/>
      <c r="L793" s="74"/>
      <c r="M793" s="74"/>
      <c r="N793" s="21" t="s">
        <v>7933</v>
      </c>
      <c r="O793" s="74"/>
      <c r="P793" s="74"/>
      <c r="Q793" s="74">
        <v>1</v>
      </c>
      <c r="R793" s="74"/>
      <c r="S793" s="74"/>
      <c r="T793" s="74" t="s">
        <v>7934</v>
      </c>
      <c r="U793" s="9"/>
      <c r="V793" s="9"/>
      <c r="W793" s="9"/>
      <c r="X793" s="21"/>
      <c r="Y793" s="21"/>
      <c r="Z793" s="21"/>
      <c r="AA793" s="21"/>
      <c r="AB793" s="21"/>
      <c r="AC793" s="21"/>
      <c r="AD793" s="21"/>
      <c r="AE793" s="21"/>
      <c r="AF793" s="21"/>
      <c r="AG793" s="21"/>
      <c r="AH793" s="21"/>
      <c r="AI793" s="21"/>
      <c r="AJ793" s="21"/>
      <c r="AK793" s="21"/>
      <c r="AL793" s="21"/>
      <c r="AM793" s="21"/>
      <c r="AN793" s="21"/>
    </row>
    <row r="794" spans="1:40" ht="14.5">
      <c r="A794" s="6" t="s">
        <v>7913</v>
      </c>
      <c r="B794" s="307">
        <v>44469</v>
      </c>
      <c r="C794" s="74">
        <v>3</v>
      </c>
      <c r="D794" s="74">
        <v>3</v>
      </c>
      <c r="E794" s="74"/>
      <c r="F794" s="21" t="s">
        <v>7922</v>
      </c>
      <c r="G794" s="103"/>
      <c r="H794" s="74"/>
      <c r="I794" s="103"/>
      <c r="J794" s="74"/>
      <c r="K794" s="74"/>
      <c r="L794" s="74"/>
      <c r="M794" s="74"/>
      <c r="N794" s="21" t="s">
        <v>7933</v>
      </c>
      <c r="O794" s="74"/>
      <c r="P794" s="74"/>
      <c r="Q794" s="74"/>
      <c r="R794" s="74"/>
      <c r="S794" s="74"/>
      <c r="T794" s="74" t="s">
        <v>7934</v>
      </c>
      <c r="U794" s="9"/>
      <c r="V794" s="9"/>
      <c r="W794" s="9"/>
      <c r="X794" s="21"/>
      <c r="Y794" s="21"/>
      <c r="Z794" s="21"/>
      <c r="AA794" s="21"/>
      <c r="AB794" s="21"/>
      <c r="AC794" s="21"/>
      <c r="AD794" s="21"/>
      <c r="AE794" s="21"/>
      <c r="AF794" s="21"/>
      <c r="AG794" s="21"/>
      <c r="AH794" s="21"/>
      <c r="AI794" s="21"/>
      <c r="AJ794" s="21"/>
      <c r="AK794" s="21"/>
      <c r="AL794" s="21"/>
      <c r="AM794" s="21"/>
      <c r="AN794" s="21"/>
    </row>
    <row r="795" spans="1:40" ht="14.5">
      <c r="A795" s="6" t="s">
        <v>7941</v>
      </c>
      <c r="B795" s="307">
        <v>44469</v>
      </c>
      <c r="C795" s="74">
        <v>28</v>
      </c>
      <c r="D795" s="74">
        <v>28</v>
      </c>
      <c r="E795" s="74"/>
      <c r="F795" s="21" t="s">
        <v>7944</v>
      </c>
      <c r="G795" s="103"/>
      <c r="H795" s="74"/>
      <c r="I795" s="103"/>
      <c r="J795" s="74"/>
      <c r="K795" s="74" t="s">
        <v>7945</v>
      </c>
      <c r="L795" s="74"/>
      <c r="M795" s="74"/>
      <c r="N795" s="21"/>
      <c r="O795" s="74">
        <v>20</v>
      </c>
      <c r="P795" s="74"/>
      <c r="Q795" s="74">
        <v>1</v>
      </c>
      <c r="R795" s="74"/>
      <c r="S795" s="74"/>
      <c r="T795" s="74" t="s">
        <v>7947</v>
      </c>
      <c r="U795" s="9"/>
      <c r="V795" s="9"/>
      <c r="W795" s="9"/>
      <c r="X795" s="21"/>
      <c r="Y795" s="21"/>
      <c r="Z795" s="21"/>
      <c r="AA795" s="21"/>
      <c r="AB795" s="21"/>
      <c r="AC795" s="21"/>
      <c r="AD795" s="21"/>
      <c r="AE795" s="21"/>
      <c r="AF795" s="21"/>
      <c r="AG795" s="21"/>
      <c r="AH795" s="21"/>
      <c r="AI795" s="21"/>
      <c r="AJ795" s="21"/>
      <c r="AK795" s="21"/>
      <c r="AL795" s="21"/>
      <c r="AM795" s="21"/>
      <c r="AN795" s="21"/>
    </row>
    <row r="796" spans="1:40" ht="14.5">
      <c r="A796" s="6" t="s">
        <v>7942</v>
      </c>
      <c r="B796" s="307">
        <v>44469</v>
      </c>
      <c r="C796" s="74">
        <v>91</v>
      </c>
      <c r="D796" s="74">
        <v>91</v>
      </c>
      <c r="E796" s="74"/>
      <c r="F796" s="21" t="s">
        <v>7943</v>
      </c>
      <c r="G796" s="103"/>
      <c r="H796" s="74"/>
      <c r="I796" s="103"/>
      <c r="J796" s="74"/>
      <c r="K796" s="74" t="s">
        <v>7946</v>
      </c>
      <c r="L796" s="74"/>
      <c r="M796" s="74"/>
      <c r="N796" s="21"/>
      <c r="O796" s="74">
        <v>37</v>
      </c>
      <c r="P796" s="74"/>
      <c r="Q796" s="74">
        <v>6</v>
      </c>
      <c r="R796" s="74"/>
      <c r="S796" s="74"/>
      <c r="T796" s="74" t="s">
        <v>7948</v>
      </c>
      <c r="U796" s="9"/>
      <c r="V796" s="9"/>
      <c r="W796" s="9"/>
      <c r="X796" s="21"/>
      <c r="Y796" s="21"/>
      <c r="Z796" s="21"/>
      <c r="AA796" s="21"/>
      <c r="AB796" s="21"/>
      <c r="AC796" s="21"/>
      <c r="AD796" s="21"/>
      <c r="AE796" s="21"/>
      <c r="AF796" s="21"/>
      <c r="AG796" s="21"/>
      <c r="AH796" s="21"/>
      <c r="AI796" s="21"/>
      <c r="AJ796" s="21"/>
      <c r="AK796" s="21"/>
      <c r="AL796" s="21"/>
      <c r="AM796" s="21"/>
      <c r="AN796" s="21"/>
    </row>
    <row r="797" spans="1:40" ht="14.5">
      <c r="A797" s="6" t="s">
        <v>7953</v>
      </c>
      <c r="B797" s="307">
        <v>44460</v>
      </c>
      <c r="C797" s="74">
        <v>15</v>
      </c>
      <c r="D797" s="74">
        <v>15</v>
      </c>
      <c r="E797" s="74"/>
      <c r="F797" s="300" t="s">
        <v>7962</v>
      </c>
      <c r="G797" s="103"/>
      <c r="H797" s="74"/>
      <c r="I797" s="103"/>
      <c r="J797" s="74"/>
      <c r="K797" s="74"/>
      <c r="L797" s="74"/>
      <c r="M797" s="74"/>
      <c r="N797" s="21" t="s">
        <v>7960</v>
      </c>
      <c r="O797" s="74">
        <v>1</v>
      </c>
      <c r="P797" s="74"/>
      <c r="Q797" s="74"/>
      <c r="R797" s="74"/>
      <c r="S797" s="74"/>
      <c r="T797" s="74"/>
      <c r="U797" s="9"/>
      <c r="V797" s="9"/>
      <c r="W797" s="9"/>
      <c r="X797" s="21"/>
      <c r="Y797" s="21"/>
      <c r="Z797" s="21"/>
      <c r="AA797" s="21"/>
      <c r="AB797" s="21"/>
      <c r="AC797" s="21"/>
      <c r="AD797" s="21"/>
      <c r="AE797" s="21"/>
      <c r="AF797" s="21"/>
      <c r="AG797" s="21"/>
      <c r="AH797" s="21"/>
      <c r="AI797" s="21"/>
      <c r="AJ797" s="21"/>
      <c r="AK797" s="21"/>
      <c r="AL797" s="21"/>
      <c r="AM797" s="21"/>
      <c r="AN797" s="21"/>
    </row>
    <row r="798" spans="1:40" ht="14.5">
      <c r="A798" s="250" t="s">
        <v>7964</v>
      </c>
      <c r="B798" s="307">
        <v>44453</v>
      </c>
      <c r="C798" s="74"/>
      <c r="D798" s="74"/>
      <c r="E798" s="74"/>
      <c r="F798" s="300"/>
      <c r="G798" s="103"/>
      <c r="H798" s="74"/>
      <c r="I798" s="103"/>
      <c r="J798" s="74"/>
      <c r="K798" s="74"/>
      <c r="L798" s="74"/>
      <c r="M798" s="74"/>
      <c r="N798" s="21"/>
      <c r="O798" s="74"/>
      <c r="P798" s="74"/>
      <c r="Q798" s="74"/>
      <c r="R798" s="74"/>
      <c r="S798" s="74"/>
      <c r="T798" s="74"/>
      <c r="U798" s="9"/>
      <c r="V798" s="9"/>
      <c r="W798" s="9"/>
      <c r="X798" s="21"/>
      <c r="Y798" s="21"/>
      <c r="Z798" s="21"/>
      <c r="AA798" s="21"/>
      <c r="AB798" s="21"/>
      <c r="AC798" s="21"/>
      <c r="AD798" s="21"/>
      <c r="AE798" s="21"/>
      <c r="AF798" s="21"/>
      <c r="AG798" s="21"/>
      <c r="AH798" s="21"/>
      <c r="AI798" s="21"/>
      <c r="AJ798" s="21"/>
      <c r="AK798" s="21"/>
      <c r="AL798" s="21"/>
      <c r="AM798" s="21"/>
      <c r="AN798" s="21"/>
    </row>
    <row r="799" spans="1:40" ht="14.5">
      <c r="A799" s="29" t="s">
        <v>7978</v>
      </c>
      <c r="B799" s="257">
        <v>44464</v>
      </c>
      <c r="C799" s="74">
        <v>29</v>
      </c>
      <c r="D799" s="74">
        <v>29</v>
      </c>
      <c r="E799" s="74"/>
      <c r="F799" s="300" t="s">
        <v>2288</v>
      </c>
      <c r="G799" s="103"/>
      <c r="H799" s="74"/>
      <c r="I799" s="102">
        <v>0</v>
      </c>
      <c r="J799" s="74"/>
      <c r="K799" s="74"/>
      <c r="L799" s="74"/>
      <c r="M799" s="74"/>
      <c r="N799" s="21" t="s">
        <v>7982</v>
      </c>
      <c r="O799" s="74">
        <v>0</v>
      </c>
      <c r="P799" s="74"/>
      <c r="Q799" s="74"/>
      <c r="R799" s="74"/>
      <c r="S799" s="74">
        <v>0</v>
      </c>
      <c r="T799" s="74" t="s">
        <v>7981</v>
      </c>
      <c r="U799" s="9"/>
      <c r="V799" s="9"/>
      <c r="W799" s="9"/>
      <c r="X799" s="21"/>
      <c r="Y799" s="21"/>
      <c r="Z799" s="21"/>
      <c r="AA799" s="21"/>
      <c r="AB799" s="21"/>
      <c r="AC799" s="21"/>
      <c r="AD799" s="21"/>
      <c r="AE799" s="21"/>
      <c r="AF799" s="21"/>
      <c r="AG799" s="21"/>
      <c r="AH799" s="21"/>
      <c r="AI799" s="21"/>
      <c r="AJ799" s="21"/>
      <c r="AK799" s="21"/>
      <c r="AL799" s="21"/>
      <c r="AM799" s="21"/>
      <c r="AN799" s="21"/>
    </row>
    <row r="800" spans="1:40" ht="14.5">
      <c r="A800" s="355" t="s">
        <v>7979</v>
      </c>
      <c r="B800" s="257">
        <v>44464</v>
      </c>
      <c r="C800" s="74">
        <v>29</v>
      </c>
      <c r="D800" s="74">
        <v>29</v>
      </c>
      <c r="E800" s="74"/>
      <c r="F800" s="300" t="s">
        <v>7961</v>
      </c>
      <c r="G800" s="103"/>
      <c r="H800" s="74"/>
      <c r="I800" s="102">
        <v>0</v>
      </c>
      <c r="J800" s="74"/>
      <c r="K800" s="74"/>
      <c r="L800" s="74"/>
      <c r="M800" s="74"/>
      <c r="N800" s="21" t="s">
        <v>7983</v>
      </c>
      <c r="O800" s="74">
        <v>0</v>
      </c>
      <c r="P800" s="74"/>
      <c r="Q800" s="74"/>
      <c r="R800" s="74"/>
      <c r="S800" s="74">
        <v>0</v>
      </c>
      <c r="T800" s="74" t="s">
        <v>7981</v>
      </c>
      <c r="U800" s="9"/>
      <c r="V800" s="9"/>
      <c r="W800" s="9"/>
      <c r="X800" s="21"/>
      <c r="Y800" s="21"/>
      <c r="Z800" s="21"/>
      <c r="AA800" s="21"/>
      <c r="AB800" s="21"/>
      <c r="AC800" s="21"/>
      <c r="AD800" s="21"/>
      <c r="AE800" s="21"/>
      <c r="AF800" s="21"/>
      <c r="AG800" s="21"/>
      <c r="AH800" s="21"/>
      <c r="AI800" s="21"/>
      <c r="AJ800" s="21"/>
      <c r="AK800" s="21"/>
      <c r="AL800" s="21"/>
      <c r="AM800" s="21"/>
      <c r="AN800" s="21"/>
    </row>
    <row r="801" spans="1:40" ht="14.5">
      <c r="A801" s="6" t="s">
        <v>7991</v>
      </c>
      <c r="B801" s="257">
        <v>44469</v>
      </c>
      <c r="C801" s="74">
        <v>165</v>
      </c>
      <c r="D801" s="74">
        <v>163</v>
      </c>
      <c r="E801" s="74"/>
      <c r="F801" s="300"/>
      <c r="G801" s="103"/>
      <c r="H801" s="74"/>
      <c r="I801" s="278">
        <v>4</v>
      </c>
      <c r="J801" s="74"/>
      <c r="K801" s="74"/>
      <c r="L801" s="74"/>
      <c r="M801" s="74"/>
      <c r="N801" s="21"/>
      <c r="O801" s="74"/>
      <c r="P801" s="74"/>
      <c r="Q801" s="74"/>
      <c r="R801" s="74"/>
      <c r="S801" s="74"/>
      <c r="T801" s="74"/>
      <c r="U801" s="9"/>
      <c r="V801" s="9"/>
      <c r="W801" s="9"/>
      <c r="X801" s="21"/>
      <c r="Y801" s="21"/>
      <c r="Z801" s="21"/>
      <c r="AA801" s="21"/>
      <c r="AB801" s="21"/>
      <c r="AC801" s="21"/>
      <c r="AD801" s="21"/>
      <c r="AE801" s="21"/>
      <c r="AF801" s="21"/>
      <c r="AG801" s="21"/>
      <c r="AH801" s="21"/>
      <c r="AI801" s="21"/>
      <c r="AJ801" s="21"/>
      <c r="AK801" s="21"/>
      <c r="AL801" s="21"/>
      <c r="AM801" s="21"/>
      <c r="AN801" s="21"/>
    </row>
    <row r="802" spans="1:40" ht="14.5">
      <c r="A802" s="6" t="s">
        <v>7999</v>
      </c>
      <c r="B802" s="257">
        <v>44443</v>
      </c>
      <c r="C802" s="74">
        <v>127</v>
      </c>
      <c r="D802" s="74">
        <v>127</v>
      </c>
      <c r="E802" s="74"/>
      <c r="F802" s="300" t="s">
        <v>8005</v>
      </c>
      <c r="G802" s="103"/>
      <c r="H802" s="74"/>
      <c r="I802" s="103"/>
      <c r="J802" s="74"/>
      <c r="K802" s="74"/>
      <c r="L802" s="74"/>
      <c r="M802" s="74"/>
      <c r="N802" s="21"/>
      <c r="O802" s="74">
        <v>28</v>
      </c>
      <c r="P802" s="74"/>
      <c r="Q802" s="74"/>
      <c r="R802" s="74">
        <v>16</v>
      </c>
      <c r="S802" s="74">
        <v>2</v>
      </c>
      <c r="T802" s="74"/>
      <c r="U802" s="9"/>
      <c r="V802" s="9"/>
      <c r="W802" s="9"/>
      <c r="X802" s="21"/>
      <c r="Y802" s="21"/>
      <c r="Z802" s="21"/>
      <c r="AA802" s="21"/>
      <c r="AB802" s="21"/>
      <c r="AC802" s="21"/>
      <c r="AD802" s="21"/>
      <c r="AE802" s="21"/>
      <c r="AF802" s="21"/>
      <c r="AG802" s="21"/>
      <c r="AH802" s="21"/>
      <c r="AI802" s="21"/>
      <c r="AJ802" s="21"/>
      <c r="AK802" s="21"/>
      <c r="AL802" s="21"/>
      <c r="AM802" s="21"/>
      <c r="AN802" s="21"/>
    </row>
    <row r="803" spans="1:40" ht="14.5">
      <c r="A803" s="28" t="s">
        <v>8007</v>
      </c>
      <c r="B803" s="257">
        <v>44439</v>
      </c>
      <c r="C803" s="74">
        <v>779</v>
      </c>
      <c r="D803" s="74">
        <v>771</v>
      </c>
      <c r="E803" s="74">
        <v>22</v>
      </c>
      <c r="F803" s="300"/>
      <c r="G803" s="103"/>
      <c r="H803" s="74"/>
      <c r="I803" s="103"/>
      <c r="J803" s="74"/>
      <c r="K803" s="74"/>
      <c r="L803" s="74"/>
      <c r="M803" s="74"/>
      <c r="N803" s="21"/>
      <c r="O803" s="74">
        <v>195</v>
      </c>
      <c r="P803" s="74">
        <v>13</v>
      </c>
      <c r="Q803" s="74">
        <v>22</v>
      </c>
      <c r="R803" s="74"/>
      <c r="S803" s="74">
        <v>12</v>
      </c>
      <c r="T803" s="74" t="s">
        <v>8013</v>
      </c>
      <c r="U803" s="9"/>
      <c r="V803" s="9"/>
      <c r="W803" s="9"/>
      <c r="X803" s="21"/>
      <c r="Y803" s="21"/>
      <c r="Z803" s="21"/>
      <c r="AA803" s="21"/>
      <c r="AB803" s="21"/>
      <c r="AC803" s="21"/>
      <c r="AD803" s="21"/>
      <c r="AE803" s="21"/>
      <c r="AF803" s="21"/>
      <c r="AG803" s="21"/>
      <c r="AH803" s="21"/>
      <c r="AI803" s="21"/>
      <c r="AJ803" s="21"/>
      <c r="AK803" s="21"/>
      <c r="AL803" s="21"/>
      <c r="AM803" s="21"/>
      <c r="AN803" s="21"/>
    </row>
    <row r="804" spans="1:40" ht="14.5">
      <c r="A804" s="28" t="s">
        <v>8015</v>
      </c>
      <c r="B804" s="257">
        <v>44479</v>
      </c>
      <c r="C804" s="74">
        <v>172</v>
      </c>
      <c r="D804" s="74">
        <v>172</v>
      </c>
      <c r="E804" s="74"/>
      <c r="F804" s="300" t="s">
        <v>8020</v>
      </c>
      <c r="G804" s="103"/>
      <c r="H804" s="74"/>
      <c r="I804" s="103"/>
      <c r="J804" s="74"/>
      <c r="K804" s="74" t="s">
        <v>8027</v>
      </c>
      <c r="L804" s="74"/>
      <c r="M804" s="74"/>
      <c r="N804" s="21" t="s">
        <v>8025</v>
      </c>
      <c r="O804" s="74"/>
      <c r="P804" s="74"/>
      <c r="Q804" s="74"/>
      <c r="R804" s="74">
        <v>2</v>
      </c>
      <c r="S804" s="74">
        <v>1</v>
      </c>
      <c r="T804" s="74" t="s">
        <v>8026</v>
      </c>
      <c r="U804" s="9"/>
      <c r="V804" s="9"/>
      <c r="W804" s="9"/>
      <c r="X804" s="21"/>
      <c r="Y804" s="21"/>
      <c r="Z804" s="21"/>
      <c r="AA804" s="21"/>
      <c r="AB804" s="21"/>
      <c r="AC804" s="21"/>
      <c r="AD804" s="21"/>
      <c r="AE804" s="21"/>
      <c r="AF804" s="21"/>
      <c r="AG804" s="21"/>
      <c r="AH804" s="21"/>
      <c r="AI804" s="21"/>
      <c r="AJ804" s="21"/>
      <c r="AK804" s="21"/>
      <c r="AL804" s="21"/>
      <c r="AM804" s="21"/>
      <c r="AN804" s="21"/>
    </row>
    <row r="805" spans="1:40" ht="14.5">
      <c r="A805" s="258" t="s">
        <v>8031</v>
      </c>
      <c r="B805" s="257">
        <v>44491</v>
      </c>
      <c r="C805" s="74"/>
      <c r="D805" s="74"/>
      <c r="E805" s="74"/>
      <c r="F805" s="300"/>
      <c r="G805" s="103"/>
      <c r="H805" s="74"/>
      <c r="I805" s="103"/>
      <c r="J805" s="74"/>
      <c r="K805" s="74"/>
      <c r="L805" s="74"/>
      <c r="M805" s="74"/>
      <c r="N805" s="21"/>
      <c r="O805" s="74"/>
      <c r="P805" s="74"/>
      <c r="Q805" s="74"/>
      <c r="R805" s="74"/>
      <c r="S805" s="74"/>
      <c r="T805" s="74"/>
      <c r="U805" s="9"/>
      <c r="V805" s="9"/>
      <c r="W805" s="9"/>
      <c r="X805" s="21"/>
      <c r="Y805" s="21"/>
      <c r="Z805" s="21"/>
      <c r="AA805" s="21"/>
      <c r="AB805" s="21"/>
      <c r="AC805" s="21"/>
      <c r="AD805" s="21"/>
      <c r="AE805" s="21"/>
      <c r="AF805" s="21"/>
      <c r="AG805" s="21"/>
      <c r="AH805" s="21"/>
      <c r="AI805" s="21"/>
      <c r="AJ805" s="21"/>
      <c r="AK805" s="21"/>
      <c r="AL805" s="21"/>
      <c r="AM805" s="21"/>
      <c r="AN805" s="21"/>
    </row>
    <row r="806" spans="1:40" ht="14.5">
      <c r="A806" s="28" t="s">
        <v>8043</v>
      </c>
      <c r="B806" s="257">
        <v>44407</v>
      </c>
      <c r="C806" s="74">
        <v>105</v>
      </c>
      <c r="D806" s="74">
        <v>105</v>
      </c>
      <c r="E806" s="74"/>
      <c r="F806" s="300"/>
      <c r="G806" s="103"/>
      <c r="H806" s="74"/>
      <c r="I806" s="102">
        <v>13</v>
      </c>
      <c r="J806" s="74"/>
      <c r="K806" s="74" t="s">
        <v>8054</v>
      </c>
      <c r="L806" s="74"/>
      <c r="M806" s="74">
        <v>10</v>
      </c>
      <c r="N806" s="21" t="s">
        <v>8051</v>
      </c>
      <c r="O806" s="74"/>
      <c r="P806" s="74"/>
      <c r="Q806" s="74"/>
      <c r="R806" s="74">
        <v>15</v>
      </c>
      <c r="S806" s="74"/>
      <c r="T806" s="74" t="s">
        <v>8053</v>
      </c>
      <c r="U806" s="9"/>
      <c r="V806" s="9"/>
      <c r="W806" s="9"/>
      <c r="X806" s="21"/>
      <c r="Y806" s="21"/>
      <c r="Z806" s="21"/>
      <c r="AA806" s="21"/>
      <c r="AB806" s="21"/>
      <c r="AC806" s="21"/>
      <c r="AD806" s="21"/>
      <c r="AE806" s="21"/>
      <c r="AF806" s="21"/>
      <c r="AG806" s="21"/>
      <c r="AH806" s="21"/>
      <c r="AI806" s="21"/>
      <c r="AJ806" s="21"/>
      <c r="AK806" s="21"/>
      <c r="AL806" s="21"/>
      <c r="AM806" s="21"/>
      <c r="AN806" s="21"/>
    </row>
    <row r="807" spans="1:40" ht="14.5">
      <c r="A807" s="28" t="s">
        <v>8059</v>
      </c>
      <c r="B807" s="257">
        <v>44460</v>
      </c>
      <c r="C807" s="74">
        <v>353</v>
      </c>
      <c r="D807" s="74">
        <v>353</v>
      </c>
      <c r="E807" s="74">
        <v>28</v>
      </c>
      <c r="F807" s="300"/>
      <c r="G807" s="103">
        <v>7</v>
      </c>
      <c r="H807" s="74"/>
      <c r="I807" s="102">
        <v>14</v>
      </c>
      <c r="J807" s="74"/>
      <c r="K807" s="74" t="s">
        <v>8067</v>
      </c>
      <c r="L807" s="74"/>
      <c r="M807" s="74"/>
      <c r="N807" s="21"/>
      <c r="O807" s="74"/>
      <c r="P807" s="74"/>
      <c r="Q807" s="74">
        <v>5</v>
      </c>
      <c r="R807" s="74">
        <v>118</v>
      </c>
      <c r="S807" s="74">
        <v>0</v>
      </c>
      <c r="T807" s="74"/>
      <c r="U807" s="9"/>
      <c r="V807" s="9"/>
      <c r="W807" s="9"/>
      <c r="X807" s="21"/>
      <c r="Y807" s="21"/>
      <c r="Z807" s="21"/>
      <c r="AA807" s="21"/>
      <c r="AB807" s="21"/>
      <c r="AC807" s="21"/>
      <c r="AD807" s="21"/>
      <c r="AE807" s="21"/>
      <c r="AF807" s="21"/>
      <c r="AG807" s="21"/>
      <c r="AH807" s="21"/>
      <c r="AI807" s="21"/>
      <c r="AJ807" s="21"/>
      <c r="AK807" s="21"/>
      <c r="AL807" s="21"/>
      <c r="AM807" s="21"/>
      <c r="AN807" s="21"/>
    </row>
    <row r="808" spans="1:40" ht="14.5">
      <c r="A808" s="353" t="s">
        <v>8068</v>
      </c>
      <c r="B808" s="257">
        <v>44463</v>
      </c>
      <c r="C808" s="74">
        <v>712</v>
      </c>
      <c r="D808" s="74">
        <v>712</v>
      </c>
      <c r="E808" s="74"/>
      <c r="F808" s="300" t="s">
        <v>8076</v>
      </c>
      <c r="G808" s="103"/>
      <c r="H808" s="74"/>
      <c r="I808" s="103"/>
      <c r="J808" s="74"/>
      <c r="K808" s="74" t="s">
        <v>8079</v>
      </c>
      <c r="L808" s="74"/>
      <c r="M808" s="74">
        <v>103</v>
      </c>
      <c r="N808" s="21" t="s">
        <v>8078</v>
      </c>
      <c r="O808" s="74">
        <v>29</v>
      </c>
      <c r="P808" s="74"/>
      <c r="Q808" s="74">
        <v>5</v>
      </c>
      <c r="R808" s="74"/>
      <c r="S808" s="74"/>
      <c r="T808" s="74"/>
      <c r="U808" s="9"/>
      <c r="V808" s="9"/>
      <c r="W808" s="9"/>
      <c r="X808" s="21"/>
      <c r="Y808" s="21"/>
      <c r="Z808" s="21"/>
      <c r="AA808" s="21"/>
      <c r="AB808" s="21"/>
      <c r="AC808" s="21"/>
      <c r="AD808" s="21"/>
      <c r="AE808" s="21"/>
      <c r="AF808" s="21"/>
      <c r="AG808" s="21"/>
      <c r="AH808" s="21"/>
      <c r="AI808" s="21"/>
      <c r="AJ808" s="21"/>
      <c r="AK808" s="21"/>
      <c r="AL808" s="21"/>
      <c r="AM808" s="21"/>
      <c r="AN808" s="21"/>
    </row>
    <row r="809" spans="1:40" ht="14.5">
      <c r="A809" s="40" t="s">
        <v>8086</v>
      </c>
      <c r="B809" s="257">
        <v>44407</v>
      </c>
      <c r="C809" s="74">
        <v>5089</v>
      </c>
      <c r="D809" s="74">
        <v>5089</v>
      </c>
      <c r="E809" s="74"/>
      <c r="F809" s="300"/>
      <c r="G809" s="103"/>
      <c r="H809" s="220">
        <v>87</v>
      </c>
      <c r="I809" s="102">
        <v>488</v>
      </c>
      <c r="J809" s="354">
        <v>1400</v>
      </c>
      <c r="K809" s="74"/>
      <c r="L809" s="74"/>
      <c r="M809" s="74"/>
      <c r="N809" s="21"/>
      <c r="O809" s="74"/>
      <c r="P809" s="74"/>
      <c r="Q809" s="74"/>
      <c r="R809" s="74"/>
      <c r="S809" s="74"/>
      <c r="T809" s="74"/>
      <c r="U809" s="9"/>
      <c r="V809" s="9"/>
      <c r="W809" s="9"/>
      <c r="X809" s="21"/>
      <c r="Y809" s="21"/>
      <c r="Z809" s="21"/>
      <c r="AA809" s="21"/>
      <c r="AB809" s="21"/>
      <c r="AC809" s="21"/>
      <c r="AD809" s="21"/>
      <c r="AE809" s="21"/>
      <c r="AF809" s="21"/>
      <c r="AG809" s="21"/>
      <c r="AH809" s="21"/>
      <c r="AI809" s="21"/>
      <c r="AJ809" s="21"/>
      <c r="AK809" s="21"/>
      <c r="AL809" s="21"/>
      <c r="AM809" s="21"/>
      <c r="AN809" s="21"/>
    </row>
    <row r="810" spans="1:40" ht="14.5">
      <c r="A810" s="40" t="s">
        <v>8087</v>
      </c>
      <c r="B810" s="257">
        <v>44407</v>
      </c>
      <c r="C810" s="74">
        <v>3868</v>
      </c>
      <c r="D810" s="74">
        <v>3868</v>
      </c>
      <c r="E810" s="74"/>
      <c r="F810" s="300"/>
      <c r="G810" s="103"/>
      <c r="H810" s="220">
        <v>96</v>
      </c>
      <c r="I810" s="102">
        <v>572</v>
      </c>
      <c r="J810" s="354">
        <v>1173</v>
      </c>
      <c r="K810" s="74"/>
      <c r="L810" s="74"/>
      <c r="M810" s="74"/>
      <c r="N810" s="21"/>
      <c r="O810" s="74"/>
      <c r="P810" s="74"/>
      <c r="Q810" s="74"/>
      <c r="R810" s="74"/>
      <c r="S810" s="74"/>
      <c r="T810" s="74"/>
      <c r="U810" s="9"/>
      <c r="V810" s="9"/>
      <c r="W810" s="9"/>
      <c r="X810" s="21"/>
      <c r="Y810" s="21"/>
      <c r="Z810" s="21"/>
      <c r="AA810" s="21"/>
      <c r="AB810" s="21"/>
      <c r="AC810" s="21"/>
      <c r="AD810" s="21"/>
      <c r="AE810" s="21"/>
      <c r="AF810" s="21"/>
      <c r="AG810" s="21"/>
      <c r="AH810" s="21"/>
      <c r="AI810" s="21"/>
      <c r="AJ810" s="21"/>
      <c r="AK810" s="21"/>
      <c r="AL810" s="21"/>
      <c r="AM810" s="21"/>
      <c r="AN810" s="21"/>
    </row>
    <row r="811" spans="1:40" ht="14.5">
      <c r="A811" s="40" t="s">
        <v>8090</v>
      </c>
      <c r="B811" s="257">
        <v>44485</v>
      </c>
      <c r="C811" s="74">
        <v>199</v>
      </c>
      <c r="D811" s="74">
        <v>199</v>
      </c>
      <c r="E811" s="74"/>
      <c r="F811" s="300" t="s">
        <v>8103</v>
      </c>
      <c r="G811" s="103"/>
      <c r="H811" s="74"/>
      <c r="I811" s="103"/>
      <c r="J811" s="74"/>
      <c r="K811" s="74"/>
      <c r="L811" s="74"/>
      <c r="M811" s="74"/>
      <c r="N811" s="21" t="s">
        <v>8104</v>
      </c>
      <c r="O811" s="74">
        <v>13</v>
      </c>
      <c r="P811" s="74"/>
      <c r="Q811" s="74">
        <v>3</v>
      </c>
      <c r="R811" s="74"/>
      <c r="S811" s="74">
        <v>1</v>
      </c>
      <c r="T811" s="74"/>
      <c r="U811" s="9"/>
      <c r="V811" s="9"/>
      <c r="W811" s="9"/>
      <c r="X811" s="21"/>
      <c r="Y811" s="21"/>
      <c r="Z811" s="21"/>
      <c r="AA811" s="21"/>
      <c r="AB811" s="21"/>
      <c r="AC811" s="21"/>
      <c r="AD811" s="21"/>
      <c r="AE811" s="21"/>
      <c r="AF811" s="21"/>
      <c r="AG811" s="21"/>
      <c r="AH811" s="21"/>
      <c r="AI811" s="21"/>
      <c r="AJ811" s="21"/>
      <c r="AK811" s="21"/>
      <c r="AL811" s="21"/>
      <c r="AM811" s="21"/>
      <c r="AN811" s="21"/>
    </row>
    <row r="812" spans="1:40" ht="14.5">
      <c r="A812" s="40" t="s">
        <v>8109</v>
      </c>
      <c r="B812" s="356">
        <v>44488</v>
      </c>
      <c r="C812" s="74">
        <v>47</v>
      </c>
      <c r="D812" s="74">
        <v>47</v>
      </c>
      <c r="E812" s="74"/>
      <c r="F812" s="300" t="s">
        <v>8114</v>
      </c>
      <c r="G812" s="103"/>
      <c r="H812" s="74"/>
      <c r="I812" s="102">
        <v>6</v>
      </c>
      <c r="J812" s="74">
        <v>41</v>
      </c>
      <c r="K812" s="74" t="s">
        <v>8119</v>
      </c>
      <c r="L812" s="74">
        <v>1</v>
      </c>
      <c r="M812" s="74">
        <v>13</v>
      </c>
      <c r="N812" s="21" t="s">
        <v>8118</v>
      </c>
      <c r="O812" s="74"/>
      <c r="P812" s="74">
        <v>4</v>
      </c>
      <c r="Q812" s="74"/>
      <c r="R812" s="74">
        <v>17</v>
      </c>
      <c r="S812" s="74"/>
      <c r="T812" s="74"/>
      <c r="U812" s="9"/>
      <c r="V812" s="9"/>
      <c r="W812" s="9"/>
      <c r="X812" s="21"/>
      <c r="Y812" s="21"/>
      <c r="Z812" s="21"/>
      <c r="AA812" s="21"/>
      <c r="AB812" s="21"/>
      <c r="AC812" s="21"/>
      <c r="AD812" s="21"/>
      <c r="AE812" s="21"/>
      <c r="AF812" s="21"/>
      <c r="AG812" s="21"/>
      <c r="AH812" s="21"/>
      <c r="AI812" s="21"/>
      <c r="AJ812" s="21"/>
      <c r="AK812" s="21"/>
      <c r="AL812" s="21"/>
      <c r="AM812" s="21"/>
      <c r="AN812" s="21"/>
    </row>
    <row r="813" spans="1:40" ht="14.5">
      <c r="A813" s="40" t="s">
        <v>8122</v>
      </c>
      <c r="B813" s="257">
        <v>44487</v>
      </c>
      <c r="C813" s="74">
        <v>29</v>
      </c>
      <c r="D813" s="74">
        <v>29</v>
      </c>
      <c r="E813" s="74"/>
      <c r="F813" s="300"/>
      <c r="G813" s="103"/>
      <c r="H813" s="74"/>
      <c r="I813" s="103"/>
      <c r="J813" s="74"/>
      <c r="K813" s="74"/>
      <c r="L813" s="74"/>
      <c r="M813" s="74"/>
      <c r="N813" s="21"/>
      <c r="O813" s="74"/>
      <c r="P813" s="74"/>
      <c r="Q813" s="74">
        <v>0</v>
      </c>
      <c r="R813" s="74"/>
      <c r="S813" s="74"/>
      <c r="T813" s="74"/>
      <c r="U813" s="9"/>
      <c r="V813" s="9"/>
      <c r="W813" s="9"/>
      <c r="X813" s="21"/>
      <c r="Y813" s="21"/>
      <c r="Z813" s="21"/>
      <c r="AA813" s="21"/>
      <c r="AB813" s="21"/>
      <c r="AC813" s="21"/>
      <c r="AD813" s="21"/>
      <c r="AE813" s="21"/>
      <c r="AF813" s="21"/>
      <c r="AG813" s="21"/>
      <c r="AH813" s="21"/>
      <c r="AI813" s="21"/>
      <c r="AJ813" s="21"/>
      <c r="AK813" s="21"/>
      <c r="AL813" s="21"/>
      <c r="AM813" s="21"/>
      <c r="AN813" s="21"/>
    </row>
    <row r="814" spans="1:40" ht="14.5">
      <c r="A814" s="40" t="s">
        <v>8135</v>
      </c>
      <c r="B814" s="352">
        <v>44501</v>
      </c>
      <c r="C814" s="74">
        <v>28</v>
      </c>
      <c r="D814" s="74">
        <v>28</v>
      </c>
      <c r="E814" s="74"/>
      <c r="F814" s="300" t="s">
        <v>8140</v>
      </c>
      <c r="G814" s="103"/>
      <c r="H814" s="74"/>
      <c r="I814" s="102">
        <v>2</v>
      </c>
      <c r="J814" s="74"/>
      <c r="K814" s="74"/>
      <c r="L814" s="74"/>
      <c r="M814" s="74"/>
      <c r="N814" s="21"/>
      <c r="O814" s="74">
        <v>3</v>
      </c>
      <c r="P814" s="74"/>
      <c r="Q814" s="74"/>
      <c r="R814" s="74"/>
      <c r="S814" s="74">
        <v>1</v>
      </c>
      <c r="T814" s="74"/>
      <c r="U814" s="9"/>
      <c r="V814" s="9"/>
      <c r="W814" s="9"/>
      <c r="X814" s="21"/>
      <c r="Y814" s="21"/>
      <c r="Z814" s="21"/>
      <c r="AA814" s="21"/>
      <c r="AB814" s="21"/>
      <c r="AC814" s="21"/>
      <c r="AD814" s="21"/>
      <c r="AE814" s="21"/>
      <c r="AF814" s="21"/>
      <c r="AG814" s="21"/>
      <c r="AH814" s="21"/>
      <c r="AI814" s="21"/>
      <c r="AJ814" s="21"/>
      <c r="AK814" s="21"/>
      <c r="AL814" s="21"/>
      <c r="AM814" s="21"/>
      <c r="AN814" s="21"/>
    </row>
    <row r="815" spans="1:40" ht="14.5">
      <c r="A815" s="40" t="s">
        <v>8150</v>
      </c>
      <c r="B815" s="352">
        <v>44496</v>
      </c>
      <c r="C815" s="319">
        <v>791</v>
      </c>
      <c r="D815" s="319">
        <v>791</v>
      </c>
      <c r="E815" s="74"/>
      <c r="F815" s="300"/>
      <c r="G815" s="103"/>
      <c r="H815" s="74"/>
      <c r="I815" s="102">
        <v>63</v>
      </c>
      <c r="J815" s="74"/>
      <c r="K815" s="74"/>
      <c r="L815" s="74"/>
      <c r="M815" s="74"/>
      <c r="N815" s="21"/>
      <c r="O815" s="74">
        <v>90</v>
      </c>
      <c r="P815" s="74"/>
      <c r="Q815" s="74">
        <v>3</v>
      </c>
      <c r="R815" s="74"/>
      <c r="S815" s="74"/>
      <c r="T815" s="74"/>
      <c r="U815" s="9"/>
      <c r="V815" s="9"/>
      <c r="W815" s="9"/>
      <c r="X815" s="21"/>
      <c r="Y815" s="21"/>
      <c r="Z815" s="21"/>
      <c r="AA815" s="21"/>
      <c r="AB815" s="21"/>
      <c r="AC815" s="21"/>
      <c r="AD815" s="21"/>
      <c r="AE815" s="21"/>
      <c r="AF815" s="21"/>
      <c r="AG815" s="21"/>
      <c r="AH815" s="21"/>
      <c r="AI815" s="21"/>
      <c r="AJ815" s="21"/>
      <c r="AK815" s="21"/>
      <c r="AL815" s="21"/>
      <c r="AM815" s="21"/>
      <c r="AN815" s="21"/>
    </row>
    <row r="816" spans="1:40" ht="14.5">
      <c r="A816" s="40" t="s">
        <v>8151</v>
      </c>
      <c r="B816" s="352">
        <v>44496</v>
      </c>
      <c r="C816" s="319">
        <v>1396</v>
      </c>
      <c r="D816" s="319">
        <v>1396</v>
      </c>
      <c r="E816" s="74"/>
      <c r="F816" s="300"/>
      <c r="G816" s="103"/>
      <c r="H816" s="74"/>
      <c r="I816" s="102">
        <v>85</v>
      </c>
      <c r="J816" s="74"/>
      <c r="K816" s="74"/>
      <c r="L816" s="74"/>
      <c r="M816" s="74"/>
      <c r="N816" s="21"/>
      <c r="O816" s="74">
        <v>159</v>
      </c>
      <c r="P816" s="74"/>
      <c r="Q816" s="74">
        <v>6</v>
      </c>
      <c r="R816" s="74"/>
      <c r="S816" s="74"/>
      <c r="T816" s="74"/>
      <c r="U816" s="9"/>
      <c r="V816" s="9"/>
      <c r="W816" s="9"/>
      <c r="X816" s="21"/>
      <c r="Y816" s="21"/>
      <c r="Z816" s="21"/>
      <c r="AA816" s="21"/>
      <c r="AB816" s="21"/>
      <c r="AC816" s="21"/>
      <c r="AD816" s="21"/>
      <c r="AE816" s="21"/>
      <c r="AF816" s="21"/>
      <c r="AG816" s="21"/>
      <c r="AH816" s="21"/>
      <c r="AI816" s="21"/>
      <c r="AJ816" s="21"/>
      <c r="AK816" s="21"/>
      <c r="AL816" s="21"/>
      <c r="AM816" s="21"/>
      <c r="AN816" s="21"/>
    </row>
    <row r="817" spans="1:40" ht="14.5">
      <c r="A817" s="40" t="s">
        <v>8160</v>
      </c>
      <c r="B817" s="352" t="s">
        <v>8163</v>
      </c>
      <c r="C817" s="319">
        <v>42</v>
      </c>
      <c r="D817" s="319">
        <v>42</v>
      </c>
      <c r="E817" s="74"/>
      <c r="F817" s="300" t="s">
        <v>8170</v>
      </c>
      <c r="G817" s="103"/>
      <c r="H817" s="74"/>
      <c r="I817" s="103"/>
      <c r="J817" s="74"/>
      <c r="K817" s="74" t="s">
        <v>8175</v>
      </c>
      <c r="L817" s="74"/>
      <c r="M817" s="74"/>
      <c r="N817" s="21" t="s">
        <v>8171</v>
      </c>
      <c r="O817" s="74"/>
      <c r="P817" s="74"/>
      <c r="Q817" s="74"/>
      <c r="R817" s="74"/>
      <c r="S817" s="74"/>
      <c r="T817" s="74"/>
      <c r="U817" s="9"/>
      <c r="V817" s="9"/>
      <c r="W817" s="9"/>
      <c r="X817" s="21"/>
      <c r="Y817" s="21"/>
      <c r="Z817" s="21"/>
      <c r="AA817" s="21"/>
      <c r="AB817" s="21"/>
      <c r="AC817" s="21"/>
      <c r="AD817" s="21"/>
      <c r="AE817" s="21"/>
      <c r="AF817" s="21"/>
      <c r="AG817" s="21"/>
      <c r="AH817" s="21"/>
      <c r="AI817" s="21"/>
      <c r="AJ817" s="21"/>
      <c r="AK817" s="21"/>
      <c r="AL817" s="21"/>
      <c r="AM817" s="21"/>
      <c r="AN817" s="21"/>
    </row>
    <row r="818" spans="1:40" ht="14.5">
      <c r="A818" s="40" t="s">
        <v>500</v>
      </c>
      <c r="B818" s="257">
        <v>44498</v>
      </c>
      <c r="C818" s="319">
        <v>851</v>
      </c>
      <c r="D818" s="319">
        <v>851</v>
      </c>
      <c r="E818" s="311">
        <v>512</v>
      </c>
      <c r="F818" s="300" t="s">
        <v>8187</v>
      </c>
      <c r="G818" s="103"/>
      <c r="H818" s="74"/>
      <c r="I818" s="102">
        <v>160</v>
      </c>
      <c r="J818" s="74"/>
      <c r="K818" s="74" t="s">
        <v>8189</v>
      </c>
      <c r="L818" s="74"/>
      <c r="M818" s="74">
        <v>154</v>
      </c>
      <c r="N818" s="21" t="s">
        <v>8188</v>
      </c>
      <c r="O818" s="74">
        <v>177</v>
      </c>
      <c r="P818" s="74"/>
      <c r="Q818" s="74">
        <v>53</v>
      </c>
      <c r="R818" s="74"/>
      <c r="S818" s="74"/>
      <c r="T818" s="74"/>
      <c r="U818" s="9"/>
      <c r="V818" s="9"/>
      <c r="W818" s="9"/>
      <c r="X818" s="21"/>
      <c r="Y818" s="21"/>
      <c r="Z818" s="21"/>
      <c r="AA818" s="21"/>
      <c r="AB818" s="21"/>
      <c r="AC818" s="21"/>
      <c r="AD818" s="21"/>
      <c r="AE818" s="21"/>
      <c r="AF818" s="21"/>
      <c r="AG818" s="21"/>
      <c r="AH818" s="21"/>
      <c r="AI818" s="21"/>
      <c r="AJ818" s="21"/>
      <c r="AK818" s="21"/>
      <c r="AL818" s="21"/>
      <c r="AM818" s="21"/>
      <c r="AN818" s="21"/>
    </row>
    <row r="819" spans="1:40" ht="14.5">
      <c r="A819" s="40" t="s">
        <v>1678</v>
      </c>
      <c r="B819" s="352" t="s">
        <v>8192</v>
      </c>
      <c r="C819" s="319">
        <v>2836</v>
      </c>
      <c r="D819" s="319">
        <v>2836</v>
      </c>
      <c r="E819" s="311">
        <v>450</v>
      </c>
      <c r="F819" s="300"/>
      <c r="G819" s="103"/>
      <c r="H819" s="220">
        <v>64</v>
      </c>
      <c r="I819" s="103">
        <v>248</v>
      </c>
      <c r="J819" s="74">
        <v>2493</v>
      </c>
      <c r="K819" s="74"/>
      <c r="L819" s="74"/>
      <c r="M819" s="74"/>
      <c r="N819" s="21"/>
      <c r="O819" s="74">
        <v>7</v>
      </c>
      <c r="P819" s="74"/>
      <c r="Q819" s="74">
        <v>20</v>
      </c>
      <c r="R819" s="74"/>
      <c r="S819" s="74">
        <v>7</v>
      </c>
      <c r="T819" s="74"/>
      <c r="U819" s="9"/>
      <c r="V819" s="9"/>
      <c r="W819" s="9"/>
      <c r="X819" s="21"/>
      <c r="Y819" s="21"/>
      <c r="Z819" s="21"/>
      <c r="AA819" s="21"/>
      <c r="AB819" s="21"/>
      <c r="AC819" s="21"/>
      <c r="AD819" s="21"/>
      <c r="AE819" s="21"/>
      <c r="AF819" s="21"/>
      <c r="AG819" s="21"/>
      <c r="AH819" s="21"/>
      <c r="AI819" s="21"/>
      <c r="AJ819" s="21"/>
      <c r="AK819" s="21"/>
      <c r="AL819" s="21"/>
      <c r="AM819" s="21"/>
      <c r="AN819" s="21"/>
    </row>
    <row r="820" spans="1:40" ht="14.5">
      <c r="A820" s="40" t="s">
        <v>8201</v>
      </c>
      <c r="B820" s="352" t="s">
        <v>8197</v>
      </c>
      <c r="C820" s="319">
        <v>74</v>
      </c>
      <c r="D820" s="319">
        <v>67</v>
      </c>
      <c r="E820" s="311"/>
      <c r="F820" s="300"/>
      <c r="G820" s="103">
        <v>3</v>
      </c>
      <c r="H820" s="74">
        <v>4</v>
      </c>
      <c r="I820" s="360">
        <v>60</v>
      </c>
      <c r="J820" s="74"/>
      <c r="K820" s="74"/>
      <c r="L820" s="74"/>
      <c r="M820" s="74"/>
      <c r="N820" s="21"/>
      <c r="O820" s="74"/>
      <c r="P820" s="74"/>
      <c r="Q820" s="74"/>
      <c r="R820" s="74"/>
      <c r="S820" s="74"/>
      <c r="T820" s="74"/>
      <c r="U820" s="9"/>
      <c r="V820" s="9"/>
      <c r="W820" s="9"/>
      <c r="X820" s="21"/>
      <c r="Y820" s="21"/>
      <c r="Z820" s="21"/>
      <c r="AA820" s="21"/>
      <c r="AB820" s="21"/>
      <c r="AC820" s="21"/>
      <c r="AD820" s="21"/>
      <c r="AE820" s="21"/>
      <c r="AF820" s="21"/>
      <c r="AG820" s="21"/>
      <c r="AH820" s="21"/>
      <c r="AI820" s="21"/>
      <c r="AJ820" s="21"/>
      <c r="AK820" s="21"/>
      <c r="AL820" s="21"/>
      <c r="AM820" s="21"/>
      <c r="AN820" s="21"/>
    </row>
    <row r="821" spans="1:40" ht="14.5">
      <c r="A821" s="40" t="s">
        <v>8202</v>
      </c>
      <c r="B821" s="352" t="s">
        <v>8197</v>
      </c>
      <c r="C821" s="319">
        <v>48</v>
      </c>
      <c r="D821" s="319">
        <v>41</v>
      </c>
      <c r="E821" s="311"/>
      <c r="F821" s="300"/>
      <c r="G821" s="103">
        <v>2</v>
      </c>
      <c r="H821" s="74">
        <v>7</v>
      </c>
      <c r="I821" s="360">
        <v>32</v>
      </c>
      <c r="J821" s="74"/>
      <c r="K821" s="74"/>
      <c r="L821" s="74"/>
      <c r="M821" s="74"/>
      <c r="N821" s="21"/>
      <c r="O821" s="74"/>
      <c r="P821" s="74"/>
      <c r="Q821" s="74"/>
      <c r="R821" s="74"/>
      <c r="S821" s="74"/>
      <c r="T821" s="74"/>
      <c r="U821" s="9"/>
      <c r="V821" s="9"/>
      <c r="W821" s="9"/>
      <c r="X821" s="21"/>
      <c r="Y821" s="21"/>
      <c r="Z821" s="21"/>
      <c r="AA821" s="21"/>
      <c r="AB821" s="21"/>
      <c r="AC821" s="21"/>
      <c r="AD821" s="21"/>
      <c r="AE821" s="21"/>
      <c r="AF821" s="21"/>
      <c r="AG821" s="21"/>
      <c r="AH821" s="21"/>
      <c r="AI821" s="21"/>
      <c r="AJ821" s="21"/>
      <c r="AK821" s="21"/>
      <c r="AL821" s="21"/>
      <c r="AM821" s="21"/>
      <c r="AN821" s="21"/>
    </row>
    <row r="822" spans="1:40" ht="14.5">
      <c r="A822" s="40" t="s">
        <v>8212</v>
      </c>
      <c r="B822" s="352" t="s">
        <v>8217</v>
      </c>
      <c r="C822" s="319">
        <v>3312</v>
      </c>
      <c r="D822" s="319">
        <v>3213</v>
      </c>
      <c r="E822" s="311">
        <v>834</v>
      </c>
      <c r="F822" s="300" t="s">
        <v>8220</v>
      </c>
      <c r="G822" s="103">
        <v>567</v>
      </c>
      <c r="H822" s="74"/>
      <c r="I822" s="103"/>
      <c r="J822" s="74"/>
      <c r="K822" s="74" t="s">
        <v>8222</v>
      </c>
      <c r="L822" s="74"/>
      <c r="M822" s="74"/>
      <c r="N822" s="21"/>
      <c r="O822" s="74"/>
      <c r="P822" s="74"/>
      <c r="Q822" s="74">
        <v>99</v>
      </c>
      <c r="R822" s="74"/>
      <c r="S822" s="74"/>
      <c r="T822" s="74" t="s">
        <v>8221</v>
      </c>
      <c r="U822" s="9"/>
      <c r="V822" s="9"/>
      <c r="W822" s="9"/>
      <c r="X822" s="21"/>
      <c r="Y822" s="21"/>
      <c r="Z822" s="21"/>
      <c r="AA822" s="21"/>
      <c r="AB822" s="21"/>
      <c r="AC822" s="21"/>
      <c r="AD822" s="21"/>
      <c r="AE822" s="21"/>
      <c r="AF822" s="21"/>
      <c r="AG822" s="21"/>
      <c r="AH822" s="21"/>
      <c r="AI822" s="21"/>
      <c r="AJ822" s="21"/>
      <c r="AK822" s="21"/>
      <c r="AL822" s="21"/>
      <c r="AM822" s="21"/>
      <c r="AN822" s="21"/>
    </row>
    <row r="823" spans="1:40" ht="14.5">
      <c r="A823" s="40" t="s">
        <v>8215</v>
      </c>
      <c r="B823" s="352" t="s">
        <v>8147</v>
      </c>
      <c r="C823" s="319">
        <v>69</v>
      </c>
      <c r="D823" s="319">
        <v>63</v>
      </c>
      <c r="E823" s="311"/>
      <c r="F823" s="300"/>
      <c r="G823" s="103"/>
      <c r="H823" s="74"/>
      <c r="I823" s="102">
        <v>14</v>
      </c>
      <c r="J823" s="74"/>
      <c r="K823" s="74" t="s">
        <v>8233</v>
      </c>
      <c r="L823" s="74"/>
      <c r="M823" s="74"/>
      <c r="N823" s="21"/>
      <c r="O823" s="74"/>
      <c r="P823" s="74"/>
      <c r="Q823" s="74">
        <v>2</v>
      </c>
      <c r="R823" s="74">
        <v>13</v>
      </c>
      <c r="S823" s="74"/>
      <c r="T823" s="74"/>
      <c r="U823" s="9"/>
      <c r="V823" s="9"/>
      <c r="W823" s="9"/>
      <c r="X823" s="21"/>
      <c r="Y823" s="21"/>
      <c r="Z823" s="21"/>
      <c r="AA823" s="21"/>
      <c r="AB823" s="21"/>
      <c r="AC823" s="21"/>
      <c r="AD823" s="21"/>
      <c r="AE823" s="21"/>
      <c r="AF823" s="21"/>
      <c r="AG823" s="21"/>
      <c r="AH823" s="21"/>
      <c r="AI823" s="21"/>
      <c r="AJ823" s="21"/>
      <c r="AK823" s="21"/>
      <c r="AL823" s="21"/>
      <c r="AM823" s="21"/>
      <c r="AN823" s="21"/>
    </row>
    <row r="824" spans="1:40" ht="14.5">
      <c r="A824" s="40" t="s">
        <v>8237</v>
      </c>
      <c r="B824" s="352">
        <v>44503</v>
      </c>
      <c r="C824" s="319">
        <v>101</v>
      </c>
      <c r="D824" s="319">
        <v>101</v>
      </c>
      <c r="E824" s="311"/>
      <c r="F824" s="300" t="s">
        <v>8244</v>
      </c>
      <c r="G824" s="103"/>
      <c r="H824" s="74"/>
      <c r="I824" s="102">
        <v>29</v>
      </c>
      <c r="J824" s="74"/>
      <c r="K824" s="74" t="s">
        <v>8246</v>
      </c>
      <c r="L824" s="74"/>
      <c r="M824" s="74"/>
      <c r="N824" s="21" t="s">
        <v>8245</v>
      </c>
      <c r="O824" s="74">
        <v>38</v>
      </c>
      <c r="P824" s="74">
        <v>0</v>
      </c>
      <c r="Q824" s="74"/>
      <c r="R824" s="74">
        <v>16</v>
      </c>
      <c r="S824" s="74">
        <v>0</v>
      </c>
      <c r="T824" s="74"/>
      <c r="U824" s="9"/>
      <c r="V824" s="9"/>
      <c r="W824" s="9"/>
      <c r="X824" s="21"/>
      <c r="Y824" s="21"/>
      <c r="Z824" s="21"/>
      <c r="AA824" s="21"/>
      <c r="AB824" s="21"/>
      <c r="AC824" s="21"/>
      <c r="AD824" s="21"/>
      <c r="AE824" s="21"/>
      <c r="AF824" s="21"/>
      <c r="AG824" s="21"/>
      <c r="AH824" s="21"/>
      <c r="AI824" s="21"/>
      <c r="AJ824" s="21"/>
      <c r="AK824" s="21"/>
      <c r="AL824" s="21"/>
      <c r="AM824" s="21"/>
      <c r="AN824" s="21"/>
    </row>
    <row r="825" spans="1:40" ht="14.5">
      <c r="A825" s="40" t="s">
        <v>1573</v>
      </c>
      <c r="B825" s="352">
        <v>44508</v>
      </c>
      <c r="C825" s="319">
        <v>254</v>
      </c>
      <c r="D825" s="319">
        <v>254</v>
      </c>
      <c r="E825" s="311"/>
      <c r="F825" s="314" t="s">
        <v>8254</v>
      </c>
      <c r="G825" s="103"/>
      <c r="H825" s="74"/>
      <c r="I825" s="102">
        <v>55</v>
      </c>
      <c r="J825" s="74"/>
      <c r="K825" s="74" t="s">
        <v>8257</v>
      </c>
      <c r="L825" s="74"/>
      <c r="M825" s="74">
        <v>36</v>
      </c>
      <c r="N825" s="21" t="s">
        <v>8256</v>
      </c>
      <c r="O825" s="74">
        <v>38</v>
      </c>
      <c r="P825" s="74"/>
      <c r="Q825" s="74"/>
      <c r="R825" s="74">
        <v>42</v>
      </c>
      <c r="S825" s="74">
        <v>6</v>
      </c>
      <c r="T825" s="74"/>
      <c r="U825" s="9"/>
      <c r="V825" s="9"/>
      <c r="W825" s="9"/>
      <c r="X825" s="21"/>
      <c r="Y825" s="21"/>
      <c r="Z825" s="21"/>
      <c r="AA825" s="21"/>
      <c r="AB825" s="21"/>
      <c r="AC825" s="21"/>
      <c r="AD825" s="21"/>
      <c r="AE825" s="21"/>
      <c r="AF825" s="21"/>
      <c r="AG825" s="21"/>
      <c r="AH825" s="21"/>
      <c r="AI825" s="21"/>
      <c r="AJ825" s="21"/>
      <c r="AK825" s="21"/>
      <c r="AL825" s="21"/>
      <c r="AM825" s="21"/>
      <c r="AN825" s="21"/>
    </row>
    <row r="826" spans="1:40" ht="14.5">
      <c r="A826" s="40" t="s">
        <v>8260</v>
      </c>
      <c r="B826" s="352">
        <v>44505</v>
      </c>
      <c r="C826" s="319">
        <v>57</v>
      </c>
      <c r="D826" s="319">
        <v>57</v>
      </c>
      <c r="E826" s="311"/>
      <c r="F826" s="314" t="s">
        <v>8267</v>
      </c>
      <c r="G826" s="103"/>
      <c r="H826" s="74"/>
      <c r="I826" s="102">
        <v>9</v>
      </c>
      <c r="J826" s="74"/>
      <c r="K826" s="74"/>
      <c r="L826" s="74"/>
      <c r="M826" s="74"/>
      <c r="N826" s="21" t="s">
        <v>8268</v>
      </c>
      <c r="O826" s="74"/>
      <c r="P826" s="74"/>
      <c r="Q826" s="74"/>
      <c r="R826" s="74">
        <v>9</v>
      </c>
      <c r="S826" s="74"/>
      <c r="T826" s="74"/>
      <c r="U826" s="9"/>
      <c r="V826" s="9"/>
      <c r="W826" s="9"/>
      <c r="X826" s="21"/>
      <c r="Y826" s="21"/>
      <c r="Z826" s="21"/>
      <c r="AA826" s="21"/>
      <c r="AB826" s="21"/>
      <c r="AC826" s="21"/>
      <c r="AD826" s="21"/>
      <c r="AE826" s="21"/>
      <c r="AF826" s="21"/>
      <c r="AG826" s="21"/>
      <c r="AH826" s="21"/>
      <c r="AI826" s="21"/>
      <c r="AJ826" s="21"/>
      <c r="AK826" s="21"/>
      <c r="AL826" s="21"/>
      <c r="AM826" s="21"/>
      <c r="AN826" s="21"/>
    </row>
    <row r="827" spans="1:40" ht="14.5">
      <c r="A827" s="40" t="s">
        <v>1772</v>
      </c>
      <c r="B827" s="352">
        <v>44503</v>
      </c>
      <c r="C827" s="319">
        <v>30</v>
      </c>
      <c r="D827" s="319">
        <v>28</v>
      </c>
      <c r="E827" s="311"/>
      <c r="F827" s="314" t="s">
        <v>8288</v>
      </c>
      <c r="G827" s="103"/>
      <c r="H827" s="74"/>
      <c r="I827" s="103"/>
      <c r="J827" s="74"/>
      <c r="K827" s="74"/>
      <c r="L827" s="74"/>
      <c r="M827" s="74"/>
      <c r="N827" s="21"/>
      <c r="O827" s="74"/>
      <c r="P827" s="74" t="s">
        <v>8282</v>
      </c>
      <c r="Q827" s="74"/>
      <c r="R827" s="74"/>
      <c r="S827" s="74"/>
      <c r="T827" s="74"/>
      <c r="U827" s="9"/>
      <c r="V827" s="9"/>
      <c r="W827" s="9"/>
      <c r="X827" s="21"/>
      <c r="Y827" s="21"/>
      <c r="Z827" s="21"/>
      <c r="AA827" s="21"/>
      <c r="AB827" s="21"/>
      <c r="AC827" s="21"/>
      <c r="AD827" s="21"/>
      <c r="AE827" s="21"/>
      <c r="AF827" s="21"/>
      <c r="AG827" s="21"/>
      <c r="AH827" s="21"/>
      <c r="AI827" s="21"/>
      <c r="AJ827" s="21"/>
      <c r="AK827" s="21"/>
      <c r="AL827" s="21"/>
      <c r="AM827" s="21"/>
      <c r="AN827" s="21"/>
    </row>
    <row r="828" spans="1:40" ht="14.5">
      <c r="A828" s="40" t="s">
        <v>8289</v>
      </c>
      <c r="B828" s="352">
        <v>44504</v>
      </c>
      <c r="C828" s="319">
        <v>63</v>
      </c>
      <c r="D828" s="319">
        <v>63</v>
      </c>
      <c r="E828" s="311"/>
      <c r="F828" s="314"/>
      <c r="G828" s="103"/>
      <c r="H828" s="74"/>
      <c r="I828" s="102">
        <v>1</v>
      </c>
      <c r="J828" s="74"/>
      <c r="K828" s="74" t="s">
        <v>8296</v>
      </c>
      <c r="L828" s="74"/>
      <c r="M828" s="74"/>
      <c r="N828" s="21"/>
      <c r="O828" s="74"/>
      <c r="P828" s="74"/>
      <c r="Q828" s="74">
        <v>1</v>
      </c>
      <c r="R828" s="74"/>
      <c r="S828" s="74"/>
      <c r="T828" s="74"/>
      <c r="U828" s="9"/>
      <c r="V828" s="9"/>
      <c r="W828" s="9"/>
      <c r="X828" s="21"/>
      <c r="Y828" s="21"/>
      <c r="Z828" s="21"/>
      <c r="AA828" s="21"/>
      <c r="AB828" s="21"/>
      <c r="AC828" s="21"/>
      <c r="AD828" s="21"/>
      <c r="AE828" s="21"/>
      <c r="AF828" s="21"/>
      <c r="AG828" s="21"/>
      <c r="AH828" s="21"/>
      <c r="AI828" s="21"/>
      <c r="AJ828" s="21"/>
      <c r="AK828" s="21"/>
      <c r="AL828" s="21"/>
      <c r="AM828" s="21"/>
      <c r="AN828" s="21"/>
    </row>
    <row r="829" spans="1:40" ht="14.5">
      <c r="A829" s="40" t="s">
        <v>8304</v>
      </c>
      <c r="B829" s="352" t="s">
        <v>8300</v>
      </c>
      <c r="C829" s="319">
        <v>12</v>
      </c>
      <c r="D829" s="319">
        <v>12</v>
      </c>
      <c r="E829" s="311"/>
      <c r="F829" s="314" t="s">
        <v>8310</v>
      </c>
      <c r="G829" s="103"/>
      <c r="H829" s="74"/>
      <c r="I829" s="103"/>
      <c r="J829" s="74"/>
      <c r="K829" s="74"/>
      <c r="L829" s="74"/>
      <c r="M829" s="74"/>
      <c r="N829" s="21" t="s">
        <v>8312</v>
      </c>
      <c r="O829" s="74"/>
      <c r="P829" s="74"/>
      <c r="Q829" s="74"/>
      <c r="R829" s="74"/>
      <c r="S829" s="74"/>
      <c r="T829" s="74"/>
      <c r="U829" s="9"/>
      <c r="V829" s="9"/>
      <c r="W829" s="9"/>
      <c r="X829" s="21"/>
      <c r="Y829" s="21"/>
      <c r="Z829" s="21"/>
      <c r="AA829" s="21"/>
      <c r="AB829" s="21"/>
      <c r="AC829" s="21"/>
      <c r="AD829" s="21"/>
      <c r="AE829" s="21"/>
      <c r="AF829" s="21"/>
      <c r="AG829" s="21"/>
      <c r="AH829" s="21"/>
      <c r="AI829" s="21"/>
      <c r="AJ829" s="21"/>
      <c r="AK829" s="21"/>
      <c r="AL829" s="21"/>
      <c r="AM829" s="21"/>
      <c r="AN829" s="21"/>
    </row>
    <row r="830" spans="1:40" ht="14.5">
      <c r="A830" s="40" t="s">
        <v>8305</v>
      </c>
      <c r="B830" s="352" t="s">
        <v>8300</v>
      </c>
      <c r="C830" s="319">
        <v>18</v>
      </c>
      <c r="D830" s="319">
        <v>18</v>
      </c>
      <c r="E830" s="311"/>
      <c r="F830" s="314" t="s">
        <v>8311</v>
      </c>
      <c r="G830" s="103"/>
      <c r="H830" s="74"/>
      <c r="I830" s="103"/>
      <c r="J830" s="74"/>
      <c r="K830" s="74"/>
      <c r="L830" s="74"/>
      <c r="M830" s="74"/>
      <c r="N830" s="21" t="s">
        <v>8313</v>
      </c>
      <c r="O830" s="74"/>
      <c r="P830" s="74"/>
      <c r="Q830" s="74"/>
      <c r="R830" s="74"/>
      <c r="S830" s="74"/>
      <c r="T830" s="74"/>
      <c r="U830" s="9"/>
      <c r="V830" s="9"/>
      <c r="W830" s="9"/>
      <c r="X830" s="21"/>
      <c r="Y830" s="21"/>
      <c r="Z830" s="21"/>
      <c r="AA830" s="21"/>
      <c r="AB830" s="21"/>
      <c r="AC830" s="21"/>
      <c r="AD830" s="21"/>
      <c r="AE830" s="21"/>
      <c r="AF830" s="21"/>
      <c r="AG830" s="21"/>
      <c r="AH830" s="21"/>
      <c r="AI830" s="21"/>
      <c r="AJ830" s="21"/>
      <c r="AK830" s="21"/>
      <c r="AL830" s="21"/>
      <c r="AM830" s="21"/>
      <c r="AN830" s="21"/>
    </row>
    <row r="831" spans="1:40" ht="14.5">
      <c r="A831" s="353" t="s">
        <v>8327</v>
      </c>
      <c r="B831" s="352">
        <v>44503</v>
      </c>
      <c r="C831" s="41">
        <v>83</v>
      </c>
      <c r="D831" s="319">
        <v>83</v>
      </c>
      <c r="E831" s="311"/>
      <c r="F831" s="314" t="s">
        <v>8331</v>
      </c>
      <c r="G831" s="103"/>
      <c r="H831" s="74"/>
      <c r="I831" s="103"/>
      <c r="J831" s="74"/>
      <c r="K831" s="74"/>
      <c r="L831" s="74"/>
      <c r="M831" s="74"/>
      <c r="N831" s="21" t="s">
        <v>8336</v>
      </c>
      <c r="O831" s="74"/>
      <c r="P831" s="74"/>
      <c r="Q831" s="74"/>
      <c r="R831" s="74"/>
      <c r="S831" s="74"/>
      <c r="T831" s="74"/>
      <c r="U831" s="9"/>
      <c r="V831" s="9"/>
      <c r="W831" s="9"/>
      <c r="X831" s="21"/>
      <c r="Y831" s="21"/>
      <c r="Z831" s="21"/>
      <c r="AA831" s="21"/>
      <c r="AB831" s="21"/>
      <c r="AC831" s="21"/>
      <c r="AD831" s="21"/>
      <c r="AE831" s="21"/>
      <c r="AF831" s="21"/>
      <c r="AG831" s="21"/>
      <c r="AH831" s="21"/>
      <c r="AI831" s="21"/>
      <c r="AJ831" s="21"/>
      <c r="AK831" s="21"/>
      <c r="AL831" s="21"/>
      <c r="AM831" s="21"/>
      <c r="AN831" s="21"/>
    </row>
    <row r="832" spans="1:40" ht="14.5">
      <c r="A832" s="353" t="s">
        <v>8328</v>
      </c>
      <c r="B832" s="352">
        <v>44503</v>
      </c>
      <c r="C832" s="41">
        <v>88</v>
      </c>
      <c r="D832" s="319">
        <v>88</v>
      </c>
      <c r="E832" s="311"/>
      <c r="F832" s="314" t="s">
        <v>8332</v>
      </c>
      <c r="G832" s="103"/>
      <c r="H832" s="74"/>
      <c r="I832" s="103"/>
      <c r="J832" s="74"/>
      <c r="K832" s="74"/>
      <c r="L832" s="74"/>
      <c r="M832" s="74"/>
      <c r="N832" s="21" t="s">
        <v>8337</v>
      </c>
      <c r="O832" s="74"/>
      <c r="P832" s="74"/>
      <c r="Q832" s="74"/>
      <c r="R832" s="74"/>
      <c r="S832" s="74"/>
      <c r="T832" s="74"/>
      <c r="U832" s="9"/>
      <c r="V832" s="9"/>
      <c r="W832" s="9"/>
      <c r="X832" s="21"/>
      <c r="Y832" s="21"/>
      <c r="Z832" s="21"/>
      <c r="AA832" s="21"/>
      <c r="AB832" s="21"/>
      <c r="AC832" s="21"/>
      <c r="AD832" s="21"/>
      <c r="AE832" s="21"/>
      <c r="AF832" s="21"/>
      <c r="AG832" s="21"/>
      <c r="AH832" s="21"/>
      <c r="AI832" s="21"/>
      <c r="AJ832" s="21"/>
      <c r="AK832" s="21"/>
      <c r="AL832" s="21"/>
      <c r="AM832" s="21"/>
      <c r="AN832" s="21"/>
    </row>
    <row r="833" spans="1:40" ht="14.5">
      <c r="A833" s="40" t="s">
        <v>8348</v>
      </c>
      <c r="B833" s="352">
        <v>44515</v>
      </c>
      <c r="C833" s="41">
        <v>8</v>
      </c>
      <c r="D833" s="319">
        <v>8</v>
      </c>
      <c r="E833" s="311"/>
      <c r="F833" s="314"/>
      <c r="G833" s="103"/>
      <c r="H833" s="74"/>
      <c r="I833" s="102">
        <v>5</v>
      </c>
      <c r="J833" s="74"/>
      <c r="K833" s="74"/>
      <c r="L833" s="74"/>
      <c r="M833" s="74"/>
      <c r="N833" s="21"/>
      <c r="O833" s="74"/>
      <c r="P833" s="74">
        <v>0</v>
      </c>
      <c r="Q833" s="74"/>
      <c r="R833" s="74"/>
      <c r="S833" s="74">
        <v>1</v>
      </c>
      <c r="T833" s="74"/>
      <c r="U833" s="9"/>
      <c r="V833" s="9"/>
      <c r="W833" s="9"/>
      <c r="X833" s="21"/>
      <c r="Y833" s="21"/>
      <c r="Z833" s="21"/>
      <c r="AA833" s="21"/>
      <c r="AB833" s="21"/>
      <c r="AC833" s="21"/>
      <c r="AD833" s="21"/>
      <c r="AE833" s="21"/>
      <c r="AF833" s="21"/>
      <c r="AG833" s="21"/>
      <c r="AH833" s="21"/>
      <c r="AI833" s="21"/>
      <c r="AJ833" s="21"/>
      <c r="AK833" s="21"/>
      <c r="AL833" s="21"/>
      <c r="AM833" s="21"/>
      <c r="AN833" s="21"/>
    </row>
    <row r="834" spans="1:40" ht="14.5">
      <c r="A834" s="40" t="s">
        <v>8349</v>
      </c>
      <c r="B834" s="352">
        <v>44515</v>
      </c>
      <c r="C834" s="41">
        <v>10</v>
      </c>
      <c r="D834" s="319">
        <v>10</v>
      </c>
      <c r="E834" s="311">
        <v>1</v>
      </c>
      <c r="F834" s="314"/>
      <c r="G834" s="103"/>
      <c r="H834" s="74"/>
      <c r="I834" s="102">
        <v>6</v>
      </c>
      <c r="J834" s="74"/>
      <c r="K834" s="74"/>
      <c r="L834" s="74"/>
      <c r="M834" s="74"/>
      <c r="N834" s="21"/>
      <c r="O834" s="74"/>
      <c r="P834" s="74">
        <v>0</v>
      </c>
      <c r="Q834" s="74"/>
      <c r="R834" s="74"/>
      <c r="S834" s="74">
        <v>0</v>
      </c>
      <c r="T834" s="74"/>
      <c r="U834" s="9"/>
      <c r="V834" s="9"/>
      <c r="W834" s="9"/>
      <c r="X834" s="21"/>
      <c r="Y834" s="21"/>
      <c r="Z834" s="21"/>
      <c r="AA834" s="21"/>
      <c r="AB834" s="21"/>
      <c r="AC834" s="21"/>
      <c r="AD834" s="21"/>
      <c r="AE834" s="21"/>
      <c r="AF834" s="21"/>
      <c r="AG834" s="21"/>
      <c r="AH834" s="21"/>
      <c r="AI834" s="21"/>
      <c r="AJ834" s="21"/>
      <c r="AK834" s="21"/>
      <c r="AL834" s="21"/>
      <c r="AM834" s="21"/>
      <c r="AN834" s="21"/>
    </row>
    <row r="835" spans="1:40" ht="14.5">
      <c r="A835" s="40" t="s">
        <v>8359</v>
      </c>
      <c r="B835" s="352">
        <v>44514</v>
      </c>
      <c r="C835" s="41">
        <v>4</v>
      </c>
      <c r="D835" s="319">
        <v>4</v>
      </c>
      <c r="E835" s="311">
        <v>2</v>
      </c>
      <c r="F835" s="314" t="s">
        <v>8368</v>
      </c>
      <c r="G835" s="103"/>
      <c r="H835" s="74"/>
      <c r="I835" s="103"/>
      <c r="J835" s="74"/>
      <c r="K835" s="74"/>
      <c r="L835" s="74"/>
      <c r="M835" s="74"/>
      <c r="N835" s="21" t="s">
        <v>8369</v>
      </c>
      <c r="O835" s="74"/>
      <c r="P835" s="74"/>
      <c r="Q835" s="74">
        <v>1</v>
      </c>
      <c r="R835" s="74"/>
      <c r="S835" s="74"/>
      <c r="T835" s="74"/>
      <c r="U835" s="9"/>
      <c r="V835" s="9"/>
      <c r="W835" s="9"/>
      <c r="X835" s="21"/>
      <c r="Y835" s="21"/>
      <c r="Z835" s="21"/>
      <c r="AA835" s="21"/>
      <c r="AB835" s="21"/>
      <c r="AC835" s="21"/>
      <c r="AD835" s="21"/>
      <c r="AE835" s="21"/>
      <c r="AF835" s="21"/>
      <c r="AG835" s="21"/>
      <c r="AH835" s="21"/>
      <c r="AI835" s="21"/>
      <c r="AJ835" s="21"/>
      <c r="AK835" s="21"/>
      <c r="AL835" s="21"/>
      <c r="AM835" s="21"/>
      <c r="AN835" s="21"/>
    </row>
    <row r="836" spans="1:40" ht="14.5">
      <c r="A836" s="40" t="s">
        <v>8374</v>
      </c>
      <c r="B836" s="352" t="s">
        <v>8192</v>
      </c>
      <c r="C836" s="41">
        <v>22</v>
      </c>
      <c r="D836" s="319">
        <v>22</v>
      </c>
      <c r="E836" s="311"/>
      <c r="F836" s="314" t="s">
        <v>8387</v>
      </c>
      <c r="G836" s="103"/>
      <c r="H836" s="74"/>
      <c r="I836" s="102">
        <v>0</v>
      </c>
      <c r="J836" s="74"/>
      <c r="K836" s="74" t="s">
        <v>8391</v>
      </c>
      <c r="L836" s="74"/>
      <c r="M836" s="74"/>
      <c r="N836" s="21" t="s">
        <v>8389</v>
      </c>
      <c r="O836" s="74">
        <v>3</v>
      </c>
      <c r="P836" s="74"/>
      <c r="Q836" s="74"/>
      <c r="R836" s="74"/>
      <c r="S836" s="74"/>
      <c r="T836" s="74"/>
      <c r="U836" s="9"/>
      <c r="V836" s="9"/>
      <c r="W836" s="9"/>
      <c r="X836" s="21"/>
      <c r="Y836" s="21"/>
      <c r="Z836" s="21"/>
      <c r="AA836" s="21"/>
      <c r="AB836" s="21"/>
      <c r="AC836" s="21"/>
      <c r="AD836" s="21"/>
      <c r="AE836" s="21"/>
      <c r="AF836" s="21"/>
      <c r="AG836" s="21"/>
      <c r="AH836" s="21"/>
      <c r="AI836" s="21"/>
      <c r="AJ836" s="21"/>
      <c r="AK836" s="21"/>
      <c r="AL836" s="21"/>
      <c r="AM836" s="21"/>
      <c r="AN836" s="21"/>
    </row>
    <row r="837" spans="1:40" ht="14.5">
      <c r="A837" s="40" t="s">
        <v>8375</v>
      </c>
      <c r="B837" s="352" t="s">
        <v>8192</v>
      </c>
      <c r="C837" s="41">
        <v>8</v>
      </c>
      <c r="D837" s="319">
        <v>8</v>
      </c>
      <c r="E837" s="311"/>
      <c r="F837" s="314" t="s">
        <v>8388</v>
      </c>
      <c r="G837" s="103"/>
      <c r="H837" s="74"/>
      <c r="I837" s="102">
        <v>2</v>
      </c>
      <c r="J837" s="74"/>
      <c r="K837" s="74" t="s">
        <v>8392</v>
      </c>
      <c r="L837" s="74"/>
      <c r="M837" s="74"/>
      <c r="N837" s="21" t="s">
        <v>8390</v>
      </c>
      <c r="O837" s="74">
        <v>4</v>
      </c>
      <c r="P837" s="74"/>
      <c r="Q837" s="74"/>
      <c r="R837" s="74"/>
      <c r="S837" s="74"/>
      <c r="T837" s="74"/>
      <c r="U837" s="9"/>
      <c r="V837" s="9"/>
      <c r="W837" s="9"/>
      <c r="X837" s="21"/>
      <c r="Y837" s="21"/>
      <c r="Z837" s="21"/>
      <c r="AA837" s="21"/>
      <c r="AB837" s="21"/>
      <c r="AC837" s="21"/>
      <c r="AD837" s="21"/>
      <c r="AE837" s="21"/>
      <c r="AF837" s="21"/>
      <c r="AG837" s="21"/>
      <c r="AH837" s="21"/>
      <c r="AI837" s="21"/>
      <c r="AJ837" s="21"/>
      <c r="AK837" s="21"/>
      <c r="AL837" s="21"/>
      <c r="AM837" s="21"/>
      <c r="AN837" s="21"/>
    </row>
    <row r="838" spans="1:40" ht="14.5">
      <c r="A838" s="81" t="s">
        <v>8403</v>
      </c>
      <c r="B838" s="352" t="s">
        <v>8400</v>
      </c>
      <c r="C838" s="41">
        <v>45</v>
      </c>
      <c r="D838" s="319">
        <v>45</v>
      </c>
      <c r="F838" s="311" t="s">
        <v>8405</v>
      </c>
      <c r="G838" s="103"/>
      <c r="H838" s="74"/>
      <c r="I838" s="102">
        <v>8</v>
      </c>
      <c r="J838" s="74"/>
      <c r="K838" s="74" t="s">
        <v>8407</v>
      </c>
      <c r="L838" s="74"/>
      <c r="M838" s="74"/>
      <c r="N838" s="21"/>
      <c r="O838" s="74">
        <v>2</v>
      </c>
      <c r="P838" s="74"/>
      <c r="Q838" s="74"/>
      <c r="R838" s="74"/>
      <c r="S838" s="74">
        <v>1</v>
      </c>
      <c r="T838" s="74"/>
      <c r="U838" s="9"/>
      <c r="V838" s="9"/>
      <c r="W838" s="9"/>
      <c r="X838" s="21"/>
      <c r="Y838" s="21"/>
      <c r="Z838" s="21"/>
      <c r="AA838" s="21"/>
      <c r="AB838" s="21"/>
      <c r="AC838" s="21"/>
      <c r="AD838" s="21"/>
      <c r="AE838" s="21"/>
      <c r="AF838" s="21"/>
      <c r="AG838" s="21"/>
      <c r="AH838" s="21"/>
      <c r="AI838" s="21"/>
      <c r="AJ838" s="21"/>
      <c r="AK838" s="21"/>
      <c r="AL838" s="21"/>
      <c r="AM838" s="21"/>
      <c r="AN838" s="21"/>
    </row>
    <row r="839" spans="1:40" ht="14.5">
      <c r="A839" s="40" t="s">
        <v>8411</v>
      </c>
      <c r="B839" s="352">
        <v>44511</v>
      </c>
      <c r="C839" s="41">
        <v>40</v>
      </c>
      <c r="D839" s="319">
        <v>40</v>
      </c>
      <c r="F839" s="311" t="s">
        <v>8022</v>
      </c>
      <c r="G839" s="103"/>
      <c r="H839" s="74"/>
      <c r="I839" s="103"/>
      <c r="J839" s="74"/>
      <c r="K839" s="74" t="s">
        <v>8417</v>
      </c>
      <c r="L839" s="74"/>
      <c r="M839" s="74"/>
      <c r="N839" s="21" t="s">
        <v>8416</v>
      </c>
      <c r="O839" s="74"/>
      <c r="P839" s="74">
        <v>0</v>
      </c>
      <c r="Q839" s="74"/>
      <c r="R839" s="74"/>
      <c r="S839" s="74"/>
      <c r="T839" s="74"/>
      <c r="U839" s="9"/>
      <c r="V839" s="9"/>
      <c r="W839" s="9"/>
      <c r="X839" s="21"/>
      <c r="Y839" s="21"/>
      <c r="Z839" s="21"/>
      <c r="AA839" s="21"/>
      <c r="AB839" s="21"/>
      <c r="AC839" s="21"/>
      <c r="AD839" s="21"/>
      <c r="AE839" s="21"/>
      <c r="AF839" s="21"/>
      <c r="AG839" s="21"/>
      <c r="AH839" s="21"/>
      <c r="AI839" s="21"/>
      <c r="AJ839" s="21"/>
      <c r="AK839" s="21"/>
      <c r="AL839" s="21"/>
      <c r="AM839" s="21"/>
      <c r="AN839" s="21"/>
    </row>
    <row r="840" spans="1:40" ht="14.5">
      <c r="A840" s="40" t="s">
        <v>8418</v>
      </c>
      <c r="B840" s="352">
        <v>44469</v>
      </c>
      <c r="C840" s="41">
        <v>41</v>
      </c>
      <c r="D840" s="319">
        <v>40</v>
      </c>
      <c r="F840" s="311" t="s">
        <v>8427</v>
      </c>
      <c r="G840" s="103"/>
      <c r="H840" s="74"/>
      <c r="I840" s="102">
        <v>1</v>
      </c>
      <c r="J840" s="74"/>
      <c r="K840" s="74" t="s">
        <v>8429</v>
      </c>
      <c r="L840" s="74"/>
      <c r="M840" s="74">
        <v>2</v>
      </c>
      <c r="N840" s="21" t="s">
        <v>8426</v>
      </c>
      <c r="O840" s="74"/>
      <c r="P840" s="74">
        <v>0</v>
      </c>
      <c r="Q840" s="74">
        <v>1</v>
      </c>
      <c r="R840" s="74">
        <v>9</v>
      </c>
      <c r="S840" s="74">
        <v>2</v>
      </c>
      <c r="T840" s="74"/>
      <c r="U840" s="9"/>
      <c r="V840" s="9"/>
      <c r="W840" s="9"/>
      <c r="X840" s="21"/>
      <c r="Y840" s="21"/>
      <c r="Z840" s="21"/>
      <c r="AA840" s="21"/>
      <c r="AB840" s="21"/>
      <c r="AC840" s="21"/>
      <c r="AD840" s="21"/>
      <c r="AE840" s="21"/>
      <c r="AF840" s="21"/>
      <c r="AG840" s="21"/>
      <c r="AH840" s="21"/>
      <c r="AI840" s="21"/>
      <c r="AJ840" s="21"/>
      <c r="AK840" s="21"/>
      <c r="AL840" s="21"/>
      <c r="AM840" s="21"/>
      <c r="AN840" s="21"/>
    </row>
    <row r="841" spans="1:40" ht="14.5">
      <c r="A841" s="40" t="s">
        <v>772</v>
      </c>
      <c r="B841" s="352">
        <v>44523</v>
      </c>
      <c r="C841" s="41">
        <v>16</v>
      </c>
      <c r="D841" s="319">
        <v>16</v>
      </c>
      <c r="F841" s="311" t="s">
        <v>8436</v>
      </c>
      <c r="G841" s="103"/>
      <c r="H841" s="74"/>
      <c r="I841" s="102">
        <v>1</v>
      </c>
      <c r="J841" s="74"/>
      <c r="K841" s="74" t="s">
        <v>8439</v>
      </c>
      <c r="L841" s="74"/>
      <c r="M841" s="74"/>
      <c r="N841" s="21" t="s">
        <v>8438</v>
      </c>
      <c r="O841" s="74">
        <v>1</v>
      </c>
      <c r="P841" s="74">
        <v>0</v>
      </c>
      <c r="Q841" s="74">
        <v>0</v>
      </c>
      <c r="R841" s="74"/>
      <c r="S841" s="74"/>
      <c r="T841" s="74"/>
      <c r="U841" s="9"/>
      <c r="V841" s="9"/>
      <c r="W841" s="9"/>
      <c r="X841" s="21"/>
      <c r="Y841" s="21"/>
      <c r="Z841" s="21"/>
      <c r="AA841" s="21"/>
      <c r="AB841" s="21"/>
      <c r="AC841" s="21"/>
      <c r="AD841" s="21"/>
      <c r="AE841" s="21"/>
      <c r="AF841" s="21"/>
      <c r="AG841" s="21"/>
      <c r="AH841" s="21"/>
      <c r="AI841" s="21"/>
      <c r="AJ841" s="21"/>
      <c r="AK841" s="21"/>
      <c r="AL841" s="21"/>
      <c r="AM841" s="21"/>
      <c r="AN841" s="21"/>
    </row>
    <row r="842" spans="1:40" ht="14.5">
      <c r="A842" s="40" t="s">
        <v>8441</v>
      </c>
      <c r="B842" s="352">
        <v>44519</v>
      </c>
      <c r="C842" s="41">
        <v>458</v>
      </c>
      <c r="D842" s="319">
        <v>458</v>
      </c>
      <c r="F842" s="311" t="s">
        <v>8447</v>
      </c>
      <c r="G842" s="103"/>
      <c r="H842" s="74"/>
      <c r="I842" s="103"/>
      <c r="J842" s="74"/>
      <c r="K842" s="74" t="s">
        <v>8450</v>
      </c>
      <c r="L842" s="74"/>
      <c r="M842" s="74"/>
      <c r="N842" s="21" t="s">
        <v>8448</v>
      </c>
      <c r="O842" s="74"/>
      <c r="P842" s="74"/>
      <c r="Q842" s="74"/>
      <c r="R842" s="74"/>
      <c r="S842" s="74"/>
      <c r="T842" s="74" t="s">
        <v>8449</v>
      </c>
      <c r="U842" s="9"/>
      <c r="V842" s="9"/>
      <c r="W842" s="9"/>
      <c r="X842" s="21"/>
      <c r="Y842" s="21"/>
      <c r="Z842" s="21"/>
      <c r="AA842" s="21"/>
      <c r="AB842" s="21"/>
      <c r="AC842" s="21"/>
      <c r="AD842" s="21"/>
      <c r="AE842" s="21"/>
      <c r="AF842" s="21"/>
      <c r="AG842" s="21"/>
      <c r="AH842" s="21"/>
      <c r="AI842" s="21"/>
      <c r="AJ842" s="21"/>
      <c r="AK842" s="21"/>
      <c r="AL842" s="21"/>
      <c r="AM842" s="21"/>
      <c r="AN842" s="21"/>
    </row>
    <row r="843" spans="1:40" ht="14.5">
      <c r="A843" s="40" t="s">
        <v>8456</v>
      </c>
      <c r="B843" s="352">
        <v>44521</v>
      </c>
      <c r="C843" s="41">
        <v>105</v>
      </c>
      <c r="D843" s="319">
        <v>105</v>
      </c>
      <c r="F843" s="311" t="s">
        <v>8460</v>
      </c>
      <c r="G843" s="103"/>
      <c r="H843" s="74"/>
      <c r="I843" s="102">
        <v>8</v>
      </c>
      <c r="J843" s="74"/>
      <c r="K843" s="74" t="s">
        <v>8461</v>
      </c>
      <c r="L843" s="74"/>
      <c r="M843" s="74"/>
      <c r="N843" s="21"/>
      <c r="O843" s="74">
        <v>2</v>
      </c>
      <c r="P843" s="74"/>
      <c r="Q843" s="74"/>
      <c r="R843" s="74"/>
      <c r="S843" s="74">
        <v>0</v>
      </c>
      <c r="T843" s="74" t="s">
        <v>8462</v>
      </c>
      <c r="U843" s="9"/>
      <c r="V843" s="9"/>
      <c r="W843" s="9"/>
      <c r="X843" s="21"/>
      <c r="Y843" s="21"/>
      <c r="Z843" s="21"/>
      <c r="AA843" s="21"/>
      <c r="AB843" s="21"/>
      <c r="AC843" s="21"/>
      <c r="AD843" s="21"/>
      <c r="AE843" s="21"/>
      <c r="AF843" s="21"/>
      <c r="AG843" s="21"/>
      <c r="AH843" s="21"/>
      <c r="AI843" s="21"/>
      <c r="AJ843" s="21"/>
      <c r="AK843" s="21"/>
      <c r="AL843" s="21"/>
      <c r="AM843" s="21"/>
      <c r="AN843" s="21"/>
    </row>
    <row r="844" spans="1:40" ht="14.5">
      <c r="A844" s="40" t="s">
        <v>8463</v>
      </c>
      <c r="B844" s="352">
        <v>44519</v>
      </c>
      <c r="C844" s="41">
        <v>31</v>
      </c>
      <c r="D844" s="319">
        <v>30</v>
      </c>
      <c r="F844" s="311" t="s">
        <v>8469</v>
      </c>
      <c r="G844" s="103"/>
      <c r="H844" s="74"/>
      <c r="I844" s="102">
        <v>3</v>
      </c>
      <c r="J844" s="74"/>
      <c r="K844" s="74"/>
      <c r="L844" s="74"/>
      <c r="M844" s="74"/>
      <c r="N844" s="21" t="s">
        <v>8470</v>
      </c>
      <c r="O844" s="74"/>
      <c r="P844" s="74" t="s">
        <v>8475</v>
      </c>
      <c r="Q844" s="74">
        <v>0</v>
      </c>
      <c r="R844" s="74"/>
      <c r="S844" s="74">
        <v>0</v>
      </c>
      <c r="T844" s="74"/>
      <c r="U844" s="9"/>
      <c r="V844" s="9"/>
      <c r="W844" s="9"/>
      <c r="X844" s="21"/>
      <c r="Y844" s="21"/>
      <c r="Z844" s="21"/>
      <c r="AA844" s="21"/>
      <c r="AB844" s="21"/>
      <c r="AC844" s="21"/>
      <c r="AD844" s="21"/>
      <c r="AE844" s="21"/>
      <c r="AF844" s="21"/>
      <c r="AG844" s="21"/>
      <c r="AH844" s="21"/>
      <c r="AI844" s="21"/>
      <c r="AJ844" s="21"/>
      <c r="AK844" s="21"/>
      <c r="AL844" s="21"/>
      <c r="AM844" s="21"/>
      <c r="AN844" s="21"/>
    </row>
    <row r="845" spans="1:40" ht="14.5">
      <c r="A845" s="40" t="s">
        <v>8479</v>
      </c>
      <c r="B845" s="352">
        <v>44448</v>
      </c>
      <c r="C845" s="41">
        <v>46</v>
      </c>
      <c r="D845" s="319">
        <v>46</v>
      </c>
      <c r="F845" s="311" t="s">
        <v>8484</v>
      </c>
      <c r="G845" s="103"/>
      <c r="H845" s="74"/>
      <c r="I845" s="102">
        <v>6</v>
      </c>
      <c r="J845" s="74"/>
      <c r="K845" s="74"/>
      <c r="L845" s="74"/>
      <c r="M845" s="74"/>
      <c r="N845" s="21" t="s">
        <v>8485</v>
      </c>
      <c r="O845" s="74">
        <v>8</v>
      </c>
      <c r="P845" s="74"/>
      <c r="Q845" s="74"/>
      <c r="R845" s="74"/>
      <c r="S845" s="74">
        <v>8</v>
      </c>
      <c r="T845" s="74"/>
      <c r="U845" s="9"/>
      <c r="V845" s="9"/>
      <c r="W845" s="9"/>
      <c r="X845" s="21"/>
      <c r="Y845" s="21"/>
      <c r="Z845" s="21"/>
      <c r="AA845" s="21"/>
      <c r="AB845" s="21"/>
      <c r="AC845" s="21"/>
      <c r="AD845" s="21"/>
      <c r="AE845" s="21"/>
      <c r="AF845" s="21"/>
      <c r="AG845" s="21"/>
      <c r="AH845" s="21"/>
      <c r="AI845" s="21"/>
      <c r="AJ845" s="21"/>
      <c r="AK845" s="21"/>
      <c r="AL845" s="21"/>
      <c r="AM845" s="21"/>
      <c r="AN845" s="21"/>
    </row>
    <row r="846" spans="1:40" ht="14.5">
      <c r="A846" s="40" t="s">
        <v>339</v>
      </c>
      <c r="B846" s="352">
        <v>44515</v>
      </c>
      <c r="C846" s="41">
        <v>44</v>
      </c>
      <c r="D846" s="319">
        <v>43</v>
      </c>
      <c r="F846" s="311" t="s">
        <v>8493</v>
      </c>
      <c r="G846" s="103"/>
      <c r="H846" s="74"/>
      <c r="I846" s="103"/>
      <c r="J846" s="74"/>
      <c r="K846" s="74"/>
      <c r="L846" s="74"/>
      <c r="M846" s="74">
        <v>14</v>
      </c>
      <c r="N846" s="21"/>
      <c r="O846" s="74"/>
      <c r="P846" s="74"/>
      <c r="Q846" s="74"/>
      <c r="R846" s="74"/>
      <c r="S846" s="74"/>
      <c r="T846" s="74"/>
      <c r="U846" s="9"/>
      <c r="V846" s="9"/>
      <c r="W846" s="9"/>
      <c r="X846" s="21"/>
      <c r="Y846" s="21"/>
      <c r="Z846" s="21"/>
      <c r="AA846" s="21"/>
      <c r="AB846" s="21"/>
      <c r="AC846" s="21"/>
      <c r="AD846" s="21"/>
      <c r="AE846" s="21"/>
      <c r="AF846" s="21"/>
      <c r="AG846" s="21"/>
      <c r="AH846" s="21"/>
      <c r="AI846" s="21"/>
      <c r="AJ846" s="21"/>
      <c r="AK846" s="21"/>
      <c r="AL846" s="21"/>
      <c r="AM846" s="21"/>
      <c r="AN846" s="21"/>
    </row>
    <row r="847" spans="1:40" ht="14.5">
      <c r="A847" s="40" t="s">
        <v>8497</v>
      </c>
      <c r="B847" s="352">
        <v>44518</v>
      </c>
      <c r="C847" s="41">
        <v>14</v>
      </c>
      <c r="D847" s="319">
        <v>14</v>
      </c>
      <c r="F847" s="311" t="s">
        <v>8518</v>
      </c>
      <c r="G847" s="103"/>
      <c r="H847" s="74"/>
      <c r="I847" s="102">
        <v>3</v>
      </c>
      <c r="J847" s="74"/>
      <c r="K847" s="74" t="s">
        <v>8520</v>
      </c>
      <c r="L847" s="74"/>
      <c r="M847" s="74"/>
      <c r="N847" s="21" t="s">
        <v>8519</v>
      </c>
      <c r="O847" s="74"/>
      <c r="P847" s="74"/>
      <c r="Q847" s="74"/>
      <c r="R847" s="74"/>
      <c r="S847" s="74"/>
      <c r="T847" s="74"/>
      <c r="U847" s="9"/>
      <c r="V847" s="9"/>
      <c r="W847" s="9"/>
      <c r="X847" s="21"/>
      <c r="Y847" s="21"/>
      <c r="Z847" s="21"/>
      <c r="AA847" s="21"/>
      <c r="AB847" s="21"/>
      <c r="AC847" s="21"/>
      <c r="AD847" s="21"/>
      <c r="AE847" s="21"/>
      <c r="AF847" s="21"/>
      <c r="AG847" s="21"/>
      <c r="AH847" s="21"/>
      <c r="AI847" s="21"/>
      <c r="AJ847" s="21"/>
      <c r="AK847" s="21"/>
      <c r="AL847" s="21"/>
      <c r="AM847" s="21"/>
      <c r="AN847" s="21"/>
    </row>
    <row r="848" spans="1:40" ht="14.5">
      <c r="A848" s="40" t="s">
        <v>8498</v>
      </c>
      <c r="B848" s="352">
        <v>44530</v>
      </c>
      <c r="C848" s="41">
        <v>874</v>
      </c>
      <c r="D848" s="319">
        <v>874</v>
      </c>
      <c r="F848" s="311"/>
      <c r="G848" s="103">
        <v>21</v>
      </c>
      <c r="H848" s="74">
        <v>19</v>
      </c>
      <c r="I848" s="102">
        <v>106</v>
      </c>
      <c r="J848" s="74"/>
      <c r="K848" s="74" t="s">
        <v>8530</v>
      </c>
      <c r="L848" s="74"/>
      <c r="M848" s="74">
        <v>288</v>
      </c>
      <c r="N848" s="21"/>
      <c r="O848" s="74"/>
      <c r="P848" s="74"/>
      <c r="Q848" s="74"/>
      <c r="R848" s="74"/>
      <c r="S848" s="74"/>
      <c r="T848" s="74"/>
      <c r="U848" s="9"/>
      <c r="V848" s="9"/>
      <c r="W848" s="9"/>
      <c r="X848" s="21"/>
      <c r="Y848" s="21"/>
      <c r="Z848" s="21"/>
      <c r="AA848" s="21"/>
      <c r="AB848" s="21"/>
      <c r="AC848" s="21"/>
      <c r="AD848" s="21"/>
      <c r="AE848" s="21"/>
      <c r="AF848" s="21"/>
      <c r="AG848" s="21"/>
      <c r="AH848" s="21"/>
      <c r="AI848" s="21"/>
      <c r="AJ848" s="21"/>
      <c r="AK848" s="21"/>
      <c r="AL848" s="21"/>
      <c r="AM848" s="21"/>
      <c r="AN848" s="21"/>
    </row>
    <row r="849" spans="1:40" ht="14.5">
      <c r="A849" s="40" t="s">
        <v>8499</v>
      </c>
      <c r="B849" s="352">
        <v>44527</v>
      </c>
      <c r="C849" s="41">
        <v>111</v>
      </c>
      <c r="D849" s="319">
        <v>110</v>
      </c>
      <c r="F849" s="311" t="s">
        <v>8537</v>
      </c>
      <c r="G849" s="103"/>
      <c r="H849" s="74"/>
      <c r="I849" s="102">
        <v>37</v>
      </c>
      <c r="J849" s="74"/>
      <c r="K849" s="74"/>
      <c r="L849" s="74"/>
      <c r="M849" s="74"/>
      <c r="N849" s="21" t="s">
        <v>8538</v>
      </c>
      <c r="O849" s="74"/>
      <c r="P849" s="74"/>
      <c r="Q849" s="74">
        <v>3</v>
      </c>
      <c r="R849" s="74"/>
      <c r="S849" s="74"/>
      <c r="T849" s="74"/>
      <c r="U849" s="9"/>
      <c r="V849" s="9"/>
      <c r="W849" s="9"/>
      <c r="X849" s="21"/>
      <c r="Y849" s="21"/>
      <c r="Z849" s="21"/>
      <c r="AA849" s="21"/>
      <c r="AB849" s="21"/>
      <c r="AC849" s="21"/>
      <c r="AD849" s="21"/>
      <c r="AE849" s="21"/>
      <c r="AF849" s="21"/>
      <c r="AG849" s="21"/>
      <c r="AH849" s="21"/>
      <c r="AI849" s="21"/>
      <c r="AJ849" s="21"/>
      <c r="AK849" s="21"/>
      <c r="AL849" s="21"/>
      <c r="AM849" s="21"/>
      <c r="AN849" s="21"/>
    </row>
    <row r="850" spans="1:40" ht="14.5">
      <c r="A850" s="40" t="s">
        <v>8541</v>
      </c>
      <c r="B850" s="352">
        <v>44522</v>
      </c>
      <c r="C850" s="41">
        <v>1704</v>
      </c>
      <c r="D850" s="319">
        <v>1704</v>
      </c>
      <c r="F850" s="311" t="s">
        <v>8544</v>
      </c>
      <c r="G850" s="103"/>
      <c r="H850" s="74">
        <v>39</v>
      </c>
      <c r="I850" s="102">
        <v>112</v>
      </c>
      <c r="J850" s="74">
        <v>1169</v>
      </c>
      <c r="K850" s="74"/>
      <c r="L850" s="74"/>
      <c r="M850" s="74"/>
      <c r="N850" s="21" t="s">
        <v>8545</v>
      </c>
      <c r="O850" s="74">
        <v>163</v>
      </c>
      <c r="P850" s="74"/>
      <c r="Q850" s="74"/>
      <c r="R850" s="74"/>
      <c r="S850" s="74">
        <v>6</v>
      </c>
      <c r="T850" s="74"/>
      <c r="U850" s="9"/>
      <c r="V850" s="9"/>
      <c r="W850" s="9"/>
      <c r="X850" s="21"/>
      <c r="Y850" s="21"/>
      <c r="Z850" s="21"/>
      <c r="AA850" s="21"/>
      <c r="AB850" s="21"/>
      <c r="AC850" s="21"/>
      <c r="AD850" s="21"/>
      <c r="AE850" s="21"/>
      <c r="AF850" s="21"/>
      <c r="AG850" s="21"/>
      <c r="AH850" s="21"/>
      <c r="AI850" s="21"/>
      <c r="AJ850" s="21"/>
      <c r="AK850" s="21"/>
      <c r="AL850" s="21"/>
      <c r="AM850" s="21"/>
      <c r="AN850" s="21"/>
    </row>
    <row r="851" spans="1:40" ht="14.5">
      <c r="A851" s="40" t="s">
        <v>8502</v>
      </c>
      <c r="B851" s="352">
        <v>44516</v>
      </c>
      <c r="C851" s="41">
        <v>12</v>
      </c>
      <c r="D851" s="319">
        <v>12</v>
      </c>
      <c r="F851" s="311"/>
      <c r="G851" s="103"/>
      <c r="H851" s="74"/>
      <c r="I851" s="103"/>
      <c r="J851" s="74"/>
      <c r="K851" s="74"/>
      <c r="L851" s="74"/>
      <c r="M851" s="74"/>
      <c r="N851" s="21" t="s">
        <v>8553</v>
      </c>
      <c r="O851" s="74"/>
      <c r="P851" s="74"/>
      <c r="Q851" s="74">
        <v>1</v>
      </c>
      <c r="R851" s="74"/>
      <c r="S851" s="74">
        <v>1</v>
      </c>
      <c r="T851" s="74"/>
      <c r="U851" s="9"/>
      <c r="V851" s="9"/>
      <c r="W851" s="9"/>
      <c r="X851" s="21"/>
      <c r="Y851" s="21"/>
      <c r="Z851" s="21"/>
      <c r="AA851" s="21"/>
      <c r="AB851" s="21"/>
      <c r="AC851" s="21"/>
      <c r="AD851" s="21"/>
      <c r="AE851" s="21"/>
      <c r="AF851" s="21"/>
      <c r="AG851" s="21"/>
      <c r="AH851" s="21"/>
      <c r="AI851" s="21"/>
      <c r="AJ851" s="21"/>
      <c r="AK851" s="21"/>
      <c r="AL851" s="21"/>
      <c r="AM851" s="21"/>
      <c r="AN851" s="21"/>
    </row>
    <row r="852" spans="1:40" ht="14.5">
      <c r="A852" s="81" t="s">
        <v>8501</v>
      </c>
      <c r="B852" s="356">
        <v>44511</v>
      </c>
      <c r="C852" s="41">
        <v>74</v>
      </c>
      <c r="D852" s="319">
        <v>74</v>
      </c>
      <c r="F852" s="311" t="s">
        <v>8566</v>
      </c>
      <c r="G852" s="103"/>
      <c r="H852" s="74"/>
      <c r="I852" s="102">
        <v>14</v>
      </c>
      <c r="J852" s="74"/>
      <c r="K852" s="74" t="s">
        <v>8564</v>
      </c>
      <c r="L852" s="74"/>
      <c r="M852" s="74"/>
      <c r="N852" s="21"/>
      <c r="O852" s="74"/>
      <c r="P852" s="74"/>
      <c r="Q852" s="74"/>
      <c r="R852" s="74"/>
      <c r="S852" s="74">
        <v>3</v>
      </c>
      <c r="T852" s="74"/>
      <c r="U852" s="9"/>
      <c r="V852" s="9"/>
      <c r="W852" s="9"/>
      <c r="X852" s="21"/>
      <c r="Y852" s="21"/>
      <c r="Z852" s="21"/>
      <c r="AA852" s="21"/>
      <c r="AB852" s="21"/>
      <c r="AC852" s="21"/>
      <c r="AD852" s="21"/>
      <c r="AE852" s="21"/>
      <c r="AF852" s="21"/>
      <c r="AG852" s="21"/>
      <c r="AH852" s="21"/>
      <c r="AI852" s="21"/>
      <c r="AJ852" s="21"/>
      <c r="AK852" s="21"/>
      <c r="AL852" s="21"/>
      <c r="AM852" s="21"/>
      <c r="AN852" s="21"/>
    </row>
    <row r="853" spans="1:40" ht="14.5">
      <c r="A853" s="40" t="s">
        <v>8503</v>
      </c>
      <c r="B853" s="352">
        <v>44508</v>
      </c>
      <c r="C853" s="41">
        <v>106</v>
      </c>
      <c r="D853" s="319">
        <v>106</v>
      </c>
      <c r="F853" s="311" t="s">
        <v>8577</v>
      </c>
      <c r="G853" s="103"/>
      <c r="H853" s="74"/>
      <c r="I853" s="103"/>
      <c r="J853" s="74"/>
      <c r="K853" s="74" t="s">
        <v>8580</v>
      </c>
      <c r="L853" s="74"/>
      <c r="M853" s="74"/>
      <c r="N853" s="21" t="s">
        <v>8578</v>
      </c>
      <c r="O853" s="74">
        <v>9</v>
      </c>
      <c r="P853" s="74" t="s">
        <v>8282</v>
      </c>
      <c r="Q853" s="74"/>
      <c r="R853" s="74"/>
      <c r="S853" s="74">
        <v>0</v>
      </c>
      <c r="T853" s="74"/>
      <c r="U853" s="9"/>
      <c r="V853" s="9"/>
      <c r="W853" s="9"/>
      <c r="X853" s="21"/>
      <c r="Y853" s="21"/>
      <c r="Z853" s="21"/>
      <c r="AA853" s="21"/>
      <c r="AB853" s="21"/>
      <c r="AC853" s="21"/>
      <c r="AD853" s="21"/>
      <c r="AE853" s="21"/>
      <c r="AF853" s="21"/>
      <c r="AG853" s="21"/>
      <c r="AH853" s="21"/>
      <c r="AI853" s="21"/>
      <c r="AJ853" s="21"/>
      <c r="AK853" s="21"/>
      <c r="AL853" s="21"/>
      <c r="AM853" s="21"/>
      <c r="AN853" s="21"/>
    </row>
    <row r="854" spans="1:40" ht="14.5">
      <c r="A854" s="40" t="s">
        <v>8584</v>
      </c>
      <c r="B854" s="352">
        <v>44528</v>
      </c>
      <c r="C854" s="41">
        <v>20</v>
      </c>
      <c r="D854" s="319">
        <v>17</v>
      </c>
      <c r="F854" s="311" t="s">
        <v>8589</v>
      </c>
      <c r="G854" s="103"/>
      <c r="H854" s="220">
        <v>7</v>
      </c>
      <c r="I854" s="102">
        <v>13</v>
      </c>
      <c r="J854" s="74"/>
      <c r="K854" s="74" t="s">
        <v>8590</v>
      </c>
      <c r="L854" s="74">
        <v>2</v>
      </c>
      <c r="M854" s="74"/>
      <c r="N854" s="21" t="s">
        <v>8591</v>
      </c>
      <c r="O854" s="74"/>
      <c r="P854" s="74"/>
      <c r="Q854" s="74"/>
      <c r="R854" s="74">
        <v>5</v>
      </c>
      <c r="S854" s="74">
        <v>0</v>
      </c>
      <c r="T854" s="74"/>
      <c r="U854" s="9"/>
      <c r="V854" s="9"/>
      <c r="W854" s="9"/>
      <c r="X854" s="21"/>
      <c r="Y854" s="21"/>
      <c r="Z854" s="21"/>
      <c r="AA854" s="21"/>
      <c r="AB854" s="21"/>
      <c r="AC854" s="21"/>
      <c r="AD854" s="21"/>
      <c r="AE854" s="21"/>
      <c r="AF854" s="21"/>
      <c r="AG854" s="21"/>
      <c r="AH854" s="21"/>
      <c r="AI854" s="21"/>
      <c r="AJ854" s="21"/>
      <c r="AK854" s="21"/>
      <c r="AL854" s="21"/>
      <c r="AM854" s="21"/>
      <c r="AN854" s="21"/>
    </row>
    <row r="855" spans="1:40" ht="14.5">
      <c r="A855" s="40" t="s">
        <v>8616</v>
      </c>
      <c r="B855" s="352">
        <v>44526</v>
      </c>
      <c r="C855" s="41">
        <v>18994</v>
      </c>
      <c r="D855" s="41">
        <v>18994</v>
      </c>
      <c r="F855" s="311"/>
      <c r="G855" s="103"/>
      <c r="H855" s="74"/>
      <c r="I855" s="103"/>
      <c r="J855" s="74"/>
      <c r="K855" s="74"/>
      <c r="L855" s="74"/>
      <c r="M855" s="74"/>
      <c r="N855" s="21"/>
      <c r="O855" s="74"/>
      <c r="P855" s="74"/>
      <c r="Q855" s="74">
        <v>177</v>
      </c>
      <c r="R855" s="74"/>
      <c r="S855" s="74"/>
      <c r="T855" s="74" t="s">
        <v>8619</v>
      </c>
      <c r="U855" s="9"/>
      <c r="V855" s="9"/>
      <c r="W855" s="9"/>
      <c r="X855" s="21"/>
      <c r="Y855" s="21"/>
      <c r="Z855" s="21"/>
      <c r="AA855" s="21"/>
      <c r="AB855" s="21"/>
      <c r="AC855" s="21"/>
      <c r="AD855" s="21"/>
      <c r="AE855" s="21"/>
      <c r="AF855" s="21"/>
      <c r="AG855" s="21"/>
      <c r="AH855" s="21"/>
      <c r="AI855" s="21"/>
      <c r="AJ855" s="21"/>
      <c r="AK855" s="21"/>
      <c r="AL855" s="21"/>
      <c r="AM855" s="21"/>
      <c r="AN855" s="21"/>
    </row>
    <row r="856" spans="1:40" ht="14.5">
      <c r="A856" s="40" t="s">
        <v>8615</v>
      </c>
      <c r="B856" s="352">
        <v>44526</v>
      </c>
      <c r="C856" s="41">
        <v>3559</v>
      </c>
      <c r="D856" s="41">
        <v>3559</v>
      </c>
      <c r="F856" s="311"/>
      <c r="G856" s="103"/>
      <c r="H856" s="74"/>
      <c r="I856" s="103"/>
      <c r="J856" s="74"/>
      <c r="K856" s="74"/>
      <c r="L856" s="74"/>
      <c r="M856" s="74"/>
      <c r="N856" s="21"/>
      <c r="O856" s="74"/>
      <c r="P856" s="74"/>
      <c r="Q856" s="74">
        <v>96</v>
      </c>
      <c r="R856" s="74"/>
      <c r="S856" s="74"/>
      <c r="T856" s="74" t="s">
        <v>8620</v>
      </c>
      <c r="U856" s="9"/>
      <c r="V856" s="9"/>
      <c r="W856" s="9"/>
      <c r="X856" s="21"/>
      <c r="Y856" s="21"/>
      <c r="Z856" s="21"/>
      <c r="AA856" s="21"/>
      <c r="AB856" s="21"/>
      <c r="AC856" s="21"/>
      <c r="AD856" s="21"/>
      <c r="AE856" s="21"/>
      <c r="AF856" s="21"/>
      <c r="AG856" s="21"/>
      <c r="AH856" s="21"/>
      <c r="AI856" s="21"/>
      <c r="AJ856" s="21"/>
      <c r="AK856" s="21"/>
      <c r="AL856" s="21"/>
      <c r="AM856" s="21"/>
      <c r="AN856" s="21"/>
    </row>
    <row r="857" spans="1:40" ht="14.5">
      <c r="A857" s="40" t="s">
        <v>8624</v>
      </c>
      <c r="B857" s="352" t="s">
        <v>8630</v>
      </c>
      <c r="C857" s="41">
        <v>55</v>
      </c>
      <c r="D857" s="41">
        <v>55</v>
      </c>
      <c r="F857" s="311" t="s">
        <v>8631</v>
      </c>
      <c r="G857" s="103"/>
      <c r="H857" s="74"/>
      <c r="I857" s="102">
        <v>19</v>
      </c>
      <c r="J857" s="74"/>
      <c r="K857" s="74" t="s">
        <v>8632</v>
      </c>
      <c r="L857" s="74"/>
      <c r="M857" s="74">
        <v>21</v>
      </c>
      <c r="N857" s="21"/>
      <c r="O857" s="74"/>
      <c r="P857" s="74"/>
      <c r="Q857" s="74">
        <v>1</v>
      </c>
      <c r="R857" s="74"/>
      <c r="S857" s="74">
        <v>0</v>
      </c>
      <c r="T857" s="74"/>
      <c r="U857" s="9"/>
      <c r="V857" s="9"/>
      <c r="W857" s="9"/>
      <c r="X857" s="21"/>
      <c r="Y857" s="21"/>
      <c r="Z857" s="21"/>
      <c r="AA857" s="21"/>
      <c r="AB857" s="21"/>
      <c r="AC857" s="21"/>
      <c r="AD857" s="21"/>
      <c r="AE857" s="21"/>
      <c r="AF857" s="21"/>
      <c r="AG857" s="21"/>
      <c r="AH857" s="21"/>
      <c r="AI857" s="21"/>
      <c r="AJ857" s="21"/>
      <c r="AK857" s="21"/>
      <c r="AL857" s="21"/>
      <c r="AM857" s="21"/>
      <c r="AN857" s="21"/>
    </row>
    <row r="858" spans="1:40" ht="14.5">
      <c r="A858" s="40" t="s">
        <v>8608</v>
      </c>
      <c r="B858" s="352" t="s">
        <v>8197</v>
      </c>
      <c r="C858" s="41">
        <v>66</v>
      </c>
      <c r="D858" s="41">
        <v>66</v>
      </c>
      <c r="F858" s="311"/>
      <c r="G858" s="103"/>
      <c r="H858" s="74"/>
      <c r="I858" s="102">
        <v>37</v>
      </c>
      <c r="J858" s="74">
        <v>33</v>
      </c>
      <c r="K858" s="74"/>
      <c r="L858" s="74"/>
      <c r="M858" s="74"/>
      <c r="N858" s="21"/>
      <c r="O858" s="74"/>
      <c r="P858" s="74">
        <v>0</v>
      </c>
      <c r="Q858" s="74">
        <v>4</v>
      </c>
      <c r="R858" s="74">
        <v>17</v>
      </c>
      <c r="S858" s="74"/>
      <c r="T858" s="74"/>
      <c r="U858" s="9"/>
      <c r="V858" s="9"/>
      <c r="W858" s="9"/>
      <c r="X858" s="21"/>
      <c r="Y858" s="21"/>
      <c r="Z858" s="21"/>
      <c r="AA858" s="21"/>
      <c r="AB858" s="21"/>
      <c r="AC858" s="21"/>
      <c r="AD858" s="21"/>
      <c r="AE858" s="21"/>
      <c r="AF858" s="21"/>
      <c r="AG858" s="21"/>
      <c r="AH858" s="21"/>
      <c r="AI858" s="21"/>
      <c r="AJ858" s="21"/>
      <c r="AK858" s="21"/>
      <c r="AL858" s="21"/>
      <c r="AM858" s="21"/>
      <c r="AN858" s="21"/>
    </row>
    <row r="859" spans="1:40" ht="14.5">
      <c r="A859" s="40" t="s">
        <v>8609</v>
      </c>
      <c r="B859" s="352">
        <v>44532</v>
      </c>
      <c r="C859" s="41">
        <v>59</v>
      </c>
      <c r="D859" s="41">
        <v>59</v>
      </c>
      <c r="F859" s="311"/>
      <c r="G859" s="103"/>
      <c r="H859" s="74"/>
      <c r="I859" s="102">
        <v>23</v>
      </c>
      <c r="J859" s="74"/>
      <c r="K859" s="74"/>
      <c r="L859" s="74"/>
      <c r="M859" s="74"/>
      <c r="N859" s="21"/>
      <c r="O859" s="74">
        <v>17</v>
      </c>
      <c r="P859" s="74"/>
      <c r="Q859" s="74"/>
      <c r="R859" s="74"/>
      <c r="S859" s="74">
        <v>1</v>
      </c>
      <c r="T859" s="74"/>
      <c r="U859" s="9"/>
      <c r="V859" s="9"/>
      <c r="W859" s="9"/>
      <c r="X859" s="21"/>
      <c r="Y859" s="21"/>
      <c r="Z859" s="21"/>
      <c r="AA859" s="21"/>
      <c r="AB859" s="21"/>
      <c r="AC859" s="21"/>
      <c r="AD859" s="21"/>
      <c r="AE859" s="21"/>
      <c r="AF859" s="21"/>
      <c r="AG859" s="21"/>
      <c r="AH859" s="21"/>
      <c r="AI859" s="21"/>
      <c r="AJ859" s="21"/>
      <c r="AK859" s="21"/>
      <c r="AL859" s="21"/>
      <c r="AM859" s="21"/>
      <c r="AN859" s="21"/>
    </row>
    <row r="860" spans="1:40" ht="14.5">
      <c r="A860" s="40" t="s">
        <v>8683</v>
      </c>
      <c r="B860" s="352">
        <v>44532</v>
      </c>
      <c r="C860" s="41">
        <v>66</v>
      </c>
      <c r="D860" s="41">
        <v>66</v>
      </c>
      <c r="F860" s="311" t="s">
        <v>8657</v>
      </c>
      <c r="G860" s="103"/>
      <c r="H860" s="74"/>
      <c r="I860" s="102">
        <v>21</v>
      </c>
      <c r="J860" s="74"/>
      <c r="K860" s="74" t="s">
        <v>8661</v>
      </c>
      <c r="L860" s="74">
        <v>2</v>
      </c>
      <c r="M860" s="74"/>
      <c r="N860" s="21" t="s">
        <v>8658</v>
      </c>
      <c r="O860" s="74">
        <v>11</v>
      </c>
      <c r="P860" s="74"/>
      <c r="Q860" s="74">
        <v>3</v>
      </c>
      <c r="R860" s="74">
        <v>18</v>
      </c>
      <c r="S860" s="74">
        <v>1</v>
      </c>
      <c r="T860" s="74"/>
      <c r="U860" s="9"/>
      <c r="V860" s="9"/>
      <c r="W860" s="9"/>
      <c r="X860" s="21"/>
      <c r="Y860" s="21"/>
      <c r="Z860" s="21"/>
      <c r="AA860" s="21"/>
      <c r="AB860" s="21"/>
      <c r="AC860" s="21"/>
      <c r="AD860" s="21"/>
      <c r="AE860" s="21"/>
      <c r="AF860" s="21"/>
      <c r="AG860" s="21"/>
      <c r="AH860" s="21"/>
      <c r="AI860" s="21"/>
      <c r="AJ860" s="21"/>
      <c r="AK860" s="21"/>
      <c r="AL860" s="21"/>
      <c r="AM860" s="21"/>
      <c r="AN860" s="21"/>
    </row>
    <row r="861" spans="1:40" ht="14.5">
      <c r="A861" s="40" t="s">
        <v>8682</v>
      </c>
      <c r="B861" s="352">
        <v>44532</v>
      </c>
      <c r="C861" s="41">
        <v>25</v>
      </c>
      <c r="D861" s="41">
        <v>25</v>
      </c>
      <c r="F861" s="311" t="s">
        <v>8702</v>
      </c>
      <c r="G861" s="103"/>
      <c r="H861" s="74"/>
      <c r="I861" s="102">
        <v>6</v>
      </c>
      <c r="J861" s="74"/>
      <c r="K861" s="74"/>
      <c r="L861" s="74"/>
      <c r="M861" s="74"/>
      <c r="N861" s="21" t="s">
        <v>8703</v>
      </c>
      <c r="O861" s="74"/>
      <c r="P861" s="74"/>
      <c r="Q861" s="74">
        <v>2</v>
      </c>
      <c r="R861" s="74">
        <v>7</v>
      </c>
      <c r="S861" s="74">
        <v>0</v>
      </c>
      <c r="T861" s="74"/>
      <c r="U861" s="9"/>
      <c r="V861" s="9"/>
      <c r="W861" s="9"/>
      <c r="X861" s="21"/>
      <c r="Y861" s="21"/>
      <c r="Z861" s="21"/>
      <c r="AA861" s="21"/>
      <c r="AB861" s="21"/>
      <c r="AC861" s="21"/>
      <c r="AD861" s="21"/>
      <c r="AE861" s="21"/>
      <c r="AF861" s="21"/>
      <c r="AG861" s="21"/>
      <c r="AH861" s="21"/>
      <c r="AI861" s="21"/>
      <c r="AJ861" s="21"/>
      <c r="AK861" s="21"/>
      <c r="AL861" s="21"/>
      <c r="AM861" s="21"/>
      <c r="AN861" s="21"/>
    </row>
    <row r="862" spans="1:40" ht="14.5">
      <c r="A862" s="40" t="s">
        <v>8678</v>
      </c>
      <c r="B862" s="352">
        <v>44523</v>
      </c>
      <c r="C862" s="41">
        <v>57</v>
      </c>
      <c r="D862" s="41">
        <v>57</v>
      </c>
      <c r="F862" s="311"/>
      <c r="G862" s="103"/>
      <c r="H862" s="74"/>
      <c r="I862" s="102">
        <v>8</v>
      </c>
      <c r="J862" s="74"/>
      <c r="K862" s="74" t="s">
        <v>8697</v>
      </c>
      <c r="L862" s="74"/>
      <c r="M862" s="74">
        <v>1</v>
      </c>
      <c r="N862" s="21" t="s">
        <v>8696</v>
      </c>
      <c r="O862" s="74">
        <v>11</v>
      </c>
      <c r="P862" s="74"/>
      <c r="Q862" s="74"/>
      <c r="R862" s="74">
        <v>4</v>
      </c>
      <c r="S862" s="74"/>
      <c r="T862" s="74"/>
      <c r="U862" s="9"/>
      <c r="V862" s="9"/>
      <c r="W862" s="9"/>
      <c r="X862" s="21"/>
      <c r="Y862" s="21"/>
      <c r="Z862" s="21"/>
      <c r="AA862" s="21"/>
      <c r="AB862" s="21"/>
      <c r="AC862" s="21"/>
      <c r="AD862" s="21"/>
      <c r="AE862" s="21"/>
      <c r="AF862" s="21"/>
      <c r="AG862" s="21"/>
      <c r="AH862" s="21"/>
      <c r="AI862" s="21"/>
      <c r="AJ862" s="21"/>
      <c r="AK862" s="21"/>
      <c r="AL862" s="21"/>
      <c r="AM862" s="21"/>
      <c r="AN862" s="21"/>
    </row>
    <row r="863" spans="1:40" ht="14.5">
      <c r="A863" s="40" t="s">
        <v>8684</v>
      </c>
      <c r="B863" s="352">
        <v>44540</v>
      </c>
      <c r="C863" s="41">
        <v>33</v>
      </c>
      <c r="D863" s="41">
        <v>33</v>
      </c>
      <c r="F863" s="311" t="s">
        <v>8708</v>
      </c>
      <c r="G863" s="103"/>
      <c r="H863" s="74"/>
      <c r="I863" s="102">
        <v>3</v>
      </c>
      <c r="J863" s="74"/>
      <c r="K863" s="74" t="s">
        <v>8710</v>
      </c>
      <c r="L863" s="74"/>
      <c r="M863" s="74"/>
      <c r="N863" s="21"/>
      <c r="O863" s="74">
        <v>5</v>
      </c>
      <c r="P863" s="74"/>
      <c r="Q863" s="74"/>
      <c r="R863" s="74"/>
      <c r="S863" s="74"/>
      <c r="T863" s="74"/>
      <c r="U863" s="9"/>
      <c r="V863" s="9"/>
      <c r="W863" s="9"/>
      <c r="X863" s="21"/>
      <c r="Y863" s="21"/>
      <c r="Z863" s="21"/>
      <c r="AA863" s="21"/>
      <c r="AB863" s="21"/>
      <c r="AC863" s="21"/>
      <c r="AD863" s="21"/>
      <c r="AE863" s="21"/>
      <c r="AF863" s="21"/>
      <c r="AG863" s="21"/>
      <c r="AH863" s="21"/>
      <c r="AI863" s="21"/>
      <c r="AJ863" s="21"/>
      <c r="AK863" s="21"/>
      <c r="AL863" s="21"/>
      <c r="AM863" s="21"/>
      <c r="AN863" s="21"/>
    </row>
    <row r="864" spans="1:40" ht="14.5">
      <c r="A864" s="40" t="s">
        <v>8685</v>
      </c>
      <c r="B864" s="352">
        <v>44539</v>
      </c>
      <c r="C864" s="41">
        <v>192</v>
      </c>
      <c r="D864" s="41">
        <v>192</v>
      </c>
      <c r="F864" s="311"/>
      <c r="G864" s="103"/>
      <c r="H864" s="125">
        <v>6</v>
      </c>
      <c r="I864" s="102">
        <v>11</v>
      </c>
      <c r="J864" s="74"/>
      <c r="K864" s="74" t="s">
        <v>8720</v>
      </c>
      <c r="L864" s="74"/>
      <c r="M864" s="74">
        <v>12</v>
      </c>
      <c r="N864" s="21"/>
      <c r="O864" s="74">
        <v>8</v>
      </c>
      <c r="P864" s="74"/>
      <c r="Q864" s="74">
        <v>1</v>
      </c>
      <c r="R864" s="74"/>
      <c r="S864" s="74"/>
      <c r="T864" s="74"/>
      <c r="U864" s="9"/>
      <c r="V864" s="9"/>
      <c r="W864" s="9"/>
      <c r="X864" s="21"/>
      <c r="Y864" s="21"/>
      <c r="Z864" s="21"/>
      <c r="AA864" s="21"/>
      <c r="AB864" s="21"/>
      <c r="AC864" s="21"/>
      <c r="AD864" s="21"/>
      <c r="AE864" s="21"/>
      <c r="AF864" s="21"/>
      <c r="AG864" s="21"/>
      <c r="AH864" s="21"/>
      <c r="AI864" s="21"/>
      <c r="AJ864" s="21"/>
      <c r="AK864" s="21"/>
      <c r="AL864" s="21"/>
      <c r="AM864" s="21"/>
      <c r="AN864" s="21"/>
    </row>
    <row r="865" spans="1:40" ht="14.5">
      <c r="A865" s="40" t="s">
        <v>8728</v>
      </c>
      <c r="B865" s="352">
        <v>44540</v>
      </c>
      <c r="C865" s="41">
        <v>340</v>
      </c>
      <c r="D865" s="41">
        <v>340</v>
      </c>
      <c r="E865">
        <v>57</v>
      </c>
      <c r="F865" s="311"/>
      <c r="G865" s="103"/>
      <c r="H865" s="146">
        <v>4</v>
      </c>
      <c r="I865" s="102">
        <v>26</v>
      </c>
      <c r="J865" s="136">
        <v>299</v>
      </c>
      <c r="K865" s="74"/>
      <c r="L865" s="74"/>
      <c r="M865" s="74"/>
      <c r="N865" s="21"/>
      <c r="O865" s="74">
        <v>41</v>
      </c>
      <c r="P865" s="74"/>
      <c r="Q865" s="74">
        <v>3</v>
      </c>
      <c r="R865" s="74">
        <v>38</v>
      </c>
      <c r="S865" s="74">
        <v>0</v>
      </c>
      <c r="T865" s="74"/>
      <c r="U865" s="9"/>
      <c r="V865" s="9"/>
      <c r="W865" s="9"/>
      <c r="X865" s="21"/>
      <c r="Y865" s="21"/>
      <c r="Z865" s="21"/>
      <c r="AA865" s="21"/>
      <c r="AB865" s="21"/>
      <c r="AC865" s="21"/>
      <c r="AD865" s="21"/>
      <c r="AE865" s="21"/>
      <c r="AF865" s="21"/>
      <c r="AG865" s="21"/>
      <c r="AH865" s="21"/>
      <c r="AI865" s="21"/>
      <c r="AJ865" s="21"/>
      <c r="AK865" s="21"/>
      <c r="AL865" s="21"/>
      <c r="AM865" s="21"/>
      <c r="AN865" s="21"/>
    </row>
    <row r="866" spans="1:40" ht="14.5">
      <c r="A866" s="40" t="s">
        <v>8729</v>
      </c>
      <c r="B866" s="352">
        <v>44540</v>
      </c>
      <c r="C866" s="41">
        <v>68</v>
      </c>
      <c r="D866" s="41">
        <v>68</v>
      </c>
      <c r="E866">
        <v>56</v>
      </c>
      <c r="F866" s="311"/>
      <c r="G866" s="103"/>
      <c r="H866" s="146">
        <v>3</v>
      </c>
      <c r="I866" s="102">
        <v>11</v>
      </c>
      <c r="J866" s="136">
        <v>46</v>
      </c>
      <c r="K866" s="74"/>
      <c r="L866" s="74"/>
      <c r="M866" s="74"/>
      <c r="N866" s="21"/>
      <c r="O866" s="74">
        <v>12</v>
      </c>
      <c r="P866" s="74"/>
      <c r="Q866" s="74">
        <v>1</v>
      </c>
      <c r="R866" s="74">
        <v>10</v>
      </c>
      <c r="S866" s="74">
        <v>0</v>
      </c>
      <c r="T866" s="74"/>
      <c r="U866" s="9"/>
      <c r="V866" s="9"/>
      <c r="W866" s="9"/>
      <c r="X866" s="21"/>
      <c r="Y866" s="21"/>
      <c r="Z866" s="21"/>
      <c r="AA866" s="21"/>
      <c r="AB866" s="21"/>
      <c r="AC866" s="21"/>
      <c r="AD866" s="21"/>
      <c r="AE866" s="21"/>
      <c r="AF866" s="21"/>
      <c r="AG866" s="21"/>
      <c r="AH866" s="21"/>
      <c r="AI866" s="21"/>
      <c r="AJ866" s="21"/>
      <c r="AK866" s="21"/>
      <c r="AL866" s="21"/>
      <c r="AM866" s="21"/>
      <c r="AN866" s="21"/>
    </row>
    <row r="867" spans="1:40" ht="14.5">
      <c r="A867" s="40" t="s">
        <v>8730</v>
      </c>
      <c r="B867" s="352">
        <v>44540</v>
      </c>
      <c r="C867" s="41">
        <v>20</v>
      </c>
      <c r="D867" s="41">
        <v>20</v>
      </c>
      <c r="E867">
        <v>11</v>
      </c>
      <c r="F867" s="311"/>
      <c r="G867" s="103"/>
      <c r="H867" s="146">
        <v>5</v>
      </c>
      <c r="I867" s="102">
        <v>7</v>
      </c>
      <c r="J867" s="136">
        <v>7</v>
      </c>
      <c r="K867" s="74"/>
      <c r="L867" s="74"/>
      <c r="M867" s="74"/>
      <c r="N867" s="21"/>
      <c r="O867" s="74">
        <v>10</v>
      </c>
      <c r="P867" s="74"/>
      <c r="Q867" s="74">
        <v>0</v>
      </c>
      <c r="R867" s="74">
        <v>10</v>
      </c>
      <c r="S867" s="74">
        <v>0</v>
      </c>
      <c r="T867" s="74"/>
      <c r="U867" s="9"/>
      <c r="V867" s="9"/>
      <c r="W867" s="9"/>
      <c r="X867" s="21"/>
      <c r="Y867" s="21"/>
      <c r="Z867" s="21"/>
      <c r="AA867" s="21"/>
      <c r="AB867" s="21"/>
      <c r="AC867" s="21"/>
      <c r="AD867" s="21"/>
      <c r="AE867" s="21"/>
      <c r="AF867" s="21"/>
      <c r="AG867" s="21"/>
      <c r="AH867" s="21"/>
      <c r="AI867" s="21"/>
      <c r="AJ867" s="21"/>
      <c r="AK867" s="21"/>
      <c r="AL867" s="21"/>
      <c r="AM867" s="21"/>
      <c r="AN867" s="21"/>
    </row>
    <row r="868" spans="1:40" ht="14.5">
      <c r="A868" s="40" t="s">
        <v>8738</v>
      </c>
      <c r="B868" s="352">
        <v>44565</v>
      </c>
      <c r="C868" s="41">
        <v>15105</v>
      </c>
      <c r="D868" s="41">
        <v>15105</v>
      </c>
      <c r="F868" s="311"/>
      <c r="G868" s="41">
        <v>15105</v>
      </c>
      <c r="H868" s="74"/>
      <c r="I868" s="103"/>
      <c r="J868" s="74"/>
      <c r="K868" s="74"/>
      <c r="L868" s="74"/>
      <c r="M868" s="74"/>
      <c r="N868" s="21"/>
      <c r="O868" s="74"/>
      <c r="P868" s="74"/>
      <c r="Q868" s="74"/>
      <c r="R868" s="74"/>
      <c r="S868" s="74"/>
      <c r="T868" s="74"/>
      <c r="U868" s="9"/>
      <c r="V868" s="9"/>
      <c r="W868" s="9"/>
      <c r="X868" s="21"/>
      <c r="Y868" s="21"/>
      <c r="Z868" s="21"/>
      <c r="AA868" s="21"/>
      <c r="AB868" s="21"/>
      <c r="AC868" s="21"/>
      <c r="AD868" s="21"/>
      <c r="AE868" s="21"/>
      <c r="AF868" s="21"/>
      <c r="AG868" s="21"/>
      <c r="AH868" s="21"/>
      <c r="AI868" s="21"/>
      <c r="AJ868" s="21"/>
      <c r="AK868" s="21"/>
      <c r="AL868" s="21"/>
      <c r="AM868" s="21"/>
      <c r="AN868" s="21"/>
    </row>
    <row r="869" spans="1:40" ht="14.5">
      <c r="A869" s="40" t="s">
        <v>8752</v>
      </c>
      <c r="B869" s="352">
        <v>44553</v>
      </c>
      <c r="C869" s="41">
        <v>61</v>
      </c>
      <c r="D869" s="41">
        <v>61</v>
      </c>
      <c r="F869" s="311"/>
      <c r="G869" s="41">
        <v>61</v>
      </c>
      <c r="H869" s="74"/>
      <c r="I869" s="102">
        <v>4</v>
      </c>
      <c r="J869" s="74"/>
      <c r="K869" s="74"/>
      <c r="L869" s="74"/>
      <c r="M869" s="74"/>
      <c r="N869" s="21"/>
      <c r="O869" s="74"/>
      <c r="P869" s="74"/>
      <c r="Q869" s="74"/>
      <c r="R869" s="74"/>
      <c r="S869" s="74"/>
      <c r="T869" s="74"/>
      <c r="U869" s="9"/>
      <c r="V869" s="9"/>
      <c r="W869" s="9"/>
      <c r="X869" s="21"/>
      <c r="Y869" s="21"/>
      <c r="Z869" s="21"/>
      <c r="AA869" s="21"/>
      <c r="AB869" s="21"/>
      <c r="AC869" s="21"/>
      <c r="AD869" s="21"/>
      <c r="AE869" s="21"/>
      <c r="AF869" s="21"/>
      <c r="AG869" s="21"/>
      <c r="AH869" s="21"/>
      <c r="AI869" s="21"/>
      <c r="AJ869" s="21"/>
      <c r="AK869" s="21"/>
      <c r="AL869" s="21"/>
      <c r="AM869" s="21"/>
      <c r="AN869" s="21"/>
    </row>
    <row r="870" spans="1:40" ht="14.5">
      <c r="A870" s="40" t="s">
        <v>8753</v>
      </c>
      <c r="B870" s="352">
        <v>44553</v>
      </c>
      <c r="C870" s="41">
        <v>51</v>
      </c>
      <c r="D870" s="41">
        <v>51</v>
      </c>
      <c r="F870" s="311"/>
      <c r="G870" s="41">
        <v>51</v>
      </c>
      <c r="H870" s="74"/>
      <c r="I870" s="102">
        <v>10</v>
      </c>
      <c r="J870" s="74"/>
      <c r="K870" s="74"/>
      <c r="L870" s="74"/>
      <c r="M870" s="74"/>
      <c r="N870" s="21"/>
      <c r="O870" s="74"/>
      <c r="P870" s="74"/>
      <c r="Q870" s="74"/>
      <c r="R870" s="74"/>
      <c r="S870" s="74"/>
      <c r="T870" s="74"/>
      <c r="U870" s="9"/>
      <c r="V870" s="9"/>
      <c r="W870" s="9"/>
      <c r="X870" s="21"/>
      <c r="Y870" s="21"/>
      <c r="Z870" s="21"/>
      <c r="AA870" s="21"/>
      <c r="AB870" s="21"/>
      <c r="AC870" s="21"/>
      <c r="AD870" s="21"/>
      <c r="AE870" s="21"/>
      <c r="AF870" s="21"/>
      <c r="AG870" s="21"/>
      <c r="AH870" s="21"/>
      <c r="AI870" s="21"/>
      <c r="AJ870" s="21"/>
      <c r="AK870" s="21"/>
      <c r="AL870" s="21"/>
      <c r="AM870" s="21"/>
      <c r="AN870" s="21"/>
    </row>
    <row r="871" spans="1:40" ht="14.5">
      <c r="A871" s="40" t="s">
        <v>8815</v>
      </c>
      <c r="B871" s="352">
        <v>44557</v>
      </c>
      <c r="C871" s="41">
        <v>2547</v>
      </c>
      <c r="D871" s="41">
        <v>2561</v>
      </c>
      <c r="F871" s="311"/>
      <c r="G871" s="41">
        <v>2561</v>
      </c>
      <c r="H871" s="74"/>
      <c r="I871" s="102">
        <v>199</v>
      </c>
      <c r="J871" s="74"/>
      <c r="K871" s="74" t="s">
        <v>8765</v>
      </c>
      <c r="L871" s="74"/>
      <c r="M871" s="74"/>
      <c r="N871" s="21"/>
      <c r="O871" s="74"/>
      <c r="P871" s="74"/>
      <c r="Q871" s="74">
        <v>14</v>
      </c>
      <c r="R871" s="74"/>
      <c r="S871" s="74"/>
      <c r="T871" s="74"/>
      <c r="U871" s="9"/>
      <c r="V871" s="9"/>
      <c r="W871" s="9"/>
      <c r="X871" s="21"/>
      <c r="Y871" s="21"/>
      <c r="Z871" s="21"/>
      <c r="AA871" s="21"/>
      <c r="AB871" s="21"/>
      <c r="AC871" s="21"/>
      <c r="AD871" s="21"/>
      <c r="AE871" s="21"/>
      <c r="AF871" s="21"/>
      <c r="AG871" s="21"/>
      <c r="AH871" s="21"/>
      <c r="AI871" s="21"/>
      <c r="AJ871" s="21"/>
      <c r="AK871" s="21"/>
      <c r="AL871" s="21"/>
      <c r="AM871" s="21"/>
      <c r="AN871" s="21"/>
    </row>
    <row r="872" spans="1:40" ht="14.5">
      <c r="A872" s="40" t="s">
        <v>8777</v>
      </c>
      <c r="B872" s="352">
        <v>44556</v>
      </c>
      <c r="C872" s="41">
        <v>87</v>
      </c>
      <c r="D872" s="41">
        <v>87</v>
      </c>
      <c r="F872" s="311" t="s">
        <v>8775</v>
      </c>
      <c r="G872" s="41">
        <v>87</v>
      </c>
      <c r="H872" s="74"/>
      <c r="I872" s="103"/>
      <c r="J872" s="74"/>
      <c r="K872" s="74" t="s">
        <v>8776</v>
      </c>
      <c r="L872" s="74"/>
      <c r="M872" s="74">
        <v>2</v>
      </c>
      <c r="N872" s="21" t="s">
        <v>8778</v>
      </c>
      <c r="O872" s="74">
        <v>14</v>
      </c>
      <c r="P872" s="74"/>
      <c r="Q872" s="74">
        <v>0</v>
      </c>
      <c r="R872" s="74"/>
      <c r="S872" s="74">
        <v>0</v>
      </c>
      <c r="T872" s="74"/>
      <c r="U872" s="9"/>
      <c r="V872" s="9"/>
      <c r="W872" s="9"/>
      <c r="X872" s="21"/>
      <c r="Y872" s="21"/>
      <c r="Z872" s="21"/>
      <c r="AA872" s="21"/>
      <c r="AB872" s="21"/>
      <c r="AC872" s="21"/>
      <c r="AD872" s="21"/>
      <c r="AE872" s="21"/>
      <c r="AF872" s="21"/>
      <c r="AG872" s="21"/>
      <c r="AH872" s="21"/>
      <c r="AI872" s="21"/>
      <c r="AJ872" s="21"/>
      <c r="AK872" s="21"/>
      <c r="AL872" s="21"/>
      <c r="AM872" s="21"/>
      <c r="AN872" s="21"/>
    </row>
    <row r="873" spans="1:40" ht="14.5">
      <c r="A873" s="353" t="s">
        <v>8779</v>
      </c>
      <c r="B873" s="352">
        <v>44551</v>
      </c>
      <c r="C873" s="41">
        <v>114</v>
      </c>
      <c r="D873" s="41">
        <v>114</v>
      </c>
      <c r="F873" s="311" t="s">
        <v>8788</v>
      </c>
      <c r="G873" s="41">
        <v>114</v>
      </c>
      <c r="H873" s="74"/>
      <c r="I873" s="103"/>
      <c r="J873" s="74"/>
      <c r="K873" s="74"/>
      <c r="L873" s="74"/>
      <c r="M873" s="74"/>
      <c r="N873" s="21" t="s">
        <v>8789</v>
      </c>
      <c r="O873" s="74"/>
      <c r="P873" s="74"/>
      <c r="Q873" s="74"/>
      <c r="R873" s="74"/>
      <c r="S873" s="74"/>
      <c r="T873" s="74"/>
      <c r="U873" s="9"/>
      <c r="V873" s="9"/>
      <c r="W873" s="9"/>
      <c r="X873" s="21"/>
      <c r="Y873" s="21"/>
      <c r="Z873" s="21"/>
      <c r="AA873" s="21"/>
      <c r="AB873" s="21"/>
      <c r="AC873" s="21"/>
      <c r="AD873" s="21"/>
      <c r="AE873" s="21"/>
      <c r="AF873" s="21"/>
      <c r="AG873" s="21"/>
      <c r="AH873" s="21"/>
      <c r="AI873" s="21"/>
      <c r="AJ873" s="21"/>
      <c r="AK873" s="21"/>
      <c r="AL873" s="21"/>
      <c r="AM873" s="21"/>
      <c r="AN873" s="21"/>
    </row>
    <row r="874" spans="1:40" ht="14.5">
      <c r="A874" s="40" t="s">
        <v>8803</v>
      </c>
      <c r="B874" s="352">
        <v>44539</v>
      </c>
      <c r="C874" s="41">
        <v>105</v>
      </c>
      <c r="D874" s="41">
        <v>105</v>
      </c>
      <c r="E874">
        <v>22</v>
      </c>
      <c r="F874" s="311"/>
      <c r="G874" s="41">
        <v>105</v>
      </c>
      <c r="H874" s="74"/>
      <c r="I874" s="102">
        <v>16</v>
      </c>
      <c r="J874" s="74"/>
      <c r="K874" s="74"/>
      <c r="L874" s="74"/>
      <c r="M874" s="74"/>
      <c r="N874" s="21"/>
      <c r="O874" s="74">
        <v>16</v>
      </c>
      <c r="P874" s="74"/>
      <c r="Q874" s="74">
        <v>1</v>
      </c>
      <c r="R874" s="74"/>
      <c r="S874" s="74">
        <v>1</v>
      </c>
      <c r="T874" s="74"/>
      <c r="U874" s="9"/>
      <c r="V874" s="9"/>
      <c r="W874" s="9"/>
      <c r="X874" s="21"/>
      <c r="Y874" s="21"/>
      <c r="Z874" s="21"/>
      <c r="AA874" s="21"/>
      <c r="AB874" s="21"/>
      <c r="AC874" s="21"/>
      <c r="AD874" s="21"/>
      <c r="AE874" s="21"/>
      <c r="AF874" s="21"/>
      <c r="AG874" s="21"/>
      <c r="AH874" s="21"/>
      <c r="AI874" s="21"/>
      <c r="AJ874" s="21"/>
      <c r="AK874" s="21"/>
      <c r="AL874" s="21"/>
      <c r="AM874" s="21"/>
      <c r="AN874" s="21"/>
    </row>
    <row r="875" spans="1:40" ht="14.5">
      <c r="A875" s="40" t="s">
        <v>8804</v>
      </c>
      <c r="B875" s="352">
        <v>44539</v>
      </c>
      <c r="C875" s="41">
        <v>535</v>
      </c>
      <c r="D875" s="41">
        <v>535</v>
      </c>
      <c r="E875">
        <v>138</v>
      </c>
      <c r="F875" s="311"/>
      <c r="G875" s="41">
        <v>535</v>
      </c>
      <c r="H875" s="74"/>
      <c r="I875" s="102">
        <v>86</v>
      </c>
      <c r="J875" s="74"/>
      <c r="K875" s="74"/>
      <c r="L875" s="74"/>
      <c r="M875" s="74"/>
      <c r="N875" s="21"/>
      <c r="O875" s="74">
        <v>53</v>
      </c>
      <c r="P875" s="74"/>
      <c r="Q875" s="74">
        <v>13</v>
      </c>
      <c r="R875" s="74"/>
      <c r="S875" s="74">
        <v>2</v>
      </c>
      <c r="T875" s="74"/>
      <c r="U875" s="9"/>
      <c r="V875" s="9"/>
      <c r="W875" s="9"/>
      <c r="X875" s="21"/>
      <c r="Y875" s="21"/>
      <c r="Z875" s="21"/>
      <c r="AA875" s="21"/>
      <c r="AB875" s="21"/>
      <c r="AC875" s="21"/>
      <c r="AD875" s="21"/>
      <c r="AE875" s="21"/>
      <c r="AF875" s="21"/>
      <c r="AG875" s="21"/>
      <c r="AH875" s="21"/>
      <c r="AI875" s="21"/>
      <c r="AJ875" s="21"/>
      <c r="AK875" s="21"/>
      <c r="AL875" s="21"/>
      <c r="AM875" s="21"/>
      <c r="AN875" s="21"/>
    </row>
    <row r="876" spans="1:40" ht="14.5">
      <c r="A876" s="40" t="s">
        <v>8798</v>
      </c>
      <c r="B876" s="352">
        <v>44532</v>
      </c>
      <c r="C876" s="41">
        <v>9</v>
      </c>
      <c r="D876" s="41">
        <v>9</v>
      </c>
      <c r="F876" s="311"/>
      <c r="G876" s="41">
        <v>9</v>
      </c>
      <c r="H876" s="74"/>
      <c r="I876" s="102">
        <v>2</v>
      </c>
      <c r="J876" s="74"/>
      <c r="K876" s="74"/>
      <c r="L876" s="74"/>
      <c r="M876" s="74"/>
      <c r="N876" s="21" t="s">
        <v>8811</v>
      </c>
      <c r="O876" s="74"/>
      <c r="P876" s="74"/>
      <c r="Q876" s="74"/>
      <c r="R876" s="74">
        <v>2</v>
      </c>
      <c r="S876" s="74">
        <v>0</v>
      </c>
      <c r="T876" s="74"/>
      <c r="U876" s="9"/>
      <c r="V876" s="9"/>
      <c r="W876" s="9"/>
      <c r="X876" s="21"/>
      <c r="Y876" s="21"/>
      <c r="Z876" s="21"/>
      <c r="AA876" s="21"/>
      <c r="AB876" s="21"/>
      <c r="AC876" s="21"/>
      <c r="AD876" s="21"/>
      <c r="AE876" s="21"/>
      <c r="AF876" s="21"/>
      <c r="AG876" s="21"/>
      <c r="AH876" s="21"/>
      <c r="AI876" s="21"/>
      <c r="AJ876" s="21"/>
      <c r="AK876" s="21"/>
      <c r="AL876" s="21"/>
      <c r="AM876" s="21"/>
      <c r="AN876" s="21"/>
    </row>
    <row r="877" spans="1:40" ht="14.5">
      <c r="A877" s="40" t="s">
        <v>8820</v>
      </c>
      <c r="B877" s="352">
        <v>44548</v>
      </c>
      <c r="C877" s="41">
        <v>201</v>
      </c>
      <c r="D877" s="41">
        <v>201</v>
      </c>
      <c r="F877" s="311"/>
      <c r="G877" s="41">
        <v>201</v>
      </c>
      <c r="H877" s="74"/>
      <c r="I877" s="102">
        <v>26</v>
      </c>
      <c r="J877" s="74">
        <v>175</v>
      </c>
      <c r="K877" s="74" t="s">
        <v>8834</v>
      </c>
      <c r="L877" s="74"/>
      <c r="M877" s="74"/>
      <c r="N877" s="21"/>
      <c r="O877" s="74"/>
      <c r="P877" s="74" t="s">
        <v>8835</v>
      </c>
      <c r="Q877" s="74"/>
      <c r="S877" s="74"/>
      <c r="T877" s="74"/>
      <c r="U877" s="9"/>
      <c r="V877" s="9"/>
      <c r="W877" s="9"/>
      <c r="X877" s="21"/>
      <c r="Y877" s="21"/>
      <c r="Z877" s="21"/>
      <c r="AA877" s="21"/>
      <c r="AB877" s="21"/>
      <c r="AC877" s="21"/>
      <c r="AD877" s="21"/>
      <c r="AE877" s="21"/>
      <c r="AF877" s="21"/>
      <c r="AG877" s="21"/>
      <c r="AH877" s="21"/>
      <c r="AI877" s="21"/>
      <c r="AJ877" s="21"/>
      <c r="AK877" s="21"/>
      <c r="AL877" s="21"/>
      <c r="AM877" s="21"/>
      <c r="AN877" s="21"/>
    </row>
    <row r="878" spans="1:40" ht="14.5">
      <c r="A878" s="81" t="s">
        <v>8821</v>
      </c>
      <c r="B878" s="352">
        <v>44543</v>
      </c>
      <c r="C878" s="41">
        <v>367</v>
      </c>
      <c r="D878" s="41">
        <v>367</v>
      </c>
      <c r="F878" s="311"/>
      <c r="G878" s="41">
        <v>367</v>
      </c>
      <c r="H878" s="74"/>
      <c r="I878" s="103"/>
      <c r="J878" s="74"/>
      <c r="K878" s="74"/>
      <c r="L878" s="74"/>
      <c r="M878" s="74"/>
      <c r="N878" s="21"/>
      <c r="O878" s="74"/>
      <c r="P878" s="74"/>
      <c r="Q878" s="74"/>
      <c r="R878" s="74"/>
      <c r="S878" s="74"/>
      <c r="T878" s="74"/>
      <c r="U878" s="9"/>
      <c r="V878" s="9"/>
      <c r="W878" s="9"/>
      <c r="X878" s="21"/>
      <c r="Y878" s="21"/>
      <c r="Z878" s="21"/>
      <c r="AA878" s="21"/>
      <c r="AB878" s="21"/>
      <c r="AC878" s="21"/>
      <c r="AD878" s="21"/>
      <c r="AE878" s="21"/>
      <c r="AF878" s="21"/>
      <c r="AG878" s="21"/>
      <c r="AH878" s="21"/>
      <c r="AI878" s="21"/>
      <c r="AJ878" s="21"/>
      <c r="AK878" s="21"/>
      <c r="AL878" s="21"/>
      <c r="AM878" s="21"/>
      <c r="AN878" s="21"/>
    </row>
    <row r="879" spans="1:40" ht="14.5">
      <c r="A879" s="353" t="s">
        <v>8841</v>
      </c>
      <c r="B879" s="352">
        <v>44562</v>
      </c>
      <c r="C879" s="41">
        <v>12</v>
      </c>
      <c r="D879" s="41">
        <v>12</v>
      </c>
      <c r="E879">
        <v>9</v>
      </c>
      <c r="F879" s="311"/>
      <c r="G879" s="41"/>
      <c r="H879" s="74"/>
      <c r="I879" s="103"/>
      <c r="J879" s="74"/>
      <c r="K879" s="74"/>
      <c r="L879" s="74"/>
      <c r="M879" s="74"/>
      <c r="N879" s="21"/>
      <c r="O879" s="74"/>
      <c r="P879" s="74"/>
      <c r="Q879" s="74"/>
      <c r="R879" s="74"/>
      <c r="S879" s="74"/>
      <c r="T879" s="74"/>
      <c r="U879" s="9"/>
      <c r="V879" s="9"/>
      <c r="W879" s="9"/>
      <c r="X879" s="21"/>
      <c r="Y879" s="21"/>
      <c r="Z879" s="21"/>
      <c r="AA879" s="21"/>
      <c r="AB879" s="21"/>
      <c r="AC879" s="21"/>
      <c r="AD879" s="21"/>
      <c r="AE879" s="21"/>
      <c r="AF879" s="21"/>
      <c r="AG879" s="21"/>
      <c r="AH879" s="21"/>
      <c r="AI879" s="21"/>
      <c r="AJ879" s="21"/>
      <c r="AK879" s="21"/>
      <c r="AL879" s="21"/>
      <c r="AM879" s="21"/>
      <c r="AN879" s="21"/>
    </row>
    <row r="880" spans="1:40" ht="14.5">
      <c r="A880" s="40" t="s">
        <v>8839</v>
      </c>
      <c r="B880" s="352">
        <v>44061</v>
      </c>
      <c r="C880" s="41">
        <v>30</v>
      </c>
      <c r="D880" s="41">
        <v>31</v>
      </c>
      <c r="F880" s="311"/>
      <c r="G880" s="41"/>
      <c r="H880" s="74"/>
      <c r="I880" s="102">
        <v>4</v>
      </c>
      <c r="J880" s="74"/>
      <c r="K880" s="74" t="s">
        <v>8852</v>
      </c>
      <c r="L880" s="74"/>
      <c r="M880" s="74"/>
      <c r="N880" s="21"/>
      <c r="O880" s="74"/>
      <c r="P880" s="74"/>
      <c r="Q880" s="74">
        <v>1</v>
      </c>
      <c r="R880" s="74"/>
      <c r="S880" s="74"/>
      <c r="T880" s="74"/>
      <c r="U880" s="9"/>
      <c r="V880" s="9"/>
      <c r="W880" s="9"/>
      <c r="X880" s="21"/>
      <c r="Y880" s="21"/>
      <c r="Z880" s="21"/>
      <c r="AA880" s="21"/>
      <c r="AB880" s="21"/>
      <c r="AC880" s="21"/>
      <c r="AD880" s="21"/>
      <c r="AE880" s="21"/>
      <c r="AF880" s="21"/>
      <c r="AG880" s="21"/>
      <c r="AH880" s="21"/>
      <c r="AI880" s="21"/>
      <c r="AJ880" s="21"/>
      <c r="AK880" s="21"/>
      <c r="AL880" s="21"/>
      <c r="AM880" s="21"/>
      <c r="AN880" s="21"/>
    </row>
    <row r="881" spans="1:40" ht="14.5">
      <c r="A881" s="40" t="s">
        <v>8855</v>
      </c>
      <c r="B881" s="352">
        <v>44562</v>
      </c>
      <c r="C881" s="41">
        <v>65</v>
      </c>
      <c r="D881" s="41">
        <v>65</v>
      </c>
      <c r="F881" s="72" t="s">
        <v>8879</v>
      </c>
      <c r="G881" s="41"/>
      <c r="H881" s="74"/>
      <c r="I881" s="102">
        <v>15</v>
      </c>
      <c r="J881" s="74"/>
      <c r="K881" s="74" t="s">
        <v>8880</v>
      </c>
      <c r="L881" s="74"/>
      <c r="M881" s="74"/>
      <c r="N881" s="21"/>
      <c r="O881" s="74">
        <v>8</v>
      </c>
      <c r="P881" s="74"/>
      <c r="Q881" s="74">
        <v>1</v>
      </c>
      <c r="R881" s="74"/>
      <c r="S881" s="74"/>
      <c r="T881" s="74"/>
      <c r="U881" s="9"/>
      <c r="V881" s="9"/>
      <c r="W881" s="9"/>
      <c r="X881" s="21"/>
      <c r="Y881" s="21"/>
      <c r="Z881" s="21"/>
      <c r="AA881" s="21"/>
      <c r="AB881" s="21"/>
      <c r="AC881" s="21"/>
      <c r="AD881" s="21"/>
      <c r="AE881" s="21"/>
      <c r="AF881" s="21"/>
      <c r="AG881" s="21"/>
      <c r="AH881" s="21"/>
      <c r="AI881" s="21"/>
      <c r="AJ881" s="21"/>
      <c r="AK881" s="21"/>
      <c r="AL881" s="21"/>
      <c r="AM881" s="21"/>
      <c r="AN881" s="21"/>
    </row>
    <row r="882" spans="1:40" ht="14.5">
      <c r="A882" s="40" t="s">
        <v>5390</v>
      </c>
      <c r="B882" s="352">
        <v>44573</v>
      </c>
      <c r="C882" s="41">
        <v>38</v>
      </c>
      <c r="D882" s="41">
        <v>38</v>
      </c>
      <c r="F882" s="311"/>
      <c r="G882" s="41"/>
      <c r="H882" s="74"/>
      <c r="I882" s="103"/>
      <c r="J882" s="74"/>
      <c r="K882" s="74"/>
      <c r="L882" s="74"/>
      <c r="M882" s="74"/>
      <c r="N882" s="21"/>
      <c r="O882" s="74"/>
      <c r="P882" s="74"/>
      <c r="Q882" s="74"/>
      <c r="R882" s="74"/>
      <c r="S882" s="74"/>
      <c r="T882" s="74"/>
      <c r="U882" s="9"/>
      <c r="V882" s="9"/>
      <c r="W882" s="9"/>
      <c r="X882" s="21"/>
      <c r="Y882" s="21"/>
      <c r="Z882" s="21"/>
      <c r="AA882" s="21"/>
      <c r="AB882" s="21"/>
      <c r="AC882" s="21"/>
      <c r="AD882" s="21"/>
      <c r="AE882" s="21"/>
      <c r="AF882" s="21"/>
      <c r="AG882" s="21"/>
      <c r="AH882" s="21"/>
      <c r="AI882" s="21"/>
      <c r="AJ882" s="21"/>
      <c r="AK882" s="21"/>
      <c r="AL882" s="21"/>
      <c r="AM882" s="21"/>
      <c r="AN882" s="21"/>
    </row>
    <row r="883" spans="1:40" ht="14.5">
      <c r="A883" s="40" t="s">
        <v>213</v>
      </c>
      <c r="B883" s="352">
        <v>44572</v>
      </c>
      <c r="C883" s="41">
        <v>199</v>
      </c>
      <c r="D883" s="41">
        <v>198</v>
      </c>
      <c r="F883" s="311"/>
      <c r="G883" s="41"/>
      <c r="H883" s="74"/>
      <c r="I883" s="103"/>
      <c r="J883" s="74"/>
      <c r="K883" s="74"/>
      <c r="L883" s="74"/>
      <c r="M883" s="74"/>
      <c r="N883" s="21" t="s">
        <v>8885</v>
      </c>
      <c r="O883" s="74"/>
      <c r="P883" s="74"/>
      <c r="Q883" s="74"/>
      <c r="R883" s="74"/>
      <c r="S883" s="74"/>
      <c r="T883" s="74"/>
      <c r="U883" s="9"/>
      <c r="V883" s="9"/>
      <c r="W883" s="9"/>
      <c r="X883" s="21"/>
      <c r="Y883" s="21"/>
      <c r="Z883" s="21"/>
      <c r="AA883" s="21"/>
      <c r="AB883" s="21"/>
      <c r="AC883" s="21"/>
      <c r="AD883" s="21"/>
      <c r="AE883" s="21"/>
      <c r="AF883" s="21"/>
      <c r="AG883" s="21"/>
      <c r="AH883" s="21"/>
      <c r="AI883" s="21"/>
      <c r="AJ883" s="21"/>
      <c r="AK883" s="21"/>
      <c r="AL883" s="21"/>
      <c r="AM883" s="21"/>
      <c r="AN883" s="21"/>
    </row>
    <row r="884" spans="1:40" ht="14.5">
      <c r="A884" s="40" t="s">
        <v>8894</v>
      </c>
      <c r="B884" s="352" t="s">
        <v>8872</v>
      </c>
      <c r="C884" s="41">
        <v>81</v>
      </c>
      <c r="D884" s="41">
        <v>79</v>
      </c>
      <c r="F884" s="311" t="s">
        <v>7867</v>
      </c>
      <c r="G884" s="41"/>
      <c r="H884" s="74"/>
      <c r="I884" s="102">
        <v>13</v>
      </c>
      <c r="J884" s="74"/>
      <c r="K884" s="74" t="s">
        <v>8895</v>
      </c>
      <c r="L884" s="74"/>
      <c r="M884" s="74">
        <v>10</v>
      </c>
      <c r="N884" s="21" t="s">
        <v>8892</v>
      </c>
      <c r="O884" s="74">
        <v>16</v>
      </c>
      <c r="P884" s="74"/>
      <c r="Q884" s="74"/>
      <c r="R884" s="74">
        <v>2</v>
      </c>
      <c r="S884" s="74">
        <v>1</v>
      </c>
      <c r="T884" s="74"/>
      <c r="U884" s="9"/>
      <c r="V884" s="9"/>
      <c r="W884" s="9"/>
      <c r="X884" s="21"/>
      <c r="Y884" s="21"/>
      <c r="Z884" s="21"/>
      <c r="AA884" s="21"/>
      <c r="AB884" s="21"/>
      <c r="AC884" s="21"/>
      <c r="AD884" s="21"/>
      <c r="AE884" s="21"/>
      <c r="AF884" s="21"/>
      <c r="AG884" s="21"/>
      <c r="AH884" s="21"/>
      <c r="AI884" s="21"/>
      <c r="AJ884" s="21"/>
      <c r="AK884" s="21"/>
      <c r="AL884" s="21"/>
      <c r="AM884" s="21"/>
      <c r="AN884" s="21"/>
    </row>
    <row r="885" spans="1:40" ht="14.5">
      <c r="A885" s="40" t="s">
        <v>8896</v>
      </c>
      <c r="B885" s="352">
        <v>44447</v>
      </c>
      <c r="C885" s="41">
        <v>295</v>
      </c>
      <c r="D885" s="41">
        <v>289</v>
      </c>
      <c r="E885">
        <v>81</v>
      </c>
      <c r="F885" s="311"/>
      <c r="G885" s="41"/>
      <c r="H885" s="74"/>
      <c r="I885" s="102">
        <v>28</v>
      </c>
      <c r="J885" s="74">
        <v>246</v>
      </c>
      <c r="K885" s="74"/>
      <c r="L885" s="74"/>
      <c r="M885" s="74">
        <v>13</v>
      </c>
      <c r="N885" s="21">
        <v>3519</v>
      </c>
      <c r="O885" s="74">
        <v>7</v>
      </c>
      <c r="P885" s="74"/>
      <c r="Q885" s="74">
        <v>1</v>
      </c>
      <c r="R885" s="74"/>
      <c r="S885" s="74">
        <v>0</v>
      </c>
      <c r="T885" s="74"/>
      <c r="U885" s="9"/>
      <c r="V885" s="9"/>
      <c r="W885" s="9"/>
      <c r="X885" s="21"/>
      <c r="Y885" s="21"/>
      <c r="Z885" s="21"/>
      <c r="AA885" s="21"/>
      <c r="AB885" s="21"/>
      <c r="AC885" s="21"/>
      <c r="AD885" s="21"/>
      <c r="AE885" s="21"/>
      <c r="AF885" s="21"/>
      <c r="AG885" s="21"/>
      <c r="AH885" s="21"/>
      <c r="AI885" s="21"/>
      <c r="AJ885" s="21"/>
      <c r="AK885" s="21"/>
      <c r="AL885" s="21"/>
      <c r="AM885" s="21"/>
      <c r="AN885" s="21"/>
    </row>
    <row r="886" spans="1:40" ht="14.5">
      <c r="A886" s="40" t="s">
        <v>8897</v>
      </c>
      <c r="B886" s="352">
        <v>44371</v>
      </c>
      <c r="C886" s="41">
        <v>84</v>
      </c>
      <c r="D886" s="41">
        <v>82</v>
      </c>
      <c r="E886">
        <v>4</v>
      </c>
      <c r="F886" s="311"/>
      <c r="G886" s="41"/>
      <c r="H886" s="74"/>
      <c r="I886" s="102">
        <v>14</v>
      </c>
      <c r="J886" s="74"/>
      <c r="K886" s="74"/>
      <c r="L886" s="74"/>
      <c r="M886" s="74"/>
      <c r="N886" s="21"/>
      <c r="O886" s="74"/>
      <c r="P886" s="74"/>
      <c r="Q886" s="74"/>
      <c r="R886" s="74"/>
      <c r="S886" s="74"/>
      <c r="T886" s="74"/>
      <c r="U886" s="9"/>
      <c r="V886" s="9"/>
      <c r="W886" s="9"/>
      <c r="X886" s="21"/>
      <c r="Y886" s="21"/>
      <c r="Z886" s="21"/>
      <c r="AA886" s="21"/>
      <c r="AB886" s="21"/>
      <c r="AC886" s="21"/>
      <c r="AD886" s="21"/>
      <c r="AE886" s="21"/>
      <c r="AF886" s="21"/>
      <c r="AG886" s="21"/>
      <c r="AH886" s="21"/>
      <c r="AI886" s="21"/>
      <c r="AJ886" s="21"/>
      <c r="AK886" s="21"/>
      <c r="AL886" s="21"/>
      <c r="AM886" s="21"/>
      <c r="AN886" s="21"/>
    </row>
    <row r="887" spans="1:40" ht="14.5">
      <c r="A887" s="40" t="s">
        <v>8915</v>
      </c>
      <c r="B887" s="352">
        <v>44574</v>
      </c>
      <c r="C887" s="41">
        <v>875</v>
      </c>
      <c r="D887" s="41">
        <v>875</v>
      </c>
      <c r="F887" s="311"/>
      <c r="G887" s="41"/>
      <c r="H887" s="74"/>
      <c r="I887" s="103"/>
      <c r="J887" s="74"/>
      <c r="K887" s="74" t="s">
        <v>8931</v>
      </c>
      <c r="L887" s="74"/>
      <c r="M887" s="74"/>
      <c r="N887" s="21"/>
      <c r="O887" s="74"/>
      <c r="P887" s="74"/>
      <c r="Q887" s="74">
        <v>7</v>
      </c>
      <c r="R887" s="74"/>
      <c r="S887" s="74"/>
      <c r="T887" s="74"/>
      <c r="U887" s="9"/>
      <c r="V887" s="9"/>
      <c r="W887" s="9"/>
      <c r="X887" s="21"/>
      <c r="Y887" s="21"/>
      <c r="Z887" s="21"/>
      <c r="AA887" s="21"/>
      <c r="AB887" s="21"/>
      <c r="AC887" s="21"/>
      <c r="AD887" s="21"/>
      <c r="AE887" s="21"/>
      <c r="AF887" s="21"/>
      <c r="AG887" s="21"/>
      <c r="AH887" s="21"/>
      <c r="AI887" s="21"/>
      <c r="AJ887" s="21"/>
      <c r="AK887" s="21"/>
      <c r="AL887" s="21"/>
      <c r="AM887" s="21"/>
      <c r="AN887" s="21"/>
    </row>
    <row r="888" spans="1:40" ht="14.5">
      <c r="A888" s="40" t="s">
        <v>8921</v>
      </c>
      <c r="B888" s="352">
        <v>44564</v>
      </c>
      <c r="C888" s="41">
        <v>73</v>
      </c>
      <c r="D888" s="41">
        <v>73</v>
      </c>
      <c r="E888">
        <v>23</v>
      </c>
      <c r="F888" s="311"/>
      <c r="G888" s="41"/>
      <c r="H888" s="74"/>
      <c r="I888" s="102">
        <v>14</v>
      </c>
      <c r="J888" s="74"/>
      <c r="K888" s="74" t="s">
        <v>8934</v>
      </c>
      <c r="L888" s="74"/>
      <c r="M888" s="74">
        <v>19</v>
      </c>
      <c r="N888" s="21"/>
      <c r="O888" s="74">
        <v>7</v>
      </c>
      <c r="P888" s="74" t="s">
        <v>2274</v>
      </c>
      <c r="Q888" s="74"/>
      <c r="R888" s="74"/>
      <c r="S888" s="74">
        <v>2</v>
      </c>
      <c r="T888" s="74"/>
      <c r="U888" s="9"/>
      <c r="V888" s="9"/>
      <c r="W888" s="9"/>
      <c r="X888" s="21"/>
      <c r="Y888" s="21"/>
      <c r="Z888" s="21"/>
      <c r="AA888" s="21"/>
      <c r="AB888" s="21"/>
      <c r="AC888" s="21"/>
      <c r="AD888" s="21"/>
      <c r="AE888" s="21"/>
      <c r="AF888" s="21"/>
      <c r="AG888" s="21"/>
      <c r="AH888" s="21"/>
      <c r="AI888" s="21"/>
      <c r="AJ888" s="21"/>
      <c r="AK888" s="21"/>
      <c r="AL888" s="21"/>
      <c r="AM888" s="21"/>
      <c r="AN888" s="21"/>
    </row>
    <row r="889" spans="1:40" ht="14.5">
      <c r="A889" s="40" t="s">
        <v>8938</v>
      </c>
      <c r="B889" s="178">
        <v>44590</v>
      </c>
      <c r="C889" s="41"/>
      <c r="D889" s="41"/>
      <c r="F889" s="311"/>
      <c r="G889" s="41"/>
      <c r="H889" s="74"/>
      <c r="I889" s="103"/>
      <c r="J889" s="74"/>
      <c r="K889" s="74"/>
      <c r="L889" s="74"/>
      <c r="M889" s="74"/>
      <c r="N889" s="21"/>
      <c r="O889" s="74"/>
      <c r="P889" s="74"/>
      <c r="Q889" s="74"/>
      <c r="R889" s="74"/>
      <c r="S889" s="74"/>
      <c r="T889" s="74"/>
      <c r="U889" s="9"/>
      <c r="V889" s="9"/>
      <c r="W889" s="9"/>
      <c r="X889" s="21"/>
      <c r="Y889" s="21"/>
      <c r="Z889" s="21"/>
      <c r="AA889" s="21"/>
      <c r="AB889" s="21"/>
      <c r="AC889" s="21"/>
      <c r="AD889" s="21"/>
      <c r="AE889" s="21"/>
      <c r="AF889" s="21"/>
      <c r="AG889" s="21"/>
      <c r="AH889" s="21"/>
      <c r="AI889" s="21"/>
      <c r="AJ889" s="21"/>
      <c r="AK889" s="21"/>
      <c r="AL889" s="21"/>
      <c r="AM889" s="21"/>
      <c r="AN889" s="21"/>
    </row>
    <row r="890" spans="1:40" ht="14.5">
      <c r="A890" s="40" t="s">
        <v>8944</v>
      </c>
      <c r="B890" s="178">
        <v>44590</v>
      </c>
      <c r="C890" s="41">
        <v>7</v>
      </c>
      <c r="D890" s="41">
        <v>7</v>
      </c>
      <c r="E890">
        <v>1</v>
      </c>
      <c r="F890" s="311" t="s">
        <v>8220</v>
      </c>
      <c r="G890" s="41"/>
      <c r="H890" s="74"/>
      <c r="I890" s="102">
        <v>2</v>
      </c>
      <c r="J890" s="74"/>
      <c r="K890" s="74"/>
      <c r="L890" s="74"/>
      <c r="M890" s="74"/>
      <c r="N890" s="21" t="s">
        <v>8993</v>
      </c>
      <c r="O890" s="74"/>
      <c r="P890" s="74"/>
      <c r="Q890" s="74"/>
      <c r="R890" s="74">
        <v>2</v>
      </c>
      <c r="S890" s="74"/>
      <c r="T890" s="74"/>
      <c r="U890" s="9"/>
      <c r="V890" s="9"/>
      <c r="W890" s="9"/>
      <c r="X890" s="21"/>
      <c r="Y890" s="21"/>
      <c r="Z890" s="21"/>
      <c r="AA890" s="21"/>
      <c r="AB890" s="21"/>
      <c r="AC890" s="21"/>
      <c r="AD890" s="21"/>
      <c r="AE890" s="21"/>
      <c r="AF890" s="21"/>
      <c r="AG890" s="21"/>
      <c r="AH890" s="21"/>
      <c r="AI890" s="21"/>
      <c r="AJ890" s="21"/>
      <c r="AK890" s="21"/>
      <c r="AL890" s="21"/>
      <c r="AM890" s="21"/>
      <c r="AN890" s="21"/>
    </row>
    <row r="891" spans="1:40" ht="14.5">
      <c r="A891" s="40" t="s">
        <v>8994</v>
      </c>
      <c r="B891" s="178">
        <v>44586</v>
      </c>
      <c r="C891" s="41">
        <v>8</v>
      </c>
      <c r="D891" s="41">
        <v>8</v>
      </c>
      <c r="F891" s="311" t="s">
        <v>9000</v>
      </c>
      <c r="G891" s="41"/>
      <c r="H891" s="74"/>
      <c r="I891" s="103"/>
      <c r="J891" s="74"/>
      <c r="K891" s="74"/>
      <c r="L891" s="74"/>
      <c r="M891" s="74"/>
      <c r="N891" s="21" t="s">
        <v>9001</v>
      </c>
      <c r="O891" s="74">
        <v>1</v>
      </c>
      <c r="P891" s="74"/>
      <c r="Q891" s="74"/>
      <c r="R891" s="74"/>
      <c r="S891" s="74"/>
      <c r="T891" s="74"/>
      <c r="U891" s="9"/>
      <c r="V891" s="9"/>
      <c r="W891" s="9"/>
      <c r="X891" s="21"/>
      <c r="Y891" s="21"/>
      <c r="Z891" s="21"/>
      <c r="AA891" s="21"/>
      <c r="AB891" s="21"/>
      <c r="AC891" s="21"/>
      <c r="AD891" s="21"/>
      <c r="AE891" s="21"/>
      <c r="AF891" s="21"/>
      <c r="AG891" s="21"/>
      <c r="AH891" s="21"/>
      <c r="AI891" s="21"/>
      <c r="AJ891" s="21"/>
      <c r="AK891" s="21"/>
      <c r="AL891" s="21"/>
      <c r="AM891" s="21"/>
      <c r="AN891" s="21"/>
    </row>
    <row r="892" spans="1:40" ht="14.5">
      <c r="A892" s="40" t="s">
        <v>8995</v>
      </c>
      <c r="B892" s="178">
        <v>44586</v>
      </c>
      <c r="C892" s="41">
        <v>8</v>
      </c>
      <c r="D892" s="41">
        <v>8</v>
      </c>
      <c r="F892" s="311"/>
      <c r="G892" s="41"/>
      <c r="H892" s="74"/>
      <c r="I892" s="103"/>
      <c r="J892" s="74"/>
      <c r="K892" s="74"/>
      <c r="L892" s="74"/>
      <c r="M892" s="74"/>
      <c r="N892" s="21" t="s">
        <v>9002</v>
      </c>
      <c r="O892" s="74">
        <v>0</v>
      </c>
      <c r="P892" s="74"/>
      <c r="Q892" s="74"/>
      <c r="R892" s="74"/>
      <c r="S892" s="74"/>
      <c r="T892" s="74"/>
      <c r="U892" s="9"/>
      <c r="V892" s="9"/>
      <c r="W892" s="9"/>
      <c r="X892" s="21"/>
      <c r="Y892" s="21"/>
      <c r="Z892" s="21"/>
      <c r="AA892" s="21"/>
      <c r="AB892" s="21"/>
      <c r="AC892" s="21"/>
      <c r="AD892" s="21"/>
      <c r="AE892" s="21"/>
      <c r="AF892" s="21"/>
      <c r="AG892" s="21"/>
      <c r="AH892" s="21"/>
      <c r="AI892" s="21"/>
      <c r="AJ892" s="21"/>
      <c r="AK892" s="21"/>
      <c r="AL892" s="21"/>
      <c r="AM892" s="21"/>
      <c r="AN892" s="21"/>
    </row>
    <row r="893" spans="1:40" ht="14.5">
      <c r="A893" s="40" t="s">
        <v>8814</v>
      </c>
      <c r="B893" s="178">
        <v>44586</v>
      </c>
      <c r="C893" s="41">
        <v>2406</v>
      </c>
      <c r="D893" s="41">
        <v>2406</v>
      </c>
      <c r="F893" s="311"/>
      <c r="G893" s="41"/>
      <c r="H893" s="74"/>
      <c r="I893" s="102">
        <v>190</v>
      </c>
      <c r="J893" s="74"/>
      <c r="K893" s="74"/>
      <c r="L893" s="74"/>
      <c r="M893" s="74"/>
      <c r="N893" s="21"/>
      <c r="O893" s="74"/>
      <c r="P893" s="74"/>
      <c r="Q893" s="74">
        <v>14</v>
      </c>
      <c r="R893" s="74"/>
      <c r="S893" s="74"/>
      <c r="T893" s="74"/>
      <c r="U893" s="9"/>
      <c r="V893" s="9"/>
      <c r="W893" s="9"/>
      <c r="X893" s="21"/>
      <c r="Y893" s="21"/>
      <c r="Z893" s="21"/>
      <c r="AA893" s="21"/>
      <c r="AB893" s="21"/>
      <c r="AC893" s="21"/>
      <c r="AD893" s="21"/>
      <c r="AE893" s="21"/>
      <c r="AF893" s="21"/>
      <c r="AG893" s="21"/>
      <c r="AH893" s="21"/>
      <c r="AI893" s="21"/>
      <c r="AJ893" s="21"/>
      <c r="AK893" s="21"/>
      <c r="AL893" s="21"/>
      <c r="AM893" s="21"/>
      <c r="AN893" s="21"/>
    </row>
    <row r="894" spans="1:40" ht="14.5">
      <c r="A894" s="40" t="s">
        <v>8956</v>
      </c>
      <c r="B894" s="178">
        <v>44582</v>
      </c>
      <c r="C894" s="41">
        <v>22</v>
      </c>
      <c r="D894" s="41">
        <v>22</v>
      </c>
      <c r="E894">
        <v>6</v>
      </c>
      <c r="F894" s="311"/>
      <c r="G894" s="41"/>
      <c r="H894" s="74"/>
      <c r="I894" s="102">
        <v>3</v>
      </c>
      <c r="J894" s="74"/>
      <c r="K894" s="74"/>
      <c r="L894" s="74"/>
      <c r="M894" s="74"/>
      <c r="N894" s="21"/>
      <c r="O894" s="74">
        <v>1</v>
      </c>
      <c r="P894" s="74"/>
      <c r="Q894" s="74"/>
      <c r="R894" s="74"/>
      <c r="S894" s="74"/>
      <c r="T894" s="74"/>
      <c r="U894" s="9"/>
      <c r="V894" s="9"/>
      <c r="W894" s="9"/>
      <c r="X894" s="21"/>
      <c r="Y894" s="21"/>
      <c r="Z894" s="21"/>
      <c r="AA894" s="21"/>
      <c r="AB894" s="21"/>
      <c r="AC894" s="21"/>
      <c r="AD894" s="21"/>
      <c r="AE894" s="21"/>
      <c r="AF894" s="21"/>
      <c r="AG894" s="21"/>
      <c r="AH894" s="21"/>
      <c r="AI894" s="21"/>
      <c r="AJ894" s="21"/>
      <c r="AK894" s="21"/>
      <c r="AL894" s="21"/>
      <c r="AM894" s="21"/>
      <c r="AN894" s="21"/>
    </row>
    <row r="895" spans="1:40" ht="14.5">
      <c r="A895" s="40" t="s">
        <v>8961</v>
      </c>
      <c r="B895" s="178">
        <v>44585</v>
      </c>
      <c r="C895" s="41">
        <v>84</v>
      </c>
      <c r="D895" s="41">
        <v>83</v>
      </c>
      <c r="F895" s="311"/>
      <c r="G895" s="41">
        <v>1</v>
      </c>
      <c r="H895" s="74">
        <v>5</v>
      </c>
      <c r="I895" s="103">
        <v>9</v>
      </c>
      <c r="J895" s="74">
        <v>69</v>
      </c>
      <c r="K895" s="74" t="s">
        <v>9014</v>
      </c>
      <c r="L895" s="74"/>
      <c r="M895" s="74"/>
      <c r="N895" s="21" t="s">
        <v>9013</v>
      </c>
      <c r="O895" s="74">
        <v>18</v>
      </c>
      <c r="P895" s="74"/>
      <c r="Q895" s="74"/>
      <c r="R895" s="74">
        <v>7</v>
      </c>
      <c r="S895" s="74"/>
      <c r="T895" s="74"/>
      <c r="U895" s="9"/>
      <c r="V895" s="9"/>
      <c r="W895" s="9"/>
      <c r="X895" s="21"/>
      <c r="Y895" s="21"/>
      <c r="Z895" s="21"/>
      <c r="AA895" s="21"/>
      <c r="AB895" s="21"/>
      <c r="AC895" s="21"/>
      <c r="AD895" s="21"/>
      <c r="AE895" s="21"/>
      <c r="AF895" s="21"/>
      <c r="AG895" s="21"/>
      <c r="AH895" s="21"/>
      <c r="AI895" s="21"/>
      <c r="AJ895" s="21"/>
      <c r="AK895" s="21"/>
      <c r="AL895" s="21"/>
      <c r="AM895" s="21"/>
      <c r="AN895" s="21"/>
    </row>
    <row r="896" spans="1:40" ht="14.5">
      <c r="A896" s="40" t="s">
        <v>8967</v>
      </c>
      <c r="B896" s="178">
        <v>44442</v>
      </c>
      <c r="C896" s="41">
        <v>7002</v>
      </c>
      <c r="D896" s="41">
        <v>7002</v>
      </c>
      <c r="F896" s="311"/>
      <c r="G896" s="41"/>
      <c r="H896" s="74"/>
      <c r="I896" s="102">
        <v>334</v>
      </c>
      <c r="J896" s="74"/>
      <c r="K896" s="74"/>
      <c r="L896" s="74"/>
      <c r="M896" s="74"/>
      <c r="N896" s="21"/>
      <c r="O896" s="74"/>
      <c r="P896" s="74"/>
      <c r="Q896" s="74">
        <v>76</v>
      </c>
      <c r="R896" s="74"/>
      <c r="S896" s="74"/>
      <c r="T896" s="74"/>
      <c r="U896" s="9"/>
      <c r="V896" s="9"/>
      <c r="W896" s="9"/>
      <c r="X896" s="21"/>
      <c r="Y896" s="21"/>
      <c r="Z896" s="21"/>
      <c r="AA896" s="21"/>
      <c r="AB896" s="21"/>
      <c r="AC896" s="21"/>
      <c r="AD896" s="21"/>
      <c r="AE896" s="21"/>
      <c r="AF896" s="21"/>
      <c r="AG896" s="21"/>
      <c r="AH896" s="21"/>
      <c r="AI896" s="21"/>
      <c r="AJ896" s="21"/>
      <c r="AK896" s="21"/>
      <c r="AL896" s="21"/>
      <c r="AM896" s="21"/>
      <c r="AN896" s="21"/>
    </row>
    <row r="897" spans="1:40" ht="14.5">
      <c r="A897" s="40" t="s">
        <v>8973</v>
      </c>
      <c r="B897" s="178">
        <v>44567</v>
      </c>
      <c r="C897" s="41">
        <v>33</v>
      </c>
      <c r="D897" s="41">
        <v>31</v>
      </c>
      <c r="F897" s="311" t="s">
        <v>9018</v>
      </c>
      <c r="G897" s="41"/>
      <c r="H897" s="74"/>
      <c r="I897" s="102">
        <v>6</v>
      </c>
      <c r="J897" s="74"/>
      <c r="K897" s="74"/>
      <c r="L897" s="74"/>
      <c r="M897" s="74"/>
      <c r="N897" s="21" t="s">
        <v>9019</v>
      </c>
      <c r="O897" s="74"/>
      <c r="P897" s="74"/>
      <c r="Q897" s="74"/>
      <c r="R897" s="74">
        <v>5</v>
      </c>
      <c r="S897" s="74"/>
      <c r="T897" s="74"/>
      <c r="U897" s="9"/>
      <c r="V897" s="9"/>
      <c r="W897" s="9"/>
      <c r="X897" s="21"/>
      <c r="Y897" s="21"/>
      <c r="Z897" s="21"/>
      <c r="AA897" s="21"/>
      <c r="AB897" s="21"/>
      <c r="AC897" s="21"/>
      <c r="AD897" s="21"/>
      <c r="AE897" s="21"/>
      <c r="AF897" s="21"/>
      <c r="AG897" s="21"/>
      <c r="AH897" s="21"/>
      <c r="AI897" s="21"/>
      <c r="AJ897" s="21"/>
      <c r="AK897" s="21"/>
      <c r="AL897" s="21"/>
      <c r="AM897" s="21"/>
      <c r="AN897" s="21"/>
    </row>
    <row r="898" spans="1:40" ht="14.5">
      <c r="A898" s="40" t="s">
        <v>8978</v>
      </c>
      <c r="B898" s="178">
        <v>44578</v>
      </c>
      <c r="C898" s="41">
        <v>73</v>
      </c>
      <c r="D898" s="41">
        <v>73</v>
      </c>
      <c r="E898">
        <v>5</v>
      </c>
      <c r="F898" s="311"/>
      <c r="G898" s="41"/>
      <c r="H898" s="74"/>
      <c r="I898" s="102">
        <v>4</v>
      </c>
      <c r="J898" s="74"/>
      <c r="K898" s="74" t="s">
        <v>9033</v>
      </c>
      <c r="L898" s="74"/>
      <c r="M898" s="74">
        <v>3</v>
      </c>
      <c r="N898" s="21"/>
      <c r="O898" s="74"/>
      <c r="P898" s="74"/>
      <c r="Q898" s="74">
        <v>0</v>
      </c>
      <c r="R898" s="74"/>
      <c r="S898" s="74"/>
      <c r="T898" s="74"/>
      <c r="U898" s="9"/>
      <c r="V898" s="9"/>
      <c r="W898" s="9"/>
      <c r="X898" s="21"/>
      <c r="Y898" s="21"/>
      <c r="Z898" s="21"/>
      <c r="AA898" s="21"/>
      <c r="AB898" s="21"/>
      <c r="AC898" s="21"/>
      <c r="AD898" s="21"/>
      <c r="AE898" s="21"/>
      <c r="AF898" s="21"/>
      <c r="AG898" s="21"/>
      <c r="AH898" s="21"/>
      <c r="AI898" s="21"/>
      <c r="AJ898" s="21"/>
      <c r="AK898" s="21"/>
      <c r="AL898" s="21"/>
      <c r="AM898" s="21"/>
      <c r="AN898" s="21"/>
    </row>
    <row r="899" spans="1:40" ht="14.5">
      <c r="A899" s="40" t="s">
        <v>8983</v>
      </c>
      <c r="B899" s="178">
        <v>44579</v>
      </c>
      <c r="C899" s="41">
        <v>213</v>
      </c>
      <c r="D899" s="41">
        <v>213</v>
      </c>
      <c r="F899" s="311" t="s">
        <v>9039</v>
      </c>
      <c r="G899" s="41"/>
      <c r="H899" s="74">
        <v>7</v>
      </c>
      <c r="I899" s="102">
        <v>27</v>
      </c>
      <c r="J899" s="74"/>
      <c r="K899" s="74" t="s">
        <v>9042</v>
      </c>
      <c r="L899" s="74"/>
      <c r="M899" s="74"/>
      <c r="N899" s="21" t="s">
        <v>9040</v>
      </c>
      <c r="O899" s="74">
        <v>25</v>
      </c>
      <c r="P899" s="74"/>
      <c r="Q899" s="74">
        <v>1</v>
      </c>
      <c r="R899" s="74"/>
      <c r="S899" s="74">
        <v>2</v>
      </c>
      <c r="T899" s="74"/>
      <c r="U899" s="9"/>
      <c r="V899" s="9"/>
      <c r="W899" s="9"/>
      <c r="X899" s="21"/>
      <c r="Y899" s="21"/>
      <c r="Z899" s="21"/>
      <c r="AA899" s="21"/>
      <c r="AB899" s="21"/>
      <c r="AC899" s="21"/>
      <c r="AD899" s="21"/>
      <c r="AE899" s="21"/>
      <c r="AF899" s="21"/>
      <c r="AG899" s="21"/>
      <c r="AH899" s="21"/>
      <c r="AI899" s="21"/>
      <c r="AJ899" s="21"/>
      <c r="AK899" s="21"/>
      <c r="AL899" s="21"/>
      <c r="AM899" s="21"/>
      <c r="AN899" s="21"/>
    </row>
    <row r="900" spans="1:40" ht="14.5">
      <c r="A900" s="40" t="s">
        <v>9078</v>
      </c>
      <c r="B900" s="178">
        <v>44600</v>
      </c>
      <c r="C900" s="41">
        <v>24</v>
      </c>
      <c r="D900" s="41">
        <v>24</v>
      </c>
      <c r="F900" s="311"/>
      <c r="G900" s="41"/>
      <c r="H900" s="74"/>
      <c r="I900" s="102">
        <v>9</v>
      </c>
      <c r="J900" s="74"/>
      <c r="K900" s="74"/>
      <c r="L900" s="74"/>
      <c r="M900" s="74"/>
      <c r="N900" s="21"/>
      <c r="O900" s="74"/>
      <c r="P900" s="74"/>
      <c r="Q900" s="74"/>
      <c r="R900" s="74"/>
      <c r="S900" s="74"/>
      <c r="T900" s="74" t="s">
        <v>9093</v>
      </c>
      <c r="U900" s="9"/>
      <c r="V900" s="9"/>
      <c r="W900" s="9"/>
      <c r="X900" s="21"/>
      <c r="Y900" s="21"/>
      <c r="Z900" s="21"/>
      <c r="AA900" s="21"/>
      <c r="AB900" s="21"/>
      <c r="AC900" s="21"/>
      <c r="AD900" s="21"/>
      <c r="AE900" s="21"/>
      <c r="AF900" s="21"/>
      <c r="AG900" s="21"/>
      <c r="AH900" s="21"/>
      <c r="AI900" s="21"/>
      <c r="AJ900" s="21"/>
      <c r="AK900" s="21"/>
      <c r="AL900" s="21"/>
      <c r="AM900" s="21"/>
      <c r="AN900" s="21"/>
    </row>
    <row r="901" spans="1:40" ht="14.5">
      <c r="A901" s="40" t="s">
        <v>9079</v>
      </c>
      <c r="B901" s="178">
        <v>44600</v>
      </c>
      <c r="C901" s="41">
        <v>17</v>
      </c>
      <c r="D901" s="41">
        <v>17</v>
      </c>
      <c r="F901" s="311"/>
      <c r="G901" s="41"/>
      <c r="H901" s="74"/>
      <c r="I901" s="102">
        <v>7</v>
      </c>
      <c r="J901" s="74"/>
      <c r="K901" s="74"/>
      <c r="L901" s="74"/>
      <c r="M901" s="74"/>
      <c r="N901" s="21"/>
      <c r="O901" s="74"/>
      <c r="P901" s="74"/>
      <c r="Q901" s="74"/>
      <c r="R901" s="74"/>
      <c r="S901" s="74"/>
      <c r="T901" s="74" t="s">
        <v>9094</v>
      </c>
      <c r="U901" s="9"/>
      <c r="V901" s="9"/>
      <c r="W901" s="9"/>
      <c r="X901" s="21"/>
      <c r="Y901" s="21"/>
      <c r="Z901" s="21"/>
      <c r="AA901" s="21"/>
      <c r="AB901" s="21"/>
      <c r="AC901" s="21"/>
      <c r="AD901" s="21"/>
      <c r="AE901" s="21"/>
      <c r="AF901" s="21"/>
      <c r="AG901" s="21"/>
      <c r="AH901" s="21"/>
      <c r="AI901" s="21"/>
      <c r="AJ901" s="21"/>
      <c r="AK901" s="21"/>
      <c r="AL901" s="21"/>
      <c r="AM901" s="21"/>
      <c r="AN901" s="21"/>
    </row>
    <row r="902" spans="1:40" ht="14.5">
      <c r="A902" s="40" t="s">
        <v>9063</v>
      </c>
      <c r="B902" s="178">
        <v>44599</v>
      </c>
      <c r="C902" s="41">
        <v>2405</v>
      </c>
      <c r="D902" s="41">
        <v>2352</v>
      </c>
      <c r="F902" s="311"/>
      <c r="G902" s="41"/>
      <c r="H902" s="220">
        <v>114</v>
      </c>
      <c r="I902" s="102">
        <v>425</v>
      </c>
      <c r="J902" s="74"/>
      <c r="K902" s="74" t="s">
        <v>9099</v>
      </c>
      <c r="L902" s="74"/>
      <c r="M902" s="74"/>
      <c r="N902" s="21"/>
      <c r="O902" s="74"/>
      <c r="P902" s="74"/>
      <c r="Q902" s="74">
        <v>13</v>
      </c>
      <c r="R902" s="74"/>
      <c r="S902" s="74">
        <v>3</v>
      </c>
      <c r="T902" s="74"/>
      <c r="U902" s="9"/>
      <c r="V902" s="9"/>
      <c r="W902" s="9"/>
      <c r="X902" s="21"/>
      <c r="Y902" s="21"/>
      <c r="Z902" s="21"/>
      <c r="AA902" s="21"/>
      <c r="AB902" s="21"/>
      <c r="AC902" s="21"/>
      <c r="AD902" s="21"/>
      <c r="AE902" s="21"/>
      <c r="AF902" s="21"/>
      <c r="AG902" s="21"/>
      <c r="AH902" s="21"/>
      <c r="AI902" s="21"/>
      <c r="AJ902" s="21"/>
      <c r="AK902" s="21"/>
      <c r="AL902" s="21"/>
      <c r="AM902" s="21"/>
      <c r="AN902" s="21"/>
    </row>
    <row r="903" spans="1:40" ht="14.5">
      <c r="A903" s="40" t="s">
        <v>9069</v>
      </c>
      <c r="B903" s="178">
        <v>44592</v>
      </c>
      <c r="C903" s="41">
        <v>2692</v>
      </c>
      <c r="D903" s="41">
        <v>2692</v>
      </c>
      <c r="F903" s="311"/>
      <c r="G903" s="41"/>
      <c r="H903" s="220">
        <v>84</v>
      </c>
      <c r="I903" s="411">
        <v>239</v>
      </c>
      <c r="J903" s="74">
        <v>2349</v>
      </c>
      <c r="K903" s="74"/>
      <c r="L903" s="74"/>
      <c r="M903" s="74"/>
      <c r="N903" s="21" t="s">
        <v>9104</v>
      </c>
      <c r="O903" s="74"/>
      <c r="P903" s="74"/>
      <c r="Q903" s="74">
        <v>16</v>
      </c>
      <c r="R903" s="74"/>
      <c r="S903" s="74"/>
      <c r="T903" s="74"/>
      <c r="U903" s="9"/>
      <c r="V903" s="9"/>
      <c r="W903" s="9"/>
      <c r="X903" s="21"/>
      <c r="Y903" s="21"/>
      <c r="Z903" s="21"/>
      <c r="AA903" s="21"/>
      <c r="AB903" s="21"/>
      <c r="AC903" s="21"/>
      <c r="AD903" s="21"/>
      <c r="AE903" s="21"/>
      <c r="AF903" s="21"/>
      <c r="AG903" s="21"/>
      <c r="AH903" s="21"/>
      <c r="AI903" s="21"/>
      <c r="AJ903" s="21"/>
      <c r="AK903" s="21"/>
      <c r="AL903" s="21"/>
      <c r="AM903" s="21"/>
      <c r="AN903" s="21"/>
    </row>
    <row r="904" spans="1:40" ht="14.5">
      <c r="A904" s="40" t="s">
        <v>1344</v>
      </c>
      <c r="B904" s="178">
        <v>44593</v>
      </c>
      <c r="C904" s="41">
        <v>100</v>
      </c>
      <c r="D904" s="41">
        <v>100</v>
      </c>
      <c r="E904">
        <v>18</v>
      </c>
      <c r="F904" s="311"/>
      <c r="G904" s="41"/>
      <c r="H904" s="74"/>
      <c r="I904" s="278">
        <v>8</v>
      </c>
      <c r="J904" s="74"/>
      <c r="K904" s="74"/>
      <c r="L904" s="74">
        <v>1</v>
      </c>
      <c r="M904" s="74"/>
      <c r="N904" s="21" t="s">
        <v>9107</v>
      </c>
      <c r="O904" s="74">
        <v>18</v>
      </c>
      <c r="P904" s="74"/>
      <c r="Q904" s="74"/>
      <c r="R904" s="74"/>
      <c r="S904" s="74">
        <v>0</v>
      </c>
      <c r="T904" s="74"/>
      <c r="U904" s="9"/>
      <c r="V904" s="9"/>
      <c r="W904" s="9"/>
      <c r="X904" s="21"/>
      <c r="Y904" s="21"/>
      <c r="Z904" s="21"/>
      <c r="AA904" s="21"/>
      <c r="AB904" s="21"/>
      <c r="AC904" s="21"/>
      <c r="AD904" s="21"/>
      <c r="AE904" s="21"/>
      <c r="AF904" s="21"/>
      <c r="AG904" s="21"/>
      <c r="AH904" s="21"/>
      <c r="AI904" s="21"/>
      <c r="AJ904" s="21"/>
      <c r="AK904" s="21"/>
      <c r="AL904" s="21"/>
      <c r="AM904" s="21"/>
      <c r="AN904" s="21"/>
    </row>
    <row r="905" spans="1:40" ht="14.5">
      <c r="A905" s="40" t="s">
        <v>9085</v>
      </c>
      <c r="B905" s="178">
        <v>44574</v>
      </c>
      <c r="C905" s="41">
        <v>95</v>
      </c>
      <c r="D905" s="41">
        <v>93</v>
      </c>
      <c r="F905" s="311"/>
      <c r="G905" s="41"/>
      <c r="H905" s="74"/>
      <c r="I905" s="102">
        <v>24</v>
      </c>
      <c r="J905" s="74"/>
      <c r="K905" s="74" t="s">
        <v>9114</v>
      </c>
      <c r="L905" s="74"/>
      <c r="M905" s="74"/>
      <c r="N905" s="21">
        <v>3005</v>
      </c>
      <c r="O905" s="74">
        <v>16</v>
      </c>
      <c r="P905" s="74"/>
      <c r="Q905" s="74"/>
      <c r="R905" s="74"/>
      <c r="S905" s="74">
        <v>2</v>
      </c>
      <c r="T905" s="74"/>
      <c r="U905" s="9"/>
      <c r="V905" s="9"/>
      <c r="W905" s="9"/>
      <c r="X905" s="21"/>
      <c r="Y905" s="21"/>
      <c r="Z905" s="21"/>
      <c r="AA905" s="21"/>
      <c r="AB905" s="21"/>
      <c r="AC905" s="21"/>
      <c r="AD905" s="21"/>
      <c r="AE905" s="21"/>
      <c r="AF905" s="21"/>
      <c r="AG905" s="21"/>
      <c r="AH905" s="21"/>
      <c r="AI905" s="21"/>
      <c r="AJ905" s="21"/>
      <c r="AK905" s="21"/>
      <c r="AL905" s="21"/>
      <c r="AM905" s="21"/>
      <c r="AN905" s="21"/>
    </row>
    <row r="906" spans="1:40" ht="14.5">
      <c r="A906" s="40" t="s">
        <v>9143</v>
      </c>
      <c r="B906" s="178">
        <v>44607</v>
      </c>
      <c r="C906" s="41">
        <v>58</v>
      </c>
      <c r="D906" s="41">
        <v>56</v>
      </c>
      <c r="F906" s="311" t="s">
        <v>9150</v>
      </c>
      <c r="G906" s="41"/>
      <c r="H906" s="74"/>
      <c r="I906" s="103"/>
      <c r="J906" s="74"/>
      <c r="K906" s="74" t="s">
        <v>9152</v>
      </c>
      <c r="L906" s="74"/>
      <c r="M906" s="74"/>
      <c r="N906" s="21" t="s">
        <v>9148</v>
      </c>
      <c r="O906" s="74"/>
      <c r="P906" s="74"/>
      <c r="Q906" s="74">
        <v>1</v>
      </c>
      <c r="R906" s="74"/>
      <c r="S906" s="74">
        <v>0</v>
      </c>
      <c r="T906" s="74"/>
      <c r="U906" s="9"/>
      <c r="V906" s="9"/>
      <c r="W906" s="9"/>
      <c r="X906" s="21"/>
      <c r="Y906" s="21"/>
      <c r="Z906" s="21"/>
      <c r="AA906" s="21"/>
      <c r="AB906" s="21"/>
      <c r="AC906" s="21"/>
      <c r="AD906" s="21"/>
      <c r="AE906" s="21"/>
      <c r="AF906" s="21"/>
      <c r="AG906" s="21"/>
      <c r="AH906" s="21"/>
      <c r="AI906" s="21"/>
      <c r="AJ906" s="21"/>
      <c r="AK906" s="21"/>
      <c r="AL906" s="21"/>
      <c r="AM906" s="21"/>
      <c r="AN906" s="21"/>
    </row>
    <row r="907" spans="1:40" ht="14.5">
      <c r="A907" s="40" t="s">
        <v>9144</v>
      </c>
      <c r="B907" s="178">
        <v>44607</v>
      </c>
      <c r="C907" s="41">
        <v>40</v>
      </c>
      <c r="D907" s="41">
        <v>39</v>
      </c>
      <c r="F907" s="311" t="s">
        <v>9151</v>
      </c>
      <c r="G907" s="41"/>
      <c r="H907" s="74"/>
      <c r="I907" s="103"/>
      <c r="J907" s="74"/>
      <c r="K907" s="74"/>
      <c r="L907" s="74"/>
      <c r="M907" s="74"/>
      <c r="N907" s="21" t="s">
        <v>9149</v>
      </c>
      <c r="O907" s="74"/>
      <c r="P907" s="74"/>
      <c r="Q907" s="74">
        <v>0</v>
      </c>
      <c r="R907" s="74"/>
      <c r="S907" s="74">
        <v>0</v>
      </c>
      <c r="T907" s="74" t="s">
        <v>9147</v>
      </c>
      <c r="U907" s="9"/>
      <c r="V907" s="9"/>
      <c r="W907" s="9"/>
      <c r="X907" s="21"/>
      <c r="Y907" s="21"/>
      <c r="Z907" s="21"/>
      <c r="AA907" s="21"/>
      <c r="AB907" s="21"/>
      <c r="AC907" s="21"/>
      <c r="AD907" s="21"/>
      <c r="AE907" s="21"/>
      <c r="AF907" s="21"/>
      <c r="AG907" s="21"/>
      <c r="AH907" s="21"/>
      <c r="AI907" s="21"/>
      <c r="AJ907" s="21"/>
      <c r="AK907" s="21"/>
      <c r="AL907" s="21"/>
      <c r="AM907" s="21"/>
      <c r="AN907" s="21"/>
    </row>
    <row r="908" spans="1:40" ht="14.5">
      <c r="A908" s="40" t="s">
        <v>9122</v>
      </c>
      <c r="B908" s="178">
        <v>44603</v>
      </c>
      <c r="C908" s="41">
        <v>535</v>
      </c>
      <c r="D908" s="41">
        <v>527</v>
      </c>
      <c r="E908">
        <v>83</v>
      </c>
      <c r="F908" s="311"/>
      <c r="G908" s="41">
        <v>4</v>
      </c>
      <c r="H908" s="74">
        <v>6</v>
      </c>
      <c r="I908" s="102">
        <v>64</v>
      </c>
      <c r="J908" s="74">
        <v>463</v>
      </c>
      <c r="K908" s="74" t="s">
        <v>9161</v>
      </c>
      <c r="L908" s="74"/>
      <c r="M908" s="74"/>
      <c r="N908" s="21" t="s">
        <v>9160</v>
      </c>
      <c r="O908" s="74"/>
      <c r="P908" s="74"/>
      <c r="Q908" s="74">
        <v>8</v>
      </c>
      <c r="R908" s="74">
        <v>2</v>
      </c>
      <c r="S908" s="74">
        <v>3</v>
      </c>
      <c r="T908" s="74"/>
      <c r="U908" s="9"/>
      <c r="V908" s="9"/>
      <c r="W908" s="9"/>
      <c r="X908" s="21"/>
      <c r="Y908" s="21"/>
      <c r="Z908" s="21"/>
      <c r="AA908" s="21"/>
      <c r="AB908" s="21"/>
      <c r="AC908" s="21"/>
      <c r="AD908" s="21"/>
      <c r="AE908" s="21"/>
      <c r="AF908" s="21"/>
      <c r="AG908" s="21"/>
      <c r="AH908" s="21"/>
      <c r="AI908" s="21"/>
      <c r="AJ908" s="21"/>
      <c r="AK908" s="21"/>
      <c r="AL908" s="21"/>
      <c r="AM908" s="21"/>
      <c r="AN908" s="21"/>
    </row>
    <row r="909" spans="1:40" ht="14.5">
      <c r="A909" s="40" t="s">
        <v>9127</v>
      </c>
      <c r="B909" s="178">
        <v>44620</v>
      </c>
      <c r="C909" s="41">
        <v>77</v>
      </c>
      <c r="D909" s="41">
        <v>77</v>
      </c>
      <c r="F909" s="311" t="s">
        <v>9169</v>
      </c>
      <c r="G909" s="41"/>
      <c r="H909" s="74"/>
      <c r="I909" s="102">
        <v>48</v>
      </c>
      <c r="J909" s="74"/>
      <c r="K909" s="74"/>
      <c r="L909" s="74"/>
      <c r="M909" s="74"/>
      <c r="N909" s="21"/>
      <c r="O909" s="74">
        <v>49</v>
      </c>
      <c r="P909" s="74"/>
      <c r="Q909" s="74">
        <v>6</v>
      </c>
      <c r="R909" s="74"/>
      <c r="S909" s="74"/>
      <c r="T909" s="74"/>
      <c r="U909" s="9"/>
      <c r="V909" s="9"/>
      <c r="W909" s="9"/>
      <c r="X909" s="21"/>
      <c r="Y909" s="21"/>
      <c r="Z909" s="21"/>
      <c r="AA909" s="21"/>
      <c r="AB909" s="21"/>
      <c r="AC909" s="21"/>
      <c r="AD909" s="21"/>
      <c r="AE909" s="21"/>
      <c r="AF909" s="21"/>
      <c r="AG909" s="21"/>
      <c r="AH909" s="21"/>
      <c r="AI909" s="21"/>
      <c r="AJ909" s="21"/>
      <c r="AK909" s="21"/>
      <c r="AL909" s="21"/>
      <c r="AM909" s="21"/>
      <c r="AN909" s="21"/>
    </row>
    <row r="910" spans="1:40" ht="14.5">
      <c r="A910" s="40" t="s">
        <v>9171</v>
      </c>
      <c r="B910" s="178">
        <v>44567</v>
      </c>
      <c r="C910" s="41">
        <v>95</v>
      </c>
      <c r="D910" s="41">
        <v>93</v>
      </c>
      <c r="F910" s="311"/>
      <c r="G910" s="41"/>
      <c r="H910" s="74"/>
      <c r="I910" s="102">
        <v>34</v>
      </c>
      <c r="J910" s="74"/>
      <c r="K910" s="74"/>
      <c r="L910" s="74"/>
      <c r="M910" s="74">
        <v>24</v>
      </c>
      <c r="N910" s="21" t="s">
        <v>9179</v>
      </c>
      <c r="O910" s="74">
        <v>7</v>
      </c>
      <c r="P910" s="74"/>
      <c r="Q910" s="74">
        <v>4</v>
      </c>
      <c r="R910" s="74">
        <v>13</v>
      </c>
      <c r="S910" s="74"/>
      <c r="T910" s="74"/>
      <c r="U910" s="9"/>
      <c r="V910" s="9"/>
      <c r="W910" s="9"/>
      <c r="X910" s="21"/>
      <c r="Y910" s="21"/>
      <c r="Z910" s="21"/>
      <c r="AA910" s="21"/>
      <c r="AB910" s="21"/>
      <c r="AC910" s="21"/>
      <c r="AD910" s="21"/>
      <c r="AE910" s="21"/>
      <c r="AF910" s="21"/>
      <c r="AG910" s="21"/>
      <c r="AH910" s="21"/>
      <c r="AI910" s="21"/>
      <c r="AJ910" s="21"/>
      <c r="AK910" s="21"/>
      <c r="AL910" s="21"/>
      <c r="AM910" s="21"/>
      <c r="AN910" s="21"/>
    </row>
    <row r="911" spans="1:40" ht="14.5">
      <c r="A911" s="40" t="s">
        <v>9172</v>
      </c>
      <c r="B911" s="178">
        <v>44567</v>
      </c>
      <c r="C911" s="41">
        <v>30</v>
      </c>
      <c r="D911" s="41">
        <v>30</v>
      </c>
      <c r="F911" s="311"/>
      <c r="G911" s="41"/>
      <c r="H911" s="74"/>
      <c r="I911" s="102">
        <v>23</v>
      </c>
      <c r="J911" s="74"/>
      <c r="K911" s="74"/>
      <c r="L911" s="74"/>
      <c r="M911" s="74">
        <v>18</v>
      </c>
      <c r="N911" s="21" t="s">
        <v>9180</v>
      </c>
      <c r="O911" s="74">
        <v>4</v>
      </c>
      <c r="P911" s="74"/>
      <c r="Q911" s="74">
        <v>0</v>
      </c>
      <c r="R911" s="74">
        <v>14</v>
      </c>
      <c r="S911" s="74"/>
      <c r="T911" s="74"/>
      <c r="U911" s="9"/>
      <c r="V911" s="9"/>
      <c r="W911" s="9"/>
      <c r="X911" s="21"/>
      <c r="Y911" s="21"/>
      <c r="Z911" s="21"/>
      <c r="AA911" s="21"/>
      <c r="AB911" s="21"/>
      <c r="AC911" s="21"/>
      <c r="AD911" s="21"/>
      <c r="AE911" s="21"/>
      <c r="AF911" s="21"/>
      <c r="AG911" s="21"/>
      <c r="AH911" s="21"/>
      <c r="AI911" s="21"/>
      <c r="AJ911" s="21"/>
      <c r="AK911" s="21"/>
      <c r="AL911" s="21"/>
      <c r="AM911" s="21"/>
      <c r="AN911" s="21"/>
    </row>
    <row r="912" spans="1:40" ht="14.5">
      <c r="A912" s="40" t="s">
        <v>9138</v>
      </c>
      <c r="B912" s="178">
        <v>44601</v>
      </c>
      <c r="C912" s="41">
        <v>153</v>
      </c>
      <c r="D912" s="41">
        <v>153</v>
      </c>
      <c r="F912" s="311" t="s">
        <v>9183</v>
      </c>
      <c r="G912" s="41"/>
      <c r="H912" s="74"/>
      <c r="I912" s="102">
        <v>16</v>
      </c>
      <c r="J912" s="74"/>
      <c r="K912" s="74" t="s">
        <v>9187</v>
      </c>
      <c r="L912" s="74"/>
      <c r="M912" s="74"/>
      <c r="N912" s="21" t="s">
        <v>9185</v>
      </c>
      <c r="O912" s="74"/>
      <c r="P912" s="74"/>
      <c r="Q912" s="74"/>
      <c r="R912" s="74"/>
      <c r="S912" s="74"/>
      <c r="T912" s="74"/>
      <c r="U912" s="9"/>
      <c r="V912" s="9"/>
      <c r="W912" s="9"/>
      <c r="X912" s="21"/>
      <c r="Y912" s="21"/>
      <c r="Z912" s="21"/>
      <c r="AA912" s="21"/>
      <c r="AB912" s="21"/>
      <c r="AC912" s="21"/>
      <c r="AD912" s="21"/>
      <c r="AE912" s="21"/>
      <c r="AF912" s="21"/>
      <c r="AG912" s="21"/>
      <c r="AH912" s="21"/>
      <c r="AI912" s="21"/>
      <c r="AJ912" s="21"/>
      <c r="AK912" s="21"/>
      <c r="AL912" s="21"/>
      <c r="AM912" s="21"/>
      <c r="AN912" s="21"/>
    </row>
    <row r="913" spans="1:40" ht="14.5">
      <c r="A913" s="40" t="s">
        <v>9254</v>
      </c>
      <c r="B913" s="178">
        <v>44616</v>
      </c>
      <c r="C913" s="41">
        <v>8</v>
      </c>
      <c r="D913" s="41">
        <v>8</v>
      </c>
      <c r="F913" s="311" t="s">
        <v>9260</v>
      </c>
      <c r="G913" s="41"/>
      <c r="H913" s="74"/>
      <c r="I913" s="103"/>
      <c r="J913" s="74"/>
      <c r="K913" s="74"/>
      <c r="L913" s="74"/>
      <c r="M913" s="74"/>
      <c r="N913" s="21" t="s">
        <v>9262</v>
      </c>
      <c r="O913" s="74">
        <v>1</v>
      </c>
      <c r="P913" s="74"/>
      <c r="Q913" s="74"/>
      <c r="R913" s="74"/>
      <c r="S913" s="74"/>
      <c r="T913" s="74"/>
      <c r="U913" s="9"/>
      <c r="V913" s="9"/>
      <c r="W913" s="9"/>
      <c r="X913" s="21"/>
      <c r="Y913" s="21"/>
      <c r="Z913" s="21"/>
      <c r="AA913" s="21"/>
      <c r="AB913" s="21"/>
      <c r="AC913" s="21"/>
      <c r="AD913" s="21"/>
      <c r="AE913" s="21"/>
      <c r="AF913" s="21"/>
      <c r="AG913" s="21"/>
      <c r="AH913" s="21"/>
      <c r="AI913" s="21"/>
      <c r="AJ913" s="21"/>
      <c r="AK913" s="21"/>
      <c r="AL913" s="21"/>
      <c r="AM913" s="21"/>
      <c r="AN913" s="21"/>
    </row>
    <row r="914" spans="1:40" ht="14.5">
      <c r="A914" s="40" t="s">
        <v>9255</v>
      </c>
      <c r="B914" s="178">
        <v>44616</v>
      </c>
      <c r="C914" s="41">
        <v>8</v>
      </c>
      <c r="D914" s="41">
        <v>8</v>
      </c>
      <c r="F914" s="311" t="s">
        <v>9261</v>
      </c>
      <c r="G914" s="41"/>
      <c r="H914" s="74"/>
      <c r="I914" s="103"/>
      <c r="J914" s="74"/>
      <c r="K914" s="74"/>
      <c r="L914" s="74"/>
      <c r="M914" s="74"/>
      <c r="N914" s="21" t="s">
        <v>9263</v>
      </c>
      <c r="O914" s="74">
        <v>0</v>
      </c>
      <c r="P914" s="74"/>
      <c r="Q914" s="74"/>
      <c r="R914" s="74"/>
      <c r="S914" s="74"/>
      <c r="T914" s="74"/>
      <c r="U914" s="9"/>
      <c r="V914" s="9"/>
      <c r="W914" s="9"/>
      <c r="X914" s="21"/>
      <c r="Y914" s="21"/>
      <c r="Z914" s="21"/>
      <c r="AA914" s="21"/>
      <c r="AB914" s="21"/>
      <c r="AC914" s="21"/>
      <c r="AD914" s="21"/>
      <c r="AE914" s="21"/>
      <c r="AF914" s="21"/>
      <c r="AG914" s="21"/>
      <c r="AH914" s="21"/>
      <c r="AI914" s="21"/>
      <c r="AJ914" s="21"/>
      <c r="AK914" s="21"/>
      <c r="AL914" s="21"/>
      <c r="AM914" s="21"/>
      <c r="AN914" s="21"/>
    </row>
    <row r="915" spans="1:40" ht="14.5">
      <c r="A915" s="353" t="s">
        <v>9265</v>
      </c>
      <c r="B915" s="178">
        <v>44621</v>
      </c>
      <c r="S915" s="74"/>
      <c r="T915" s="74"/>
      <c r="U915" s="9"/>
      <c r="V915" s="9"/>
      <c r="W915" s="9"/>
      <c r="X915" s="21"/>
      <c r="Y915" s="21"/>
      <c r="Z915" s="21"/>
      <c r="AA915" s="21"/>
      <c r="AB915" s="21"/>
      <c r="AC915" s="21"/>
      <c r="AD915" s="21"/>
      <c r="AE915" s="21"/>
      <c r="AF915" s="21"/>
      <c r="AG915" s="21"/>
      <c r="AH915" s="21"/>
      <c r="AI915" s="21"/>
      <c r="AJ915" s="21"/>
      <c r="AK915" s="21"/>
      <c r="AL915" s="21"/>
      <c r="AM915" s="21"/>
      <c r="AN915" s="21"/>
    </row>
    <row r="916" spans="1:40" ht="14.5">
      <c r="A916" s="40" t="s">
        <v>9266</v>
      </c>
      <c r="B916" s="178">
        <v>44621</v>
      </c>
      <c r="S916" s="74"/>
      <c r="T916" s="74"/>
      <c r="U916" s="9"/>
      <c r="V916" s="9"/>
      <c r="W916" s="9"/>
      <c r="X916" s="21"/>
      <c r="Y916" s="21"/>
      <c r="Z916" s="21"/>
      <c r="AA916" s="21"/>
      <c r="AB916" s="21"/>
      <c r="AC916" s="21"/>
      <c r="AD916" s="21"/>
      <c r="AE916" s="21"/>
      <c r="AF916" s="21"/>
      <c r="AG916" s="21"/>
      <c r="AH916" s="21"/>
      <c r="AI916" s="21"/>
      <c r="AJ916" s="21"/>
      <c r="AK916" s="21"/>
      <c r="AL916" s="21"/>
      <c r="AM916" s="21"/>
      <c r="AN916" s="21"/>
    </row>
    <row r="917" spans="1:40" ht="14.5">
      <c r="A917" s="40" t="s">
        <v>9200</v>
      </c>
      <c r="B917" s="178">
        <v>44608</v>
      </c>
      <c r="C917" s="41">
        <v>95</v>
      </c>
      <c r="D917" s="41">
        <v>95</v>
      </c>
      <c r="F917" s="311"/>
      <c r="G917" s="41"/>
      <c r="H917" s="74"/>
      <c r="I917" s="102">
        <v>14</v>
      </c>
      <c r="J917" s="74"/>
      <c r="K917" s="74" t="s">
        <v>9274</v>
      </c>
      <c r="L917" s="74"/>
      <c r="M917" s="74"/>
      <c r="N917" s="21">
        <v>2590</v>
      </c>
      <c r="O917" s="74"/>
      <c r="P917" s="74"/>
      <c r="Q917" s="74"/>
      <c r="R917" s="74">
        <v>19</v>
      </c>
      <c r="S917" s="74"/>
      <c r="T917" s="74"/>
      <c r="U917" s="9"/>
      <c r="V917" s="9"/>
      <c r="W917" s="9"/>
      <c r="X917" s="21"/>
      <c r="Y917" s="21"/>
      <c r="Z917" s="21"/>
      <c r="AA917" s="21"/>
      <c r="AB917" s="21"/>
      <c r="AC917" s="21"/>
      <c r="AD917" s="21"/>
      <c r="AE917" s="21"/>
      <c r="AF917" s="21"/>
      <c r="AG917" s="21"/>
      <c r="AH917" s="21"/>
      <c r="AI917" s="21"/>
      <c r="AJ917" s="21"/>
      <c r="AK917" s="21"/>
      <c r="AL917" s="21"/>
      <c r="AM917" s="21"/>
      <c r="AN917" s="21"/>
    </row>
    <row r="918" spans="1:40" ht="14.5">
      <c r="A918" s="40" t="s">
        <v>9206</v>
      </c>
      <c r="B918" s="178">
        <v>44613</v>
      </c>
      <c r="C918" s="41">
        <v>125</v>
      </c>
      <c r="D918" s="41">
        <v>122</v>
      </c>
      <c r="F918" s="311"/>
      <c r="G918" s="41">
        <v>1</v>
      </c>
      <c r="H918" s="74">
        <v>2</v>
      </c>
      <c r="I918" s="103">
        <v>10</v>
      </c>
      <c r="J918" s="74">
        <v>107</v>
      </c>
      <c r="K918" s="74" t="s">
        <v>9276</v>
      </c>
      <c r="L918" s="74"/>
      <c r="M918" s="74"/>
      <c r="N918" s="21"/>
      <c r="O918" s="74">
        <v>13</v>
      </c>
      <c r="P918" s="74"/>
      <c r="Q918" s="74"/>
      <c r="R918" s="74"/>
      <c r="S918" s="74"/>
      <c r="T918" s="74"/>
      <c r="U918" s="9"/>
      <c r="V918" s="9"/>
      <c r="W918" s="9"/>
      <c r="X918" s="21"/>
      <c r="Y918" s="21"/>
      <c r="Z918" s="21"/>
      <c r="AA918" s="21"/>
      <c r="AB918" s="21"/>
      <c r="AC918" s="21"/>
      <c r="AD918" s="21"/>
      <c r="AE918" s="21"/>
      <c r="AF918" s="21"/>
      <c r="AG918" s="21"/>
      <c r="AH918" s="21"/>
      <c r="AI918" s="21"/>
      <c r="AJ918" s="21"/>
      <c r="AK918" s="21"/>
      <c r="AL918" s="21"/>
      <c r="AM918" s="21"/>
      <c r="AN918" s="21"/>
    </row>
    <row r="919" spans="1:40" ht="14.5">
      <c r="A919" s="40" t="s">
        <v>9278</v>
      </c>
      <c r="B919" s="178">
        <v>44617</v>
      </c>
      <c r="C919" s="41">
        <v>3260</v>
      </c>
      <c r="D919" s="41">
        <v>3260</v>
      </c>
      <c r="E919">
        <v>493</v>
      </c>
      <c r="F919" s="311"/>
      <c r="G919" s="41"/>
      <c r="H919" s="74"/>
      <c r="I919" s="102"/>
      <c r="J919" s="74"/>
      <c r="K919" s="74"/>
      <c r="L919" s="74"/>
      <c r="M919" s="74"/>
      <c r="N919" s="21"/>
      <c r="O919" s="74">
        <v>482</v>
      </c>
      <c r="P919" s="74"/>
      <c r="Q919" s="74">
        <v>41</v>
      </c>
      <c r="R919" s="74"/>
      <c r="S919" s="74">
        <v>7</v>
      </c>
      <c r="T919" s="74"/>
      <c r="U919" s="9"/>
      <c r="V919" s="9"/>
      <c r="W919" s="9"/>
      <c r="X919" s="21"/>
      <c r="Y919" s="21"/>
      <c r="Z919" s="21"/>
      <c r="AA919" s="21"/>
      <c r="AB919" s="21"/>
      <c r="AC919" s="21"/>
      <c r="AD919" s="21"/>
      <c r="AE919" s="21"/>
      <c r="AF919" s="21"/>
      <c r="AG919" s="21"/>
      <c r="AH919" s="21"/>
      <c r="AI919" s="21"/>
      <c r="AJ919" s="21"/>
      <c r="AK919" s="21"/>
      <c r="AL919" s="21"/>
      <c r="AM919" s="21"/>
      <c r="AN919" s="21"/>
    </row>
    <row r="920" spans="1:40" ht="14.5">
      <c r="A920" s="40" t="s">
        <v>9277</v>
      </c>
      <c r="B920" s="178">
        <v>44617</v>
      </c>
      <c r="C920" s="41">
        <v>531</v>
      </c>
      <c r="D920" s="41">
        <v>531</v>
      </c>
      <c r="E920">
        <v>75</v>
      </c>
      <c r="F920" s="311"/>
      <c r="G920" s="41"/>
      <c r="H920" s="74"/>
      <c r="I920" s="102"/>
      <c r="J920" s="74"/>
      <c r="K920" s="74"/>
      <c r="L920" s="74"/>
      <c r="M920" s="74"/>
      <c r="N920" s="21"/>
      <c r="O920" s="74">
        <v>354</v>
      </c>
      <c r="P920" s="74"/>
      <c r="Q920" s="74">
        <v>18</v>
      </c>
      <c r="R920" s="74"/>
      <c r="S920" s="74">
        <v>3</v>
      </c>
      <c r="T920" s="74"/>
      <c r="U920" s="9"/>
      <c r="V920" s="9"/>
      <c r="W920" s="9"/>
      <c r="X920" s="21"/>
      <c r="Y920" s="21"/>
      <c r="Z920" s="21"/>
      <c r="AA920" s="21"/>
      <c r="AB920" s="21"/>
      <c r="AC920" s="21"/>
      <c r="AD920" s="21"/>
      <c r="AE920" s="21"/>
      <c r="AF920" s="21"/>
      <c r="AG920" s="21"/>
      <c r="AH920" s="21"/>
      <c r="AI920" s="21"/>
      <c r="AJ920" s="21"/>
      <c r="AK920" s="21"/>
      <c r="AL920" s="21"/>
      <c r="AM920" s="21"/>
      <c r="AN920" s="21"/>
    </row>
    <row r="921" spans="1:40" ht="14.5">
      <c r="A921" s="40" t="s">
        <v>9218</v>
      </c>
      <c r="B921" s="178">
        <v>44617</v>
      </c>
      <c r="C921" s="41">
        <v>18</v>
      </c>
      <c r="D921" s="41">
        <v>18</v>
      </c>
      <c r="G921" s="41"/>
      <c r="H921" s="74"/>
      <c r="I921" s="102">
        <v>7</v>
      </c>
      <c r="J921" s="74"/>
      <c r="K921" s="74" t="s">
        <v>9285</v>
      </c>
      <c r="L921" s="74"/>
      <c r="M921" s="74">
        <v>7</v>
      </c>
      <c r="N921" s="21" t="s">
        <v>9284</v>
      </c>
      <c r="O921" s="74">
        <v>3</v>
      </c>
      <c r="P921" s="74"/>
      <c r="Q921" s="74">
        <v>2</v>
      </c>
      <c r="R921" s="74">
        <v>7</v>
      </c>
      <c r="S921" s="74">
        <v>0</v>
      </c>
      <c r="T921" s="74"/>
      <c r="U921" s="9"/>
      <c r="V921" s="9"/>
      <c r="W921" s="9"/>
      <c r="X921" s="21"/>
      <c r="Y921" s="21"/>
      <c r="Z921" s="21"/>
      <c r="AA921" s="21"/>
      <c r="AB921" s="21"/>
      <c r="AC921" s="21"/>
      <c r="AD921" s="21"/>
      <c r="AE921" s="21"/>
      <c r="AF921" s="21"/>
      <c r="AG921" s="21"/>
      <c r="AH921" s="21"/>
      <c r="AI921" s="21"/>
      <c r="AJ921" s="21"/>
      <c r="AK921" s="21"/>
      <c r="AL921" s="21"/>
      <c r="AM921" s="21"/>
      <c r="AN921" s="21"/>
    </row>
    <row r="922" spans="1:40" ht="14.5">
      <c r="A922" s="40" t="s">
        <v>9224</v>
      </c>
      <c r="B922" s="178">
        <v>44605</v>
      </c>
      <c r="C922" s="41">
        <v>46</v>
      </c>
      <c r="D922" s="41">
        <v>45</v>
      </c>
      <c r="F922" s="311" t="s">
        <v>1557</v>
      </c>
      <c r="G922" s="41"/>
      <c r="H922" s="74"/>
      <c r="I922" s="103"/>
      <c r="J922" s="74"/>
      <c r="K922" s="74" t="s">
        <v>9290</v>
      </c>
      <c r="L922" s="74"/>
      <c r="M922" s="74"/>
      <c r="N922" s="21" t="s">
        <v>9289</v>
      </c>
      <c r="O922" s="74"/>
      <c r="P922" s="74"/>
      <c r="Q922" s="74"/>
      <c r="R922" s="74"/>
      <c r="S922" s="74"/>
      <c r="T922" s="74"/>
      <c r="U922" s="9"/>
      <c r="V922" s="9"/>
      <c r="W922" s="9"/>
      <c r="X922" s="21"/>
      <c r="Y922" s="21"/>
      <c r="Z922" s="21"/>
      <c r="AA922" s="21"/>
      <c r="AB922" s="21"/>
      <c r="AC922" s="21"/>
      <c r="AD922" s="21"/>
      <c r="AE922" s="21"/>
      <c r="AF922" s="21"/>
      <c r="AG922" s="21"/>
      <c r="AH922" s="21"/>
      <c r="AI922" s="21"/>
      <c r="AJ922" s="21"/>
      <c r="AK922" s="21"/>
      <c r="AL922" s="21"/>
      <c r="AM922" s="21"/>
      <c r="AN922" s="21"/>
    </row>
    <row r="923" spans="1:40" ht="14.5">
      <c r="A923" s="40" t="s">
        <v>9233</v>
      </c>
      <c r="B923" s="178">
        <v>44609</v>
      </c>
      <c r="C923" s="41">
        <v>1347</v>
      </c>
      <c r="D923" s="41">
        <v>1347</v>
      </c>
      <c r="F923" s="311" t="s">
        <v>9300</v>
      </c>
      <c r="G923" s="41">
        <v>10</v>
      </c>
      <c r="H923" s="74">
        <v>21</v>
      </c>
      <c r="I923" s="103">
        <v>118</v>
      </c>
      <c r="J923" s="74">
        <v>1198</v>
      </c>
      <c r="K923" s="74" t="s">
        <v>9301</v>
      </c>
      <c r="L923" s="74"/>
      <c r="M923" s="74"/>
      <c r="N923" s="21"/>
      <c r="O923" s="74"/>
      <c r="P923" s="74"/>
      <c r="Q923" s="74"/>
      <c r="R923" s="74"/>
      <c r="S923" s="74"/>
      <c r="T923" s="74"/>
      <c r="U923" s="9"/>
      <c r="V923" s="9"/>
      <c r="W923" s="9"/>
      <c r="X923" s="21"/>
      <c r="Y923" s="21"/>
      <c r="Z923" s="21"/>
      <c r="AA923" s="21"/>
      <c r="AB923" s="21"/>
      <c r="AC923" s="21"/>
      <c r="AD923" s="21"/>
      <c r="AE923" s="21"/>
      <c r="AF923" s="21"/>
      <c r="AG923" s="21"/>
      <c r="AH923" s="21"/>
      <c r="AI923" s="21"/>
      <c r="AJ923" s="21"/>
      <c r="AK923" s="21"/>
      <c r="AL923" s="21"/>
      <c r="AM923" s="21"/>
      <c r="AN923" s="21"/>
    </row>
    <row r="924" spans="1:40" ht="14.5">
      <c r="A924" s="40" t="s">
        <v>9237</v>
      </c>
      <c r="B924" s="178">
        <v>44576</v>
      </c>
      <c r="C924" s="41">
        <v>48</v>
      </c>
      <c r="D924" s="41">
        <v>47</v>
      </c>
      <c r="F924" s="311" t="s">
        <v>9305</v>
      </c>
      <c r="G924" s="41"/>
      <c r="H924" s="74">
        <v>2</v>
      </c>
      <c r="I924" s="103">
        <v>2</v>
      </c>
      <c r="J924" s="74">
        <v>4</v>
      </c>
      <c r="K924" s="74" t="s">
        <v>9306</v>
      </c>
      <c r="L924" s="74"/>
      <c r="M924" s="74"/>
      <c r="N924" s="21"/>
      <c r="O924" s="74">
        <v>3</v>
      </c>
      <c r="P924" s="74"/>
      <c r="Q924" s="74">
        <v>0</v>
      </c>
      <c r="R924" s="74">
        <v>9</v>
      </c>
      <c r="S924" s="74">
        <v>0</v>
      </c>
      <c r="T924" s="74"/>
      <c r="U924" s="9"/>
      <c r="V924" s="9"/>
      <c r="W924" s="9"/>
      <c r="X924" s="21"/>
      <c r="Y924" s="21"/>
      <c r="Z924" s="21"/>
      <c r="AA924" s="21"/>
      <c r="AB924" s="21"/>
      <c r="AC924" s="21"/>
      <c r="AD924" s="21"/>
      <c r="AE924" s="21"/>
      <c r="AF924" s="21"/>
      <c r="AG924" s="21"/>
      <c r="AH924" s="21"/>
      <c r="AI924" s="21"/>
      <c r="AJ924" s="21"/>
      <c r="AK924" s="21"/>
      <c r="AL924" s="21"/>
      <c r="AM924" s="21"/>
      <c r="AN924" s="21"/>
    </row>
    <row r="925" spans="1:40" ht="14.5">
      <c r="A925" s="40" t="s">
        <v>9307</v>
      </c>
      <c r="B925" s="178">
        <v>44614</v>
      </c>
      <c r="C925" s="41">
        <v>147</v>
      </c>
      <c r="D925" s="41">
        <v>147</v>
      </c>
      <c r="F925" s="311"/>
      <c r="G925" s="41"/>
      <c r="H925" s="74"/>
      <c r="I925" s="102">
        <v>23</v>
      </c>
      <c r="J925" s="74"/>
      <c r="K925" s="74"/>
      <c r="L925" s="74"/>
      <c r="M925" s="74"/>
      <c r="N925" s="21"/>
      <c r="O925" s="74">
        <v>14</v>
      </c>
      <c r="P925" s="74"/>
      <c r="Q925" s="74"/>
      <c r="R925" s="74">
        <v>14</v>
      </c>
      <c r="S925" s="74"/>
      <c r="T925" s="74"/>
      <c r="U925" s="9"/>
      <c r="V925" s="9"/>
      <c r="W925" s="9"/>
      <c r="X925" s="21"/>
      <c r="Y925" s="21"/>
      <c r="Z925" s="21"/>
      <c r="AA925" s="21"/>
      <c r="AB925" s="21"/>
      <c r="AC925" s="21"/>
      <c r="AD925" s="21"/>
      <c r="AE925" s="21"/>
      <c r="AF925" s="21"/>
      <c r="AG925" s="21"/>
      <c r="AH925" s="21"/>
      <c r="AI925" s="21"/>
      <c r="AJ925" s="21"/>
      <c r="AK925" s="21"/>
      <c r="AL925" s="21"/>
      <c r="AM925" s="21"/>
      <c r="AN925" s="21"/>
    </row>
    <row r="926" spans="1:40" ht="14.5">
      <c r="A926" s="40" t="s">
        <v>9308</v>
      </c>
      <c r="B926" s="178">
        <v>44614</v>
      </c>
      <c r="C926" s="41">
        <v>53</v>
      </c>
      <c r="D926" s="41">
        <v>53</v>
      </c>
      <c r="F926" s="311"/>
      <c r="G926" s="41"/>
      <c r="H926" s="74"/>
      <c r="I926" s="102">
        <v>47</v>
      </c>
      <c r="J926" s="74"/>
      <c r="K926" s="74"/>
      <c r="L926" s="74"/>
      <c r="M926" s="74"/>
      <c r="N926" s="21"/>
      <c r="O926" s="74">
        <v>52</v>
      </c>
      <c r="P926" s="74"/>
      <c r="Q926" s="74"/>
      <c r="R926" s="74">
        <v>47</v>
      </c>
      <c r="S926" s="74"/>
      <c r="T926" s="74"/>
      <c r="U926" s="9"/>
      <c r="V926" s="9"/>
      <c r="W926" s="9"/>
      <c r="X926" s="21"/>
      <c r="Y926" s="21"/>
      <c r="Z926" s="21"/>
      <c r="AA926" s="21"/>
      <c r="AB926" s="21"/>
      <c r="AC926" s="21"/>
      <c r="AD926" s="21"/>
      <c r="AE926" s="21"/>
      <c r="AF926" s="21"/>
      <c r="AG926" s="21"/>
      <c r="AH926" s="21"/>
      <c r="AI926" s="21"/>
      <c r="AJ926" s="21"/>
      <c r="AK926" s="21"/>
      <c r="AL926" s="21"/>
      <c r="AM926" s="21"/>
      <c r="AN926" s="21"/>
    </row>
    <row r="927" spans="1:40" ht="14.5">
      <c r="A927" s="40" t="s">
        <v>9247</v>
      </c>
      <c r="B927" s="178">
        <v>44613</v>
      </c>
      <c r="C927" s="41">
        <v>80</v>
      </c>
      <c r="D927" s="41">
        <v>80</v>
      </c>
      <c r="E927">
        <v>6</v>
      </c>
      <c r="F927" s="311"/>
      <c r="G927" s="41"/>
      <c r="H927" s="74"/>
      <c r="I927" s="102">
        <v>17</v>
      </c>
      <c r="J927" s="74"/>
      <c r="K927" s="74"/>
      <c r="L927" s="74"/>
      <c r="M927" s="74"/>
      <c r="N927" s="21"/>
      <c r="O927" s="74"/>
      <c r="P927" s="74"/>
      <c r="Q927" s="74">
        <v>2</v>
      </c>
      <c r="R927" s="74"/>
      <c r="S927" s="74"/>
      <c r="T927" s="74"/>
      <c r="U927" s="9"/>
      <c r="V927" s="9"/>
      <c r="W927" s="9"/>
      <c r="X927" s="21"/>
      <c r="Y927" s="21"/>
      <c r="Z927" s="21"/>
      <c r="AA927" s="21"/>
      <c r="AB927" s="21"/>
      <c r="AC927" s="21"/>
      <c r="AD927" s="21"/>
      <c r="AE927" s="21"/>
      <c r="AF927" s="21"/>
      <c r="AG927" s="21"/>
      <c r="AH927" s="21"/>
      <c r="AI927" s="21"/>
      <c r="AJ927" s="21"/>
      <c r="AK927" s="21"/>
      <c r="AL927" s="21"/>
      <c r="AM927" s="21"/>
      <c r="AN927" s="21"/>
    </row>
    <row r="928" spans="1:40" ht="14.5">
      <c r="A928" s="353" t="s">
        <v>9387</v>
      </c>
      <c r="B928" s="178">
        <v>44630</v>
      </c>
      <c r="C928" s="41">
        <v>98</v>
      </c>
      <c r="D928" s="41">
        <v>98</v>
      </c>
      <c r="F928" s="311"/>
      <c r="G928" s="41"/>
      <c r="H928" s="74"/>
      <c r="I928" s="102">
        <v>21</v>
      </c>
      <c r="J928" s="74"/>
      <c r="K928" s="74"/>
      <c r="L928" s="74"/>
      <c r="M928" s="74"/>
      <c r="N928" s="21"/>
      <c r="O928" s="74"/>
      <c r="P928" s="74"/>
      <c r="Q928" s="74">
        <v>1</v>
      </c>
      <c r="R928" s="74"/>
      <c r="S928" s="74"/>
      <c r="T928" s="74"/>
      <c r="U928" s="9"/>
      <c r="V928" s="9"/>
      <c r="W928" s="9"/>
      <c r="X928" s="21"/>
      <c r="Y928" s="21"/>
      <c r="Z928" s="21"/>
      <c r="AA928" s="21"/>
      <c r="AB928" s="21"/>
      <c r="AC928" s="21"/>
      <c r="AD928" s="21"/>
      <c r="AE928" s="21"/>
      <c r="AF928" s="21"/>
      <c r="AG928" s="21"/>
      <c r="AH928" s="21"/>
      <c r="AI928" s="21"/>
      <c r="AJ928" s="21"/>
      <c r="AK928" s="21"/>
      <c r="AL928" s="21"/>
      <c r="AM928" s="21"/>
      <c r="AN928" s="21"/>
    </row>
    <row r="929" spans="1:40" ht="14.5">
      <c r="A929" s="353" t="s">
        <v>9388</v>
      </c>
      <c r="B929" s="178">
        <v>44630</v>
      </c>
      <c r="C929" s="41">
        <v>105</v>
      </c>
      <c r="D929" s="41">
        <v>105</v>
      </c>
      <c r="F929" s="311"/>
      <c r="G929" s="41"/>
      <c r="H929" s="74"/>
      <c r="I929" s="102">
        <v>59</v>
      </c>
      <c r="J929" s="74"/>
      <c r="K929" s="74"/>
      <c r="L929" s="74"/>
      <c r="M929" s="74"/>
      <c r="N929" s="21"/>
      <c r="O929" s="74"/>
      <c r="P929" s="74"/>
      <c r="Q929" s="74">
        <v>6</v>
      </c>
      <c r="R929" s="74"/>
      <c r="S929" s="74"/>
      <c r="T929" s="74"/>
      <c r="U929" s="9"/>
      <c r="V929" s="9"/>
      <c r="W929" s="9"/>
      <c r="X929" s="21"/>
      <c r="Y929" s="21"/>
      <c r="Z929" s="21"/>
      <c r="AA929" s="21"/>
      <c r="AB929" s="21"/>
      <c r="AC929" s="21"/>
      <c r="AD929" s="21"/>
      <c r="AE929" s="21"/>
      <c r="AF929" s="21"/>
      <c r="AG929" s="21"/>
      <c r="AH929" s="21"/>
      <c r="AI929" s="21"/>
      <c r="AJ929" s="21"/>
      <c r="AK929" s="21"/>
      <c r="AL929" s="21"/>
      <c r="AM929" s="21"/>
      <c r="AN929" s="21"/>
    </row>
    <row r="930" spans="1:40" ht="14.5">
      <c r="A930" s="40" t="s">
        <v>9323</v>
      </c>
      <c r="B930" s="178">
        <v>44605</v>
      </c>
      <c r="C930" s="41">
        <v>31</v>
      </c>
      <c r="D930" s="41">
        <v>29</v>
      </c>
      <c r="F930" s="311"/>
      <c r="G930" s="41"/>
      <c r="H930" s="74"/>
      <c r="I930" s="103"/>
      <c r="J930" s="74"/>
      <c r="K930" s="74" t="s">
        <v>9403</v>
      </c>
      <c r="L930" s="74"/>
      <c r="M930" s="74"/>
      <c r="N930" s="21" t="s">
        <v>9402</v>
      </c>
      <c r="O930" s="74">
        <v>1</v>
      </c>
      <c r="P930" s="74"/>
      <c r="Q930" s="74">
        <v>2</v>
      </c>
      <c r="R930" s="74"/>
      <c r="S930" s="74"/>
      <c r="T930" s="74"/>
      <c r="U930" s="9"/>
      <c r="V930" s="9"/>
      <c r="W930" s="9"/>
      <c r="X930" s="21"/>
      <c r="Y930" s="21"/>
      <c r="Z930" s="21"/>
      <c r="AA930" s="21"/>
      <c r="AB930" s="21"/>
      <c r="AC930" s="21"/>
      <c r="AD930" s="21"/>
      <c r="AE930" s="21"/>
      <c r="AF930" s="21"/>
      <c r="AG930" s="21"/>
      <c r="AH930" s="21"/>
      <c r="AI930" s="21"/>
      <c r="AJ930" s="21"/>
      <c r="AK930" s="21"/>
      <c r="AL930" s="21"/>
      <c r="AM930" s="21"/>
      <c r="AN930" s="21"/>
    </row>
    <row r="931" spans="1:40" ht="14.5">
      <c r="A931" s="40" t="s">
        <v>9330</v>
      </c>
      <c r="B931" s="178">
        <v>44631</v>
      </c>
      <c r="C931" s="41">
        <v>35</v>
      </c>
      <c r="D931" s="41">
        <v>35</v>
      </c>
      <c r="F931" s="311"/>
      <c r="G931" s="41"/>
      <c r="H931" s="74"/>
      <c r="I931" s="102">
        <v>8</v>
      </c>
      <c r="J931" s="74"/>
      <c r="K931" s="74" t="s">
        <v>9511</v>
      </c>
      <c r="L931" s="74"/>
      <c r="M931" s="74"/>
      <c r="N931" s="21"/>
      <c r="O931" s="74">
        <v>9</v>
      </c>
      <c r="P931" s="74"/>
      <c r="Q931" s="74"/>
      <c r="R931" s="74"/>
      <c r="S931" s="74">
        <v>2</v>
      </c>
      <c r="T931" s="74"/>
      <c r="U931" s="9"/>
      <c r="V931" s="9"/>
      <c r="W931" s="9"/>
      <c r="X931" s="21"/>
      <c r="Y931" s="21"/>
      <c r="Z931" s="21"/>
      <c r="AA931" s="21"/>
      <c r="AB931" s="21"/>
      <c r="AC931" s="21"/>
      <c r="AD931" s="21"/>
      <c r="AE931" s="21"/>
      <c r="AF931" s="21"/>
      <c r="AG931" s="21"/>
      <c r="AH931" s="21"/>
      <c r="AI931" s="21"/>
      <c r="AJ931" s="21"/>
      <c r="AK931" s="21"/>
      <c r="AL931" s="21"/>
      <c r="AM931" s="21"/>
      <c r="AN931" s="21"/>
    </row>
    <row r="932" spans="1:40" ht="14.5">
      <c r="A932" s="40" t="s">
        <v>9415</v>
      </c>
      <c r="B932" s="178">
        <v>44626</v>
      </c>
      <c r="C932" s="41">
        <v>15</v>
      </c>
      <c r="D932" s="41">
        <v>15</v>
      </c>
      <c r="F932" s="311"/>
      <c r="G932" s="41"/>
      <c r="H932" s="74"/>
      <c r="I932" s="102">
        <v>3</v>
      </c>
      <c r="J932" s="74"/>
      <c r="K932" s="74" t="s">
        <v>9431</v>
      </c>
      <c r="L932" s="74"/>
      <c r="M932" s="74"/>
      <c r="N932" s="21" t="s">
        <v>9429</v>
      </c>
      <c r="O932" s="74">
        <v>6</v>
      </c>
      <c r="P932" s="74"/>
      <c r="Q932" s="74">
        <v>2</v>
      </c>
      <c r="R932" s="74"/>
      <c r="S932" s="74"/>
      <c r="T932" s="74"/>
      <c r="U932" s="9"/>
      <c r="V932" s="9"/>
      <c r="W932" s="9"/>
      <c r="X932" s="21"/>
      <c r="Y932" s="21"/>
      <c r="Z932" s="21"/>
      <c r="AA932" s="21"/>
      <c r="AB932" s="21"/>
      <c r="AC932" s="21"/>
      <c r="AD932" s="21"/>
      <c r="AE932" s="21"/>
      <c r="AF932" s="21"/>
      <c r="AG932" s="21"/>
      <c r="AH932" s="21"/>
      <c r="AI932" s="21"/>
      <c r="AJ932" s="21"/>
      <c r="AK932" s="21"/>
      <c r="AL932" s="21"/>
      <c r="AM932" s="21"/>
      <c r="AN932" s="21"/>
    </row>
    <row r="933" spans="1:40" ht="14.5">
      <c r="A933" s="40" t="s">
        <v>9416</v>
      </c>
      <c r="B933" s="178">
        <v>44626</v>
      </c>
      <c r="C933" s="41">
        <v>19</v>
      </c>
      <c r="D933" s="41">
        <v>19</v>
      </c>
      <c r="F933" s="311"/>
      <c r="G933" s="41"/>
      <c r="H933" s="74"/>
      <c r="I933" s="102">
        <v>0</v>
      </c>
      <c r="J933" s="74"/>
      <c r="K933" s="74" t="s">
        <v>9432</v>
      </c>
      <c r="L933" s="74"/>
      <c r="M933" s="74"/>
      <c r="N933" s="21" t="s">
        <v>9430</v>
      </c>
      <c r="O933" s="74">
        <v>9</v>
      </c>
      <c r="P933" s="74"/>
      <c r="Q933" s="74">
        <v>0</v>
      </c>
      <c r="R933" s="74"/>
      <c r="S933" s="74"/>
      <c r="T933" s="74"/>
      <c r="U933" s="9"/>
      <c r="V933" s="9"/>
      <c r="W933" s="9"/>
      <c r="X933" s="21"/>
      <c r="Y933" s="21"/>
      <c r="Z933" s="21"/>
      <c r="AA933" s="21"/>
      <c r="AB933" s="21"/>
      <c r="AC933" s="21"/>
      <c r="AD933" s="21"/>
      <c r="AE933" s="21"/>
      <c r="AF933" s="21"/>
      <c r="AG933" s="21"/>
      <c r="AH933" s="21"/>
      <c r="AI933" s="21"/>
      <c r="AJ933" s="21"/>
      <c r="AK933" s="21"/>
      <c r="AL933" s="21"/>
      <c r="AM933" s="21"/>
      <c r="AN933" s="21"/>
    </row>
    <row r="934" spans="1:40" ht="14.5">
      <c r="A934" s="40" t="s">
        <v>9337</v>
      </c>
      <c r="B934" s="178">
        <v>44629</v>
      </c>
      <c r="C934" s="41">
        <v>96</v>
      </c>
      <c r="D934" s="41">
        <v>95</v>
      </c>
      <c r="F934" s="311" t="s">
        <v>9435</v>
      </c>
      <c r="G934" s="41"/>
      <c r="H934" s="125">
        <v>4</v>
      </c>
      <c r="I934" s="102">
        <v>9</v>
      </c>
      <c r="J934" s="74"/>
      <c r="K934" s="74" t="s">
        <v>9438</v>
      </c>
      <c r="L934" s="74">
        <v>0</v>
      </c>
      <c r="M934" s="74"/>
      <c r="N934" s="21" t="s">
        <v>9437</v>
      </c>
      <c r="O934" s="74"/>
      <c r="P934" s="74"/>
      <c r="Q934" s="74"/>
      <c r="R934" s="74"/>
      <c r="S934" s="74"/>
      <c r="T934" s="74"/>
      <c r="U934" s="9"/>
      <c r="V934" s="9"/>
      <c r="W934" s="9"/>
      <c r="X934" s="21"/>
      <c r="Y934" s="21"/>
      <c r="Z934" s="21"/>
      <c r="AA934" s="21"/>
      <c r="AB934" s="21"/>
      <c r="AC934" s="21"/>
      <c r="AD934" s="21"/>
      <c r="AE934" s="21"/>
      <c r="AF934" s="21"/>
      <c r="AG934" s="21"/>
      <c r="AH934" s="21"/>
      <c r="AI934" s="21"/>
      <c r="AJ934" s="21"/>
      <c r="AK934" s="21"/>
      <c r="AL934" s="21"/>
      <c r="AM934" s="21"/>
      <c r="AN934" s="21"/>
    </row>
    <row r="935" spans="1:40" ht="14.5">
      <c r="A935" s="40" t="s">
        <v>9342</v>
      </c>
      <c r="B935" s="178">
        <v>44629</v>
      </c>
      <c r="C935" s="41">
        <v>113</v>
      </c>
      <c r="D935" s="41">
        <v>113</v>
      </c>
      <c r="F935" s="311" t="s">
        <v>9447</v>
      </c>
      <c r="G935" s="41"/>
      <c r="H935" s="74"/>
      <c r="I935" s="102">
        <v>7</v>
      </c>
      <c r="J935" s="74"/>
      <c r="K935" s="74" t="s">
        <v>9449</v>
      </c>
      <c r="L935" s="74"/>
      <c r="M935" s="74"/>
      <c r="N935" s="21" t="s">
        <v>9448</v>
      </c>
      <c r="O935" s="74">
        <v>4</v>
      </c>
      <c r="P935" s="74"/>
      <c r="Q935" s="74">
        <v>0</v>
      </c>
      <c r="R935" s="74"/>
      <c r="S935" s="74"/>
      <c r="T935" s="74"/>
      <c r="U935" s="9"/>
      <c r="V935" s="9"/>
      <c r="W935" s="9"/>
      <c r="X935" s="21"/>
      <c r="Y935" s="21"/>
      <c r="Z935" s="21"/>
      <c r="AA935" s="21"/>
      <c r="AB935" s="21"/>
      <c r="AC935" s="21"/>
      <c r="AD935" s="21"/>
      <c r="AE935" s="21"/>
      <c r="AF935" s="21"/>
      <c r="AG935" s="21"/>
      <c r="AH935" s="21"/>
      <c r="AI935" s="21"/>
      <c r="AJ935" s="21"/>
      <c r="AK935" s="21"/>
      <c r="AL935" s="21"/>
      <c r="AM935" s="21"/>
      <c r="AN935" s="21"/>
    </row>
    <row r="936" spans="1:40" ht="14.5">
      <c r="A936" s="40" t="s">
        <v>9450</v>
      </c>
      <c r="B936" s="178">
        <v>44593</v>
      </c>
      <c r="C936" s="41">
        <v>78</v>
      </c>
      <c r="D936" s="41">
        <v>76</v>
      </c>
      <c r="F936" s="311"/>
      <c r="G936" s="41"/>
      <c r="H936" s="74"/>
      <c r="I936" s="102">
        <v>22</v>
      </c>
      <c r="J936" s="74"/>
      <c r="K936" s="74"/>
      <c r="L936" s="74"/>
      <c r="M936" s="74"/>
      <c r="N936" s="21"/>
      <c r="O936" s="74">
        <v>13</v>
      </c>
      <c r="P936" s="74"/>
      <c r="Q936" s="74">
        <v>2</v>
      </c>
      <c r="R936" s="74">
        <v>27</v>
      </c>
      <c r="S936" s="74">
        <v>0</v>
      </c>
      <c r="T936" s="74"/>
      <c r="U936" s="9"/>
      <c r="V936" s="9"/>
      <c r="W936" s="9"/>
      <c r="X936" s="21"/>
      <c r="Y936" s="21"/>
      <c r="Z936" s="21"/>
      <c r="AA936" s="21"/>
      <c r="AB936" s="21"/>
      <c r="AC936" s="21"/>
      <c r="AD936" s="21"/>
      <c r="AE936" s="21"/>
      <c r="AF936" s="21"/>
      <c r="AG936" s="21"/>
      <c r="AH936" s="21"/>
      <c r="AI936" s="21"/>
      <c r="AJ936" s="21"/>
      <c r="AK936" s="21"/>
      <c r="AL936" s="21"/>
      <c r="AM936" s="21"/>
      <c r="AN936" s="21"/>
    </row>
    <row r="937" spans="1:40" ht="14.5">
      <c r="A937" s="40" t="s">
        <v>9451</v>
      </c>
      <c r="B937" s="178">
        <v>44593</v>
      </c>
      <c r="C937" s="41">
        <v>27</v>
      </c>
      <c r="D937" s="41">
        <v>26</v>
      </c>
      <c r="F937" s="311"/>
      <c r="G937" s="41"/>
      <c r="H937" s="74"/>
      <c r="I937" s="102">
        <v>10</v>
      </c>
      <c r="J937" s="74"/>
      <c r="K937" s="74"/>
      <c r="L937" s="74"/>
      <c r="M937" s="74"/>
      <c r="N937" s="21"/>
      <c r="O937" s="74">
        <v>8</v>
      </c>
      <c r="P937" s="74"/>
      <c r="Q937" s="74">
        <v>3</v>
      </c>
      <c r="R937" s="74">
        <v>7</v>
      </c>
      <c r="S937" s="74">
        <v>0</v>
      </c>
      <c r="T937" s="74"/>
      <c r="U937" s="9"/>
      <c r="V937" s="9"/>
      <c r="W937" s="9"/>
      <c r="X937" s="21"/>
      <c r="Y937" s="21"/>
      <c r="Z937" s="21"/>
      <c r="AA937" s="21"/>
      <c r="AB937" s="21"/>
      <c r="AC937" s="21"/>
      <c r="AD937" s="21"/>
      <c r="AE937" s="21"/>
      <c r="AF937" s="21"/>
      <c r="AG937" s="21"/>
      <c r="AH937" s="21"/>
      <c r="AI937" s="21"/>
      <c r="AJ937" s="21"/>
      <c r="AK937" s="21"/>
      <c r="AL937" s="21"/>
      <c r="AM937" s="21"/>
      <c r="AN937" s="21"/>
    </row>
    <row r="938" spans="1:40" ht="14.5">
      <c r="A938" s="40" t="s">
        <v>9351</v>
      </c>
      <c r="B938" s="178">
        <v>44593</v>
      </c>
      <c r="C938" s="41">
        <v>36</v>
      </c>
      <c r="D938" s="41">
        <v>37</v>
      </c>
      <c r="F938" s="311"/>
      <c r="G938" s="41"/>
      <c r="H938" s="74"/>
      <c r="I938" s="102">
        <v>5</v>
      </c>
      <c r="J938" s="74">
        <v>32</v>
      </c>
      <c r="K938" s="74"/>
      <c r="L938" s="74"/>
      <c r="M938" s="74"/>
      <c r="N938" s="21"/>
      <c r="O938" s="74">
        <v>1</v>
      </c>
      <c r="P938" s="74"/>
      <c r="Q938" s="74">
        <v>1</v>
      </c>
      <c r="R938" s="74">
        <v>5</v>
      </c>
      <c r="S938" s="74"/>
      <c r="T938" s="74"/>
      <c r="U938" s="9"/>
      <c r="V938" s="9"/>
      <c r="W938" s="9"/>
      <c r="X938" s="21"/>
      <c r="Y938" s="21"/>
      <c r="Z938" s="21"/>
      <c r="AA938" s="21"/>
      <c r="AB938" s="21"/>
      <c r="AC938" s="21"/>
      <c r="AD938" s="21"/>
      <c r="AE938" s="21"/>
      <c r="AF938" s="21"/>
      <c r="AG938" s="21"/>
      <c r="AH938" s="21"/>
      <c r="AI938" s="21"/>
      <c r="AJ938" s="21"/>
      <c r="AK938" s="21"/>
      <c r="AL938" s="21"/>
      <c r="AM938" s="21"/>
      <c r="AN938" s="21"/>
    </row>
    <row r="939" spans="1:40" ht="14.5">
      <c r="A939" s="40" t="s">
        <v>9360</v>
      </c>
      <c r="B939" s="178">
        <v>44628</v>
      </c>
      <c r="C939" s="41">
        <v>416</v>
      </c>
      <c r="D939" s="41">
        <v>416</v>
      </c>
      <c r="F939" s="311"/>
      <c r="G939" s="41">
        <v>0</v>
      </c>
      <c r="H939" s="74">
        <v>3</v>
      </c>
      <c r="I939" s="102">
        <v>34</v>
      </c>
      <c r="J939" s="74">
        <v>387</v>
      </c>
      <c r="K939" s="74" t="s">
        <v>9464</v>
      </c>
      <c r="L939" s="74"/>
      <c r="M939" s="74"/>
      <c r="N939" s="21" t="s">
        <v>9463</v>
      </c>
      <c r="O939" s="74">
        <v>52</v>
      </c>
      <c r="P939" s="74"/>
      <c r="Q939" s="74"/>
      <c r="R939" s="74"/>
      <c r="S939" s="74">
        <v>1</v>
      </c>
      <c r="T939" s="74"/>
      <c r="U939" s="9"/>
      <c r="V939" s="9"/>
      <c r="W939" s="9"/>
      <c r="X939" s="21"/>
      <c r="Y939" s="21"/>
      <c r="Z939" s="21"/>
      <c r="AA939" s="21"/>
      <c r="AB939" s="21"/>
      <c r="AC939" s="21"/>
      <c r="AD939" s="21"/>
      <c r="AE939" s="21"/>
      <c r="AF939" s="21"/>
      <c r="AG939" s="21"/>
      <c r="AH939" s="21"/>
      <c r="AI939" s="21"/>
      <c r="AJ939" s="21"/>
      <c r="AK939" s="21"/>
      <c r="AL939" s="21"/>
      <c r="AM939" s="21"/>
      <c r="AN939" s="21"/>
    </row>
    <row r="940" spans="1:40" ht="17.149999999999999" customHeight="1">
      <c r="A940" s="40" t="s">
        <v>9466</v>
      </c>
      <c r="B940" s="178">
        <v>44627</v>
      </c>
      <c r="C940" s="41">
        <v>1204</v>
      </c>
      <c r="D940" s="41">
        <v>1204</v>
      </c>
      <c r="E940">
        <v>154</v>
      </c>
      <c r="F940" s="311" t="s">
        <v>9479</v>
      </c>
      <c r="G940" s="41"/>
      <c r="H940" s="74"/>
      <c r="I940" s="102">
        <v>228</v>
      </c>
      <c r="J940" s="74"/>
      <c r="K940" s="74" t="s">
        <v>9475</v>
      </c>
      <c r="L940" s="74"/>
      <c r="M940" s="74">
        <v>198</v>
      </c>
      <c r="N940" s="416" t="s">
        <v>9482</v>
      </c>
      <c r="O940" s="74">
        <v>230</v>
      </c>
      <c r="P940" s="74"/>
      <c r="Q940" s="74"/>
      <c r="R940" s="74"/>
      <c r="S940" s="74"/>
      <c r="T940" s="74"/>
      <c r="U940" s="9"/>
      <c r="V940" s="9"/>
      <c r="W940" s="9"/>
      <c r="X940" s="21"/>
      <c r="Y940" s="21"/>
      <c r="Z940" s="21"/>
      <c r="AA940" s="21"/>
      <c r="AB940" s="21"/>
      <c r="AC940" s="21"/>
      <c r="AD940" s="21"/>
      <c r="AE940" s="21"/>
      <c r="AF940" s="21"/>
      <c r="AG940" s="21"/>
      <c r="AH940" s="21"/>
      <c r="AI940" s="21"/>
      <c r="AJ940" s="21"/>
      <c r="AK940" s="21"/>
      <c r="AL940" s="21"/>
      <c r="AM940" s="21"/>
      <c r="AN940" s="21"/>
    </row>
    <row r="941" spans="1:40" ht="14.5">
      <c r="A941" s="40" t="s">
        <v>9467</v>
      </c>
      <c r="B941" s="178">
        <v>44627</v>
      </c>
      <c r="C941" s="41">
        <v>195</v>
      </c>
      <c r="D941" s="41">
        <v>195</v>
      </c>
      <c r="E941">
        <v>291</v>
      </c>
      <c r="F941" s="311" t="s">
        <v>9480</v>
      </c>
      <c r="G941" s="41"/>
      <c r="H941" s="74"/>
      <c r="I941" s="102">
        <v>87</v>
      </c>
      <c r="J941" s="74"/>
      <c r="K941" s="74" t="s">
        <v>9476</v>
      </c>
      <c r="L941" s="74"/>
      <c r="M941" s="74">
        <v>31</v>
      </c>
      <c r="N941" s="21" t="s">
        <v>9481</v>
      </c>
      <c r="O941" s="74">
        <v>67</v>
      </c>
      <c r="P941" s="74"/>
      <c r="Q941" s="74"/>
      <c r="R941" s="74"/>
      <c r="S941" s="74"/>
      <c r="T941" s="74"/>
      <c r="U941" s="9"/>
      <c r="V941" s="9"/>
      <c r="W941" s="9"/>
      <c r="X941" s="21"/>
      <c r="Y941" s="21"/>
      <c r="Z941" s="21"/>
      <c r="AA941" s="21"/>
      <c r="AB941" s="21"/>
      <c r="AC941" s="21"/>
      <c r="AD941" s="21"/>
      <c r="AE941" s="21"/>
      <c r="AF941" s="21"/>
      <c r="AG941" s="21"/>
      <c r="AH941" s="21"/>
      <c r="AI941" s="21"/>
      <c r="AJ941" s="21"/>
      <c r="AK941" s="21"/>
      <c r="AL941" s="21"/>
      <c r="AM941" s="21"/>
      <c r="AN941" s="21"/>
    </row>
    <row r="942" spans="1:40" ht="14.5">
      <c r="A942" s="40" t="s">
        <v>9369</v>
      </c>
      <c r="B942" s="178">
        <v>44627</v>
      </c>
      <c r="C942" s="41">
        <v>2927</v>
      </c>
      <c r="D942" s="41">
        <v>2927</v>
      </c>
      <c r="F942" s="311" t="s">
        <v>9485</v>
      </c>
      <c r="G942" s="41">
        <v>26</v>
      </c>
      <c r="H942" s="74">
        <v>37</v>
      </c>
      <c r="I942" s="103">
        <v>225</v>
      </c>
      <c r="J942" s="74"/>
      <c r="K942" s="74" t="s">
        <v>9487</v>
      </c>
      <c r="L942" s="74"/>
      <c r="M942" s="74"/>
      <c r="N942" s="21" t="s">
        <v>9486</v>
      </c>
      <c r="O942" s="74"/>
      <c r="P942" s="74"/>
      <c r="Q942" s="74"/>
      <c r="R942" s="74">
        <v>246</v>
      </c>
      <c r="S942" s="74"/>
      <c r="T942" s="74"/>
      <c r="U942" s="9"/>
      <c r="V942" s="9"/>
      <c r="W942" s="9"/>
      <c r="X942" s="21"/>
      <c r="Y942" s="21"/>
      <c r="Z942" s="21"/>
      <c r="AA942" s="21"/>
      <c r="AB942" s="21"/>
      <c r="AC942" s="21"/>
      <c r="AD942" s="21"/>
      <c r="AE942" s="21"/>
      <c r="AF942" s="21"/>
      <c r="AG942" s="21"/>
      <c r="AH942" s="21"/>
      <c r="AI942" s="21"/>
      <c r="AJ942" s="21"/>
      <c r="AK942" s="21"/>
      <c r="AL942" s="21"/>
      <c r="AM942" s="21"/>
      <c r="AN942" s="21"/>
    </row>
    <row r="943" spans="1:40" ht="14.5">
      <c r="A943" s="40" t="s">
        <v>9488</v>
      </c>
      <c r="B943" s="178">
        <v>44623</v>
      </c>
      <c r="C943" s="41"/>
      <c r="D943" s="41"/>
      <c r="F943" s="311"/>
      <c r="G943" s="41"/>
      <c r="H943" s="74"/>
      <c r="I943" s="103"/>
      <c r="J943" s="74"/>
      <c r="K943" s="74"/>
      <c r="L943" s="74"/>
      <c r="M943" s="74"/>
      <c r="N943" s="21"/>
      <c r="O943" s="74"/>
      <c r="P943" s="74"/>
      <c r="Q943" s="74"/>
      <c r="R943" s="74"/>
      <c r="S943" s="74"/>
      <c r="T943" s="74"/>
      <c r="U943" s="9"/>
      <c r="V943" s="9"/>
      <c r="W943" s="9"/>
      <c r="X943" s="21"/>
      <c r="Y943" s="21"/>
      <c r="Z943" s="21"/>
      <c r="AA943" s="21"/>
      <c r="AB943" s="21"/>
      <c r="AC943" s="21"/>
      <c r="AD943" s="21"/>
      <c r="AE943" s="21"/>
      <c r="AF943" s="21"/>
      <c r="AG943" s="21"/>
      <c r="AH943" s="21"/>
      <c r="AI943" s="21"/>
      <c r="AJ943" s="21"/>
      <c r="AK943" s="21"/>
      <c r="AL943" s="21"/>
      <c r="AM943" s="21"/>
      <c r="AN943" s="21"/>
    </row>
    <row r="944" spans="1:40" ht="14.5">
      <c r="A944" s="40" t="s">
        <v>9489</v>
      </c>
      <c r="B944" s="178">
        <v>44623</v>
      </c>
      <c r="C944" s="41"/>
      <c r="D944" s="41"/>
      <c r="F944" s="311"/>
      <c r="G944" s="41"/>
      <c r="H944" s="74"/>
      <c r="I944" s="103"/>
      <c r="J944" s="74"/>
      <c r="K944" s="74"/>
      <c r="L944" s="74"/>
      <c r="M944" s="74"/>
      <c r="N944" s="21"/>
      <c r="O944" s="74"/>
      <c r="P944" s="74"/>
      <c r="Q944" s="74"/>
      <c r="R944" s="74"/>
      <c r="S944" s="74"/>
      <c r="T944" s="74"/>
      <c r="U944" s="9"/>
      <c r="V944" s="9"/>
      <c r="W944" s="9"/>
      <c r="X944" s="21"/>
      <c r="Y944" s="21"/>
      <c r="Z944" s="21"/>
      <c r="AA944" s="21"/>
      <c r="AB944" s="21"/>
      <c r="AC944" s="21"/>
      <c r="AD944" s="21"/>
      <c r="AE944" s="21"/>
      <c r="AF944" s="21"/>
      <c r="AG944" s="21"/>
      <c r="AH944" s="21"/>
      <c r="AI944" s="21"/>
      <c r="AJ944" s="21"/>
      <c r="AK944" s="21"/>
      <c r="AL944" s="21"/>
      <c r="AM944" s="21"/>
      <c r="AN944" s="21"/>
    </row>
    <row r="945" spans="1:40" ht="14.5">
      <c r="A945" s="40" t="s">
        <v>9377</v>
      </c>
      <c r="B945" s="178">
        <v>44625</v>
      </c>
      <c r="C945" s="41">
        <v>109</v>
      </c>
      <c r="D945" s="41">
        <v>109</v>
      </c>
      <c r="F945" s="311"/>
      <c r="G945" s="41"/>
      <c r="H945" s="74"/>
      <c r="I945" s="103"/>
      <c r="J945" s="74"/>
      <c r="K945" s="74"/>
      <c r="L945" s="74"/>
      <c r="M945" s="74"/>
      <c r="N945" s="21" t="s">
        <v>9500</v>
      </c>
      <c r="O945" s="74"/>
      <c r="P945" s="74" t="s">
        <v>9506</v>
      </c>
      <c r="Q945" s="74">
        <v>2</v>
      </c>
      <c r="R945" s="74"/>
      <c r="S945" s="74"/>
      <c r="T945" s="74"/>
      <c r="U945" s="9"/>
      <c r="V945" s="9"/>
      <c r="W945" s="9"/>
      <c r="X945" s="21"/>
      <c r="Y945" s="21"/>
      <c r="Z945" s="21"/>
      <c r="AA945" s="21"/>
      <c r="AB945" s="21"/>
      <c r="AC945" s="21"/>
      <c r="AD945" s="21"/>
      <c r="AE945" s="21"/>
      <c r="AF945" s="21"/>
      <c r="AG945" s="21"/>
      <c r="AH945" s="21"/>
      <c r="AI945" s="21"/>
      <c r="AJ945" s="21"/>
      <c r="AK945" s="21"/>
      <c r="AL945" s="21"/>
      <c r="AM945" s="21"/>
      <c r="AN945" s="21"/>
    </row>
    <row r="946" spans="1:40" ht="14.5">
      <c r="A946" s="40" t="s">
        <v>9384</v>
      </c>
      <c r="B946" s="178">
        <v>44623</v>
      </c>
      <c r="C946" s="41">
        <v>168</v>
      </c>
      <c r="D946" s="41">
        <v>162</v>
      </c>
      <c r="F946" s="311"/>
      <c r="G946" s="41"/>
      <c r="H946" s="125">
        <v>7</v>
      </c>
      <c r="I946" s="102">
        <v>22</v>
      </c>
      <c r="J946" s="74"/>
      <c r="K946" s="74" t="s">
        <v>9507</v>
      </c>
      <c r="L946" s="74"/>
      <c r="M946" s="74"/>
      <c r="N946" s="21" t="s">
        <v>9504</v>
      </c>
      <c r="O946" s="74">
        <v>37</v>
      </c>
      <c r="P946" s="74"/>
      <c r="Q946" s="74">
        <v>2</v>
      </c>
      <c r="R946" s="74">
        <v>13</v>
      </c>
      <c r="S946" s="74">
        <v>0</v>
      </c>
      <c r="T946" s="74"/>
      <c r="U946" s="9"/>
      <c r="V946" s="9"/>
      <c r="W946" s="9"/>
      <c r="X946" s="21"/>
      <c r="Y946" s="21"/>
      <c r="Z946" s="21"/>
      <c r="AA946" s="21"/>
      <c r="AB946" s="21"/>
      <c r="AC946" s="21"/>
      <c r="AD946" s="21"/>
      <c r="AE946" s="21"/>
      <c r="AF946" s="21"/>
      <c r="AG946" s="21"/>
      <c r="AH946" s="21"/>
      <c r="AI946" s="21"/>
      <c r="AJ946" s="21"/>
      <c r="AK946" s="21"/>
      <c r="AL946" s="21"/>
      <c r="AM946" s="21"/>
      <c r="AN946" s="21"/>
    </row>
    <row r="947" spans="1:40" ht="14.5">
      <c r="A947" s="40" t="s">
        <v>9576</v>
      </c>
      <c r="B947" s="178">
        <v>44646</v>
      </c>
      <c r="C947" s="41">
        <v>9</v>
      </c>
      <c r="D947" s="41">
        <v>9</v>
      </c>
      <c r="F947" s="418" t="s">
        <v>9582</v>
      </c>
      <c r="G947" s="41"/>
      <c r="H947" s="74"/>
      <c r="I947" s="102">
        <v>1</v>
      </c>
      <c r="J947" s="74"/>
      <c r="K947" s="74"/>
      <c r="L947" s="74"/>
      <c r="M947" s="74"/>
      <c r="N947" s="21" t="s">
        <v>9583</v>
      </c>
      <c r="O947" s="74">
        <v>0</v>
      </c>
      <c r="P947" s="74"/>
      <c r="Q947" s="74"/>
      <c r="R947" s="74"/>
      <c r="S947" s="74"/>
      <c r="T947" s="74"/>
      <c r="U947" s="9"/>
      <c r="V947" s="9"/>
      <c r="W947" s="9"/>
      <c r="X947" s="21"/>
      <c r="Y947" s="21"/>
      <c r="Z947" s="21"/>
      <c r="AA947" s="21"/>
      <c r="AB947" s="21"/>
      <c r="AC947" s="21"/>
      <c r="AD947" s="21"/>
      <c r="AE947" s="21"/>
      <c r="AF947" s="21"/>
      <c r="AG947" s="21"/>
      <c r="AH947" s="21"/>
      <c r="AI947" s="21"/>
      <c r="AJ947" s="21"/>
      <c r="AK947" s="21"/>
      <c r="AL947" s="21"/>
      <c r="AM947" s="21"/>
      <c r="AN947" s="21"/>
    </row>
    <row r="948" spans="1:40" ht="14.5">
      <c r="A948" s="40" t="s">
        <v>9577</v>
      </c>
      <c r="B948" s="178">
        <v>44646</v>
      </c>
      <c r="C948" s="41">
        <v>8</v>
      </c>
      <c r="D948" s="41">
        <v>8</v>
      </c>
      <c r="F948" s="418"/>
      <c r="G948" s="41"/>
      <c r="H948" s="74"/>
      <c r="I948" s="102">
        <v>2</v>
      </c>
      <c r="J948" s="74"/>
      <c r="K948" s="74"/>
      <c r="L948" s="74"/>
      <c r="M948" s="74"/>
      <c r="N948" s="21" t="s">
        <v>9584</v>
      </c>
      <c r="O948" s="74">
        <v>1</v>
      </c>
      <c r="P948" s="74"/>
      <c r="Q948" s="74"/>
      <c r="R948" s="74"/>
      <c r="S948" s="74"/>
      <c r="T948" s="74"/>
      <c r="U948" s="9"/>
      <c r="V948" s="9"/>
      <c r="W948" s="9"/>
      <c r="X948" s="21"/>
      <c r="Y948" s="21"/>
      <c r="Z948" s="21"/>
      <c r="AA948" s="21"/>
      <c r="AB948" s="21"/>
      <c r="AC948" s="21"/>
      <c r="AD948" s="21"/>
      <c r="AE948" s="21"/>
      <c r="AF948" s="21"/>
      <c r="AG948" s="21"/>
      <c r="AH948" s="21"/>
      <c r="AI948" s="21"/>
      <c r="AJ948" s="21"/>
      <c r="AK948" s="21"/>
      <c r="AL948" s="21"/>
      <c r="AM948" s="21"/>
      <c r="AN948" s="21"/>
    </row>
    <row r="949" spans="1:40" ht="14.5">
      <c r="A949" s="40" t="s">
        <v>9523</v>
      </c>
      <c r="B949" s="178">
        <v>44645</v>
      </c>
      <c r="C949" s="41">
        <v>85</v>
      </c>
      <c r="D949" s="41">
        <v>85</v>
      </c>
      <c r="F949" s="311" t="s">
        <v>9588</v>
      </c>
      <c r="G949" s="41"/>
      <c r="H949" s="74"/>
      <c r="I949" s="103"/>
      <c r="J949" s="74"/>
      <c r="K949" s="74" t="s">
        <v>9591</v>
      </c>
      <c r="L949" s="74"/>
      <c r="M949" s="74"/>
      <c r="N949" s="21" t="s">
        <v>9590</v>
      </c>
      <c r="O949" s="74">
        <v>5</v>
      </c>
      <c r="P949" s="74"/>
      <c r="Q949" s="74">
        <v>0</v>
      </c>
      <c r="R949" s="74"/>
      <c r="S949" s="74"/>
      <c r="T949" s="74"/>
      <c r="U949" s="9"/>
      <c r="V949" s="9"/>
      <c r="W949" s="9"/>
      <c r="X949" s="21"/>
      <c r="Y949" s="21"/>
      <c r="Z949" s="21"/>
      <c r="AA949" s="21"/>
      <c r="AB949" s="21"/>
      <c r="AC949" s="21"/>
      <c r="AD949" s="21"/>
      <c r="AE949" s="21"/>
      <c r="AF949" s="21"/>
      <c r="AG949" s="21"/>
      <c r="AH949" s="21"/>
      <c r="AI949" s="21"/>
      <c r="AJ949" s="21"/>
      <c r="AK949" s="21"/>
      <c r="AL949" s="21"/>
      <c r="AM949" s="21"/>
      <c r="AN949" s="21"/>
    </row>
    <row r="950" spans="1:40" ht="14.5">
      <c r="A950" s="40" t="s">
        <v>9527</v>
      </c>
      <c r="B950" s="178">
        <v>44644</v>
      </c>
      <c r="C950" s="41">
        <v>33</v>
      </c>
      <c r="D950" s="41">
        <v>31</v>
      </c>
      <c r="F950" s="311" t="s">
        <v>9593</v>
      </c>
      <c r="G950" s="41"/>
      <c r="H950" s="74"/>
      <c r="I950" s="102">
        <v>14</v>
      </c>
      <c r="J950" s="74"/>
      <c r="K950" s="74"/>
      <c r="L950" s="74"/>
      <c r="M950" s="74">
        <v>12</v>
      </c>
      <c r="N950" s="21" t="s">
        <v>9595</v>
      </c>
      <c r="O950" s="74">
        <v>10</v>
      </c>
      <c r="P950" s="74"/>
      <c r="Q950" s="74">
        <v>5</v>
      </c>
      <c r="R950" s="74">
        <v>17</v>
      </c>
      <c r="S950" s="74">
        <v>2</v>
      </c>
      <c r="T950" s="74"/>
      <c r="U950" s="9"/>
      <c r="V950" s="9"/>
      <c r="W950" s="9"/>
      <c r="X950" s="21"/>
      <c r="Y950" s="21"/>
      <c r="Z950" s="21"/>
      <c r="AA950" s="21"/>
      <c r="AB950" s="21"/>
      <c r="AC950" s="21"/>
      <c r="AD950" s="21"/>
      <c r="AE950" s="21"/>
      <c r="AF950" s="21"/>
      <c r="AG950" s="21"/>
      <c r="AH950" s="21"/>
      <c r="AI950" s="21"/>
      <c r="AJ950" s="21"/>
      <c r="AK950" s="21"/>
      <c r="AL950" s="21"/>
      <c r="AM950" s="21"/>
      <c r="AN950" s="21"/>
    </row>
    <row r="951" spans="1:40" ht="14.5">
      <c r="A951" s="40" t="s">
        <v>9596</v>
      </c>
      <c r="B951" s="178">
        <v>44629</v>
      </c>
      <c r="C951" s="41">
        <v>14</v>
      </c>
      <c r="D951" s="41">
        <v>14</v>
      </c>
      <c r="F951" s="311" t="s">
        <v>9600</v>
      </c>
      <c r="G951" s="41"/>
      <c r="H951" s="74"/>
      <c r="I951" s="103"/>
      <c r="J951" s="74"/>
      <c r="K951" s="74"/>
      <c r="L951" s="74"/>
      <c r="M951" s="74"/>
      <c r="N951" s="21" t="s">
        <v>9604</v>
      </c>
      <c r="O951" s="74"/>
      <c r="P951" s="74"/>
      <c r="Q951" s="74"/>
      <c r="R951" s="74"/>
      <c r="S951" s="74"/>
      <c r="T951" s="74"/>
      <c r="U951" s="9"/>
      <c r="V951" s="9"/>
      <c r="W951" s="9"/>
      <c r="X951" s="21"/>
      <c r="Y951" s="21"/>
      <c r="Z951" s="21"/>
      <c r="AA951" s="21"/>
      <c r="AB951" s="21"/>
      <c r="AC951" s="21"/>
      <c r="AD951" s="21"/>
      <c r="AE951" s="21"/>
      <c r="AF951" s="21"/>
      <c r="AG951" s="21"/>
      <c r="AH951" s="21"/>
      <c r="AI951" s="21"/>
      <c r="AJ951" s="21"/>
      <c r="AK951" s="21"/>
      <c r="AL951" s="21"/>
      <c r="AM951" s="21"/>
      <c r="AN951" s="21"/>
    </row>
    <row r="952" spans="1:40" ht="14.5">
      <c r="A952" s="40" t="s">
        <v>9597</v>
      </c>
      <c r="B952" s="178">
        <v>44629</v>
      </c>
      <c r="C952" s="41">
        <v>15</v>
      </c>
      <c r="D952" s="41">
        <v>15</v>
      </c>
      <c r="F952" s="311" t="s">
        <v>9601</v>
      </c>
      <c r="G952" s="41"/>
      <c r="H952" s="74"/>
      <c r="I952" s="103"/>
      <c r="J952" s="74"/>
      <c r="K952" s="74"/>
      <c r="L952" s="74"/>
      <c r="M952" s="74"/>
      <c r="N952" s="21" t="s">
        <v>9605</v>
      </c>
      <c r="O952" s="74"/>
      <c r="P952" s="74">
        <v>0</v>
      </c>
      <c r="Q952" s="74"/>
      <c r="R952" s="74"/>
      <c r="S952" s="74"/>
      <c r="T952" s="74"/>
      <c r="U952" s="9"/>
      <c r="V952" s="9"/>
      <c r="W952" s="9"/>
      <c r="X952" s="21"/>
      <c r="Y952" s="21"/>
      <c r="Z952" s="21"/>
      <c r="AA952" s="21"/>
      <c r="AB952" s="21"/>
      <c r="AC952" s="21"/>
      <c r="AD952" s="21"/>
      <c r="AE952" s="21"/>
      <c r="AF952" s="21"/>
      <c r="AG952" s="21"/>
      <c r="AH952" s="21"/>
      <c r="AI952" s="21"/>
      <c r="AJ952" s="21"/>
      <c r="AK952" s="21"/>
      <c r="AL952" s="21"/>
      <c r="AM952" s="21"/>
      <c r="AN952" s="21"/>
    </row>
    <row r="953" spans="1:40" ht="14.5">
      <c r="A953" s="40" t="s">
        <v>9539</v>
      </c>
      <c r="B953" s="178">
        <v>44631</v>
      </c>
      <c r="C953" s="41">
        <v>31</v>
      </c>
      <c r="D953" s="41">
        <v>31</v>
      </c>
      <c r="F953" s="311" t="s">
        <v>9618</v>
      </c>
      <c r="G953" s="41"/>
      <c r="H953" s="220">
        <v>22</v>
      </c>
      <c r="I953" s="102">
        <v>42</v>
      </c>
      <c r="J953" s="74"/>
      <c r="K953" s="74"/>
      <c r="L953" s="74"/>
      <c r="M953" s="74"/>
      <c r="N953" s="21"/>
      <c r="O953" s="74"/>
      <c r="P953" s="74"/>
      <c r="Q953" s="74">
        <v>22</v>
      </c>
      <c r="R953" s="74">
        <v>3</v>
      </c>
      <c r="S953" s="74"/>
      <c r="T953" s="74"/>
      <c r="U953" s="9"/>
      <c r="V953" s="9"/>
      <c r="W953" s="9"/>
      <c r="X953" s="21"/>
      <c r="Y953" s="21"/>
      <c r="Z953" s="21"/>
      <c r="AA953" s="21"/>
      <c r="AB953" s="21"/>
      <c r="AC953" s="21"/>
      <c r="AD953" s="21"/>
      <c r="AE953" s="21"/>
      <c r="AF953" s="21"/>
      <c r="AG953" s="21"/>
      <c r="AH953" s="21"/>
      <c r="AI953" s="21"/>
      <c r="AJ953" s="21"/>
      <c r="AK953" s="21"/>
      <c r="AL953" s="21"/>
      <c r="AM953" s="21"/>
      <c r="AN953" s="21"/>
    </row>
    <row r="954" spans="1:40" ht="14.5">
      <c r="A954" s="40" t="s">
        <v>9543</v>
      </c>
      <c r="B954" s="178">
        <v>44641</v>
      </c>
      <c r="C954" s="41">
        <v>1342</v>
      </c>
      <c r="D954" s="41">
        <v>1323</v>
      </c>
      <c r="F954" s="311"/>
      <c r="G954" s="41"/>
      <c r="H954" s="220">
        <v>15</v>
      </c>
      <c r="I954" s="102">
        <v>143</v>
      </c>
      <c r="J954" s="74"/>
      <c r="K954" s="74" t="s">
        <v>9620</v>
      </c>
      <c r="L954" s="74"/>
      <c r="M954" s="74"/>
      <c r="N954" s="21"/>
      <c r="O954" s="74">
        <v>128</v>
      </c>
      <c r="P954" s="74"/>
      <c r="Q954" s="74">
        <v>9</v>
      </c>
      <c r="R954" s="74"/>
      <c r="S954" s="74"/>
      <c r="T954" s="74"/>
      <c r="U954" s="9"/>
      <c r="V954" s="9"/>
      <c r="W954" s="9"/>
      <c r="X954" s="21"/>
      <c r="Y954" s="21"/>
      <c r="Z954" s="21"/>
      <c r="AA954" s="21"/>
      <c r="AB954" s="21"/>
      <c r="AC954" s="21"/>
      <c r="AD954" s="21"/>
      <c r="AE954" s="21"/>
      <c r="AF954" s="21"/>
      <c r="AG954" s="21"/>
      <c r="AH954" s="21"/>
      <c r="AI954" s="21"/>
      <c r="AJ954" s="21"/>
      <c r="AK954" s="21"/>
      <c r="AL954" s="21"/>
      <c r="AM954" s="21"/>
      <c r="AN954" s="21"/>
    </row>
    <row r="955" spans="1:40" ht="14.5">
      <c r="A955" s="40" t="s">
        <v>9551</v>
      </c>
      <c r="B955" s="178">
        <v>44602</v>
      </c>
      <c r="C955" s="41">
        <v>56</v>
      </c>
      <c r="D955" s="41">
        <v>53</v>
      </c>
      <c r="F955" s="311"/>
      <c r="G955" s="41"/>
      <c r="H955" s="74"/>
      <c r="I955" s="424">
        <v>14</v>
      </c>
      <c r="J955" s="74">
        <v>39</v>
      </c>
      <c r="K955" s="74" t="s">
        <v>9631</v>
      </c>
      <c r="L955" s="74"/>
      <c r="M955" s="74">
        <v>9</v>
      </c>
      <c r="N955" s="21"/>
      <c r="O955" s="74">
        <v>18</v>
      </c>
      <c r="P955" s="74"/>
      <c r="Q955" s="74"/>
      <c r="R955" s="74">
        <v>13</v>
      </c>
      <c r="S955" s="74">
        <v>0</v>
      </c>
      <c r="T955" s="74"/>
      <c r="U955" s="9"/>
      <c r="V955" s="9"/>
      <c r="W955" s="9"/>
      <c r="X955" s="21"/>
      <c r="Y955" s="21"/>
      <c r="Z955" s="21"/>
      <c r="AA955" s="21"/>
      <c r="AB955" s="21"/>
      <c r="AC955" s="21"/>
      <c r="AD955" s="21"/>
      <c r="AE955" s="21"/>
      <c r="AF955" s="21"/>
      <c r="AG955" s="21"/>
      <c r="AH955" s="21"/>
      <c r="AI955" s="21"/>
      <c r="AJ955" s="21"/>
      <c r="AK955" s="21"/>
      <c r="AL955" s="21"/>
      <c r="AM955" s="21"/>
      <c r="AN955" s="21"/>
    </row>
    <row r="956" spans="1:40" ht="14.5">
      <c r="A956" s="40" t="s">
        <v>9527</v>
      </c>
      <c r="B956" s="178">
        <v>44612</v>
      </c>
      <c r="C956" s="41">
        <v>0</v>
      </c>
      <c r="D956" s="41">
        <v>0</v>
      </c>
      <c r="F956" s="311"/>
      <c r="G956" s="41"/>
      <c r="H956" s="74"/>
      <c r="I956" s="103">
        <v>14</v>
      </c>
      <c r="J956" s="74"/>
      <c r="K956" s="74" t="s">
        <v>9624</v>
      </c>
      <c r="L956" s="74"/>
      <c r="M956" s="74">
        <v>4</v>
      </c>
      <c r="N956" s="21"/>
      <c r="O956" s="74"/>
      <c r="P956" s="74"/>
      <c r="Q956" s="74">
        <v>24</v>
      </c>
      <c r="R956" s="74">
        <v>15</v>
      </c>
      <c r="S956" s="74"/>
      <c r="T956" s="74"/>
      <c r="U956" s="9"/>
      <c r="V956" s="9"/>
      <c r="W956" s="9"/>
      <c r="X956" s="21"/>
      <c r="Y956" s="21"/>
      <c r="Z956" s="21"/>
      <c r="AA956" s="21"/>
      <c r="AB956" s="21"/>
      <c r="AC956" s="21"/>
      <c r="AD956" s="21"/>
      <c r="AE956" s="21"/>
      <c r="AF956" s="21"/>
      <c r="AG956" s="21"/>
      <c r="AH956" s="21"/>
      <c r="AI956" s="21"/>
      <c r="AJ956" s="21"/>
      <c r="AK956" s="21"/>
      <c r="AL956" s="21"/>
      <c r="AM956" s="21"/>
      <c r="AN956" s="21"/>
    </row>
    <row r="957" spans="1:40" ht="14.5">
      <c r="A957" s="40" t="s">
        <v>9559</v>
      </c>
      <c r="B957" s="178">
        <v>44658</v>
      </c>
      <c r="C957" s="41">
        <v>0</v>
      </c>
      <c r="D957" s="41">
        <v>0</v>
      </c>
      <c r="E957">
        <v>66</v>
      </c>
      <c r="F957" s="311"/>
      <c r="G957" s="41"/>
      <c r="H957" s="74"/>
      <c r="I957" s="103"/>
      <c r="J957" s="74"/>
      <c r="K957" s="74"/>
      <c r="L957" s="74"/>
      <c r="M957" s="74"/>
      <c r="N957" s="21"/>
      <c r="O957" s="74"/>
      <c r="P957" s="74"/>
      <c r="Q957" s="74"/>
      <c r="R957" s="74"/>
      <c r="S957" s="74"/>
      <c r="T957" s="74"/>
      <c r="U957" s="9"/>
      <c r="V957" s="9"/>
      <c r="W957" s="9"/>
      <c r="X957" s="21"/>
      <c r="Y957" s="21"/>
      <c r="Z957" s="21"/>
      <c r="AA957" s="21"/>
      <c r="AB957" s="21"/>
      <c r="AC957" s="21"/>
      <c r="AD957" s="21"/>
      <c r="AE957" s="21"/>
      <c r="AF957" s="21"/>
      <c r="AG957" s="21"/>
      <c r="AH957" s="21"/>
      <c r="AI957" s="21"/>
      <c r="AJ957" s="21"/>
      <c r="AK957" s="21"/>
      <c r="AL957" s="21"/>
      <c r="AM957" s="21"/>
      <c r="AN957" s="21"/>
    </row>
    <row r="958" spans="1:40" ht="14.5">
      <c r="A958" s="40" t="s">
        <v>9575</v>
      </c>
      <c r="B958" s="178">
        <v>44646</v>
      </c>
      <c r="C958" s="41">
        <v>58</v>
      </c>
      <c r="D958" s="41">
        <v>58</v>
      </c>
      <c r="F958" s="311"/>
      <c r="G958" s="41"/>
      <c r="H958" s="74"/>
      <c r="I958" s="102">
        <v>4</v>
      </c>
      <c r="J958" s="74"/>
      <c r="K958" s="74"/>
      <c r="L958" s="74"/>
      <c r="M958" s="74"/>
      <c r="N958" s="21"/>
      <c r="O958" s="74"/>
      <c r="P958" s="74"/>
      <c r="Q958" s="74">
        <v>2</v>
      </c>
      <c r="R958" s="74"/>
      <c r="S958" s="74"/>
      <c r="T958" s="74"/>
      <c r="U958" s="9"/>
      <c r="V958" s="9"/>
      <c r="W958" s="9"/>
      <c r="X958" s="21"/>
      <c r="Y958" s="21"/>
      <c r="Z958" s="21"/>
      <c r="AA958" s="21"/>
      <c r="AB958" s="21"/>
      <c r="AC958" s="21"/>
      <c r="AD958" s="21"/>
      <c r="AE958" s="21"/>
      <c r="AF958" s="21"/>
      <c r="AG958" s="21"/>
      <c r="AH958" s="21"/>
      <c r="AI958" s="21"/>
      <c r="AJ958" s="21"/>
      <c r="AK958" s="21"/>
      <c r="AL958" s="21"/>
      <c r="AM958" s="21"/>
      <c r="AN958" s="21"/>
    </row>
    <row r="959" spans="1:40" ht="14.5">
      <c r="A959" s="40" t="s">
        <v>9570</v>
      </c>
      <c r="B959" s="178">
        <v>44650</v>
      </c>
      <c r="C959" s="41">
        <v>177</v>
      </c>
      <c r="D959" s="41">
        <v>171</v>
      </c>
      <c r="F959" s="311"/>
      <c r="G959" s="41"/>
      <c r="H959" s="74"/>
      <c r="I959" s="103"/>
      <c r="J959" s="74"/>
      <c r="K959" s="74"/>
      <c r="L959" s="74"/>
      <c r="M959" s="74"/>
      <c r="N959" s="21"/>
      <c r="O959" s="74"/>
      <c r="P959" s="74"/>
      <c r="Q959" s="74"/>
      <c r="R959" s="74"/>
      <c r="S959" s="74"/>
      <c r="T959" s="74"/>
      <c r="U959" s="9"/>
      <c r="V959" s="9"/>
      <c r="W959" s="9"/>
      <c r="X959" s="21"/>
      <c r="Y959" s="21"/>
      <c r="Z959" s="21"/>
      <c r="AA959" s="21"/>
      <c r="AB959" s="21"/>
      <c r="AC959" s="21"/>
      <c r="AD959" s="21"/>
      <c r="AE959" s="21"/>
      <c r="AF959" s="21"/>
      <c r="AG959" s="21"/>
      <c r="AH959" s="21"/>
      <c r="AI959" s="21"/>
      <c r="AJ959" s="21"/>
      <c r="AK959" s="21"/>
      <c r="AL959" s="21"/>
      <c r="AM959" s="21"/>
      <c r="AN959" s="21"/>
    </row>
    <row r="960" spans="1:40" ht="14.5">
      <c r="A960" s="40" t="s">
        <v>9642</v>
      </c>
      <c r="B960" s="178">
        <v>44656</v>
      </c>
      <c r="C960" s="41">
        <v>36</v>
      </c>
      <c r="D960" s="41">
        <v>36</v>
      </c>
      <c r="F960" s="311"/>
      <c r="G960" s="41"/>
      <c r="H960" s="74"/>
      <c r="I960" s="103"/>
      <c r="J960" s="74"/>
      <c r="K960" s="74" t="s">
        <v>9650</v>
      </c>
      <c r="L960" s="74"/>
      <c r="M960" s="74">
        <v>1</v>
      </c>
      <c r="N960" s="21"/>
      <c r="O960" s="74">
        <v>4</v>
      </c>
      <c r="P960" s="74"/>
      <c r="Q960" s="74">
        <v>1</v>
      </c>
      <c r="R960" s="74">
        <v>5</v>
      </c>
      <c r="S960" s="74">
        <v>0</v>
      </c>
      <c r="T960" s="74"/>
      <c r="U960" s="9"/>
      <c r="V960" s="9"/>
      <c r="W960" s="9"/>
      <c r="X960" s="21"/>
      <c r="Y960" s="21"/>
      <c r="Z960" s="21"/>
      <c r="AA960" s="21"/>
      <c r="AB960" s="21"/>
      <c r="AC960" s="21"/>
      <c r="AD960" s="21"/>
      <c r="AE960" s="21"/>
      <c r="AF960" s="21"/>
      <c r="AG960" s="21"/>
      <c r="AH960" s="21"/>
      <c r="AI960" s="21"/>
      <c r="AJ960" s="21"/>
      <c r="AK960" s="21"/>
      <c r="AL960" s="21"/>
      <c r="AM960" s="21"/>
      <c r="AN960" s="21"/>
    </row>
    <row r="961" spans="1:40" ht="14.5">
      <c r="A961" s="40" t="s">
        <v>9651</v>
      </c>
      <c r="B961" s="178">
        <v>44648</v>
      </c>
      <c r="C961" s="41">
        <v>44</v>
      </c>
      <c r="D961" s="41">
        <v>43</v>
      </c>
      <c r="F961" s="311"/>
      <c r="G961" s="41"/>
      <c r="H961" s="74">
        <v>2</v>
      </c>
      <c r="I961" s="103">
        <v>6</v>
      </c>
      <c r="J961" s="74">
        <v>36</v>
      </c>
      <c r="K961" s="74" t="s">
        <v>9659</v>
      </c>
      <c r="L961" s="74"/>
      <c r="M961" s="74">
        <v>6</v>
      </c>
      <c r="N961" s="21" t="s">
        <v>9658</v>
      </c>
      <c r="O961" s="74">
        <v>8</v>
      </c>
      <c r="P961" s="74"/>
      <c r="Q961" s="74">
        <v>1</v>
      </c>
      <c r="R961" s="74">
        <v>12</v>
      </c>
      <c r="S961" s="74"/>
      <c r="T961" s="74"/>
      <c r="U961" s="9"/>
      <c r="V961" s="9"/>
      <c r="W961" s="9"/>
      <c r="X961" s="21"/>
      <c r="Y961" s="21"/>
      <c r="Z961" s="21"/>
      <c r="AA961" s="21"/>
      <c r="AB961" s="21"/>
      <c r="AC961" s="21"/>
      <c r="AD961" s="21"/>
      <c r="AE961" s="21"/>
      <c r="AF961" s="21"/>
      <c r="AG961" s="21"/>
      <c r="AH961" s="21"/>
      <c r="AI961" s="21"/>
      <c r="AJ961" s="21"/>
      <c r="AK961" s="21"/>
      <c r="AL961" s="21"/>
      <c r="AM961" s="21"/>
      <c r="AN961" s="21"/>
    </row>
    <row r="962" spans="1:40" ht="14.5">
      <c r="A962" s="40" t="s">
        <v>9726</v>
      </c>
      <c r="B962" s="178">
        <v>44671</v>
      </c>
      <c r="C962" s="41"/>
      <c r="D962" s="41"/>
      <c r="F962" s="311"/>
      <c r="G962" s="41"/>
      <c r="H962" s="125">
        <v>15</v>
      </c>
      <c r="I962" s="103"/>
      <c r="J962" s="136">
        <v>55</v>
      </c>
      <c r="K962" s="74"/>
      <c r="L962" s="74"/>
      <c r="M962" s="74"/>
      <c r="N962" s="21"/>
      <c r="O962" s="74"/>
      <c r="P962" s="74"/>
      <c r="Q962" s="74">
        <v>3</v>
      </c>
      <c r="R962" s="74"/>
      <c r="S962" s="74"/>
      <c r="T962" s="74"/>
      <c r="U962" s="9"/>
      <c r="V962" s="9"/>
      <c r="W962" s="9"/>
      <c r="X962" s="21"/>
      <c r="Y962" s="21"/>
      <c r="Z962" s="21"/>
      <c r="AA962" s="21"/>
      <c r="AB962" s="21"/>
      <c r="AC962" s="21"/>
      <c r="AD962" s="21"/>
      <c r="AE962" s="21"/>
      <c r="AF962" s="21"/>
      <c r="AG962" s="21"/>
      <c r="AH962" s="21"/>
      <c r="AI962" s="21"/>
      <c r="AJ962" s="21"/>
      <c r="AK962" s="21"/>
      <c r="AL962" s="21"/>
      <c r="AM962" s="21"/>
      <c r="AN962" s="21"/>
    </row>
    <row r="963" spans="1:40" ht="14.5">
      <c r="A963" s="40" t="s">
        <v>9727</v>
      </c>
      <c r="B963" s="178">
        <v>44671</v>
      </c>
      <c r="C963" s="41"/>
      <c r="D963" s="41"/>
      <c r="F963" s="311"/>
      <c r="G963" s="41"/>
      <c r="H963" s="125">
        <v>19</v>
      </c>
      <c r="I963" s="103"/>
      <c r="J963" s="136">
        <v>31</v>
      </c>
      <c r="K963" s="74"/>
      <c r="L963" s="74"/>
      <c r="M963" s="74"/>
      <c r="N963" s="21"/>
      <c r="O963" s="74"/>
      <c r="P963" s="74"/>
      <c r="Q963" s="74">
        <v>4</v>
      </c>
      <c r="R963" s="74"/>
      <c r="S963" s="74"/>
      <c r="T963" s="74"/>
      <c r="U963" s="9"/>
      <c r="V963" s="9"/>
      <c r="W963" s="9"/>
      <c r="X963" s="21"/>
      <c r="Y963" s="21"/>
      <c r="Z963" s="21"/>
      <c r="AA963" s="21"/>
      <c r="AB963" s="21"/>
      <c r="AC963" s="21"/>
      <c r="AD963" s="21"/>
      <c r="AE963" s="21"/>
      <c r="AF963" s="21"/>
      <c r="AG963" s="21"/>
      <c r="AH963" s="21"/>
      <c r="AI963" s="21"/>
      <c r="AJ963" s="21"/>
      <c r="AK963" s="21"/>
      <c r="AL963" s="21"/>
      <c r="AM963" s="21"/>
      <c r="AN963" s="21"/>
    </row>
    <row r="964" spans="1:40" ht="14.5">
      <c r="A964" s="40" t="s">
        <v>9733</v>
      </c>
      <c r="B964" s="178">
        <v>44671</v>
      </c>
      <c r="C964" s="41"/>
      <c r="D964" s="41"/>
      <c r="F964" s="311"/>
      <c r="G964" s="41"/>
      <c r="H964" s="125">
        <v>1</v>
      </c>
      <c r="I964" s="103"/>
      <c r="J964" s="136">
        <v>3</v>
      </c>
      <c r="K964" s="74"/>
      <c r="L964" s="74"/>
      <c r="M964" s="74"/>
      <c r="N964" s="21"/>
      <c r="O964" s="74"/>
      <c r="P964" s="74"/>
      <c r="Q964" s="74">
        <v>0</v>
      </c>
      <c r="R964" s="74"/>
      <c r="S964" s="74"/>
      <c r="T964" s="74"/>
      <c r="U964" s="9"/>
      <c r="V964" s="9"/>
      <c r="W964" s="9"/>
      <c r="X964" s="21"/>
      <c r="Y964" s="21"/>
      <c r="Z964" s="21"/>
      <c r="AA964" s="21"/>
      <c r="AB964" s="21"/>
      <c r="AC964" s="21"/>
      <c r="AD964" s="21"/>
      <c r="AE964" s="21"/>
      <c r="AF964" s="21"/>
      <c r="AG964" s="21"/>
      <c r="AH964" s="21"/>
      <c r="AI964" s="21"/>
      <c r="AJ964" s="21"/>
      <c r="AK964" s="21"/>
      <c r="AL964" s="21"/>
      <c r="AM964" s="21"/>
      <c r="AN964" s="21"/>
    </row>
    <row r="965" spans="1:40" ht="14.5">
      <c r="A965" s="40" t="s">
        <v>9674</v>
      </c>
      <c r="B965" s="41">
        <v>2022</v>
      </c>
      <c r="C965" s="41">
        <v>5</v>
      </c>
      <c r="D965" s="41">
        <v>5</v>
      </c>
      <c r="F965" s="311"/>
      <c r="G965" s="41"/>
      <c r="H965" s="74"/>
      <c r="I965" s="103">
        <v>3</v>
      </c>
      <c r="J965" s="74">
        <v>2</v>
      </c>
      <c r="K965" s="74"/>
      <c r="L965" s="74"/>
      <c r="M965" s="74"/>
      <c r="N965" s="21"/>
      <c r="O965" s="74"/>
      <c r="P965" s="74"/>
      <c r="Q965" s="74"/>
      <c r="R965" s="74"/>
      <c r="S965" s="74"/>
      <c r="T965" s="74"/>
      <c r="U965" s="9"/>
      <c r="V965" s="9"/>
      <c r="W965" s="9"/>
      <c r="X965" s="21"/>
      <c r="Y965" s="21"/>
      <c r="Z965" s="21"/>
      <c r="AA965" s="21"/>
      <c r="AB965" s="21"/>
      <c r="AC965" s="21"/>
      <c r="AD965" s="21"/>
      <c r="AE965" s="21"/>
      <c r="AF965" s="21"/>
      <c r="AG965" s="21"/>
      <c r="AH965" s="21"/>
      <c r="AI965" s="21"/>
      <c r="AJ965" s="21"/>
      <c r="AK965" s="21"/>
      <c r="AL965" s="21"/>
      <c r="AM965" s="21"/>
      <c r="AN965" s="21"/>
    </row>
    <row r="966" spans="1:40" ht="14.5">
      <c r="A966" s="40" t="s">
        <v>9740</v>
      </c>
      <c r="B966" s="178">
        <v>44669</v>
      </c>
      <c r="C966" s="41">
        <v>138</v>
      </c>
      <c r="D966" s="41">
        <v>133</v>
      </c>
      <c r="F966" s="311" t="s">
        <v>9744</v>
      </c>
      <c r="G966" s="41"/>
      <c r="H966" s="125">
        <v>9</v>
      </c>
      <c r="I966" s="105">
        <v>24</v>
      </c>
      <c r="J966" s="136">
        <v>105</v>
      </c>
      <c r="K966" s="74"/>
      <c r="L966" s="74"/>
      <c r="M966" s="74"/>
      <c r="N966" s="21"/>
      <c r="O966" s="74"/>
      <c r="P966" s="74"/>
      <c r="Q966" s="74"/>
      <c r="R966" s="74"/>
      <c r="S966" s="74"/>
      <c r="T966" s="74"/>
      <c r="U966" s="9"/>
      <c r="V966" s="9"/>
      <c r="W966" s="9"/>
      <c r="X966" s="21"/>
      <c r="Y966" s="21"/>
      <c r="Z966" s="21"/>
      <c r="AA966" s="21"/>
      <c r="AB966" s="21"/>
      <c r="AC966" s="21"/>
      <c r="AD966" s="21"/>
      <c r="AE966" s="21"/>
      <c r="AF966" s="21"/>
      <c r="AG966" s="21"/>
      <c r="AH966" s="21"/>
      <c r="AI966" s="21"/>
      <c r="AJ966" s="21"/>
      <c r="AK966" s="21"/>
      <c r="AL966" s="21"/>
      <c r="AM966" s="21"/>
      <c r="AN966" s="21"/>
    </row>
    <row r="967" spans="1:40" ht="14.5">
      <c r="A967" s="40" t="s">
        <v>9741</v>
      </c>
      <c r="B967" s="178">
        <v>44669</v>
      </c>
      <c r="C967" s="41">
        <v>3652</v>
      </c>
      <c r="D967" s="41">
        <v>3620</v>
      </c>
      <c r="F967" s="311" t="s">
        <v>9745</v>
      </c>
      <c r="G967" s="41"/>
      <c r="H967" s="125">
        <v>156</v>
      </c>
      <c r="I967" s="105">
        <v>386</v>
      </c>
      <c r="J967" s="136">
        <v>2995</v>
      </c>
      <c r="K967" s="74"/>
      <c r="L967" s="74"/>
      <c r="M967" s="74"/>
      <c r="N967" s="21"/>
      <c r="O967" s="74"/>
      <c r="P967" s="74"/>
      <c r="Q967" s="74"/>
      <c r="R967" s="74"/>
      <c r="S967" s="74"/>
      <c r="T967" s="74"/>
      <c r="U967" s="9"/>
      <c r="V967" s="9"/>
      <c r="W967" s="9"/>
      <c r="X967" s="21"/>
      <c r="Y967" s="21"/>
      <c r="Z967" s="21"/>
      <c r="AA967" s="21"/>
      <c r="AB967" s="21"/>
      <c r="AC967" s="21"/>
      <c r="AD967" s="21"/>
      <c r="AE967" s="21"/>
      <c r="AF967" s="21"/>
      <c r="AG967" s="21"/>
      <c r="AH967" s="21"/>
      <c r="AI967" s="21"/>
      <c r="AJ967" s="21"/>
      <c r="AK967" s="21"/>
      <c r="AL967" s="21"/>
      <c r="AM967" s="21"/>
      <c r="AN967" s="21"/>
    </row>
    <row r="968" spans="1:40" ht="14.25" customHeight="1">
      <c r="A968" s="40" t="s">
        <v>9686</v>
      </c>
      <c r="B968" s="178">
        <v>44393</v>
      </c>
      <c r="C968" s="41">
        <v>1</v>
      </c>
      <c r="D968" s="41">
        <v>1</v>
      </c>
      <c r="E968">
        <v>3</v>
      </c>
      <c r="F968" s="311"/>
      <c r="G968" s="41"/>
      <c r="H968" s="74"/>
      <c r="I968" s="103">
        <v>1</v>
      </c>
      <c r="J968" s="74"/>
      <c r="K968" s="74"/>
      <c r="L968" s="74"/>
      <c r="M968" s="74"/>
      <c r="N968" s="21"/>
      <c r="O968" s="74"/>
      <c r="P968" s="74"/>
      <c r="Q968" s="74"/>
      <c r="R968" s="74"/>
      <c r="S968" s="74"/>
      <c r="T968" s="74"/>
      <c r="U968" s="9"/>
      <c r="V968" s="9"/>
      <c r="W968" s="9"/>
      <c r="X968" s="21"/>
      <c r="Y968" s="21"/>
      <c r="Z968" s="21"/>
      <c r="AA968" s="21"/>
      <c r="AB968" s="21"/>
      <c r="AC968" s="21"/>
      <c r="AD968" s="21"/>
      <c r="AE968" s="21"/>
      <c r="AF968" s="21"/>
      <c r="AG968" s="21"/>
      <c r="AH968" s="21"/>
      <c r="AI968" s="21"/>
      <c r="AJ968" s="21"/>
      <c r="AK968" s="21"/>
      <c r="AL968" s="21"/>
      <c r="AM968" s="21"/>
      <c r="AN968" s="21"/>
    </row>
    <row r="969" spans="1:40" ht="14.5">
      <c r="A969" s="40" t="s">
        <v>9692</v>
      </c>
      <c r="B969" s="178">
        <v>44664</v>
      </c>
      <c r="C969" s="41"/>
      <c r="D969" s="41">
        <v>72</v>
      </c>
      <c r="F969" s="311" t="s">
        <v>9752</v>
      </c>
      <c r="G969" s="41"/>
      <c r="H969" s="74"/>
      <c r="I969" s="103"/>
      <c r="J969" s="74"/>
      <c r="K969" s="74"/>
      <c r="L969" s="74"/>
      <c r="M969" s="74"/>
      <c r="N969" s="21" t="s">
        <v>9753</v>
      </c>
      <c r="O969" s="74"/>
      <c r="P969" s="74"/>
      <c r="Q969" s="74"/>
      <c r="R969" s="74"/>
      <c r="S969" s="74"/>
      <c r="T969" s="74"/>
      <c r="U969" s="9"/>
      <c r="V969" s="9"/>
      <c r="W969" s="9"/>
      <c r="X969" s="21"/>
      <c r="Y969" s="21"/>
      <c r="Z969" s="21"/>
      <c r="AA969" s="21"/>
      <c r="AB969" s="21"/>
      <c r="AC969" s="21"/>
      <c r="AD969" s="21"/>
      <c r="AE969" s="21"/>
      <c r="AF969" s="21"/>
      <c r="AG969" s="21"/>
      <c r="AH969" s="21"/>
      <c r="AI969" s="21"/>
      <c r="AJ969" s="21"/>
      <c r="AK969" s="21"/>
      <c r="AL969" s="21"/>
      <c r="AM969" s="21"/>
      <c r="AN969" s="21"/>
    </row>
    <row r="970" spans="1:40" ht="15.75" customHeight="1">
      <c r="A970" s="40" t="s">
        <v>9702</v>
      </c>
      <c r="B970" s="178">
        <v>44666</v>
      </c>
      <c r="C970" s="41">
        <v>126</v>
      </c>
      <c r="D970" s="41">
        <v>126</v>
      </c>
      <c r="F970" s="311"/>
      <c r="G970" s="41"/>
      <c r="H970" s="74"/>
      <c r="I970" s="103"/>
      <c r="J970" s="74"/>
      <c r="K970" s="74"/>
      <c r="L970" s="74"/>
      <c r="M970" s="74"/>
      <c r="N970" s="21"/>
      <c r="O970" s="74"/>
      <c r="P970" s="74"/>
      <c r="Q970" s="74"/>
      <c r="R970" s="74"/>
      <c r="S970" s="74"/>
      <c r="T970" s="74"/>
      <c r="U970" s="9"/>
      <c r="V970" s="9"/>
      <c r="W970" s="9"/>
      <c r="X970" s="21"/>
      <c r="Y970" s="21"/>
      <c r="Z970" s="21"/>
      <c r="AA970" s="21"/>
      <c r="AB970" s="21"/>
      <c r="AC970" s="21"/>
      <c r="AD970" s="21"/>
      <c r="AE970" s="21"/>
      <c r="AF970" s="21"/>
      <c r="AG970" s="21"/>
      <c r="AH970" s="21"/>
      <c r="AI970" s="21"/>
      <c r="AJ970" s="21"/>
      <c r="AK970" s="21"/>
      <c r="AL970" s="21"/>
      <c r="AM970" s="21"/>
      <c r="AN970" s="21"/>
    </row>
    <row r="971" spans="1:40" ht="14.5">
      <c r="A971" s="40" t="s">
        <v>9706</v>
      </c>
      <c r="B971" s="178">
        <v>44646</v>
      </c>
      <c r="C971" s="41">
        <v>82</v>
      </c>
      <c r="D971" s="41">
        <v>82</v>
      </c>
      <c r="F971" s="311"/>
      <c r="G971" s="41"/>
      <c r="H971" s="74"/>
      <c r="I971" s="103">
        <v>16</v>
      </c>
      <c r="J971" s="74"/>
      <c r="K971" s="74"/>
      <c r="L971" s="74"/>
      <c r="M971" s="74"/>
      <c r="N971" s="21" t="s">
        <v>9761</v>
      </c>
      <c r="O971" s="74"/>
      <c r="P971" s="74"/>
      <c r="Q971" s="74"/>
      <c r="R971" s="74"/>
      <c r="S971" s="74"/>
      <c r="T971" s="74"/>
      <c r="U971" s="9"/>
      <c r="V971" s="9"/>
      <c r="W971" s="9"/>
      <c r="X971" s="21"/>
      <c r="Y971" s="21"/>
      <c r="Z971" s="21"/>
      <c r="AA971" s="21"/>
      <c r="AB971" s="21"/>
      <c r="AC971" s="21"/>
      <c r="AD971" s="21"/>
      <c r="AE971" s="21"/>
      <c r="AF971" s="21"/>
      <c r="AG971" s="21"/>
      <c r="AH971" s="21"/>
      <c r="AI971" s="21"/>
      <c r="AJ971" s="21"/>
      <c r="AK971" s="21"/>
      <c r="AL971" s="21"/>
      <c r="AM971" s="21"/>
      <c r="AN971" s="21"/>
    </row>
    <row r="972" spans="1:40" ht="14.5">
      <c r="A972" s="40" t="s">
        <v>626</v>
      </c>
      <c r="B972" s="178">
        <v>44657</v>
      </c>
      <c r="C972" s="41">
        <v>1650</v>
      </c>
      <c r="D972" s="41">
        <v>1650</v>
      </c>
      <c r="F972" s="311" t="s">
        <v>9766</v>
      </c>
      <c r="G972" s="41"/>
      <c r="H972" s="74"/>
      <c r="I972" s="103"/>
      <c r="J972" s="74"/>
      <c r="K972" s="74"/>
      <c r="L972" s="74"/>
      <c r="M972" s="74"/>
      <c r="N972" s="21"/>
      <c r="O972" s="74"/>
      <c r="P972" s="74"/>
      <c r="Q972" s="74"/>
      <c r="R972" s="74"/>
      <c r="S972" s="74"/>
      <c r="T972" s="74"/>
      <c r="U972" s="9"/>
      <c r="V972" s="9"/>
      <c r="W972" s="9"/>
      <c r="X972" s="21"/>
      <c r="Y972" s="21"/>
      <c r="Z972" s="21"/>
      <c r="AA972" s="21"/>
      <c r="AB972" s="21"/>
      <c r="AC972" s="21"/>
      <c r="AD972" s="21"/>
      <c r="AE972" s="21"/>
      <c r="AF972" s="21"/>
      <c r="AG972" s="21"/>
      <c r="AH972" s="21"/>
      <c r="AI972" s="21"/>
      <c r="AJ972" s="21"/>
      <c r="AK972" s="21"/>
      <c r="AL972" s="21"/>
      <c r="AM972" s="21"/>
      <c r="AN972" s="21"/>
    </row>
    <row r="973" spans="1:40" ht="14.5">
      <c r="A973" s="40" t="s">
        <v>9718</v>
      </c>
      <c r="B973" s="178">
        <v>44573</v>
      </c>
      <c r="C973" s="41"/>
      <c r="D973" s="41">
        <v>6</v>
      </c>
      <c r="F973" s="311"/>
      <c r="G973" s="41"/>
      <c r="H973" s="74"/>
      <c r="I973" s="103"/>
      <c r="J973" s="74"/>
      <c r="K973" s="74"/>
      <c r="L973" s="74"/>
      <c r="M973" s="74"/>
      <c r="N973" s="21"/>
      <c r="O973" s="74"/>
      <c r="P973" s="74"/>
      <c r="Q973" s="74">
        <v>6</v>
      </c>
      <c r="R973" s="74"/>
      <c r="S973" s="74"/>
      <c r="T973" s="74"/>
      <c r="U973" s="9"/>
      <c r="V973" s="9"/>
      <c r="W973" s="9"/>
      <c r="X973" s="21"/>
      <c r="Y973" s="21"/>
      <c r="Z973" s="21"/>
      <c r="AA973" s="21"/>
      <c r="AB973" s="21"/>
      <c r="AC973" s="21"/>
      <c r="AD973" s="21"/>
      <c r="AE973" s="21"/>
      <c r="AF973" s="21"/>
      <c r="AG973" s="21"/>
      <c r="AH973" s="21"/>
      <c r="AI973" s="21"/>
      <c r="AJ973" s="21"/>
      <c r="AK973" s="21"/>
      <c r="AL973" s="21"/>
      <c r="AM973" s="21"/>
      <c r="AN973" s="21"/>
    </row>
    <row r="974" spans="1:40" ht="14.5">
      <c r="A974" s="40" t="s">
        <v>9723</v>
      </c>
      <c r="B974" s="178">
        <v>44508</v>
      </c>
      <c r="C974" s="41">
        <v>16</v>
      </c>
      <c r="D974" s="41">
        <v>16</v>
      </c>
      <c r="E974">
        <v>1</v>
      </c>
      <c r="F974" s="311"/>
      <c r="G974" s="41"/>
      <c r="H974" s="74"/>
      <c r="I974" s="103"/>
      <c r="J974" s="74"/>
      <c r="K974" s="74"/>
      <c r="L974" s="74"/>
      <c r="M974" s="74"/>
      <c r="N974" s="21"/>
      <c r="O974" s="74"/>
      <c r="P974" s="74"/>
      <c r="Q974" s="74"/>
      <c r="R974" s="74"/>
      <c r="S974" s="74"/>
      <c r="T974" s="74"/>
      <c r="U974" s="9"/>
      <c r="V974" s="9"/>
      <c r="W974" s="9"/>
      <c r="X974" s="21"/>
      <c r="Y974" s="21"/>
      <c r="Z974" s="21"/>
      <c r="AA974" s="21"/>
      <c r="AB974" s="21"/>
      <c r="AC974" s="21"/>
      <c r="AD974" s="21"/>
      <c r="AE974" s="21"/>
      <c r="AF974" s="21"/>
      <c r="AG974" s="21"/>
      <c r="AH974" s="21"/>
      <c r="AI974" s="21"/>
      <c r="AJ974" s="21"/>
      <c r="AK974" s="21"/>
      <c r="AL974" s="21"/>
      <c r="AM974" s="21"/>
      <c r="AN974" s="21"/>
    </row>
    <row r="975" spans="1:40" ht="14.5">
      <c r="A975" s="40" t="s">
        <v>9784</v>
      </c>
      <c r="B975" s="178">
        <v>44674</v>
      </c>
      <c r="C975" s="41">
        <v>3119</v>
      </c>
      <c r="D975" s="41">
        <v>3119</v>
      </c>
      <c r="F975" s="311"/>
      <c r="G975" s="41"/>
      <c r="H975" s="74"/>
      <c r="I975" s="103"/>
      <c r="J975" s="74"/>
      <c r="K975" s="74"/>
      <c r="L975" s="74"/>
      <c r="M975" s="74"/>
      <c r="N975" s="21"/>
      <c r="O975" s="74"/>
      <c r="P975" s="74"/>
      <c r="Q975" s="74"/>
      <c r="R975" s="74"/>
      <c r="S975" s="74"/>
      <c r="T975" s="74"/>
      <c r="U975" s="9"/>
      <c r="V975" s="9"/>
      <c r="W975" s="9"/>
      <c r="X975" s="21"/>
      <c r="Y975" s="21"/>
      <c r="Z975" s="21"/>
      <c r="AA975" s="21"/>
      <c r="AB975" s="21"/>
      <c r="AC975" s="21"/>
      <c r="AD975" s="21"/>
      <c r="AE975" s="21"/>
      <c r="AF975" s="21"/>
      <c r="AG975" s="21"/>
      <c r="AH975" s="21"/>
      <c r="AI975" s="21"/>
      <c r="AJ975" s="21"/>
      <c r="AK975" s="21"/>
      <c r="AL975" s="21"/>
      <c r="AM975" s="21"/>
      <c r="AN975" s="21"/>
    </row>
    <row r="976" spans="1:40" ht="14.5">
      <c r="A976" s="40" t="s">
        <v>9788</v>
      </c>
      <c r="B976" s="178">
        <v>44666</v>
      </c>
      <c r="C976" s="234">
        <v>61</v>
      </c>
      <c r="D976" s="41">
        <v>59</v>
      </c>
      <c r="F976" s="311"/>
      <c r="G976" s="41"/>
      <c r="H976" s="74"/>
      <c r="I976" s="103"/>
      <c r="J976" s="74"/>
      <c r="K976" s="74"/>
      <c r="L976" s="74"/>
      <c r="M976" s="74"/>
      <c r="N976" s="21">
        <v>1638</v>
      </c>
      <c r="O976" s="74"/>
      <c r="P976" s="74"/>
      <c r="Q976" s="74">
        <v>29</v>
      </c>
      <c r="R976" s="74"/>
      <c r="S976" s="74"/>
      <c r="T976" s="74"/>
      <c r="U976" s="9"/>
      <c r="V976" s="9"/>
      <c r="W976" s="9"/>
      <c r="X976" s="21"/>
      <c r="Y976" s="21"/>
      <c r="Z976" s="21"/>
      <c r="AA976" s="21"/>
      <c r="AB976" s="21"/>
      <c r="AC976" s="21"/>
      <c r="AD976" s="21"/>
      <c r="AE976" s="21"/>
      <c r="AF976" s="21"/>
      <c r="AG976" s="21"/>
      <c r="AH976" s="21"/>
      <c r="AI976" s="21"/>
      <c r="AJ976" s="21"/>
      <c r="AK976" s="21"/>
      <c r="AL976" s="21"/>
      <c r="AM976" s="21"/>
      <c r="AN976" s="21"/>
    </row>
    <row r="977" spans="1:40" ht="14.5">
      <c r="A977" s="40" t="s">
        <v>9793</v>
      </c>
      <c r="B977" s="178">
        <v>44672</v>
      </c>
      <c r="C977" s="41">
        <v>9</v>
      </c>
      <c r="D977" s="41">
        <v>9</v>
      </c>
      <c r="F977" s="311"/>
      <c r="G977" s="41"/>
      <c r="H977" s="74"/>
      <c r="I977" s="103"/>
      <c r="J977" s="74">
        <v>9</v>
      </c>
      <c r="K977" s="74"/>
      <c r="L977" s="74"/>
      <c r="M977" s="74"/>
      <c r="N977" s="21">
        <v>2856</v>
      </c>
      <c r="O977" s="74"/>
      <c r="P977" s="74"/>
      <c r="Q977" s="74"/>
      <c r="R977" s="74"/>
      <c r="S977" s="74"/>
      <c r="T977" s="74"/>
      <c r="U977" s="9"/>
      <c r="V977" s="9"/>
      <c r="W977" s="9"/>
      <c r="X977" s="21"/>
      <c r="Y977" s="21"/>
      <c r="Z977" s="21"/>
      <c r="AA977" s="21"/>
      <c r="AB977" s="21"/>
      <c r="AC977" s="21"/>
      <c r="AD977" s="21"/>
      <c r="AE977" s="21"/>
      <c r="AF977" s="21"/>
      <c r="AG977" s="21"/>
      <c r="AH977" s="21"/>
      <c r="AI977" s="21"/>
      <c r="AJ977" s="21"/>
      <c r="AK977" s="21"/>
      <c r="AL977" s="21"/>
      <c r="AM977" s="21"/>
      <c r="AN977" s="21"/>
    </row>
    <row r="978" spans="1:40" ht="14.5">
      <c r="A978" s="40" t="s">
        <v>9797</v>
      </c>
      <c r="B978" s="178">
        <v>44670</v>
      </c>
      <c r="C978" s="41">
        <v>586</v>
      </c>
      <c r="D978" s="41">
        <v>569</v>
      </c>
      <c r="F978" s="311"/>
      <c r="G978" s="41"/>
      <c r="H978" s="74"/>
      <c r="I978" s="103"/>
      <c r="J978" s="74"/>
      <c r="K978" s="74"/>
      <c r="L978" s="74"/>
      <c r="M978" s="74"/>
      <c r="N978" s="21"/>
      <c r="O978" s="74">
        <v>68</v>
      </c>
      <c r="P978" s="74"/>
      <c r="Q978" s="74"/>
      <c r="R978" s="74"/>
      <c r="S978" s="74">
        <v>7</v>
      </c>
      <c r="T978" s="74"/>
      <c r="U978" s="9"/>
      <c r="V978" s="9"/>
      <c r="W978" s="9"/>
      <c r="X978" s="21"/>
      <c r="Y978" s="21"/>
      <c r="Z978" s="21"/>
      <c r="AA978" s="21"/>
      <c r="AB978" s="21"/>
      <c r="AC978" s="21"/>
      <c r="AD978" s="21"/>
      <c r="AE978" s="21"/>
      <c r="AF978" s="21"/>
      <c r="AG978" s="21"/>
      <c r="AH978" s="21"/>
      <c r="AI978" s="21"/>
      <c r="AJ978" s="21"/>
      <c r="AK978" s="21"/>
      <c r="AL978" s="21"/>
      <c r="AM978" s="21"/>
      <c r="AN978" s="21"/>
    </row>
    <row r="979" spans="1:40" ht="14.5">
      <c r="A979" s="40" t="s">
        <v>9799</v>
      </c>
      <c r="B979" s="178">
        <v>44679</v>
      </c>
      <c r="C979" s="41">
        <v>5</v>
      </c>
      <c r="D979" s="41">
        <v>5</v>
      </c>
      <c r="E979">
        <v>2</v>
      </c>
      <c r="F979" s="311"/>
      <c r="G979" s="41"/>
      <c r="H979" s="74"/>
      <c r="I979" s="103"/>
      <c r="J979" s="74"/>
      <c r="K979" s="74"/>
      <c r="L979" s="74"/>
      <c r="M979" s="74"/>
      <c r="N979" s="21"/>
      <c r="O979" s="74"/>
      <c r="P979" s="74"/>
      <c r="Q979" s="74"/>
      <c r="R979" s="74"/>
      <c r="S979" s="74"/>
      <c r="T979" s="74"/>
      <c r="U979" s="9"/>
      <c r="V979" s="9"/>
      <c r="W979" s="9"/>
      <c r="X979" s="21"/>
      <c r="Y979" s="21"/>
      <c r="Z979" s="21"/>
      <c r="AA979" s="21"/>
      <c r="AB979" s="21"/>
      <c r="AC979" s="21"/>
      <c r="AD979" s="21"/>
      <c r="AE979" s="21"/>
      <c r="AF979" s="21"/>
      <c r="AG979" s="21"/>
      <c r="AH979" s="21"/>
      <c r="AI979" s="21"/>
      <c r="AJ979" s="21"/>
      <c r="AK979" s="21"/>
      <c r="AL979" s="21"/>
      <c r="AM979" s="21"/>
      <c r="AN979" s="21"/>
    </row>
    <row r="980" spans="1:40" ht="14.5">
      <c r="A980" s="40" t="s">
        <v>9860</v>
      </c>
      <c r="B980" s="178">
        <v>44670</v>
      </c>
      <c r="C980" s="41">
        <v>445</v>
      </c>
      <c r="D980" s="41">
        <v>445</v>
      </c>
      <c r="F980" s="311"/>
      <c r="G980" s="41"/>
      <c r="H980" s="74"/>
      <c r="I980" s="103"/>
      <c r="J980" s="74"/>
      <c r="K980" s="74"/>
      <c r="L980" s="74"/>
      <c r="M980" s="74"/>
      <c r="N980" s="21"/>
      <c r="O980" s="74">
        <v>94</v>
      </c>
      <c r="P980" s="74"/>
      <c r="Q980" s="74">
        <v>11</v>
      </c>
      <c r="R980" s="74"/>
      <c r="S980" s="74">
        <v>1</v>
      </c>
      <c r="T980" s="74"/>
      <c r="U980" s="9"/>
      <c r="V980" s="9"/>
      <c r="W980" s="9"/>
      <c r="X980" s="21"/>
      <c r="Y980" s="21"/>
      <c r="Z980" s="21"/>
      <c r="AA980" s="21"/>
      <c r="AB980" s="21"/>
      <c r="AC980" s="21"/>
      <c r="AD980" s="21"/>
      <c r="AE980" s="21"/>
      <c r="AF980" s="21"/>
      <c r="AG980" s="21"/>
      <c r="AH980" s="21"/>
      <c r="AI980" s="21"/>
      <c r="AJ980" s="21"/>
      <c r="AK980" s="21"/>
      <c r="AL980" s="21"/>
      <c r="AM980" s="21"/>
      <c r="AN980" s="21"/>
    </row>
    <row r="981" spans="1:40" ht="14.5">
      <c r="A981" s="40" t="s">
        <v>9859</v>
      </c>
      <c r="B981" s="178">
        <v>44671</v>
      </c>
      <c r="C981" s="41">
        <v>21</v>
      </c>
      <c r="D981" s="41">
        <v>21</v>
      </c>
      <c r="F981" s="311"/>
      <c r="G981" s="41"/>
      <c r="H981" s="74"/>
      <c r="I981" s="103"/>
      <c r="J981" s="74"/>
      <c r="K981" s="74"/>
      <c r="L981" s="74"/>
      <c r="M981" s="74"/>
      <c r="N981" s="21"/>
      <c r="O981" s="74">
        <v>9</v>
      </c>
      <c r="P981" s="74"/>
      <c r="Q981" s="74">
        <v>0</v>
      </c>
      <c r="R981" s="74"/>
      <c r="S981" s="74">
        <v>0</v>
      </c>
      <c r="T981" s="74"/>
      <c r="U981" s="9"/>
      <c r="V981" s="9"/>
      <c r="W981" s="9"/>
      <c r="X981" s="21"/>
      <c r="Y981" s="21"/>
      <c r="Z981" s="21"/>
      <c r="AA981" s="21"/>
      <c r="AB981" s="21"/>
      <c r="AC981" s="21"/>
      <c r="AD981" s="21"/>
      <c r="AE981" s="21"/>
      <c r="AF981" s="21"/>
      <c r="AG981" s="21"/>
      <c r="AH981" s="21"/>
      <c r="AI981" s="21"/>
      <c r="AJ981" s="21"/>
      <c r="AK981" s="21"/>
      <c r="AL981" s="21"/>
      <c r="AM981" s="21"/>
      <c r="AN981" s="21"/>
    </row>
    <row r="982" spans="1:40" ht="14.5">
      <c r="A982" s="40" t="s">
        <v>8624</v>
      </c>
      <c r="B982" s="178">
        <v>44670</v>
      </c>
      <c r="C982" s="41">
        <v>28</v>
      </c>
      <c r="D982" s="41">
        <v>28</v>
      </c>
      <c r="E982">
        <v>7</v>
      </c>
      <c r="F982" s="311"/>
      <c r="G982" s="41"/>
      <c r="H982" s="74"/>
      <c r="I982" s="103"/>
      <c r="J982" s="74"/>
      <c r="K982" s="74"/>
      <c r="L982" s="74"/>
      <c r="M982" s="74"/>
      <c r="N982" s="21" t="s">
        <v>9893</v>
      </c>
      <c r="O982" s="74"/>
      <c r="P982" s="74"/>
      <c r="Q982" s="74">
        <v>5</v>
      </c>
      <c r="R982" s="74"/>
      <c r="S982" s="74"/>
      <c r="T982" s="74"/>
      <c r="U982" s="9"/>
      <c r="V982" s="9"/>
      <c r="W982" s="9"/>
      <c r="X982" s="21"/>
      <c r="Y982" s="21"/>
      <c r="Z982" s="21"/>
      <c r="AA982" s="21"/>
      <c r="AB982" s="21"/>
      <c r="AC982" s="21"/>
      <c r="AD982" s="21"/>
      <c r="AE982" s="21"/>
      <c r="AF982" s="21"/>
      <c r="AG982" s="21"/>
      <c r="AH982" s="21"/>
      <c r="AI982" s="21"/>
      <c r="AJ982" s="21"/>
      <c r="AK982" s="21"/>
      <c r="AL982" s="21"/>
      <c r="AM982" s="21"/>
      <c r="AN982" s="21"/>
    </row>
    <row r="983" spans="1:40" ht="14.5">
      <c r="A983" s="40" t="s">
        <v>9808</v>
      </c>
      <c r="B983" s="178">
        <v>44672</v>
      </c>
      <c r="C983" s="41">
        <v>147</v>
      </c>
      <c r="D983" s="41">
        <v>144</v>
      </c>
      <c r="F983" s="311"/>
      <c r="G983" s="41"/>
      <c r="H983" s="74"/>
      <c r="I983" s="103"/>
      <c r="J983" s="74"/>
      <c r="K983" s="74"/>
      <c r="L983" s="74"/>
      <c r="M983" s="74"/>
      <c r="N983" s="21" t="s">
        <v>9895</v>
      </c>
      <c r="O983" s="74">
        <v>15</v>
      </c>
      <c r="P983" s="74"/>
      <c r="Q983" s="74"/>
      <c r="R983" s="74"/>
      <c r="S983" s="74"/>
      <c r="T983" s="74"/>
      <c r="U983" s="9"/>
      <c r="V983" s="9"/>
      <c r="W983" s="9"/>
      <c r="X983" s="21"/>
      <c r="Y983" s="21"/>
      <c r="Z983" s="21"/>
      <c r="AA983" s="21"/>
      <c r="AB983" s="21"/>
      <c r="AC983" s="21"/>
      <c r="AD983" s="21"/>
      <c r="AE983" s="21"/>
      <c r="AF983" s="21"/>
      <c r="AG983" s="21"/>
      <c r="AH983" s="21"/>
      <c r="AI983" s="21"/>
      <c r="AJ983" s="21"/>
      <c r="AK983" s="21"/>
      <c r="AL983" s="21"/>
      <c r="AM983" s="21"/>
      <c r="AN983" s="21"/>
    </row>
    <row r="984" spans="1:40" ht="14.5">
      <c r="A984" s="40" t="s">
        <v>9899</v>
      </c>
      <c r="B984" s="178">
        <v>44683</v>
      </c>
      <c r="C984" s="41">
        <v>5696</v>
      </c>
      <c r="D984" s="41">
        <v>5696</v>
      </c>
      <c r="F984" s="311"/>
      <c r="G984" s="41"/>
      <c r="H984" s="74"/>
      <c r="I984" s="103"/>
      <c r="J984" s="74"/>
      <c r="K984" s="74"/>
      <c r="L984" s="74"/>
      <c r="M984" s="74"/>
      <c r="N984" s="21"/>
      <c r="O984" s="74"/>
      <c r="P984" s="74"/>
      <c r="Q984" s="74">
        <v>35</v>
      </c>
      <c r="R984" s="74"/>
      <c r="S984" s="74"/>
      <c r="T984" s="74"/>
      <c r="U984" s="9"/>
      <c r="V984" s="9"/>
      <c r="W984" s="9"/>
      <c r="X984" s="21"/>
      <c r="Y984" s="21"/>
      <c r="Z984" s="21"/>
      <c r="AA984" s="21"/>
      <c r="AB984" s="21"/>
      <c r="AC984" s="21"/>
      <c r="AD984" s="21"/>
      <c r="AE984" s="21"/>
      <c r="AF984" s="21"/>
      <c r="AG984" s="21"/>
      <c r="AH984" s="21"/>
      <c r="AI984" s="21"/>
      <c r="AJ984" s="21"/>
      <c r="AK984" s="21"/>
      <c r="AL984" s="21"/>
      <c r="AM984" s="21"/>
      <c r="AN984" s="21"/>
    </row>
    <row r="985" spans="1:40" ht="14.5">
      <c r="A985" s="40" t="s">
        <v>9905</v>
      </c>
      <c r="B985" s="178">
        <v>44681</v>
      </c>
      <c r="C985" s="41">
        <v>5</v>
      </c>
      <c r="D985" s="41">
        <v>5</v>
      </c>
      <c r="E985">
        <v>18</v>
      </c>
      <c r="F985" s="311"/>
      <c r="G985" s="41"/>
      <c r="H985" s="74"/>
      <c r="I985" s="103"/>
      <c r="J985" s="74"/>
      <c r="K985" s="74"/>
      <c r="L985" s="74"/>
      <c r="M985" s="74"/>
      <c r="N985" s="21"/>
      <c r="O985" s="74"/>
      <c r="P985" s="74"/>
      <c r="Q985" s="74"/>
      <c r="R985" s="74"/>
      <c r="S985" s="74"/>
      <c r="T985" s="74"/>
      <c r="U985" s="9"/>
      <c r="V985" s="9"/>
      <c r="W985" s="9"/>
      <c r="X985" s="21"/>
      <c r="Y985" s="21"/>
      <c r="Z985" s="21"/>
      <c r="AA985" s="21"/>
      <c r="AB985" s="21"/>
      <c r="AC985" s="21"/>
      <c r="AD985" s="21"/>
      <c r="AE985" s="21"/>
      <c r="AF985" s="21"/>
      <c r="AG985" s="21"/>
      <c r="AH985" s="21"/>
      <c r="AI985" s="21"/>
      <c r="AJ985" s="21"/>
      <c r="AK985" s="21"/>
      <c r="AL985" s="21"/>
      <c r="AM985" s="21"/>
      <c r="AN985" s="21"/>
    </row>
    <row r="986" spans="1:40" ht="14.5">
      <c r="A986" s="40" t="s">
        <v>9910</v>
      </c>
      <c r="B986" s="77">
        <v>44682</v>
      </c>
      <c r="C986" s="41"/>
      <c r="D986" s="41"/>
      <c r="E986">
        <v>37</v>
      </c>
      <c r="F986" s="311"/>
      <c r="G986" s="41"/>
      <c r="H986" s="74"/>
      <c r="I986" s="103"/>
      <c r="J986" s="74"/>
      <c r="K986" s="74"/>
      <c r="L986" s="74"/>
      <c r="M986" s="74"/>
      <c r="N986" s="21"/>
      <c r="O986" s="74"/>
      <c r="P986" s="74"/>
      <c r="Q986" s="74"/>
      <c r="R986" s="74"/>
      <c r="S986" s="74"/>
      <c r="T986" s="74"/>
      <c r="U986" s="9"/>
      <c r="V986" s="9"/>
      <c r="W986" s="9"/>
      <c r="X986" s="21"/>
      <c r="Y986" s="21"/>
      <c r="Z986" s="21"/>
      <c r="AA986" s="21"/>
      <c r="AB986" s="21"/>
      <c r="AC986" s="21"/>
      <c r="AD986" s="21"/>
      <c r="AE986" s="21"/>
      <c r="AF986" s="21"/>
      <c r="AG986" s="21"/>
      <c r="AH986" s="21"/>
      <c r="AI986" s="21"/>
      <c r="AJ986" s="21"/>
      <c r="AK986" s="21"/>
      <c r="AL986" s="21"/>
      <c r="AM986" s="21"/>
      <c r="AN986" s="21"/>
    </row>
    <row r="987" spans="1:40" ht="14.5">
      <c r="A987" s="40" t="s">
        <v>9936</v>
      </c>
      <c r="B987" s="178">
        <v>44685</v>
      </c>
      <c r="C987" s="41">
        <v>28</v>
      </c>
      <c r="D987" s="41">
        <v>28</v>
      </c>
      <c r="F987" s="311" t="s">
        <v>9939</v>
      </c>
      <c r="G987" s="41"/>
      <c r="H987" s="74"/>
      <c r="I987" s="103"/>
      <c r="J987" s="74"/>
      <c r="K987" s="74"/>
      <c r="L987" s="74"/>
      <c r="M987" s="74"/>
      <c r="N987" s="21" t="s">
        <v>9940</v>
      </c>
      <c r="O987" s="74"/>
      <c r="P987" s="74"/>
      <c r="Q987" s="74"/>
      <c r="R987" s="74"/>
      <c r="S987" s="74"/>
      <c r="T987" s="74"/>
      <c r="U987" s="9"/>
      <c r="V987" s="9"/>
      <c r="W987" s="9"/>
      <c r="X987" s="21"/>
      <c r="Y987" s="21"/>
      <c r="Z987" s="21"/>
      <c r="AA987" s="21"/>
      <c r="AB987" s="21"/>
      <c r="AC987" s="21"/>
      <c r="AD987" s="21"/>
      <c r="AE987" s="21"/>
      <c r="AF987" s="21"/>
      <c r="AG987" s="21"/>
      <c r="AH987" s="21"/>
      <c r="AI987" s="21"/>
      <c r="AJ987" s="21"/>
      <c r="AK987" s="21"/>
      <c r="AL987" s="21"/>
      <c r="AM987" s="21"/>
      <c r="AN987" s="21"/>
    </row>
    <row r="988" spans="1:40" ht="14.5">
      <c r="A988" s="40" t="s">
        <v>9924</v>
      </c>
      <c r="B988" s="178">
        <v>44650</v>
      </c>
      <c r="C988" s="41">
        <v>332</v>
      </c>
      <c r="D988" s="41">
        <v>322</v>
      </c>
      <c r="F988" s="311"/>
      <c r="G988" s="41"/>
      <c r="H988" s="74"/>
      <c r="I988" s="103"/>
      <c r="J988" s="74"/>
      <c r="K988" s="74"/>
      <c r="L988" s="74"/>
      <c r="M988" s="74"/>
      <c r="N988" s="21"/>
      <c r="O988" s="74"/>
      <c r="P988" s="74"/>
      <c r="Q988" s="74"/>
      <c r="R988" s="74"/>
      <c r="S988" s="74">
        <v>24</v>
      </c>
      <c r="T988" s="74"/>
      <c r="U988" s="9"/>
      <c r="V988" s="9"/>
      <c r="W988" s="9"/>
      <c r="X988" s="21"/>
      <c r="Y988" s="21"/>
      <c r="Z988" s="21"/>
      <c r="AA988" s="21"/>
      <c r="AB988" s="21"/>
      <c r="AC988" s="21"/>
      <c r="AD988" s="21"/>
      <c r="AE988" s="21"/>
      <c r="AF988" s="21"/>
      <c r="AG988" s="21"/>
      <c r="AH988" s="21"/>
      <c r="AI988" s="21"/>
      <c r="AJ988" s="21"/>
      <c r="AK988" s="21"/>
      <c r="AL988" s="21"/>
      <c r="AM988" s="21"/>
      <c r="AN988" s="21"/>
    </row>
    <row r="989" spans="1:40" ht="14.5">
      <c r="A989" s="40" t="s">
        <v>9930</v>
      </c>
      <c r="B989" s="178">
        <v>44682</v>
      </c>
      <c r="C989" s="41">
        <v>115</v>
      </c>
      <c r="D989" s="41">
        <v>115</v>
      </c>
      <c r="F989" s="311" t="s">
        <v>9943</v>
      </c>
      <c r="G989" s="41"/>
      <c r="H989" s="74"/>
      <c r="I989" s="102">
        <v>14</v>
      </c>
      <c r="J989" s="74"/>
      <c r="K989" s="74"/>
      <c r="L989" s="74"/>
      <c r="M989" s="74"/>
      <c r="N989" s="21" t="s">
        <v>9947</v>
      </c>
      <c r="O989" s="74">
        <v>23</v>
      </c>
      <c r="P989" s="74"/>
      <c r="Q989" s="74"/>
      <c r="R989" s="74"/>
      <c r="S989" s="74"/>
      <c r="T989" s="74"/>
      <c r="U989" s="9"/>
      <c r="V989" s="9"/>
      <c r="W989" s="9"/>
      <c r="X989" s="21"/>
      <c r="Y989" s="21"/>
      <c r="Z989" s="21"/>
      <c r="AA989" s="21"/>
      <c r="AB989" s="21"/>
      <c r="AC989" s="21"/>
      <c r="AD989" s="21"/>
      <c r="AE989" s="21"/>
      <c r="AF989" s="21"/>
      <c r="AG989" s="21"/>
      <c r="AH989" s="21"/>
      <c r="AI989" s="21"/>
      <c r="AJ989" s="21"/>
      <c r="AK989" s="21"/>
      <c r="AL989" s="21"/>
      <c r="AM989" s="21"/>
      <c r="AN989" s="21"/>
    </row>
    <row r="990" spans="1:40" ht="14.5">
      <c r="A990" s="40" t="s">
        <v>9952</v>
      </c>
      <c r="B990" s="178">
        <v>44687</v>
      </c>
      <c r="C990" s="41">
        <v>176</v>
      </c>
      <c r="D990" s="41">
        <v>176</v>
      </c>
      <c r="F990" s="311">
        <v>40</v>
      </c>
      <c r="G990" s="41"/>
      <c r="H990" s="74"/>
      <c r="I990" s="102">
        <v>27</v>
      </c>
      <c r="J990" s="74"/>
      <c r="K990" s="74"/>
      <c r="L990" s="74"/>
      <c r="M990" s="74"/>
      <c r="N990" s="21"/>
      <c r="O990" s="74">
        <v>28</v>
      </c>
      <c r="P990" s="74"/>
      <c r="Q990" s="74"/>
      <c r="R990" s="74"/>
      <c r="S990" s="74">
        <v>1</v>
      </c>
      <c r="T990" s="74"/>
      <c r="U990" s="9"/>
      <c r="V990" s="9"/>
      <c r="W990" s="9"/>
      <c r="X990" s="21"/>
      <c r="Y990" s="21"/>
      <c r="Z990" s="21"/>
      <c r="AA990" s="21"/>
      <c r="AB990" s="21"/>
      <c r="AC990" s="21"/>
      <c r="AD990" s="21"/>
      <c r="AE990" s="21"/>
      <c r="AF990" s="21"/>
      <c r="AG990" s="21"/>
      <c r="AH990" s="21"/>
      <c r="AI990" s="21"/>
      <c r="AJ990" s="21"/>
      <c r="AK990" s="21"/>
      <c r="AL990" s="21"/>
      <c r="AM990" s="21"/>
      <c r="AN990" s="21"/>
    </row>
    <row r="991" spans="1:40" ht="14.5">
      <c r="A991" s="40" t="s">
        <v>9957</v>
      </c>
      <c r="B991" s="178">
        <v>44685</v>
      </c>
      <c r="C991" s="41">
        <v>189</v>
      </c>
      <c r="D991" s="41">
        <v>189</v>
      </c>
      <c r="F991" s="311" t="s">
        <v>9978</v>
      </c>
      <c r="J991" s="74"/>
      <c r="K991" s="74"/>
      <c r="L991" s="74"/>
      <c r="M991" s="74"/>
      <c r="N991" s="21" t="s">
        <v>9981</v>
      </c>
      <c r="O991" s="74">
        <v>48</v>
      </c>
      <c r="P991" s="74"/>
      <c r="Q991" s="74"/>
      <c r="R991" s="74"/>
      <c r="S991" s="74">
        <v>6</v>
      </c>
      <c r="T991" s="74"/>
      <c r="U991" s="9"/>
      <c r="V991" s="9"/>
      <c r="W991" s="9"/>
      <c r="X991" s="21"/>
      <c r="Y991" s="21"/>
      <c r="Z991" s="21"/>
      <c r="AA991" s="21"/>
      <c r="AB991" s="21"/>
      <c r="AC991" s="21"/>
      <c r="AD991" s="21"/>
      <c r="AE991" s="21"/>
      <c r="AF991" s="21"/>
      <c r="AG991" s="21"/>
      <c r="AH991" s="21"/>
      <c r="AI991" s="21"/>
      <c r="AJ991" s="21"/>
      <c r="AK991" s="21"/>
      <c r="AL991" s="21"/>
      <c r="AM991" s="21"/>
      <c r="AN991" s="21"/>
    </row>
    <row r="992" spans="1:40" ht="14.5">
      <c r="A992" s="40" t="s">
        <v>9965</v>
      </c>
      <c r="B992" s="178">
        <v>44656</v>
      </c>
      <c r="C992" s="41">
        <v>48</v>
      </c>
      <c r="D992" s="41">
        <v>48</v>
      </c>
      <c r="F992" s="311"/>
      <c r="G992" s="41">
        <v>1</v>
      </c>
      <c r="H992" s="153">
        <v>4</v>
      </c>
      <c r="I992" s="103">
        <v>5</v>
      </c>
      <c r="J992" s="74"/>
      <c r="K992" s="74"/>
      <c r="L992" s="74"/>
      <c r="M992" s="74"/>
      <c r="N992" s="21"/>
      <c r="O992" s="74"/>
      <c r="P992" s="74"/>
      <c r="Q992" s="74"/>
      <c r="R992" s="74"/>
      <c r="S992" s="74">
        <v>1</v>
      </c>
      <c r="T992" s="74"/>
      <c r="U992" s="9"/>
      <c r="V992" s="9"/>
      <c r="W992" s="9"/>
      <c r="X992" s="21"/>
      <c r="Y992" s="21"/>
      <c r="Z992" s="21"/>
      <c r="AA992" s="21"/>
      <c r="AB992" s="21"/>
      <c r="AC992" s="21"/>
      <c r="AD992" s="21"/>
      <c r="AE992" s="21"/>
      <c r="AF992" s="21"/>
      <c r="AG992" s="21"/>
      <c r="AH992" s="21"/>
      <c r="AI992" s="21"/>
      <c r="AJ992" s="21"/>
      <c r="AK992" s="21"/>
      <c r="AL992" s="21"/>
      <c r="AM992" s="21"/>
      <c r="AN992" s="21"/>
    </row>
    <row r="993" spans="1:40" ht="14.5">
      <c r="A993" s="40" t="s">
        <v>9968</v>
      </c>
      <c r="B993" s="178">
        <v>44687</v>
      </c>
      <c r="C993" s="41">
        <v>74</v>
      </c>
      <c r="D993" s="41">
        <v>70</v>
      </c>
      <c r="F993" s="311" t="s">
        <v>9983</v>
      </c>
      <c r="G993" s="41"/>
      <c r="H993" s="74"/>
      <c r="I993" s="103"/>
      <c r="J993" s="74">
        <v>70</v>
      </c>
      <c r="K993" s="74"/>
      <c r="L993" s="74"/>
      <c r="M993" s="74"/>
      <c r="N993" s="21"/>
      <c r="O993" s="74"/>
      <c r="P993" s="74"/>
      <c r="Q993" s="74"/>
      <c r="R993" s="74"/>
      <c r="S993" s="74"/>
      <c r="T993" s="74"/>
      <c r="U993" s="9"/>
      <c r="V993" s="9"/>
      <c r="W993" s="9"/>
      <c r="X993" s="21"/>
      <c r="Y993" s="21"/>
      <c r="Z993" s="21"/>
      <c r="AA993" s="21"/>
      <c r="AB993" s="21"/>
      <c r="AC993" s="21"/>
      <c r="AD993" s="21"/>
      <c r="AE993" s="21"/>
      <c r="AF993" s="21"/>
      <c r="AG993" s="21"/>
      <c r="AH993" s="21"/>
      <c r="AI993" s="21"/>
      <c r="AJ993" s="21"/>
      <c r="AK993" s="21"/>
      <c r="AL993" s="21"/>
      <c r="AM993" s="21"/>
      <c r="AN993" s="21"/>
    </row>
    <row r="994" spans="1:40" ht="14.5">
      <c r="A994" s="40" t="s">
        <v>9973</v>
      </c>
      <c r="B994" s="178">
        <v>44688</v>
      </c>
      <c r="C994" s="41"/>
      <c r="D994" s="41"/>
      <c r="E994">
        <v>11</v>
      </c>
      <c r="F994" s="311"/>
      <c r="G994" s="41"/>
      <c r="H994" s="74"/>
      <c r="I994" s="103"/>
      <c r="J994" s="74"/>
      <c r="K994" s="74"/>
      <c r="L994" s="74"/>
      <c r="M994" s="74"/>
      <c r="N994" s="21"/>
      <c r="O994" s="74"/>
      <c r="P994" s="74"/>
      <c r="Q994" s="74"/>
      <c r="R994" s="74"/>
      <c r="S994" s="74"/>
      <c r="T994" s="74"/>
      <c r="U994" s="9"/>
      <c r="V994" s="9"/>
      <c r="W994" s="9"/>
      <c r="X994" s="21"/>
      <c r="Y994" s="21"/>
      <c r="Z994" s="21"/>
      <c r="AA994" s="21"/>
      <c r="AB994" s="21"/>
      <c r="AC994" s="21"/>
      <c r="AD994" s="21"/>
      <c r="AE994" s="21"/>
      <c r="AF994" s="21"/>
      <c r="AG994" s="21"/>
      <c r="AH994" s="21"/>
      <c r="AI994" s="21"/>
      <c r="AJ994" s="21"/>
      <c r="AK994" s="21"/>
      <c r="AL994" s="21"/>
      <c r="AM994" s="21"/>
      <c r="AN994" s="21"/>
    </row>
    <row r="995" spans="1:40" ht="14.5">
      <c r="A995" s="40" t="s">
        <v>9989</v>
      </c>
      <c r="B995" s="178">
        <v>44687</v>
      </c>
      <c r="C995" s="41">
        <v>1</v>
      </c>
      <c r="D995" s="41">
        <v>1</v>
      </c>
      <c r="F995" s="311"/>
      <c r="G995" s="41"/>
      <c r="H995" s="74"/>
      <c r="I995" s="103"/>
      <c r="J995" s="74"/>
      <c r="K995" s="74"/>
      <c r="L995" s="74"/>
      <c r="M995" s="74"/>
      <c r="N995" s="21"/>
      <c r="O995" s="74"/>
      <c r="P995" s="74"/>
      <c r="Q995" s="74"/>
      <c r="R995" s="74"/>
      <c r="S995" s="74"/>
      <c r="T995" s="74"/>
      <c r="U995" s="9"/>
      <c r="V995" s="9"/>
      <c r="W995" s="9"/>
      <c r="X995" s="21"/>
      <c r="Y995" s="21"/>
      <c r="Z995" s="21"/>
      <c r="AA995" s="21"/>
      <c r="AB995" s="21"/>
      <c r="AC995" s="21"/>
      <c r="AD995" s="21"/>
      <c r="AE995" s="21"/>
      <c r="AF995" s="21"/>
      <c r="AG995" s="21"/>
      <c r="AH995" s="21"/>
      <c r="AI995" s="21"/>
      <c r="AJ995" s="21"/>
      <c r="AK995" s="21"/>
      <c r="AL995" s="21"/>
      <c r="AM995" s="21"/>
      <c r="AN995" s="21"/>
    </row>
    <row r="996" spans="1:40" ht="14.5">
      <c r="A996" s="40" t="s">
        <v>9992</v>
      </c>
      <c r="B996" s="178">
        <v>44687</v>
      </c>
      <c r="C996" s="41">
        <v>6</v>
      </c>
      <c r="D996" s="41">
        <v>6</v>
      </c>
      <c r="F996" s="311"/>
      <c r="G996" s="41"/>
      <c r="H996" s="74"/>
      <c r="I996" s="103"/>
      <c r="J996" s="74">
        <v>6</v>
      </c>
      <c r="K996" s="74"/>
      <c r="L996" s="74"/>
      <c r="M996" s="74"/>
      <c r="N996" s="21">
        <v>3126.5</v>
      </c>
      <c r="O996" s="74">
        <v>1</v>
      </c>
      <c r="P996" s="74"/>
      <c r="Q996" s="74"/>
      <c r="R996" s="74"/>
      <c r="S996" s="74"/>
      <c r="T996" s="74"/>
      <c r="U996" s="9"/>
      <c r="V996" s="9"/>
      <c r="W996" s="9"/>
      <c r="X996" s="21"/>
      <c r="Y996" s="21"/>
      <c r="Z996" s="21"/>
      <c r="AA996" s="21"/>
      <c r="AB996" s="21"/>
      <c r="AC996" s="21"/>
      <c r="AD996" s="21"/>
      <c r="AE996" s="21"/>
      <c r="AF996" s="21"/>
      <c r="AG996" s="21"/>
      <c r="AH996" s="21"/>
      <c r="AI996" s="21"/>
      <c r="AJ996" s="21"/>
      <c r="AK996" s="21"/>
      <c r="AL996" s="21"/>
      <c r="AM996" s="21"/>
      <c r="AN996" s="21"/>
    </row>
    <row r="997" spans="1:40" ht="14.5">
      <c r="A997" s="40" t="s">
        <v>10001</v>
      </c>
      <c r="B997" s="178">
        <v>44687</v>
      </c>
      <c r="C997" s="41">
        <v>125</v>
      </c>
      <c r="D997" s="41">
        <v>124</v>
      </c>
      <c r="F997" s="311" t="s">
        <v>10015</v>
      </c>
      <c r="G997" s="440">
        <v>17</v>
      </c>
      <c r="H997" s="74"/>
      <c r="I997" s="411">
        <v>20</v>
      </c>
      <c r="J997" s="136">
        <v>88</v>
      </c>
      <c r="K997" s="74"/>
      <c r="L997" s="74"/>
      <c r="M997" s="74"/>
      <c r="N997" s="21" t="s">
        <v>10014</v>
      </c>
      <c r="O997" s="74"/>
      <c r="P997" s="74"/>
      <c r="Q997" s="74"/>
      <c r="R997" s="74"/>
      <c r="S997" s="74"/>
      <c r="T997" s="74"/>
      <c r="U997" s="9"/>
      <c r="V997" s="9"/>
      <c r="W997" s="9"/>
      <c r="X997" s="21"/>
      <c r="Y997" s="21"/>
      <c r="Z997" s="21"/>
      <c r="AA997" s="21"/>
      <c r="AB997" s="21"/>
      <c r="AC997" s="21"/>
      <c r="AD997" s="21"/>
      <c r="AE997" s="21"/>
      <c r="AF997" s="21"/>
      <c r="AG997" s="21"/>
      <c r="AH997" s="21"/>
      <c r="AI997" s="21"/>
      <c r="AJ997" s="21"/>
      <c r="AK997" s="21"/>
      <c r="AL997" s="21"/>
      <c r="AM997" s="21"/>
      <c r="AN997" s="21"/>
    </row>
    <row r="998" spans="1:40" ht="14.5">
      <c r="A998" s="40" t="s">
        <v>10002</v>
      </c>
      <c r="B998" s="178">
        <v>44685</v>
      </c>
      <c r="C998" s="41">
        <v>21</v>
      </c>
      <c r="D998" s="41">
        <v>25</v>
      </c>
      <c r="E998">
        <v>15</v>
      </c>
      <c r="F998" s="311"/>
      <c r="G998" s="41"/>
      <c r="H998" s="74"/>
      <c r="I998" s="103"/>
      <c r="J998" s="74"/>
      <c r="K998" s="74"/>
      <c r="L998" s="74"/>
      <c r="M998" s="74"/>
      <c r="N998" s="21"/>
      <c r="O998" s="74">
        <v>7</v>
      </c>
      <c r="P998" s="74"/>
      <c r="Q998" s="74">
        <v>4</v>
      </c>
      <c r="R998" s="74"/>
      <c r="S998" s="74">
        <v>4</v>
      </c>
      <c r="T998" s="74"/>
      <c r="U998" s="9"/>
      <c r="V998" s="9"/>
      <c r="W998" s="9"/>
      <c r="X998" s="21"/>
      <c r="Y998" s="21"/>
      <c r="Z998" s="21"/>
      <c r="AA998" s="21"/>
      <c r="AB998" s="21"/>
      <c r="AC998" s="21"/>
      <c r="AD998" s="21"/>
      <c r="AE998" s="21"/>
      <c r="AF998" s="21"/>
      <c r="AG998" s="21"/>
      <c r="AH998" s="21"/>
      <c r="AI998" s="21"/>
      <c r="AJ998" s="21"/>
      <c r="AK998" s="21"/>
      <c r="AL998" s="21"/>
      <c r="AM998" s="21"/>
      <c r="AN998" s="21"/>
    </row>
    <row r="999" spans="1:40" ht="14.5">
      <c r="A999" s="40" t="s">
        <v>10009</v>
      </c>
      <c r="B999" s="178">
        <v>44685</v>
      </c>
      <c r="C999" s="41">
        <v>34</v>
      </c>
      <c r="D999" s="41">
        <v>34</v>
      </c>
      <c r="F999" s="311" t="s">
        <v>10025</v>
      </c>
      <c r="G999" s="41"/>
      <c r="H999" s="74"/>
      <c r="I999" s="102">
        <v>6</v>
      </c>
      <c r="J999" s="74"/>
      <c r="K999" s="74"/>
      <c r="L999" s="74"/>
      <c r="M999" s="74"/>
      <c r="N999" s="21" t="s">
        <v>10026</v>
      </c>
      <c r="O999" s="74"/>
      <c r="P999" s="74"/>
      <c r="Q999" s="74"/>
      <c r="R999" s="74"/>
      <c r="S999" s="74"/>
      <c r="T999" s="74"/>
      <c r="U999" s="9"/>
      <c r="V999" s="9"/>
      <c r="W999" s="9"/>
      <c r="X999" s="21"/>
      <c r="Y999" s="21"/>
      <c r="Z999" s="21"/>
      <c r="AA999" s="21"/>
      <c r="AB999" s="21"/>
      <c r="AC999" s="21"/>
      <c r="AD999" s="21"/>
      <c r="AE999" s="21"/>
      <c r="AF999" s="21"/>
      <c r="AG999" s="21"/>
      <c r="AH999" s="21"/>
      <c r="AI999" s="21"/>
      <c r="AJ999" s="21"/>
      <c r="AK999" s="21"/>
      <c r="AL999" s="21"/>
      <c r="AM999" s="21"/>
      <c r="AN999" s="21"/>
    </row>
    <row r="1000" spans="1:40" ht="14.5">
      <c r="A1000" s="40" t="s">
        <v>10032</v>
      </c>
      <c r="B1000" s="442">
        <v>44690</v>
      </c>
      <c r="C1000" s="41">
        <v>148</v>
      </c>
      <c r="D1000" s="41">
        <v>148</v>
      </c>
      <c r="F1000" s="311"/>
      <c r="G1000" s="41"/>
      <c r="H1000" s="74"/>
      <c r="I1000" s="103"/>
      <c r="J1000" s="74"/>
      <c r="K1000" s="74"/>
      <c r="L1000" s="74"/>
      <c r="M1000" s="74">
        <v>7</v>
      </c>
      <c r="N1000" s="21"/>
      <c r="O1000" s="74">
        <v>8</v>
      </c>
      <c r="P1000" s="74"/>
      <c r="Q1000" s="74">
        <v>3</v>
      </c>
      <c r="R1000" s="74"/>
      <c r="S1000" s="74">
        <v>11</v>
      </c>
      <c r="T1000" s="74"/>
      <c r="U1000" s="9"/>
      <c r="V1000" s="9"/>
      <c r="W1000" s="9"/>
      <c r="X1000" s="21"/>
      <c r="Y1000" s="21"/>
      <c r="Z1000" s="21"/>
      <c r="AA1000" s="21"/>
      <c r="AB1000" s="21"/>
      <c r="AC1000" s="21"/>
      <c r="AD1000" s="21"/>
      <c r="AE1000" s="21"/>
      <c r="AF1000" s="21"/>
      <c r="AG1000" s="21"/>
      <c r="AH1000" s="21"/>
      <c r="AI1000" s="21"/>
      <c r="AJ1000" s="21"/>
      <c r="AK1000" s="21"/>
      <c r="AL1000" s="21"/>
      <c r="AM1000" s="21"/>
      <c r="AN1000" s="21"/>
    </row>
    <row r="1001" spans="1:40" ht="14.5">
      <c r="A1001" s="40" t="s">
        <v>10037</v>
      </c>
      <c r="B1001" s="442">
        <v>44704</v>
      </c>
      <c r="C1001" s="41">
        <v>1</v>
      </c>
      <c r="D1001" s="41">
        <v>1</v>
      </c>
      <c r="F1001" s="311"/>
      <c r="G1001" s="41">
        <v>1</v>
      </c>
      <c r="H1001" s="74"/>
      <c r="I1001" s="103"/>
      <c r="J1001" s="74"/>
      <c r="K1001" s="74"/>
      <c r="L1001" s="74"/>
      <c r="M1001" s="74"/>
      <c r="N1001" s="21">
        <v>384</v>
      </c>
      <c r="O1001" s="74"/>
      <c r="P1001" s="74"/>
      <c r="Q1001" s="74">
        <v>1</v>
      </c>
      <c r="R1001" s="74"/>
      <c r="S1001" s="74"/>
      <c r="T1001" s="74"/>
      <c r="U1001" s="9"/>
      <c r="V1001" s="9"/>
      <c r="W1001" s="9"/>
      <c r="X1001" s="21"/>
      <c r="Y1001" s="21"/>
      <c r="Z1001" s="21"/>
      <c r="AA1001" s="21"/>
      <c r="AB1001" s="21"/>
      <c r="AC1001" s="21"/>
      <c r="AD1001" s="21"/>
      <c r="AE1001" s="21"/>
      <c r="AF1001" s="21"/>
      <c r="AG1001" s="21"/>
      <c r="AH1001" s="21"/>
      <c r="AI1001" s="21"/>
      <c r="AJ1001" s="21"/>
      <c r="AK1001" s="21"/>
      <c r="AL1001" s="21"/>
      <c r="AM1001" s="21"/>
      <c r="AN1001" s="21"/>
    </row>
    <row r="1002" spans="1:40" ht="14.5">
      <c r="A1002" s="446" t="s">
        <v>10131</v>
      </c>
      <c r="B1002" s="444">
        <v>44700</v>
      </c>
      <c r="C1002" s="41"/>
      <c r="D1002" s="41"/>
      <c r="F1002" s="311"/>
      <c r="G1002" s="41"/>
      <c r="H1002" s="74"/>
      <c r="I1002" s="103"/>
      <c r="J1002" s="74"/>
      <c r="K1002" s="74"/>
      <c r="L1002" s="74"/>
      <c r="M1002" s="74"/>
      <c r="N1002" s="21"/>
      <c r="O1002" s="74"/>
      <c r="P1002" s="74"/>
      <c r="Q1002" s="74"/>
      <c r="R1002" s="74"/>
      <c r="S1002" s="74"/>
      <c r="T1002" s="74"/>
      <c r="U1002" s="9"/>
      <c r="V1002" s="9"/>
      <c r="W1002" s="9"/>
      <c r="X1002" s="21"/>
      <c r="Y1002" s="21"/>
      <c r="Z1002" s="21"/>
      <c r="AA1002" s="21"/>
      <c r="AB1002" s="21"/>
      <c r="AC1002" s="21"/>
      <c r="AD1002" s="21"/>
      <c r="AE1002" s="21"/>
      <c r="AF1002" s="21"/>
      <c r="AG1002" s="21"/>
      <c r="AH1002" s="21"/>
      <c r="AI1002" s="21"/>
      <c r="AJ1002" s="21"/>
      <c r="AK1002" s="21"/>
      <c r="AL1002" s="21"/>
      <c r="AM1002" s="21"/>
      <c r="AN1002" s="21"/>
    </row>
    <row r="1003" spans="1:40" ht="14.5">
      <c r="A1003" s="446" t="s">
        <v>10132</v>
      </c>
      <c r="B1003" s="444">
        <v>44700</v>
      </c>
      <c r="C1003" s="41"/>
      <c r="D1003" s="41"/>
      <c r="F1003" s="311"/>
      <c r="G1003" s="41"/>
      <c r="H1003" s="74"/>
      <c r="I1003" s="103"/>
      <c r="J1003" s="74"/>
      <c r="K1003" s="74"/>
      <c r="L1003" s="74"/>
      <c r="M1003" s="74"/>
      <c r="N1003" s="21"/>
      <c r="O1003" s="74"/>
      <c r="P1003" s="74"/>
      <c r="Q1003" s="74"/>
      <c r="R1003" s="74"/>
      <c r="S1003" s="74"/>
      <c r="T1003" s="74"/>
      <c r="U1003" s="9"/>
      <c r="V1003" s="9"/>
      <c r="W1003" s="9"/>
      <c r="X1003" s="21"/>
      <c r="Y1003" s="21"/>
      <c r="Z1003" s="21"/>
      <c r="AA1003" s="21"/>
      <c r="AB1003" s="21"/>
      <c r="AC1003" s="21"/>
      <c r="AD1003" s="21"/>
      <c r="AE1003" s="21"/>
      <c r="AF1003" s="21"/>
      <c r="AG1003" s="21"/>
      <c r="AH1003" s="21"/>
      <c r="AI1003" s="21"/>
      <c r="AJ1003" s="21"/>
      <c r="AK1003" s="21"/>
      <c r="AL1003" s="21"/>
      <c r="AM1003" s="21"/>
      <c r="AN1003" s="21"/>
    </row>
    <row r="1004" spans="1:40" ht="14.5">
      <c r="A1004" s="40" t="s">
        <v>852</v>
      </c>
      <c r="B1004" s="442">
        <v>44682</v>
      </c>
      <c r="C1004" s="41">
        <v>749</v>
      </c>
      <c r="D1004" s="41">
        <v>749</v>
      </c>
      <c r="E1004">
        <v>1502</v>
      </c>
      <c r="F1004" s="311" t="s">
        <v>10136</v>
      </c>
      <c r="G1004" s="41"/>
      <c r="H1004" s="74"/>
      <c r="I1004" s="103"/>
      <c r="J1004" s="74"/>
      <c r="K1004" s="74"/>
      <c r="L1004" s="74"/>
      <c r="M1004" s="74"/>
      <c r="N1004" s="21"/>
      <c r="O1004" s="74"/>
      <c r="P1004" s="74"/>
      <c r="Q1004" s="74"/>
      <c r="R1004" s="74"/>
      <c r="S1004" s="74"/>
      <c r="T1004" s="74"/>
      <c r="U1004" s="9"/>
      <c r="V1004" s="9"/>
      <c r="W1004" s="9"/>
      <c r="X1004" s="21"/>
      <c r="Y1004" s="21"/>
      <c r="Z1004" s="21"/>
      <c r="AA1004" s="21"/>
      <c r="AB1004" s="21"/>
      <c r="AC1004" s="21"/>
      <c r="AD1004" s="21"/>
      <c r="AE1004" s="21"/>
      <c r="AF1004" s="21"/>
      <c r="AG1004" s="21"/>
      <c r="AH1004" s="21"/>
      <c r="AI1004" s="21"/>
      <c r="AJ1004" s="21"/>
      <c r="AK1004" s="21"/>
      <c r="AL1004" s="21"/>
      <c r="AM1004" s="21"/>
      <c r="AN1004" s="21"/>
    </row>
    <row r="1005" spans="1:40" ht="14.5">
      <c r="A1005" s="40" t="s">
        <v>10050</v>
      </c>
      <c r="B1005" s="442">
        <v>44678</v>
      </c>
      <c r="C1005" s="41">
        <v>6</v>
      </c>
      <c r="D1005" s="41">
        <v>6</v>
      </c>
      <c r="F1005" s="311"/>
      <c r="G1005" s="41"/>
      <c r="H1005" s="74"/>
      <c r="I1005" s="103"/>
      <c r="J1005" s="74"/>
      <c r="K1005" s="74"/>
      <c r="L1005" s="74"/>
      <c r="M1005" s="74"/>
      <c r="N1005" s="21"/>
      <c r="O1005" s="74"/>
      <c r="P1005" s="74"/>
      <c r="Q1005" s="74"/>
      <c r="R1005" s="74"/>
      <c r="S1005" s="74"/>
      <c r="T1005" s="74"/>
      <c r="U1005" s="9"/>
      <c r="V1005" s="9"/>
      <c r="W1005" s="9"/>
      <c r="X1005" s="21"/>
      <c r="Y1005" s="21"/>
      <c r="Z1005" s="21"/>
      <c r="AA1005" s="21"/>
      <c r="AB1005" s="21"/>
      <c r="AC1005" s="21"/>
      <c r="AD1005" s="21"/>
      <c r="AE1005" s="21"/>
      <c r="AF1005" s="21"/>
      <c r="AG1005" s="21"/>
      <c r="AH1005" s="21"/>
      <c r="AI1005" s="21"/>
      <c r="AJ1005" s="21"/>
      <c r="AK1005" s="21"/>
      <c r="AL1005" s="21"/>
      <c r="AM1005" s="21"/>
      <c r="AN1005" s="21"/>
    </row>
    <row r="1006" spans="1:40" ht="14.5">
      <c r="A1006" s="40" t="s">
        <v>10138</v>
      </c>
      <c r="B1006" s="442">
        <v>44690</v>
      </c>
      <c r="C1006" s="41">
        <v>155</v>
      </c>
      <c r="D1006" s="41">
        <v>151</v>
      </c>
      <c r="F1006" s="311" t="s">
        <v>10149</v>
      </c>
      <c r="G1006" s="41"/>
      <c r="H1006" s="220">
        <v>12</v>
      </c>
      <c r="I1006" s="103">
        <v>36</v>
      </c>
      <c r="J1006" s="74"/>
      <c r="K1006" s="74"/>
      <c r="L1006" s="74"/>
      <c r="M1006" s="74">
        <v>30</v>
      </c>
      <c r="N1006" s="21"/>
      <c r="O1006" s="74">
        <v>19</v>
      </c>
      <c r="P1006" s="74"/>
      <c r="Q1006" s="74">
        <v>4</v>
      </c>
      <c r="R1006" s="74"/>
      <c r="S1006" s="74">
        <v>4</v>
      </c>
      <c r="T1006" s="74"/>
      <c r="U1006" s="9"/>
      <c r="V1006" s="9"/>
      <c r="W1006" s="9"/>
      <c r="X1006" s="21"/>
      <c r="Y1006" s="21"/>
      <c r="Z1006" s="21"/>
      <c r="AA1006" s="21"/>
      <c r="AB1006" s="21"/>
      <c r="AC1006" s="21"/>
      <c r="AD1006" s="21"/>
      <c r="AE1006" s="21"/>
      <c r="AF1006" s="21"/>
      <c r="AG1006" s="21"/>
      <c r="AH1006" s="21"/>
      <c r="AI1006" s="21"/>
      <c r="AJ1006" s="21"/>
      <c r="AK1006" s="21"/>
      <c r="AL1006" s="21"/>
      <c r="AM1006" s="21"/>
      <c r="AN1006" s="21"/>
    </row>
    <row r="1007" spans="1:40" ht="14.5">
      <c r="A1007" s="40" t="s">
        <v>10063</v>
      </c>
      <c r="B1007" s="442">
        <v>44695</v>
      </c>
      <c r="C1007" s="41">
        <v>4</v>
      </c>
      <c r="D1007" s="41">
        <v>4</v>
      </c>
      <c r="F1007" s="311"/>
      <c r="G1007" s="41"/>
      <c r="H1007" s="74"/>
      <c r="I1007" s="103">
        <v>2</v>
      </c>
      <c r="J1007" s="74">
        <v>2</v>
      </c>
      <c r="K1007" s="74"/>
      <c r="L1007" s="74"/>
      <c r="M1007" s="74"/>
      <c r="N1007" s="21"/>
      <c r="O1007" s="74"/>
      <c r="P1007" s="74"/>
      <c r="Q1007" s="74"/>
      <c r="R1007" s="74"/>
      <c r="S1007" s="74"/>
      <c r="T1007" s="74"/>
      <c r="U1007" s="9"/>
      <c r="V1007" s="9"/>
      <c r="W1007" s="9"/>
      <c r="X1007" s="21"/>
      <c r="Y1007" s="21"/>
      <c r="Z1007" s="21"/>
      <c r="AA1007" s="21"/>
      <c r="AB1007" s="21"/>
      <c r="AC1007" s="21"/>
      <c r="AD1007" s="21"/>
      <c r="AE1007" s="21"/>
      <c r="AF1007" s="21"/>
      <c r="AG1007" s="21"/>
      <c r="AH1007" s="21"/>
      <c r="AI1007" s="21"/>
      <c r="AJ1007" s="21"/>
      <c r="AK1007" s="21"/>
      <c r="AL1007" s="21"/>
      <c r="AM1007" s="21"/>
      <c r="AN1007" s="21"/>
    </row>
    <row r="1008" spans="1:40" ht="14.5">
      <c r="A1008" s="40" t="s">
        <v>10068</v>
      </c>
      <c r="B1008" s="442">
        <v>44691</v>
      </c>
      <c r="C1008" s="41">
        <v>198</v>
      </c>
      <c r="D1008" s="41">
        <v>198</v>
      </c>
      <c r="F1008" s="311"/>
      <c r="G1008" s="41"/>
      <c r="H1008" s="74"/>
      <c r="I1008" s="103"/>
      <c r="J1008" s="74"/>
      <c r="K1008" s="74"/>
      <c r="L1008" s="74"/>
      <c r="M1008" s="74"/>
      <c r="N1008" s="21"/>
      <c r="O1008" s="74">
        <v>49</v>
      </c>
      <c r="P1008" s="74"/>
      <c r="Q1008" s="74"/>
      <c r="R1008" s="74"/>
      <c r="S1008" s="74">
        <v>7</v>
      </c>
      <c r="T1008" s="74"/>
      <c r="U1008" s="9"/>
      <c r="V1008" s="9"/>
      <c r="W1008" s="9"/>
      <c r="X1008" s="21"/>
      <c r="Y1008" s="21"/>
      <c r="Z1008" s="21"/>
      <c r="AA1008" s="21"/>
      <c r="AB1008" s="21"/>
      <c r="AC1008" s="21"/>
      <c r="AD1008" s="21"/>
      <c r="AE1008" s="21"/>
      <c r="AF1008" s="21"/>
      <c r="AG1008" s="21"/>
      <c r="AH1008" s="21"/>
      <c r="AI1008" s="21"/>
      <c r="AJ1008" s="21"/>
      <c r="AK1008" s="21"/>
      <c r="AL1008" s="21"/>
      <c r="AM1008" s="21"/>
      <c r="AN1008" s="21"/>
    </row>
    <row r="1009" spans="1:40" ht="14.5">
      <c r="A1009" s="40" t="s">
        <v>10076</v>
      </c>
      <c r="B1009" s="442">
        <v>44687</v>
      </c>
      <c r="C1009" s="41"/>
      <c r="D1009" s="41">
        <v>282</v>
      </c>
      <c r="F1009" s="311"/>
      <c r="G1009" s="41"/>
      <c r="H1009" s="74"/>
      <c r="I1009" s="103"/>
      <c r="J1009" s="74"/>
      <c r="K1009" s="74"/>
      <c r="L1009" s="74"/>
      <c r="M1009" s="74"/>
      <c r="N1009" s="21"/>
      <c r="O1009" s="74"/>
      <c r="P1009" s="74"/>
      <c r="Q1009" s="74">
        <v>76</v>
      </c>
      <c r="R1009" s="74">
        <v>112</v>
      </c>
      <c r="S1009" s="74"/>
      <c r="T1009" s="74"/>
      <c r="U1009" s="9"/>
      <c r="V1009" s="9"/>
      <c r="W1009" s="9"/>
      <c r="X1009" s="21"/>
      <c r="Y1009" s="21"/>
      <c r="Z1009" s="21"/>
      <c r="AA1009" s="21"/>
      <c r="AB1009" s="21"/>
      <c r="AC1009" s="21"/>
      <c r="AD1009" s="21"/>
      <c r="AE1009" s="21"/>
      <c r="AF1009" s="21"/>
      <c r="AG1009" s="21"/>
      <c r="AH1009" s="21"/>
      <c r="AI1009" s="21"/>
      <c r="AJ1009" s="21"/>
      <c r="AK1009" s="21"/>
      <c r="AL1009" s="21"/>
      <c r="AM1009" s="21"/>
      <c r="AN1009" s="21"/>
    </row>
    <row r="1010" spans="1:40" ht="14.5">
      <c r="A1010" s="40" t="s">
        <v>1431</v>
      </c>
      <c r="B1010" s="442">
        <v>44681</v>
      </c>
      <c r="C1010" s="41">
        <v>130</v>
      </c>
      <c r="D1010" s="41">
        <v>130</v>
      </c>
      <c r="F1010" s="311"/>
      <c r="G1010" s="41"/>
      <c r="H1010" s="74"/>
      <c r="I1010" s="102">
        <v>9</v>
      </c>
      <c r="J1010" s="136">
        <v>121</v>
      </c>
      <c r="K1010" s="74"/>
      <c r="L1010" s="74"/>
      <c r="M1010" s="74"/>
      <c r="N1010" s="21"/>
      <c r="O1010" s="74">
        <v>23</v>
      </c>
      <c r="P1010" s="74"/>
      <c r="Q1010" s="74"/>
      <c r="R1010" s="74"/>
      <c r="S1010" s="74"/>
      <c r="T1010" s="74"/>
      <c r="U1010" s="9"/>
      <c r="V1010" s="9"/>
      <c r="W1010" s="9"/>
      <c r="X1010" s="21"/>
      <c r="Y1010" s="21"/>
      <c r="Z1010" s="21"/>
      <c r="AA1010" s="21"/>
      <c r="AB1010" s="21"/>
      <c r="AC1010" s="21"/>
      <c r="AD1010" s="21"/>
      <c r="AE1010" s="21"/>
      <c r="AF1010" s="21"/>
      <c r="AG1010" s="21"/>
      <c r="AH1010" s="21"/>
      <c r="AI1010" s="21"/>
      <c r="AJ1010" s="21"/>
      <c r="AK1010" s="21"/>
      <c r="AL1010" s="21"/>
      <c r="AM1010" s="21"/>
      <c r="AN1010" s="21"/>
    </row>
    <row r="1011" spans="1:40" ht="14.5">
      <c r="A1011" s="40" t="s">
        <v>10083</v>
      </c>
      <c r="B1011" s="442">
        <v>44676</v>
      </c>
      <c r="C1011" s="41">
        <v>2</v>
      </c>
      <c r="D1011" s="41">
        <v>1</v>
      </c>
      <c r="F1011" s="311">
        <v>32</v>
      </c>
      <c r="G1011" s="41"/>
      <c r="H1011" s="74"/>
      <c r="I1011" s="103">
        <v>2</v>
      </c>
      <c r="J1011" s="74"/>
      <c r="K1011" s="74"/>
      <c r="L1011" s="74"/>
      <c r="M1011" s="74"/>
      <c r="N1011" s="21">
        <v>1540</v>
      </c>
      <c r="O1011" s="74">
        <v>2</v>
      </c>
      <c r="P1011" s="74"/>
      <c r="Q1011" s="74"/>
      <c r="R1011" s="74"/>
      <c r="S1011" s="74"/>
      <c r="T1011" s="74"/>
      <c r="U1011" s="9"/>
      <c r="V1011" s="9"/>
      <c r="W1011" s="9"/>
      <c r="X1011" s="21"/>
      <c r="Y1011" s="21"/>
      <c r="Z1011" s="21"/>
      <c r="AA1011" s="21"/>
      <c r="AB1011" s="21"/>
      <c r="AC1011" s="21"/>
      <c r="AD1011" s="21"/>
      <c r="AE1011" s="21"/>
      <c r="AF1011" s="21"/>
      <c r="AG1011" s="21"/>
      <c r="AH1011" s="21"/>
      <c r="AI1011" s="21"/>
      <c r="AJ1011" s="21"/>
      <c r="AK1011" s="21"/>
      <c r="AL1011" s="21"/>
      <c r="AM1011" s="21"/>
      <c r="AN1011" s="21"/>
    </row>
    <row r="1012" spans="1:40" ht="14.5">
      <c r="A1012" s="40" t="s">
        <v>10087</v>
      </c>
      <c r="B1012" s="442">
        <v>44704</v>
      </c>
      <c r="C1012" s="41"/>
      <c r="D1012" s="41"/>
      <c r="F1012" s="311"/>
      <c r="G1012" s="41"/>
      <c r="H1012" s="74"/>
      <c r="I1012" s="103"/>
      <c r="J1012" s="74"/>
      <c r="K1012" s="74"/>
      <c r="L1012" s="74"/>
      <c r="M1012" s="74"/>
      <c r="N1012" s="21"/>
      <c r="O1012" s="74"/>
      <c r="P1012" s="74"/>
      <c r="Q1012" s="74"/>
      <c r="R1012" s="74"/>
      <c r="S1012" s="74"/>
      <c r="T1012" s="74"/>
      <c r="U1012" s="9"/>
      <c r="V1012" s="9"/>
      <c r="W1012" s="9"/>
      <c r="X1012" s="21"/>
      <c r="Y1012" s="21"/>
      <c r="Z1012" s="21"/>
      <c r="AA1012" s="21"/>
      <c r="AB1012" s="21"/>
      <c r="AC1012" s="21"/>
      <c r="AD1012" s="21"/>
      <c r="AE1012" s="21"/>
      <c r="AF1012" s="21"/>
      <c r="AG1012" s="21"/>
      <c r="AH1012" s="21"/>
      <c r="AI1012" s="21"/>
      <c r="AJ1012" s="21"/>
      <c r="AK1012" s="21"/>
      <c r="AL1012" s="21"/>
      <c r="AM1012" s="21"/>
      <c r="AN1012" s="21"/>
    </row>
    <row r="1013" spans="1:40" ht="14.5">
      <c r="A1013" s="40" t="s">
        <v>10096</v>
      </c>
      <c r="B1013" s="442">
        <v>44606</v>
      </c>
      <c r="C1013" s="41">
        <v>306</v>
      </c>
      <c r="D1013" s="41">
        <v>306</v>
      </c>
      <c r="F1013" s="311"/>
      <c r="G1013" s="41"/>
      <c r="H1013" s="74">
        <v>13</v>
      </c>
      <c r="I1013" s="102">
        <v>293</v>
      </c>
      <c r="J1013" s="74"/>
      <c r="K1013" s="74"/>
      <c r="L1013" s="74"/>
      <c r="M1013" s="74">
        <v>28</v>
      </c>
      <c r="N1013" s="21"/>
      <c r="O1013" s="74">
        <v>92</v>
      </c>
      <c r="P1013" s="74"/>
      <c r="Q1013" s="74"/>
      <c r="R1013" s="74">
        <v>213</v>
      </c>
      <c r="S1013" s="74">
        <v>16</v>
      </c>
      <c r="T1013" s="74"/>
      <c r="U1013" s="9"/>
      <c r="V1013" s="9"/>
      <c r="W1013" s="9"/>
      <c r="X1013" s="21"/>
      <c r="Y1013" s="21"/>
      <c r="Z1013" s="21"/>
      <c r="AA1013" s="21"/>
      <c r="AB1013" s="21"/>
      <c r="AC1013" s="21"/>
      <c r="AD1013" s="21"/>
      <c r="AE1013" s="21"/>
      <c r="AF1013" s="21"/>
      <c r="AG1013" s="21"/>
      <c r="AH1013" s="21"/>
      <c r="AI1013" s="21"/>
      <c r="AJ1013" s="21"/>
      <c r="AK1013" s="21"/>
      <c r="AL1013" s="21"/>
      <c r="AM1013" s="21"/>
      <c r="AN1013" s="21"/>
    </row>
    <row r="1014" spans="1:40" ht="14.5">
      <c r="A1014" s="40" t="s">
        <v>7942</v>
      </c>
      <c r="B1014" s="443">
        <v>44700</v>
      </c>
      <c r="C1014" s="41">
        <v>96</v>
      </c>
      <c r="D1014" s="41">
        <v>96</v>
      </c>
      <c r="F1014" s="311" t="s">
        <v>10169</v>
      </c>
      <c r="G1014" s="41"/>
      <c r="H1014" s="74"/>
      <c r="I1014" s="102">
        <v>30</v>
      </c>
      <c r="J1014" s="74"/>
      <c r="K1014" s="74"/>
      <c r="L1014" s="74"/>
      <c r="M1014" s="74"/>
      <c r="N1014" s="21"/>
      <c r="O1014" s="74">
        <v>37</v>
      </c>
      <c r="P1014" s="74"/>
      <c r="Q1014" s="74">
        <v>5</v>
      </c>
      <c r="R1014" s="74"/>
      <c r="S1014" s="74"/>
      <c r="T1014" s="74"/>
      <c r="U1014" s="9"/>
      <c r="V1014" s="9"/>
      <c r="W1014" s="9"/>
      <c r="X1014" s="21"/>
      <c r="Y1014" s="21"/>
      <c r="Z1014" s="21"/>
      <c r="AA1014" s="21"/>
      <c r="AB1014" s="21"/>
      <c r="AC1014" s="21"/>
      <c r="AD1014" s="21"/>
      <c r="AE1014" s="21"/>
      <c r="AF1014" s="21"/>
      <c r="AG1014" s="21"/>
      <c r="AH1014" s="21"/>
      <c r="AI1014" s="21"/>
      <c r="AJ1014" s="21"/>
      <c r="AK1014" s="21"/>
      <c r="AL1014" s="21"/>
      <c r="AM1014" s="21"/>
      <c r="AN1014" s="21"/>
    </row>
    <row r="1015" spans="1:40" ht="14.5">
      <c r="A1015" s="40" t="s">
        <v>7941</v>
      </c>
      <c r="B1015" s="443">
        <v>44700</v>
      </c>
      <c r="C1015" s="41">
        <v>57</v>
      </c>
      <c r="D1015" s="41">
        <v>57</v>
      </c>
      <c r="F1015" s="311" t="s">
        <v>10170</v>
      </c>
      <c r="G1015" s="41"/>
      <c r="H1015" s="74"/>
      <c r="I1015" s="102">
        <v>34</v>
      </c>
      <c r="J1015" s="74"/>
      <c r="K1015" s="74"/>
      <c r="L1015" s="74"/>
      <c r="M1015" s="74"/>
      <c r="N1015" s="21"/>
      <c r="O1015" s="74">
        <v>31</v>
      </c>
      <c r="P1015" s="74"/>
      <c r="Q1015" s="74">
        <v>2</v>
      </c>
      <c r="R1015" s="74"/>
      <c r="S1015" s="74"/>
      <c r="T1015" s="74"/>
      <c r="U1015" s="9"/>
      <c r="V1015" s="9"/>
      <c r="W1015" s="9"/>
      <c r="X1015" s="21"/>
      <c r="Y1015" s="21"/>
      <c r="Z1015" s="21"/>
      <c r="AA1015" s="21"/>
      <c r="AB1015" s="21"/>
      <c r="AC1015" s="21"/>
      <c r="AD1015" s="21"/>
      <c r="AE1015" s="21"/>
      <c r="AF1015" s="21"/>
      <c r="AG1015" s="21"/>
      <c r="AH1015" s="21"/>
      <c r="AI1015" s="21"/>
      <c r="AJ1015" s="21"/>
      <c r="AK1015" s="21"/>
      <c r="AL1015" s="21"/>
      <c r="AM1015" s="21"/>
      <c r="AN1015" s="21"/>
    </row>
    <row r="1016" spans="1:40" ht="14.5">
      <c r="A1016" s="40" t="s">
        <v>10168</v>
      </c>
      <c r="B1016" s="443">
        <v>44700</v>
      </c>
      <c r="C1016" s="41">
        <v>77</v>
      </c>
      <c r="D1016" s="41">
        <v>77</v>
      </c>
      <c r="F1016" s="311" t="s">
        <v>10171</v>
      </c>
      <c r="G1016" s="41"/>
      <c r="H1016" s="74"/>
      <c r="I1016" s="102">
        <v>17</v>
      </c>
      <c r="J1016" s="74"/>
      <c r="K1016" s="74"/>
      <c r="L1016" s="74"/>
      <c r="M1016" s="74"/>
      <c r="N1016" s="21"/>
      <c r="O1016" s="74">
        <v>25</v>
      </c>
      <c r="P1016" s="74"/>
      <c r="Q1016" s="74">
        <v>2</v>
      </c>
      <c r="R1016" s="74"/>
      <c r="S1016" s="74"/>
      <c r="T1016" s="74"/>
      <c r="U1016" s="9"/>
      <c r="V1016" s="9"/>
      <c r="W1016" s="9"/>
      <c r="X1016" s="21"/>
      <c r="Y1016" s="21"/>
      <c r="Z1016" s="21"/>
      <c r="AA1016" s="21"/>
      <c r="AB1016" s="21"/>
      <c r="AC1016" s="21"/>
      <c r="AD1016" s="21"/>
      <c r="AE1016" s="21"/>
      <c r="AF1016" s="21"/>
      <c r="AG1016" s="21"/>
      <c r="AH1016" s="21"/>
      <c r="AI1016" s="21"/>
      <c r="AJ1016" s="21"/>
      <c r="AK1016" s="21"/>
      <c r="AL1016" s="21"/>
      <c r="AM1016" s="21"/>
      <c r="AN1016" s="21"/>
    </row>
    <row r="1017" spans="1:40" ht="14.5">
      <c r="A1017" s="40" t="s">
        <v>10102</v>
      </c>
      <c r="B1017" s="443">
        <v>44704</v>
      </c>
      <c r="C1017" s="41">
        <v>14</v>
      </c>
      <c r="D1017" s="41">
        <v>14</v>
      </c>
      <c r="F1017" s="311"/>
      <c r="G1017" s="41"/>
      <c r="H1017" s="74"/>
      <c r="I1017" s="103"/>
      <c r="J1017" s="74"/>
      <c r="K1017" s="74"/>
      <c r="L1017" s="74"/>
      <c r="M1017" s="74"/>
      <c r="N1017" s="21"/>
      <c r="O1017" s="74"/>
      <c r="P1017" s="74"/>
      <c r="Q1017" s="74"/>
      <c r="R1017" s="74"/>
      <c r="S1017" s="74"/>
      <c r="T1017" s="74"/>
      <c r="U1017" s="9"/>
      <c r="V1017" s="9"/>
      <c r="W1017" s="9"/>
      <c r="X1017" s="21"/>
      <c r="Y1017" s="21"/>
      <c r="Z1017" s="21"/>
      <c r="AA1017" s="21"/>
      <c r="AB1017" s="21"/>
      <c r="AC1017" s="21"/>
      <c r="AD1017" s="21"/>
      <c r="AE1017" s="21"/>
      <c r="AF1017" s="21"/>
      <c r="AG1017" s="21"/>
      <c r="AH1017" s="21"/>
      <c r="AI1017" s="21"/>
      <c r="AJ1017" s="21"/>
      <c r="AK1017" s="21"/>
      <c r="AL1017" s="21"/>
      <c r="AM1017" s="21"/>
      <c r="AN1017" s="21"/>
    </row>
    <row r="1018" spans="1:40" ht="14.5">
      <c r="A1018" s="40" t="s">
        <v>10108</v>
      </c>
      <c r="B1018" s="443">
        <v>44855</v>
      </c>
      <c r="C1018" s="41">
        <v>25</v>
      </c>
      <c r="D1018" s="41">
        <v>25</v>
      </c>
      <c r="F1018" s="311"/>
      <c r="G1018" s="41"/>
      <c r="H1018" s="424">
        <v>4</v>
      </c>
      <c r="I1018" s="198">
        <v>21</v>
      </c>
      <c r="K1018" s="74"/>
      <c r="L1018" s="74"/>
      <c r="M1018" s="74"/>
      <c r="N1018" s="21"/>
      <c r="O1018" s="74"/>
      <c r="P1018" s="74"/>
      <c r="Q1018" s="74"/>
      <c r="R1018" s="74"/>
      <c r="S1018" s="74"/>
      <c r="T1018" s="74"/>
      <c r="U1018" s="9"/>
      <c r="V1018" s="9"/>
      <c r="W1018" s="9"/>
      <c r="X1018" s="21"/>
      <c r="Y1018" s="21"/>
      <c r="Z1018" s="21"/>
      <c r="AA1018" s="21"/>
      <c r="AB1018" s="21"/>
      <c r="AC1018" s="21"/>
      <c r="AD1018" s="21"/>
      <c r="AE1018" s="21"/>
      <c r="AF1018" s="21"/>
      <c r="AG1018" s="21"/>
      <c r="AH1018" s="21"/>
      <c r="AI1018" s="21"/>
      <c r="AJ1018" s="21"/>
      <c r="AK1018" s="21"/>
      <c r="AL1018" s="21"/>
      <c r="AM1018" s="21"/>
      <c r="AN1018" s="21"/>
    </row>
    <row r="1019" spans="1:40" ht="14.5">
      <c r="A1019" s="40" t="s">
        <v>1638</v>
      </c>
      <c r="B1019" s="443">
        <v>44706</v>
      </c>
      <c r="C1019" s="41">
        <v>60</v>
      </c>
      <c r="D1019" s="41">
        <v>58</v>
      </c>
      <c r="F1019" s="311"/>
      <c r="G1019" s="41"/>
      <c r="H1019" s="74"/>
      <c r="I1019" s="103"/>
      <c r="J1019" s="74"/>
      <c r="K1019" s="74"/>
      <c r="L1019" s="74"/>
      <c r="M1019" s="74"/>
      <c r="N1019" s="21"/>
      <c r="O1019" s="74"/>
      <c r="P1019" s="74"/>
      <c r="Q1019" s="74"/>
      <c r="R1019" s="74"/>
      <c r="S1019" s="74"/>
      <c r="T1019" s="74"/>
      <c r="U1019" s="9"/>
      <c r="V1019" s="9"/>
      <c r="W1019" s="9"/>
      <c r="X1019" s="21"/>
      <c r="Y1019" s="21"/>
      <c r="Z1019" s="21"/>
      <c r="AA1019" s="21"/>
      <c r="AB1019" s="21"/>
      <c r="AC1019" s="21"/>
      <c r="AD1019" s="21"/>
      <c r="AE1019" s="21"/>
      <c r="AF1019" s="21"/>
      <c r="AG1019" s="21"/>
      <c r="AH1019" s="21"/>
      <c r="AI1019" s="21"/>
      <c r="AJ1019" s="21"/>
      <c r="AK1019" s="21"/>
      <c r="AL1019" s="21"/>
      <c r="AM1019" s="21"/>
      <c r="AN1019" s="21"/>
    </row>
    <row r="1020" spans="1:40" ht="14.5">
      <c r="A1020" s="40" t="s">
        <v>10116</v>
      </c>
      <c r="B1020" s="443">
        <v>44633</v>
      </c>
      <c r="C1020" s="41">
        <v>126</v>
      </c>
      <c r="D1020" s="41">
        <v>134</v>
      </c>
      <c r="E1020">
        <v>25</v>
      </c>
      <c r="F1020" s="311" t="s">
        <v>10232</v>
      </c>
      <c r="G1020" s="41"/>
      <c r="H1020" s="74"/>
      <c r="I1020" s="103"/>
      <c r="J1020" s="74"/>
      <c r="K1020" s="74"/>
      <c r="L1020" s="74"/>
      <c r="M1020" s="74">
        <v>22</v>
      </c>
      <c r="N1020" s="21"/>
      <c r="O1020" s="74">
        <v>20</v>
      </c>
      <c r="P1020" s="74"/>
      <c r="Q1020" s="74"/>
      <c r="R1020" s="74"/>
      <c r="S1020" s="74">
        <v>3</v>
      </c>
      <c r="T1020" s="74"/>
      <c r="U1020" s="9"/>
      <c r="V1020" s="9"/>
      <c r="W1020" s="9"/>
      <c r="X1020" s="21"/>
      <c r="Y1020" s="21"/>
      <c r="Z1020" s="21"/>
      <c r="AA1020" s="21"/>
      <c r="AB1020" s="21"/>
      <c r="AC1020" s="21"/>
      <c r="AD1020" s="21"/>
      <c r="AE1020" s="21"/>
      <c r="AF1020" s="21"/>
      <c r="AG1020" s="21"/>
      <c r="AH1020" s="21"/>
      <c r="AI1020" s="21"/>
      <c r="AJ1020" s="21"/>
      <c r="AK1020" s="21"/>
      <c r="AL1020" s="21"/>
      <c r="AM1020" s="21"/>
      <c r="AN1020" s="21"/>
    </row>
    <row r="1021" spans="1:40" ht="14.5">
      <c r="A1021" s="40" t="s">
        <v>10186</v>
      </c>
      <c r="B1021" s="443">
        <v>44709</v>
      </c>
      <c r="C1021" s="41">
        <v>59</v>
      </c>
      <c r="D1021" s="41">
        <v>59</v>
      </c>
      <c r="F1021" s="311" t="s">
        <v>10231</v>
      </c>
      <c r="G1021" s="41"/>
      <c r="H1021" s="74"/>
      <c r="I1021" s="102">
        <v>9</v>
      </c>
      <c r="J1021" s="74"/>
      <c r="K1021" s="74"/>
      <c r="L1021" s="74"/>
      <c r="M1021" s="74"/>
      <c r="N1021" s="21" t="s">
        <v>10233</v>
      </c>
      <c r="O1021" s="74"/>
      <c r="P1021" s="74"/>
      <c r="Q1021" s="74"/>
      <c r="R1021" s="74"/>
      <c r="S1021" s="74"/>
      <c r="T1021" s="74"/>
      <c r="U1021" s="9"/>
      <c r="V1021" s="9"/>
      <c r="W1021" s="9"/>
      <c r="X1021" s="21"/>
      <c r="Y1021" s="21"/>
      <c r="Z1021" s="21"/>
      <c r="AA1021" s="21"/>
      <c r="AB1021" s="21"/>
      <c r="AC1021" s="21"/>
      <c r="AD1021" s="21"/>
      <c r="AE1021" s="21"/>
      <c r="AF1021" s="21"/>
      <c r="AG1021" s="21"/>
      <c r="AH1021" s="21"/>
      <c r="AI1021" s="21"/>
      <c r="AJ1021" s="21"/>
      <c r="AK1021" s="21"/>
      <c r="AL1021" s="21"/>
      <c r="AM1021" s="21"/>
      <c r="AN1021" s="21"/>
    </row>
    <row r="1022" spans="1:40" ht="14.5">
      <c r="A1022" s="40" t="s">
        <v>10193</v>
      </c>
      <c r="B1022" s="443">
        <v>44676</v>
      </c>
      <c r="C1022" s="41"/>
      <c r="D1022" s="41">
        <v>238</v>
      </c>
      <c r="F1022" s="311"/>
      <c r="G1022" s="41"/>
      <c r="H1022" s="74"/>
      <c r="I1022" s="103"/>
      <c r="J1022" s="74"/>
      <c r="K1022" s="74"/>
      <c r="L1022" s="74"/>
      <c r="M1022" s="74"/>
      <c r="N1022" s="21"/>
      <c r="O1022" s="74"/>
      <c r="P1022" s="74"/>
      <c r="Q1022" s="74"/>
      <c r="R1022" s="74"/>
      <c r="S1022" s="74"/>
      <c r="T1022" s="74"/>
      <c r="U1022" s="9"/>
      <c r="V1022" s="9"/>
      <c r="W1022" s="9"/>
      <c r="X1022" s="21"/>
      <c r="Y1022" s="21"/>
      <c r="Z1022" s="21"/>
      <c r="AA1022" s="21"/>
      <c r="AB1022" s="21"/>
      <c r="AC1022" s="21"/>
      <c r="AD1022" s="21"/>
      <c r="AE1022" s="21"/>
      <c r="AF1022" s="21"/>
      <c r="AG1022" s="21"/>
      <c r="AH1022" s="21"/>
      <c r="AI1022" s="21"/>
      <c r="AJ1022" s="21"/>
      <c r="AK1022" s="21"/>
      <c r="AL1022" s="21"/>
      <c r="AM1022" s="21"/>
      <c r="AN1022" s="21"/>
    </row>
    <row r="1023" spans="1:40" ht="14.5">
      <c r="A1023" s="40" t="s">
        <v>10238</v>
      </c>
      <c r="B1023" s="443">
        <v>44707</v>
      </c>
      <c r="C1023" s="41">
        <v>107</v>
      </c>
      <c r="D1023" s="41">
        <v>107</v>
      </c>
      <c r="F1023" s="311"/>
      <c r="G1023" s="41"/>
      <c r="H1023" s="74"/>
      <c r="I1023" s="102">
        <v>18</v>
      </c>
      <c r="J1023" s="74"/>
      <c r="K1023" s="74"/>
      <c r="L1023" s="74"/>
      <c r="M1023" s="74"/>
      <c r="N1023" s="21"/>
      <c r="O1023" s="74"/>
      <c r="P1023" s="74"/>
      <c r="Q1023" s="74">
        <v>4</v>
      </c>
      <c r="R1023" s="74"/>
      <c r="S1023" s="74">
        <v>1</v>
      </c>
      <c r="T1023" s="74"/>
      <c r="U1023" s="9"/>
      <c r="V1023" s="9"/>
      <c r="W1023" s="9"/>
      <c r="X1023" s="21"/>
      <c r="Y1023" s="21"/>
      <c r="Z1023" s="21"/>
      <c r="AA1023" s="21"/>
      <c r="AB1023" s="21"/>
      <c r="AC1023" s="21"/>
      <c r="AD1023" s="21"/>
      <c r="AE1023" s="21"/>
      <c r="AF1023" s="21"/>
      <c r="AG1023" s="21"/>
      <c r="AH1023" s="21"/>
      <c r="AI1023" s="21"/>
      <c r="AJ1023" s="21"/>
      <c r="AK1023" s="21"/>
      <c r="AL1023" s="21"/>
      <c r="AM1023" s="21"/>
      <c r="AN1023" s="21"/>
    </row>
    <row r="1024" spans="1:40" ht="14.5">
      <c r="A1024" s="40" t="s">
        <v>10239</v>
      </c>
      <c r="B1024" s="443">
        <v>44707</v>
      </c>
      <c r="C1024" s="41">
        <v>142</v>
      </c>
      <c r="D1024" s="41">
        <v>142</v>
      </c>
      <c r="F1024" s="311"/>
      <c r="G1024" s="41"/>
      <c r="H1024" s="74"/>
      <c r="I1024" s="102">
        <v>38</v>
      </c>
      <c r="J1024" s="74"/>
      <c r="K1024" s="74"/>
      <c r="L1024" s="74"/>
      <c r="M1024" s="74"/>
      <c r="N1024" s="21"/>
      <c r="O1024" s="74"/>
      <c r="P1024" s="74"/>
      <c r="Q1024" s="74">
        <v>2</v>
      </c>
      <c r="R1024" s="74"/>
      <c r="S1024" s="74">
        <v>3</v>
      </c>
      <c r="T1024" s="74"/>
      <c r="U1024" s="9"/>
      <c r="V1024" s="9"/>
      <c r="W1024" s="9"/>
      <c r="X1024" s="21"/>
      <c r="Y1024" s="21"/>
      <c r="Z1024" s="21"/>
      <c r="AA1024" s="21"/>
      <c r="AB1024" s="21"/>
      <c r="AC1024" s="21"/>
      <c r="AD1024" s="21"/>
      <c r="AE1024" s="21"/>
      <c r="AF1024" s="21"/>
      <c r="AG1024" s="21"/>
      <c r="AH1024" s="21"/>
      <c r="AI1024" s="21"/>
      <c r="AJ1024" s="21"/>
      <c r="AK1024" s="21"/>
      <c r="AL1024" s="21"/>
      <c r="AM1024" s="21"/>
      <c r="AN1024" s="21"/>
    </row>
    <row r="1025" spans="1:40" ht="14.5">
      <c r="A1025" s="40" t="s">
        <v>10205</v>
      </c>
      <c r="B1025" s="443">
        <v>44694</v>
      </c>
      <c r="C1025" s="41">
        <v>109</v>
      </c>
      <c r="D1025" s="41">
        <v>109</v>
      </c>
      <c r="F1025" s="311" t="s">
        <v>10253</v>
      </c>
      <c r="G1025" s="41"/>
      <c r="H1025" s="74"/>
      <c r="I1025" s="103"/>
      <c r="J1025" s="74"/>
      <c r="K1025" s="74"/>
      <c r="L1025" s="74"/>
      <c r="M1025" s="74"/>
      <c r="N1025" s="21" t="s">
        <v>10251</v>
      </c>
      <c r="O1025" s="74">
        <v>8</v>
      </c>
      <c r="P1025" s="74"/>
      <c r="Q1025" s="74"/>
      <c r="R1025" s="74"/>
      <c r="S1025" s="74"/>
      <c r="T1025" s="74"/>
      <c r="U1025" s="9"/>
      <c r="V1025" s="9"/>
      <c r="W1025" s="9"/>
      <c r="X1025" s="21"/>
      <c r="Y1025" s="21"/>
      <c r="Z1025" s="21"/>
      <c r="AA1025" s="21"/>
      <c r="AB1025" s="21"/>
      <c r="AC1025" s="21"/>
      <c r="AD1025" s="21"/>
      <c r="AE1025" s="21"/>
      <c r="AF1025" s="21"/>
      <c r="AG1025" s="21"/>
      <c r="AH1025" s="21"/>
      <c r="AI1025" s="21"/>
      <c r="AJ1025" s="21"/>
      <c r="AK1025" s="21"/>
      <c r="AL1025" s="21"/>
      <c r="AM1025" s="21"/>
      <c r="AN1025" s="21"/>
    </row>
    <row r="1026" spans="1:40" ht="14.5">
      <c r="A1026" s="40" t="s">
        <v>10208</v>
      </c>
      <c r="B1026" s="443">
        <v>44714</v>
      </c>
      <c r="C1026" s="41">
        <v>7</v>
      </c>
      <c r="D1026" s="41">
        <v>7</v>
      </c>
      <c r="F1026" s="311"/>
      <c r="G1026" s="41"/>
      <c r="H1026" s="74"/>
      <c r="I1026" s="103"/>
      <c r="J1026" s="74"/>
      <c r="K1026" s="74"/>
      <c r="L1026" s="74"/>
      <c r="M1026" s="74"/>
      <c r="N1026" s="21"/>
      <c r="O1026" s="74"/>
      <c r="P1026" s="74"/>
      <c r="Q1026" s="74"/>
      <c r="R1026" s="74"/>
      <c r="S1026" s="74"/>
      <c r="T1026" s="74"/>
      <c r="U1026" s="9"/>
      <c r="V1026" s="9"/>
      <c r="W1026" s="9"/>
      <c r="X1026" s="21"/>
      <c r="Y1026" s="21"/>
      <c r="Z1026" s="21"/>
      <c r="AA1026" s="21"/>
      <c r="AB1026" s="21"/>
      <c r="AC1026" s="21"/>
      <c r="AD1026" s="21"/>
      <c r="AE1026" s="21"/>
      <c r="AF1026" s="21"/>
      <c r="AG1026" s="21"/>
      <c r="AH1026" s="21"/>
      <c r="AI1026" s="21"/>
      <c r="AJ1026" s="21"/>
      <c r="AK1026" s="21"/>
      <c r="AL1026" s="21"/>
      <c r="AM1026" s="21"/>
      <c r="AN1026" s="21"/>
    </row>
    <row r="1027" spans="1:40" ht="14.5">
      <c r="A1027" s="40" t="s">
        <v>10213</v>
      </c>
      <c r="B1027" s="443">
        <v>44716</v>
      </c>
      <c r="C1027" s="41">
        <v>40</v>
      </c>
      <c r="D1027" s="41">
        <v>40</v>
      </c>
      <c r="F1027" s="311" t="s">
        <v>10281</v>
      </c>
      <c r="G1027" s="41"/>
      <c r="H1027" s="74"/>
      <c r="I1027" s="102">
        <v>7</v>
      </c>
      <c r="J1027" s="74"/>
      <c r="K1027" s="74"/>
      <c r="L1027" s="74"/>
      <c r="M1027" s="74"/>
      <c r="N1027" s="21" t="s">
        <v>10280</v>
      </c>
      <c r="O1027" s="74"/>
      <c r="P1027" s="74"/>
      <c r="Q1027" s="74"/>
      <c r="R1027" s="74"/>
      <c r="S1027" s="74"/>
      <c r="T1027" s="74"/>
      <c r="U1027" s="9"/>
      <c r="V1027" s="9"/>
      <c r="W1027" s="9"/>
      <c r="X1027" s="21"/>
      <c r="Y1027" s="21"/>
      <c r="Z1027" s="21"/>
      <c r="AA1027" s="21"/>
      <c r="AB1027" s="21"/>
      <c r="AC1027" s="21"/>
      <c r="AD1027" s="21"/>
      <c r="AE1027" s="21"/>
      <c r="AF1027" s="21"/>
      <c r="AG1027" s="21"/>
      <c r="AH1027" s="21"/>
      <c r="AI1027" s="21"/>
      <c r="AJ1027" s="21"/>
      <c r="AK1027" s="21"/>
      <c r="AL1027" s="21"/>
      <c r="AM1027" s="21"/>
      <c r="AN1027" s="21"/>
    </row>
    <row r="1028" spans="1:40" ht="14.5">
      <c r="A1028" s="40" t="s">
        <v>10220</v>
      </c>
      <c r="B1028" s="443">
        <v>44714</v>
      </c>
      <c r="C1028" s="41">
        <v>563</v>
      </c>
      <c r="D1028" s="41">
        <v>556</v>
      </c>
      <c r="F1028" s="311"/>
      <c r="G1028" s="125">
        <v>9</v>
      </c>
      <c r="H1028" s="411">
        <v>73</v>
      </c>
      <c r="I1028" s="453">
        <v>82</v>
      </c>
      <c r="J1028" s="74"/>
      <c r="K1028" s="74"/>
      <c r="L1028" s="74"/>
      <c r="M1028" s="74"/>
      <c r="N1028" s="21"/>
      <c r="O1028" s="74"/>
      <c r="P1028" s="74"/>
      <c r="Q1028" s="74"/>
      <c r="R1028" s="74">
        <v>90</v>
      </c>
      <c r="S1028" s="74">
        <v>1</v>
      </c>
      <c r="T1028" s="74"/>
      <c r="U1028" s="9"/>
      <c r="V1028" s="9"/>
      <c r="W1028" s="9"/>
      <c r="X1028" s="21"/>
      <c r="Y1028" s="21"/>
      <c r="Z1028" s="21"/>
      <c r="AA1028" s="21"/>
      <c r="AB1028" s="21"/>
      <c r="AC1028" s="21"/>
      <c r="AD1028" s="21"/>
      <c r="AE1028" s="21"/>
      <c r="AF1028" s="21"/>
      <c r="AG1028" s="21"/>
      <c r="AH1028" s="21"/>
      <c r="AI1028" s="21"/>
      <c r="AJ1028" s="21"/>
      <c r="AK1028" s="21"/>
      <c r="AL1028" s="21"/>
      <c r="AM1028" s="21"/>
      <c r="AN1028" s="21"/>
    </row>
    <row r="1029" spans="1:40" ht="14.5">
      <c r="A1029" s="40" t="s">
        <v>10226</v>
      </c>
      <c r="B1029" s="443">
        <v>44713</v>
      </c>
      <c r="C1029" s="41">
        <v>60</v>
      </c>
      <c r="D1029" s="41">
        <v>59</v>
      </c>
      <c r="F1029" s="311" t="s">
        <v>10258</v>
      </c>
      <c r="G1029" s="41"/>
      <c r="H1029" s="74"/>
      <c r="I1029" s="103"/>
      <c r="J1029" s="74"/>
      <c r="K1029" s="74"/>
      <c r="L1029" s="74"/>
      <c r="M1029" s="74"/>
      <c r="N1029" s="21" t="s">
        <v>10259</v>
      </c>
      <c r="O1029" s="74">
        <v>14</v>
      </c>
      <c r="P1029" s="74"/>
      <c r="Q1029" s="74"/>
      <c r="R1029" s="74"/>
      <c r="S1029" s="74">
        <v>1</v>
      </c>
      <c r="T1029" s="74"/>
      <c r="U1029" s="9"/>
      <c r="V1029" s="9"/>
      <c r="W1029" s="9"/>
      <c r="X1029" s="21"/>
      <c r="Y1029" s="21"/>
      <c r="Z1029" s="21"/>
      <c r="AA1029" s="21"/>
      <c r="AB1029" s="21"/>
      <c r="AC1029" s="21"/>
      <c r="AD1029" s="21"/>
      <c r="AE1029" s="21"/>
      <c r="AF1029" s="21"/>
      <c r="AG1029" s="21"/>
      <c r="AH1029" s="21"/>
      <c r="AI1029" s="21"/>
      <c r="AJ1029" s="21"/>
      <c r="AK1029" s="21"/>
      <c r="AL1029" s="21"/>
      <c r="AM1029" s="21"/>
      <c r="AN1029" s="21"/>
    </row>
    <row r="1030" spans="1:40" ht="14.5">
      <c r="A1030" s="40" t="s">
        <v>10287</v>
      </c>
      <c r="B1030" s="443">
        <v>44715</v>
      </c>
      <c r="C1030" s="41">
        <v>24</v>
      </c>
      <c r="D1030" s="41">
        <v>24</v>
      </c>
      <c r="E1030">
        <v>12</v>
      </c>
      <c r="F1030" s="311"/>
      <c r="G1030" s="41"/>
      <c r="H1030" s="74"/>
      <c r="I1030" s="96">
        <v>7</v>
      </c>
      <c r="K1030" s="74"/>
      <c r="L1030" s="74"/>
      <c r="M1030" s="74">
        <v>1</v>
      </c>
      <c r="N1030" s="21" t="s">
        <v>10293</v>
      </c>
      <c r="O1030" s="74">
        <v>9</v>
      </c>
      <c r="P1030" s="74"/>
      <c r="Q1030" s="74"/>
      <c r="R1030" s="74"/>
      <c r="S1030" s="74">
        <v>2</v>
      </c>
      <c r="T1030" s="74"/>
      <c r="U1030" s="9"/>
      <c r="V1030" s="9"/>
      <c r="W1030" s="9"/>
      <c r="X1030" s="21"/>
      <c r="Y1030" s="21"/>
      <c r="Z1030" s="21"/>
      <c r="AA1030" s="21"/>
      <c r="AB1030" s="21"/>
      <c r="AC1030" s="21"/>
      <c r="AD1030" s="21"/>
      <c r="AE1030" s="21"/>
      <c r="AF1030" s="21"/>
      <c r="AG1030" s="21"/>
      <c r="AH1030" s="21"/>
      <c r="AI1030" s="21"/>
      <c r="AJ1030" s="21"/>
      <c r="AK1030" s="21"/>
      <c r="AL1030" s="21"/>
      <c r="AM1030" s="21"/>
      <c r="AN1030" s="21"/>
    </row>
    <row r="1031" spans="1:40" ht="14.5">
      <c r="A1031" s="40" t="s">
        <v>10264</v>
      </c>
      <c r="B1031" s="443"/>
      <c r="C1031" s="41">
        <v>47</v>
      </c>
      <c r="D1031" s="41">
        <v>47</v>
      </c>
      <c r="E1031">
        <v>3</v>
      </c>
      <c r="F1031" s="311"/>
      <c r="G1031" s="41"/>
      <c r="H1031" s="74"/>
      <c r="I1031" s="96">
        <v>14</v>
      </c>
      <c r="K1031" s="74"/>
      <c r="L1031" s="74"/>
      <c r="M1031" s="74">
        <v>0</v>
      </c>
      <c r="N1031" s="21" t="s">
        <v>10294</v>
      </c>
      <c r="O1031" s="74">
        <v>9</v>
      </c>
      <c r="P1031" s="74"/>
      <c r="Q1031" s="74"/>
      <c r="R1031" s="74"/>
      <c r="S1031" s="74"/>
      <c r="T1031" s="74"/>
      <c r="U1031" s="9"/>
      <c r="V1031" s="9"/>
      <c r="W1031" s="9"/>
      <c r="X1031" s="21"/>
      <c r="Y1031" s="21"/>
      <c r="Z1031" s="21"/>
      <c r="AA1031" s="21"/>
      <c r="AB1031" s="21"/>
      <c r="AC1031" s="21"/>
      <c r="AD1031" s="21"/>
      <c r="AE1031" s="21"/>
      <c r="AF1031" s="21"/>
      <c r="AG1031" s="21"/>
      <c r="AH1031" s="21"/>
      <c r="AI1031" s="21"/>
      <c r="AJ1031" s="21"/>
      <c r="AK1031" s="21"/>
      <c r="AL1031" s="21"/>
      <c r="AM1031" s="21"/>
      <c r="AN1031" s="21"/>
    </row>
    <row r="1032" spans="1:40" ht="14.5">
      <c r="A1032" s="40" t="s">
        <v>10269</v>
      </c>
      <c r="B1032" s="443">
        <v>44720</v>
      </c>
      <c r="C1032" s="41">
        <v>13178</v>
      </c>
      <c r="D1032" s="41">
        <v>12976</v>
      </c>
      <c r="F1032" s="311"/>
      <c r="G1032" s="41">
        <v>75</v>
      </c>
      <c r="H1032" s="74">
        <v>152</v>
      </c>
      <c r="I1032" s="230">
        <v>1286</v>
      </c>
      <c r="J1032" s="452">
        <v>11663</v>
      </c>
      <c r="K1032" s="74"/>
      <c r="L1032" s="74"/>
      <c r="M1032" s="74"/>
      <c r="N1032" s="21"/>
      <c r="O1032" s="74">
        <v>1451</v>
      </c>
      <c r="P1032" s="74"/>
      <c r="Q1032" s="74">
        <v>69</v>
      </c>
      <c r="R1032" s="74">
        <v>1184</v>
      </c>
      <c r="S1032" s="74">
        <v>47</v>
      </c>
      <c r="T1032" s="74"/>
      <c r="U1032" s="9"/>
      <c r="V1032" s="9"/>
      <c r="W1032" s="9"/>
      <c r="X1032" s="21"/>
      <c r="Y1032" s="21"/>
      <c r="Z1032" s="21"/>
      <c r="AA1032" s="21"/>
      <c r="AB1032" s="21"/>
      <c r="AC1032" s="21"/>
      <c r="AD1032" s="21"/>
      <c r="AE1032" s="21"/>
      <c r="AF1032" s="21"/>
      <c r="AG1032" s="21"/>
      <c r="AH1032" s="21"/>
      <c r="AI1032" s="21"/>
      <c r="AJ1032" s="21"/>
      <c r="AK1032" s="21"/>
      <c r="AL1032" s="21"/>
      <c r="AM1032" s="21"/>
      <c r="AN1032" s="21"/>
    </row>
    <row r="1033" spans="1:40" ht="14.5">
      <c r="A1033" s="40" t="s">
        <v>7582</v>
      </c>
      <c r="B1033" s="443">
        <v>44717</v>
      </c>
      <c r="C1033" s="41"/>
      <c r="D1033" s="41"/>
      <c r="F1033" s="311"/>
      <c r="G1033" s="41"/>
      <c r="H1033" s="74"/>
      <c r="I1033" s="103"/>
      <c r="J1033" s="74"/>
      <c r="K1033" s="74"/>
      <c r="L1033" s="74"/>
      <c r="M1033" s="74"/>
      <c r="N1033" s="21"/>
      <c r="O1033" s="74"/>
      <c r="P1033" s="74"/>
      <c r="Q1033" s="74"/>
      <c r="R1033" s="74"/>
      <c r="S1033" s="74"/>
      <c r="T1033" s="74"/>
      <c r="U1033" s="9"/>
      <c r="V1033" s="9"/>
      <c r="W1033" s="9"/>
      <c r="X1033" s="21"/>
      <c r="Y1033" s="21"/>
      <c r="Z1033" s="21"/>
      <c r="AA1033" s="21"/>
      <c r="AB1033" s="21"/>
      <c r="AC1033" s="21"/>
      <c r="AD1033" s="21"/>
      <c r="AE1033" s="21"/>
      <c r="AF1033" s="21"/>
      <c r="AG1033" s="21"/>
      <c r="AH1033" s="21"/>
      <c r="AI1033" s="21"/>
      <c r="AJ1033" s="21"/>
      <c r="AK1033" s="21"/>
      <c r="AL1033" s="21"/>
      <c r="AM1033" s="21"/>
      <c r="AN1033" s="21"/>
    </row>
    <row r="1034" spans="1:40" ht="14.5">
      <c r="A1034" s="40" t="s">
        <v>10300</v>
      </c>
      <c r="B1034" s="443">
        <v>44717</v>
      </c>
      <c r="C1034" s="41">
        <v>13</v>
      </c>
      <c r="D1034" s="41">
        <v>13</v>
      </c>
      <c r="F1034" s="311"/>
      <c r="G1034" s="41"/>
      <c r="H1034" s="74"/>
      <c r="I1034" s="103"/>
      <c r="J1034" s="74"/>
      <c r="K1034" s="74"/>
      <c r="L1034" s="74"/>
      <c r="M1034" s="74"/>
      <c r="N1034" s="21"/>
      <c r="O1034" s="74"/>
      <c r="P1034" s="74"/>
      <c r="Q1034" s="74"/>
      <c r="R1034" s="74"/>
      <c r="S1034" s="74"/>
      <c r="T1034" s="74"/>
      <c r="U1034" s="9"/>
      <c r="V1034" s="9"/>
      <c r="W1034" s="9"/>
      <c r="X1034" s="21"/>
      <c r="Y1034" s="21"/>
      <c r="Z1034" s="21"/>
      <c r="AA1034" s="21"/>
      <c r="AB1034" s="21"/>
      <c r="AC1034" s="21"/>
      <c r="AD1034" s="21"/>
      <c r="AE1034" s="21"/>
      <c r="AF1034" s="21"/>
      <c r="AG1034" s="21"/>
      <c r="AH1034" s="21"/>
      <c r="AI1034" s="21"/>
      <c r="AJ1034" s="21"/>
      <c r="AK1034" s="21"/>
      <c r="AL1034" s="21"/>
      <c r="AM1034" s="21"/>
      <c r="AN1034" s="21"/>
    </row>
    <row r="1035" spans="1:40" ht="14.5">
      <c r="A1035" s="40" t="s">
        <v>10301</v>
      </c>
      <c r="B1035" s="443">
        <v>44717</v>
      </c>
      <c r="C1035" s="41">
        <v>29</v>
      </c>
      <c r="D1035" s="41">
        <v>29</v>
      </c>
      <c r="F1035" s="311"/>
      <c r="G1035" s="41"/>
      <c r="H1035" s="74"/>
      <c r="I1035" s="103"/>
      <c r="J1035" s="74"/>
      <c r="K1035" s="74"/>
      <c r="L1035" s="74"/>
      <c r="M1035" s="74"/>
      <c r="N1035" s="21"/>
      <c r="O1035" s="74"/>
      <c r="P1035" s="74"/>
      <c r="Q1035" s="74"/>
      <c r="R1035" s="74"/>
      <c r="S1035" s="74"/>
      <c r="T1035" s="74"/>
      <c r="U1035" s="9"/>
      <c r="V1035" s="9"/>
      <c r="W1035" s="9"/>
      <c r="X1035" s="21"/>
      <c r="Y1035" s="21"/>
      <c r="Z1035" s="21"/>
      <c r="AA1035" s="21"/>
      <c r="AB1035" s="21"/>
      <c r="AC1035" s="21"/>
      <c r="AD1035" s="21"/>
      <c r="AE1035" s="21"/>
      <c r="AF1035" s="21"/>
      <c r="AG1035" s="21"/>
      <c r="AH1035" s="21"/>
      <c r="AI1035" s="21"/>
      <c r="AJ1035" s="21"/>
      <c r="AK1035" s="21"/>
      <c r="AL1035" s="21"/>
      <c r="AM1035" s="21"/>
      <c r="AN1035" s="21"/>
    </row>
    <row r="1036" spans="1:40" ht="14.5">
      <c r="A1036" s="40" t="s">
        <v>10310</v>
      </c>
      <c r="B1036" s="443">
        <v>44721</v>
      </c>
      <c r="C1036" s="41">
        <v>234</v>
      </c>
      <c r="D1036" s="41">
        <v>222</v>
      </c>
      <c r="F1036" s="311">
        <v>38.4</v>
      </c>
      <c r="G1036" s="41"/>
      <c r="H1036" s="74"/>
      <c r="I1036" s="102">
        <v>32</v>
      </c>
      <c r="J1036" s="136">
        <v>190</v>
      </c>
      <c r="K1036" s="74"/>
      <c r="L1036" s="74"/>
      <c r="M1036" s="74"/>
      <c r="N1036" s="21" t="s">
        <v>10315</v>
      </c>
      <c r="O1036" s="74"/>
      <c r="P1036" s="74"/>
      <c r="Q1036" s="74"/>
      <c r="R1036" s="74"/>
      <c r="S1036" s="74"/>
      <c r="T1036" s="74"/>
      <c r="U1036" s="9"/>
      <c r="V1036" s="9"/>
      <c r="W1036" s="9"/>
      <c r="X1036" s="21"/>
      <c r="Y1036" s="21"/>
      <c r="Z1036" s="21"/>
      <c r="AA1036" s="21"/>
      <c r="AB1036" s="21"/>
      <c r="AC1036" s="21"/>
      <c r="AD1036" s="21"/>
      <c r="AE1036" s="21"/>
      <c r="AF1036" s="21"/>
      <c r="AG1036" s="21"/>
      <c r="AH1036" s="21"/>
      <c r="AI1036" s="21"/>
      <c r="AJ1036" s="21"/>
      <c r="AK1036" s="21"/>
      <c r="AL1036" s="21"/>
      <c r="AM1036" s="21"/>
      <c r="AN1036" s="21"/>
    </row>
    <row r="1037" spans="1:40" ht="14.5">
      <c r="A1037" s="40" t="s">
        <v>10319</v>
      </c>
      <c r="B1037" s="443">
        <v>44721</v>
      </c>
      <c r="C1037" s="41">
        <v>12</v>
      </c>
      <c r="D1037" s="41">
        <v>12</v>
      </c>
      <c r="E1037">
        <v>3</v>
      </c>
      <c r="F1037" s="311"/>
      <c r="G1037" s="41"/>
      <c r="H1037" s="74"/>
      <c r="I1037" s="103"/>
      <c r="J1037" s="74"/>
      <c r="K1037" s="74"/>
      <c r="L1037" s="74"/>
      <c r="M1037" s="74"/>
      <c r="N1037" s="21"/>
      <c r="O1037" s="74"/>
      <c r="P1037" s="74"/>
      <c r="Q1037" s="74"/>
      <c r="R1037" s="74"/>
      <c r="S1037" s="74"/>
      <c r="T1037" s="74"/>
      <c r="U1037" s="9"/>
      <c r="V1037" s="9"/>
      <c r="W1037" s="9"/>
      <c r="X1037" s="21"/>
      <c r="Y1037" s="21"/>
      <c r="Z1037" s="21"/>
      <c r="AA1037" s="21"/>
      <c r="AB1037" s="21"/>
      <c r="AC1037" s="21"/>
      <c r="AD1037" s="21"/>
      <c r="AE1037" s="21"/>
      <c r="AF1037" s="21"/>
      <c r="AG1037" s="21"/>
      <c r="AH1037" s="21"/>
      <c r="AI1037" s="21"/>
      <c r="AJ1037" s="21"/>
      <c r="AK1037" s="21"/>
      <c r="AL1037" s="21"/>
      <c r="AM1037" s="21"/>
      <c r="AN1037" s="21"/>
    </row>
    <row r="1038" spans="1:40" ht="14.5">
      <c r="A1038" s="40" t="s">
        <v>10330</v>
      </c>
      <c r="B1038" s="443">
        <v>44736</v>
      </c>
      <c r="C1038" s="41">
        <v>119</v>
      </c>
      <c r="D1038" s="41">
        <v>119</v>
      </c>
      <c r="F1038" s="311" t="s">
        <v>10437</v>
      </c>
      <c r="G1038" s="41"/>
      <c r="H1038" s="74"/>
      <c r="I1038" s="96">
        <v>12</v>
      </c>
      <c r="J1038" s="74"/>
      <c r="K1038" s="74"/>
      <c r="L1038" s="74"/>
      <c r="M1038" s="74"/>
      <c r="N1038" s="21" t="s">
        <v>10438</v>
      </c>
      <c r="O1038" s="74">
        <v>22</v>
      </c>
      <c r="P1038" s="74"/>
      <c r="Q1038" s="74"/>
      <c r="R1038" s="74"/>
      <c r="S1038" s="74"/>
      <c r="T1038" s="74"/>
      <c r="U1038" s="9"/>
      <c r="V1038" s="9"/>
      <c r="W1038" s="9"/>
      <c r="X1038" s="21"/>
      <c r="Y1038" s="21"/>
      <c r="Z1038" s="21"/>
      <c r="AA1038" s="21"/>
      <c r="AB1038" s="21"/>
      <c r="AC1038" s="21"/>
      <c r="AD1038" s="21"/>
      <c r="AE1038" s="21"/>
      <c r="AF1038" s="21"/>
      <c r="AG1038" s="21"/>
      <c r="AH1038" s="21"/>
      <c r="AI1038" s="21"/>
      <c r="AJ1038" s="21"/>
      <c r="AK1038" s="21"/>
      <c r="AL1038" s="21"/>
      <c r="AM1038" s="21"/>
      <c r="AN1038" s="21"/>
    </row>
    <row r="1039" spans="1:40" ht="14.5">
      <c r="A1039" s="40" t="s">
        <v>10443</v>
      </c>
      <c r="B1039" s="442">
        <v>44730</v>
      </c>
      <c r="C1039" s="41">
        <v>13</v>
      </c>
      <c r="D1039" s="41">
        <v>13</v>
      </c>
      <c r="F1039" s="311" t="s">
        <v>10444</v>
      </c>
      <c r="G1039" s="41"/>
      <c r="H1039" s="74"/>
      <c r="I1039" s="96">
        <v>7</v>
      </c>
      <c r="J1039" s="74"/>
      <c r="K1039" s="74"/>
      <c r="L1039" s="74"/>
      <c r="M1039" s="74"/>
      <c r="N1039" s="21"/>
      <c r="O1039" s="74"/>
      <c r="P1039" s="74"/>
      <c r="Q1039" s="74"/>
      <c r="R1039" s="74"/>
      <c r="S1039" s="74"/>
      <c r="T1039" s="74"/>
      <c r="U1039" s="9"/>
      <c r="V1039" s="9"/>
      <c r="W1039" s="9"/>
      <c r="X1039" s="21"/>
      <c r="Y1039" s="21"/>
      <c r="Z1039" s="21"/>
      <c r="AA1039" s="21"/>
      <c r="AB1039" s="21"/>
      <c r="AC1039" s="21"/>
      <c r="AD1039" s="21"/>
      <c r="AE1039" s="21"/>
      <c r="AF1039" s="21"/>
      <c r="AG1039" s="21"/>
      <c r="AH1039" s="21"/>
      <c r="AI1039" s="21"/>
      <c r="AJ1039" s="21"/>
      <c r="AK1039" s="21"/>
      <c r="AL1039" s="21"/>
      <c r="AM1039" s="21"/>
      <c r="AN1039" s="21"/>
    </row>
    <row r="1040" spans="1:40" ht="14.5">
      <c r="A1040" s="40" t="s">
        <v>10442</v>
      </c>
      <c r="B1040" s="442">
        <v>44730</v>
      </c>
      <c r="C1040" s="41">
        <v>16</v>
      </c>
      <c r="D1040" s="41">
        <v>16</v>
      </c>
      <c r="F1040" s="311" t="s">
        <v>10445</v>
      </c>
      <c r="G1040" s="41"/>
      <c r="H1040" s="74"/>
      <c r="I1040" s="96">
        <v>9</v>
      </c>
      <c r="J1040" s="74"/>
      <c r="K1040" s="74"/>
      <c r="L1040" s="74"/>
      <c r="M1040" s="74"/>
      <c r="N1040" s="21"/>
      <c r="O1040" s="74"/>
      <c r="P1040" s="74"/>
      <c r="Q1040" s="74"/>
      <c r="R1040" s="74"/>
      <c r="S1040" s="74"/>
      <c r="T1040" s="74"/>
      <c r="U1040" s="9"/>
      <c r="V1040" s="9"/>
      <c r="W1040" s="9"/>
      <c r="X1040" s="21"/>
      <c r="Y1040" s="21"/>
      <c r="Z1040" s="21"/>
      <c r="AA1040" s="21"/>
      <c r="AB1040" s="21"/>
      <c r="AC1040" s="21"/>
      <c r="AD1040" s="21"/>
      <c r="AE1040" s="21"/>
      <c r="AF1040" s="21"/>
      <c r="AG1040" s="21"/>
      <c r="AH1040" s="21"/>
      <c r="AI1040" s="21"/>
      <c r="AJ1040" s="21"/>
      <c r="AK1040" s="21"/>
      <c r="AL1040" s="21"/>
      <c r="AM1040" s="21"/>
      <c r="AN1040" s="21"/>
    </row>
    <row r="1041" spans="1:40" ht="14.5">
      <c r="A1041" s="40" t="s">
        <v>10339</v>
      </c>
      <c r="B1041" s="442">
        <v>44735</v>
      </c>
      <c r="C1041" s="41">
        <v>84</v>
      </c>
      <c r="D1041" s="41">
        <v>84</v>
      </c>
      <c r="F1041" s="311" t="s">
        <v>10452</v>
      </c>
      <c r="G1041" s="41"/>
      <c r="H1041" s="74"/>
      <c r="I1041" s="96">
        <v>7</v>
      </c>
      <c r="J1041" s="74"/>
      <c r="K1041" s="74"/>
      <c r="L1041" s="74"/>
      <c r="M1041" s="74"/>
      <c r="N1041" s="21" t="s">
        <v>10454</v>
      </c>
      <c r="O1041" s="74">
        <v>8</v>
      </c>
      <c r="P1041" s="74"/>
      <c r="Q1041" s="74"/>
      <c r="R1041" s="74"/>
      <c r="S1041" s="74"/>
      <c r="T1041" s="74"/>
      <c r="U1041" s="9"/>
      <c r="V1041" s="9"/>
      <c r="W1041" s="9"/>
      <c r="X1041" s="21"/>
      <c r="Y1041" s="21"/>
      <c r="Z1041" s="21"/>
      <c r="AA1041" s="21"/>
      <c r="AB1041" s="21"/>
      <c r="AC1041" s="21"/>
      <c r="AD1041" s="21"/>
      <c r="AE1041" s="21"/>
      <c r="AF1041" s="21"/>
      <c r="AG1041" s="21"/>
      <c r="AH1041" s="21"/>
      <c r="AI1041" s="21"/>
      <c r="AJ1041" s="21"/>
      <c r="AK1041" s="21"/>
      <c r="AL1041" s="21"/>
      <c r="AM1041" s="21"/>
      <c r="AN1041" s="21"/>
    </row>
    <row r="1042" spans="1:40" s="40" customFormat="1" ht="13">
      <c r="A1042" s="40" t="s">
        <v>10344</v>
      </c>
      <c r="B1042" s="442">
        <v>44735</v>
      </c>
      <c r="C1042" s="41">
        <v>2203</v>
      </c>
      <c r="D1042" s="41">
        <v>2203</v>
      </c>
      <c r="E1042" s="41"/>
      <c r="F1042" s="41"/>
      <c r="G1042" s="41"/>
      <c r="H1042" s="456">
        <v>42</v>
      </c>
      <c r="I1042" s="455">
        <v>157</v>
      </c>
      <c r="J1042" s="454">
        <v>2004</v>
      </c>
      <c r="K1042" s="41"/>
      <c r="L1042" s="41"/>
      <c r="M1042" s="41"/>
      <c r="N1042" s="41"/>
      <c r="O1042" s="41">
        <v>191</v>
      </c>
      <c r="Q1042" s="41">
        <v>14</v>
      </c>
      <c r="R1042" s="41"/>
      <c r="S1042" s="41"/>
    </row>
    <row r="1043" spans="1:40" s="40" customFormat="1" ht="13">
      <c r="A1043" s="40" t="s">
        <v>10349</v>
      </c>
      <c r="B1043" s="442">
        <v>44732</v>
      </c>
      <c r="C1043" s="41">
        <v>44</v>
      </c>
      <c r="D1043" s="41">
        <v>44</v>
      </c>
      <c r="E1043" s="41"/>
      <c r="F1043" s="41"/>
      <c r="G1043" s="41"/>
      <c r="H1043" s="41"/>
      <c r="I1043" s="41"/>
      <c r="J1043" s="41"/>
      <c r="K1043" s="41"/>
      <c r="L1043" s="41"/>
      <c r="M1043" s="41"/>
      <c r="N1043" s="41" t="s">
        <v>10460</v>
      </c>
      <c r="O1043" s="41"/>
      <c r="Q1043" s="41">
        <v>0</v>
      </c>
      <c r="R1043" s="41"/>
      <c r="S1043" s="41"/>
    </row>
    <row r="1044" spans="1:40" s="40" customFormat="1" ht="13">
      <c r="A1044" s="40" t="s">
        <v>10355</v>
      </c>
      <c r="B1044" s="442">
        <v>44730</v>
      </c>
      <c r="C1044" s="41">
        <v>1</v>
      </c>
      <c r="D1044" s="41">
        <v>1</v>
      </c>
      <c r="E1044" s="41"/>
      <c r="F1044" s="41"/>
      <c r="G1044" s="41"/>
      <c r="H1044" s="41"/>
      <c r="I1044" s="41"/>
      <c r="J1044" s="41"/>
      <c r="K1044" s="41"/>
      <c r="L1044" s="41"/>
      <c r="M1044" s="41"/>
      <c r="N1044" s="41"/>
      <c r="O1044" s="41"/>
      <c r="Q1044" s="41">
        <v>1</v>
      </c>
      <c r="R1044" s="41"/>
      <c r="S1044" s="41"/>
    </row>
    <row r="1045" spans="1:40" s="40" customFormat="1" ht="13">
      <c r="A1045" s="40" t="s">
        <v>10359</v>
      </c>
      <c r="B1045" s="442">
        <v>44725</v>
      </c>
      <c r="C1045" s="41">
        <v>187</v>
      </c>
      <c r="D1045" s="41">
        <v>182</v>
      </c>
      <c r="E1045" s="41"/>
      <c r="F1045" s="41" t="s">
        <v>10466</v>
      </c>
      <c r="G1045" s="41"/>
      <c r="H1045" s="41"/>
      <c r="I1045" s="225">
        <v>30</v>
      </c>
      <c r="J1045" s="41"/>
      <c r="K1045" s="41"/>
      <c r="L1045" s="41"/>
      <c r="M1045" s="41">
        <v>17</v>
      </c>
      <c r="N1045" s="41"/>
      <c r="O1045" s="41">
        <v>31</v>
      </c>
      <c r="Q1045" s="41"/>
      <c r="R1045" s="41"/>
      <c r="S1045" s="41">
        <v>4</v>
      </c>
    </row>
    <row r="1046" spans="1:40" s="40" customFormat="1" ht="13">
      <c r="A1046" s="40" t="s">
        <v>10366</v>
      </c>
      <c r="B1046" s="442">
        <v>44736</v>
      </c>
      <c r="C1046" s="41">
        <v>63</v>
      </c>
      <c r="D1046" s="41">
        <v>63</v>
      </c>
      <c r="E1046" s="41"/>
      <c r="F1046" s="41"/>
      <c r="G1046" s="41"/>
      <c r="H1046" s="41"/>
      <c r="I1046" s="41"/>
      <c r="J1046" s="41"/>
      <c r="K1046" s="41"/>
      <c r="L1046" s="41"/>
      <c r="M1046" s="41">
        <v>4</v>
      </c>
      <c r="N1046" s="41"/>
      <c r="O1046" s="41"/>
      <c r="Q1046" s="41">
        <v>2</v>
      </c>
      <c r="R1046" s="41"/>
      <c r="S1046" s="41"/>
    </row>
    <row r="1047" spans="1:40" s="40" customFormat="1" ht="13">
      <c r="A1047" s="40" t="s">
        <v>10369</v>
      </c>
      <c r="B1047" s="442">
        <v>44736</v>
      </c>
      <c r="C1047" s="41">
        <v>8</v>
      </c>
      <c r="D1047" s="41">
        <v>8</v>
      </c>
      <c r="E1047" s="41"/>
      <c r="F1047" s="41"/>
      <c r="G1047" s="41"/>
      <c r="H1047" s="41"/>
      <c r="I1047" s="41"/>
      <c r="J1047" s="41">
        <v>8</v>
      </c>
      <c r="K1047" s="41"/>
      <c r="L1047" s="41"/>
      <c r="M1047" s="41"/>
      <c r="N1047" s="230">
        <v>2793.375</v>
      </c>
      <c r="O1047" s="41"/>
      <c r="Q1047" s="41"/>
      <c r="R1047" s="41"/>
      <c r="S1047" s="41"/>
    </row>
    <row r="1048" spans="1:40" s="40" customFormat="1" ht="13">
      <c r="A1048" s="40" t="s">
        <v>10376</v>
      </c>
      <c r="B1048" s="442">
        <v>44736</v>
      </c>
      <c r="C1048" s="41">
        <v>404</v>
      </c>
      <c r="D1048" s="41">
        <v>394</v>
      </c>
      <c r="E1048" s="41"/>
      <c r="F1048" s="41">
        <v>39</v>
      </c>
      <c r="G1048" s="41"/>
      <c r="H1048" s="41"/>
      <c r="I1048" s="225">
        <v>47</v>
      </c>
      <c r="J1048" s="41"/>
      <c r="K1048" s="41"/>
      <c r="L1048" s="41"/>
      <c r="M1048" s="41"/>
      <c r="N1048" s="41"/>
      <c r="O1048" s="41"/>
      <c r="Q1048" s="41">
        <v>7</v>
      </c>
      <c r="R1048" s="41">
        <v>20</v>
      </c>
      <c r="S1048" s="41">
        <v>4</v>
      </c>
    </row>
    <row r="1049" spans="1:40" s="40" customFormat="1" ht="13">
      <c r="A1049" s="40" t="s">
        <v>10381</v>
      </c>
      <c r="B1049" s="55">
        <v>44795</v>
      </c>
      <c r="C1049" s="41"/>
      <c r="D1049" s="41"/>
      <c r="E1049" s="41"/>
      <c r="F1049" s="41"/>
      <c r="G1049" s="41"/>
      <c r="H1049" s="41"/>
      <c r="I1049" s="41"/>
      <c r="J1049" s="41"/>
      <c r="K1049" s="41"/>
      <c r="L1049" s="41"/>
      <c r="M1049" s="41"/>
      <c r="N1049" s="41"/>
      <c r="O1049" s="41"/>
      <c r="Q1049" s="41"/>
      <c r="R1049" s="41"/>
      <c r="S1049" s="41"/>
    </row>
    <row r="1050" spans="1:40" s="40" customFormat="1" ht="13">
      <c r="A1050" s="40" t="s">
        <v>10477</v>
      </c>
      <c r="B1050" s="442">
        <v>44728</v>
      </c>
      <c r="C1050" s="41">
        <v>6</v>
      </c>
      <c r="D1050" s="41">
        <v>6</v>
      </c>
      <c r="E1050" s="41">
        <v>6</v>
      </c>
      <c r="F1050" s="80" t="s">
        <v>10488</v>
      </c>
      <c r="G1050" s="41"/>
      <c r="H1050" s="41"/>
      <c r="I1050" s="41"/>
      <c r="J1050" s="41"/>
      <c r="K1050" s="41"/>
      <c r="L1050" s="41"/>
      <c r="M1050" s="41"/>
      <c r="N1050" s="41" t="s">
        <v>10485</v>
      </c>
      <c r="O1050" s="41">
        <v>0</v>
      </c>
      <c r="Q1050" s="41"/>
      <c r="R1050" s="41"/>
      <c r="S1050" s="41"/>
    </row>
    <row r="1051" spans="1:40" s="40" customFormat="1" ht="13">
      <c r="A1051" s="40" t="s">
        <v>10478</v>
      </c>
      <c r="B1051" s="442">
        <v>44728</v>
      </c>
      <c r="C1051" s="41">
        <v>12</v>
      </c>
      <c r="D1051" s="41">
        <v>12</v>
      </c>
      <c r="E1051" s="41">
        <v>12</v>
      </c>
      <c r="F1051" s="80" t="s">
        <v>10489</v>
      </c>
      <c r="G1051" s="41"/>
      <c r="H1051" s="41"/>
      <c r="I1051" s="41"/>
      <c r="J1051" s="41"/>
      <c r="K1051" s="41"/>
      <c r="L1051" s="41"/>
      <c r="M1051" s="41"/>
      <c r="N1051" s="41" t="s">
        <v>10486</v>
      </c>
      <c r="O1051" s="41">
        <v>1</v>
      </c>
      <c r="Q1051" s="41"/>
      <c r="R1051" s="41"/>
      <c r="S1051" s="41"/>
    </row>
    <row r="1052" spans="1:40" s="40" customFormat="1" ht="13">
      <c r="A1052" s="40" t="s">
        <v>10390</v>
      </c>
      <c r="B1052" s="442">
        <v>44733</v>
      </c>
      <c r="C1052" s="41">
        <v>22</v>
      </c>
      <c r="D1052" s="41">
        <v>22</v>
      </c>
      <c r="E1052" s="41"/>
      <c r="F1052" s="41" t="s">
        <v>10491</v>
      </c>
      <c r="G1052" s="41"/>
      <c r="H1052" s="41"/>
      <c r="I1052" s="41"/>
      <c r="J1052" s="41"/>
      <c r="K1052" s="41"/>
      <c r="L1052" s="41"/>
      <c r="M1052" s="41"/>
      <c r="N1052" s="41" t="s">
        <v>10493</v>
      </c>
      <c r="O1052" s="41"/>
      <c r="Q1052" s="41"/>
      <c r="R1052" s="41"/>
      <c r="S1052" s="41"/>
    </row>
    <row r="1053" spans="1:40" s="40" customFormat="1" ht="13">
      <c r="A1053" s="40" t="s">
        <v>10400</v>
      </c>
      <c r="B1053" s="442">
        <v>44728</v>
      </c>
      <c r="C1053" s="41"/>
      <c r="D1053" s="41"/>
      <c r="E1053" s="41"/>
      <c r="F1053" s="41" t="s">
        <v>10496</v>
      </c>
      <c r="G1053" s="41"/>
      <c r="H1053" s="41"/>
      <c r="I1053" s="225">
        <v>15</v>
      </c>
      <c r="J1053" s="41"/>
      <c r="K1053" s="41"/>
      <c r="L1053" s="41"/>
      <c r="M1053" s="41"/>
      <c r="N1053" s="41" t="s">
        <v>10497</v>
      </c>
      <c r="O1053" s="41"/>
      <c r="Q1053" s="41"/>
      <c r="R1053" s="41"/>
      <c r="S1053" s="41"/>
    </row>
    <row r="1054" spans="1:40" s="40" customFormat="1" ht="13">
      <c r="A1054" s="40" t="s">
        <v>10404</v>
      </c>
      <c r="B1054" s="442">
        <v>44681</v>
      </c>
      <c r="C1054" s="41">
        <v>1</v>
      </c>
      <c r="D1054" s="41">
        <v>1</v>
      </c>
      <c r="E1054" s="41"/>
      <c r="F1054" s="41" t="s">
        <v>894</v>
      </c>
      <c r="G1054" s="41"/>
      <c r="H1054" s="41"/>
      <c r="I1054" s="41"/>
      <c r="J1054" s="41"/>
      <c r="K1054" s="41"/>
      <c r="L1054" s="41"/>
      <c r="M1054" s="41"/>
      <c r="N1054" s="41"/>
      <c r="O1054" s="41"/>
      <c r="Q1054" s="41"/>
      <c r="R1054" s="41"/>
      <c r="S1054" s="41"/>
    </row>
    <row r="1055" spans="1:40" s="40" customFormat="1" ht="13">
      <c r="A1055" s="40" t="s">
        <v>1322</v>
      </c>
      <c r="B1055" s="442">
        <v>44719</v>
      </c>
      <c r="C1055" s="41">
        <v>133</v>
      </c>
      <c r="D1055" s="41">
        <v>133</v>
      </c>
      <c r="E1055" s="41"/>
      <c r="F1055" s="41"/>
      <c r="G1055" s="41"/>
      <c r="H1055" s="41"/>
      <c r="I1055" s="225">
        <v>15</v>
      </c>
      <c r="J1055" s="41"/>
      <c r="K1055" s="41"/>
      <c r="L1055" s="41"/>
      <c r="M1055" s="41"/>
      <c r="N1055" s="41" t="s">
        <v>10502</v>
      </c>
      <c r="O1055" s="41">
        <v>21</v>
      </c>
      <c r="Q1055" s="41">
        <v>2</v>
      </c>
      <c r="R1055" s="41"/>
      <c r="S1055" s="41"/>
    </row>
    <row r="1056" spans="1:40" s="40" customFormat="1" ht="13">
      <c r="A1056" s="40" t="s">
        <v>10414</v>
      </c>
      <c r="B1056" s="442">
        <v>44727</v>
      </c>
      <c r="C1056" s="41">
        <v>80</v>
      </c>
      <c r="D1056" s="41">
        <v>80</v>
      </c>
      <c r="E1056" s="41"/>
      <c r="F1056" s="41"/>
      <c r="G1056" s="41"/>
      <c r="H1056" s="41"/>
      <c r="I1056" s="225">
        <v>14</v>
      </c>
      <c r="J1056" s="41"/>
      <c r="K1056" s="41"/>
      <c r="L1056" s="41"/>
      <c r="M1056" s="41"/>
      <c r="N1056" s="41"/>
      <c r="O1056" s="41"/>
      <c r="Q1056" s="41"/>
      <c r="R1056" s="41"/>
      <c r="S1056" s="41"/>
    </row>
    <row r="1057" spans="1:19" s="40" customFormat="1" ht="13">
      <c r="A1057" s="40" t="s">
        <v>10419</v>
      </c>
      <c r="B1057" s="442">
        <v>44720</v>
      </c>
      <c r="C1057" s="41">
        <v>213</v>
      </c>
      <c r="D1057" s="41">
        <v>213</v>
      </c>
      <c r="E1057" s="41">
        <v>163</v>
      </c>
      <c r="F1057" s="41" t="s">
        <v>10506</v>
      </c>
      <c r="G1057" s="41"/>
      <c r="H1057" s="41"/>
      <c r="I1057" s="225">
        <v>69</v>
      </c>
      <c r="J1057" s="41"/>
      <c r="K1057" s="41"/>
      <c r="L1057" s="41"/>
      <c r="M1057" s="41"/>
      <c r="N1057" s="41"/>
      <c r="O1057" s="41"/>
      <c r="Q1057" s="41"/>
      <c r="R1057" s="41">
        <v>72</v>
      </c>
      <c r="S1057" s="41">
        <v>8</v>
      </c>
    </row>
    <row r="1058" spans="1:19" s="40" customFormat="1" ht="13">
      <c r="A1058" s="40" t="s">
        <v>10425</v>
      </c>
      <c r="B1058" s="442">
        <v>44718</v>
      </c>
      <c r="C1058" s="41">
        <v>31</v>
      </c>
      <c r="D1058" s="41">
        <v>27</v>
      </c>
      <c r="E1058" s="41"/>
      <c r="F1058" s="41"/>
      <c r="G1058" s="41"/>
      <c r="H1058" s="41"/>
      <c r="I1058" s="225">
        <v>1</v>
      </c>
      <c r="J1058" s="41"/>
      <c r="K1058" s="41"/>
      <c r="L1058" s="41"/>
      <c r="M1058" s="41"/>
      <c r="N1058" s="41"/>
      <c r="O1058" s="41"/>
      <c r="Q1058" s="41">
        <v>2</v>
      </c>
      <c r="R1058" s="41"/>
      <c r="S1058" s="41"/>
    </row>
    <row r="1059" spans="1:19" s="40" customFormat="1" ht="13">
      <c r="A1059" s="40" t="s">
        <v>10510</v>
      </c>
      <c r="B1059" s="442">
        <v>44741</v>
      </c>
      <c r="C1059" s="41">
        <v>7</v>
      </c>
      <c r="D1059" s="41">
        <v>7</v>
      </c>
      <c r="E1059" s="41"/>
      <c r="F1059" s="41" t="s">
        <v>10520</v>
      </c>
      <c r="G1059" s="41"/>
      <c r="H1059" s="41"/>
      <c r="I1059" s="225">
        <v>5</v>
      </c>
      <c r="J1059" s="41"/>
      <c r="K1059" s="41"/>
      <c r="L1059" s="41"/>
      <c r="M1059" s="41"/>
      <c r="N1059" s="41" t="s">
        <v>10522</v>
      </c>
      <c r="O1059" s="41"/>
      <c r="Q1059" s="41">
        <v>0</v>
      </c>
      <c r="R1059" s="41"/>
      <c r="S1059" s="41"/>
    </row>
    <row r="1060" spans="1:19" s="40" customFormat="1" ht="13">
      <c r="A1060" s="40" t="s">
        <v>10511</v>
      </c>
      <c r="B1060" s="442">
        <v>44741</v>
      </c>
      <c r="C1060" s="41">
        <v>16</v>
      </c>
      <c r="D1060" s="41">
        <v>16</v>
      </c>
      <c r="E1060" s="41"/>
      <c r="F1060" s="41" t="s">
        <v>10521</v>
      </c>
      <c r="G1060" s="41"/>
      <c r="H1060" s="41"/>
      <c r="I1060" s="41"/>
      <c r="J1060" s="41"/>
      <c r="K1060" s="41"/>
      <c r="L1060" s="41"/>
      <c r="M1060" s="41"/>
      <c r="N1060" s="41" t="s">
        <v>10523</v>
      </c>
      <c r="O1060" s="41"/>
      <c r="Q1060" s="41">
        <v>0</v>
      </c>
      <c r="R1060" s="41"/>
      <c r="S1060" s="41"/>
    </row>
    <row r="1061" spans="1:19" s="40" customFormat="1" ht="13">
      <c r="A1061" s="40" t="s">
        <v>10431</v>
      </c>
      <c r="B1061" s="442">
        <v>44740</v>
      </c>
      <c r="C1061" s="41">
        <v>196</v>
      </c>
      <c r="D1061" s="41">
        <v>193</v>
      </c>
      <c r="E1061" s="41"/>
      <c r="F1061" s="41"/>
      <c r="G1061" s="41"/>
      <c r="H1061" s="41"/>
      <c r="I1061" s="225">
        <v>25</v>
      </c>
      <c r="J1061" s="41"/>
      <c r="K1061" s="41"/>
      <c r="L1061" s="41"/>
      <c r="M1061" s="41"/>
      <c r="N1061" s="41"/>
      <c r="O1061" s="41">
        <v>8</v>
      </c>
      <c r="Q1061" s="41"/>
      <c r="R1061" s="41">
        <v>37</v>
      </c>
      <c r="S1061" s="41">
        <v>4</v>
      </c>
    </row>
    <row r="1062" spans="1:19" s="40" customFormat="1" ht="13">
      <c r="A1062" s="40" t="s">
        <v>10538</v>
      </c>
      <c r="B1062" s="178">
        <v>44739</v>
      </c>
      <c r="C1062" s="41">
        <v>28</v>
      </c>
      <c r="D1062" s="41">
        <v>26</v>
      </c>
      <c r="E1062" s="41"/>
      <c r="F1062" s="41" t="s">
        <v>10549</v>
      </c>
      <c r="G1062" s="41"/>
      <c r="H1062" s="41">
        <v>5</v>
      </c>
      <c r="I1062" s="41">
        <v>20</v>
      </c>
      <c r="J1062" s="41"/>
      <c r="K1062" s="41"/>
      <c r="L1062" s="41"/>
      <c r="M1062" s="41"/>
      <c r="N1062" s="41" t="s">
        <v>10550</v>
      </c>
      <c r="O1062" s="41"/>
      <c r="Q1062" s="41"/>
      <c r="R1062" s="41"/>
      <c r="S1062" s="41"/>
    </row>
    <row r="1063" spans="1:19" s="40" customFormat="1" ht="13">
      <c r="A1063" s="40" t="s">
        <v>10535</v>
      </c>
      <c r="B1063" s="442">
        <v>44728</v>
      </c>
      <c r="C1063" s="41"/>
      <c r="D1063" s="41">
        <v>190</v>
      </c>
      <c r="E1063" s="41"/>
      <c r="F1063" s="41"/>
      <c r="G1063" s="41"/>
      <c r="H1063" s="41"/>
      <c r="I1063" s="41"/>
      <c r="J1063" s="41"/>
      <c r="K1063" s="41"/>
      <c r="L1063" s="41"/>
      <c r="M1063" s="41"/>
      <c r="N1063" s="41"/>
      <c r="O1063" s="41"/>
      <c r="Q1063" s="41">
        <v>2</v>
      </c>
      <c r="R1063" s="41"/>
      <c r="S1063" s="41"/>
    </row>
    <row r="1064" spans="1:19" s="40" customFormat="1" ht="13">
      <c r="A1064" s="40" t="s">
        <v>10553</v>
      </c>
      <c r="B1064" s="442">
        <v>44732</v>
      </c>
      <c r="C1064" s="41"/>
      <c r="D1064" s="41">
        <v>3</v>
      </c>
      <c r="E1064" s="41"/>
      <c r="F1064" s="41"/>
      <c r="G1064" s="41"/>
      <c r="H1064" s="41"/>
      <c r="I1064" s="41"/>
      <c r="J1064" s="41"/>
      <c r="K1064" s="41"/>
      <c r="L1064" s="41"/>
      <c r="M1064" s="41"/>
      <c r="N1064" s="41"/>
      <c r="O1064" s="41"/>
      <c r="Q1064" s="41"/>
      <c r="R1064" s="41"/>
      <c r="S1064" s="41"/>
    </row>
    <row r="1065" spans="1:19" s="41" customFormat="1" ht="13">
      <c r="A1065" s="40" t="s">
        <v>10554</v>
      </c>
      <c r="B1065" s="178">
        <v>44732</v>
      </c>
      <c r="D1065" s="41">
        <v>28</v>
      </c>
    </row>
    <row r="1066" spans="1:19" s="41" customFormat="1" ht="13">
      <c r="A1066" s="40" t="s">
        <v>10566</v>
      </c>
      <c r="B1066" s="442">
        <v>44740</v>
      </c>
      <c r="C1066" s="41">
        <v>49</v>
      </c>
      <c r="D1066" s="41">
        <v>49</v>
      </c>
      <c r="I1066" s="229">
        <v>2</v>
      </c>
      <c r="J1066" s="454">
        <v>47</v>
      </c>
      <c r="M1066" s="41">
        <v>2</v>
      </c>
      <c r="O1066" s="41">
        <v>4</v>
      </c>
      <c r="R1066" s="41">
        <v>10</v>
      </c>
    </row>
    <row r="1067" spans="1:19" s="41" customFormat="1" ht="13">
      <c r="A1067" s="40" t="s">
        <v>10571</v>
      </c>
      <c r="B1067" s="442">
        <v>44743</v>
      </c>
      <c r="C1067" s="41">
        <v>214</v>
      </c>
      <c r="D1067" s="41">
        <v>209</v>
      </c>
      <c r="F1067" s="41" t="s">
        <v>10636</v>
      </c>
      <c r="N1067" s="41" t="s">
        <v>10638</v>
      </c>
      <c r="O1067" s="41">
        <v>45</v>
      </c>
      <c r="Q1067" s="41">
        <v>3</v>
      </c>
      <c r="S1067" s="41">
        <v>3</v>
      </c>
    </row>
    <row r="1068" spans="1:19" s="41" customFormat="1" ht="13">
      <c r="A1068" s="40" t="s">
        <v>10580</v>
      </c>
      <c r="B1068" s="442">
        <v>44713</v>
      </c>
      <c r="C1068" s="41">
        <v>32</v>
      </c>
      <c r="D1068" s="41">
        <v>32</v>
      </c>
      <c r="F1068" s="41" t="s">
        <v>10639</v>
      </c>
      <c r="I1068" s="225">
        <v>9</v>
      </c>
      <c r="J1068" s="454">
        <v>23</v>
      </c>
      <c r="N1068" s="41" t="s">
        <v>10640</v>
      </c>
      <c r="R1068" s="41">
        <v>6</v>
      </c>
    </row>
    <row r="1069" spans="1:19" s="41" customFormat="1" ht="13">
      <c r="A1069" s="40" t="s">
        <v>10582</v>
      </c>
      <c r="B1069" s="442">
        <v>44713</v>
      </c>
      <c r="C1069" s="41">
        <v>201</v>
      </c>
      <c r="D1069" s="41">
        <v>201</v>
      </c>
      <c r="I1069" s="225">
        <v>36</v>
      </c>
      <c r="N1069" s="41" t="s">
        <v>10642</v>
      </c>
      <c r="O1069" s="41">
        <v>6</v>
      </c>
      <c r="Q1069" s="41">
        <v>2</v>
      </c>
      <c r="S1069" s="41">
        <v>3</v>
      </c>
    </row>
    <row r="1070" spans="1:19" s="41" customFormat="1" ht="12.65" customHeight="1">
      <c r="A1070" s="40" t="s">
        <v>10591</v>
      </c>
      <c r="B1070" s="442">
        <v>44735</v>
      </c>
      <c r="C1070" s="41">
        <v>15</v>
      </c>
      <c r="D1070" s="41">
        <v>15</v>
      </c>
      <c r="E1070" s="41">
        <v>48</v>
      </c>
      <c r="I1070" s="225">
        <v>2</v>
      </c>
      <c r="J1070" s="454">
        <v>13</v>
      </c>
      <c r="O1070" s="41">
        <v>4</v>
      </c>
    </row>
    <row r="1071" spans="1:19" s="41" customFormat="1" ht="13">
      <c r="A1071" s="40" t="s">
        <v>10595</v>
      </c>
      <c r="B1071" s="442">
        <v>44742</v>
      </c>
      <c r="C1071" s="41">
        <v>91</v>
      </c>
      <c r="D1071" s="41">
        <v>91</v>
      </c>
    </row>
    <row r="1072" spans="1:19" s="41" customFormat="1" ht="13">
      <c r="A1072" s="40" t="s">
        <v>10603</v>
      </c>
      <c r="B1072" s="442">
        <v>44724</v>
      </c>
    </row>
    <row r="1073" spans="1:20" s="41" customFormat="1" ht="13">
      <c r="A1073" s="40" t="s">
        <v>10610</v>
      </c>
      <c r="B1073" s="442">
        <v>44708</v>
      </c>
      <c r="C1073" s="41">
        <v>20</v>
      </c>
      <c r="D1073" s="41">
        <v>20</v>
      </c>
      <c r="I1073" s="225">
        <v>5</v>
      </c>
      <c r="R1073" s="41">
        <v>9</v>
      </c>
    </row>
    <row r="1074" spans="1:20" s="41" customFormat="1" ht="13">
      <c r="A1074" s="40" t="s">
        <v>10652</v>
      </c>
      <c r="B1074" s="442">
        <v>44747</v>
      </c>
      <c r="C1074" s="41">
        <v>72</v>
      </c>
      <c r="D1074" s="41">
        <v>72</v>
      </c>
      <c r="I1074" s="225">
        <v>10</v>
      </c>
      <c r="N1074" s="41" t="s">
        <v>10654</v>
      </c>
      <c r="O1074" s="41">
        <v>6</v>
      </c>
      <c r="Q1074" s="41">
        <v>2</v>
      </c>
    </row>
    <row r="1075" spans="1:20" s="41" customFormat="1" ht="13">
      <c r="A1075" s="40" t="s">
        <v>10653</v>
      </c>
      <c r="B1075" s="442">
        <v>44747</v>
      </c>
      <c r="C1075" s="41">
        <v>257</v>
      </c>
      <c r="D1075" s="41">
        <v>257</v>
      </c>
      <c r="I1075" s="225">
        <v>60</v>
      </c>
      <c r="N1075" s="41" t="s">
        <v>10655</v>
      </c>
      <c r="O1075" s="41">
        <v>42</v>
      </c>
      <c r="Q1075" s="41">
        <v>5</v>
      </c>
    </row>
    <row r="1076" spans="1:20" s="41" customFormat="1" ht="13">
      <c r="A1076" s="40" t="s">
        <v>10620</v>
      </c>
      <c r="B1076" s="442">
        <v>44739</v>
      </c>
      <c r="C1076" s="41">
        <v>393</v>
      </c>
      <c r="D1076" s="41">
        <v>370</v>
      </c>
      <c r="M1076" s="41">
        <v>53</v>
      </c>
      <c r="O1076" s="41">
        <v>82</v>
      </c>
      <c r="Q1076" s="41">
        <v>7</v>
      </c>
      <c r="S1076" s="41">
        <v>5</v>
      </c>
    </row>
    <row r="1077" spans="1:20" s="41" customFormat="1" ht="13">
      <c r="A1077" s="40" t="s">
        <v>10624</v>
      </c>
      <c r="B1077" s="442">
        <v>44695</v>
      </c>
      <c r="C1077" s="41">
        <v>154</v>
      </c>
      <c r="D1077" s="41">
        <v>154</v>
      </c>
      <c r="E1077" s="41">
        <v>41</v>
      </c>
      <c r="I1077" s="225">
        <v>17</v>
      </c>
      <c r="O1077" s="41">
        <v>22</v>
      </c>
      <c r="Q1077" s="41">
        <v>1</v>
      </c>
      <c r="R1077" s="41">
        <v>30</v>
      </c>
    </row>
    <row r="1078" spans="1:20" s="41" customFormat="1" ht="13">
      <c r="A1078" s="40" t="s">
        <v>10680</v>
      </c>
      <c r="B1078" s="442">
        <v>44750</v>
      </c>
      <c r="C1078" s="41">
        <v>104</v>
      </c>
      <c r="D1078" s="41">
        <v>104</v>
      </c>
      <c r="F1078" s="41" t="s">
        <v>10731</v>
      </c>
      <c r="N1078" s="41" t="s">
        <v>10732</v>
      </c>
      <c r="O1078" s="41">
        <v>10</v>
      </c>
    </row>
    <row r="1079" spans="1:20" s="41" customFormat="1" ht="13">
      <c r="A1079" s="40" t="s">
        <v>10736</v>
      </c>
      <c r="B1079" s="443">
        <v>44750</v>
      </c>
      <c r="C1079" s="41">
        <v>1782</v>
      </c>
      <c r="D1079" s="41">
        <v>1782</v>
      </c>
      <c r="I1079" s="225">
        <v>139</v>
      </c>
      <c r="O1079" s="41">
        <v>264</v>
      </c>
      <c r="R1079" s="41">
        <v>436</v>
      </c>
      <c r="S1079" s="41">
        <v>38</v>
      </c>
    </row>
    <row r="1080" spans="1:20" s="41" customFormat="1" ht="13">
      <c r="A1080" s="40" t="s">
        <v>10737</v>
      </c>
      <c r="B1080" s="443">
        <v>44750</v>
      </c>
      <c r="C1080" s="41">
        <v>742</v>
      </c>
      <c r="D1080" s="41">
        <v>742</v>
      </c>
      <c r="I1080" s="225">
        <v>111</v>
      </c>
      <c r="O1080" s="41">
        <v>141</v>
      </c>
      <c r="R1080" s="41">
        <v>213</v>
      </c>
      <c r="S1080" s="41">
        <v>17</v>
      </c>
    </row>
    <row r="1081" spans="1:20" s="41" customFormat="1" ht="13">
      <c r="A1081" s="40" t="s">
        <v>10688</v>
      </c>
      <c r="B1081" s="442">
        <v>44753</v>
      </c>
      <c r="C1081" s="41">
        <v>193</v>
      </c>
      <c r="D1081" s="41">
        <v>198</v>
      </c>
      <c r="I1081" s="225">
        <v>59</v>
      </c>
      <c r="O1081" s="41">
        <v>51</v>
      </c>
      <c r="Q1081" s="41">
        <v>4</v>
      </c>
      <c r="S1081" s="41">
        <v>7</v>
      </c>
      <c r="T1081" s="41" t="s">
        <v>10742</v>
      </c>
    </row>
    <row r="1082" spans="1:20" s="41" customFormat="1" ht="13">
      <c r="A1082" s="40" t="s">
        <v>10696</v>
      </c>
      <c r="B1082" s="442">
        <v>44751</v>
      </c>
      <c r="C1082" s="41">
        <v>1</v>
      </c>
      <c r="D1082" s="41">
        <v>1</v>
      </c>
      <c r="J1082" s="41">
        <v>1</v>
      </c>
      <c r="N1082" s="41">
        <v>2880</v>
      </c>
      <c r="Q1082" s="41">
        <v>1</v>
      </c>
    </row>
    <row r="1083" spans="1:20" s="41" customFormat="1" ht="13">
      <c r="A1083" s="40" t="s">
        <v>10702</v>
      </c>
      <c r="B1083" s="442">
        <v>44750</v>
      </c>
      <c r="C1083" s="41">
        <v>52</v>
      </c>
      <c r="D1083" s="41">
        <v>53</v>
      </c>
      <c r="I1083" s="225">
        <v>6</v>
      </c>
      <c r="J1083" s="41">
        <v>47</v>
      </c>
      <c r="L1083" s="41">
        <v>3</v>
      </c>
      <c r="M1083" s="41">
        <v>2</v>
      </c>
      <c r="Q1083" s="41">
        <v>1</v>
      </c>
      <c r="R1083" s="41">
        <v>7</v>
      </c>
      <c r="S1083" s="41">
        <v>3</v>
      </c>
    </row>
    <row r="1084" spans="1:20" s="41" customFormat="1" ht="13">
      <c r="A1084" s="40" t="s">
        <v>10708</v>
      </c>
      <c r="B1084" s="442">
        <v>44751</v>
      </c>
      <c r="C1084" s="41">
        <v>3</v>
      </c>
      <c r="D1084" s="41">
        <v>3</v>
      </c>
      <c r="N1084" s="41">
        <v>3085</v>
      </c>
    </row>
    <row r="1085" spans="1:20" s="41" customFormat="1" ht="13">
      <c r="A1085" s="40" t="s">
        <v>10711</v>
      </c>
      <c r="B1085" s="442">
        <v>44750</v>
      </c>
      <c r="C1085" s="41">
        <v>2</v>
      </c>
      <c r="D1085" s="41">
        <v>2</v>
      </c>
      <c r="I1085" s="225">
        <v>1</v>
      </c>
      <c r="J1085" s="41">
        <v>1</v>
      </c>
      <c r="N1085" s="41">
        <v>3050</v>
      </c>
      <c r="O1085" s="41">
        <v>1</v>
      </c>
    </row>
    <row r="1086" spans="1:20" s="41" customFormat="1" ht="13">
      <c r="A1086" s="40" t="s">
        <v>10719</v>
      </c>
      <c r="B1086" s="442">
        <v>44753</v>
      </c>
      <c r="C1086" s="41">
        <v>1</v>
      </c>
      <c r="D1086" s="41">
        <v>1</v>
      </c>
      <c r="F1086" s="41" t="s">
        <v>1364</v>
      </c>
      <c r="I1086" s="41">
        <v>1</v>
      </c>
      <c r="N1086" s="41">
        <v>2160</v>
      </c>
      <c r="O1086" s="41">
        <v>1</v>
      </c>
      <c r="S1086" s="41">
        <v>1</v>
      </c>
    </row>
    <row r="1087" spans="1:20" s="41" customFormat="1" ht="13">
      <c r="A1087" s="40" t="s">
        <v>10726</v>
      </c>
      <c r="B1087" s="442">
        <v>44750</v>
      </c>
      <c r="C1087" s="41">
        <v>73</v>
      </c>
      <c r="D1087" s="41">
        <v>73</v>
      </c>
      <c r="I1087" s="225">
        <v>12</v>
      </c>
      <c r="N1087" s="41" t="s">
        <v>10753</v>
      </c>
      <c r="O1087" s="41">
        <v>6</v>
      </c>
    </row>
    <row r="1088" spans="1:20" s="41" customFormat="1" ht="13">
      <c r="A1088" s="40" t="s">
        <v>10757</v>
      </c>
      <c r="B1088" s="442">
        <v>44754</v>
      </c>
      <c r="C1088" s="41">
        <v>88</v>
      </c>
      <c r="D1088" s="41">
        <v>88</v>
      </c>
      <c r="Q1088" s="41">
        <v>2</v>
      </c>
    </row>
    <row r="1089" spans="1:19" s="41" customFormat="1" ht="13">
      <c r="A1089" s="40" t="s">
        <v>10765</v>
      </c>
      <c r="B1089" s="442">
        <v>44761</v>
      </c>
      <c r="C1089" s="41">
        <v>18</v>
      </c>
      <c r="D1089" s="41">
        <v>20</v>
      </c>
      <c r="I1089" s="225">
        <v>3</v>
      </c>
      <c r="O1089" s="41">
        <v>2</v>
      </c>
      <c r="Q1089" s="41">
        <v>1</v>
      </c>
      <c r="S1089" s="41">
        <v>0</v>
      </c>
    </row>
    <row r="1090" spans="1:19" s="41" customFormat="1" ht="13">
      <c r="A1090" s="40" t="s">
        <v>10771</v>
      </c>
      <c r="B1090" s="442">
        <v>44758</v>
      </c>
      <c r="C1090" s="41">
        <v>4</v>
      </c>
      <c r="D1090" s="41">
        <v>4</v>
      </c>
      <c r="J1090" s="41">
        <v>4</v>
      </c>
      <c r="N1090" s="41">
        <v>3427.5</v>
      </c>
    </row>
    <row r="1091" spans="1:19" s="41" customFormat="1" ht="13">
      <c r="A1091" s="40" t="s">
        <v>10775</v>
      </c>
      <c r="B1091" s="442">
        <v>44741</v>
      </c>
      <c r="C1091" s="41">
        <v>63</v>
      </c>
      <c r="D1091" s="41">
        <v>62</v>
      </c>
      <c r="J1091" s="454">
        <v>63</v>
      </c>
      <c r="R1091" s="41">
        <v>4</v>
      </c>
    </row>
    <row r="1092" spans="1:19" s="41" customFormat="1" ht="13">
      <c r="A1092" s="40" t="s">
        <v>10781</v>
      </c>
      <c r="B1092" s="442">
        <v>44762</v>
      </c>
      <c r="C1092" s="41">
        <v>2647</v>
      </c>
      <c r="D1092" s="41">
        <v>2663</v>
      </c>
      <c r="F1092" s="41" t="s">
        <v>10809</v>
      </c>
      <c r="I1092" s="225">
        <v>93</v>
      </c>
      <c r="N1092" s="41" t="s">
        <v>10810</v>
      </c>
      <c r="Q1092" s="41">
        <v>16</v>
      </c>
      <c r="R1092" s="41">
        <v>96</v>
      </c>
    </row>
    <row r="1093" spans="1:19" s="41" customFormat="1" ht="13">
      <c r="A1093" s="40" t="s">
        <v>10784</v>
      </c>
      <c r="B1093" s="442">
        <v>44762</v>
      </c>
      <c r="C1093" s="41">
        <v>18</v>
      </c>
      <c r="D1093" s="41">
        <v>21</v>
      </c>
    </row>
    <row r="1094" spans="1:19" s="41" customFormat="1" ht="13">
      <c r="A1094" s="40" t="s">
        <v>10790</v>
      </c>
      <c r="B1094" s="442">
        <v>44763</v>
      </c>
      <c r="C1094" s="41">
        <v>822</v>
      </c>
      <c r="D1094" s="41">
        <v>807</v>
      </c>
      <c r="Q1094" s="41">
        <v>3</v>
      </c>
    </row>
    <row r="1095" spans="1:19" s="41" customFormat="1" ht="13">
      <c r="A1095" s="40" t="s">
        <v>10790</v>
      </c>
      <c r="B1095" s="442">
        <v>44763</v>
      </c>
      <c r="C1095" s="41">
        <v>393</v>
      </c>
      <c r="D1095" s="41">
        <v>381</v>
      </c>
    </row>
    <row r="1096" spans="1:19" s="41" customFormat="1" ht="13">
      <c r="A1096" s="40" t="s">
        <v>10790</v>
      </c>
      <c r="B1096" s="442">
        <v>44763</v>
      </c>
      <c r="C1096" s="41">
        <v>234</v>
      </c>
      <c r="D1096" s="41">
        <v>233</v>
      </c>
    </row>
    <row r="1097" spans="1:19" s="41" customFormat="1" ht="13">
      <c r="A1097" s="40" t="s">
        <v>10829</v>
      </c>
      <c r="B1097" s="442">
        <v>44756</v>
      </c>
      <c r="C1097" s="41">
        <v>202</v>
      </c>
      <c r="D1097" s="41">
        <v>206</v>
      </c>
      <c r="F1097" s="41" t="s">
        <v>10884</v>
      </c>
      <c r="I1097" s="225">
        <v>39</v>
      </c>
      <c r="N1097" s="41" t="s">
        <v>10886</v>
      </c>
      <c r="O1097" s="41">
        <v>17</v>
      </c>
    </row>
    <row r="1098" spans="1:19" s="41" customFormat="1" ht="13">
      <c r="A1098" s="40" t="s">
        <v>10836</v>
      </c>
      <c r="B1098" s="442">
        <v>44753</v>
      </c>
      <c r="C1098" s="41">
        <v>32</v>
      </c>
      <c r="D1098" s="41">
        <v>32</v>
      </c>
      <c r="J1098" s="41">
        <v>32</v>
      </c>
      <c r="O1098" s="41">
        <v>3</v>
      </c>
      <c r="R1098" s="41">
        <v>1</v>
      </c>
      <c r="S1098" s="41">
        <v>0</v>
      </c>
    </row>
    <row r="1099" spans="1:19" s="41" customFormat="1" ht="13">
      <c r="A1099" s="40" t="s">
        <v>10841</v>
      </c>
      <c r="B1099" s="442">
        <v>44657</v>
      </c>
      <c r="E1099" s="41">
        <v>2</v>
      </c>
    </row>
    <row r="1100" spans="1:19" s="41" customFormat="1" ht="13">
      <c r="A1100" s="40" t="s">
        <v>10860</v>
      </c>
      <c r="B1100" s="442">
        <v>44657</v>
      </c>
      <c r="D1100" s="41">
        <v>1</v>
      </c>
      <c r="F1100" s="41" t="s">
        <v>993</v>
      </c>
      <c r="J1100" s="41">
        <v>1</v>
      </c>
      <c r="N1100" s="41">
        <v>2700</v>
      </c>
      <c r="Q1100" s="41">
        <v>1</v>
      </c>
    </row>
    <row r="1101" spans="1:19" s="41" customFormat="1" ht="13">
      <c r="A1101" s="40" t="s">
        <v>10844</v>
      </c>
      <c r="B1101" s="442">
        <v>44764</v>
      </c>
      <c r="C1101" s="41">
        <v>1</v>
      </c>
      <c r="D1101" s="41">
        <v>1</v>
      </c>
      <c r="F1101" s="41" t="s">
        <v>2388</v>
      </c>
      <c r="J1101" s="41">
        <v>1</v>
      </c>
      <c r="N1101" s="41">
        <v>3270</v>
      </c>
      <c r="O1101" s="41">
        <v>1</v>
      </c>
    </row>
    <row r="1102" spans="1:19" s="41" customFormat="1" ht="13">
      <c r="A1102" s="40" t="s">
        <v>10873</v>
      </c>
      <c r="B1102" s="442">
        <v>44756</v>
      </c>
      <c r="C1102" s="41">
        <v>16</v>
      </c>
      <c r="D1102" s="41">
        <v>16</v>
      </c>
      <c r="F1102" s="41" t="s">
        <v>10870</v>
      </c>
      <c r="O1102" s="41">
        <v>2</v>
      </c>
      <c r="Q1102" s="41">
        <v>1</v>
      </c>
    </row>
    <row r="1103" spans="1:19" s="41" customFormat="1" ht="13">
      <c r="A1103" s="40" t="s">
        <v>10867</v>
      </c>
      <c r="B1103" s="442">
        <v>44756</v>
      </c>
      <c r="C1103" s="41">
        <v>21</v>
      </c>
      <c r="D1103" s="41">
        <v>21</v>
      </c>
      <c r="F1103" s="41" t="s">
        <v>10872</v>
      </c>
      <c r="O1103" s="41">
        <v>0</v>
      </c>
      <c r="Q1103" s="41">
        <v>0</v>
      </c>
    </row>
    <row r="1104" spans="1:19" s="41" customFormat="1" ht="13">
      <c r="A1104" s="40" t="s">
        <v>10850</v>
      </c>
      <c r="B1104" s="442">
        <v>44757</v>
      </c>
      <c r="C1104" s="41">
        <v>985</v>
      </c>
      <c r="D1104" s="41">
        <v>975</v>
      </c>
      <c r="Q1104" s="41">
        <v>5</v>
      </c>
      <c r="R1104" s="41">
        <v>87</v>
      </c>
    </row>
    <row r="1105" spans="1:20" s="41" customFormat="1" ht="13">
      <c r="A1105" s="40" t="s">
        <v>10893</v>
      </c>
      <c r="B1105" s="442">
        <v>44736</v>
      </c>
      <c r="C1105" s="41">
        <v>304</v>
      </c>
      <c r="D1105" s="41">
        <v>301</v>
      </c>
      <c r="F1105" s="41" t="s">
        <v>10898</v>
      </c>
      <c r="I1105" s="225">
        <v>23</v>
      </c>
      <c r="M1105" s="41">
        <v>8</v>
      </c>
      <c r="N1105" s="41" t="s">
        <v>10899</v>
      </c>
      <c r="O1105" s="41">
        <v>18</v>
      </c>
      <c r="R1105" s="41">
        <v>42</v>
      </c>
      <c r="S1105" s="41">
        <v>0</v>
      </c>
    </row>
    <row r="1106" spans="1:20" s="41" customFormat="1" ht="13">
      <c r="A1106" s="40" t="s">
        <v>6692</v>
      </c>
      <c r="B1106" s="473">
        <v>44756</v>
      </c>
      <c r="C1106" s="115">
        <v>8066</v>
      </c>
      <c r="D1106" s="41">
        <v>8168</v>
      </c>
      <c r="I1106" s="225">
        <v>922</v>
      </c>
      <c r="L1106" s="41">
        <v>20</v>
      </c>
      <c r="O1106" s="41">
        <v>593</v>
      </c>
      <c r="Q1106" s="41">
        <v>35</v>
      </c>
      <c r="S1106" s="41">
        <v>11</v>
      </c>
    </row>
    <row r="1107" spans="1:20" s="41" customFormat="1" ht="13">
      <c r="A1107" s="40" t="s">
        <v>1861</v>
      </c>
      <c r="B1107" s="473">
        <v>44571</v>
      </c>
      <c r="C1107" s="115">
        <v>42</v>
      </c>
      <c r="D1107" s="41">
        <v>42</v>
      </c>
      <c r="F1107" s="41" t="s">
        <v>1172</v>
      </c>
      <c r="J1107" s="41">
        <v>42</v>
      </c>
    </row>
    <row r="1108" spans="1:20" s="41" customFormat="1" ht="13">
      <c r="A1108" s="40" t="s">
        <v>10912</v>
      </c>
      <c r="B1108" s="473">
        <v>44621</v>
      </c>
      <c r="C1108" s="115">
        <v>12</v>
      </c>
      <c r="D1108" s="41">
        <v>12</v>
      </c>
      <c r="Q1108" s="41">
        <v>9</v>
      </c>
    </row>
    <row r="1109" spans="1:20" s="41" customFormat="1" ht="13">
      <c r="A1109" s="40" t="s">
        <v>10918</v>
      </c>
      <c r="B1109" s="473">
        <v>44772</v>
      </c>
      <c r="C1109" s="115">
        <v>199</v>
      </c>
      <c r="D1109" s="41">
        <v>200</v>
      </c>
      <c r="F1109" s="41" t="s">
        <v>10946</v>
      </c>
      <c r="Q1109" s="41">
        <v>1</v>
      </c>
      <c r="S1109" s="41">
        <v>2</v>
      </c>
    </row>
    <row r="1110" spans="1:20" s="41" customFormat="1" ht="13">
      <c r="A1110" s="40" t="s">
        <v>10947</v>
      </c>
      <c r="B1110" s="473">
        <v>44769</v>
      </c>
      <c r="C1110" s="115">
        <v>15</v>
      </c>
      <c r="D1110" s="41">
        <v>15</v>
      </c>
      <c r="I1110" s="225">
        <v>4</v>
      </c>
      <c r="J1110" s="41">
        <v>11</v>
      </c>
      <c r="N1110" s="41" t="s">
        <v>10951</v>
      </c>
    </row>
    <row r="1111" spans="1:20" s="41" customFormat="1" ht="13">
      <c r="A1111" s="40" t="s">
        <v>10950</v>
      </c>
      <c r="B1111" s="473">
        <v>44769</v>
      </c>
      <c r="C1111" s="115">
        <v>19</v>
      </c>
      <c r="D1111" s="41">
        <v>19</v>
      </c>
      <c r="I1111" s="225">
        <v>7</v>
      </c>
      <c r="J1111" s="41">
        <v>12</v>
      </c>
      <c r="N1111" s="41" t="s">
        <v>10952</v>
      </c>
    </row>
    <row r="1112" spans="1:20" s="41" customFormat="1" ht="13">
      <c r="A1112" s="40" t="s">
        <v>10928</v>
      </c>
      <c r="B1112" s="473">
        <v>44761</v>
      </c>
      <c r="C1112" s="115">
        <v>186</v>
      </c>
      <c r="D1112" s="41">
        <v>169</v>
      </c>
      <c r="I1112" s="225">
        <v>90</v>
      </c>
      <c r="N1112" s="41" t="s">
        <v>10958</v>
      </c>
      <c r="O1112" s="41">
        <v>50</v>
      </c>
      <c r="Q1112" s="41">
        <v>18</v>
      </c>
    </row>
    <row r="1113" spans="1:20" s="41" customFormat="1" ht="13">
      <c r="A1113" s="40" t="s">
        <v>6037</v>
      </c>
      <c r="B1113" s="473">
        <v>44774</v>
      </c>
      <c r="C1113" s="115">
        <v>20</v>
      </c>
      <c r="D1113" s="41">
        <v>20</v>
      </c>
      <c r="F1113" s="41" t="s">
        <v>10962</v>
      </c>
      <c r="N1113" s="41" t="s">
        <v>10963</v>
      </c>
    </row>
    <row r="1114" spans="1:20" s="41" customFormat="1" ht="13">
      <c r="A1114" s="40" t="s">
        <v>10937</v>
      </c>
      <c r="B1114" s="473">
        <v>44773</v>
      </c>
      <c r="C1114" s="115"/>
      <c r="N1114" s="41">
        <v>3015</v>
      </c>
    </row>
    <row r="1115" spans="1:20" s="41" customFormat="1" ht="13">
      <c r="A1115" s="40" t="s">
        <v>10971</v>
      </c>
      <c r="B1115" s="473">
        <v>44775</v>
      </c>
      <c r="C1115" s="115">
        <v>2</v>
      </c>
      <c r="D1115" s="41">
        <v>2</v>
      </c>
      <c r="J1115" s="41">
        <v>2</v>
      </c>
      <c r="O1115" s="41">
        <v>2</v>
      </c>
    </row>
    <row r="1116" spans="1:20" s="41" customFormat="1" ht="13">
      <c r="A1116" s="40" t="s">
        <v>10976</v>
      </c>
      <c r="B1116" s="473">
        <v>44778</v>
      </c>
      <c r="C1116" s="115"/>
      <c r="T1116" s="41" t="s">
        <v>11011</v>
      </c>
    </row>
    <row r="1117" spans="1:20" s="41" customFormat="1" ht="13">
      <c r="A1117" s="40" t="s">
        <v>10981</v>
      </c>
      <c r="B1117" s="473">
        <v>44776</v>
      </c>
      <c r="C1117" s="115">
        <v>130</v>
      </c>
      <c r="D1117" s="41">
        <v>130</v>
      </c>
      <c r="Q1117" s="41">
        <v>5</v>
      </c>
    </row>
    <row r="1118" spans="1:20" s="41" customFormat="1" ht="13">
      <c r="A1118" s="40" t="s">
        <v>10990</v>
      </c>
      <c r="B1118" s="475">
        <v>44682</v>
      </c>
      <c r="C1118" s="115">
        <v>90</v>
      </c>
      <c r="D1118" s="41">
        <v>90</v>
      </c>
      <c r="I1118" s="488">
        <v>18</v>
      </c>
      <c r="J1118" s="41">
        <v>72</v>
      </c>
      <c r="M1118" s="41">
        <v>12</v>
      </c>
      <c r="N1118" s="41" t="s">
        <v>11014</v>
      </c>
      <c r="Q1118" s="41">
        <v>2</v>
      </c>
      <c r="R1118" s="41">
        <v>21</v>
      </c>
      <c r="S1118" s="41">
        <v>0</v>
      </c>
    </row>
    <row r="1119" spans="1:20" s="41" customFormat="1" ht="13">
      <c r="A1119" s="40" t="s">
        <v>10989</v>
      </c>
      <c r="B1119" s="473">
        <v>44682</v>
      </c>
      <c r="C1119" s="115">
        <v>72</v>
      </c>
      <c r="D1119" s="41">
        <v>72</v>
      </c>
      <c r="R1119" s="41">
        <v>6</v>
      </c>
      <c r="S1119" s="41">
        <v>0</v>
      </c>
    </row>
    <row r="1120" spans="1:20" s="41" customFormat="1" ht="13">
      <c r="A1120" s="40" t="s">
        <v>10994</v>
      </c>
      <c r="B1120" s="473">
        <v>44776</v>
      </c>
      <c r="C1120" s="115">
        <v>47</v>
      </c>
      <c r="D1120" s="41">
        <v>47</v>
      </c>
      <c r="N1120" s="41" t="s">
        <v>11017</v>
      </c>
      <c r="S1120" s="41">
        <v>3</v>
      </c>
    </row>
    <row r="1121" spans="1:19" s="41" customFormat="1" ht="13">
      <c r="A1121" s="40" t="s">
        <v>11001</v>
      </c>
      <c r="B1121" s="473">
        <v>44785</v>
      </c>
      <c r="C1121" s="115">
        <v>222</v>
      </c>
      <c r="D1121" s="41">
        <v>222</v>
      </c>
      <c r="I1121" s="225">
        <v>24</v>
      </c>
      <c r="M1121" s="41">
        <v>27</v>
      </c>
      <c r="O1121" s="41">
        <v>31</v>
      </c>
      <c r="Q1121" s="41">
        <v>2</v>
      </c>
    </row>
    <row r="1122" spans="1:19" s="41" customFormat="1" ht="13">
      <c r="A1122" s="40" t="s">
        <v>11006</v>
      </c>
      <c r="B1122" s="473">
        <v>44743</v>
      </c>
      <c r="C1122" s="115">
        <v>49</v>
      </c>
      <c r="D1122" s="41">
        <v>48</v>
      </c>
    </row>
    <row r="1123" spans="1:19" s="41" customFormat="1" ht="13">
      <c r="A1123" s="40" t="s">
        <v>11064</v>
      </c>
      <c r="B1123" s="442">
        <v>44789</v>
      </c>
      <c r="C1123" s="115">
        <v>4</v>
      </c>
      <c r="D1123" s="41">
        <v>4</v>
      </c>
      <c r="E1123" s="41">
        <v>9</v>
      </c>
      <c r="H1123" s="41">
        <v>1</v>
      </c>
      <c r="I1123" s="41">
        <v>1</v>
      </c>
      <c r="J1123" s="41">
        <v>2</v>
      </c>
      <c r="Q1123" s="41">
        <v>0</v>
      </c>
    </row>
    <row r="1124" spans="1:19" s="41" customFormat="1" ht="13">
      <c r="A1124" s="40" t="s">
        <v>11079</v>
      </c>
      <c r="B1124" s="442">
        <v>44784</v>
      </c>
      <c r="C1124" s="115"/>
      <c r="F1124" t="s">
        <v>11080</v>
      </c>
    </row>
    <row r="1125" spans="1:19" s="41" customFormat="1" ht="13">
      <c r="A1125" s="40" t="s">
        <v>11081</v>
      </c>
      <c r="B1125" s="178">
        <v>44784</v>
      </c>
      <c r="C1125" s="115"/>
      <c r="F1125" t="s">
        <v>11082</v>
      </c>
    </row>
    <row r="1126" spans="1:19" s="41" customFormat="1" ht="13">
      <c r="A1126" s="40" t="s">
        <v>11052</v>
      </c>
      <c r="B1126" s="442">
        <v>44785</v>
      </c>
      <c r="C1126" s="115">
        <v>170</v>
      </c>
      <c r="D1126" s="41">
        <v>170</v>
      </c>
      <c r="E1126" s="41">
        <v>155</v>
      </c>
      <c r="I1126" s="225">
        <v>36</v>
      </c>
      <c r="J1126" s="41">
        <v>114</v>
      </c>
      <c r="Q1126" s="41">
        <v>11</v>
      </c>
    </row>
    <row r="1127" spans="1:19" s="41" customFormat="1" ht="13">
      <c r="A1127" s="40" t="s">
        <v>11046</v>
      </c>
      <c r="B1127" s="442">
        <v>44786</v>
      </c>
      <c r="C1127" s="115">
        <v>407</v>
      </c>
      <c r="D1127" s="41">
        <v>398</v>
      </c>
      <c r="H1127" s="440">
        <v>33</v>
      </c>
      <c r="I1127" s="225">
        <v>81</v>
      </c>
      <c r="Q1127" s="41">
        <v>3</v>
      </c>
    </row>
    <row r="1128" spans="1:19" s="41" customFormat="1" ht="13">
      <c r="A1128" s="40" t="s">
        <v>11041</v>
      </c>
      <c r="B1128" s="442">
        <v>44770</v>
      </c>
      <c r="C1128" s="115">
        <v>13</v>
      </c>
      <c r="D1128" s="41">
        <v>13</v>
      </c>
      <c r="S1128" s="41">
        <v>1</v>
      </c>
    </row>
    <row r="1129" spans="1:19" s="41" customFormat="1" ht="13">
      <c r="A1129" s="40" t="s">
        <v>11035</v>
      </c>
      <c r="B1129" s="442">
        <v>44790</v>
      </c>
      <c r="C1129" s="115">
        <v>183</v>
      </c>
      <c r="D1129" s="41">
        <v>183</v>
      </c>
      <c r="H1129" s="489">
        <v>47</v>
      </c>
      <c r="I1129" s="225">
        <v>79</v>
      </c>
      <c r="O1129" s="41">
        <v>59</v>
      </c>
      <c r="Q1129" s="41">
        <v>3</v>
      </c>
    </row>
    <row r="1130" spans="1:19" s="41" customFormat="1" ht="13">
      <c r="A1130" s="40" t="s">
        <v>11028</v>
      </c>
      <c r="B1130" s="442">
        <v>44790</v>
      </c>
      <c r="C1130" s="115">
        <v>1</v>
      </c>
      <c r="D1130" s="41">
        <v>1</v>
      </c>
      <c r="J1130" s="41">
        <v>1</v>
      </c>
      <c r="Q1130" s="41">
        <v>1</v>
      </c>
    </row>
    <row r="1131" spans="1:19" s="41" customFormat="1" ht="13">
      <c r="A1131" s="40" t="s">
        <v>626</v>
      </c>
      <c r="B1131" s="442">
        <v>44785</v>
      </c>
      <c r="C1131" s="115">
        <v>631</v>
      </c>
      <c r="D1131" s="41">
        <v>631</v>
      </c>
      <c r="I1131" s="225">
        <v>68</v>
      </c>
    </row>
    <row r="1132" spans="1:19" s="41" customFormat="1" ht="13">
      <c r="A1132" s="40" t="s">
        <v>11095</v>
      </c>
      <c r="B1132" s="473">
        <v>44793</v>
      </c>
      <c r="C1132" s="115">
        <v>1312</v>
      </c>
      <c r="D1132" s="41">
        <v>1312</v>
      </c>
      <c r="I1132" s="225">
        <v>154</v>
      </c>
      <c r="Q1132" s="41">
        <v>5</v>
      </c>
    </row>
    <row r="1133" spans="1:19" s="41" customFormat="1" ht="13">
      <c r="A1133" s="40" t="s">
        <v>11103</v>
      </c>
      <c r="B1133" s="473">
        <v>44790</v>
      </c>
      <c r="C1133" s="115">
        <v>1</v>
      </c>
      <c r="D1133" s="41">
        <v>1</v>
      </c>
      <c r="F1133" s="41" t="s">
        <v>1016</v>
      </c>
      <c r="I1133" s="41">
        <v>1</v>
      </c>
      <c r="N1133" s="41">
        <v>2140</v>
      </c>
      <c r="S1133" s="41">
        <v>1</v>
      </c>
    </row>
    <row r="1134" spans="1:19" s="41" customFormat="1" ht="13">
      <c r="A1134" s="40" t="s">
        <v>11104</v>
      </c>
      <c r="B1134" s="473">
        <v>44792</v>
      </c>
      <c r="C1134" s="115">
        <v>14</v>
      </c>
      <c r="D1134" s="41">
        <v>14</v>
      </c>
      <c r="G1134" s="41">
        <v>1</v>
      </c>
      <c r="H1134" s="41">
        <v>2</v>
      </c>
      <c r="I1134" s="41">
        <v>5</v>
      </c>
      <c r="J1134" s="41">
        <v>6</v>
      </c>
      <c r="L1134" s="41">
        <v>1</v>
      </c>
      <c r="S1134" s="41">
        <v>2</v>
      </c>
    </row>
    <row r="1135" spans="1:19" s="41" customFormat="1" ht="13">
      <c r="A1135" s="40" t="s">
        <v>11123</v>
      </c>
      <c r="B1135" s="473">
        <v>44788</v>
      </c>
      <c r="C1135" s="115">
        <v>93</v>
      </c>
      <c r="D1135" s="41">
        <v>93</v>
      </c>
      <c r="F1135" s="41" t="s">
        <v>11133</v>
      </c>
      <c r="N1135" s="41" t="s">
        <v>11134</v>
      </c>
    </row>
    <row r="1136" spans="1:19" s="41" customFormat="1" ht="13">
      <c r="A1136" s="40" t="s">
        <v>11128</v>
      </c>
      <c r="B1136" s="473">
        <v>44805</v>
      </c>
      <c r="C1136" s="115">
        <v>2</v>
      </c>
      <c r="D1136" s="41">
        <v>2</v>
      </c>
      <c r="I1136" s="41">
        <v>1</v>
      </c>
      <c r="J1136" s="41">
        <v>1</v>
      </c>
      <c r="N1136" s="41">
        <v>2337.5</v>
      </c>
    </row>
    <row r="1137" spans="1:20" s="41" customFormat="1" ht="13">
      <c r="A1137" s="40" t="s">
        <v>11136</v>
      </c>
      <c r="B1137" s="473">
        <v>44799</v>
      </c>
      <c r="C1137" s="115">
        <v>98</v>
      </c>
      <c r="D1137" s="41">
        <v>98</v>
      </c>
      <c r="G1137" s="41">
        <v>7</v>
      </c>
      <c r="H1137" s="41">
        <v>9</v>
      </c>
      <c r="I1137" s="41">
        <v>35</v>
      </c>
      <c r="J1137" s="41">
        <v>47</v>
      </c>
      <c r="M1137" s="41">
        <v>50</v>
      </c>
      <c r="N1137" s="41" t="s">
        <v>11144</v>
      </c>
      <c r="Q1137" s="41">
        <v>2</v>
      </c>
    </row>
    <row r="1138" spans="1:20" s="41" customFormat="1" ht="13">
      <c r="A1138" s="40" t="s">
        <v>11138</v>
      </c>
      <c r="B1138" s="473"/>
      <c r="C1138" s="115">
        <v>109</v>
      </c>
      <c r="D1138" s="41">
        <v>109</v>
      </c>
      <c r="F1138" s="41" t="s">
        <v>11145</v>
      </c>
      <c r="N1138" s="41" t="s">
        <v>11146</v>
      </c>
      <c r="O1138" s="41">
        <v>41</v>
      </c>
      <c r="Q1138" s="41">
        <v>2</v>
      </c>
      <c r="S1138" s="41">
        <v>1</v>
      </c>
    </row>
    <row r="1139" spans="1:20" s="41" customFormat="1" ht="13">
      <c r="A1139" s="40" t="s">
        <v>11142</v>
      </c>
      <c r="B1139" s="473">
        <v>44799</v>
      </c>
      <c r="C1139" s="115">
        <v>5</v>
      </c>
      <c r="D1139" s="41">
        <v>5</v>
      </c>
      <c r="Q1139" s="41">
        <v>1</v>
      </c>
    </row>
    <row r="1140" spans="1:20" s="41" customFormat="1" ht="13">
      <c r="A1140" s="40" t="s">
        <v>11166</v>
      </c>
      <c r="B1140" s="473">
        <v>44794</v>
      </c>
      <c r="C1140" s="115">
        <v>50</v>
      </c>
      <c r="D1140" s="41">
        <v>50</v>
      </c>
      <c r="O1140" s="41">
        <v>9</v>
      </c>
    </row>
    <row r="1141" spans="1:20" s="41" customFormat="1" ht="13">
      <c r="A1141" s="40" t="s">
        <v>11172</v>
      </c>
      <c r="B1141" s="473">
        <v>44797</v>
      </c>
      <c r="C1141" s="115">
        <v>16</v>
      </c>
      <c r="D1141" s="41">
        <v>16</v>
      </c>
      <c r="F1141" s="41" t="s">
        <v>11185</v>
      </c>
    </row>
    <row r="1142" spans="1:20" s="41" customFormat="1" ht="13">
      <c r="A1142" s="40" t="s">
        <v>11176</v>
      </c>
      <c r="B1142" s="473">
        <v>44783</v>
      </c>
      <c r="C1142" s="115">
        <v>4</v>
      </c>
      <c r="D1142" s="41">
        <v>4</v>
      </c>
      <c r="H1142" s="41">
        <v>2</v>
      </c>
      <c r="I1142" s="41">
        <v>2</v>
      </c>
      <c r="O1142" s="41">
        <v>2</v>
      </c>
    </row>
    <row r="1143" spans="1:20" s="41" customFormat="1" ht="13">
      <c r="A1143" s="40" t="s">
        <v>8370</v>
      </c>
      <c r="B1143" s="473">
        <v>44810</v>
      </c>
      <c r="C1143" s="115">
        <v>19</v>
      </c>
      <c r="D1143" s="41">
        <v>19</v>
      </c>
      <c r="F1143" s="41" t="s">
        <v>11235</v>
      </c>
      <c r="I1143" s="225">
        <v>3</v>
      </c>
      <c r="N1143" s="41" t="s">
        <v>11236</v>
      </c>
      <c r="O1143" s="41">
        <v>3</v>
      </c>
    </row>
    <row r="1144" spans="1:20" s="41" customFormat="1" ht="13">
      <c r="A1144" s="40" t="s">
        <v>11199</v>
      </c>
      <c r="B1144" s="473">
        <v>44810</v>
      </c>
      <c r="C1144" s="499">
        <v>35908</v>
      </c>
      <c r="D1144" s="230">
        <v>35908</v>
      </c>
      <c r="G1144" s="41">
        <v>176</v>
      </c>
      <c r="H1144" s="498">
        <v>831</v>
      </c>
      <c r="I1144" s="230">
        <v>6657</v>
      </c>
      <c r="J1144" s="497">
        <v>23598</v>
      </c>
      <c r="O1144" s="230">
        <v>3259</v>
      </c>
      <c r="Q1144" s="41">
        <v>141</v>
      </c>
      <c r="R1144" s="41">
        <v>825</v>
      </c>
    </row>
    <row r="1145" spans="1:20" s="41" customFormat="1" ht="13">
      <c r="A1145" s="40" t="s">
        <v>11204</v>
      </c>
      <c r="B1145" s="473">
        <v>44809</v>
      </c>
      <c r="C1145" s="115">
        <v>64</v>
      </c>
      <c r="D1145" s="41">
        <v>64</v>
      </c>
      <c r="F1145" s="41" t="s">
        <v>11244</v>
      </c>
      <c r="N1145" s="41" t="s">
        <v>11246</v>
      </c>
    </row>
    <row r="1146" spans="1:20" s="41" customFormat="1" ht="13">
      <c r="A1146" s="40" t="s">
        <v>11209</v>
      </c>
      <c r="B1146" s="473">
        <v>44652</v>
      </c>
      <c r="C1146" s="115">
        <v>1</v>
      </c>
      <c r="D1146" s="41">
        <v>1</v>
      </c>
      <c r="Q1146" s="41">
        <v>1</v>
      </c>
    </row>
    <row r="1147" spans="1:20" s="41" customFormat="1" ht="13">
      <c r="A1147" s="40" t="s">
        <v>9651</v>
      </c>
      <c r="B1147" s="473"/>
      <c r="C1147" s="115">
        <v>45</v>
      </c>
      <c r="D1147" s="41">
        <v>44</v>
      </c>
      <c r="F1147" s="41" t="s">
        <v>11249</v>
      </c>
      <c r="H1147" s="41">
        <v>2</v>
      </c>
      <c r="I1147" s="41">
        <v>6</v>
      </c>
      <c r="J1147" s="454">
        <v>36</v>
      </c>
      <c r="M1147" s="41">
        <v>6</v>
      </c>
      <c r="N1147" s="41" t="s">
        <v>11252</v>
      </c>
      <c r="Q1147" s="41">
        <v>1</v>
      </c>
      <c r="R1147" s="41">
        <v>12</v>
      </c>
    </row>
    <row r="1148" spans="1:20" s="41" customFormat="1" ht="13">
      <c r="A1148" s="40" t="s">
        <v>11221</v>
      </c>
      <c r="B1148" s="473">
        <v>44806</v>
      </c>
      <c r="C1148" s="115">
        <v>117</v>
      </c>
      <c r="D1148" s="41">
        <v>116</v>
      </c>
      <c r="I1148" s="229">
        <v>17</v>
      </c>
      <c r="J1148" s="454">
        <v>99</v>
      </c>
      <c r="O1148" s="41">
        <v>26</v>
      </c>
      <c r="Q1148" s="41">
        <v>1</v>
      </c>
      <c r="R1148" s="41">
        <v>22</v>
      </c>
      <c r="S1148" s="41">
        <v>3</v>
      </c>
    </row>
    <row r="1149" spans="1:20" s="41" customFormat="1" ht="12" customHeight="1">
      <c r="A1149" s="40" t="s">
        <v>11229</v>
      </c>
      <c r="B1149" s="473">
        <v>44805</v>
      </c>
      <c r="C1149" s="115">
        <v>68</v>
      </c>
      <c r="D1149" s="41">
        <v>68</v>
      </c>
      <c r="T1149" s="41" t="s">
        <v>11257</v>
      </c>
    </row>
    <row r="1150" spans="1:20" s="41" customFormat="1" ht="13">
      <c r="A1150" s="40" t="s">
        <v>11326</v>
      </c>
      <c r="B1150" s="473">
        <v>44809</v>
      </c>
      <c r="C1150" s="115">
        <v>40</v>
      </c>
      <c r="D1150" s="41">
        <v>40</v>
      </c>
      <c r="F1150" s="41" t="s">
        <v>11332</v>
      </c>
      <c r="N1150" s="41" t="s">
        <v>11330</v>
      </c>
      <c r="O1150" s="41">
        <v>11</v>
      </c>
    </row>
    <row r="1151" spans="1:20" s="41" customFormat="1" ht="13">
      <c r="A1151" s="40" t="s">
        <v>11261</v>
      </c>
      <c r="B1151" s="473">
        <v>44815</v>
      </c>
      <c r="C1151" s="115"/>
    </row>
    <row r="1152" spans="1:20" s="41" customFormat="1" ht="13">
      <c r="A1152" s="40" t="s">
        <v>11266</v>
      </c>
      <c r="B1152" s="473">
        <v>44817</v>
      </c>
      <c r="C1152" s="115">
        <v>7</v>
      </c>
      <c r="D1152" s="41">
        <v>7</v>
      </c>
      <c r="E1152" s="41">
        <v>6</v>
      </c>
      <c r="Q1152" s="41">
        <v>3</v>
      </c>
    </row>
    <row r="1153" spans="1:19" s="41" customFormat="1" ht="13">
      <c r="A1153" s="40" t="s">
        <v>11286</v>
      </c>
      <c r="B1153" s="473">
        <v>44811</v>
      </c>
      <c r="C1153" s="115">
        <v>1</v>
      </c>
      <c r="D1153" s="41">
        <v>1</v>
      </c>
      <c r="O1153" s="41">
        <v>1</v>
      </c>
    </row>
    <row r="1154" spans="1:19" s="41" customFormat="1" ht="13">
      <c r="A1154" s="40" t="s">
        <v>11309</v>
      </c>
      <c r="B1154" s="473">
        <v>44813</v>
      </c>
      <c r="C1154" s="115">
        <v>163</v>
      </c>
      <c r="D1154" s="501">
        <v>146</v>
      </c>
      <c r="F1154" s="41" t="s">
        <v>11352</v>
      </c>
      <c r="G1154" s="41">
        <v>17</v>
      </c>
      <c r="H1154" s="41">
        <v>36</v>
      </c>
      <c r="I1154" s="500">
        <v>57</v>
      </c>
      <c r="J1154" s="454">
        <v>53</v>
      </c>
      <c r="N1154" s="41" t="s">
        <v>11344</v>
      </c>
      <c r="O1154" s="41">
        <v>163</v>
      </c>
      <c r="S1154" s="41">
        <v>3</v>
      </c>
    </row>
    <row r="1155" spans="1:19" s="41" customFormat="1" ht="13">
      <c r="A1155" s="40" t="s">
        <v>11310</v>
      </c>
      <c r="B1155" s="473">
        <v>44813</v>
      </c>
      <c r="C1155" s="115">
        <v>303</v>
      </c>
      <c r="D1155" s="501">
        <v>281</v>
      </c>
      <c r="F1155" s="41" t="s">
        <v>11351</v>
      </c>
      <c r="G1155" s="41">
        <v>31</v>
      </c>
      <c r="H1155" s="41">
        <v>45</v>
      </c>
      <c r="I1155" s="500">
        <v>66</v>
      </c>
      <c r="J1155" s="454">
        <v>161</v>
      </c>
      <c r="N1155" t="s">
        <v>11347</v>
      </c>
      <c r="O1155" s="41">
        <v>303</v>
      </c>
      <c r="S1155" s="41">
        <v>13</v>
      </c>
    </row>
    <row r="1156" spans="1:19" s="41" customFormat="1" ht="13">
      <c r="A1156" s="40" t="s">
        <v>11284</v>
      </c>
      <c r="B1156" s="473">
        <v>44811</v>
      </c>
      <c r="C1156" s="115">
        <v>143</v>
      </c>
      <c r="D1156" s="41">
        <v>143</v>
      </c>
      <c r="F1156" s="41" t="s">
        <v>11313</v>
      </c>
    </row>
    <row r="1157" spans="1:19" s="41" customFormat="1" ht="13">
      <c r="A1157" s="40" t="s">
        <v>11293</v>
      </c>
      <c r="B1157" s="473">
        <v>44814</v>
      </c>
      <c r="C1157" s="115">
        <v>17</v>
      </c>
      <c r="D1157" s="41">
        <v>17</v>
      </c>
      <c r="I1157" s="225">
        <v>2</v>
      </c>
      <c r="R1157" s="41">
        <v>2</v>
      </c>
    </row>
    <row r="1158" spans="1:19" s="41" customFormat="1" ht="13">
      <c r="A1158" s="40" t="s">
        <v>11296</v>
      </c>
      <c r="B1158" s="473">
        <v>44813</v>
      </c>
      <c r="C1158" s="351">
        <v>200</v>
      </c>
      <c r="D1158" s="41">
        <v>200</v>
      </c>
      <c r="F1158" s="41" t="s">
        <v>10126</v>
      </c>
      <c r="I1158" s="41">
        <v>31</v>
      </c>
      <c r="J1158" s="225">
        <v>41</v>
      </c>
      <c r="N1158" s="41" t="s">
        <v>11336</v>
      </c>
      <c r="Q1158" s="41">
        <v>6</v>
      </c>
      <c r="R1158" s="41">
        <v>37</v>
      </c>
    </row>
    <row r="1159" spans="1:19" s="41" customFormat="1" ht="13">
      <c r="A1159" s="40" t="s">
        <v>11303</v>
      </c>
      <c r="B1159" s="473">
        <v>44813</v>
      </c>
      <c r="C1159" s="115">
        <v>3</v>
      </c>
      <c r="D1159" s="41">
        <v>3</v>
      </c>
      <c r="N1159" s="41">
        <v>2533.33</v>
      </c>
      <c r="Q1159" s="41">
        <v>1</v>
      </c>
    </row>
    <row r="1160" spans="1:19" s="41" customFormat="1" ht="13">
      <c r="A1160" s="40" t="s">
        <v>11323</v>
      </c>
      <c r="B1160" s="473">
        <v>44815</v>
      </c>
      <c r="C1160" s="115"/>
      <c r="I1160" s="225">
        <v>47</v>
      </c>
      <c r="O1160" s="41">
        <v>54</v>
      </c>
    </row>
    <row r="1161" spans="1:19" s="41" customFormat="1" ht="13">
      <c r="A1161" s="40" t="s">
        <v>11324</v>
      </c>
      <c r="B1161" s="473">
        <v>44815</v>
      </c>
      <c r="C1161" s="115"/>
      <c r="I1161" s="225">
        <v>1</v>
      </c>
      <c r="O1161" s="41">
        <v>3</v>
      </c>
    </row>
    <row r="1162" spans="1:19" s="41" customFormat="1" ht="13">
      <c r="A1162" s="40" t="s">
        <v>8624</v>
      </c>
      <c r="B1162" s="473">
        <v>44787</v>
      </c>
      <c r="C1162" s="115">
        <v>2</v>
      </c>
      <c r="D1162" s="41">
        <v>2</v>
      </c>
      <c r="E1162" s="41">
        <v>4</v>
      </c>
      <c r="Q1162" s="41">
        <v>9</v>
      </c>
      <c r="S1162" s="41">
        <v>1</v>
      </c>
    </row>
    <row r="1163" spans="1:19" s="41" customFormat="1" ht="13">
      <c r="A1163" s="40" t="s">
        <v>762</v>
      </c>
      <c r="B1163" s="473">
        <v>44819</v>
      </c>
      <c r="C1163" s="115"/>
    </row>
    <row r="1164" spans="1:19" s="41" customFormat="1" ht="13">
      <c r="A1164" s="40" t="s">
        <v>11373</v>
      </c>
      <c r="B1164" s="473">
        <v>44823</v>
      </c>
      <c r="C1164" s="115">
        <v>17</v>
      </c>
      <c r="D1164" s="41">
        <v>17</v>
      </c>
      <c r="N1164" s="41" t="s">
        <v>11476</v>
      </c>
    </row>
    <row r="1165" spans="1:19" s="41" customFormat="1" ht="13">
      <c r="A1165" s="40" t="s">
        <v>11379</v>
      </c>
      <c r="B1165" s="473">
        <v>44821</v>
      </c>
      <c r="C1165" s="115">
        <v>140</v>
      </c>
      <c r="D1165" s="41">
        <v>140</v>
      </c>
      <c r="F1165" s="41" t="s">
        <v>11477</v>
      </c>
      <c r="N1165" s="41" t="s">
        <v>11479</v>
      </c>
    </row>
    <row r="1166" spans="1:19" s="41" customFormat="1" ht="13">
      <c r="A1166" s="40" t="s">
        <v>11383</v>
      </c>
      <c r="B1166" s="473">
        <v>44823</v>
      </c>
      <c r="C1166" s="115">
        <v>53</v>
      </c>
      <c r="D1166" s="41">
        <v>53</v>
      </c>
      <c r="E1166" s="41">
        <v>18</v>
      </c>
      <c r="O1166" s="41">
        <v>5</v>
      </c>
      <c r="Q1166" s="41">
        <v>3</v>
      </c>
    </row>
    <row r="1167" spans="1:19" s="41" customFormat="1" ht="13">
      <c r="A1167" s="40" t="s">
        <v>11390</v>
      </c>
      <c r="B1167" s="473">
        <v>44817</v>
      </c>
      <c r="C1167" s="115">
        <v>8</v>
      </c>
      <c r="D1167" s="41">
        <v>8</v>
      </c>
      <c r="F1167" s="41" t="s">
        <v>11507</v>
      </c>
    </row>
    <row r="1168" spans="1:19" s="41" customFormat="1" ht="13">
      <c r="A1168" s="40" t="s">
        <v>8855</v>
      </c>
      <c r="B1168" s="473">
        <v>44796</v>
      </c>
      <c r="C1168" s="115">
        <v>74</v>
      </c>
      <c r="D1168" s="41">
        <v>74</v>
      </c>
      <c r="F1168" s="41" t="s">
        <v>11512</v>
      </c>
      <c r="N1168" s="41" t="s">
        <v>11510</v>
      </c>
      <c r="Q1168" s="41">
        <v>1</v>
      </c>
    </row>
    <row r="1169" spans="1:19" s="41" customFormat="1" ht="13">
      <c r="A1169" s="40" t="s">
        <v>11399</v>
      </c>
      <c r="B1169" s="473">
        <v>44827</v>
      </c>
      <c r="C1169" s="115">
        <v>20</v>
      </c>
      <c r="D1169" s="41">
        <v>19</v>
      </c>
      <c r="F1169" s="41">
        <v>30.86</v>
      </c>
      <c r="L1169" s="41">
        <v>2</v>
      </c>
      <c r="N1169" s="41" t="s">
        <v>11532</v>
      </c>
      <c r="Q1169" s="41">
        <v>7</v>
      </c>
      <c r="S1169" s="41">
        <v>0</v>
      </c>
    </row>
    <row r="1170" spans="1:19" s="41" customFormat="1" ht="13">
      <c r="A1170" s="40" t="s">
        <v>11402</v>
      </c>
      <c r="B1170" s="473">
        <v>44788</v>
      </c>
      <c r="C1170" s="115">
        <v>30</v>
      </c>
      <c r="D1170" s="41">
        <v>30</v>
      </c>
      <c r="F1170" s="41" t="s">
        <v>11536</v>
      </c>
      <c r="Q1170" s="41">
        <v>6</v>
      </c>
    </row>
    <row r="1171" spans="1:19" s="41" customFormat="1" ht="13">
      <c r="A1171" s="40" t="s">
        <v>11411</v>
      </c>
      <c r="B1171" s="473">
        <v>44764</v>
      </c>
      <c r="C1171" s="115">
        <v>41</v>
      </c>
      <c r="D1171" s="41">
        <v>41</v>
      </c>
      <c r="R1171" s="41">
        <v>9</v>
      </c>
    </row>
    <row r="1172" spans="1:19" s="41" customFormat="1" ht="13">
      <c r="A1172" s="40" t="s">
        <v>11416</v>
      </c>
      <c r="B1172" s="473">
        <v>44826</v>
      </c>
      <c r="C1172" s="115">
        <v>134</v>
      </c>
      <c r="D1172" s="41">
        <v>125</v>
      </c>
      <c r="Q1172" s="41">
        <v>13</v>
      </c>
    </row>
    <row r="1173" spans="1:19" s="41" customFormat="1" ht="13">
      <c r="A1173" s="40" t="s">
        <v>10087</v>
      </c>
      <c r="B1173" s="473">
        <v>44827</v>
      </c>
      <c r="C1173" s="115">
        <v>30</v>
      </c>
      <c r="D1173" s="41">
        <v>30</v>
      </c>
      <c r="F1173" s="41" t="s">
        <v>11542</v>
      </c>
      <c r="M1173" s="41">
        <v>6</v>
      </c>
      <c r="O1173" s="41">
        <v>7</v>
      </c>
    </row>
    <row r="1174" spans="1:19" s="41" customFormat="1" ht="13">
      <c r="A1174" s="40" t="s">
        <v>11428</v>
      </c>
      <c r="B1174" s="473">
        <v>44818</v>
      </c>
      <c r="C1174" s="115">
        <v>26</v>
      </c>
      <c r="D1174" s="41">
        <v>26</v>
      </c>
      <c r="E1174" s="41">
        <v>135</v>
      </c>
      <c r="F1174" s="41" t="s">
        <v>11543</v>
      </c>
      <c r="I1174" s="225">
        <v>6</v>
      </c>
      <c r="Q1174" s="41">
        <v>1</v>
      </c>
    </row>
    <row r="1175" spans="1:19" s="41" customFormat="1" ht="13">
      <c r="A1175" s="40" t="s">
        <v>11431</v>
      </c>
      <c r="B1175" s="473">
        <v>44829</v>
      </c>
      <c r="C1175" s="115">
        <v>6</v>
      </c>
      <c r="D1175" s="41">
        <v>6</v>
      </c>
    </row>
    <row r="1176" spans="1:19" s="41" customFormat="1" ht="13">
      <c r="A1176" s="40" t="s">
        <v>11437</v>
      </c>
      <c r="B1176" s="473">
        <v>44813</v>
      </c>
      <c r="C1176" s="115">
        <v>61</v>
      </c>
      <c r="D1176" s="41">
        <v>61</v>
      </c>
      <c r="I1176" s="225">
        <v>6</v>
      </c>
      <c r="R1176" s="41">
        <v>6</v>
      </c>
    </row>
    <row r="1177" spans="1:19" s="41" customFormat="1" ht="13">
      <c r="A1177" s="40" t="s">
        <v>11442</v>
      </c>
      <c r="B1177" s="473">
        <v>44820</v>
      </c>
      <c r="C1177" s="115">
        <v>45</v>
      </c>
      <c r="D1177" s="41">
        <v>45</v>
      </c>
      <c r="F1177" s="41" t="s">
        <v>11545</v>
      </c>
      <c r="N1177" s="41" t="s">
        <v>11546</v>
      </c>
      <c r="O1177" s="41">
        <v>25</v>
      </c>
    </row>
    <row r="1178" spans="1:19" s="41" customFormat="1" ht="13">
      <c r="A1178" s="40" t="s">
        <v>11448</v>
      </c>
      <c r="B1178" s="473">
        <v>44810</v>
      </c>
      <c r="C1178" s="115"/>
    </row>
    <row r="1179" spans="1:19" s="41" customFormat="1" ht="13">
      <c r="A1179" s="40" t="s">
        <v>11453</v>
      </c>
      <c r="B1179" s="473">
        <v>44825</v>
      </c>
      <c r="C1179" s="115">
        <v>102</v>
      </c>
      <c r="D1179" s="41">
        <v>102</v>
      </c>
      <c r="F1179" s="41" t="s">
        <v>11549</v>
      </c>
      <c r="H1179" s="440">
        <v>6</v>
      </c>
      <c r="I1179" s="225">
        <v>23</v>
      </c>
      <c r="N1179" s="41" t="s">
        <v>11550</v>
      </c>
      <c r="O1179" s="41">
        <v>31</v>
      </c>
      <c r="R1179" s="41">
        <v>15</v>
      </c>
      <c r="S1179" s="41">
        <v>1</v>
      </c>
    </row>
    <row r="1180" spans="1:19" s="41" customFormat="1" ht="13">
      <c r="A1180" s="40" t="s">
        <v>10923</v>
      </c>
      <c r="B1180" s="473">
        <v>44823</v>
      </c>
      <c r="C1180" s="115">
        <v>50</v>
      </c>
      <c r="D1180" s="41">
        <v>50</v>
      </c>
      <c r="L1180" s="41">
        <v>1</v>
      </c>
      <c r="N1180" s="41" t="s">
        <v>11555</v>
      </c>
      <c r="O1180" s="41">
        <v>12</v>
      </c>
      <c r="S1180" s="41">
        <v>1</v>
      </c>
    </row>
    <row r="1181" spans="1:19" s="41" customFormat="1" ht="13">
      <c r="A1181" s="40" t="s">
        <v>11462</v>
      </c>
      <c r="B1181" s="473">
        <v>44799</v>
      </c>
      <c r="C1181" s="115">
        <v>2</v>
      </c>
      <c r="D1181" s="41">
        <v>2</v>
      </c>
      <c r="N1181" s="41">
        <v>3406</v>
      </c>
      <c r="O1181" s="41">
        <v>2</v>
      </c>
    </row>
    <row r="1182" spans="1:19" s="41" customFormat="1" ht="13">
      <c r="A1182" s="40" t="s">
        <v>11466</v>
      </c>
      <c r="B1182" s="473">
        <v>44826</v>
      </c>
      <c r="C1182" s="115">
        <v>45</v>
      </c>
      <c r="D1182" s="41">
        <v>45</v>
      </c>
      <c r="I1182" s="229">
        <v>10</v>
      </c>
      <c r="J1182" s="454">
        <v>35</v>
      </c>
      <c r="O1182" s="41">
        <v>5</v>
      </c>
    </row>
    <row r="1183" spans="1:19" s="41" customFormat="1" ht="13">
      <c r="A1183" s="40" t="s">
        <v>11484</v>
      </c>
      <c r="B1183" s="473">
        <v>44452</v>
      </c>
      <c r="C1183" s="115">
        <v>72</v>
      </c>
      <c r="D1183" s="41">
        <v>67</v>
      </c>
      <c r="E1183" s="41">
        <v>25</v>
      </c>
      <c r="G1183" s="41">
        <v>1</v>
      </c>
      <c r="H1183" s="41">
        <v>1</v>
      </c>
      <c r="I1183" s="41">
        <v>11</v>
      </c>
      <c r="J1183" s="41">
        <v>54</v>
      </c>
      <c r="Q1183" s="41">
        <v>2</v>
      </c>
      <c r="R1183" s="41">
        <v>13</v>
      </c>
    </row>
    <row r="1184" spans="1:19" s="41" customFormat="1" ht="13">
      <c r="A1184" s="40" t="s">
        <v>11754</v>
      </c>
      <c r="B1184" s="473">
        <v>44841</v>
      </c>
      <c r="C1184" s="41">
        <v>2338</v>
      </c>
      <c r="D1184" s="41">
        <v>2338</v>
      </c>
      <c r="I1184" s="225">
        <v>98</v>
      </c>
      <c r="Q1184" s="41">
        <v>13</v>
      </c>
    </row>
    <row r="1185" spans="1:19" s="41" customFormat="1" ht="13">
      <c r="A1185" s="40" t="s">
        <v>11755</v>
      </c>
      <c r="B1185" s="473">
        <v>44841</v>
      </c>
      <c r="C1185" s="41">
        <v>2048</v>
      </c>
      <c r="D1185" s="41">
        <v>2048</v>
      </c>
      <c r="I1185" s="225">
        <v>37</v>
      </c>
      <c r="Q1185" s="41">
        <v>2</v>
      </c>
    </row>
    <row r="1186" spans="1:19" s="41" customFormat="1" ht="13">
      <c r="A1186" s="40" t="s">
        <v>11567</v>
      </c>
      <c r="B1186" s="473">
        <v>44743</v>
      </c>
      <c r="C1186" s="115">
        <v>48</v>
      </c>
      <c r="D1186" s="41">
        <v>48</v>
      </c>
      <c r="F1186" s="41" t="s">
        <v>11668</v>
      </c>
      <c r="N1186" s="41" t="s">
        <v>11672</v>
      </c>
      <c r="O1186" s="41">
        <v>20</v>
      </c>
      <c r="Q1186" s="41">
        <v>1</v>
      </c>
      <c r="R1186" s="41">
        <v>13</v>
      </c>
      <c r="S1186" s="41">
        <v>1</v>
      </c>
    </row>
    <row r="1187" spans="1:19" s="41" customFormat="1" ht="13">
      <c r="A1187" s="40" t="s">
        <v>11575</v>
      </c>
      <c r="B1187" s="473">
        <v>44820</v>
      </c>
      <c r="C1187" s="115">
        <v>69</v>
      </c>
      <c r="D1187" s="41">
        <v>65</v>
      </c>
      <c r="F1187" s="41" t="s">
        <v>11676</v>
      </c>
      <c r="N1187" s="41" t="s">
        <v>11677</v>
      </c>
    </row>
    <row r="1188" spans="1:19" s="41" customFormat="1" ht="13">
      <c r="A1188" s="40" t="s">
        <v>11581</v>
      </c>
      <c r="B1188" s="473">
        <v>44819</v>
      </c>
      <c r="C1188" s="115">
        <v>151</v>
      </c>
      <c r="D1188" s="41">
        <v>151</v>
      </c>
      <c r="F1188" s="41" t="s">
        <v>11679</v>
      </c>
      <c r="O1188" s="41">
        <v>1</v>
      </c>
    </row>
    <row r="1189" spans="1:19" s="41" customFormat="1" ht="13">
      <c r="A1189" s="40" t="s">
        <v>11585</v>
      </c>
      <c r="B1189" s="473">
        <v>44685</v>
      </c>
      <c r="C1189" s="115">
        <v>1</v>
      </c>
      <c r="D1189" s="41">
        <v>1</v>
      </c>
      <c r="F1189" s="41" t="s">
        <v>11683</v>
      </c>
      <c r="N1189" s="41">
        <v>1300</v>
      </c>
      <c r="O1189" s="41">
        <v>1</v>
      </c>
    </row>
    <row r="1190" spans="1:19" s="41" customFormat="1" ht="13">
      <c r="A1190" s="40" t="s">
        <v>11593</v>
      </c>
      <c r="B1190" s="473">
        <v>44835</v>
      </c>
      <c r="C1190" s="115">
        <v>48</v>
      </c>
      <c r="D1190" s="41">
        <v>46</v>
      </c>
      <c r="I1190" s="225">
        <v>4</v>
      </c>
      <c r="J1190" s="454">
        <v>42</v>
      </c>
      <c r="O1190" s="41">
        <v>1</v>
      </c>
      <c r="Q1190" s="41">
        <v>0</v>
      </c>
      <c r="R1190" s="41">
        <v>5</v>
      </c>
    </row>
    <row r="1191" spans="1:19" s="41" customFormat="1" ht="13">
      <c r="A1191" s="40" t="s">
        <v>11599</v>
      </c>
      <c r="B1191" s="473">
        <v>44835</v>
      </c>
      <c r="C1191" s="115">
        <v>71</v>
      </c>
      <c r="D1191" s="41">
        <v>68</v>
      </c>
    </row>
    <row r="1192" spans="1:19" s="41" customFormat="1" ht="13">
      <c r="A1192" s="40" t="s">
        <v>11697</v>
      </c>
      <c r="B1192" s="473">
        <v>44841</v>
      </c>
      <c r="C1192" s="41">
        <v>393</v>
      </c>
      <c r="D1192" s="41">
        <v>393</v>
      </c>
      <c r="F1192" s="41" t="s">
        <v>11703</v>
      </c>
      <c r="I1192" s="225">
        <v>40</v>
      </c>
      <c r="O1192" s="41">
        <v>31</v>
      </c>
      <c r="R1192" s="41">
        <v>39</v>
      </c>
      <c r="S1192" s="41">
        <v>0</v>
      </c>
    </row>
    <row r="1193" spans="1:19" s="41" customFormat="1" ht="13">
      <c r="A1193" s="40" t="s">
        <v>11708</v>
      </c>
      <c r="B1193" s="473">
        <v>44841</v>
      </c>
      <c r="C1193" s="41">
        <v>44</v>
      </c>
      <c r="D1193" s="41">
        <v>44</v>
      </c>
      <c r="F1193" s="41" t="s">
        <v>11704</v>
      </c>
      <c r="I1193" s="225">
        <v>11</v>
      </c>
      <c r="O1193" s="41">
        <v>12</v>
      </c>
      <c r="R1193" s="41">
        <v>9</v>
      </c>
      <c r="S1193" s="41">
        <v>0</v>
      </c>
    </row>
    <row r="1194" spans="1:19" s="41" customFormat="1" ht="13">
      <c r="A1194" s="40" t="s">
        <v>11608</v>
      </c>
      <c r="B1194" s="473">
        <v>44812</v>
      </c>
      <c r="C1194" s="41">
        <v>20</v>
      </c>
      <c r="D1194" s="41">
        <v>20</v>
      </c>
      <c r="F1194" s="41" t="s">
        <v>11718</v>
      </c>
      <c r="I1194" s="225">
        <v>4</v>
      </c>
    </row>
    <row r="1195" spans="1:19" s="41" customFormat="1" ht="13">
      <c r="A1195" s="40" t="s">
        <v>11617</v>
      </c>
      <c r="B1195" s="473">
        <v>44746</v>
      </c>
      <c r="C1195" s="115">
        <v>1</v>
      </c>
      <c r="D1195" s="41">
        <v>1</v>
      </c>
      <c r="Q1195" s="41">
        <v>1</v>
      </c>
    </row>
    <row r="1196" spans="1:19" s="41" customFormat="1" ht="13">
      <c r="A1196" s="40" t="s">
        <v>11620</v>
      </c>
      <c r="B1196" s="473">
        <v>44830</v>
      </c>
      <c r="C1196" s="115">
        <v>5</v>
      </c>
      <c r="D1196" s="41">
        <v>5</v>
      </c>
      <c r="J1196" s="41">
        <v>5</v>
      </c>
    </row>
    <row r="1197" spans="1:19" s="41" customFormat="1" ht="13">
      <c r="A1197" s="40" t="s">
        <v>11627</v>
      </c>
      <c r="B1197" s="473">
        <v>44841</v>
      </c>
      <c r="C1197" s="115">
        <v>766</v>
      </c>
      <c r="D1197" s="41">
        <v>753</v>
      </c>
      <c r="I1197" s="225">
        <v>187</v>
      </c>
      <c r="J1197" s="41">
        <v>556</v>
      </c>
      <c r="R1197" s="41">
        <v>202</v>
      </c>
    </row>
    <row r="1198" spans="1:19" s="41" customFormat="1" ht="13">
      <c r="A1198" s="40" t="s">
        <v>11633</v>
      </c>
      <c r="B1198" s="473">
        <v>44841</v>
      </c>
      <c r="C1198" s="115">
        <v>57</v>
      </c>
      <c r="D1198" s="41">
        <v>57</v>
      </c>
      <c r="I1198" s="225">
        <v>4</v>
      </c>
      <c r="Q1198" s="41">
        <v>0</v>
      </c>
      <c r="S1198" s="41">
        <v>0</v>
      </c>
    </row>
    <row r="1199" spans="1:19" s="41" customFormat="1" ht="13">
      <c r="A1199" s="40" t="s">
        <v>11638</v>
      </c>
      <c r="B1199" s="473">
        <v>44835</v>
      </c>
      <c r="C1199" s="115"/>
      <c r="D1199" s="41">
        <v>115</v>
      </c>
    </row>
    <row r="1200" spans="1:19" s="41" customFormat="1" ht="13">
      <c r="A1200" s="40" t="s">
        <v>11642</v>
      </c>
      <c r="B1200" s="473">
        <v>44834</v>
      </c>
      <c r="C1200" s="115">
        <v>48</v>
      </c>
      <c r="D1200" s="41">
        <v>48</v>
      </c>
      <c r="I1200" s="225">
        <v>4</v>
      </c>
      <c r="Q1200" s="41">
        <v>5</v>
      </c>
    </row>
    <row r="1201" spans="1:19" s="41" customFormat="1" ht="13">
      <c r="A1201" s="40" t="s">
        <v>11649</v>
      </c>
      <c r="B1201" s="473">
        <v>44691</v>
      </c>
      <c r="C1201" s="115">
        <v>86</v>
      </c>
      <c r="D1201" s="41">
        <v>83</v>
      </c>
      <c r="I1201" s="225">
        <v>12</v>
      </c>
      <c r="O1201" s="41">
        <v>11</v>
      </c>
      <c r="R1201" s="41">
        <v>10</v>
      </c>
      <c r="S1201" s="41">
        <v>1</v>
      </c>
    </row>
    <row r="1202" spans="1:19" s="41" customFormat="1" ht="13">
      <c r="A1202" s="40" t="s">
        <v>10860</v>
      </c>
      <c r="B1202" s="473">
        <v>44845</v>
      </c>
      <c r="C1202" s="115">
        <v>37</v>
      </c>
      <c r="D1202" s="41">
        <v>37</v>
      </c>
      <c r="F1202" s="41" t="s">
        <v>11742</v>
      </c>
      <c r="N1202" s="41" t="s">
        <v>11741</v>
      </c>
      <c r="O1202" s="41">
        <v>0</v>
      </c>
    </row>
    <row r="1203" spans="1:19" s="41" customFormat="1" ht="13">
      <c r="A1203" s="40" t="s">
        <v>11663</v>
      </c>
      <c r="B1203" s="473">
        <v>44782</v>
      </c>
      <c r="C1203" s="115">
        <v>57</v>
      </c>
      <c r="D1203" s="41">
        <v>57</v>
      </c>
      <c r="F1203" s="41" t="s">
        <v>11750</v>
      </c>
      <c r="I1203" s="225">
        <v>18</v>
      </c>
      <c r="M1203" s="41">
        <v>7</v>
      </c>
      <c r="N1203" s="41" t="s">
        <v>11753</v>
      </c>
      <c r="S1203" s="41">
        <v>8</v>
      </c>
    </row>
    <row r="1204" spans="1:19" s="41" customFormat="1" ht="13">
      <c r="A1204" s="40" t="s">
        <v>11766</v>
      </c>
      <c r="B1204" s="473">
        <v>44831</v>
      </c>
      <c r="C1204" s="115">
        <v>23</v>
      </c>
      <c r="D1204" s="41">
        <v>23</v>
      </c>
      <c r="R1204" s="41">
        <v>4</v>
      </c>
    </row>
    <row r="1205" spans="1:19" s="41" customFormat="1" ht="13">
      <c r="A1205" s="40" t="s">
        <v>899</v>
      </c>
      <c r="B1205" s="473">
        <v>44832</v>
      </c>
      <c r="C1205" s="115">
        <v>41</v>
      </c>
      <c r="D1205" s="41">
        <v>41</v>
      </c>
      <c r="I1205" s="225">
        <v>12</v>
      </c>
      <c r="O1205" s="41">
        <v>8</v>
      </c>
    </row>
    <row r="1206" spans="1:19" s="41" customFormat="1" ht="13">
      <c r="A1206" s="40" t="s">
        <v>11771</v>
      </c>
      <c r="B1206" s="473">
        <v>44845</v>
      </c>
      <c r="C1206" s="115">
        <v>54</v>
      </c>
      <c r="D1206" s="41">
        <v>54</v>
      </c>
      <c r="J1206" s="454">
        <v>54</v>
      </c>
    </row>
    <row r="1207" spans="1:19" s="41" customFormat="1" ht="13">
      <c r="A1207" s="40" t="s">
        <v>11775</v>
      </c>
      <c r="B1207" s="473">
        <v>44851</v>
      </c>
      <c r="C1207" s="115">
        <v>80</v>
      </c>
      <c r="D1207" s="41">
        <v>80</v>
      </c>
      <c r="F1207" s="41" t="s">
        <v>11813</v>
      </c>
      <c r="I1207" s="225">
        <v>15</v>
      </c>
      <c r="N1207" s="41" t="s">
        <v>11812</v>
      </c>
      <c r="Q1207" s="41">
        <v>0</v>
      </c>
      <c r="S1207" s="41">
        <v>0</v>
      </c>
    </row>
    <row r="1208" spans="1:19" s="41" customFormat="1" ht="13">
      <c r="A1208" s="40" t="s">
        <v>11782</v>
      </c>
      <c r="B1208" s="473">
        <v>44852</v>
      </c>
      <c r="C1208" s="115">
        <v>1192</v>
      </c>
      <c r="D1208" s="41">
        <v>1192</v>
      </c>
      <c r="I1208" s="225">
        <v>152</v>
      </c>
    </row>
    <row r="1209" spans="1:19" s="41" customFormat="1" ht="13">
      <c r="A1209" s="40" t="s">
        <v>11787</v>
      </c>
      <c r="B1209" s="473">
        <v>44826</v>
      </c>
      <c r="C1209" s="115">
        <v>65</v>
      </c>
      <c r="D1209" s="41">
        <v>65</v>
      </c>
      <c r="F1209" s="41" t="s">
        <v>11794</v>
      </c>
      <c r="N1209" s="41" t="s">
        <v>11795</v>
      </c>
    </row>
    <row r="1210" spans="1:19" s="41" customFormat="1" ht="13">
      <c r="A1210" s="40" t="s">
        <v>11800</v>
      </c>
      <c r="B1210" s="473">
        <v>44851</v>
      </c>
      <c r="C1210" s="115">
        <v>74</v>
      </c>
      <c r="D1210" s="41">
        <v>74</v>
      </c>
      <c r="E1210" s="41">
        <v>14</v>
      </c>
      <c r="F1210" s="41" t="s">
        <v>11844</v>
      </c>
      <c r="H1210" s="489">
        <v>27</v>
      </c>
      <c r="I1210" s="41">
        <v>40</v>
      </c>
      <c r="J1210" s="454">
        <v>7</v>
      </c>
      <c r="Q1210" s="41">
        <v>4</v>
      </c>
      <c r="S1210" s="41">
        <v>12</v>
      </c>
    </row>
    <row r="1211" spans="1:19" s="41" customFormat="1" ht="13">
      <c r="A1211" s="40" t="s">
        <v>10205</v>
      </c>
      <c r="B1211" s="473">
        <v>44851</v>
      </c>
      <c r="C1211" s="115">
        <v>109</v>
      </c>
      <c r="D1211" s="41">
        <v>109</v>
      </c>
      <c r="F1211" s="41" t="s">
        <v>10253</v>
      </c>
      <c r="N1211" s="41" t="s">
        <v>11846</v>
      </c>
    </row>
    <row r="1212" spans="1:19" s="41" customFormat="1" ht="13">
      <c r="A1212" s="40" t="s">
        <v>11820</v>
      </c>
      <c r="B1212" s="473">
        <v>44850</v>
      </c>
      <c r="C1212" s="115">
        <v>60</v>
      </c>
      <c r="D1212" s="41">
        <v>60</v>
      </c>
      <c r="F1212" s="41" t="s">
        <v>11850</v>
      </c>
      <c r="I1212" s="225">
        <v>38</v>
      </c>
      <c r="S1212" s="41">
        <v>1</v>
      </c>
    </row>
    <row r="1213" spans="1:19" s="41" customFormat="1" ht="13">
      <c r="A1213" s="40" t="s">
        <v>11824</v>
      </c>
      <c r="B1213" s="473">
        <v>44850</v>
      </c>
      <c r="C1213" s="115">
        <v>80</v>
      </c>
      <c r="D1213" s="41">
        <v>80</v>
      </c>
      <c r="E1213" s="41">
        <v>28</v>
      </c>
      <c r="F1213" s="41" t="s">
        <v>11859</v>
      </c>
      <c r="N1213" s="41" t="s">
        <v>11860</v>
      </c>
      <c r="O1213" s="41">
        <v>9</v>
      </c>
      <c r="Q1213" s="41">
        <v>2</v>
      </c>
      <c r="S1213" s="41">
        <v>2</v>
      </c>
    </row>
    <row r="1214" spans="1:19" s="41" customFormat="1" ht="13">
      <c r="A1214" s="40" t="s">
        <v>11828</v>
      </c>
      <c r="B1214" s="473">
        <v>44846</v>
      </c>
      <c r="C1214" s="115">
        <v>46</v>
      </c>
      <c r="D1214" s="41">
        <v>46</v>
      </c>
      <c r="O1214" s="41">
        <v>2</v>
      </c>
    </row>
    <row r="1215" spans="1:19" s="41" customFormat="1" ht="13">
      <c r="A1215" s="40" t="s">
        <v>11835</v>
      </c>
      <c r="B1215" s="473">
        <v>44789</v>
      </c>
      <c r="C1215" s="115">
        <v>32</v>
      </c>
      <c r="D1215" s="41">
        <v>32</v>
      </c>
      <c r="H1215" s="41">
        <v>18</v>
      </c>
      <c r="I1215" s="41">
        <v>8</v>
      </c>
      <c r="J1215" s="454">
        <v>6</v>
      </c>
    </row>
    <row r="1216" spans="1:19" s="41" customFormat="1" ht="13">
      <c r="A1216" s="40" t="s">
        <v>11837</v>
      </c>
      <c r="B1216" s="473">
        <v>44851</v>
      </c>
      <c r="C1216" s="115"/>
    </row>
    <row r="1217" spans="1:19" s="41" customFormat="1" ht="13">
      <c r="A1217" s="40" t="s">
        <v>11874</v>
      </c>
      <c r="B1217" s="473">
        <v>44858</v>
      </c>
      <c r="C1217" s="115">
        <v>62</v>
      </c>
      <c r="D1217" s="41">
        <v>62</v>
      </c>
      <c r="F1217" s="41" t="s">
        <v>10126</v>
      </c>
      <c r="L1217" s="41">
        <v>1</v>
      </c>
      <c r="N1217" s="41" t="s">
        <v>11905</v>
      </c>
      <c r="Q1217" s="41">
        <v>0</v>
      </c>
      <c r="R1217" s="41">
        <v>10</v>
      </c>
      <c r="S1217" s="41">
        <v>0</v>
      </c>
    </row>
    <row r="1218" spans="1:19" s="41" customFormat="1" ht="13">
      <c r="A1218" s="40" t="s">
        <v>11879</v>
      </c>
      <c r="B1218" s="473">
        <v>44860</v>
      </c>
      <c r="C1218" s="115">
        <v>106</v>
      </c>
      <c r="D1218" s="41">
        <v>106</v>
      </c>
      <c r="I1218" s="225">
        <v>6</v>
      </c>
      <c r="J1218" s="454">
        <v>100</v>
      </c>
    </row>
    <row r="1219" spans="1:19" s="41" customFormat="1" ht="13">
      <c r="A1219" s="40" t="s">
        <v>11884</v>
      </c>
      <c r="B1219" s="473">
        <v>44856</v>
      </c>
      <c r="C1219" s="115">
        <v>1</v>
      </c>
      <c r="D1219" s="41">
        <v>1</v>
      </c>
      <c r="F1219" s="41" t="s">
        <v>2370</v>
      </c>
      <c r="J1219" s="41">
        <v>1</v>
      </c>
      <c r="N1219" s="41">
        <v>2950</v>
      </c>
    </row>
    <row r="1220" spans="1:19" s="41" customFormat="1" ht="13">
      <c r="A1220" s="40" t="s">
        <v>11889</v>
      </c>
      <c r="B1220" s="473">
        <v>44853</v>
      </c>
      <c r="C1220" s="115">
        <v>2</v>
      </c>
      <c r="D1220" s="41">
        <v>1</v>
      </c>
      <c r="F1220" s="41" t="s">
        <v>2407</v>
      </c>
      <c r="I1220" s="41">
        <v>1</v>
      </c>
      <c r="N1220" s="41">
        <v>1600</v>
      </c>
      <c r="O1220" s="41">
        <v>2</v>
      </c>
    </row>
    <row r="1221" spans="1:19" s="41" customFormat="1" ht="13">
      <c r="A1221" s="40" t="s">
        <v>11913</v>
      </c>
      <c r="B1221" s="473">
        <v>44847</v>
      </c>
      <c r="C1221" s="115">
        <v>31</v>
      </c>
      <c r="D1221" s="41">
        <v>31</v>
      </c>
      <c r="I1221" s="225">
        <v>3</v>
      </c>
      <c r="J1221" s="454">
        <v>29</v>
      </c>
    </row>
    <row r="1222" spans="1:19" s="41" customFormat="1" ht="13">
      <c r="A1222" s="40" t="s">
        <v>11922</v>
      </c>
      <c r="B1222" s="473">
        <v>44835</v>
      </c>
      <c r="C1222" s="115">
        <v>1</v>
      </c>
      <c r="D1222" s="41">
        <v>1</v>
      </c>
      <c r="I1222" s="41">
        <v>1</v>
      </c>
      <c r="N1222" s="41">
        <v>2240</v>
      </c>
      <c r="S1222" s="41">
        <v>1</v>
      </c>
    </row>
    <row r="1223" spans="1:19" s="41" customFormat="1" ht="13">
      <c r="A1223" s="40" t="s">
        <v>11927</v>
      </c>
      <c r="B1223" s="473">
        <v>44811</v>
      </c>
      <c r="C1223" s="115">
        <v>1</v>
      </c>
      <c r="D1223" s="41">
        <v>1</v>
      </c>
      <c r="I1223" s="41">
        <v>1</v>
      </c>
    </row>
    <row r="1224" spans="1:19" s="41" customFormat="1" ht="13">
      <c r="A1224" s="40" t="s">
        <v>11935</v>
      </c>
      <c r="B1224" s="473">
        <v>44861</v>
      </c>
      <c r="C1224" s="115">
        <v>650</v>
      </c>
      <c r="D1224" s="41">
        <v>638</v>
      </c>
      <c r="I1224" s="225">
        <v>109</v>
      </c>
      <c r="Q1224" s="41">
        <v>13</v>
      </c>
      <c r="R1224" s="41">
        <v>99</v>
      </c>
    </row>
    <row r="1225" spans="1:19" s="41" customFormat="1" ht="13">
      <c r="A1225" s="40" t="s">
        <v>11938</v>
      </c>
      <c r="B1225" s="473">
        <v>44846</v>
      </c>
      <c r="C1225" s="115">
        <v>46</v>
      </c>
      <c r="D1225" s="41">
        <v>46</v>
      </c>
      <c r="F1225" s="41" t="s">
        <v>11994</v>
      </c>
      <c r="N1225" s="41" t="s">
        <v>11995</v>
      </c>
    </row>
    <row r="1226" spans="1:19" s="41" customFormat="1" ht="13">
      <c r="A1226" s="40" t="s">
        <v>11941</v>
      </c>
      <c r="B1226" s="473">
        <v>44852</v>
      </c>
      <c r="C1226" s="115">
        <v>1</v>
      </c>
      <c r="D1226" s="41">
        <v>1</v>
      </c>
      <c r="F1226" s="41">
        <v>39</v>
      </c>
      <c r="N1226" s="41">
        <v>3200</v>
      </c>
    </row>
    <row r="1227" spans="1:19" s="41" customFormat="1" ht="13">
      <c r="A1227" s="40" t="s">
        <v>11948</v>
      </c>
      <c r="B1227" s="473">
        <v>44867</v>
      </c>
      <c r="C1227" s="115">
        <v>158</v>
      </c>
      <c r="D1227" s="41">
        <v>156</v>
      </c>
      <c r="I1227" s="225">
        <v>10</v>
      </c>
      <c r="N1227" s="41" t="s">
        <v>12001</v>
      </c>
    </row>
    <row r="1228" spans="1:19" s="41" customFormat="1" ht="13">
      <c r="A1228" s="40" t="s">
        <v>11953</v>
      </c>
      <c r="B1228" s="473">
        <v>44866</v>
      </c>
      <c r="C1228" s="41">
        <v>3967</v>
      </c>
      <c r="D1228" s="41">
        <v>3905</v>
      </c>
      <c r="H1228" s="440">
        <v>100</v>
      </c>
      <c r="I1228" s="515">
        <v>336</v>
      </c>
      <c r="J1228" s="454">
        <v>3531</v>
      </c>
      <c r="R1228" s="41">
        <v>26</v>
      </c>
    </row>
    <row r="1229" spans="1:19" s="41" customFormat="1" ht="13">
      <c r="A1229" s="40" t="s">
        <v>11958</v>
      </c>
      <c r="B1229" s="473">
        <v>44862</v>
      </c>
      <c r="C1229" s="115">
        <v>132</v>
      </c>
      <c r="D1229" s="41">
        <v>132</v>
      </c>
    </row>
    <row r="1230" spans="1:19" s="41" customFormat="1" ht="13">
      <c r="A1230" s="40" t="s">
        <v>11965</v>
      </c>
      <c r="B1230" s="473">
        <v>44862</v>
      </c>
      <c r="C1230" s="115">
        <v>174</v>
      </c>
      <c r="D1230" s="41">
        <v>174</v>
      </c>
    </row>
    <row r="1231" spans="1:19" s="41" customFormat="1" ht="13">
      <c r="A1231" s="40" t="s">
        <v>11972</v>
      </c>
      <c r="B1231" s="473">
        <v>44862</v>
      </c>
      <c r="C1231" s="115">
        <v>445</v>
      </c>
      <c r="D1231" s="41">
        <v>445</v>
      </c>
      <c r="I1231" s="225">
        <v>72</v>
      </c>
      <c r="O1231" s="41">
        <v>137</v>
      </c>
      <c r="Q1231" s="41">
        <v>8</v>
      </c>
    </row>
    <row r="1232" spans="1:19" s="41" customFormat="1" ht="13">
      <c r="A1232" s="40" t="s">
        <v>11976</v>
      </c>
      <c r="B1232" s="473">
        <v>44863</v>
      </c>
      <c r="C1232" s="115">
        <v>15</v>
      </c>
      <c r="D1232" s="41">
        <v>15</v>
      </c>
      <c r="E1232" s="41">
        <v>15</v>
      </c>
      <c r="I1232" s="225">
        <v>4</v>
      </c>
      <c r="S1232" s="41">
        <v>1</v>
      </c>
    </row>
    <row r="1233" spans="1:19" s="41" customFormat="1" ht="13">
      <c r="A1233" s="40" t="s">
        <v>11984</v>
      </c>
      <c r="B1233" s="473">
        <v>44860</v>
      </c>
      <c r="C1233" s="115">
        <v>78</v>
      </c>
      <c r="D1233" s="41">
        <v>78</v>
      </c>
      <c r="O1233" s="41">
        <v>1</v>
      </c>
      <c r="Q1233" s="41">
        <v>9</v>
      </c>
    </row>
    <row r="1234" spans="1:19" s="41" customFormat="1" ht="13">
      <c r="A1234" s="40" t="s">
        <v>12021</v>
      </c>
      <c r="B1234" s="473">
        <v>44868</v>
      </c>
      <c r="C1234" s="115">
        <v>16</v>
      </c>
      <c r="D1234" s="41">
        <v>16</v>
      </c>
      <c r="F1234" s="41" t="s">
        <v>12031</v>
      </c>
      <c r="N1234" s="41" t="s">
        <v>12029</v>
      </c>
    </row>
    <row r="1235" spans="1:19" s="41" customFormat="1" ht="13">
      <c r="A1235" s="40" t="s">
        <v>12059</v>
      </c>
      <c r="B1235" s="473">
        <v>44860</v>
      </c>
      <c r="C1235" s="115">
        <v>2</v>
      </c>
      <c r="D1235" s="41">
        <v>2</v>
      </c>
      <c r="I1235" s="41">
        <v>2</v>
      </c>
      <c r="O1235" s="41">
        <v>2</v>
      </c>
    </row>
    <row r="1236" spans="1:19" s="41" customFormat="1" ht="13">
      <c r="A1236" s="40" t="s">
        <v>12064</v>
      </c>
      <c r="B1236" s="473">
        <v>44829</v>
      </c>
      <c r="C1236" s="115">
        <v>46</v>
      </c>
      <c r="D1236" s="41">
        <v>46</v>
      </c>
      <c r="F1236" s="41" t="s">
        <v>12078</v>
      </c>
      <c r="I1236" s="225">
        <v>27</v>
      </c>
      <c r="J1236" s="454">
        <v>19</v>
      </c>
      <c r="N1236" s="41" t="s">
        <v>12079</v>
      </c>
      <c r="Q1236" s="41">
        <v>4</v>
      </c>
    </row>
    <row r="1237" spans="1:19" s="41" customFormat="1" ht="13">
      <c r="A1237" s="40" t="s">
        <v>12070</v>
      </c>
      <c r="B1237" s="473">
        <v>44867</v>
      </c>
      <c r="C1237" s="115">
        <v>71</v>
      </c>
      <c r="D1237" s="41">
        <v>70</v>
      </c>
      <c r="N1237" s="41" t="s">
        <v>12081</v>
      </c>
      <c r="S1237" s="41">
        <v>2</v>
      </c>
    </row>
    <row r="1238" spans="1:19" s="41" customFormat="1" ht="13">
      <c r="A1238" s="40" t="s">
        <v>12084</v>
      </c>
      <c r="B1238" s="473">
        <v>44869</v>
      </c>
      <c r="C1238" s="115">
        <v>97</v>
      </c>
      <c r="D1238" s="41">
        <v>97</v>
      </c>
      <c r="I1238" s="225">
        <v>43</v>
      </c>
      <c r="J1238" s="454">
        <v>54</v>
      </c>
      <c r="L1238" s="41">
        <v>18</v>
      </c>
      <c r="R1238" s="41">
        <v>45</v>
      </c>
      <c r="S1238" s="41">
        <v>4</v>
      </c>
    </row>
    <row r="1239" spans="1:19" s="41" customFormat="1" ht="13">
      <c r="A1239" s="40" t="s">
        <v>12089</v>
      </c>
      <c r="B1239" s="473">
        <v>44868</v>
      </c>
      <c r="C1239" s="115">
        <v>3</v>
      </c>
      <c r="D1239" s="41">
        <v>3</v>
      </c>
      <c r="E1239" s="41">
        <v>7</v>
      </c>
      <c r="H1239" s="41">
        <v>3</v>
      </c>
    </row>
    <row r="1240" spans="1:19" s="41" customFormat="1" ht="13">
      <c r="A1240" s="40" t="s">
        <v>10571</v>
      </c>
      <c r="B1240" s="473">
        <v>44874</v>
      </c>
      <c r="C1240" s="115">
        <v>408</v>
      </c>
      <c r="D1240" s="41">
        <v>408</v>
      </c>
      <c r="I1240" s="225">
        <v>23</v>
      </c>
      <c r="J1240" s="454">
        <v>385</v>
      </c>
    </row>
    <row r="1241" spans="1:19" s="41" customFormat="1" ht="13">
      <c r="A1241" s="40" t="s">
        <v>12103</v>
      </c>
      <c r="B1241" s="473">
        <v>40491</v>
      </c>
      <c r="C1241" s="115">
        <v>256</v>
      </c>
      <c r="D1241" s="41">
        <v>252</v>
      </c>
      <c r="I1241" s="225">
        <v>32</v>
      </c>
    </row>
    <row r="1242" spans="1:19" s="41" customFormat="1" ht="13">
      <c r="A1242" s="40" t="s">
        <v>12109</v>
      </c>
      <c r="B1242" s="473">
        <v>44870</v>
      </c>
      <c r="C1242" s="115">
        <v>153</v>
      </c>
      <c r="D1242" s="41">
        <v>153</v>
      </c>
      <c r="F1242" s="41" t="s">
        <v>12126</v>
      </c>
    </row>
    <row r="1243" spans="1:19" s="41" customFormat="1" ht="13">
      <c r="A1243" s="40" t="s">
        <v>12128</v>
      </c>
      <c r="B1243" s="473">
        <v>44805</v>
      </c>
      <c r="C1243" s="115">
        <v>3</v>
      </c>
      <c r="D1243" s="41">
        <v>3</v>
      </c>
      <c r="E1243" s="41">
        <v>4</v>
      </c>
      <c r="J1243" s="41">
        <v>3</v>
      </c>
      <c r="N1243" s="41">
        <v>2910</v>
      </c>
    </row>
    <row r="1244" spans="1:19" s="41" customFormat="1" ht="13">
      <c r="A1244" s="40" t="s">
        <v>12140</v>
      </c>
      <c r="B1244" s="473">
        <v>44880</v>
      </c>
      <c r="C1244" s="115">
        <v>778</v>
      </c>
      <c r="D1244" s="41">
        <v>778</v>
      </c>
      <c r="F1244" s="41" t="s">
        <v>12183</v>
      </c>
      <c r="I1244" s="225">
        <v>88</v>
      </c>
      <c r="O1244" s="41">
        <v>119</v>
      </c>
      <c r="Q1244" s="41">
        <v>2</v>
      </c>
    </row>
    <row r="1245" spans="1:19" s="41" customFormat="1" ht="13">
      <c r="A1245" s="40" t="s">
        <v>12150</v>
      </c>
      <c r="B1245" s="473">
        <v>44873</v>
      </c>
      <c r="C1245" s="115">
        <v>968</v>
      </c>
      <c r="D1245" s="41">
        <v>951</v>
      </c>
      <c r="H1245" s="517">
        <v>10</v>
      </c>
      <c r="I1245" s="41">
        <v>47</v>
      </c>
      <c r="J1245" s="454">
        <v>891</v>
      </c>
      <c r="Q1245" s="41">
        <v>2</v>
      </c>
      <c r="S1245" s="41">
        <v>2</v>
      </c>
    </row>
    <row r="1246" spans="1:19" s="41" customFormat="1" ht="13">
      <c r="A1246" s="40" t="s">
        <v>12154</v>
      </c>
      <c r="B1246" s="473">
        <v>44867</v>
      </c>
      <c r="C1246" s="115">
        <v>457</v>
      </c>
      <c r="D1246" s="41">
        <v>457</v>
      </c>
      <c r="F1246" s="41" t="s">
        <v>12190</v>
      </c>
      <c r="I1246" s="225">
        <v>65</v>
      </c>
      <c r="R1246" s="41">
        <v>62</v>
      </c>
    </row>
    <row r="1247" spans="1:19" s="41" customFormat="1" ht="13">
      <c r="A1247" s="40" t="s">
        <v>12158</v>
      </c>
      <c r="B1247" s="473">
        <v>44875</v>
      </c>
      <c r="C1247" s="115">
        <v>198</v>
      </c>
      <c r="D1247" s="41">
        <v>198</v>
      </c>
    </row>
    <row r="1248" spans="1:19" s="41" customFormat="1" ht="13">
      <c r="A1248" s="40" t="s">
        <v>12164</v>
      </c>
      <c r="B1248" s="473">
        <v>44877</v>
      </c>
      <c r="C1248" s="115">
        <v>34</v>
      </c>
      <c r="D1248" s="41">
        <v>28</v>
      </c>
      <c r="F1248" s="41" t="s">
        <v>12195</v>
      </c>
      <c r="I1248" s="225">
        <v>14</v>
      </c>
      <c r="J1248" s="454">
        <v>14</v>
      </c>
      <c r="O1248" s="41">
        <v>25</v>
      </c>
    </row>
    <row r="1249" spans="1:19" s="41" customFormat="1" ht="13">
      <c r="A1249" s="40" t="s">
        <v>12169</v>
      </c>
      <c r="B1249" s="473">
        <v>44876</v>
      </c>
      <c r="C1249" s="115">
        <v>80</v>
      </c>
      <c r="D1249" s="41">
        <v>80</v>
      </c>
      <c r="F1249" s="41" t="s">
        <v>12198</v>
      </c>
      <c r="I1249" s="41">
        <v>8</v>
      </c>
      <c r="Q1249" s="41">
        <v>1</v>
      </c>
    </row>
    <row r="1250" spans="1:19" s="41" customFormat="1" ht="13">
      <c r="A1250" s="40" t="s">
        <v>12200</v>
      </c>
      <c r="B1250" s="473">
        <v>44835</v>
      </c>
      <c r="C1250" s="41">
        <v>84</v>
      </c>
      <c r="D1250" s="41">
        <v>84</v>
      </c>
      <c r="G1250" s="41">
        <v>4</v>
      </c>
      <c r="H1250" s="498">
        <v>26</v>
      </c>
      <c r="M1250" s="41">
        <v>32</v>
      </c>
      <c r="O1250" s="41">
        <v>24</v>
      </c>
      <c r="P1250" s="41">
        <v>3</v>
      </c>
      <c r="Q1250" s="498">
        <v>7</v>
      </c>
    </row>
    <row r="1251" spans="1:19" s="41" customFormat="1" ht="13">
      <c r="A1251" s="40" t="s">
        <v>12201</v>
      </c>
      <c r="B1251" s="473">
        <v>44835</v>
      </c>
      <c r="C1251" s="41">
        <v>45</v>
      </c>
      <c r="D1251" s="41">
        <v>45</v>
      </c>
      <c r="G1251" s="41">
        <v>0</v>
      </c>
      <c r="H1251" s="498">
        <v>10</v>
      </c>
      <c r="M1251" s="41">
        <v>2</v>
      </c>
      <c r="O1251" s="41">
        <v>10</v>
      </c>
      <c r="P1251" s="41">
        <v>1</v>
      </c>
      <c r="Q1251" s="498">
        <v>2</v>
      </c>
    </row>
    <row r="1252" spans="1:19" s="41" customFormat="1" ht="13">
      <c r="A1252" s="40" t="s">
        <v>12215</v>
      </c>
      <c r="B1252" s="473">
        <v>44881</v>
      </c>
      <c r="C1252" s="41">
        <v>6</v>
      </c>
      <c r="D1252" s="41">
        <v>6</v>
      </c>
      <c r="F1252" s="41" t="s">
        <v>12221</v>
      </c>
    </row>
    <row r="1253" spans="1:19" s="41" customFormat="1" ht="13">
      <c r="A1253" s="40" t="s">
        <v>12216</v>
      </c>
      <c r="B1253" s="473">
        <v>44881</v>
      </c>
      <c r="C1253" s="41">
        <v>13</v>
      </c>
      <c r="D1253" s="41">
        <v>13</v>
      </c>
      <c r="F1253" s="41" t="s">
        <v>12222</v>
      </c>
    </row>
    <row r="1254" spans="1:19" s="41" customFormat="1" ht="13">
      <c r="A1254" s="40" t="s">
        <v>12217</v>
      </c>
      <c r="B1254" s="473">
        <v>44881</v>
      </c>
      <c r="C1254" s="41">
        <v>6</v>
      </c>
      <c r="D1254" s="41">
        <v>6</v>
      </c>
      <c r="F1254" s="41" t="s">
        <v>12223</v>
      </c>
    </row>
    <row r="1255" spans="1:19" s="41" customFormat="1" ht="13">
      <c r="A1255" s="40" t="s">
        <v>12225</v>
      </c>
      <c r="B1255" s="473">
        <v>44883</v>
      </c>
      <c r="C1255" s="41">
        <v>1</v>
      </c>
      <c r="D1255" s="41">
        <v>1</v>
      </c>
      <c r="F1255" s="41">
        <v>35</v>
      </c>
      <c r="N1255" s="41">
        <v>3380</v>
      </c>
      <c r="O1255" s="41">
        <v>1</v>
      </c>
    </row>
    <row r="1256" spans="1:19" s="41" customFormat="1" ht="13">
      <c r="A1256" s="40" t="s">
        <v>12229</v>
      </c>
      <c r="B1256" s="473">
        <v>44883</v>
      </c>
    </row>
    <row r="1257" spans="1:19" s="41" customFormat="1" ht="13">
      <c r="A1257" s="40" t="s">
        <v>12230</v>
      </c>
      <c r="B1257" s="473">
        <v>44884</v>
      </c>
      <c r="C1257" s="41">
        <v>104</v>
      </c>
      <c r="D1257" s="41">
        <v>104</v>
      </c>
      <c r="H1257" s="440">
        <v>6</v>
      </c>
      <c r="I1257" s="229">
        <v>13</v>
      </c>
      <c r="J1257" s="454">
        <v>85</v>
      </c>
      <c r="O1257" s="41">
        <v>4</v>
      </c>
      <c r="R1257" s="41">
        <v>11</v>
      </c>
      <c r="S1257" s="41">
        <v>1</v>
      </c>
    </row>
    <row r="1258" spans="1:19" s="41" customFormat="1" ht="13">
      <c r="A1258" s="40" t="s">
        <v>12245</v>
      </c>
      <c r="B1258" s="475" t="s">
        <v>12241</v>
      </c>
      <c r="C1258" s="41">
        <v>1</v>
      </c>
      <c r="D1258" s="41">
        <v>1</v>
      </c>
      <c r="F1258" s="41">
        <v>38</v>
      </c>
      <c r="J1258" s="41">
        <v>1</v>
      </c>
    </row>
    <row r="1259" spans="1:19" s="41" customFormat="1" ht="13">
      <c r="A1259" s="40" t="s">
        <v>12244</v>
      </c>
      <c r="B1259" s="475" t="s">
        <v>12241</v>
      </c>
      <c r="C1259" s="41">
        <v>47</v>
      </c>
      <c r="D1259" s="41">
        <v>46</v>
      </c>
      <c r="G1259" s="41">
        <v>26</v>
      </c>
      <c r="H1259" s="41">
        <v>24</v>
      </c>
      <c r="I1259" s="41">
        <v>19</v>
      </c>
      <c r="J1259" s="41">
        <v>10</v>
      </c>
      <c r="S1259" s="41">
        <v>8</v>
      </c>
    </row>
    <row r="1260" spans="1:19" s="41" customFormat="1" ht="13">
      <c r="A1260" s="40" t="s">
        <v>12250</v>
      </c>
      <c r="B1260" s="473">
        <v>44884</v>
      </c>
      <c r="C1260" s="41">
        <v>242</v>
      </c>
      <c r="D1260" s="41">
        <v>242</v>
      </c>
    </row>
    <row r="1261" spans="1:19" s="41" customFormat="1" ht="13">
      <c r="A1261" s="40" t="s">
        <v>12254</v>
      </c>
      <c r="B1261" s="473">
        <v>44862</v>
      </c>
      <c r="C1261" s="41">
        <v>1</v>
      </c>
      <c r="D1261" s="41">
        <v>1</v>
      </c>
      <c r="J1261" s="41">
        <v>1</v>
      </c>
      <c r="N1261" s="41">
        <v>2400</v>
      </c>
    </row>
    <row r="1262" spans="1:19" s="41" customFormat="1" ht="13">
      <c r="A1262" s="40" t="s">
        <v>12259</v>
      </c>
      <c r="B1262" s="473">
        <v>44743</v>
      </c>
    </row>
    <row r="1263" spans="1:19" s="41" customFormat="1" ht="13">
      <c r="A1263" s="40" t="s">
        <v>12263</v>
      </c>
      <c r="B1263" s="473">
        <v>44880</v>
      </c>
      <c r="C1263" s="41">
        <v>1</v>
      </c>
      <c r="D1263" s="41">
        <v>1</v>
      </c>
      <c r="F1263" s="41" t="s">
        <v>2169</v>
      </c>
      <c r="J1263" s="41">
        <v>1</v>
      </c>
    </row>
    <row r="1264" spans="1:19" s="41" customFormat="1" ht="13">
      <c r="A1264" s="40" t="s">
        <v>12268</v>
      </c>
      <c r="B1264" s="473">
        <v>44771</v>
      </c>
      <c r="C1264" s="41">
        <v>1</v>
      </c>
      <c r="D1264" s="41">
        <v>1</v>
      </c>
      <c r="F1264" s="41" t="s">
        <v>2413</v>
      </c>
      <c r="I1264" s="41">
        <v>1</v>
      </c>
      <c r="N1264" s="41">
        <v>3500</v>
      </c>
    </row>
    <row r="1265" spans="1:19" s="41" customFormat="1" ht="13">
      <c r="A1265" s="40" t="s">
        <v>10431</v>
      </c>
      <c r="B1265" s="473">
        <v>44888</v>
      </c>
      <c r="C1265" s="41">
        <v>3</v>
      </c>
      <c r="D1265" s="41">
        <v>3</v>
      </c>
    </row>
    <row r="1266" spans="1:19" s="41" customFormat="1" ht="13">
      <c r="A1266" s="40" t="s">
        <v>12303</v>
      </c>
      <c r="B1266" s="473">
        <v>44890</v>
      </c>
      <c r="C1266" s="41">
        <v>30</v>
      </c>
      <c r="D1266" s="41">
        <v>30</v>
      </c>
      <c r="F1266" s="41" t="s">
        <v>12309</v>
      </c>
      <c r="N1266" s="41" t="s">
        <v>12307</v>
      </c>
    </row>
    <row r="1267" spans="1:19" s="41" customFormat="1" ht="13">
      <c r="A1267" s="40" t="s">
        <v>12304</v>
      </c>
      <c r="B1267" s="473">
        <v>44890</v>
      </c>
      <c r="C1267" s="41">
        <v>74</v>
      </c>
      <c r="D1267" s="41">
        <v>74</v>
      </c>
      <c r="F1267" s="41" t="s">
        <v>12310</v>
      </c>
      <c r="N1267" s="41" t="s">
        <v>12308</v>
      </c>
    </row>
    <row r="1268" spans="1:19" s="41" customFormat="1" ht="13">
      <c r="A1268" s="40" t="s">
        <v>12298</v>
      </c>
      <c r="B1268" s="473">
        <v>44889</v>
      </c>
      <c r="C1268" s="41">
        <v>207</v>
      </c>
      <c r="D1268" s="41">
        <v>207</v>
      </c>
      <c r="F1268" s="41" t="s">
        <v>12313</v>
      </c>
      <c r="H1268" s="440">
        <v>25</v>
      </c>
      <c r="I1268" s="225">
        <v>63</v>
      </c>
      <c r="M1268" s="41">
        <v>31</v>
      </c>
      <c r="N1268" s="41" t="s">
        <v>12314</v>
      </c>
      <c r="O1268" s="41">
        <v>55</v>
      </c>
    </row>
    <row r="1269" spans="1:19" s="41" customFormat="1" ht="13">
      <c r="A1269" s="40" t="s">
        <v>12318</v>
      </c>
      <c r="B1269" s="473">
        <v>44871</v>
      </c>
      <c r="C1269" s="41">
        <v>6</v>
      </c>
      <c r="D1269" s="41">
        <v>5</v>
      </c>
      <c r="E1269" s="41">
        <v>5</v>
      </c>
    </row>
    <row r="1270" spans="1:19" s="41" customFormat="1" ht="13">
      <c r="A1270" s="40" t="s">
        <v>12324</v>
      </c>
      <c r="B1270" s="473">
        <v>44894</v>
      </c>
      <c r="C1270" s="41">
        <v>25</v>
      </c>
      <c r="D1270" s="41">
        <v>25</v>
      </c>
      <c r="R1270" s="41">
        <v>2</v>
      </c>
    </row>
    <row r="1271" spans="1:19" s="41" customFormat="1" ht="13">
      <c r="A1271" s="40" t="s">
        <v>12328</v>
      </c>
      <c r="B1271" s="473">
        <v>44890</v>
      </c>
      <c r="C1271" s="41">
        <v>76</v>
      </c>
      <c r="D1271" s="41">
        <v>76</v>
      </c>
      <c r="G1271" s="41">
        <v>35</v>
      </c>
      <c r="M1271" s="41">
        <v>19</v>
      </c>
      <c r="P1271" s="41">
        <v>0</v>
      </c>
      <c r="Q1271" s="41">
        <v>5</v>
      </c>
      <c r="R1271" s="41">
        <v>14</v>
      </c>
      <c r="S1271" s="41">
        <v>0</v>
      </c>
    </row>
    <row r="1272" spans="1:19" s="41" customFormat="1" ht="13">
      <c r="A1272" s="40" t="s">
        <v>12334</v>
      </c>
      <c r="B1272" s="473">
        <v>44891</v>
      </c>
      <c r="C1272" s="41">
        <v>10</v>
      </c>
      <c r="D1272" s="41">
        <v>10</v>
      </c>
    </row>
    <row r="1273" spans="1:19" s="41" customFormat="1" ht="13">
      <c r="A1273" s="40" t="s">
        <v>12340</v>
      </c>
      <c r="B1273" s="473">
        <v>44887</v>
      </c>
      <c r="C1273" s="41">
        <v>352</v>
      </c>
      <c r="D1273" s="41">
        <v>352</v>
      </c>
      <c r="I1273" s="225">
        <v>56</v>
      </c>
      <c r="O1273" s="41">
        <v>75</v>
      </c>
      <c r="R1273" s="41">
        <v>56</v>
      </c>
    </row>
    <row r="1274" spans="1:19" s="41" customFormat="1" ht="13">
      <c r="A1274" s="40" t="s">
        <v>12345</v>
      </c>
      <c r="B1274" s="473">
        <v>44889</v>
      </c>
      <c r="C1274" s="41">
        <v>100</v>
      </c>
      <c r="D1274" s="41">
        <v>100</v>
      </c>
      <c r="I1274" s="225">
        <v>16</v>
      </c>
    </row>
    <row r="1275" spans="1:19" s="41" customFormat="1" ht="13">
      <c r="A1275" s="40" t="s">
        <v>12354</v>
      </c>
      <c r="B1275" s="473">
        <v>44891</v>
      </c>
      <c r="C1275" s="41">
        <v>14</v>
      </c>
      <c r="D1275" s="41">
        <v>14</v>
      </c>
      <c r="E1275" s="41">
        <v>4</v>
      </c>
      <c r="F1275" s="41" t="s">
        <v>12387</v>
      </c>
      <c r="I1275" s="225">
        <v>14</v>
      </c>
      <c r="O1275" s="41">
        <v>14</v>
      </c>
    </row>
    <row r="1276" spans="1:19" s="41" customFormat="1" ht="13">
      <c r="A1276" s="40" t="s">
        <v>12360</v>
      </c>
      <c r="B1276" s="473">
        <v>44892</v>
      </c>
      <c r="C1276" s="41">
        <v>188</v>
      </c>
      <c r="D1276" s="41">
        <v>188</v>
      </c>
      <c r="I1276" s="225">
        <v>48</v>
      </c>
      <c r="J1276" s="41">
        <v>136</v>
      </c>
      <c r="Q1276" s="41">
        <v>11</v>
      </c>
    </row>
    <row r="1277" spans="1:19" s="41" customFormat="1" ht="13">
      <c r="A1277" s="40" t="s">
        <v>12402</v>
      </c>
      <c r="B1277" s="473">
        <v>44894</v>
      </c>
      <c r="I1277" s="225">
        <v>8</v>
      </c>
      <c r="Q1277" s="41">
        <v>7</v>
      </c>
    </row>
    <row r="1278" spans="1:19" s="41" customFormat="1" ht="13">
      <c r="A1278" s="40" t="s">
        <v>12406</v>
      </c>
      <c r="B1278" s="473">
        <v>44881</v>
      </c>
      <c r="D1278" s="41">
        <v>99</v>
      </c>
      <c r="F1278" s="41" t="s">
        <v>12471</v>
      </c>
      <c r="N1278" s="41" t="s">
        <v>12472</v>
      </c>
    </row>
    <row r="1279" spans="1:19" s="41" customFormat="1" ht="13">
      <c r="A1279" s="40" t="s">
        <v>12411</v>
      </c>
      <c r="B1279" s="473">
        <v>44892</v>
      </c>
      <c r="C1279" s="41">
        <v>367</v>
      </c>
      <c r="D1279" s="41">
        <v>362</v>
      </c>
      <c r="I1279" s="225">
        <v>102</v>
      </c>
      <c r="J1279" s="454">
        <v>260</v>
      </c>
      <c r="O1279" s="41">
        <v>77</v>
      </c>
      <c r="Q1279" s="41">
        <v>16</v>
      </c>
      <c r="R1279" s="41">
        <v>140</v>
      </c>
      <c r="S1279" s="41">
        <v>3</v>
      </c>
    </row>
    <row r="1280" spans="1:19" s="41" customFormat="1" ht="13">
      <c r="A1280" s="40" t="s">
        <v>12416</v>
      </c>
      <c r="B1280" s="473">
        <v>44895</v>
      </c>
      <c r="C1280" s="41">
        <v>1149</v>
      </c>
      <c r="D1280" s="41">
        <v>1149</v>
      </c>
      <c r="I1280" s="225">
        <v>201</v>
      </c>
    </row>
    <row r="1281" spans="1:19" s="41" customFormat="1" ht="13">
      <c r="A1281" s="40" t="s">
        <v>11958</v>
      </c>
      <c r="B1281" s="473">
        <v>44898</v>
      </c>
      <c r="C1281" s="41">
        <v>139</v>
      </c>
      <c r="D1281" s="41">
        <v>132</v>
      </c>
      <c r="I1281" s="225">
        <v>37</v>
      </c>
      <c r="J1281" s="454">
        <v>99</v>
      </c>
      <c r="Q1281" s="41">
        <v>2</v>
      </c>
      <c r="R1281" s="41">
        <v>46</v>
      </c>
    </row>
    <row r="1282" spans="1:19" s="41" customFormat="1" ht="13">
      <c r="A1282" s="40" t="s">
        <v>12426</v>
      </c>
      <c r="B1282" s="473">
        <v>44897</v>
      </c>
      <c r="D1282" s="41">
        <v>11</v>
      </c>
      <c r="F1282" s="41" t="s">
        <v>12482</v>
      </c>
      <c r="I1282" s="225">
        <v>5</v>
      </c>
      <c r="Q1282" s="41">
        <v>2</v>
      </c>
      <c r="S1282" s="41">
        <v>0</v>
      </c>
    </row>
    <row r="1283" spans="1:19" s="41" customFormat="1" ht="12" customHeight="1">
      <c r="A1283" s="40" t="s">
        <v>12433</v>
      </c>
      <c r="B1283" s="473">
        <v>44880</v>
      </c>
    </row>
    <row r="1284" spans="1:19" s="41" customFormat="1" ht="13">
      <c r="A1284" s="40" t="s">
        <v>12436</v>
      </c>
      <c r="B1284" s="473">
        <v>44900</v>
      </c>
      <c r="C1284" s="41">
        <v>51</v>
      </c>
      <c r="D1284" s="41">
        <v>51</v>
      </c>
      <c r="G1284" s="41">
        <v>1</v>
      </c>
      <c r="H1284" s="519">
        <v>5</v>
      </c>
      <c r="I1284" s="41">
        <v>14</v>
      </c>
      <c r="J1284" s="454">
        <v>31</v>
      </c>
      <c r="Q1284" s="41">
        <v>21</v>
      </c>
      <c r="R1284" s="41">
        <v>27</v>
      </c>
    </row>
    <row r="1285" spans="1:19" s="41" customFormat="1" ht="13">
      <c r="A1285" s="40" t="s">
        <v>12442</v>
      </c>
      <c r="B1285" s="473">
        <v>44896</v>
      </c>
      <c r="C1285" s="41">
        <v>164</v>
      </c>
      <c r="D1285" s="41">
        <v>167</v>
      </c>
      <c r="E1285" s="41">
        <v>23</v>
      </c>
      <c r="M1285" s="41">
        <v>33</v>
      </c>
      <c r="N1285" s="41" t="s">
        <v>12490</v>
      </c>
      <c r="Q1285" s="41">
        <v>8</v>
      </c>
      <c r="R1285" s="41">
        <v>40</v>
      </c>
    </row>
    <row r="1286" spans="1:19" s="41" customFormat="1" ht="13">
      <c r="A1286" s="40" t="s">
        <v>12448</v>
      </c>
      <c r="B1286" s="473">
        <v>44898</v>
      </c>
      <c r="C1286" s="41">
        <v>475</v>
      </c>
      <c r="D1286" s="41">
        <v>477</v>
      </c>
      <c r="I1286" s="225">
        <v>38</v>
      </c>
      <c r="N1286" s="41" t="s">
        <v>12509</v>
      </c>
      <c r="S1286" s="41">
        <v>1</v>
      </c>
    </row>
    <row r="1287" spans="1:19" s="41" customFormat="1" ht="13">
      <c r="A1287" s="40" t="s">
        <v>12453</v>
      </c>
      <c r="B1287" s="473">
        <v>44896</v>
      </c>
      <c r="C1287" s="41">
        <v>45</v>
      </c>
      <c r="D1287" s="41">
        <v>45</v>
      </c>
      <c r="F1287" s="41" t="s">
        <v>12519</v>
      </c>
      <c r="I1287" s="225">
        <v>1</v>
      </c>
      <c r="J1287" s="454">
        <v>44</v>
      </c>
      <c r="N1287" s="41" t="s">
        <v>12520</v>
      </c>
    </row>
    <row r="1288" spans="1:19" s="41" customFormat="1" ht="13">
      <c r="A1288" s="40" t="s">
        <v>12459</v>
      </c>
      <c r="B1288" s="473"/>
      <c r="C1288" s="41">
        <v>107</v>
      </c>
      <c r="D1288" s="41">
        <v>107</v>
      </c>
    </row>
    <row r="1289" spans="1:19" s="41" customFormat="1" ht="13">
      <c r="A1289" s="40" t="s">
        <v>12463</v>
      </c>
      <c r="B1289" s="473">
        <v>44866</v>
      </c>
      <c r="C1289" s="41">
        <v>18</v>
      </c>
      <c r="D1289" s="41">
        <v>18</v>
      </c>
      <c r="F1289" s="41" t="s">
        <v>12524</v>
      </c>
      <c r="I1289" s="225">
        <v>13</v>
      </c>
      <c r="J1289" s="454">
        <v>5</v>
      </c>
      <c r="N1289" s="41" t="s">
        <v>12523</v>
      </c>
      <c r="O1289" s="41">
        <v>7</v>
      </c>
    </row>
    <row r="1290" spans="1:19" s="41" customFormat="1" ht="13">
      <c r="A1290" s="40" t="s">
        <v>12556</v>
      </c>
      <c r="B1290" s="473">
        <v>44900</v>
      </c>
      <c r="C1290" s="41">
        <v>7</v>
      </c>
      <c r="D1290" s="41">
        <v>7</v>
      </c>
      <c r="I1290" s="225">
        <v>5</v>
      </c>
      <c r="J1290" s="454">
        <v>2</v>
      </c>
      <c r="O1290" s="41">
        <v>2</v>
      </c>
      <c r="Q1290" s="41">
        <v>0</v>
      </c>
      <c r="S1290" s="41">
        <v>2</v>
      </c>
    </row>
    <row r="1291" spans="1:19" s="41" customFormat="1" ht="13">
      <c r="A1291" s="40" t="s">
        <v>12557</v>
      </c>
      <c r="B1291" s="473">
        <v>44900</v>
      </c>
      <c r="C1291" s="41">
        <v>8</v>
      </c>
      <c r="D1291" s="41">
        <v>8</v>
      </c>
      <c r="I1291" s="225">
        <v>4</v>
      </c>
      <c r="J1291" s="454">
        <v>4</v>
      </c>
      <c r="O1291" s="41">
        <v>2</v>
      </c>
      <c r="Q1291" s="41">
        <v>0</v>
      </c>
      <c r="S1291" s="41">
        <v>0</v>
      </c>
    </row>
    <row r="1292" spans="1:19" s="41" customFormat="1" ht="13">
      <c r="A1292" s="40" t="s">
        <v>12558</v>
      </c>
      <c r="B1292" s="473">
        <v>44900</v>
      </c>
      <c r="C1292" s="41">
        <v>16</v>
      </c>
      <c r="D1292" s="41">
        <v>16</v>
      </c>
      <c r="I1292" s="225">
        <v>4</v>
      </c>
      <c r="J1292" s="454">
        <v>12</v>
      </c>
      <c r="O1292" s="41">
        <v>3</v>
      </c>
      <c r="Q1292" s="41">
        <v>0</v>
      </c>
      <c r="S1292" s="41">
        <v>0</v>
      </c>
    </row>
    <row r="1293" spans="1:19" s="41" customFormat="1" ht="13">
      <c r="A1293" s="40" t="s">
        <v>12559</v>
      </c>
      <c r="B1293" s="473">
        <v>44900</v>
      </c>
      <c r="C1293" s="41">
        <v>17</v>
      </c>
      <c r="D1293" s="41">
        <v>17</v>
      </c>
      <c r="I1293" s="225">
        <v>7</v>
      </c>
      <c r="J1293" s="454">
        <v>10</v>
      </c>
      <c r="O1293" s="41">
        <v>4</v>
      </c>
      <c r="Q1293" s="41">
        <v>0</v>
      </c>
      <c r="S1293" s="41">
        <v>1</v>
      </c>
    </row>
    <row r="1294" spans="1:19" s="41" customFormat="1" ht="13">
      <c r="A1294" s="40" t="s">
        <v>12502</v>
      </c>
      <c r="B1294" s="473">
        <v>44900</v>
      </c>
      <c r="C1294" s="41">
        <v>13</v>
      </c>
      <c r="D1294" s="41">
        <v>11</v>
      </c>
      <c r="I1294" s="225">
        <v>8</v>
      </c>
      <c r="J1294" s="454">
        <v>5</v>
      </c>
      <c r="N1294" s="41">
        <v>2660</v>
      </c>
    </row>
    <row r="1295" spans="1:19" s="41" customFormat="1" ht="13">
      <c r="A1295" s="40" t="s">
        <v>12579</v>
      </c>
      <c r="B1295" s="473">
        <v>44896</v>
      </c>
      <c r="C1295" s="41">
        <v>44</v>
      </c>
      <c r="D1295" s="41">
        <v>44</v>
      </c>
    </row>
    <row r="1296" spans="1:19" s="41" customFormat="1" ht="13">
      <c r="A1296" s="40" t="s">
        <v>12585</v>
      </c>
      <c r="B1296" s="473">
        <v>44896</v>
      </c>
      <c r="C1296" s="41">
        <v>106</v>
      </c>
      <c r="D1296" s="41">
        <v>106</v>
      </c>
      <c r="F1296" s="41" t="s">
        <v>12614</v>
      </c>
      <c r="N1296" s="41">
        <v>2700</v>
      </c>
    </row>
    <row r="1297" spans="1:19" s="41" customFormat="1" ht="13">
      <c r="A1297" s="40" t="s">
        <v>12590</v>
      </c>
      <c r="B1297" s="473">
        <v>44907</v>
      </c>
      <c r="C1297" s="41">
        <v>244</v>
      </c>
      <c r="D1297" s="41">
        <v>240</v>
      </c>
      <c r="I1297" s="225">
        <v>17</v>
      </c>
      <c r="J1297" s="454">
        <v>217</v>
      </c>
      <c r="R1297" s="41">
        <v>19</v>
      </c>
      <c r="S1297" s="41">
        <v>1</v>
      </c>
    </row>
    <row r="1298" spans="1:19" s="41" customFormat="1" ht="13">
      <c r="A1298" s="40" t="s">
        <v>9127</v>
      </c>
      <c r="B1298" s="473">
        <v>44903</v>
      </c>
      <c r="C1298" s="41">
        <v>1</v>
      </c>
      <c r="D1298" s="41">
        <v>1</v>
      </c>
      <c r="F1298" s="41" t="s">
        <v>748</v>
      </c>
      <c r="J1298" s="41">
        <v>1</v>
      </c>
    </row>
    <row r="1299" spans="1:19" s="41" customFormat="1" ht="13">
      <c r="A1299" s="40" t="s">
        <v>12599</v>
      </c>
      <c r="B1299" s="473">
        <v>44897</v>
      </c>
      <c r="C1299" s="41">
        <v>1</v>
      </c>
      <c r="D1299" s="41">
        <v>1</v>
      </c>
      <c r="F1299" s="41" t="s">
        <v>920</v>
      </c>
      <c r="G1299" s="41">
        <v>1</v>
      </c>
      <c r="N1299" s="41">
        <v>680</v>
      </c>
      <c r="Q1299" s="41">
        <v>1</v>
      </c>
    </row>
    <row r="1300" spans="1:19" s="41" customFormat="1" ht="13">
      <c r="A1300" s="40" t="s">
        <v>12601</v>
      </c>
      <c r="B1300" s="473">
        <v>44891</v>
      </c>
      <c r="C1300" s="41">
        <v>217</v>
      </c>
      <c r="D1300" s="41">
        <v>217</v>
      </c>
    </row>
    <row r="1301" spans="1:19" s="41" customFormat="1" ht="13">
      <c r="A1301" s="40" t="s">
        <v>12618</v>
      </c>
      <c r="B1301" s="473">
        <v>44909</v>
      </c>
    </row>
    <row r="1302" spans="1:19" s="41" customFormat="1" ht="13">
      <c r="A1302" s="40" t="s">
        <v>12622</v>
      </c>
      <c r="B1302" s="473">
        <v>44908</v>
      </c>
      <c r="C1302" s="41">
        <v>2212</v>
      </c>
      <c r="D1302" s="41">
        <v>2212</v>
      </c>
      <c r="I1302" s="41">
        <v>254</v>
      </c>
      <c r="J1302" s="41">
        <v>1958</v>
      </c>
    </row>
    <row r="1303" spans="1:19" s="41" customFormat="1" ht="13">
      <c r="A1303" s="40" t="s">
        <v>519</v>
      </c>
      <c r="B1303" s="473">
        <v>44811</v>
      </c>
      <c r="C1303" s="41">
        <v>77</v>
      </c>
      <c r="D1303" s="41">
        <v>77</v>
      </c>
      <c r="F1303" s="41" t="s">
        <v>12636</v>
      </c>
      <c r="I1303" s="225">
        <v>6</v>
      </c>
    </row>
    <row r="1304" spans="1:19" s="41" customFormat="1" ht="13">
      <c r="A1304" s="40" t="s">
        <v>12639</v>
      </c>
      <c r="B1304" s="473">
        <v>44907</v>
      </c>
      <c r="C1304" s="41">
        <v>5</v>
      </c>
      <c r="D1304" s="41">
        <v>5</v>
      </c>
      <c r="I1304" s="225">
        <v>1</v>
      </c>
      <c r="J1304" s="454">
        <v>3</v>
      </c>
    </row>
    <row r="1305" spans="1:19" s="41" customFormat="1" ht="13">
      <c r="A1305" s="40" t="s">
        <v>12646</v>
      </c>
      <c r="B1305" s="473">
        <v>44915</v>
      </c>
      <c r="C1305" s="41">
        <v>4</v>
      </c>
      <c r="D1305" s="41">
        <v>4</v>
      </c>
      <c r="N1305" s="41" t="s">
        <v>12653</v>
      </c>
    </row>
    <row r="1306" spans="1:19" s="41" customFormat="1" ht="13">
      <c r="A1306" s="40" t="s">
        <v>1052</v>
      </c>
      <c r="B1306" s="473">
        <v>44914</v>
      </c>
      <c r="C1306" s="41">
        <v>208</v>
      </c>
      <c r="D1306" s="41">
        <v>208</v>
      </c>
      <c r="I1306" s="41">
        <v>7</v>
      </c>
      <c r="J1306" s="454">
        <v>199</v>
      </c>
    </row>
    <row r="1307" spans="1:19" s="41" customFormat="1" ht="13">
      <c r="A1307" s="40" t="s">
        <v>12662</v>
      </c>
      <c r="B1307" s="473">
        <v>44914</v>
      </c>
      <c r="C1307" s="41">
        <v>50</v>
      </c>
      <c r="D1307" s="41">
        <v>50</v>
      </c>
      <c r="E1307" s="41">
        <v>20</v>
      </c>
    </row>
    <row r="1308" spans="1:19" s="41" customFormat="1" ht="13">
      <c r="A1308" s="40" t="s">
        <v>12672</v>
      </c>
      <c r="B1308" s="473">
        <v>44905</v>
      </c>
      <c r="C1308" s="41">
        <v>100</v>
      </c>
      <c r="D1308" s="41">
        <v>100</v>
      </c>
      <c r="F1308" s="41" t="s">
        <v>12736</v>
      </c>
      <c r="I1308" s="225">
        <v>25</v>
      </c>
      <c r="N1308" s="41" t="s">
        <v>12740</v>
      </c>
      <c r="O1308" s="41">
        <v>44</v>
      </c>
      <c r="Q1308" s="41">
        <v>7</v>
      </c>
    </row>
    <row r="1309" spans="1:19" s="41" customFormat="1" ht="13">
      <c r="A1309" s="40" t="s">
        <v>12678</v>
      </c>
      <c r="B1309" s="473"/>
      <c r="C1309" s="41">
        <v>1</v>
      </c>
      <c r="D1309" s="41">
        <v>1</v>
      </c>
      <c r="F1309" s="41">
        <v>37</v>
      </c>
      <c r="J1309" s="41">
        <v>1</v>
      </c>
    </row>
    <row r="1310" spans="1:19" s="41" customFormat="1" ht="13">
      <c r="A1310" s="40" t="s">
        <v>12683</v>
      </c>
      <c r="B1310" s="473"/>
      <c r="C1310" s="41">
        <v>80</v>
      </c>
      <c r="D1310" s="41">
        <v>80</v>
      </c>
      <c r="E1310" s="41">
        <v>22</v>
      </c>
    </row>
    <row r="1311" spans="1:19" s="41" customFormat="1" ht="13">
      <c r="A1311" s="40" t="s">
        <v>12687</v>
      </c>
      <c r="B1311" s="473">
        <v>44918</v>
      </c>
      <c r="E1311" s="41">
        <v>2</v>
      </c>
    </row>
    <row r="1312" spans="1:19" s="41" customFormat="1" ht="13">
      <c r="A1312" s="40" t="s">
        <v>12691</v>
      </c>
      <c r="B1312" s="473">
        <v>44887</v>
      </c>
      <c r="C1312" s="41">
        <v>46</v>
      </c>
      <c r="D1312" s="41">
        <v>46</v>
      </c>
      <c r="F1312" s="41" t="s">
        <v>12747</v>
      </c>
      <c r="N1312" s="41" t="s">
        <v>12748</v>
      </c>
    </row>
    <row r="1313" spans="1:19" s="41" customFormat="1" ht="13">
      <c r="A1313" s="40" t="s">
        <v>12750</v>
      </c>
      <c r="B1313" s="473">
        <v>44895</v>
      </c>
      <c r="C1313" s="41">
        <v>80</v>
      </c>
      <c r="D1313" s="41">
        <v>80</v>
      </c>
      <c r="F1313" s="80" t="s">
        <v>12771</v>
      </c>
      <c r="N1313" s="80" t="s">
        <v>12768</v>
      </c>
    </row>
    <row r="1314" spans="1:19" s="41" customFormat="1" ht="13">
      <c r="A1314" s="40" t="s">
        <v>12751</v>
      </c>
      <c r="B1314" s="473">
        <v>44895</v>
      </c>
      <c r="C1314" s="41">
        <v>63</v>
      </c>
      <c r="D1314" s="41">
        <v>63</v>
      </c>
      <c r="F1314" t="s">
        <v>12772</v>
      </c>
      <c r="N1314" s="80" t="s">
        <v>12769</v>
      </c>
    </row>
    <row r="1315" spans="1:19" s="41" customFormat="1" ht="13">
      <c r="A1315" s="40" t="s">
        <v>12752</v>
      </c>
      <c r="B1315" s="473">
        <v>44895</v>
      </c>
      <c r="C1315" s="41">
        <v>20</v>
      </c>
      <c r="D1315" s="41">
        <v>20</v>
      </c>
      <c r="F1315" t="s">
        <v>12773</v>
      </c>
      <c r="N1315" t="s">
        <v>12770</v>
      </c>
    </row>
    <row r="1316" spans="1:19" s="41" customFormat="1" ht="13">
      <c r="A1316" s="40" t="s">
        <v>12699</v>
      </c>
      <c r="B1316" s="473">
        <v>44917</v>
      </c>
      <c r="C1316" s="41">
        <v>21</v>
      </c>
      <c r="D1316" s="41">
        <v>21</v>
      </c>
      <c r="Q1316" s="41">
        <v>1</v>
      </c>
    </row>
    <row r="1317" spans="1:19" s="41" customFormat="1" ht="13">
      <c r="A1317" s="40" t="s">
        <v>12706</v>
      </c>
      <c r="B1317" s="473">
        <v>44911</v>
      </c>
      <c r="C1317" s="41">
        <v>119</v>
      </c>
      <c r="D1317" s="41">
        <v>119</v>
      </c>
      <c r="F1317" s="41" t="s">
        <v>12777</v>
      </c>
      <c r="R1317" s="41">
        <v>36</v>
      </c>
    </row>
    <row r="1318" spans="1:19" s="41" customFormat="1" ht="13">
      <c r="A1318" s="40" t="s">
        <v>12712</v>
      </c>
      <c r="B1318" s="473">
        <v>44917</v>
      </c>
      <c r="C1318" s="41">
        <v>1</v>
      </c>
      <c r="D1318" s="41">
        <v>1</v>
      </c>
      <c r="F1318" s="41" t="s">
        <v>1242</v>
      </c>
      <c r="I1318" s="41">
        <v>1</v>
      </c>
      <c r="N1318" s="41">
        <v>2250</v>
      </c>
    </row>
    <row r="1319" spans="1:19" s="41" customFormat="1" ht="13">
      <c r="A1319" s="40" t="s">
        <v>12715</v>
      </c>
      <c r="B1319" s="473"/>
      <c r="C1319" s="41">
        <v>34</v>
      </c>
      <c r="D1319" s="41">
        <v>34</v>
      </c>
      <c r="E1319" s="41">
        <v>31</v>
      </c>
      <c r="F1319" s="41" t="s">
        <v>12760</v>
      </c>
      <c r="I1319" s="225">
        <v>13</v>
      </c>
      <c r="J1319" s="454">
        <v>21</v>
      </c>
      <c r="N1319" s="41" t="s">
        <v>12758</v>
      </c>
      <c r="O1319" s="41">
        <v>7</v>
      </c>
      <c r="Q1319" s="41">
        <v>7</v>
      </c>
      <c r="R1319" s="41">
        <v>9</v>
      </c>
      <c r="S1319" s="41">
        <v>2</v>
      </c>
    </row>
    <row r="1320" spans="1:19" s="41" customFormat="1" ht="13">
      <c r="A1320" s="40" t="s">
        <v>12154</v>
      </c>
      <c r="B1320" s="473">
        <v>44918</v>
      </c>
      <c r="C1320" s="41">
        <v>100</v>
      </c>
      <c r="D1320" s="41">
        <v>100</v>
      </c>
      <c r="F1320" s="41" t="s">
        <v>12762</v>
      </c>
    </row>
    <row r="1321" spans="1:19" s="41" customFormat="1" ht="13">
      <c r="A1321" s="40" t="s">
        <v>12728</v>
      </c>
      <c r="B1321" s="475">
        <v>44918</v>
      </c>
    </row>
    <row r="1322" spans="1:19" s="41" customFormat="1" ht="13">
      <c r="A1322" s="40" t="s">
        <v>12732</v>
      </c>
      <c r="B1322" s="473">
        <v>44917</v>
      </c>
      <c r="C1322" s="41">
        <v>28</v>
      </c>
      <c r="D1322" s="41">
        <v>28</v>
      </c>
      <c r="F1322" s="41" t="s">
        <v>12755</v>
      </c>
      <c r="Q1322" s="41">
        <v>1</v>
      </c>
    </row>
    <row r="1323" spans="1:19" s="41" customFormat="1" ht="13">
      <c r="A1323" s="40" t="s">
        <v>12782</v>
      </c>
      <c r="B1323" s="473">
        <v>44922</v>
      </c>
    </row>
    <row r="1324" spans="1:19" s="41" customFormat="1" ht="13">
      <c r="A1324" s="40" t="s">
        <v>12785</v>
      </c>
      <c r="B1324" s="473">
        <v>44873</v>
      </c>
      <c r="C1324" s="41">
        <v>185</v>
      </c>
      <c r="D1324" s="41">
        <v>185</v>
      </c>
      <c r="G1324" s="41">
        <v>3</v>
      </c>
      <c r="H1324" s="41">
        <v>16</v>
      </c>
      <c r="I1324" s="41">
        <v>42</v>
      </c>
      <c r="O1324" s="41">
        <v>6</v>
      </c>
      <c r="R1324" s="41">
        <v>19</v>
      </c>
    </row>
    <row r="1325" spans="1:19" s="41" customFormat="1" ht="13">
      <c r="A1325" s="40" t="s">
        <v>12790</v>
      </c>
      <c r="B1325" s="473">
        <v>44925</v>
      </c>
      <c r="C1325" s="41">
        <v>44</v>
      </c>
      <c r="D1325" s="41">
        <v>44</v>
      </c>
      <c r="E1325" s="41">
        <v>52</v>
      </c>
      <c r="I1325" s="225">
        <v>16</v>
      </c>
      <c r="M1325" s="41">
        <v>8</v>
      </c>
      <c r="O1325" s="41">
        <v>9</v>
      </c>
      <c r="Q1325" s="41">
        <v>3</v>
      </c>
      <c r="S1325" s="41">
        <v>0</v>
      </c>
    </row>
    <row r="1326" spans="1:19" s="41" customFormat="1" ht="13">
      <c r="A1326" s="40" t="s">
        <v>12796</v>
      </c>
      <c r="B1326" s="473"/>
      <c r="C1326" s="41">
        <v>2</v>
      </c>
      <c r="D1326" s="41">
        <v>1</v>
      </c>
      <c r="F1326" s="41" t="s">
        <v>2818</v>
      </c>
      <c r="O1326" s="41">
        <v>2</v>
      </c>
    </row>
    <row r="1327" spans="1:19" s="41" customFormat="1" ht="13">
      <c r="A1327" s="40" t="s">
        <v>12874</v>
      </c>
      <c r="B1327" s="473">
        <v>44925</v>
      </c>
      <c r="C1327" s="41">
        <v>14</v>
      </c>
      <c r="D1327" s="41">
        <v>14</v>
      </c>
      <c r="F1327" s="41" t="s">
        <v>11549</v>
      </c>
      <c r="O1327" s="41">
        <v>2</v>
      </c>
    </row>
    <row r="1328" spans="1:19" s="41" customFormat="1" ht="13">
      <c r="A1328" s="40" t="s">
        <v>12875</v>
      </c>
      <c r="B1328" s="473">
        <v>44925</v>
      </c>
      <c r="C1328" s="41">
        <v>12</v>
      </c>
      <c r="D1328" s="41">
        <v>12</v>
      </c>
      <c r="F1328" s="41" t="s">
        <v>11808</v>
      </c>
      <c r="O1328" s="41">
        <v>2</v>
      </c>
    </row>
    <row r="1329" spans="1:19" s="41" customFormat="1" ht="13">
      <c r="A1329" s="40" t="s">
        <v>12806</v>
      </c>
      <c r="B1329" s="473"/>
      <c r="D1329" s="41">
        <v>330</v>
      </c>
    </row>
    <row r="1330" spans="1:19" s="41" customFormat="1" ht="13">
      <c r="A1330" s="40" t="s">
        <v>12878</v>
      </c>
      <c r="B1330" s="473">
        <v>44923</v>
      </c>
      <c r="C1330" s="41">
        <v>22</v>
      </c>
      <c r="D1330" s="41">
        <v>22</v>
      </c>
      <c r="F1330" s="41" t="s">
        <v>12884</v>
      </c>
    </row>
    <row r="1331" spans="1:19" s="41" customFormat="1" ht="13">
      <c r="A1331" s="40" t="s">
        <v>12879</v>
      </c>
      <c r="B1331" s="473">
        <v>44923</v>
      </c>
      <c r="C1331" s="41">
        <v>73</v>
      </c>
      <c r="D1331" s="41">
        <v>73</v>
      </c>
      <c r="F1331" s="41" t="s">
        <v>12885</v>
      </c>
    </row>
    <row r="1332" spans="1:19" s="41" customFormat="1" ht="13">
      <c r="A1332" s="40" t="s">
        <v>12816</v>
      </c>
      <c r="B1332" s="473">
        <v>44910</v>
      </c>
      <c r="C1332" s="41">
        <v>26</v>
      </c>
      <c r="D1332" s="41">
        <v>26</v>
      </c>
      <c r="I1332" s="41">
        <v>9</v>
      </c>
      <c r="J1332" s="41">
        <v>17</v>
      </c>
    </row>
    <row r="1333" spans="1:19" s="41" customFormat="1" ht="13">
      <c r="A1333" s="40" t="s">
        <v>12820</v>
      </c>
      <c r="B1333" s="473">
        <v>44925</v>
      </c>
      <c r="C1333" s="41">
        <v>526</v>
      </c>
      <c r="D1333" s="41">
        <v>526</v>
      </c>
      <c r="E1333" s="41">
        <v>517</v>
      </c>
    </row>
    <row r="1334" spans="1:19" s="41" customFormat="1" ht="13">
      <c r="A1334" s="40" t="s">
        <v>12826</v>
      </c>
      <c r="B1334" s="473">
        <v>44922</v>
      </c>
      <c r="E1334" s="41">
        <v>60</v>
      </c>
    </row>
    <row r="1335" spans="1:19" s="41" customFormat="1" ht="13">
      <c r="A1335" s="40" t="s">
        <v>12896</v>
      </c>
      <c r="B1335" s="473">
        <v>44930</v>
      </c>
      <c r="C1335" s="41">
        <v>34</v>
      </c>
      <c r="D1335" s="41">
        <v>34</v>
      </c>
      <c r="F1335" s="41" t="s">
        <v>12904</v>
      </c>
      <c r="I1335" s="225">
        <v>2</v>
      </c>
    </row>
    <row r="1336" spans="1:19" s="41" customFormat="1" ht="13">
      <c r="A1336" s="40" t="s">
        <v>12897</v>
      </c>
      <c r="B1336" s="473">
        <v>44930</v>
      </c>
      <c r="C1336" s="41">
        <v>18</v>
      </c>
      <c r="D1336" s="41">
        <v>18</v>
      </c>
      <c r="F1336" s="41" t="s">
        <v>12905</v>
      </c>
      <c r="I1336" s="225">
        <v>1</v>
      </c>
    </row>
    <row r="1337" spans="1:19" s="41" customFormat="1" ht="13">
      <c r="A1337" s="40" t="s">
        <v>12848</v>
      </c>
      <c r="B1337" s="473">
        <v>44929</v>
      </c>
      <c r="C1337" s="41">
        <v>1</v>
      </c>
      <c r="D1337" s="41">
        <v>1</v>
      </c>
      <c r="I1337" s="41">
        <v>1</v>
      </c>
    </row>
    <row r="1338" spans="1:19" s="41" customFormat="1" ht="13">
      <c r="A1338" s="40" t="s">
        <v>12853</v>
      </c>
      <c r="B1338" s="473">
        <v>44930</v>
      </c>
      <c r="C1338" s="41">
        <v>5</v>
      </c>
      <c r="D1338" s="41">
        <v>5</v>
      </c>
      <c r="H1338" s="41">
        <v>2</v>
      </c>
      <c r="I1338" s="41">
        <v>3</v>
      </c>
      <c r="S1338" s="41">
        <v>1</v>
      </c>
    </row>
    <row r="1339" spans="1:19" s="41" customFormat="1" ht="13">
      <c r="A1339" s="40" t="s">
        <v>12859</v>
      </c>
      <c r="B1339" s="473">
        <v>44930</v>
      </c>
      <c r="C1339" s="41">
        <v>7648</v>
      </c>
      <c r="D1339" s="41">
        <v>7524</v>
      </c>
      <c r="F1339" s="41" t="s">
        <v>12893</v>
      </c>
      <c r="I1339" s="225">
        <v>1190</v>
      </c>
      <c r="J1339" s="41">
        <v>6458</v>
      </c>
      <c r="O1339" s="41">
        <v>901</v>
      </c>
      <c r="S1339" s="41">
        <v>29</v>
      </c>
    </row>
    <row r="1340" spans="1:19" s="41" customFormat="1" ht="13">
      <c r="A1340" s="40" t="s">
        <v>12914</v>
      </c>
      <c r="B1340" s="473">
        <v>44934</v>
      </c>
      <c r="C1340" s="41">
        <v>18</v>
      </c>
      <c r="D1340" s="41">
        <v>18</v>
      </c>
      <c r="F1340" s="41" t="s">
        <v>12955</v>
      </c>
      <c r="N1340" s="41" t="s">
        <v>12956</v>
      </c>
    </row>
    <row r="1341" spans="1:19" s="41" customFormat="1" ht="13">
      <c r="A1341" s="40" t="s">
        <v>12987</v>
      </c>
      <c r="B1341" s="473">
        <v>44931</v>
      </c>
      <c r="C1341" s="41">
        <v>1226</v>
      </c>
      <c r="D1341" s="41">
        <v>1226</v>
      </c>
      <c r="G1341" s="41">
        <v>30</v>
      </c>
      <c r="I1341" s="225">
        <v>108</v>
      </c>
      <c r="O1341" s="41">
        <v>153</v>
      </c>
      <c r="Q1341" s="41">
        <v>10</v>
      </c>
      <c r="S1341" s="41">
        <v>4</v>
      </c>
    </row>
    <row r="1342" spans="1:19" s="41" customFormat="1" ht="13">
      <c r="A1342" s="40" t="s">
        <v>12988</v>
      </c>
      <c r="B1342" s="473">
        <v>44931</v>
      </c>
      <c r="C1342" s="41">
        <v>233</v>
      </c>
      <c r="D1342" s="41">
        <v>233</v>
      </c>
      <c r="G1342" s="41">
        <v>13</v>
      </c>
      <c r="I1342" s="225">
        <v>32</v>
      </c>
      <c r="O1342" s="41">
        <v>23</v>
      </c>
      <c r="Q1342" s="41">
        <v>6</v>
      </c>
      <c r="S1342" s="41">
        <v>0</v>
      </c>
    </row>
    <row r="1343" spans="1:19" s="41" customFormat="1" ht="13">
      <c r="A1343" s="40" t="s">
        <v>12989</v>
      </c>
      <c r="B1343" s="473">
        <v>44931</v>
      </c>
      <c r="C1343" s="41">
        <v>352</v>
      </c>
      <c r="D1343" s="41">
        <v>352</v>
      </c>
      <c r="G1343" s="41">
        <v>8</v>
      </c>
      <c r="I1343" s="225">
        <v>32</v>
      </c>
      <c r="O1343" s="41">
        <v>34</v>
      </c>
      <c r="Q1343" s="41">
        <v>3</v>
      </c>
      <c r="S1343" s="41">
        <v>2</v>
      </c>
    </row>
    <row r="1344" spans="1:19" s="41" customFormat="1" ht="13">
      <c r="A1344" s="40" t="s">
        <v>12926</v>
      </c>
      <c r="B1344" s="473">
        <v>44936</v>
      </c>
      <c r="C1344" s="41">
        <v>140</v>
      </c>
      <c r="D1344" s="41">
        <v>139</v>
      </c>
      <c r="N1344" s="41" t="s">
        <v>12964</v>
      </c>
      <c r="Q1344" s="41">
        <v>15</v>
      </c>
    </row>
    <row r="1345" spans="1:18" s="41" customFormat="1" ht="13">
      <c r="A1345" s="40" t="s">
        <v>12436</v>
      </c>
      <c r="B1345" s="473">
        <v>44933</v>
      </c>
      <c r="C1345" s="41">
        <v>3</v>
      </c>
      <c r="D1345" s="41">
        <v>3</v>
      </c>
    </row>
    <row r="1346" spans="1:18" s="41" customFormat="1" ht="13">
      <c r="A1346" s="40" t="s">
        <v>12942</v>
      </c>
      <c r="B1346" s="10">
        <v>44932</v>
      </c>
      <c r="C1346" s="41">
        <v>828</v>
      </c>
      <c r="D1346" s="41">
        <v>828</v>
      </c>
    </row>
    <row r="1347" spans="1:18" s="41" customFormat="1" ht="13">
      <c r="A1347" s="40" t="s">
        <v>12948</v>
      </c>
      <c r="B1347" s="473">
        <v>44932</v>
      </c>
      <c r="D1347" s="41">
        <v>42</v>
      </c>
      <c r="F1347" s="41" t="s">
        <v>13004</v>
      </c>
      <c r="N1347" s="41" t="s">
        <v>13005</v>
      </c>
      <c r="O1347" s="41">
        <v>14</v>
      </c>
    </row>
    <row r="1348" spans="1:18" s="41" customFormat="1" ht="13">
      <c r="A1348" s="40" t="s">
        <v>12967</v>
      </c>
      <c r="B1348" s="473">
        <v>44914</v>
      </c>
      <c r="C1348" s="41">
        <v>1</v>
      </c>
      <c r="D1348" s="41">
        <v>1</v>
      </c>
      <c r="F1348" s="41">
        <v>35</v>
      </c>
      <c r="I1348" s="41">
        <v>1</v>
      </c>
      <c r="N1348" s="41">
        <v>1260</v>
      </c>
      <c r="R1348" s="41">
        <v>1</v>
      </c>
    </row>
    <row r="1349" spans="1:18" s="41" customFormat="1" ht="13">
      <c r="A1349" s="40" t="s">
        <v>12971</v>
      </c>
      <c r="B1349" s="473">
        <v>44835</v>
      </c>
      <c r="C1349" s="41">
        <v>2</v>
      </c>
      <c r="D1349" s="41">
        <v>2</v>
      </c>
      <c r="O1349" s="41">
        <v>2</v>
      </c>
    </row>
    <row r="1350" spans="1:18" s="41" customFormat="1" ht="13">
      <c r="A1350" s="40" t="s">
        <v>12973</v>
      </c>
      <c r="B1350" s="473">
        <v>44835</v>
      </c>
      <c r="C1350" s="41">
        <v>24</v>
      </c>
      <c r="D1350" s="41">
        <v>24</v>
      </c>
      <c r="Q1350" s="41">
        <v>3</v>
      </c>
    </row>
    <row r="1351" spans="1:18" s="41" customFormat="1" ht="13">
      <c r="A1351" s="40" t="s">
        <v>13016</v>
      </c>
      <c r="B1351" s="473">
        <v>44936</v>
      </c>
      <c r="C1351" s="41">
        <v>59</v>
      </c>
      <c r="D1351" s="41">
        <v>59</v>
      </c>
      <c r="F1351" s="41" t="s">
        <v>13032</v>
      </c>
      <c r="N1351" s="41" t="s">
        <v>13033</v>
      </c>
    </row>
    <row r="1352" spans="1:18" s="41" customFormat="1" ht="13">
      <c r="A1352" s="40" t="s">
        <v>13022</v>
      </c>
      <c r="B1352" s="473">
        <v>44936</v>
      </c>
      <c r="C1352" s="41">
        <v>128</v>
      </c>
      <c r="D1352" s="41">
        <v>128</v>
      </c>
      <c r="L1352" s="41">
        <v>8</v>
      </c>
      <c r="M1352" s="41">
        <v>4</v>
      </c>
      <c r="R1352" s="41">
        <v>28</v>
      </c>
    </row>
    <row r="1353" spans="1:18" s="41" customFormat="1" ht="13">
      <c r="A1353" s="40" t="s">
        <v>13026</v>
      </c>
      <c r="B1353" s="473">
        <v>44927</v>
      </c>
      <c r="C1353" s="41">
        <v>92</v>
      </c>
      <c r="D1353" s="41">
        <v>92</v>
      </c>
      <c r="N1353" s="41" t="s">
        <v>13036</v>
      </c>
      <c r="O1353" s="41">
        <v>29</v>
      </c>
      <c r="Q1353" s="41">
        <v>5</v>
      </c>
    </row>
    <row r="1354" spans="1:18" s="41" customFormat="1" ht="13">
      <c r="A1354" s="28" t="s">
        <v>13011</v>
      </c>
      <c r="B1354" s="473">
        <v>44943</v>
      </c>
      <c r="C1354" s="41">
        <v>1577</v>
      </c>
      <c r="D1354" s="41">
        <v>1545</v>
      </c>
      <c r="F1354" s="41" t="s">
        <v>13041</v>
      </c>
      <c r="I1354" s="225">
        <v>219</v>
      </c>
      <c r="M1354" s="41">
        <v>11</v>
      </c>
    </row>
    <row r="1355" spans="1:18" s="41" customFormat="1" ht="13">
      <c r="A1355" s="40" t="s">
        <v>13048</v>
      </c>
      <c r="B1355" s="473">
        <v>44949</v>
      </c>
      <c r="C1355" s="41">
        <v>124</v>
      </c>
      <c r="D1355" s="41">
        <v>117</v>
      </c>
      <c r="I1355" s="225">
        <v>30</v>
      </c>
      <c r="R1355" s="41">
        <v>29</v>
      </c>
    </row>
    <row r="1356" spans="1:18" s="41" customFormat="1" ht="13">
      <c r="A1356" s="40" t="s">
        <v>13051</v>
      </c>
      <c r="B1356" s="473">
        <v>44932</v>
      </c>
      <c r="C1356" s="41">
        <v>1</v>
      </c>
      <c r="D1356" s="41">
        <v>1</v>
      </c>
      <c r="J1356" s="41">
        <v>1</v>
      </c>
    </row>
    <row r="1357" spans="1:18" s="41" customFormat="1" ht="13">
      <c r="A1357" s="40" t="s">
        <v>13054</v>
      </c>
      <c r="B1357" s="473">
        <v>44944</v>
      </c>
      <c r="C1357" s="41">
        <v>3</v>
      </c>
      <c r="D1357" s="41">
        <v>3</v>
      </c>
      <c r="G1357" s="41">
        <v>1</v>
      </c>
      <c r="I1357" s="41">
        <v>1</v>
      </c>
      <c r="J1357" s="41">
        <v>1</v>
      </c>
      <c r="Q1357" s="41">
        <v>3</v>
      </c>
    </row>
    <row r="1358" spans="1:18" s="41" customFormat="1" ht="13">
      <c r="A1358" s="40" t="s">
        <v>13056</v>
      </c>
      <c r="B1358" s="473">
        <v>44947</v>
      </c>
      <c r="C1358" s="41">
        <v>79</v>
      </c>
      <c r="D1358" s="41">
        <v>79</v>
      </c>
      <c r="F1358" s="41" t="s">
        <v>13114</v>
      </c>
      <c r="I1358" s="225">
        <v>13</v>
      </c>
      <c r="N1358" s="41" t="s">
        <v>13117</v>
      </c>
    </row>
    <row r="1359" spans="1:18" s="41" customFormat="1" ht="13">
      <c r="A1359" s="40" t="s">
        <v>13061</v>
      </c>
      <c r="B1359" s="473">
        <v>44942</v>
      </c>
      <c r="C1359" s="41">
        <v>25</v>
      </c>
      <c r="D1359" s="41">
        <v>25</v>
      </c>
      <c r="I1359" s="41">
        <v>1</v>
      </c>
      <c r="N1359" s="41" t="s">
        <v>13120</v>
      </c>
    </row>
    <row r="1360" spans="1:18" s="41" customFormat="1" ht="13">
      <c r="A1360" s="40" t="s">
        <v>13062</v>
      </c>
      <c r="B1360" s="473">
        <v>44947</v>
      </c>
      <c r="C1360" s="41">
        <v>165</v>
      </c>
      <c r="D1360" s="41">
        <v>165</v>
      </c>
    </row>
    <row r="1361" spans="1:19" s="41" customFormat="1" ht="13">
      <c r="A1361" s="40" t="s">
        <v>7611</v>
      </c>
      <c r="B1361" s="473">
        <v>44951</v>
      </c>
      <c r="C1361" s="41">
        <v>1055</v>
      </c>
      <c r="D1361" s="41">
        <v>1044</v>
      </c>
      <c r="F1361" s="41" t="s">
        <v>13124</v>
      </c>
      <c r="G1361" s="41">
        <v>6</v>
      </c>
      <c r="I1361" s="225">
        <v>66</v>
      </c>
      <c r="O1361" s="41">
        <v>111</v>
      </c>
      <c r="S1361" s="41">
        <v>0</v>
      </c>
    </row>
    <row r="1362" spans="1:19" s="41" customFormat="1" ht="13">
      <c r="A1362" s="40" t="s">
        <v>9337</v>
      </c>
      <c r="B1362" s="473">
        <v>44950</v>
      </c>
      <c r="C1362" s="41">
        <v>26</v>
      </c>
      <c r="D1362" s="41">
        <v>26</v>
      </c>
      <c r="F1362" s="41" t="s">
        <v>13127</v>
      </c>
      <c r="N1362" s="41" t="s">
        <v>13128</v>
      </c>
    </row>
    <row r="1363" spans="1:19" s="41" customFormat="1" ht="13">
      <c r="A1363" s="40" t="s">
        <v>13076</v>
      </c>
      <c r="B1363" s="473">
        <v>44950</v>
      </c>
      <c r="C1363" s="41">
        <v>73</v>
      </c>
      <c r="D1363" s="41">
        <v>73</v>
      </c>
      <c r="F1363" s="41" t="s">
        <v>13130</v>
      </c>
      <c r="I1363" s="225">
        <v>1</v>
      </c>
    </row>
    <row r="1364" spans="1:19" s="41" customFormat="1" ht="13">
      <c r="A1364" s="40" t="s">
        <v>13081</v>
      </c>
      <c r="B1364" s="473">
        <v>44927</v>
      </c>
      <c r="C1364" s="41">
        <v>539</v>
      </c>
      <c r="D1364" s="41">
        <v>539</v>
      </c>
      <c r="H1364" s="41">
        <v>23</v>
      </c>
      <c r="I1364" s="225">
        <v>112</v>
      </c>
      <c r="Q1364" s="41">
        <v>30</v>
      </c>
      <c r="S1364" s="41">
        <v>10</v>
      </c>
    </row>
    <row r="1365" spans="1:19" s="41" customFormat="1" ht="13">
      <c r="A1365" s="40" t="s">
        <v>13084</v>
      </c>
      <c r="B1365" s="473">
        <v>44606</v>
      </c>
      <c r="C1365" s="41">
        <v>3</v>
      </c>
      <c r="D1365" s="41">
        <v>1</v>
      </c>
      <c r="F1365" s="41" t="s">
        <v>1054</v>
      </c>
    </row>
    <row r="1366" spans="1:19" s="41" customFormat="1" ht="13">
      <c r="A1366" s="40" t="s">
        <v>13087</v>
      </c>
      <c r="B1366" s="473">
        <v>44947</v>
      </c>
      <c r="C1366" s="41">
        <v>16</v>
      </c>
      <c r="D1366" s="41">
        <v>16</v>
      </c>
      <c r="F1366" s="41" t="s">
        <v>13138</v>
      </c>
    </row>
    <row r="1367" spans="1:19" s="41" customFormat="1" ht="13">
      <c r="A1367" s="40" t="s">
        <v>13091</v>
      </c>
      <c r="B1367" s="473">
        <v>44946</v>
      </c>
      <c r="C1367" s="41">
        <v>119</v>
      </c>
      <c r="D1367" s="41">
        <v>119</v>
      </c>
      <c r="F1367" s="41" t="s">
        <v>13140</v>
      </c>
      <c r="H1367" s="41">
        <v>4</v>
      </c>
      <c r="I1367" s="41">
        <v>10</v>
      </c>
      <c r="O1367" s="41">
        <v>10</v>
      </c>
      <c r="Q1367" s="41">
        <v>1</v>
      </c>
    </row>
    <row r="1368" spans="1:19" s="41" customFormat="1" ht="13">
      <c r="A1368" s="40" t="s">
        <v>13147</v>
      </c>
      <c r="B1368" s="473">
        <v>44947</v>
      </c>
      <c r="C1368" s="41">
        <v>29</v>
      </c>
      <c r="D1368" s="41">
        <v>29</v>
      </c>
      <c r="I1368" s="41">
        <v>1</v>
      </c>
      <c r="J1368" s="41">
        <v>28</v>
      </c>
    </row>
    <row r="1369" spans="1:19" s="41" customFormat="1" ht="13">
      <c r="A1369" s="40" t="s">
        <v>13154</v>
      </c>
      <c r="B1369" s="473">
        <v>44953</v>
      </c>
      <c r="C1369" s="41">
        <v>62</v>
      </c>
      <c r="D1369" s="41">
        <v>60</v>
      </c>
      <c r="F1369" s="41" t="s">
        <v>13175</v>
      </c>
      <c r="G1369" s="41">
        <v>3</v>
      </c>
      <c r="H1369" s="41">
        <v>3</v>
      </c>
      <c r="I1369" s="41">
        <v>10</v>
      </c>
      <c r="J1369" s="454">
        <v>46</v>
      </c>
      <c r="L1369" s="41">
        <v>1</v>
      </c>
      <c r="N1369" s="41" t="s">
        <v>13174</v>
      </c>
      <c r="O1369" s="41">
        <v>51</v>
      </c>
    </row>
    <row r="1370" spans="1:19" s="41" customFormat="1" ht="13">
      <c r="A1370" s="40" t="s">
        <v>13160</v>
      </c>
      <c r="B1370" s="473">
        <v>44958</v>
      </c>
      <c r="C1370" s="41">
        <v>62</v>
      </c>
      <c r="D1370" s="41">
        <v>62</v>
      </c>
      <c r="F1370" s="41" t="s">
        <v>13167</v>
      </c>
      <c r="I1370" s="225">
        <v>8</v>
      </c>
      <c r="N1370" s="41" t="s">
        <v>13168</v>
      </c>
      <c r="O1370" s="41">
        <v>8</v>
      </c>
      <c r="R1370" s="41">
        <v>23</v>
      </c>
    </row>
    <row r="1371" spans="1:19" s="41" customFormat="1" ht="13">
      <c r="A1371" s="40" t="s">
        <v>13144</v>
      </c>
      <c r="B1371" s="473">
        <v>44959</v>
      </c>
      <c r="C1371" s="41">
        <v>1650</v>
      </c>
      <c r="D1371" s="41">
        <v>1650</v>
      </c>
      <c r="F1371" s="41" t="s">
        <v>13280</v>
      </c>
      <c r="I1371" s="225"/>
    </row>
    <row r="1372" spans="1:19" s="41" customFormat="1" ht="13">
      <c r="A1372" s="40" t="s">
        <v>13189</v>
      </c>
      <c r="B1372" s="473">
        <v>44964</v>
      </c>
    </row>
    <row r="1373" spans="1:19" s="41" customFormat="1" ht="13">
      <c r="A1373" s="40" t="s">
        <v>13192</v>
      </c>
      <c r="B1373" s="473">
        <v>44960</v>
      </c>
      <c r="C1373" s="41">
        <v>46</v>
      </c>
      <c r="D1373" s="41">
        <v>46</v>
      </c>
      <c r="E1373" s="41">
        <v>34</v>
      </c>
      <c r="M1373" s="41">
        <v>4</v>
      </c>
      <c r="O1373" s="41">
        <v>26</v>
      </c>
      <c r="S1373" s="41">
        <v>2</v>
      </c>
    </row>
    <row r="1374" spans="1:19" s="41" customFormat="1" ht="13">
      <c r="A1374" s="40" t="s">
        <v>963</v>
      </c>
      <c r="B1374" s="473">
        <v>44946</v>
      </c>
      <c r="C1374" s="41">
        <v>13</v>
      </c>
      <c r="D1374" s="41">
        <v>12</v>
      </c>
      <c r="H1374" s="41">
        <v>3</v>
      </c>
      <c r="I1374" s="41">
        <v>1</v>
      </c>
      <c r="J1374" s="41">
        <v>9</v>
      </c>
      <c r="O1374" s="41">
        <v>6</v>
      </c>
    </row>
    <row r="1375" spans="1:19" s="41" customFormat="1" ht="13">
      <c r="A1375" s="40" t="s">
        <v>11889</v>
      </c>
      <c r="B1375" s="473">
        <v>44958</v>
      </c>
      <c r="C1375" s="41">
        <v>66</v>
      </c>
      <c r="D1375" s="41">
        <v>68</v>
      </c>
      <c r="Q1375" s="41">
        <v>2</v>
      </c>
    </row>
    <row r="1376" spans="1:19" s="41" customFormat="1" ht="13">
      <c r="A1376" s="40" t="s">
        <v>13201</v>
      </c>
      <c r="B1376" s="473">
        <v>44957</v>
      </c>
      <c r="C1376" s="41">
        <v>185</v>
      </c>
      <c r="D1376" s="41">
        <v>189</v>
      </c>
      <c r="O1376" s="41">
        <v>69</v>
      </c>
      <c r="Q1376" s="41">
        <v>17</v>
      </c>
      <c r="R1376" s="41">
        <v>58</v>
      </c>
      <c r="S1376" s="41">
        <v>0</v>
      </c>
    </row>
    <row r="1377" spans="1:19" s="41" customFormat="1" ht="13">
      <c r="A1377" s="40" t="s">
        <v>13205</v>
      </c>
      <c r="B1377" s="473">
        <v>44960</v>
      </c>
      <c r="C1377" s="41">
        <v>1</v>
      </c>
      <c r="D1377" s="41">
        <v>1</v>
      </c>
      <c r="I1377" s="41">
        <v>1</v>
      </c>
    </row>
    <row r="1378" spans="1:19" s="41" customFormat="1" ht="13">
      <c r="A1378" s="40" t="s">
        <v>13212</v>
      </c>
      <c r="B1378" s="473">
        <v>44959</v>
      </c>
      <c r="C1378" s="41">
        <v>27</v>
      </c>
      <c r="D1378" s="41">
        <v>27</v>
      </c>
      <c r="E1378" s="41">
        <v>4</v>
      </c>
    </row>
    <row r="1379" spans="1:19" s="41" customFormat="1" ht="13">
      <c r="A1379" s="40" t="s">
        <v>13217</v>
      </c>
      <c r="B1379" s="473">
        <v>44905</v>
      </c>
      <c r="C1379" s="41">
        <v>90</v>
      </c>
      <c r="D1379" s="41">
        <v>88</v>
      </c>
      <c r="G1379" s="41">
        <v>7</v>
      </c>
      <c r="I1379" s="41">
        <v>24</v>
      </c>
      <c r="J1379" s="454">
        <v>59</v>
      </c>
      <c r="N1379" s="41" t="s">
        <v>13236</v>
      </c>
      <c r="O1379" s="41">
        <v>27</v>
      </c>
      <c r="Q1379" s="41">
        <v>1</v>
      </c>
      <c r="R1379" s="41">
        <v>5</v>
      </c>
    </row>
    <row r="1380" spans="1:19" s="41" customFormat="1" ht="13">
      <c r="A1380" s="28" t="s">
        <v>13186</v>
      </c>
      <c r="B1380" s="473">
        <v>44907</v>
      </c>
      <c r="C1380" s="41">
        <v>31</v>
      </c>
      <c r="D1380" s="41">
        <v>31</v>
      </c>
      <c r="F1380" s="41" t="s">
        <v>13245</v>
      </c>
      <c r="I1380" s="225">
        <v>3</v>
      </c>
      <c r="J1380" s="454">
        <v>28</v>
      </c>
      <c r="N1380" s="41" t="s">
        <v>13246</v>
      </c>
    </row>
    <row r="1381" spans="1:19" s="41" customFormat="1" ht="13">
      <c r="A1381" s="40" t="s">
        <v>13285</v>
      </c>
      <c r="B1381" s="473">
        <v>44970</v>
      </c>
      <c r="C1381" s="41">
        <v>28</v>
      </c>
      <c r="D1381" s="41">
        <v>28</v>
      </c>
      <c r="F1381" s="41" t="s">
        <v>13293</v>
      </c>
      <c r="I1381" s="225">
        <v>12</v>
      </c>
      <c r="O1381" s="41">
        <v>24</v>
      </c>
      <c r="Q1381" s="41">
        <v>1</v>
      </c>
      <c r="R1381" s="41">
        <v>9</v>
      </c>
      <c r="S1381" s="41">
        <v>0</v>
      </c>
    </row>
    <row r="1382" spans="1:19" s="41" customFormat="1" ht="13">
      <c r="A1382" s="40" t="s">
        <v>13286</v>
      </c>
      <c r="B1382" s="473">
        <v>44970</v>
      </c>
      <c r="C1382" s="41">
        <v>53</v>
      </c>
      <c r="D1382" s="41">
        <v>53</v>
      </c>
      <c r="F1382" s="41" t="s">
        <v>11549</v>
      </c>
      <c r="I1382" s="225">
        <v>5</v>
      </c>
      <c r="O1382" s="41">
        <v>52</v>
      </c>
      <c r="Q1382" s="41">
        <v>0</v>
      </c>
      <c r="R1382" s="41">
        <v>4</v>
      </c>
      <c r="S1382" s="41">
        <v>0</v>
      </c>
    </row>
    <row r="1383" spans="1:19" s="41" customFormat="1" ht="13">
      <c r="A1383" s="40" t="s">
        <v>13254</v>
      </c>
      <c r="B1383" s="473">
        <v>44967</v>
      </c>
      <c r="C1383" s="41">
        <v>97</v>
      </c>
      <c r="D1383" s="41">
        <v>97</v>
      </c>
      <c r="G1383" s="41">
        <v>2</v>
      </c>
      <c r="H1383" s="41">
        <v>11</v>
      </c>
      <c r="I1383" s="41">
        <v>12</v>
      </c>
      <c r="J1383" s="454">
        <v>72</v>
      </c>
      <c r="Q1383" s="41">
        <v>3</v>
      </c>
    </row>
    <row r="1384" spans="1:19" s="41" customFormat="1" ht="13">
      <c r="A1384" s="40" t="s">
        <v>13259</v>
      </c>
      <c r="B1384" s="473">
        <v>44966</v>
      </c>
      <c r="C1384" s="41">
        <v>2</v>
      </c>
      <c r="D1384" s="41">
        <v>2</v>
      </c>
      <c r="H1384" s="41">
        <v>1</v>
      </c>
      <c r="I1384" s="41">
        <v>1</v>
      </c>
      <c r="S1384" s="41">
        <v>1</v>
      </c>
    </row>
    <row r="1385" spans="1:19" s="41" customFormat="1" ht="13">
      <c r="A1385" s="40" t="s">
        <v>13268</v>
      </c>
      <c r="B1385" s="473">
        <v>44970</v>
      </c>
      <c r="C1385" s="41">
        <v>177</v>
      </c>
      <c r="D1385" s="41">
        <v>179</v>
      </c>
      <c r="I1385" s="225">
        <v>63</v>
      </c>
      <c r="O1385" s="41">
        <v>37</v>
      </c>
      <c r="S1385" s="41">
        <v>10</v>
      </c>
    </row>
    <row r="1386" spans="1:19" s="41" customFormat="1" ht="13">
      <c r="A1386" s="40" t="s">
        <v>13272</v>
      </c>
      <c r="B1386" s="473">
        <v>44970</v>
      </c>
      <c r="C1386" s="41">
        <v>43</v>
      </c>
      <c r="D1386" s="41">
        <v>43</v>
      </c>
      <c r="I1386" s="225">
        <v>6</v>
      </c>
      <c r="Q1386" s="41">
        <v>5</v>
      </c>
      <c r="S1386" s="41">
        <v>1</v>
      </c>
    </row>
    <row r="1387" spans="1:19" s="41" customFormat="1" ht="13">
      <c r="A1387" s="40" t="s">
        <v>13312</v>
      </c>
      <c r="B1387" s="473">
        <v>44969</v>
      </c>
      <c r="E1387" s="41">
        <v>48</v>
      </c>
    </row>
    <row r="1388" spans="1:19" s="41" customFormat="1" ht="13">
      <c r="A1388" s="40" t="s">
        <v>13313</v>
      </c>
      <c r="B1388" s="473">
        <v>44969</v>
      </c>
      <c r="E1388" s="41">
        <v>48</v>
      </c>
    </row>
    <row r="1389" spans="1:19" s="41" customFormat="1" ht="13">
      <c r="A1389" s="40" t="s">
        <v>13331</v>
      </c>
      <c r="B1389" s="473">
        <v>44976</v>
      </c>
      <c r="C1389" s="41">
        <v>1</v>
      </c>
      <c r="D1389" s="41">
        <v>1</v>
      </c>
      <c r="F1389" s="41">
        <v>27.2</v>
      </c>
      <c r="G1389" s="41">
        <v>1</v>
      </c>
      <c r="O1389" s="41">
        <v>1</v>
      </c>
    </row>
    <row r="1390" spans="1:19" s="41" customFormat="1" ht="13">
      <c r="A1390" s="40" t="s">
        <v>13334</v>
      </c>
      <c r="B1390" s="473">
        <v>44977</v>
      </c>
      <c r="C1390" s="41">
        <v>289</v>
      </c>
      <c r="D1390" s="41">
        <v>297</v>
      </c>
    </row>
    <row r="1391" spans="1:19" s="41" customFormat="1" ht="13">
      <c r="A1391" s="40" t="s">
        <v>13339</v>
      </c>
      <c r="B1391" s="473">
        <v>44973</v>
      </c>
      <c r="C1391" s="41">
        <v>50</v>
      </c>
      <c r="D1391" s="41">
        <v>50</v>
      </c>
      <c r="F1391" s="41" t="s">
        <v>10452</v>
      </c>
      <c r="G1391" s="41">
        <v>0</v>
      </c>
      <c r="H1391" s="498">
        <v>2</v>
      </c>
      <c r="I1391" s="229">
        <v>6</v>
      </c>
      <c r="J1391" s="41">
        <v>42</v>
      </c>
      <c r="O1391" s="41">
        <v>16</v>
      </c>
    </row>
    <row r="1392" spans="1:19" s="41" customFormat="1" ht="13">
      <c r="A1392" s="40" t="s">
        <v>13341</v>
      </c>
      <c r="B1392" s="473">
        <v>44951</v>
      </c>
      <c r="D1392" s="41">
        <v>416</v>
      </c>
      <c r="F1392" s="41" t="s">
        <v>13427</v>
      </c>
      <c r="I1392" s="225">
        <v>50</v>
      </c>
    </row>
    <row r="1393" spans="1:19" s="41" customFormat="1" ht="13">
      <c r="A1393" s="40" t="s">
        <v>13346</v>
      </c>
      <c r="B1393" s="473">
        <v>44951</v>
      </c>
      <c r="C1393" s="41">
        <v>151</v>
      </c>
      <c r="D1393" s="41">
        <v>151</v>
      </c>
      <c r="F1393" s="41">
        <v>38.1</v>
      </c>
      <c r="G1393" s="41">
        <v>4</v>
      </c>
      <c r="H1393" s="531">
        <v>4</v>
      </c>
      <c r="I1393" s="229">
        <v>18</v>
      </c>
      <c r="J1393" s="454">
        <v>124</v>
      </c>
      <c r="R1393" s="41">
        <v>17</v>
      </c>
    </row>
    <row r="1394" spans="1:19" s="41" customFormat="1" ht="13">
      <c r="A1394" s="40" t="s">
        <v>13354</v>
      </c>
      <c r="B1394" s="473">
        <v>44976</v>
      </c>
      <c r="C1394" s="41">
        <v>42</v>
      </c>
      <c r="D1394" s="41">
        <v>42</v>
      </c>
      <c r="F1394" s="41" t="s">
        <v>13430</v>
      </c>
      <c r="I1394" s="532">
        <v>5</v>
      </c>
      <c r="J1394" s="454">
        <v>37</v>
      </c>
      <c r="N1394" s="41" t="s">
        <v>13429</v>
      </c>
      <c r="O1394" s="41">
        <v>4</v>
      </c>
      <c r="Q1394" s="41">
        <v>0</v>
      </c>
    </row>
    <row r="1395" spans="1:19" s="41" customFormat="1" ht="13">
      <c r="A1395" s="40" t="s">
        <v>13357</v>
      </c>
      <c r="B1395" s="473">
        <v>44977</v>
      </c>
      <c r="C1395" s="41">
        <v>21</v>
      </c>
      <c r="D1395" s="41">
        <v>21</v>
      </c>
      <c r="F1395" s="41" t="s">
        <v>13433</v>
      </c>
    </row>
    <row r="1396" spans="1:19" s="41" customFormat="1" ht="13">
      <c r="A1396" s="40" t="s">
        <v>13361</v>
      </c>
      <c r="B1396" s="473">
        <v>44927</v>
      </c>
      <c r="C1396" s="41">
        <v>100</v>
      </c>
      <c r="D1396" s="41">
        <v>100</v>
      </c>
      <c r="I1396" s="532">
        <v>7</v>
      </c>
      <c r="J1396" s="454">
        <v>97</v>
      </c>
    </row>
    <row r="1397" spans="1:19" s="41" customFormat="1" ht="13">
      <c r="A1397" s="40" t="s">
        <v>13366</v>
      </c>
      <c r="B1397" s="473">
        <v>44971</v>
      </c>
      <c r="C1397" s="41">
        <v>114</v>
      </c>
      <c r="D1397" s="41">
        <v>114</v>
      </c>
      <c r="I1397" s="532">
        <v>9</v>
      </c>
      <c r="L1397" s="41">
        <v>0</v>
      </c>
      <c r="Q1397" s="41">
        <v>5</v>
      </c>
      <c r="S1397" s="41">
        <v>0</v>
      </c>
    </row>
    <row r="1398" spans="1:19" s="41" customFormat="1" ht="13">
      <c r="A1398" s="40" t="s">
        <v>13371</v>
      </c>
      <c r="B1398" s="473">
        <v>44956</v>
      </c>
      <c r="C1398" s="41">
        <v>1</v>
      </c>
      <c r="D1398" s="41">
        <v>1</v>
      </c>
      <c r="F1398" s="41">
        <v>28</v>
      </c>
      <c r="H1398" s="41">
        <v>1</v>
      </c>
      <c r="S1398" s="41">
        <v>1</v>
      </c>
    </row>
    <row r="1399" spans="1:19" s="41" customFormat="1" ht="13">
      <c r="A1399" s="40" t="s">
        <v>13373</v>
      </c>
      <c r="B1399" s="473">
        <v>44943</v>
      </c>
      <c r="C1399" s="41">
        <v>82</v>
      </c>
      <c r="D1399" s="41">
        <v>82</v>
      </c>
      <c r="M1399" s="41">
        <v>17</v>
      </c>
    </row>
    <row r="1400" spans="1:19" s="41" customFormat="1" ht="13">
      <c r="A1400" s="40" t="s">
        <v>13381</v>
      </c>
      <c r="B1400" s="473">
        <v>44945</v>
      </c>
    </row>
    <row r="1401" spans="1:19" s="41" customFormat="1" ht="13">
      <c r="A1401" s="40" t="s">
        <v>13384</v>
      </c>
      <c r="B1401" s="473">
        <v>44984</v>
      </c>
      <c r="C1401" s="41">
        <v>81</v>
      </c>
      <c r="D1401" s="41">
        <v>79</v>
      </c>
      <c r="F1401" s="41" t="s">
        <v>10126</v>
      </c>
      <c r="N1401" s="41" t="s">
        <v>13439</v>
      </c>
    </row>
    <row r="1402" spans="1:19" s="41" customFormat="1" ht="13">
      <c r="A1402" s="40" t="s">
        <v>13390</v>
      </c>
      <c r="B1402" s="473">
        <v>44963</v>
      </c>
      <c r="C1402" s="41">
        <v>1</v>
      </c>
      <c r="D1402" s="41">
        <v>1</v>
      </c>
    </row>
    <row r="1403" spans="1:19" s="41" customFormat="1" ht="13">
      <c r="A1403" s="40" t="s">
        <v>13400</v>
      </c>
      <c r="B1403" s="473">
        <v>44927</v>
      </c>
      <c r="C1403" s="41">
        <v>2</v>
      </c>
      <c r="D1403" s="41">
        <v>2</v>
      </c>
    </row>
    <row r="1404" spans="1:19" s="41" customFormat="1" ht="13">
      <c r="A1404" s="40" t="s">
        <v>13412</v>
      </c>
      <c r="B1404" s="473">
        <v>44927</v>
      </c>
      <c r="D1404" s="41">
        <v>292</v>
      </c>
      <c r="H1404" s="41">
        <v>23</v>
      </c>
      <c r="I1404" s="229">
        <v>48</v>
      </c>
      <c r="J1404" s="454">
        <v>221</v>
      </c>
    </row>
    <row r="1405" spans="1:19" s="41" customFormat="1" ht="13">
      <c r="A1405" s="40" t="s">
        <v>13416</v>
      </c>
      <c r="B1405" s="473">
        <v>44984</v>
      </c>
      <c r="C1405" s="230"/>
      <c r="D1405" s="41">
        <v>2342</v>
      </c>
      <c r="Q1405" s="41">
        <v>35</v>
      </c>
    </row>
    <row r="1406" spans="1:19" s="41" customFormat="1" ht="13">
      <c r="A1406" s="40" t="s">
        <v>13418</v>
      </c>
      <c r="B1406" s="473">
        <v>44984</v>
      </c>
      <c r="C1406" s="230"/>
      <c r="D1406" s="41">
        <v>2075</v>
      </c>
      <c r="Q1406" s="41">
        <v>36</v>
      </c>
    </row>
    <row r="1407" spans="1:19" s="41" customFormat="1" ht="13">
      <c r="A1407" s="40" t="s">
        <v>13420</v>
      </c>
      <c r="B1407" s="473">
        <v>44984</v>
      </c>
      <c r="C1407" s="230"/>
      <c r="D1407" s="41">
        <v>12697</v>
      </c>
      <c r="Q1407" s="41">
        <v>49</v>
      </c>
    </row>
    <row r="1408" spans="1:19" s="41" customFormat="1" ht="13">
      <c r="A1408" s="40" t="s">
        <v>13406</v>
      </c>
      <c r="B1408" s="473">
        <v>44927</v>
      </c>
      <c r="C1408" s="41">
        <v>48</v>
      </c>
      <c r="D1408" s="41">
        <v>46</v>
      </c>
      <c r="E1408" s="41">
        <v>28</v>
      </c>
      <c r="I1408" s="225">
        <v>30</v>
      </c>
      <c r="J1408" s="454">
        <v>16</v>
      </c>
      <c r="O1408" s="41">
        <v>16</v>
      </c>
    </row>
    <row r="1409" spans="1:19" s="41" customFormat="1" ht="13">
      <c r="A1409" s="40" t="s">
        <v>13445</v>
      </c>
      <c r="B1409" s="473">
        <v>44927</v>
      </c>
      <c r="C1409" s="41">
        <v>1</v>
      </c>
      <c r="D1409" s="41">
        <v>1</v>
      </c>
    </row>
    <row r="1410" spans="1:19" s="41" customFormat="1" ht="13">
      <c r="A1410" s="40" t="s">
        <v>13450</v>
      </c>
      <c r="B1410" s="473">
        <v>44956</v>
      </c>
      <c r="C1410" s="41">
        <v>23</v>
      </c>
      <c r="D1410" s="41">
        <v>23</v>
      </c>
    </row>
    <row r="1411" spans="1:19" s="41" customFormat="1" ht="13">
      <c r="A1411" s="40" t="s">
        <v>13453</v>
      </c>
      <c r="B1411" s="473">
        <v>44938</v>
      </c>
      <c r="C1411" s="41">
        <v>1</v>
      </c>
      <c r="D1411" s="41">
        <v>1</v>
      </c>
      <c r="F1411" s="41" t="s">
        <v>2412</v>
      </c>
      <c r="I1411" s="41">
        <v>1</v>
      </c>
    </row>
    <row r="1412" spans="1:19" s="41" customFormat="1" ht="13">
      <c r="A1412" s="40" t="s">
        <v>13456</v>
      </c>
      <c r="B1412" s="473">
        <v>44987</v>
      </c>
      <c r="C1412" s="41">
        <v>494</v>
      </c>
      <c r="D1412" s="41">
        <v>494</v>
      </c>
      <c r="G1412" s="41">
        <v>23</v>
      </c>
      <c r="I1412" s="41">
        <v>69</v>
      </c>
      <c r="O1412" s="41">
        <v>55</v>
      </c>
      <c r="Q1412" s="41">
        <v>9</v>
      </c>
      <c r="S1412" s="41">
        <v>2</v>
      </c>
    </row>
    <row r="1413" spans="1:19" s="41" customFormat="1" ht="13">
      <c r="A1413" s="40" t="s">
        <v>13461</v>
      </c>
      <c r="B1413" s="473">
        <v>44988</v>
      </c>
      <c r="C1413" s="41">
        <v>1</v>
      </c>
      <c r="D1413" s="41">
        <v>1</v>
      </c>
    </row>
    <row r="1414" spans="1:19" s="41" customFormat="1" ht="13">
      <c r="A1414" s="40" t="s">
        <v>448</v>
      </c>
      <c r="B1414" s="473">
        <v>44990</v>
      </c>
      <c r="C1414" s="41">
        <v>393</v>
      </c>
      <c r="D1414" s="41">
        <v>390</v>
      </c>
      <c r="F1414" s="41" t="s">
        <v>13528</v>
      </c>
    </row>
    <row r="1415" spans="1:19" s="41" customFormat="1" ht="13">
      <c r="A1415" s="40" t="s">
        <v>13470</v>
      </c>
      <c r="B1415" s="473">
        <v>44991</v>
      </c>
      <c r="C1415" s="41">
        <v>3005</v>
      </c>
      <c r="D1415" s="41">
        <v>2949</v>
      </c>
      <c r="J1415" s="454">
        <v>2177</v>
      </c>
      <c r="Q1415" s="41">
        <v>86</v>
      </c>
    </row>
    <row r="1416" spans="1:19" s="41" customFormat="1" ht="13">
      <c r="A1416" s="169" t="s">
        <v>10790</v>
      </c>
      <c r="B1416" s="479">
        <v>44994</v>
      </c>
      <c r="C1416" s="41">
        <v>1929</v>
      </c>
      <c r="D1416" s="41">
        <v>1929</v>
      </c>
      <c r="G1416" s="41">
        <v>97</v>
      </c>
      <c r="H1416" s="41">
        <v>184</v>
      </c>
      <c r="I1416" s="41">
        <v>1648</v>
      </c>
      <c r="Q1416" s="41">
        <v>30</v>
      </c>
    </row>
    <row r="1417" spans="1:19" s="41" customFormat="1" ht="13">
      <c r="A1417" s="40" t="s">
        <v>13482</v>
      </c>
      <c r="B1417" s="473">
        <v>44927</v>
      </c>
      <c r="C1417" s="41">
        <v>63</v>
      </c>
      <c r="D1417" s="41">
        <v>63</v>
      </c>
    </row>
    <row r="1418" spans="1:19" s="41" customFormat="1" ht="13">
      <c r="A1418" s="40" t="s">
        <v>13499</v>
      </c>
      <c r="B1418" s="473">
        <v>44991</v>
      </c>
      <c r="C1418" s="41">
        <v>44</v>
      </c>
      <c r="D1418" s="41">
        <v>44</v>
      </c>
      <c r="F1418" s="41" t="s">
        <v>13534</v>
      </c>
      <c r="I1418" s="225">
        <v>6</v>
      </c>
      <c r="J1418" s="454">
        <v>38</v>
      </c>
      <c r="R1418" s="41">
        <v>12</v>
      </c>
      <c r="S1418" s="41">
        <v>1</v>
      </c>
    </row>
    <row r="1419" spans="1:19" s="41" customFormat="1" ht="13">
      <c r="A1419" s="40" t="s">
        <v>13502</v>
      </c>
      <c r="B1419" s="473">
        <v>44961</v>
      </c>
      <c r="C1419" s="41">
        <v>1</v>
      </c>
      <c r="D1419" s="41">
        <v>1</v>
      </c>
      <c r="F1419" s="41">
        <v>29</v>
      </c>
      <c r="O1419" s="41">
        <v>1</v>
      </c>
    </row>
    <row r="1420" spans="1:19" s="41" customFormat="1" ht="13">
      <c r="A1420" s="169" t="s">
        <v>13508</v>
      </c>
      <c r="B1420" s="479">
        <v>44992</v>
      </c>
      <c r="C1420" s="41">
        <v>1050</v>
      </c>
      <c r="D1420" s="41">
        <v>1050</v>
      </c>
      <c r="F1420" s="41" t="s">
        <v>13539</v>
      </c>
      <c r="O1420" s="41">
        <v>159</v>
      </c>
    </row>
    <row r="1421" spans="1:19" s="41" customFormat="1" ht="13">
      <c r="A1421" s="40" t="s">
        <v>13512</v>
      </c>
      <c r="B1421" s="473">
        <v>44992</v>
      </c>
      <c r="C1421" s="41">
        <v>130</v>
      </c>
      <c r="D1421" s="41">
        <v>134</v>
      </c>
      <c r="I1421" s="225">
        <v>26</v>
      </c>
      <c r="J1421" s="454">
        <v>104</v>
      </c>
      <c r="O1421" s="41">
        <v>123</v>
      </c>
    </row>
    <row r="1422" spans="1:19" s="41" customFormat="1" ht="13">
      <c r="A1422" s="40" t="s">
        <v>13549</v>
      </c>
      <c r="B1422" s="473"/>
      <c r="C1422" s="41">
        <v>22</v>
      </c>
      <c r="D1422" s="41">
        <v>21</v>
      </c>
      <c r="N1422" t="s">
        <v>13547</v>
      </c>
      <c r="Q1422" s="41">
        <v>1</v>
      </c>
      <c r="S1422" s="41">
        <v>4</v>
      </c>
    </row>
    <row r="1423" spans="1:19" s="41" customFormat="1" ht="13">
      <c r="A1423" s="40" t="s">
        <v>13544</v>
      </c>
      <c r="B1423" s="473"/>
      <c r="C1423" s="41">
        <v>19</v>
      </c>
      <c r="D1423" s="41">
        <v>19</v>
      </c>
      <c r="N1423" t="s">
        <v>13548</v>
      </c>
      <c r="S1423" s="41">
        <v>0</v>
      </c>
    </row>
    <row r="1424" spans="1:19" s="41" customFormat="1" ht="13">
      <c r="A1424" s="40" t="s">
        <v>7611</v>
      </c>
      <c r="B1424" s="473">
        <v>44951</v>
      </c>
      <c r="C1424" s="41">
        <v>1055</v>
      </c>
      <c r="D1424" s="41">
        <v>1044</v>
      </c>
      <c r="G1424" s="41">
        <v>6</v>
      </c>
      <c r="I1424" s="225">
        <v>36</v>
      </c>
      <c r="N1424"/>
      <c r="O1424" s="41">
        <v>111</v>
      </c>
      <c r="S1424" s="41">
        <v>0</v>
      </c>
    </row>
    <row r="1425" spans="1:40" s="41" customFormat="1" ht="13">
      <c r="A1425" s="40" t="s">
        <v>13559</v>
      </c>
      <c r="B1425" s="550">
        <v>2021</v>
      </c>
      <c r="C1425" s="41">
        <v>17</v>
      </c>
      <c r="D1425" s="41">
        <v>17</v>
      </c>
      <c r="E1425" s="41">
        <v>24</v>
      </c>
      <c r="M1425" s="41">
        <v>5</v>
      </c>
      <c r="N1425"/>
    </row>
    <row r="1426" spans="1:40" s="41" customFormat="1" ht="13">
      <c r="A1426" s="40" t="s">
        <v>13566</v>
      </c>
      <c r="B1426" s="473">
        <v>44131</v>
      </c>
      <c r="C1426" s="41">
        <v>105</v>
      </c>
      <c r="D1426" s="41">
        <v>105</v>
      </c>
      <c r="N1426"/>
    </row>
    <row r="1427" spans="1:40" ht="14.5">
      <c r="A1427" s="36" t="s">
        <v>1873</v>
      </c>
      <c r="B1427" s="36"/>
      <c r="C1427" s="76">
        <f>SUM(C2:C1426)</f>
        <v>328329</v>
      </c>
      <c r="D1427" s="76">
        <f t="shared" ref="D1427:S1427" si="0">SUM(D2:D1426)</f>
        <v>356637</v>
      </c>
      <c r="E1427" s="76">
        <f t="shared" si="0"/>
        <v>30081</v>
      </c>
      <c r="F1427" s="76"/>
      <c r="G1427" s="76">
        <f t="shared" si="0"/>
        <v>20991</v>
      </c>
      <c r="H1427" s="76">
        <f t="shared" si="0"/>
        <v>3728</v>
      </c>
      <c r="I1427" s="76">
        <f t="shared" si="0"/>
        <v>30808</v>
      </c>
      <c r="J1427" s="76">
        <f t="shared" si="0"/>
        <v>105703</v>
      </c>
      <c r="K1427" s="76">
        <f t="shared" si="0"/>
        <v>5</v>
      </c>
      <c r="L1427" s="76">
        <f t="shared" si="0"/>
        <v>135</v>
      </c>
      <c r="M1427" s="76">
        <f t="shared" si="0"/>
        <v>2033</v>
      </c>
      <c r="N1427" s="76"/>
      <c r="O1427" s="76">
        <f t="shared" si="0"/>
        <v>18244</v>
      </c>
      <c r="P1427" s="76">
        <f t="shared" si="0"/>
        <v>80</v>
      </c>
      <c r="Q1427" s="76">
        <f t="shared" si="0"/>
        <v>2371</v>
      </c>
      <c r="R1427" s="76">
        <f t="shared" si="0"/>
        <v>7232</v>
      </c>
      <c r="S1427" s="76">
        <f t="shared" si="0"/>
        <v>806</v>
      </c>
      <c r="T1427" s="76"/>
      <c r="U1427" s="76"/>
      <c r="V1427" s="37"/>
      <c r="W1427" s="37"/>
      <c r="X1427" s="37"/>
      <c r="Y1427" s="37"/>
      <c r="Z1427" s="37"/>
      <c r="AA1427" s="37"/>
      <c r="AB1427" s="37"/>
      <c r="AC1427" s="37"/>
      <c r="AD1427" s="37"/>
      <c r="AE1427" s="37"/>
      <c r="AF1427" s="37"/>
      <c r="AG1427" s="37"/>
      <c r="AH1427" s="37"/>
      <c r="AI1427" s="37"/>
      <c r="AJ1427" s="37"/>
      <c r="AK1427" s="37"/>
      <c r="AL1427" s="37"/>
      <c r="AM1427" s="37"/>
      <c r="AN1427" s="37"/>
    </row>
    <row r="1428" spans="1:40" ht="14.5">
      <c r="A1428" s="364"/>
      <c r="D1428" s="74"/>
      <c r="E1428" s="74"/>
      <c r="F1428" s="74"/>
      <c r="G1428" s="74"/>
      <c r="H1428" s="74"/>
      <c r="I1428" s="74"/>
      <c r="J1428" s="74"/>
      <c r="K1428" s="74"/>
      <c r="L1428" s="74"/>
      <c r="M1428" s="74"/>
      <c r="N1428" s="74"/>
      <c r="O1428" s="74"/>
      <c r="P1428" s="74"/>
      <c r="Q1428" s="74"/>
      <c r="R1428" s="74"/>
      <c r="S1428" s="74"/>
      <c r="T1428" s="74"/>
      <c r="U1428" s="74"/>
      <c r="V1428" s="21"/>
      <c r="W1428" s="21"/>
      <c r="X1428" s="21"/>
      <c r="Y1428" s="21"/>
      <c r="Z1428" s="21"/>
      <c r="AA1428" s="21"/>
      <c r="AB1428" s="21"/>
      <c r="AC1428" s="21"/>
      <c r="AD1428" s="21"/>
      <c r="AE1428" s="21"/>
      <c r="AF1428" s="21"/>
      <c r="AG1428" s="21"/>
      <c r="AH1428" s="21"/>
      <c r="AI1428" s="21"/>
      <c r="AJ1428" s="21"/>
      <c r="AK1428" s="21"/>
      <c r="AL1428" s="21"/>
      <c r="AM1428" s="21"/>
      <c r="AN1428" s="21"/>
    </row>
    <row r="1429" spans="1:40" ht="14.5">
      <c r="A1429" s="40"/>
      <c r="B1429" s="82"/>
      <c r="C1429" s="41"/>
      <c r="E1429" s="74"/>
      <c r="G1429" s="127" t="s">
        <v>2324</v>
      </c>
      <c r="H1429" s="74"/>
      <c r="I1429" s="74"/>
      <c r="J1429" s="74"/>
      <c r="K1429" s="74"/>
      <c r="L1429" s="74"/>
      <c r="M1429" s="74"/>
      <c r="N1429" s="74"/>
      <c r="O1429" s="125" t="s">
        <v>2325</v>
      </c>
      <c r="P1429" s="74"/>
      <c r="Q1429" s="74"/>
      <c r="R1429" s="74"/>
      <c r="S1429" s="74"/>
      <c r="T1429" s="74"/>
      <c r="U1429" s="74"/>
      <c r="V1429" s="21"/>
      <c r="W1429" s="21"/>
      <c r="X1429" s="21"/>
      <c r="Y1429" s="21"/>
      <c r="Z1429" s="21"/>
      <c r="AA1429" s="21"/>
      <c r="AB1429" s="21"/>
      <c r="AC1429" s="21"/>
      <c r="AD1429" s="21"/>
      <c r="AE1429" s="21"/>
      <c r="AF1429" s="21"/>
      <c r="AG1429" s="21"/>
      <c r="AH1429" s="21"/>
      <c r="AI1429" s="21"/>
      <c r="AJ1429" s="21"/>
      <c r="AK1429" s="21"/>
      <c r="AL1429" s="21"/>
      <c r="AM1429" s="21"/>
      <c r="AN1429" s="21"/>
    </row>
    <row r="1430" spans="1:40" ht="14.5">
      <c r="A1430" s="40"/>
      <c r="C1430" s="41"/>
      <c r="D1430" s="74"/>
      <c r="E1430" s="74"/>
      <c r="F1430" s="74"/>
      <c r="H1430" s="221" t="s">
        <v>2326</v>
      </c>
      <c r="I1430" s="34" t="s">
        <v>2007</v>
      </c>
      <c r="J1430" s="136" t="s">
        <v>2327</v>
      </c>
      <c r="K1430" s="74"/>
      <c r="L1430" s="74"/>
      <c r="M1430" s="74"/>
      <c r="N1430" s="74"/>
      <c r="O1430" s="74"/>
      <c r="P1430" s="74"/>
      <c r="R1430" s="74"/>
      <c r="S1430" s="146" t="s">
        <v>2328</v>
      </c>
      <c r="T1430" s="74"/>
      <c r="U1430" s="74"/>
      <c r="V1430" s="21"/>
      <c r="W1430" s="21"/>
      <c r="X1430" s="21"/>
      <c r="Y1430" s="21"/>
      <c r="Z1430" s="21"/>
      <c r="AA1430" s="21"/>
      <c r="AB1430" s="21"/>
      <c r="AC1430" s="21"/>
      <c r="AD1430" s="21"/>
      <c r="AE1430" s="21"/>
      <c r="AF1430" s="21"/>
      <c r="AG1430" s="21"/>
      <c r="AH1430" s="21"/>
      <c r="AI1430" s="21"/>
      <c r="AJ1430" s="21"/>
      <c r="AK1430" s="21"/>
      <c r="AL1430" s="21"/>
      <c r="AM1430" s="21"/>
      <c r="AN1430" s="21"/>
    </row>
    <row r="1431" spans="1:40" ht="14.5">
      <c r="C1431" s="41"/>
      <c r="D1431" s="74"/>
      <c r="E1431" s="74"/>
      <c r="F1431" s="74"/>
      <c r="G1431" s="74"/>
      <c r="H1431" s="125" t="s">
        <v>2329</v>
      </c>
      <c r="I1431" s="96" t="s">
        <v>2330</v>
      </c>
      <c r="J1431" s="153" t="s">
        <v>2331</v>
      </c>
      <c r="K1431" s="74"/>
      <c r="L1431" s="74"/>
      <c r="M1431" s="74"/>
      <c r="N1431" s="74"/>
      <c r="O1431" s="74"/>
      <c r="P1431" s="74"/>
      <c r="Q1431" s="74"/>
      <c r="R1431" s="74"/>
      <c r="S1431" s="74"/>
      <c r="T1431" s="74"/>
      <c r="U1431" s="74"/>
      <c r="V1431" s="21"/>
      <c r="W1431" s="21"/>
      <c r="X1431" s="21"/>
      <c r="Y1431" s="21"/>
      <c r="Z1431" s="21"/>
      <c r="AA1431" s="21"/>
      <c r="AB1431" s="21"/>
      <c r="AC1431" s="21"/>
      <c r="AD1431" s="21"/>
      <c r="AE1431" s="21"/>
      <c r="AF1431" s="21"/>
      <c r="AG1431" s="21"/>
      <c r="AH1431" s="21"/>
      <c r="AI1431" s="21"/>
      <c r="AJ1431" s="21"/>
      <c r="AK1431" s="21"/>
      <c r="AL1431" s="21"/>
      <c r="AM1431" s="21"/>
      <c r="AN1431" s="21"/>
    </row>
    <row r="1432" spans="1:40" ht="15.75" customHeight="1">
      <c r="C1432" s="41"/>
      <c r="H1432" s="148" t="s">
        <v>2332</v>
      </c>
      <c r="I1432" s="89" t="s">
        <v>2333</v>
      </c>
      <c r="J1432" s="228" t="s">
        <v>2334</v>
      </c>
      <c r="Q1432" s="457" t="s">
        <v>2335</v>
      </c>
    </row>
    <row r="1433" spans="1:40" ht="14.5">
      <c r="A1433" s="74"/>
      <c r="B1433" s="74"/>
      <c r="C1433" s="74"/>
      <c r="D1433" s="74"/>
      <c r="E1433" s="74" t="s">
        <v>254</v>
      </c>
      <c r="F1433" s="74"/>
      <c r="G1433" s="74"/>
      <c r="H1433" s="153" t="s">
        <v>2336</v>
      </c>
      <c r="I1433" s="240" t="s">
        <v>2337</v>
      </c>
      <c r="J1433" s="359" t="s">
        <v>8203</v>
      </c>
      <c r="K1433" s="74"/>
      <c r="M1433" s="74"/>
      <c r="N1433" s="74"/>
      <c r="O1433" s="74"/>
      <c r="P1433" s="74"/>
      <c r="Q1433" s="136" t="s">
        <v>2338</v>
      </c>
      <c r="R1433" s="74"/>
      <c r="S1433" s="74"/>
      <c r="T1433" s="74"/>
      <c r="U1433" s="74"/>
      <c r="V1433" s="21"/>
      <c r="W1433" s="21"/>
      <c r="X1433" s="21"/>
      <c r="Y1433" s="21"/>
      <c r="Z1433" s="21"/>
      <c r="AA1433" s="21"/>
      <c r="AB1433" s="21"/>
      <c r="AC1433" s="21"/>
      <c r="AD1433" s="21"/>
      <c r="AE1433" s="21"/>
      <c r="AF1433" s="21"/>
      <c r="AG1433" s="21"/>
      <c r="AH1433" s="21"/>
      <c r="AI1433" s="21"/>
      <c r="AJ1433" s="21"/>
      <c r="AK1433" s="21"/>
      <c r="AL1433" s="21"/>
      <c r="AM1433" s="21"/>
      <c r="AN1433" s="21"/>
    </row>
    <row r="1434" spans="1:40" ht="14.5">
      <c r="A1434" s="74"/>
      <c r="B1434" s="74" t="s">
        <v>254</v>
      </c>
      <c r="C1434" s="158" t="s">
        <v>9853</v>
      </c>
      <c r="D1434" s="88" t="s">
        <v>1896</v>
      </c>
      <c r="E1434" s="74"/>
      <c r="F1434" s="74"/>
      <c r="G1434" s="74"/>
      <c r="H1434" s="156" t="s">
        <v>2339</v>
      </c>
      <c r="I1434" s="354" t="s">
        <v>8088</v>
      </c>
      <c r="J1434" s="354" t="s">
        <v>8088</v>
      </c>
      <c r="K1434" s="74"/>
      <c r="M1434" s="74"/>
      <c r="N1434" s="74"/>
      <c r="O1434" s="74"/>
      <c r="P1434" s="74"/>
      <c r="Q1434" s="198" t="s">
        <v>2340</v>
      </c>
      <c r="R1434" s="74"/>
      <c r="S1434" s="74"/>
      <c r="T1434" s="74"/>
      <c r="U1434" s="74"/>
      <c r="V1434" s="21"/>
      <c r="W1434" s="21"/>
      <c r="X1434" s="21"/>
      <c r="Y1434" s="21"/>
      <c r="Z1434" s="21"/>
      <c r="AA1434" s="21"/>
      <c r="AB1434" s="21"/>
      <c r="AC1434" s="21"/>
      <c r="AD1434" s="21"/>
      <c r="AE1434" s="21"/>
      <c r="AF1434" s="21"/>
      <c r="AG1434" s="21"/>
      <c r="AH1434" s="21"/>
      <c r="AI1434" s="21"/>
      <c r="AJ1434" s="21"/>
      <c r="AK1434" s="21"/>
      <c r="AL1434" s="21"/>
      <c r="AM1434" s="21"/>
      <c r="AN1434" s="21"/>
    </row>
    <row r="1435" spans="1:40" ht="14.5">
      <c r="A1435" s="74"/>
      <c r="B1435" s="74"/>
      <c r="C1435" s="74"/>
      <c r="D1435" s="89" t="s">
        <v>1899</v>
      </c>
      <c r="E1435" s="74"/>
      <c r="F1435" s="74"/>
      <c r="G1435" s="74"/>
      <c r="H1435" s="200" t="s">
        <v>2341</v>
      </c>
      <c r="I1435" s="146" t="s">
        <v>8727</v>
      </c>
      <c r="J1435" s="74"/>
      <c r="K1435" s="74"/>
      <c r="M1435" s="74"/>
      <c r="N1435" s="74"/>
      <c r="O1435" s="74"/>
      <c r="P1435" s="74"/>
      <c r="Q1435" s="153" t="s">
        <v>12206</v>
      </c>
      <c r="R1435" s="74"/>
      <c r="S1435" s="74"/>
      <c r="T1435" s="74"/>
      <c r="U1435" s="74"/>
      <c r="V1435" s="21"/>
      <c r="W1435" s="21"/>
      <c r="X1435" s="21"/>
      <c r="Y1435" s="21"/>
      <c r="Z1435" s="21"/>
      <c r="AA1435" s="21"/>
      <c r="AB1435" s="21"/>
      <c r="AC1435" s="21"/>
      <c r="AD1435" s="21"/>
      <c r="AE1435" s="21"/>
      <c r="AF1435" s="21"/>
      <c r="AG1435" s="21"/>
      <c r="AH1435" s="21"/>
      <c r="AI1435" s="21"/>
      <c r="AJ1435" s="21"/>
      <c r="AK1435" s="21"/>
      <c r="AL1435" s="21"/>
      <c r="AM1435" s="21"/>
      <c r="AN1435" s="21"/>
    </row>
    <row r="1436" spans="1:40" ht="14.5">
      <c r="A1436" s="537" t="s">
        <v>2342</v>
      </c>
      <c r="B1436" s="535"/>
      <c r="C1436" s="535"/>
      <c r="D1436" s="535"/>
      <c r="E1436" s="535"/>
      <c r="F1436" s="74"/>
      <c r="G1436" s="74"/>
      <c r="H1436" s="199" t="s">
        <v>2343</v>
      </c>
      <c r="I1436" s="410" t="s">
        <v>9103</v>
      </c>
      <c r="J1436" s="74"/>
      <c r="K1436" s="74"/>
      <c r="M1436" s="74"/>
      <c r="N1436" s="74"/>
      <c r="O1436" s="74"/>
      <c r="P1436" s="74"/>
      <c r="Q1436" s="74"/>
      <c r="R1436" s="74"/>
      <c r="S1436" s="74"/>
      <c r="T1436" s="74"/>
      <c r="U1436" s="74"/>
      <c r="V1436" s="21"/>
      <c r="W1436" s="21"/>
      <c r="X1436" s="21"/>
      <c r="Y1436" s="21"/>
      <c r="Z1436" s="21"/>
      <c r="AA1436" s="21"/>
      <c r="AB1436" s="21"/>
      <c r="AC1436" s="21"/>
      <c r="AD1436" s="21"/>
      <c r="AE1436" s="21"/>
      <c r="AF1436" s="21"/>
      <c r="AG1436" s="21"/>
      <c r="AH1436" s="21"/>
      <c r="AI1436" s="21"/>
      <c r="AJ1436" s="21"/>
      <c r="AK1436" s="21"/>
      <c r="AL1436" s="21"/>
      <c r="AM1436" s="21"/>
      <c r="AN1436" s="21"/>
    </row>
    <row r="1437" spans="1:40" ht="14.5">
      <c r="A1437" s="74" t="s">
        <v>2344</v>
      </c>
      <c r="B1437" s="74"/>
      <c r="C1437" s="74"/>
      <c r="D1437" s="74"/>
      <c r="E1437" s="74"/>
      <c r="F1437" s="74"/>
      <c r="G1437" s="74"/>
      <c r="H1437" s="146" t="s">
        <v>8727</v>
      </c>
      <c r="I1437" s="125" t="s">
        <v>2329</v>
      </c>
      <c r="J1437" s="74"/>
      <c r="K1437" s="74"/>
      <c r="M1437" s="74"/>
      <c r="N1437" s="74"/>
      <c r="O1437" s="74"/>
      <c r="P1437" s="74"/>
      <c r="Q1437" s="74"/>
      <c r="R1437" s="74"/>
      <c r="S1437" s="74"/>
      <c r="T1437" s="74"/>
      <c r="U1437" s="74"/>
      <c r="V1437" s="21"/>
      <c r="W1437" s="21"/>
      <c r="X1437" s="21"/>
      <c r="Y1437" s="21"/>
      <c r="Z1437" s="21"/>
      <c r="AA1437" s="21"/>
      <c r="AB1437" s="21"/>
      <c r="AC1437" s="21"/>
      <c r="AD1437" s="21"/>
      <c r="AE1437" s="21"/>
      <c r="AF1437" s="21"/>
      <c r="AG1437" s="21"/>
      <c r="AH1437" s="21"/>
      <c r="AI1437" s="21"/>
      <c r="AJ1437" s="21"/>
      <c r="AK1437" s="21"/>
      <c r="AL1437" s="21"/>
      <c r="AM1437" s="21"/>
      <c r="AN1437" s="21"/>
    </row>
    <row r="1438" spans="1:40" ht="14.5">
      <c r="A1438" s="74"/>
      <c r="B1438" s="74"/>
      <c r="C1438" s="74"/>
      <c r="D1438" s="501" t="s">
        <v>11356</v>
      </c>
      <c r="E1438" s="74"/>
      <c r="F1438" s="74"/>
      <c r="G1438" s="74"/>
      <c r="H1438" s="240" t="s">
        <v>2337</v>
      </c>
      <c r="I1438" s="186" t="s">
        <v>9621</v>
      </c>
      <c r="J1438" s="74"/>
      <c r="K1438" s="74"/>
      <c r="M1438" s="74"/>
      <c r="N1438" s="74"/>
      <c r="O1438" s="74"/>
      <c r="P1438" s="74"/>
      <c r="Q1438" s="74"/>
      <c r="R1438" s="74"/>
      <c r="S1438" s="74"/>
      <c r="T1438" s="74"/>
      <c r="U1438" s="74"/>
      <c r="V1438" s="21"/>
      <c r="W1438" s="21"/>
      <c r="X1438" s="21"/>
      <c r="Y1438" s="21"/>
      <c r="Z1438" s="21"/>
      <c r="AA1438" s="21"/>
      <c r="AB1438" s="21"/>
      <c r="AC1438" s="21"/>
      <c r="AD1438" s="21"/>
      <c r="AE1438" s="21"/>
      <c r="AF1438" s="21"/>
      <c r="AG1438" s="21"/>
      <c r="AH1438" s="21"/>
      <c r="AI1438" s="21"/>
      <c r="AJ1438" s="21"/>
      <c r="AK1438" s="21"/>
      <c r="AL1438" s="21"/>
      <c r="AM1438" s="21"/>
      <c r="AN1438" s="21"/>
    </row>
    <row r="1439" spans="1:40" ht="14.5">
      <c r="A1439" s="74"/>
      <c r="B1439" s="74"/>
      <c r="C1439" s="74"/>
      <c r="D1439" s="41"/>
      <c r="E1439" s="74"/>
      <c r="F1439" s="74"/>
      <c r="G1439" s="74"/>
      <c r="H1439" s="74"/>
      <c r="I1439" s="533" t="s">
        <v>13494</v>
      </c>
      <c r="J1439" s="74"/>
      <c r="K1439" s="74"/>
      <c r="M1439" s="74"/>
      <c r="N1439" s="74"/>
      <c r="O1439" s="74"/>
      <c r="P1439" s="74"/>
      <c r="Q1439" s="74"/>
      <c r="R1439" s="74"/>
      <c r="S1439" s="74"/>
      <c r="T1439" s="74"/>
      <c r="U1439" s="74"/>
      <c r="V1439" s="21"/>
      <c r="W1439" s="21"/>
      <c r="X1439" s="21"/>
      <c r="Y1439" s="21"/>
      <c r="Z1439" s="21"/>
      <c r="AA1439" s="21"/>
      <c r="AB1439" s="21"/>
      <c r="AC1439" s="21"/>
      <c r="AD1439" s="21"/>
      <c r="AE1439" s="21"/>
      <c r="AF1439" s="21"/>
      <c r="AG1439" s="21"/>
      <c r="AH1439" s="21"/>
      <c r="AI1439" s="21"/>
      <c r="AJ1439" s="21"/>
      <c r="AK1439" s="21"/>
      <c r="AL1439" s="21"/>
      <c r="AM1439" s="21"/>
      <c r="AN1439" s="21"/>
    </row>
    <row r="1440" spans="1:40" ht="14.5">
      <c r="A1440" s="74"/>
      <c r="B1440" s="74"/>
      <c r="C1440" s="74"/>
      <c r="D1440" s="41"/>
      <c r="E1440" s="74"/>
      <c r="F1440" s="74"/>
      <c r="G1440" s="74"/>
      <c r="H1440" s="74"/>
      <c r="I1440" s="74"/>
      <c r="J1440" s="74"/>
      <c r="K1440" s="74"/>
      <c r="M1440" s="74"/>
      <c r="N1440" s="74"/>
      <c r="O1440" s="74"/>
      <c r="P1440" s="74"/>
      <c r="Q1440" s="74"/>
      <c r="R1440" s="74"/>
      <c r="S1440" s="74"/>
      <c r="T1440" s="74"/>
      <c r="U1440" s="74"/>
      <c r="V1440" s="21"/>
      <c r="W1440" s="21"/>
      <c r="X1440" s="21"/>
      <c r="Y1440" s="21"/>
      <c r="Z1440" s="21"/>
      <c r="AA1440" s="21"/>
      <c r="AB1440" s="21"/>
      <c r="AC1440" s="21"/>
      <c r="AD1440" s="21"/>
      <c r="AE1440" s="21"/>
      <c r="AF1440" s="21"/>
      <c r="AG1440" s="21"/>
      <c r="AH1440" s="21"/>
      <c r="AI1440" s="21"/>
      <c r="AJ1440" s="21"/>
      <c r="AK1440" s="21"/>
      <c r="AL1440" s="21"/>
      <c r="AM1440" s="21"/>
      <c r="AN1440" s="21"/>
    </row>
    <row r="1441" spans="1:40" ht="14.5">
      <c r="A1441" s="224" t="s">
        <v>2345</v>
      </c>
      <c r="B1441" s="74"/>
      <c r="C1441" s="74"/>
      <c r="D1441" s="41"/>
      <c r="E1441" s="41"/>
      <c r="F1441" s="74"/>
      <c r="G1441" s="74"/>
      <c r="H1441" s="74"/>
      <c r="I1441" s="74"/>
      <c r="J1441" s="74"/>
      <c r="K1441" s="74"/>
      <c r="M1441" s="74"/>
      <c r="N1441" s="74"/>
      <c r="O1441" s="74"/>
      <c r="P1441" s="74"/>
      <c r="Q1441" s="74"/>
      <c r="R1441" s="74"/>
      <c r="S1441" s="74"/>
      <c r="T1441" s="74"/>
      <c r="U1441" s="74"/>
      <c r="V1441" s="21"/>
      <c r="W1441" s="21"/>
      <c r="X1441" s="21"/>
      <c r="Y1441" s="21"/>
      <c r="Z1441" s="21"/>
      <c r="AA1441" s="21"/>
      <c r="AB1441" s="21"/>
      <c r="AC1441" s="21"/>
      <c r="AD1441" s="21"/>
      <c r="AE1441" s="21"/>
      <c r="AF1441" s="21"/>
      <c r="AG1441" s="21"/>
      <c r="AH1441" s="21"/>
      <c r="AI1441" s="21"/>
      <c r="AJ1441" s="21"/>
      <c r="AK1441" s="21"/>
      <c r="AL1441" s="21"/>
      <c r="AM1441" s="21"/>
      <c r="AN1441" s="21"/>
    </row>
    <row r="1442" spans="1:40" ht="14.5">
      <c r="A1442" s="74"/>
      <c r="B1442" s="74"/>
      <c r="C1442" s="74"/>
      <c r="D1442" s="41"/>
      <c r="E1442" s="41"/>
      <c r="F1442" s="74"/>
      <c r="H1442" s="74"/>
      <c r="I1442" s="74"/>
      <c r="J1442" s="74"/>
      <c r="K1442" s="74"/>
      <c r="M1442" s="74"/>
      <c r="N1442" s="74"/>
      <c r="O1442" s="74"/>
      <c r="P1442" s="74"/>
      <c r="Q1442" s="74"/>
      <c r="R1442" s="74"/>
      <c r="S1442" s="74"/>
      <c r="T1442" s="74"/>
      <c r="U1442" s="74"/>
      <c r="V1442" s="21"/>
      <c r="W1442" s="21"/>
      <c r="X1442" s="21"/>
      <c r="Y1442" s="21"/>
      <c r="Z1442" s="21"/>
      <c r="AA1442" s="21"/>
      <c r="AB1442" s="21"/>
      <c r="AC1442" s="21"/>
      <c r="AD1442" s="21"/>
      <c r="AE1442" s="21"/>
      <c r="AF1442" s="21"/>
      <c r="AG1442" s="21"/>
      <c r="AH1442" s="21"/>
      <c r="AI1442" s="21"/>
      <c r="AJ1442" s="21"/>
      <c r="AK1442" s="21"/>
      <c r="AL1442" s="21"/>
      <c r="AM1442" s="21"/>
      <c r="AN1442" s="21"/>
    </row>
    <row r="1443" spans="1:40" ht="14.5">
      <c r="A1443" s="74"/>
      <c r="B1443" s="74"/>
      <c r="C1443" s="74"/>
      <c r="D1443" s="41"/>
      <c r="E1443" s="41"/>
      <c r="F1443" s="74"/>
      <c r="G1443" s="74"/>
      <c r="H1443" s="74"/>
      <c r="I1443" s="74"/>
      <c r="J1443" s="74"/>
      <c r="K1443" s="74"/>
      <c r="M1443" s="74"/>
      <c r="N1443" s="74"/>
      <c r="O1443" s="74"/>
      <c r="P1443" s="74"/>
      <c r="Q1443" s="74"/>
      <c r="R1443" s="74"/>
      <c r="S1443" s="74"/>
      <c r="T1443" s="74"/>
      <c r="U1443" s="74"/>
      <c r="V1443" s="21"/>
      <c r="W1443" s="21"/>
      <c r="X1443" s="21"/>
      <c r="Y1443" s="21"/>
      <c r="Z1443" s="21"/>
      <c r="AA1443" s="21"/>
      <c r="AB1443" s="21"/>
      <c r="AC1443" s="21"/>
      <c r="AD1443" s="21"/>
      <c r="AE1443" s="21"/>
      <c r="AF1443" s="21"/>
      <c r="AG1443" s="21"/>
      <c r="AH1443" s="21"/>
      <c r="AI1443" s="21"/>
      <c r="AJ1443" s="21"/>
      <c r="AK1443" s="21"/>
      <c r="AL1443" s="21"/>
      <c r="AM1443" s="21"/>
      <c r="AN1443" s="21"/>
    </row>
    <row r="1444" spans="1:40" ht="14.5">
      <c r="B1444" s="74"/>
      <c r="C1444" s="74"/>
      <c r="D1444" s="41"/>
      <c r="E1444" s="41"/>
      <c r="F1444" s="74"/>
      <c r="G1444" s="74"/>
      <c r="H1444" s="74"/>
      <c r="I1444" s="74"/>
      <c r="J1444" s="74"/>
      <c r="K1444" s="74"/>
      <c r="M1444" s="74"/>
      <c r="N1444" s="74"/>
      <c r="O1444" s="74"/>
      <c r="P1444" s="74"/>
      <c r="Q1444" s="74"/>
      <c r="R1444" s="74"/>
      <c r="S1444" s="74"/>
      <c r="T1444" s="74"/>
      <c r="U1444" s="74"/>
      <c r="V1444" s="21"/>
      <c r="W1444" s="21"/>
      <c r="X1444" s="21"/>
      <c r="Y1444" s="21"/>
      <c r="Z1444" s="21"/>
      <c r="AA1444" s="21"/>
      <c r="AB1444" s="21"/>
      <c r="AC1444" s="21"/>
      <c r="AD1444" s="21"/>
      <c r="AE1444" s="21"/>
      <c r="AF1444" s="21"/>
      <c r="AG1444" s="21"/>
      <c r="AH1444" s="21"/>
      <c r="AI1444" s="21"/>
      <c r="AJ1444" s="21"/>
      <c r="AK1444" s="21"/>
      <c r="AL1444" s="21"/>
      <c r="AM1444" s="21"/>
      <c r="AN1444" s="21"/>
    </row>
    <row r="1445" spans="1:40" ht="14.5">
      <c r="B1445" s="74"/>
      <c r="C1445" s="74"/>
      <c r="D1445" s="41"/>
      <c r="E1445" s="41"/>
      <c r="F1445" s="74"/>
      <c r="G1445" s="74"/>
      <c r="H1445" s="74"/>
      <c r="I1445" s="74"/>
      <c r="J1445" s="74"/>
      <c r="K1445" s="74"/>
      <c r="L1445" s="74"/>
      <c r="M1445" s="74"/>
      <c r="N1445" s="74"/>
      <c r="O1445" s="74"/>
      <c r="P1445" s="74"/>
      <c r="Q1445" s="74"/>
      <c r="R1445" s="74"/>
      <c r="S1445" s="74"/>
      <c r="T1445" s="74"/>
      <c r="U1445" s="74"/>
      <c r="V1445" s="21"/>
      <c r="W1445" s="21"/>
      <c r="X1445" s="21"/>
      <c r="Y1445" s="21"/>
      <c r="Z1445" s="21"/>
      <c r="AA1445" s="21"/>
      <c r="AB1445" s="21"/>
      <c r="AC1445" s="21"/>
      <c r="AD1445" s="21"/>
      <c r="AE1445" s="21"/>
      <c r="AF1445" s="21"/>
      <c r="AG1445" s="21"/>
      <c r="AH1445" s="21"/>
      <c r="AI1445" s="21"/>
      <c r="AJ1445" s="21"/>
      <c r="AK1445" s="21"/>
      <c r="AL1445" s="21"/>
      <c r="AM1445" s="21"/>
      <c r="AN1445" s="21"/>
    </row>
    <row r="1446" spans="1:40" ht="14.5">
      <c r="A1446" s="74"/>
      <c r="B1446" s="74"/>
      <c r="C1446" s="74"/>
      <c r="D1446" s="41"/>
      <c r="E1446" s="41"/>
      <c r="F1446" s="74"/>
      <c r="G1446" s="74"/>
      <c r="H1446" s="74"/>
      <c r="I1446" s="74"/>
      <c r="J1446" s="74"/>
      <c r="K1446" s="74"/>
      <c r="L1446" s="74"/>
      <c r="M1446" s="74"/>
      <c r="N1446" s="74"/>
      <c r="O1446" s="74"/>
      <c r="P1446" s="74"/>
      <c r="Q1446" s="74"/>
      <c r="R1446" s="74"/>
      <c r="S1446" s="74"/>
      <c r="T1446" s="74"/>
      <c r="U1446" s="74"/>
      <c r="V1446" s="21"/>
      <c r="W1446" s="21"/>
      <c r="X1446" s="21"/>
      <c r="Y1446" s="21"/>
      <c r="Z1446" s="21"/>
      <c r="AA1446" s="21"/>
      <c r="AB1446" s="21"/>
      <c r="AC1446" s="21"/>
      <c r="AD1446" s="21"/>
      <c r="AE1446" s="21"/>
      <c r="AF1446" s="21"/>
      <c r="AG1446" s="21"/>
      <c r="AH1446" s="21"/>
      <c r="AI1446" s="21"/>
      <c r="AJ1446" s="21"/>
      <c r="AK1446" s="21"/>
      <c r="AL1446" s="21"/>
      <c r="AM1446" s="21"/>
      <c r="AN1446" s="21"/>
    </row>
    <row r="1447" spans="1:40" ht="14.5">
      <c r="A1447" s="74"/>
      <c r="B1447" s="74"/>
      <c r="C1447" s="74"/>
      <c r="D1447" s="74"/>
      <c r="E1447" s="41"/>
      <c r="F1447" s="74"/>
      <c r="G1447" s="74"/>
      <c r="H1447" s="74"/>
      <c r="I1447" s="74"/>
      <c r="J1447" s="74"/>
      <c r="K1447" s="74"/>
      <c r="L1447" s="74"/>
      <c r="M1447" s="74"/>
      <c r="N1447" s="74"/>
      <c r="O1447" s="74"/>
      <c r="P1447" s="74"/>
      <c r="Q1447" s="74"/>
      <c r="R1447" s="74"/>
      <c r="S1447" s="74"/>
      <c r="T1447" s="74"/>
      <c r="U1447" s="74"/>
      <c r="V1447" s="21"/>
      <c r="W1447" s="21"/>
      <c r="X1447" s="21"/>
      <c r="Y1447" s="21"/>
      <c r="Z1447" s="21"/>
      <c r="AA1447" s="21"/>
      <c r="AB1447" s="21"/>
      <c r="AC1447" s="21"/>
      <c r="AD1447" s="21"/>
      <c r="AE1447" s="21"/>
      <c r="AF1447" s="21"/>
      <c r="AG1447" s="21"/>
      <c r="AH1447" s="21"/>
      <c r="AI1447" s="21"/>
      <c r="AJ1447" s="21"/>
      <c r="AK1447" s="21"/>
      <c r="AL1447" s="21"/>
      <c r="AM1447" s="21"/>
      <c r="AN1447" s="21"/>
    </row>
    <row r="1448" spans="1:40" ht="14.5">
      <c r="A1448" s="74"/>
      <c r="B1448" s="74"/>
      <c r="C1448" s="74"/>
      <c r="D1448" s="74"/>
      <c r="E1448" s="41"/>
      <c r="F1448" s="74"/>
      <c r="G1448" s="74"/>
      <c r="H1448" s="74"/>
      <c r="I1448" s="74"/>
      <c r="J1448" s="74"/>
      <c r="K1448" s="74"/>
      <c r="L1448" s="74"/>
      <c r="M1448" s="74"/>
      <c r="N1448" s="74"/>
      <c r="O1448" s="74"/>
      <c r="P1448" s="74"/>
      <c r="Q1448" s="74"/>
      <c r="R1448" s="74"/>
      <c r="S1448" s="74"/>
      <c r="T1448" s="74"/>
      <c r="U1448" s="74"/>
      <c r="V1448" s="21"/>
      <c r="W1448" s="21"/>
      <c r="X1448" s="21"/>
      <c r="Y1448" s="21"/>
      <c r="Z1448" s="21"/>
      <c r="AA1448" s="21"/>
      <c r="AB1448" s="21"/>
      <c r="AC1448" s="21"/>
      <c r="AD1448" s="21"/>
      <c r="AE1448" s="21"/>
      <c r="AF1448" s="21"/>
      <c r="AG1448" s="21"/>
      <c r="AH1448" s="21"/>
      <c r="AI1448" s="21"/>
      <c r="AJ1448" s="21"/>
      <c r="AK1448" s="21"/>
      <c r="AL1448" s="21"/>
      <c r="AM1448" s="21"/>
      <c r="AN1448" s="21"/>
    </row>
    <row r="1449" spans="1:40" ht="14.5">
      <c r="A1449" s="74"/>
      <c r="B1449" s="74"/>
      <c r="C1449" s="74"/>
      <c r="D1449" s="74"/>
      <c r="E1449" s="74"/>
      <c r="F1449" s="74"/>
      <c r="G1449" s="74"/>
      <c r="H1449" s="74"/>
      <c r="I1449" s="74"/>
      <c r="J1449" s="74"/>
      <c r="K1449" s="74"/>
      <c r="L1449" s="74"/>
      <c r="M1449" s="74"/>
      <c r="N1449" s="74"/>
      <c r="O1449" s="74"/>
      <c r="P1449" s="74"/>
      <c r="Q1449" s="74"/>
      <c r="R1449" s="74"/>
      <c r="S1449" s="74"/>
      <c r="T1449" s="74"/>
      <c r="U1449" s="74"/>
      <c r="V1449" s="21"/>
      <c r="W1449" s="21"/>
      <c r="X1449" s="21"/>
      <c r="Y1449" s="21"/>
      <c r="Z1449" s="21"/>
      <c r="AA1449" s="21"/>
      <c r="AB1449" s="21"/>
      <c r="AC1449" s="21"/>
      <c r="AD1449" s="21"/>
      <c r="AE1449" s="21"/>
      <c r="AF1449" s="21"/>
      <c r="AG1449" s="21"/>
      <c r="AH1449" s="21"/>
      <c r="AI1449" s="21"/>
      <c r="AJ1449" s="21"/>
      <c r="AK1449" s="21"/>
      <c r="AL1449" s="21"/>
      <c r="AM1449" s="21"/>
      <c r="AN1449" s="21"/>
    </row>
    <row r="1450" spans="1:40" ht="14.5">
      <c r="A1450" s="74"/>
      <c r="B1450" s="74"/>
      <c r="C1450" s="74"/>
      <c r="D1450" s="74"/>
      <c r="E1450" s="74"/>
      <c r="F1450" s="74"/>
      <c r="G1450" s="74"/>
      <c r="H1450" s="74"/>
      <c r="I1450" s="74"/>
      <c r="J1450" s="74"/>
      <c r="K1450" s="74"/>
      <c r="L1450" s="74"/>
      <c r="M1450" s="74"/>
      <c r="N1450" s="74"/>
      <c r="O1450" s="74"/>
      <c r="P1450" s="74"/>
      <c r="Q1450" s="74"/>
      <c r="R1450" s="74"/>
      <c r="S1450" s="74"/>
      <c r="T1450" s="74"/>
      <c r="U1450" s="74"/>
      <c r="V1450" s="21"/>
      <c r="W1450" s="21"/>
      <c r="X1450" s="21"/>
      <c r="Y1450" s="21"/>
      <c r="Z1450" s="21"/>
      <c r="AA1450" s="21"/>
      <c r="AB1450" s="21"/>
      <c r="AC1450" s="21"/>
      <c r="AD1450" s="21"/>
      <c r="AE1450" s="21"/>
      <c r="AF1450" s="21"/>
      <c r="AG1450" s="21"/>
      <c r="AH1450" s="21"/>
      <c r="AI1450" s="21"/>
      <c r="AJ1450" s="21"/>
      <c r="AK1450" s="21"/>
      <c r="AL1450" s="21"/>
      <c r="AM1450" s="21"/>
      <c r="AN1450" s="21"/>
    </row>
    <row r="1451" spans="1:40" ht="14.5">
      <c r="A1451" s="74"/>
      <c r="B1451" s="74"/>
      <c r="C1451" s="74"/>
      <c r="D1451" s="74"/>
      <c r="E1451" s="74"/>
      <c r="F1451" s="74"/>
      <c r="G1451" s="74"/>
      <c r="H1451" s="74"/>
      <c r="I1451" s="74"/>
      <c r="J1451" s="74"/>
      <c r="K1451" s="74"/>
      <c r="L1451" s="74"/>
      <c r="M1451" s="74"/>
      <c r="N1451" s="74"/>
      <c r="O1451" s="74"/>
      <c r="P1451" s="74"/>
      <c r="Q1451" s="74"/>
      <c r="R1451" s="74"/>
      <c r="S1451" s="74"/>
      <c r="T1451" s="74"/>
      <c r="U1451" s="74"/>
      <c r="V1451" s="21"/>
      <c r="W1451" s="21"/>
      <c r="X1451" s="21"/>
      <c r="Y1451" s="21"/>
      <c r="Z1451" s="21"/>
      <c r="AA1451" s="21"/>
      <c r="AB1451" s="21"/>
      <c r="AC1451" s="21"/>
      <c r="AD1451" s="21"/>
      <c r="AE1451" s="21"/>
      <c r="AF1451" s="21"/>
      <c r="AG1451" s="21"/>
      <c r="AH1451" s="21"/>
      <c r="AI1451" s="21"/>
      <c r="AJ1451" s="21"/>
      <c r="AK1451" s="21"/>
      <c r="AL1451" s="21"/>
      <c r="AM1451" s="21"/>
      <c r="AN1451" s="21"/>
    </row>
    <row r="1452" spans="1:40" ht="14.5">
      <c r="A1452" s="74"/>
      <c r="B1452" s="74"/>
      <c r="C1452" s="74"/>
      <c r="D1452" s="74"/>
      <c r="E1452" s="74"/>
      <c r="F1452" s="74"/>
      <c r="G1452" s="74"/>
      <c r="H1452" s="74"/>
      <c r="I1452" s="74"/>
      <c r="J1452" s="74"/>
      <c r="K1452" s="74"/>
      <c r="L1452" s="74"/>
      <c r="M1452" s="74"/>
      <c r="N1452" s="74"/>
      <c r="O1452" s="74"/>
      <c r="P1452" s="74"/>
      <c r="Q1452" s="74"/>
      <c r="R1452" s="74"/>
      <c r="S1452" s="74"/>
      <c r="T1452" s="74"/>
      <c r="U1452" s="74"/>
      <c r="V1452" s="21"/>
      <c r="W1452" s="21"/>
      <c r="X1452" s="21"/>
      <c r="Y1452" s="21"/>
      <c r="Z1452" s="21"/>
      <c r="AA1452" s="21"/>
      <c r="AB1452" s="21"/>
      <c r="AC1452" s="21"/>
      <c r="AD1452" s="21"/>
      <c r="AE1452" s="21"/>
      <c r="AF1452" s="21"/>
      <c r="AG1452" s="21"/>
      <c r="AH1452" s="21"/>
      <c r="AI1452" s="21"/>
      <c r="AJ1452" s="21"/>
      <c r="AK1452" s="21"/>
      <c r="AL1452" s="21"/>
      <c r="AM1452" s="21"/>
      <c r="AN1452" s="21"/>
    </row>
    <row r="1453" spans="1:40" ht="14.5">
      <c r="A1453" s="74"/>
      <c r="B1453" s="74"/>
      <c r="C1453" s="74"/>
      <c r="D1453" s="74"/>
      <c r="E1453" s="74"/>
      <c r="F1453" s="74"/>
      <c r="G1453" s="74"/>
      <c r="H1453" s="74"/>
      <c r="I1453" s="74"/>
      <c r="J1453" s="74"/>
      <c r="K1453" s="74"/>
      <c r="L1453" s="74"/>
      <c r="M1453" s="74"/>
      <c r="N1453" s="74"/>
      <c r="O1453" s="74"/>
      <c r="P1453" s="74"/>
      <c r="Q1453" s="74"/>
      <c r="R1453" s="74"/>
      <c r="S1453" s="74"/>
      <c r="T1453" s="74"/>
      <c r="U1453" s="74"/>
      <c r="V1453" s="21"/>
      <c r="W1453" s="21"/>
      <c r="X1453" s="21"/>
      <c r="Y1453" s="21"/>
      <c r="Z1453" s="21"/>
      <c r="AA1453" s="21"/>
      <c r="AB1453" s="21"/>
      <c r="AC1453" s="21"/>
      <c r="AD1453" s="21"/>
      <c r="AE1453" s="21"/>
      <c r="AF1453" s="21"/>
      <c r="AG1453" s="21"/>
      <c r="AH1453" s="21"/>
      <c r="AI1453" s="21"/>
      <c r="AJ1453" s="21"/>
      <c r="AK1453" s="21"/>
      <c r="AL1453" s="21"/>
      <c r="AM1453" s="21"/>
      <c r="AN1453" s="21"/>
    </row>
    <row r="1454" spans="1:40" ht="14.5">
      <c r="A1454" s="74"/>
      <c r="B1454" s="74"/>
      <c r="C1454" s="74"/>
      <c r="D1454" s="74"/>
      <c r="E1454" s="74"/>
      <c r="F1454" s="74"/>
      <c r="G1454" s="74"/>
      <c r="H1454" s="74"/>
      <c r="I1454" s="74"/>
      <c r="J1454" s="74"/>
      <c r="K1454" s="74"/>
      <c r="L1454" s="74"/>
      <c r="M1454" s="74"/>
      <c r="N1454" s="74"/>
      <c r="O1454" s="74"/>
      <c r="P1454" s="74"/>
      <c r="Q1454" s="74"/>
      <c r="R1454" s="74"/>
      <c r="S1454" s="74"/>
      <c r="T1454" s="74"/>
      <c r="U1454" s="74"/>
      <c r="V1454" s="21"/>
      <c r="W1454" s="21"/>
      <c r="X1454" s="21"/>
      <c r="Y1454" s="21"/>
      <c r="Z1454" s="21"/>
      <c r="AA1454" s="21"/>
      <c r="AB1454" s="21"/>
      <c r="AC1454" s="21"/>
      <c r="AD1454" s="21"/>
      <c r="AE1454" s="21"/>
      <c r="AF1454" s="21"/>
      <c r="AG1454" s="21"/>
      <c r="AH1454" s="21"/>
      <c r="AI1454" s="21"/>
      <c r="AJ1454" s="21"/>
      <c r="AK1454" s="21"/>
      <c r="AL1454" s="21"/>
      <c r="AM1454" s="21"/>
      <c r="AN1454" s="21"/>
    </row>
    <row r="1455" spans="1:40" ht="14.5">
      <c r="A1455" s="74"/>
      <c r="B1455" s="74"/>
      <c r="C1455" s="74"/>
      <c r="D1455" s="74"/>
      <c r="E1455" s="74"/>
      <c r="F1455" s="74"/>
      <c r="G1455" s="74"/>
      <c r="H1455" s="74"/>
      <c r="I1455" s="74"/>
      <c r="J1455" s="74"/>
      <c r="K1455" s="74"/>
      <c r="L1455" s="74"/>
      <c r="M1455" s="74"/>
      <c r="N1455" s="74"/>
      <c r="O1455" s="74"/>
      <c r="P1455" s="74"/>
      <c r="Q1455" s="74"/>
      <c r="R1455" s="74"/>
      <c r="S1455" s="74"/>
      <c r="T1455" s="74"/>
      <c r="U1455" s="74"/>
      <c r="V1455" s="21"/>
      <c r="W1455" s="21"/>
      <c r="X1455" s="21"/>
      <c r="Y1455" s="21"/>
      <c r="Z1455" s="21"/>
      <c r="AA1455" s="21"/>
      <c r="AB1455" s="21"/>
      <c r="AC1455" s="21"/>
      <c r="AD1455" s="21"/>
      <c r="AE1455" s="21"/>
      <c r="AF1455" s="21"/>
      <c r="AG1455" s="21"/>
      <c r="AH1455" s="21"/>
      <c r="AI1455" s="21"/>
      <c r="AJ1455" s="21"/>
      <c r="AK1455" s="21"/>
      <c r="AL1455" s="21"/>
      <c r="AM1455" s="21"/>
      <c r="AN1455" s="21"/>
    </row>
    <row r="1456" spans="1:40" ht="14.5">
      <c r="A1456" s="74"/>
      <c r="B1456" s="74"/>
      <c r="C1456" s="74"/>
      <c r="D1456" s="74"/>
      <c r="E1456" s="74"/>
      <c r="F1456" s="74"/>
      <c r="G1456" s="74"/>
      <c r="H1456" s="74"/>
      <c r="I1456" s="74"/>
      <c r="J1456" s="74"/>
      <c r="K1456" s="74"/>
      <c r="L1456" s="74"/>
      <c r="M1456" s="74"/>
      <c r="N1456" s="74"/>
      <c r="O1456" s="74"/>
      <c r="P1456" s="74"/>
      <c r="Q1456" s="74"/>
      <c r="R1456" s="74"/>
      <c r="S1456" s="74"/>
      <c r="T1456" s="74"/>
      <c r="U1456" s="74"/>
      <c r="V1456" s="21"/>
      <c r="W1456" s="21"/>
      <c r="X1456" s="21"/>
      <c r="Y1456" s="21"/>
      <c r="Z1456" s="21"/>
      <c r="AA1456" s="21"/>
      <c r="AB1456" s="21"/>
      <c r="AC1456" s="21"/>
      <c r="AD1456" s="21"/>
      <c r="AE1456" s="21"/>
      <c r="AF1456" s="21"/>
      <c r="AG1456" s="21"/>
      <c r="AH1456" s="21"/>
      <c r="AI1456" s="21"/>
      <c r="AJ1456" s="21"/>
      <c r="AK1456" s="21"/>
      <c r="AL1456" s="21"/>
      <c r="AM1456" s="21"/>
      <c r="AN1456" s="21"/>
    </row>
    <row r="1457" spans="1:40" ht="14.5">
      <c r="A1457" s="74"/>
      <c r="B1457" s="74"/>
      <c r="C1457" s="74"/>
      <c r="D1457" s="74"/>
      <c r="E1457" s="74"/>
      <c r="F1457" s="74"/>
      <c r="G1457" s="74"/>
      <c r="H1457" s="74"/>
      <c r="I1457" s="74"/>
      <c r="J1457" s="74"/>
      <c r="K1457" s="74"/>
      <c r="L1457" s="74"/>
      <c r="M1457" s="74"/>
      <c r="N1457" s="74"/>
      <c r="O1457" s="74"/>
      <c r="P1457" s="74"/>
      <c r="Q1457" s="74"/>
      <c r="R1457" s="74"/>
      <c r="S1457" s="74"/>
      <c r="T1457" s="74"/>
      <c r="U1457" s="74"/>
      <c r="V1457" s="21"/>
      <c r="W1457" s="21"/>
      <c r="X1457" s="21"/>
      <c r="Y1457" s="21"/>
      <c r="Z1457" s="21"/>
      <c r="AA1457" s="21"/>
      <c r="AB1457" s="21"/>
      <c r="AC1457" s="21"/>
      <c r="AD1457" s="21"/>
      <c r="AE1457" s="21"/>
      <c r="AF1457" s="21"/>
      <c r="AG1457" s="21"/>
      <c r="AH1457" s="21"/>
      <c r="AI1457" s="21"/>
      <c r="AJ1457" s="21"/>
      <c r="AK1457" s="21"/>
      <c r="AL1457" s="21"/>
      <c r="AM1457" s="21"/>
      <c r="AN1457" s="21"/>
    </row>
    <row r="1458" spans="1:40" ht="14.5">
      <c r="A1458" s="74"/>
      <c r="B1458" s="74"/>
      <c r="C1458" s="74"/>
      <c r="D1458" s="74"/>
      <c r="E1458" s="74"/>
      <c r="F1458" s="74"/>
      <c r="G1458" s="74"/>
      <c r="H1458" s="74"/>
      <c r="I1458" s="74"/>
      <c r="J1458" s="74"/>
      <c r="K1458" s="74"/>
      <c r="L1458" s="74"/>
      <c r="M1458" s="74"/>
      <c r="N1458" s="74"/>
      <c r="O1458" s="74"/>
      <c r="P1458" s="74"/>
      <c r="Q1458" s="74"/>
      <c r="R1458" s="74"/>
      <c r="S1458" s="74"/>
      <c r="T1458" s="74"/>
      <c r="U1458" s="74"/>
      <c r="V1458" s="21"/>
      <c r="W1458" s="21"/>
      <c r="X1458" s="21"/>
      <c r="Y1458" s="21"/>
      <c r="Z1458" s="21"/>
      <c r="AA1458" s="21"/>
      <c r="AB1458" s="21"/>
      <c r="AC1458" s="21"/>
      <c r="AD1458" s="21"/>
      <c r="AE1458" s="21"/>
      <c r="AF1458" s="21"/>
      <c r="AG1458" s="21"/>
      <c r="AH1458" s="21"/>
      <c r="AI1458" s="21"/>
      <c r="AJ1458" s="21"/>
      <c r="AK1458" s="21"/>
      <c r="AL1458" s="21"/>
      <c r="AM1458" s="21"/>
      <c r="AN1458" s="21"/>
    </row>
    <row r="1459" spans="1:40" ht="14.5">
      <c r="A1459" s="74"/>
      <c r="B1459" s="74"/>
      <c r="C1459" s="74"/>
      <c r="D1459" s="74"/>
      <c r="E1459" s="74"/>
      <c r="F1459" s="74"/>
      <c r="G1459" s="74"/>
      <c r="H1459" s="74"/>
      <c r="I1459" s="74"/>
      <c r="J1459" s="74"/>
      <c r="K1459" s="74"/>
      <c r="L1459" s="74"/>
      <c r="M1459" s="74"/>
      <c r="N1459" s="74"/>
      <c r="O1459" s="74"/>
      <c r="P1459" s="74"/>
      <c r="Q1459" s="74"/>
      <c r="R1459" s="74"/>
      <c r="S1459" s="74"/>
      <c r="T1459" s="74"/>
      <c r="U1459" s="74"/>
      <c r="V1459" s="21"/>
      <c r="W1459" s="21"/>
      <c r="X1459" s="21"/>
      <c r="Y1459" s="21"/>
      <c r="Z1459" s="21"/>
      <c r="AA1459" s="21"/>
      <c r="AB1459" s="21"/>
      <c r="AC1459" s="21"/>
      <c r="AD1459" s="21"/>
      <c r="AE1459" s="21"/>
      <c r="AF1459" s="21"/>
      <c r="AG1459" s="21"/>
      <c r="AH1459" s="21"/>
      <c r="AI1459" s="21"/>
      <c r="AJ1459" s="21"/>
      <c r="AK1459" s="21"/>
      <c r="AL1459" s="21"/>
      <c r="AM1459" s="21"/>
      <c r="AN1459" s="21"/>
    </row>
    <row r="1460" spans="1:40" ht="14.5">
      <c r="A1460" s="74"/>
      <c r="B1460" s="74"/>
      <c r="C1460" s="74"/>
      <c r="D1460" s="74"/>
      <c r="E1460" s="74"/>
      <c r="F1460" s="74"/>
      <c r="G1460" s="74"/>
      <c r="H1460" s="74"/>
      <c r="I1460" s="74"/>
      <c r="J1460" s="74"/>
      <c r="K1460" s="74"/>
      <c r="L1460" s="74"/>
      <c r="M1460" s="74"/>
      <c r="N1460" s="74"/>
      <c r="O1460" s="74"/>
      <c r="P1460" s="74"/>
      <c r="Q1460" s="74"/>
      <c r="R1460" s="74"/>
      <c r="S1460" s="74"/>
      <c r="T1460" s="74"/>
      <c r="U1460" s="74"/>
      <c r="V1460" s="21"/>
      <c r="W1460" s="21"/>
      <c r="X1460" s="21"/>
      <c r="Y1460" s="21"/>
      <c r="Z1460" s="21"/>
      <c r="AA1460" s="21"/>
      <c r="AB1460" s="21"/>
      <c r="AC1460" s="21"/>
      <c r="AD1460" s="21"/>
      <c r="AE1460" s="21"/>
      <c r="AF1460" s="21"/>
      <c r="AG1460" s="21"/>
      <c r="AH1460" s="21"/>
      <c r="AI1460" s="21"/>
      <c r="AJ1460" s="21"/>
      <c r="AK1460" s="21"/>
      <c r="AL1460" s="21"/>
      <c r="AM1460" s="21"/>
      <c r="AN1460" s="21"/>
    </row>
    <row r="1461" spans="1:40" ht="14.5">
      <c r="A1461" s="74"/>
      <c r="B1461" s="74"/>
      <c r="C1461" s="74"/>
      <c r="D1461" s="74"/>
      <c r="E1461" s="74"/>
      <c r="F1461" s="74"/>
      <c r="G1461" s="74"/>
      <c r="H1461" s="74"/>
      <c r="I1461" s="74"/>
      <c r="J1461" s="74"/>
      <c r="K1461" s="74"/>
      <c r="L1461" s="74"/>
      <c r="M1461" s="74"/>
      <c r="N1461" s="74"/>
      <c r="O1461" s="74"/>
      <c r="P1461" s="74"/>
      <c r="Q1461" s="74"/>
      <c r="R1461" s="74"/>
      <c r="S1461" s="74"/>
      <c r="T1461" s="74"/>
      <c r="U1461" s="74"/>
      <c r="V1461" s="21"/>
      <c r="W1461" s="21"/>
      <c r="X1461" s="21"/>
      <c r="Y1461" s="21"/>
      <c r="Z1461" s="21"/>
      <c r="AA1461" s="21"/>
      <c r="AB1461" s="21"/>
      <c r="AC1461" s="21"/>
      <c r="AD1461" s="21"/>
      <c r="AE1461" s="21"/>
      <c r="AF1461" s="21"/>
      <c r="AG1461" s="21"/>
      <c r="AH1461" s="21"/>
      <c r="AI1461" s="21"/>
      <c r="AJ1461" s="21"/>
      <c r="AK1461" s="21"/>
      <c r="AL1461" s="21"/>
      <c r="AM1461" s="21"/>
      <c r="AN1461" s="21"/>
    </row>
    <row r="1462" spans="1:40" ht="14.5">
      <c r="A1462" s="74"/>
      <c r="B1462" s="74"/>
      <c r="C1462" s="74"/>
      <c r="D1462" s="74"/>
      <c r="E1462" s="74"/>
      <c r="F1462" s="74"/>
      <c r="G1462" s="74"/>
      <c r="H1462" s="74"/>
      <c r="I1462" s="74"/>
      <c r="J1462" s="74"/>
      <c r="K1462" s="74"/>
      <c r="L1462" s="74"/>
      <c r="M1462" s="74"/>
      <c r="N1462" s="74"/>
      <c r="O1462" s="74"/>
      <c r="P1462" s="74"/>
      <c r="Q1462" s="74"/>
      <c r="R1462" s="74"/>
      <c r="S1462" s="74"/>
      <c r="T1462" s="74"/>
      <c r="U1462" s="74"/>
      <c r="V1462" s="21"/>
      <c r="W1462" s="21"/>
      <c r="X1462" s="21"/>
      <c r="Y1462" s="21"/>
      <c r="Z1462" s="21"/>
      <c r="AA1462" s="21"/>
      <c r="AB1462" s="21"/>
      <c r="AC1462" s="21"/>
      <c r="AD1462" s="21"/>
      <c r="AE1462" s="21"/>
      <c r="AF1462" s="21"/>
      <c r="AG1462" s="21"/>
      <c r="AH1462" s="21"/>
      <c r="AI1462" s="21"/>
      <c r="AJ1462" s="21"/>
      <c r="AK1462" s="21"/>
      <c r="AL1462" s="21"/>
      <c r="AM1462" s="21"/>
      <c r="AN1462" s="21"/>
    </row>
    <row r="1463" spans="1:40" ht="14.5">
      <c r="A1463" s="74"/>
      <c r="B1463" s="74"/>
      <c r="C1463" s="74"/>
      <c r="D1463" s="74"/>
      <c r="E1463" s="74"/>
      <c r="F1463" s="74"/>
      <c r="G1463" s="74"/>
      <c r="H1463" s="74"/>
      <c r="I1463" s="74"/>
      <c r="J1463" s="74"/>
      <c r="K1463" s="74"/>
      <c r="L1463" s="74"/>
      <c r="M1463" s="74"/>
      <c r="N1463" s="74"/>
      <c r="O1463" s="74"/>
      <c r="P1463" s="74"/>
      <c r="Q1463" s="74"/>
      <c r="R1463" s="74"/>
      <c r="S1463" s="74"/>
      <c r="T1463" s="74"/>
      <c r="U1463" s="74"/>
      <c r="V1463" s="21"/>
      <c r="W1463" s="21"/>
      <c r="X1463" s="21"/>
      <c r="Y1463" s="21"/>
      <c r="Z1463" s="21"/>
      <c r="AA1463" s="21"/>
      <c r="AB1463" s="21"/>
      <c r="AC1463" s="21"/>
      <c r="AD1463" s="21"/>
      <c r="AE1463" s="21"/>
      <c r="AF1463" s="21"/>
      <c r="AG1463" s="21"/>
      <c r="AH1463" s="21"/>
      <c r="AI1463" s="21"/>
      <c r="AJ1463" s="21"/>
      <c r="AK1463" s="21"/>
      <c r="AL1463" s="21"/>
      <c r="AM1463" s="21"/>
      <c r="AN1463" s="21"/>
    </row>
    <row r="1464" spans="1:40" ht="14.5">
      <c r="A1464" s="74"/>
      <c r="B1464" s="74"/>
      <c r="C1464" s="74"/>
      <c r="D1464" s="74"/>
      <c r="E1464" s="74"/>
      <c r="F1464" s="74"/>
      <c r="G1464" s="74"/>
      <c r="H1464" s="74"/>
      <c r="I1464" s="74"/>
      <c r="J1464" s="74"/>
      <c r="K1464" s="74"/>
      <c r="L1464" s="74"/>
      <c r="M1464" s="74"/>
      <c r="N1464" s="74"/>
      <c r="O1464" s="74"/>
      <c r="P1464" s="74"/>
      <c r="Q1464" s="74"/>
      <c r="R1464" s="74"/>
      <c r="S1464" s="74"/>
      <c r="T1464" s="74"/>
      <c r="U1464" s="74"/>
      <c r="V1464" s="21"/>
      <c r="W1464" s="21"/>
      <c r="X1464" s="21"/>
      <c r="Y1464" s="21"/>
      <c r="Z1464" s="21"/>
      <c r="AA1464" s="21"/>
      <c r="AB1464" s="21"/>
      <c r="AC1464" s="21"/>
      <c r="AD1464" s="21"/>
      <c r="AE1464" s="21"/>
      <c r="AF1464" s="21"/>
      <c r="AG1464" s="21"/>
      <c r="AH1464" s="21"/>
      <c r="AI1464" s="21"/>
      <c r="AJ1464" s="21"/>
      <c r="AK1464" s="21"/>
      <c r="AL1464" s="21"/>
      <c r="AM1464" s="21"/>
      <c r="AN1464" s="21"/>
    </row>
    <row r="1465" spans="1:40" ht="14.5">
      <c r="A1465" s="74"/>
      <c r="B1465" s="74"/>
      <c r="C1465" s="74"/>
      <c r="D1465" s="74"/>
      <c r="E1465" s="74"/>
      <c r="F1465" s="74"/>
      <c r="G1465" s="74"/>
      <c r="H1465" s="74"/>
      <c r="I1465" s="74"/>
      <c r="J1465" s="74"/>
      <c r="K1465" s="74"/>
      <c r="L1465" s="74"/>
      <c r="M1465" s="74"/>
      <c r="N1465" s="74"/>
      <c r="O1465" s="74"/>
      <c r="P1465" s="74"/>
      <c r="Q1465" s="74"/>
      <c r="R1465" s="74"/>
      <c r="S1465" s="74"/>
      <c r="T1465" s="74"/>
      <c r="U1465" s="74"/>
      <c r="V1465" s="21"/>
      <c r="W1465" s="21"/>
      <c r="X1465" s="21"/>
      <c r="Y1465" s="21"/>
      <c r="Z1465" s="21"/>
      <c r="AA1465" s="21"/>
      <c r="AB1465" s="21"/>
      <c r="AC1465" s="21"/>
      <c r="AD1465" s="21"/>
      <c r="AE1465" s="21"/>
      <c r="AF1465" s="21"/>
      <c r="AG1465" s="21"/>
      <c r="AH1465" s="21"/>
      <c r="AI1465" s="21"/>
      <c r="AJ1465" s="21"/>
      <c r="AK1465" s="21"/>
      <c r="AL1465" s="21"/>
      <c r="AM1465" s="21"/>
      <c r="AN1465" s="21"/>
    </row>
    <row r="1466" spans="1:40" ht="14.5">
      <c r="A1466" s="74"/>
      <c r="B1466" s="74"/>
      <c r="C1466" s="74"/>
      <c r="D1466" s="74"/>
      <c r="E1466" s="74"/>
      <c r="F1466" s="74"/>
      <c r="G1466" s="74"/>
      <c r="H1466" s="74"/>
      <c r="I1466" s="74"/>
      <c r="J1466" s="74"/>
      <c r="K1466" s="74"/>
      <c r="L1466" s="74"/>
      <c r="M1466" s="74"/>
      <c r="N1466" s="74"/>
      <c r="O1466" s="74"/>
      <c r="P1466" s="74"/>
      <c r="Q1466" s="74"/>
      <c r="R1466" s="74"/>
      <c r="S1466" s="74"/>
      <c r="T1466" s="74"/>
      <c r="U1466" s="74"/>
      <c r="V1466" s="21"/>
      <c r="W1466" s="21"/>
      <c r="X1466" s="21"/>
      <c r="Y1466" s="21"/>
      <c r="Z1466" s="21"/>
      <c r="AA1466" s="21"/>
      <c r="AB1466" s="21"/>
      <c r="AC1466" s="21"/>
      <c r="AD1466" s="21"/>
      <c r="AE1466" s="21"/>
      <c r="AF1466" s="21"/>
      <c r="AG1466" s="21"/>
      <c r="AH1466" s="21"/>
      <c r="AI1466" s="21"/>
      <c r="AJ1466" s="21"/>
      <c r="AK1466" s="21"/>
      <c r="AL1466" s="21"/>
      <c r="AM1466" s="21"/>
      <c r="AN1466" s="21"/>
    </row>
    <row r="1467" spans="1:40" ht="14.5">
      <c r="A1467" s="74"/>
      <c r="B1467" s="74"/>
      <c r="C1467" s="74"/>
      <c r="D1467" s="74"/>
      <c r="E1467" s="74"/>
      <c r="F1467" s="74"/>
      <c r="G1467" s="74"/>
      <c r="H1467" s="74"/>
      <c r="I1467" s="74"/>
      <c r="J1467" s="74"/>
      <c r="K1467" s="74"/>
      <c r="L1467" s="74"/>
      <c r="M1467" s="74"/>
      <c r="N1467" s="74"/>
      <c r="O1467" s="74"/>
      <c r="P1467" s="74"/>
      <c r="Q1467" s="74"/>
      <c r="R1467" s="74"/>
      <c r="S1467" s="74"/>
      <c r="T1467" s="74"/>
      <c r="U1467" s="74"/>
      <c r="V1467" s="21"/>
      <c r="W1467" s="21"/>
      <c r="X1467" s="21"/>
      <c r="Y1467" s="21"/>
      <c r="Z1467" s="21"/>
      <c r="AA1467" s="21"/>
      <c r="AB1467" s="21"/>
      <c r="AC1467" s="21"/>
      <c r="AD1467" s="21"/>
      <c r="AE1467" s="21"/>
      <c r="AF1467" s="21"/>
      <c r="AG1467" s="21"/>
      <c r="AH1467" s="21"/>
      <c r="AI1467" s="21"/>
      <c r="AJ1467" s="21"/>
      <c r="AK1467" s="21"/>
      <c r="AL1467" s="21"/>
      <c r="AM1467" s="21"/>
      <c r="AN1467" s="21"/>
    </row>
    <row r="1468" spans="1:40" ht="14.5">
      <c r="A1468" s="74"/>
      <c r="B1468" s="74"/>
      <c r="C1468" s="74"/>
      <c r="D1468" s="74"/>
      <c r="E1468" s="74"/>
      <c r="F1468" s="74"/>
      <c r="G1468" s="74"/>
      <c r="H1468" s="74"/>
      <c r="I1468" s="74"/>
      <c r="J1468" s="74"/>
      <c r="K1468" s="74"/>
      <c r="L1468" s="74"/>
      <c r="M1468" s="74"/>
      <c r="N1468" s="74"/>
      <c r="O1468" s="74"/>
      <c r="P1468" s="74"/>
      <c r="Q1468" s="74"/>
      <c r="R1468" s="74"/>
      <c r="S1468" s="74"/>
      <c r="T1468" s="74"/>
      <c r="U1468" s="74"/>
      <c r="V1468" s="21"/>
      <c r="W1468" s="21"/>
      <c r="X1468" s="21"/>
      <c r="Y1468" s="21"/>
      <c r="Z1468" s="21"/>
      <c r="AA1468" s="21"/>
      <c r="AB1468" s="21"/>
      <c r="AC1468" s="21"/>
      <c r="AD1468" s="21"/>
      <c r="AE1468" s="21"/>
      <c r="AF1468" s="21"/>
      <c r="AG1468" s="21"/>
      <c r="AH1468" s="21"/>
      <c r="AI1468" s="21"/>
      <c r="AJ1468" s="21"/>
      <c r="AK1468" s="21"/>
      <c r="AL1468" s="21"/>
      <c r="AM1468" s="21"/>
      <c r="AN1468" s="21"/>
    </row>
    <row r="1469" spans="1:40" ht="14.5">
      <c r="A1469" s="74"/>
      <c r="B1469" s="74"/>
      <c r="C1469" s="74"/>
      <c r="D1469" s="74"/>
      <c r="E1469" s="74"/>
      <c r="F1469" s="74"/>
      <c r="G1469" s="74"/>
      <c r="H1469" s="74"/>
      <c r="I1469" s="74"/>
      <c r="J1469" s="74"/>
      <c r="K1469" s="74"/>
      <c r="L1469" s="74"/>
      <c r="M1469" s="74"/>
      <c r="N1469" s="74"/>
      <c r="O1469" s="74"/>
      <c r="P1469" s="74"/>
      <c r="Q1469" s="74"/>
      <c r="R1469" s="74"/>
      <c r="S1469" s="74"/>
      <c r="T1469" s="74"/>
      <c r="U1469" s="74"/>
      <c r="V1469" s="21"/>
      <c r="W1469" s="21"/>
      <c r="X1469" s="21"/>
      <c r="Y1469" s="21"/>
      <c r="Z1469" s="21"/>
      <c r="AA1469" s="21"/>
      <c r="AB1469" s="21"/>
      <c r="AC1469" s="21"/>
      <c r="AD1469" s="21"/>
      <c r="AE1469" s="21"/>
      <c r="AF1469" s="21"/>
      <c r="AG1469" s="21"/>
      <c r="AH1469" s="21"/>
      <c r="AI1469" s="21"/>
      <c r="AJ1469" s="21"/>
      <c r="AK1469" s="21"/>
      <c r="AL1469" s="21"/>
      <c r="AM1469" s="21"/>
      <c r="AN1469" s="21"/>
    </row>
    <row r="1470" spans="1:40" ht="14.5">
      <c r="A1470" s="74"/>
      <c r="B1470" s="74"/>
      <c r="C1470" s="74"/>
      <c r="D1470" s="74"/>
      <c r="E1470" s="74"/>
      <c r="F1470" s="74"/>
      <c r="G1470" s="74"/>
      <c r="H1470" s="74"/>
      <c r="I1470" s="74"/>
      <c r="J1470" s="74"/>
      <c r="K1470" s="74"/>
      <c r="L1470" s="74"/>
      <c r="M1470" s="74"/>
      <c r="N1470" s="74"/>
      <c r="O1470" s="74"/>
      <c r="P1470" s="74"/>
      <c r="Q1470" s="74"/>
      <c r="R1470" s="74"/>
      <c r="S1470" s="74"/>
      <c r="T1470" s="74"/>
      <c r="U1470" s="74"/>
      <c r="V1470" s="21"/>
      <c r="W1470" s="21"/>
      <c r="X1470" s="21"/>
      <c r="Y1470" s="21"/>
      <c r="Z1470" s="21"/>
      <c r="AA1470" s="21"/>
      <c r="AB1470" s="21"/>
      <c r="AC1470" s="21"/>
      <c r="AD1470" s="21"/>
      <c r="AE1470" s="21"/>
      <c r="AF1470" s="21"/>
      <c r="AG1470" s="21"/>
      <c r="AH1470" s="21"/>
      <c r="AI1470" s="21"/>
      <c r="AJ1470" s="21"/>
      <c r="AK1470" s="21"/>
      <c r="AL1470" s="21"/>
      <c r="AM1470" s="21"/>
      <c r="AN1470" s="21"/>
    </row>
    <row r="1471" spans="1:40" ht="14.5">
      <c r="A1471" s="74"/>
      <c r="B1471" s="74"/>
      <c r="C1471" s="74"/>
      <c r="D1471" s="74"/>
      <c r="E1471" s="74"/>
      <c r="F1471" s="74"/>
      <c r="G1471" s="74"/>
      <c r="H1471" s="74"/>
      <c r="I1471" s="74"/>
      <c r="J1471" s="74"/>
      <c r="K1471" s="74"/>
      <c r="L1471" s="74"/>
      <c r="M1471" s="74"/>
      <c r="N1471" s="74"/>
      <c r="O1471" s="74"/>
      <c r="P1471" s="74"/>
      <c r="Q1471" s="74"/>
      <c r="R1471" s="74"/>
      <c r="S1471" s="74"/>
      <c r="T1471" s="74"/>
      <c r="U1471" s="74"/>
      <c r="V1471" s="21"/>
      <c r="W1471" s="21"/>
      <c r="X1471" s="21"/>
      <c r="Y1471" s="21"/>
      <c r="Z1471" s="21"/>
      <c r="AA1471" s="21"/>
      <c r="AB1471" s="21"/>
      <c r="AC1471" s="21"/>
      <c r="AD1471" s="21"/>
      <c r="AE1471" s="21"/>
      <c r="AF1471" s="21"/>
      <c r="AG1471" s="21"/>
      <c r="AH1471" s="21"/>
      <c r="AI1471" s="21"/>
      <c r="AJ1471" s="21"/>
      <c r="AK1471" s="21"/>
      <c r="AL1471" s="21"/>
      <c r="AM1471" s="21"/>
      <c r="AN1471" s="21"/>
    </row>
    <row r="1472" spans="1:40" ht="14.5">
      <c r="A1472" s="74"/>
      <c r="B1472" s="74"/>
      <c r="C1472" s="74"/>
      <c r="D1472" s="74"/>
      <c r="E1472" s="74"/>
      <c r="F1472" s="74"/>
      <c r="G1472" s="74"/>
      <c r="H1472" s="74"/>
      <c r="I1472" s="74"/>
      <c r="J1472" s="74"/>
      <c r="K1472" s="74"/>
      <c r="L1472" s="74"/>
      <c r="M1472" s="74"/>
      <c r="N1472" s="74"/>
      <c r="O1472" s="74"/>
      <c r="P1472" s="74"/>
      <c r="Q1472" s="74"/>
      <c r="R1472" s="74"/>
      <c r="S1472" s="74"/>
      <c r="T1472" s="74"/>
      <c r="U1472" s="74"/>
      <c r="V1472" s="21"/>
      <c r="W1472" s="21"/>
      <c r="X1472" s="21"/>
      <c r="Y1472" s="21"/>
      <c r="Z1472" s="21"/>
      <c r="AA1472" s="21"/>
      <c r="AB1472" s="21"/>
      <c r="AC1472" s="21"/>
      <c r="AD1472" s="21"/>
      <c r="AE1472" s="21"/>
      <c r="AF1472" s="21"/>
      <c r="AG1472" s="21"/>
      <c r="AH1472" s="21"/>
      <c r="AI1472" s="21"/>
      <c r="AJ1472" s="21"/>
      <c r="AK1472" s="21"/>
      <c r="AL1472" s="21"/>
      <c r="AM1472" s="21"/>
      <c r="AN1472" s="21"/>
    </row>
    <row r="1473" spans="1:40" ht="14.5">
      <c r="A1473" s="74"/>
      <c r="B1473" s="74"/>
      <c r="C1473" s="74"/>
      <c r="D1473" s="74"/>
      <c r="E1473" s="74"/>
      <c r="F1473" s="74"/>
      <c r="G1473" s="74"/>
      <c r="H1473" s="74"/>
      <c r="I1473" s="74"/>
      <c r="J1473" s="74"/>
      <c r="K1473" s="74"/>
      <c r="L1473" s="74"/>
      <c r="M1473" s="74"/>
      <c r="N1473" s="74"/>
      <c r="O1473" s="74"/>
      <c r="P1473" s="74"/>
      <c r="Q1473" s="74"/>
      <c r="R1473" s="74"/>
      <c r="S1473" s="74"/>
      <c r="T1473" s="74"/>
      <c r="U1473" s="74"/>
      <c r="V1473" s="21"/>
      <c r="W1473" s="21"/>
      <c r="X1473" s="21"/>
      <c r="Y1473" s="21"/>
      <c r="Z1473" s="21"/>
      <c r="AA1473" s="21"/>
      <c r="AB1473" s="21"/>
      <c r="AC1473" s="21"/>
      <c r="AD1473" s="21"/>
      <c r="AE1473" s="21"/>
      <c r="AF1473" s="21"/>
      <c r="AG1473" s="21"/>
      <c r="AH1473" s="21"/>
      <c r="AI1473" s="21"/>
      <c r="AJ1473" s="21"/>
      <c r="AK1473" s="21"/>
      <c r="AL1473" s="21"/>
      <c r="AM1473" s="21"/>
      <c r="AN1473" s="21"/>
    </row>
    <row r="1474" spans="1:40" ht="14.5">
      <c r="A1474" s="74"/>
      <c r="B1474" s="74"/>
      <c r="C1474" s="74"/>
      <c r="D1474" s="74"/>
      <c r="E1474" s="74"/>
      <c r="F1474" s="74"/>
      <c r="G1474" s="74"/>
      <c r="H1474" s="74"/>
      <c r="I1474" s="74"/>
      <c r="J1474" s="74"/>
      <c r="K1474" s="74"/>
      <c r="L1474" s="74"/>
      <c r="M1474" s="74"/>
      <c r="N1474" s="74"/>
      <c r="O1474" s="74"/>
      <c r="P1474" s="74"/>
      <c r="Q1474" s="74"/>
      <c r="R1474" s="74"/>
      <c r="S1474" s="74"/>
      <c r="T1474" s="74"/>
      <c r="U1474" s="74"/>
      <c r="V1474" s="21"/>
      <c r="W1474" s="21"/>
      <c r="X1474" s="21"/>
      <c r="Y1474" s="21"/>
      <c r="Z1474" s="21"/>
      <c r="AA1474" s="21"/>
      <c r="AB1474" s="21"/>
      <c r="AC1474" s="21"/>
      <c r="AD1474" s="21"/>
      <c r="AE1474" s="21"/>
      <c r="AF1474" s="21"/>
      <c r="AG1474" s="21"/>
      <c r="AH1474" s="21"/>
      <c r="AI1474" s="21"/>
      <c r="AJ1474" s="21"/>
      <c r="AK1474" s="21"/>
      <c r="AL1474" s="21"/>
      <c r="AM1474" s="21"/>
      <c r="AN1474" s="21"/>
    </row>
    <row r="1475" spans="1:40" ht="14.5">
      <c r="A1475" s="74"/>
      <c r="B1475" s="74"/>
      <c r="C1475" s="74"/>
      <c r="D1475" s="74"/>
      <c r="E1475" s="74"/>
      <c r="F1475" s="74"/>
      <c r="G1475" s="74"/>
      <c r="H1475" s="74"/>
      <c r="I1475" s="74"/>
      <c r="J1475" s="74"/>
      <c r="K1475" s="74"/>
      <c r="L1475" s="74"/>
      <c r="M1475" s="74"/>
      <c r="N1475" s="74"/>
      <c r="O1475" s="74"/>
      <c r="P1475" s="74"/>
      <c r="Q1475" s="74"/>
      <c r="R1475" s="74"/>
      <c r="S1475" s="74"/>
      <c r="T1475" s="74"/>
      <c r="U1475" s="74"/>
      <c r="V1475" s="21"/>
      <c r="W1475" s="21"/>
      <c r="X1475" s="21"/>
      <c r="Y1475" s="21"/>
      <c r="Z1475" s="21"/>
      <c r="AA1475" s="21"/>
      <c r="AB1475" s="21"/>
      <c r="AC1475" s="21"/>
      <c r="AD1475" s="21"/>
      <c r="AE1475" s="21"/>
      <c r="AF1475" s="21"/>
      <c r="AG1475" s="21"/>
      <c r="AH1475" s="21"/>
      <c r="AI1475" s="21"/>
      <c r="AJ1475" s="21"/>
      <c r="AK1475" s="21"/>
      <c r="AL1475" s="21"/>
      <c r="AM1475" s="21"/>
      <c r="AN1475" s="21"/>
    </row>
    <row r="1476" spans="1:40" ht="14.5">
      <c r="A1476" s="74"/>
      <c r="B1476" s="74"/>
      <c r="C1476" s="74"/>
      <c r="D1476" s="74"/>
      <c r="E1476" s="74"/>
      <c r="F1476" s="74"/>
      <c r="G1476" s="74"/>
      <c r="H1476" s="74"/>
      <c r="I1476" s="74"/>
      <c r="J1476" s="74"/>
      <c r="K1476" s="74"/>
      <c r="L1476" s="74"/>
      <c r="M1476" s="74"/>
      <c r="N1476" s="74"/>
      <c r="O1476" s="74"/>
      <c r="P1476" s="74"/>
      <c r="Q1476" s="74"/>
      <c r="R1476" s="74"/>
      <c r="S1476" s="74"/>
      <c r="T1476" s="74"/>
      <c r="U1476" s="74"/>
      <c r="V1476" s="21"/>
      <c r="W1476" s="21"/>
      <c r="X1476" s="21"/>
      <c r="Y1476" s="21"/>
      <c r="Z1476" s="21"/>
      <c r="AA1476" s="21"/>
      <c r="AB1476" s="21"/>
      <c r="AC1476" s="21"/>
      <c r="AD1476" s="21"/>
      <c r="AE1476" s="21"/>
      <c r="AF1476" s="21"/>
      <c r="AG1476" s="21"/>
      <c r="AH1476" s="21"/>
      <c r="AI1476" s="21"/>
      <c r="AJ1476" s="21"/>
      <c r="AK1476" s="21"/>
      <c r="AL1476" s="21"/>
      <c r="AM1476" s="21"/>
      <c r="AN1476" s="21"/>
    </row>
    <row r="1477" spans="1:40" ht="14.5">
      <c r="A1477" s="74"/>
      <c r="B1477" s="74"/>
      <c r="C1477" s="74"/>
      <c r="D1477" s="74"/>
      <c r="E1477" s="74"/>
      <c r="F1477" s="74"/>
      <c r="G1477" s="74"/>
      <c r="H1477" s="74"/>
      <c r="I1477" s="74"/>
      <c r="J1477" s="74"/>
      <c r="K1477" s="74"/>
      <c r="L1477" s="74"/>
      <c r="M1477" s="74"/>
      <c r="N1477" s="74"/>
      <c r="O1477" s="74"/>
      <c r="P1477" s="74"/>
      <c r="Q1477" s="74"/>
      <c r="R1477" s="74"/>
      <c r="S1477" s="74"/>
      <c r="T1477" s="74"/>
      <c r="U1477" s="74"/>
      <c r="V1477" s="21"/>
      <c r="W1477" s="21"/>
      <c r="X1477" s="21"/>
      <c r="Y1477" s="21"/>
      <c r="Z1477" s="21"/>
      <c r="AA1477" s="21"/>
      <c r="AB1477" s="21"/>
      <c r="AC1477" s="21"/>
      <c r="AD1477" s="21"/>
      <c r="AE1477" s="21"/>
      <c r="AF1477" s="21"/>
      <c r="AG1477" s="21"/>
      <c r="AH1477" s="21"/>
      <c r="AI1477" s="21"/>
      <c r="AJ1477" s="21"/>
      <c r="AK1477" s="21"/>
      <c r="AL1477" s="21"/>
      <c r="AM1477" s="21"/>
      <c r="AN1477" s="21"/>
    </row>
    <row r="1478" spans="1:40" ht="14.5">
      <c r="A1478" s="74"/>
      <c r="B1478" s="74"/>
      <c r="C1478" s="74"/>
      <c r="D1478" s="74"/>
      <c r="E1478" s="74"/>
      <c r="F1478" s="74"/>
      <c r="G1478" s="74"/>
      <c r="H1478" s="74"/>
      <c r="I1478" s="74"/>
      <c r="J1478" s="74"/>
      <c r="K1478" s="74"/>
      <c r="L1478" s="74"/>
      <c r="M1478" s="74"/>
      <c r="N1478" s="74"/>
      <c r="O1478" s="74"/>
      <c r="P1478" s="74"/>
      <c r="Q1478" s="74"/>
      <c r="R1478" s="74"/>
      <c r="S1478" s="74"/>
      <c r="T1478" s="74"/>
      <c r="U1478" s="74"/>
      <c r="V1478" s="21"/>
      <c r="W1478" s="21"/>
      <c r="X1478" s="21"/>
      <c r="Y1478" s="21"/>
      <c r="Z1478" s="21"/>
      <c r="AA1478" s="21"/>
      <c r="AB1478" s="21"/>
      <c r="AC1478" s="21"/>
      <c r="AD1478" s="21"/>
      <c r="AE1478" s="21"/>
      <c r="AF1478" s="21"/>
      <c r="AG1478" s="21"/>
      <c r="AH1478" s="21"/>
      <c r="AI1478" s="21"/>
      <c r="AJ1478" s="21"/>
      <c r="AK1478" s="21"/>
      <c r="AL1478" s="21"/>
      <c r="AM1478" s="21"/>
      <c r="AN1478" s="21"/>
    </row>
    <row r="1479" spans="1:40" ht="14.5">
      <c r="A1479" s="74"/>
      <c r="B1479" s="74"/>
      <c r="C1479" s="74"/>
      <c r="D1479" s="74"/>
      <c r="E1479" s="74"/>
      <c r="F1479" s="74"/>
      <c r="G1479" s="74"/>
      <c r="H1479" s="74"/>
      <c r="I1479" s="74"/>
      <c r="J1479" s="74"/>
      <c r="K1479" s="74"/>
      <c r="L1479" s="74"/>
      <c r="M1479" s="74"/>
      <c r="N1479" s="74"/>
      <c r="O1479" s="74"/>
      <c r="P1479" s="74"/>
      <c r="Q1479" s="74"/>
      <c r="R1479" s="74"/>
      <c r="S1479" s="74"/>
      <c r="T1479" s="74"/>
      <c r="U1479" s="74"/>
      <c r="V1479" s="21"/>
      <c r="W1479" s="21"/>
      <c r="X1479" s="21"/>
      <c r="Y1479" s="21"/>
      <c r="Z1479" s="21"/>
      <c r="AA1479" s="21"/>
      <c r="AB1479" s="21"/>
      <c r="AC1479" s="21"/>
      <c r="AD1479" s="21"/>
      <c r="AE1479" s="21"/>
      <c r="AF1479" s="21"/>
      <c r="AG1479" s="21"/>
      <c r="AH1479" s="21"/>
      <c r="AI1479" s="21"/>
      <c r="AJ1479" s="21"/>
      <c r="AK1479" s="21"/>
      <c r="AL1479" s="21"/>
      <c r="AM1479" s="21"/>
      <c r="AN1479" s="21"/>
    </row>
    <row r="1480" spans="1:40" ht="14.5">
      <c r="A1480" s="74"/>
      <c r="B1480" s="74"/>
      <c r="C1480" s="74"/>
      <c r="D1480" s="74"/>
      <c r="E1480" s="74"/>
      <c r="F1480" s="74"/>
      <c r="G1480" s="74"/>
      <c r="H1480" s="74"/>
      <c r="I1480" s="74"/>
      <c r="J1480" s="74"/>
      <c r="K1480" s="74"/>
      <c r="L1480" s="74"/>
      <c r="M1480" s="74"/>
      <c r="N1480" s="74"/>
      <c r="O1480" s="74"/>
      <c r="P1480" s="74"/>
      <c r="Q1480" s="74"/>
      <c r="R1480" s="74"/>
      <c r="S1480" s="74"/>
      <c r="T1480" s="74"/>
      <c r="U1480" s="74"/>
      <c r="V1480" s="21"/>
      <c r="W1480" s="21"/>
      <c r="X1480" s="21"/>
      <c r="Y1480" s="21"/>
      <c r="Z1480" s="21"/>
      <c r="AA1480" s="21"/>
      <c r="AB1480" s="21"/>
      <c r="AC1480" s="21"/>
      <c r="AD1480" s="21"/>
      <c r="AE1480" s="21"/>
      <c r="AF1480" s="21"/>
      <c r="AG1480" s="21"/>
      <c r="AH1480" s="21"/>
      <c r="AI1480" s="21"/>
      <c r="AJ1480" s="21"/>
      <c r="AK1480" s="21"/>
      <c r="AL1480" s="21"/>
      <c r="AM1480" s="21"/>
      <c r="AN1480" s="21"/>
    </row>
    <row r="1481" spans="1:40" ht="14.5">
      <c r="A1481" s="74"/>
      <c r="B1481" s="74"/>
      <c r="C1481" s="74"/>
      <c r="D1481" s="74"/>
      <c r="E1481" s="74"/>
      <c r="F1481" s="74"/>
      <c r="G1481" s="74"/>
      <c r="H1481" s="74"/>
      <c r="I1481" s="74"/>
      <c r="J1481" s="74"/>
      <c r="K1481" s="74"/>
      <c r="L1481" s="74"/>
      <c r="M1481" s="74"/>
      <c r="N1481" s="74"/>
      <c r="O1481" s="74"/>
      <c r="P1481" s="74"/>
      <c r="Q1481" s="74"/>
      <c r="R1481" s="74"/>
      <c r="S1481" s="74"/>
      <c r="T1481" s="74"/>
      <c r="U1481" s="74"/>
      <c r="V1481" s="21"/>
      <c r="W1481" s="21"/>
      <c r="X1481" s="21"/>
      <c r="Y1481" s="21"/>
      <c r="Z1481" s="21"/>
      <c r="AA1481" s="21"/>
      <c r="AB1481" s="21"/>
      <c r="AC1481" s="21"/>
      <c r="AD1481" s="21"/>
      <c r="AE1481" s="21"/>
      <c r="AF1481" s="21"/>
      <c r="AG1481" s="21"/>
      <c r="AH1481" s="21"/>
      <c r="AI1481" s="21"/>
      <c r="AJ1481" s="21"/>
      <c r="AK1481" s="21"/>
      <c r="AL1481" s="21"/>
      <c r="AM1481" s="21"/>
      <c r="AN1481" s="21"/>
    </row>
    <row r="1482" spans="1:40" ht="14.5">
      <c r="A1482" s="74"/>
      <c r="B1482" s="74"/>
      <c r="C1482" s="74"/>
      <c r="D1482" s="74"/>
      <c r="E1482" s="74"/>
      <c r="F1482" s="74"/>
      <c r="G1482" s="74"/>
      <c r="H1482" s="74"/>
      <c r="I1482" s="74"/>
      <c r="J1482" s="74"/>
      <c r="K1482" s="74"/>
      <c r="L1482" s="74"/>
      <c r="M1482" s="74"/>
      <c r="N1482" s="74"/>
      <c r="O1482" s="74"/>
      <c r="P1482" s="74"/>
      <c r="Q1482" s="74"/>
      <c r="R1482" s="74"/>
      <c r="S1482" s="74"/>
      <c r="T1482" s="74"/>
      <c r="U1482" s="74"/>
      <c r="V1482" s="21"/>
      <c r="W1482" s="21"/>
      <c r="X1482" s="21"/>
      <c r="Y1482" s="21"/>
      <c r="Z1482" s="21"/>
      <c r="AA1482" s="21"/>
      <c r="AB1482" s="21"/>
      <c r="AC1482" s="21"/>
      <c r="AD1482" s="21"/>
      <c r="AE1482" s="21"/>
      <c r="AF1482" s="21"/>
      <c r="AG1482" s="21"/>
      <c r="AH1482" s="21"/>
      <c r="AI1482" s="21"/>
      <c r="AJ1482" s="21"/>
      <c r="AK1482" s="21"/>
      <c r="AL1482" s="21"/>
      <c r="AM1482" s="21"/>
      <c r="AN1482" s="21"/>
    </row>
    <row r="1483" spans="1:40" ht="14.5">
      <c r="A1483" s="74"/>
      <c r="B1483" s="74"/>
      <c r="C1483" s="74"/>
      <c r="D1483" s="74"/>
      <c r="E1483" s="74"/>
      <c r="F1483" s="74"/>
      <c r="G1483" s="74"/>
      <c r="H1483" s="74"/>
      <c r="I1483" s="74"/>
      <c r="J1483" s="74"/>
      <c r="K1483" s="74"/>
      <c r="L1483" s="74"/>
      <c r="M1483" s="74"/>
      <c r="N1483" s="74"/>
      <c r="O1483" s="74"/>
      <c r="P1483" s="74"/>
      <c r="Q1483" s="74"/>
      <c r="R1483" s="74"/>
      <c r="S1483" s="74"/>
      <c r="T1483" s="74"/>
      <c r="U1483" s="74"/>
      <c r="V1483" s="21"/>
      <c r="W1483" s="21"/>
      <c r="X1483" s="21"/>
      <c r="Y1483" s="21"/>
      <c r="Z1483" s="21"/>
      <c r="AA1483" s="21"/>
      <c r="AB1483" s="21"/>
      <c r="AC1483" s="21"/>
      <c r="AD1483" s="21"/>
      <c r="AE1483" s="21"/>
      <c r="AF1483" s="21"/>
      <c r="AG1483" s="21"/>
      <c r="AH1483" s="21"/>
      <c r="AI1483" s="21"/>
      <c r="AJ1483" s="21"/>
      <c r="AK1483" s="21"/>
      <c r="AL1483" s="21"/>
      <c r="AM1483" s="21"/>
      <c r="AN1483" s="21"/>
    </row>
    <row r="1484" spans="1:40" ht="14.5">
      <c r="A1484" s="74"/>
      <c r="B1484" s="74"/>
      <c r="C1484" s="74"/>
      <c r="D1484" s="74"/>
      <c r="E1484" s="74"/>
      <c r="F1484" s="74"/>
      <c r="G1484" s="74"/>
      <c r="H1484" s="74"/>
      <c r="I1484" s="74"/>
      <c r="J1484" s="74"/>
      <c r="K1484" s="74"/>
      <c r="L1484" s="74"/>
      <c r="M1484" s="74"/>
      <c r="N1484" s="74"/>
      <c r="O1484" s="74"/>
      <c r="P1484" s="74"/>
      <c r="Q1484" s="74"/>
      <c r="R1484" s="74"/>
      <c r="S1484" s="74"/>
      <c r="T1484" s="74"/>
      <c r="U1484" s="74"/>
      <c r="V1484" s="21"/>
      <c r="W1484" s="21"/>
      <c r="X1484" s="21"/>
      <c r="Y1484" s="21"/>
      <c r="Z1484" s="21"/>
      <c r="AA1484" s="21"/>
      <c r="AB1484" s="21"/>
      <c r="AC1484" s="21"/>
      <c r="AD1484" s="21"/>
      <c r="AE1484" s="21"/>
      <c r="AF1484" s="21"/>
      <c r="AG1484" s="21"/>
      <c r="AH1484" s="21"/>
      <c r="AI1484" s="21"/>
      <c r="AJ1484" s="21"/>
      <c r="AK1484" s="21"/>
      <c r="AL1484" s="21"/>
      <c r="AM1484" s="21"/>
      <c r="AN1484" s="21"/>
    </row>
    <row r="1485" spans="1:40" ht="14.5">
      <c r="A1485" s="74"/>
      <c r="B1485" s="74"/>
      <c r="C1485" s="74"/>
      <c r="D1485" s="74"/>
      <c r="E1485" s="74"/>
      <c r="F1485" s="74"/>
      <c r="G1485" s="74"/>
      <c r="H1485" s="74"/>
      <c r="I1485" s="74"/>
      <c r="J1485" s="74"/>
      <c r="K1485" s="74"/>
      <c r="L1485" s="74"/>
      <c r="M1485" s="74"/>
      <c r="N1485" s="74"/>
      <c r="O1485" s="74"/>
      <c r="P1485" s="74"/>
      <c r="Q1485" s="74"/>
      <c r="R1485" s="74"/>
      <c r="S1485" s="74"/>
      <c r="T1485" s="74"/>
      <c r="U1485" s="74"/>
      <c r="V1485" s="21"/>
      <c r="W1485" s="21"/>
      <c r="X1485" s="21"/>
      <c r="Y1485" s="21"/>
      <c r="Z1485" s="21"/>
      <c r="AA1485" s="21"/>
      <c r="AB1485" s="21"/>
      <c r="AC1485" s="21"/>
      <c r="AD1485" s="21"/>
      <c r="AE1485" s="21"/>
      <c r="AF1485" s="21"/>
      <c r="AG1485" s="21"/>
      <c r="AH1485" s="21"/>
      <c r="AI1485" s="21"/>
      <c r="AJ1485" s="21"/>
      <c r="AK1485" s="21"/>
      <c r="AL1485" s="21"/>
      <c r="AM1485" s="21"/>
      <c r="AN1485" s="21"/>
    </row>
    <row r="1486" spans="1:40" ht="14.5">
      <c r="A1486" s="74"/>
      <c r="B1486" s="74"/>
      <c r="C1486" s="74"/>
      <c r="D1486" s="74"/>
      <c r="E1486" s="74"/>
      <c r="F1486" s="74"/>
      <c r="G1486" s="74"/>
      <c r="H1486" s="74"/>
      <c r="I1486" s="74"/>
      <c r="J1486" s="74"/>
      <c r="K1486" s="74"/>
      <c r="L1486" s="74"/>
      <c r="M1486" s="74"/>
      <c r="N1486" s="74"/>
      <c r="O1486" s="74"/>
      <c r="P1486" s="74"/>
      <c r="Q1486" s="74"/>
      <c r="R1486" s="74"/>
      <c r="S1486" s="74"/>
      <c r="T1486" s="74"/>
      <c r="U1486" s="74"/>
      <c r="V1486" s="21"/>
      <c r="W1486" s="21"/>
      <c r="X1486" s="21"/>
      <c r="Y1486" s="21"/>
      <c r="Z1486" s="21"/>
      <c r="AA1486" s="21"/>
      <c r="AB1486" s="21"/>
      <c r="AC1486" s="21"/>
      <c r="AD1486" s="21"/>
      <c r="AE1486" s="21"/>
      <c r="AF1486" s="21"/>
      <c r="AG1486" s="21"/>
      <c r="AH1486" s="21"/>
      <c r="AI1486" s="21"/>
      <c r="AJ1486" s="21"/>
      <c r="AK1486" s="21"/>
      <c r="AL1486" s="21"/>
      <c r="AM1486" s="21"/>
      <c r="AN1486" s="21"/>
    </row>
    <row r="1487" spans="1:40" ht="14.5">
      <c r="A1487" s="74"/>
      <c r="B1487" s="74"/>
      <c r="C1487" s="74"/>
      <c r="D1487" s="74"/>
      <c r="E1487" s="74"/>
      <c r="F1487" s="74"/>
      <c r="G1487" s="74"/>
      <c r="H1487" s="74"/>
      <c r="I1487" s="74"/>
      <c r="J1487" s="74"/>
      <c r="K1487" s="74"/>
      <c r="L1487" s="74"/>
      <c r="M1487" s="74"/>
      <c r="N1487" s="74"/>
      <c r="O1487" s="74"/>
      <c r="P1487" s="74"/>
      <c r="Q1487" s="74"/>
      <c r="R1487" s="74"/>
      <c r="S1487" s="74"/>
      <c r="T1487" s="74"/>
      <c r="U1487" s="74"/>
      <c r="V1487" s="21"/>
      <c r="W1487" s="21"/>
      <c r="X1487" s="21"/>
      <c r="Y1487" s="21"/>
      <c r="Z1487" s="21"/>
      <c r="AA1487" s="21"/>
      <c r="AB1487" s="21"/>
      <c r="AC1487" s="21"/>
      <c r="AD1487" s="21"/>
      <c r="AE1487" s="21"/>
      <c r="AF1487" s="21"/>
      <c r="AG1487" s="21"/>
      <c r="AH1487" s="21"/>
      <c r="AI1487" s="21"/>
      <c r="AJ1487" s="21"/>
      <c r="AK1487" s="21"/>
      <c r="AL1487" s="21"/>
      <c r="AM1487" s="21"/>
      <c r="AN1487" s="21"/>
    </row>
    <row r="1488" spans="1:40" ht="14.5">
      <c r="A1488" s="74"/>
      <c r="B1488" s="74"/>
      <c r="C1488" s="74"/>
      <c r="D1488" s="74"/>
      <c r="E1488" s="74"/>
      <c r="F1488" s="74"/>
      <c r="G1488" s="74"/>
      <c r="H1488" s="74"/>
      <c r="I1488" s="74"/>
      <c r="J1488" s="74"/>
      <c r="K1488" s="74"/>
      <c r="L1488" s="74"/>
      <c r="M1488" s="74"/>
      <c r="N1488" s="74"/>
      <c r="O1488" s="74"/>
      <c r="P1488" s="74"/>
      <c r="Q1488" s="74"/>
      <c r="R1488" s="74"/>
      <c r="S1488" s="74"/>
      <c r="T1488" s="74"/>
      <c r="U1488" s="74"/>
      <c r="V1488" s="21"/>
      <c r="W1488" s="21"/>
      <c r="X1488" s="21"/>
      <c r="Y1488" s="21"/>
      <c r="Z1488" s="21"/>
      <c r="AA1488" s="21"/>
      <c r="AB1488" s="21"/>
      <c r="AC1488" s="21"/>
      <c r="AD1488" s="21"/>
      <c r="AE1488" s="21"/>
      <c r="AF1488" s="21"/>
      <c r="AG1488" s="21"/>
      <c r="AH1488" s="21"/>
      <c r="AI1488" s="21"/>
      <c r="AJ1488" s="21"/>
      <c r="AK1488" s="21"/>
      <c r="AL1488" s="21"/>
      <c r="AM1488" s="21"/>
      <c r="AN1488" s="21"/>
    </row>
    <row r="1489" spans="1:40" ht="14.5">
      <c r="A1489" s="74"/>
      <c r="B1489" s="74"/>
      <c r="C1489" s="74"/>
      <c r="D1489" s="74"/>
      <c r="E1489" s="74"/>
      <c r="F1489" s="74"/>
      <c r="G1489" s="74"/>
      <c r="H1489" s="74"/>
      <c r="I1489" s="74"/>
      <c r="J1489" s="74"/>
      <c r="K1489" s="74"/>
      <c r="L1489" s="74"/>
      <c r="M1489" s="74"/>
      <c r="N1489" s="74"/>
      <c r="O1489" s="74"/>
      <c r="P1489" s="74"/>
      <c r="Q1489" s="74"/>
      <c r="R1489" s="74"/>
      <c r="S1489" s="74"/>
      <c r="T1489" s="74"/>
      <c r="U1489" s="74"/>
      <c r="V1489" s="21"/>
      <c r="W1489" s="21"/>
      <c r="X1489" s="21"/>
      <c r="Y1489" s="21"/>
      <c r="Z1489" s="21"/>
      <c r="AA1489" s="21"/>
      <c r="AB1489" s="21"/>
      <c r="AC1489" s="21"/>
      <c r="AD1489" s="21"/>
      <c r="AE1489" s="21"/>
      <c r="AF1489" s="21"/>
      <c r="AG1489" s="21"/>
      <c r="AH1489" s="21"/>
      <c r="AI1489" s="21"/>
      <c r="AJ1489" s="21"/>
      <c r="AK1489" s="21"/>
      <c r="AL1489" s="21"/>
      <c r="AM1489" s="21"/>
      <c r="AN1489" s="21"/>
    </row>
    <row r="1490" spans="1:40" ht="14.5">
      <c r="A1490" s="74"/>
      <c r="B1490" s="74"/>
      <c r="C1490" s="74"/>
      <c r="D1490" s="74"/>
      <c r="E1490" s="74"/>
      <c r="F1490" s="74"/>
      <c r="G1490" s="74"/>
      <c r="H1490" s="74"/>
      <c r="I1490" s="74"/>
      <c r="J1490" s="74"/>
      <c r="K1490" s="74"/>
      <c r="L1490" s="74"/>
      <c r="M1490" s="74"/>
      <c r="N1490" s="74"/>
      <c r="O1490" s="74"/>
      <c r="P1490" s="74"/>
      <c r="Q1490" s="74"/>
      <c r="R1490" s="74"/>
      <c r="S1490" s="74"/>
      <c r="T1490" s="74"/>
      <c r="U1490" s="74"/>
      <c r="V1490" s="21"/>
      <c r="W1490" s="21"/>
      <c r="X1490" s="21"/>
      <c r="Y1490" s="21"/>
      <c r="Z1490" s="21"/>
      <c r="AA1490" s="21"/>
      <c r="AB1490" s="21"/>
      <c r="AC1490" s="21"/>
      <c r="AD1490" s="21"/>
      <c r="AE1490" s="21"/>
      <c r="AF1490" s="21"/>
      <c r="AG1490" s="21"/>
      <c r="AH1490" s="21"/>
      <c r="AI1490" s="21"/>
      <c r="AJ1490" s="21"/>
      <c r="AK1490" s="21"/>
      <c r="AL1490" s="21"/>
      <c r="AM1490" s="21"/>
      <c r="AN1490" s="21"/>
    </row>
    <row r="1491" spans="1:40" ht="14.5">
      <c r="A1491" s="74"/>
      <c r="B1491" s="74"/>
      <c r="C1491" s="74"/>
      <c r="D1491" s="74"/>
      <c r="E1491" s="74"/>
      <c r="F1491" s="74"/>
      <c r="G1491" s="74"/>
      <c r="H1491" s="74"/>
      <c r="I1491" s="74"/>
      <c r="J1491" s="74"/>
      <c r="K1491" s="74"/>
      <c r="L1491" s="74"/>
      <c r="M1491" s="74"/>
      <c r="N1491" s="74"/>
      <c r="O1491" s="74"/>
      <c r="P1491" s="74"/>
      <c r="Q1491" s="74"/>
      <c r="R1491" s="74"/>
      <c r="S1491" s="74"/>
      <c r="T1491" s="74"/>
      <c r="U1491" s="74"/>
      <c r="V1491" s="21"/>
      <c r="W1491" s="21"/>
      <c r="X1491" s="21"/>
      <c r="Y1491" s="21"/>
      <c r="Z1491" s="21"/>
      <c r="AA1491" s="21"/>
      <c r="AB1491" s="21"/>
      <c r="AC1491" s="21"/>
      <c r="AD1491" s="21"/>
      <c r="AE1491" s="21"/>
      <c r="AF1491" s="21"/>
      <c r="AG1491" s="21"/>
      <c r="AH1491" s="21"/>
      <c r="AI1491" s="21"/>
      <c r="AJ1491" s="21"/>
      <c r="AK1491" s="21"/>
      <c r="AL1491" s="21"/>
      <c r="AM1491" s="21"/>
      <c r="AN1491" s="21"/>
    </row>
    <row r="1492" spans="1:40" ht="14.5">
      <c r="A1492" s="74"/>
      <c r="B1492" s="74"/>
      <c r="C1492" s="74"/>
      <c r="D1492" s="74"/>
      <c r="E1492" s="74"/>
      <c r="F1492" s="74"/>
      <c r="G1492" s="74"/>
      <c r="H1492" s="74"/>
      <c r="I1492" s="74"/>
      <c r="J1492" s="74"/>
      <c r="K1492" s="74"/>
      <c r="L1492" s="74"/>
      <c r="M1492" s="74"/>
      <c r="N1492" s="74"/>
      <c r="O1492" s="74"/>
      <c r="P1492" s="74"/>
      <c r="Q1492" s="74"/>
      <c r="R1492" s="74"/>
      <c r="S1492" s="74"/>
      <c r="T1492" s="74"/>
      <c r="U1492" s="74"/>
      <c r="V1492" s="21"/>
      <c r="W1492" s="21"/>
      <c r="X1492" s="21"/>
      <c r="Y1492" s="21"/>
      <c r="Z1492" s="21"/>
      <c r="AA1492" s="21"/>
      <c r="AB1492" s="21"/>
      <c r="AC1492" s="21"/>
      <c r="AD1492" s="21"/>
      <c r="AE1492" s="21"/>
      <c r="AF1492" s="21"/>
      <c r="AG1492" s="21"/>
      <c r="AH1492" s="21"/>
      <c r="AI1492" s="21"/>
      <c r="AJ1492" s="21"/>
      <c r="AK1492" s="21"/>
      <c r="AL1492" s="21"/>
      <c r="AM1492" s="21"/>
      <c r="AN1492" s="21"/>
    </row>
    <row r="1493" spans="1:40" ht="14.5">
      <c r="A1493" s="74"/>
      <c r="B1493" s="74"/>
      <c r="C1493" s="74"/>
      <c r="D1493" s="74"/>
      <c r="E1493" s="74"/>
      <c r="F1493" s="74"/>
      <c r="G1493" s="74"/>
      <c r="H1493" s="74"/>
      <c r="I1493" s="74"/>
      <c r="J1493" s="74"/>
      <c r="K1493" s="74"/>
      <c r="L1493" s="74"/>
      <c r="M1493" s="74"/>
      <c r="N1493" s="74"/>
      <c r="O1493" s="74"/>
      <c r="P1493" s="74"/>
      <c r="Q1493" s="74"/>
      <c r="R1493" s="74"/>
      <c r="S1493" s="74"/>
      <c r="T1493" s="74"/>
      <c r="U1493" s="74"/>
      <c r="V1493" s="21"/>
      <c r="W1493" s="21"/>
      <c r="X1493" s="21"/>
      <c r="Y1493" s="21"/>
      <c r="Z1493" s="21"/>
      <c r="AA1493" s="21"/>
      <c r="AB1493" s="21"/>
      <c r="AC1493" s="21"/>
      <c r="AD1493" s="21"/>
      <c r="AE1493" s="21"/>
      <c r="AF1493" s="21"/>
      <c r="AG1493" s="21"/>
      <c r="AH1493" s="21"/>
      <c r="AI1493" s="21"/>
      <c r="AJ1493" s="21"/>
      <c r="AK1493" s="21"/>
      <c r="AL1493" s="21"/>
      <c r="AM1493" s="21"/>
      <c r="AN1493" s="21"/>
    </row>
    <row r="1494" spans="1:40" ht="14.5">
      <c r="A1494" s="74"/>
      <c r="B1494" s="74"/>
      <c r="C1494" s="74"/>
      <c r="D1494" s="74"/>
      <c r="E1494" s="74"/>
      <c r="F1494" s="74"/>
      <c r="G1494" s="74"/>
      <c r="H1494" s="74"/>
      <c r="I1494" s="74"/>
      <c r="J1494" s="74"/>
      <c r="K1494" s="74"/>
      <c r="L1494" s="74"/>
      <c r="M1494" s="74"/>
      <c r="N1494" s="74"/>
      <c r="O1494" s="74"/>
      <c r="P1494" s="74"/>
      <c r="Q1494" s="74"/>
      <c r="R1494" s="74"/>
      <c r="S1494" s="74"/>
      <c r="T1494" s="74"/>
      <c r="U1494" s="74"/>
      <c r="V1494" s="21"/>
      <c r="W1494" s="21"/>
      <c r="X1494" s="21"/>
      <c r="Y1494" s="21"/>
      <c r="Z1494" s="21"/>
      <c r="AA1494" s="21"/>
      <c r="AB1494" s="21"/>
      <c r="AC1494" s="21"/>
      <c r="AD1494" s="21"/>
      <c r="AE1494" s="21"/>
      <c r="AF1494" s="21"/>
      <c r="AG1494" s="21"/>
      <c r="AH1494" s="21"/>
      <c r="AI1494" s="21"/>
      <c r="AJ1494" s="21"/>
      <c r="AK1494" s="21"/>
      <c r="AL1494" s="21"/>
      <c r="AM1494" s="21"/>
      <c r="AN1494" s="21"/>
    </row>
    <row r="1495" spans="1:40" ht="14.5">
      <c r="A1495" s="74"/>
      <c r="B1495" s="74"/>
      <c r="C1495" s="74"/>
      <c r="D1495" s="74"/>
      <c r="E1495" s="74"/>
      <c r="F1495" s="74"/>
      <c r="G1495" s="74"/>
      <c r="H1495" s="74"/>
      <c r="I1495" s="74"/>
      <c r="J1495" s="74"/>
      <c r="K1495" s="74"/>
      <c r="L1495" s="74"/>
      <c r="M1495" s="74"/>
      <c r="N1495" s="74"/>
      <c r="O1495" s="74"/>
      <c r="P1495" s="74"/>
      <c r="Q1495" s="74"/>
      <c r="R1495" s="74"/>
      <c r="S1495" s="74"/>
      <c r="T1495" s="74"/>
      <c r="U1495" s="74"/>
      <c r="V1495" s="21"/>
      <c r="W1495" s="21"/>
      <c r="X1495" s="21"/>
      <c r="Y1495" s="21"/>
      <c r="Z1495" s="21"/>
      <c r="AA1495" s="21"/>
      <c r="AB1495" s="21"/>
      <c r="AC1495" s="21"/>
      <c r="AD1495" s="21"/>
      <c r="AE1495" s="21"/>
      <c r="AF1495" s="21"/>
      <c r="AG1495" s="21"/>
      <c r="AH1495" s="21"/>
      <c r="AI1495" s="21"/>
      <c r="AJ1495" s="21"/>
      <c r="AK1495" s="21"/>
      <c r="AL1495" s="21"/>
      <c r="AM1495" s="21"/>
      <c r="AN1495" s="21"/>
    </row>
    <row r="1496" spans="1:40" ht="14.5">
      <c r="A1496" s="74"/>
      <c r="B1496" s="74"/>
      <c r="C1496" s="74"/>
      <c r="D1496" s="74"/>
      <c r="E1496" s="74"/>
      <c r="F1496" s="74"/>
      <c r="G1496" s="74"/>
      <c r="H1496" s="74"/>
      <c r="I1496" s="74"/>
      <c r="J1496" s="74"/>
      <c r="K1496" s="74"/>
      <c r="L1496" s="74"/>
      <c r="M1496" s="74"/>
      <c r="N1496" s="74"/>
      <c r="O1496" s="74"/>
      <c r="P1496" s="74"/>
      <c r="Q1496" s="74"/>
      <c r="R1496" s="74"/>
      <c r="S1496" s="74"/>
      <c r="T1496" s="74"/>
      <c r="U1496" s="74"/>
      <c r="V1496" s="21"/>
      <c r="W1496" s="21"/>
      <c r="X1496" s="21"/>
      <c r="Y1496" s="21"/>
      <c r="Z1496" s="21"/>
      <c r="AA1496" s="21"/>
      <c r="AB1496" s="21"/>
      <c r="AC1496" s="21"/>
      <c r="AD1496" s="21"/>
      <c r="AE1496" s="21"/>
      <c r="AF1496" s="21"/>
      <c r="AG1496" s="21"/>
      <c r="AH1496" s="21"/>
      <c r="AI1496" s="21"/>
      <c r="AJ1496" s="21"/>
      <c r="AK1496" s="21"/>
      <c r="AL1496" s="21"/>
      <c r="AM1496" s="21"/>
      <c r="AN1496" s="21"/>
    </row>
    <row r="1497" spans="1:40" ht="14.5">
      <c r="A1497" s="74"/>
      <c r="B1497" s="74"/>
      <c r="C1497" s="74"/>
      <c r="D1497" s="74"/>
      <c r="E1497" s="74"/>
      <c r="F1497" s="74"/>
      <c r="G1497" s="74"/>
      <c r="H1497" s="74"/>
      <c r="I1497" s="74"/>
      <c r="J1497" s="74"/>
      <c r="K1497" s="74"/>
      <c r="L1497" s="74"/>
      <c r="M1497" s="74"/>
      <c r="N1497" s="74"/>
      <c r="O1497" s="74"/>
      <c r="P1497" s="74"/>
      <c r="Q1497" s="74"/>
      <c r="R1497" s="74"/>
      <c r="S1497" s="74"/>
      <c r="T1497" s="74"/>
      <c r="U1497" s="74"/>
      <c r="V1497" s="21"/>
      <c r="W1497" s="21"/>
      <c r="X1497" s="21"/>
      <c r="Y1497" s="21"/>
      <c r="Z1497" s="21"/>
      <c r="AA1497" s="21"/>
      <c r="AB1497" s="21"/>
      <c r="AC1497" s="21"/>
      <c r="AD1497" s="21"/>
      <c r="AE1497" s="21"/>
      <c r="AF1497" s="21"/>
      <c r="AG1497" s="21"/>
      <c r="AH1497" s="21"/>
      <c r="AI1497" s="21"/>
      <c r="AJ1497" s="21"/>
      <c r="AK1497" s="21"/>
      <c r="AL1497" s="21"/>
      <c r="AM1497" s="21"/>
      <c r="AN1497" s="21"/>
    </row>
    <row r="1498" spans="1:40" ht="14.5">
      <c r="A1498" s="74"/>
      <c r="B1498" s="74"/>
      <c r="C1498" s="74"/>
      <c r="D1498" s="74"/>
      <c r="E1498" s="74"/>
      <c r="F1498" s="74"/>
      <c r="G1498" s="74"/>
      <c r="H1498" s="74"/>
      <c r="I1498" s="74"/>
      <c r="J1498" s="74"/>
      <c r="K1498" s="74"/>
      <c r="L1498" s="74"/>
      <c r="M1498" s="74"/>
      <c r="N1498" s="74"/>
      <c r="O1498" s="74"/>
      <c r="P1498" s="74"/>
      <c r="Q1498" s="74"/>
      <c r="R1498" s="74"/>
      <c r="S1498" s="74"/>
      <c r="T1498" s="74"/>
      <c r="U1498" s="74"/>
      <c r="V1498" s="21"/>
      <c r="W1498" s="21"/>
      <c r="X1498" s="21"/>
      <c r="Y1498" s="21"/>
      <c r="Z1498" s="21"/>
      <c r="AA1498" s="21"/>
      <c r="AB1498" s="21"/>
      <c r="AC1498" s="21"/>
      <c r="AD1498" s="21"/>
      <c r="AE1498" s="21"/>
      <c r="AF1498" s="21"/>
      <c r="AG1498" s="21"/>
      <c r="AH1498" s="21"/>
      <c r="AI1498" s="21"/>
      <c r="AJ1498" s="21"/>
      <c r="AK1498" s="21"/>
      <c r="AL1498" s="21"/>
      <c r="AM1498" s="21"/>
      <c r="AN1498" s="21"/>
    </row>
    <row r="1499" spans="1:40" ht="14.5">
      <c r="A1499" s="74"/>
      <c r="B1499" s="74"/>
      <c r="C1499" s="74"/>
      <c r="D1499" s="74"/>
      <c r="E1499" s="74"/>
      <c r="F1499" s="74"/>
      <c r="G1499" s="74"/>
      <c r="H1499" s="74"/>
      <c r="I1499" s="74"/>
      <c r="J1499" s="74"/>
      <c r="K1499" s="74"/>
      <c r="L1499" s="74"/>
      <c r="M1499" s="74"/>
      <c r="N1499" s="74"/>
      <c r="O1499" s="74"/>
      <c r="P1499" s="74"/>
      <c r="Q1499" s="74"/>
      <c r="R1499" s="74"/>
      <c r="S1499" s="74"/>
      <c r="T1499" s="74"/>
      <c r="U1499" s="74"/>
      <c r="V1499" s="21"/>
      <c r="W1499" s="21"/>
      <c r="X1499" s="21"/>
      <c r="Y1499" s="21"/>
      <c r="Z1499" s="21"/>
      <c r="AA1499" s="21"/>
      <c r="AB1499" s="21"/>
      <c r="AC1499" s="21"/>
      <c r="AD1499" s="21"/>
      <c r="AE1499" s="21"/>
      <c r="AF1499" s="21"/>
      <c r="AG1499" s="21"/>
      <c r="AH1499" s="21"/>
      <c r="AI1499" s="21"/>
      <c r="AJ1499" s="21"/>
      <c r="AK1499" s="21"/>
      <c r="AL1499" s="21"/>
      <c r="AM1499" s="21"/>
      <c r="AN1499" s="21"/>
    </row>
    <row r="1500" spans="1:40" ht="14.5">
      <c r="A1500" s="74"/>
      <c r="B1500" s="74"/>
      <c r="C1500" s="74"/>
      <c r="D1500" s="74"/>
      <c r="E1500" s="74"/>
      <c r="F1500" s="74"/>
      <c r="G1500" s="74"/>
      <c r="H1500" s="74"/>
      <c r="I1500" s="74"/>
      <c r="J1500" s="74"/>
      <c r="K1500" s="74"/>
      <c r="L1500" s="74"/>
      <c r="M1500" s="74"/>
      <c r="N1500" s="74"/>
      <c r="O1500" s="74"/>
      <c r="P1500" s="74"/>
      <c r="Q1500" s="74"/>
      <c r="R1500" s="74"/>
      <c r="S1500" s="74"/>
      <c r="T1500" s="74"/>
      <c r="U1500" s="74"/>
      <c r="V1500" s="21"/>
      <c r="W1500" s="21"/>
      <c r="X1500" s="21"/>
      <c r="Y1500" s="21"/>
      <c r="Z1500" s="21"/>
      <c r="AA1500" s="21"/>
      <c r="AB1500" s="21"/>
      <c r="AC1500" s="21"/>
      <c r="AD1500" s="21"/>
      <c r="AE1500" s="21"/>
      <c r="AF1500" s="21"/>
      <c r="AG1500" s="21"/>
      <c r="AH1500" s="21"/>
      <c r="AI1500" s="21"/>
      <c r="AJ1500" s="21"/>
      <c r="AK1500" s="21"/>
      <c r="AL1500" s="21"/>
      <c r="AM1500" s="21"/>
      <c r="AN1500" s="21"/>
    </row>
    <row r="1501" spans="1:40" ht="14.5">
      <c r="A1501" s="74"/>
      <c r="B1501" s="74"/>
      <c r="C1501" s="74"/>
      <c r="D1501" s="74"/>
      <c r="E1501" s="74"/>
      <c r="F1501" s="74"/>
      <c r="G1501" s="74"/>
      <c r="H1501" s="74"/>
      <c r="I1501" s="74"/>
      <c r="J1501" s="74"/>
      <c r="K1501" s="74"/>
      <c r="L1501" s="74"/>
      <c r="M1501" s="74"/>
      <c r="N1501" s="74"/>
      <c r="O1501" s="74"/>
      <c r="P1501" s="74"/>
      <c r="Q1501" s="74"/>
      <c r="R1501" s="74"/>
      <c r="S1501" s="74"/>
      <c r="T1501" s="74"/>
      <c r="U1501" s="74"/>
      <c r="V1501" s="21"/>
      <c r="W1501" s="21"/>
      <c r="X1501" s="21"/>
      <c r="Y1501" s="21"/>
      <c r="Z1501" s="21"/>
      <c r="AA1501" s="21"/>
      <c r="AB1501" s="21"/>
      <c r="AC1501" s="21"/>
      <c r="AD1501" s="21"/>
      <c r="AE1501" s="21"/>
      <c r="AF1501" s="21"/>
      <c r="AG1501" s="21"/>
      <c r="AH1501" s="21"/>
      <c r="AI1501" s="21"/>
      <c r="AJ1501" s="21"/>
      <c r="AK1501" s="21"/>
      <c r="AL1501" s="21"/>
      <c r="AM1501" s="21"/>
      <c r="AN1501" s="21"/>
    </row>
    <row r="1502" spans="1:40" ht="14.5">
      <c r="A1502" s="74"/>
      <c r="B1502" s="74"/>
      <c r="C1502" s="74"/>
      <c r="D1502" s="74"/>
      <c r="E1502" s="74"/>
      <c r="F1502" s="74"/>
      <c r="G1502" s="74"/>
      <c r="H1502" s="74"/>
      <c r="I1502" s="74"/>
      <c r="J1502" s="74"/>
      <c r="K1502" s="74"/>
      <c r="L1502" s="74"/>
      <c r="M1502" s="74"/>
      <c r="N1502" s="74"/>
      <c r="O1502" s="74"/>
      <c r="P1502" s="74"/>
      <c r="Q1502" s="74"/>
      <c r="R1502" s="74"/>
      <c r="S1502" s="74"/>
      <c r="T1502" s="74"/>
      <c r="U1502" s="74"/>
      <c r="V1502" s="21"/>
      <c r="W1502" s="21"/>
      <c r="X1502" s="21"/>
      <c r="Y1502" s="21"/>
      <c r="Z1502" s="21"/>
      <c r="AA1502" s="21"/>
      <c r="AB1502" s="21"/>
      <c r="AC1502" s="21"/>
      <c r="AD1502" s="21"/>
      <c r="AE1502" s="21"/>
      <c r="AF1502" s="21"/>
      <c r="AG1502" s="21"/>
      <c r="AH1502" s="21"/>
      <c r="AI1502" s="21"/>
      <c r="AJ1502" s="21"/>
      <c r="AK1502" s="21"/>
      <c r="AL1502" s="21"/>
      <c r="AM1502" s="21"/>
      <c r="AN1502" s="21"/>
    </row>
    <row r="1503" spans="1:40" ht="14.5">
      <c r="A1503" s="74"/>
      <c r="B1503" s="74"/>
      <c r="C1503" s="74"/>
      <c r="D1503" s="74"/>
      <c r="E1503" s="74"/>
      <c r="F1503" s="74"/>
      <c r="G1503" s="74"/>
      <c r="H1503" s="74"/>
      <c r="I1503" s="74"/>
      <c r="J1503" s="74"/>
      <c r="K1503" s="74"/>
      <c r="L1503" s="74"/>
      <c r="M1503" s="74"/>
      <c r="N1503" s="74"/>
      <c r="O1503" s="74"/>
      <c r="P1503" s="74"/>
      <c r="Q1503" s="74"/>
      <c r="R1503" s="74"/>
      <c r="S1503" s="74"/>
      <c r="T1503" s="74"/>
      <c r="U1503" s="74"/>
      <c r="V1503" s="21"/>
      <c r="W1503" s="21"/>
      <c r="X1503" s="21"/>
      <c r="Y1503" s="21"/>
      <c r="Z1503" s="21"/>
      <c r="AA1503" s="21"/>
      <c r="AB1503" s="21"/>
      <c r="AC1503" s="21"/>
      <c r="AD1503" s="21"/>
      <c r="AE1503" s="21"/>
      <c r="AF1503" s="21"/>
      <c r="AG1503" s="21"/>
      <c r="AH1503" s="21"/>
      <c r="AI1503" s="21"/>
      <c r="AJ1503" s="21"/>
      <c r="AK1503" s="21"/>
      <c r="AL1503" s="21"/>
      <c r="AM1503" s="21"/>
      <c r="AN1503" s="21"/>
    </row>
    <row r="1504" spans="1:40" ht="14.5">
      <c r="A1504" s="74"/>
      <c r="B1504" s="74"/>
      <c r="C1504" s="74"/>
      <c r="D1504" s="74"/>
      <c r="E1504" s="74"/>
      <c r="F1504" s="74"/>
      <c r="G1504" s="74"/>
      <c r="H1504" s="74"/>
      <c r="I1504" s="74"/>
      <c r="J1504" s="74"/>
      <c r="K1504" s="74"/>
      <c r="L1504" s="74"/>
      <c r="M1504" s="74"/>
      <c r="N1504" s="74"/>
      <c r="O1504" s="74"/>
      <c r="P1504" s="74"/>
      <c r="Q1504" s="74"/>
      <c r="R1504" s="74"/>
      <c r="S1504" s="74"/>
      <c r="T1504" s="74"/>
      <c r="U1504" s="74"/>
      <c r="V1504" s="21"/>
      <c r="W1504" s="21"/>
      <c r="X1504" s="21"/>
      <c r="Y1504" s="21"/>
      <c r="Z1504" s="21"/>
      <c r="AA1504" s="21"/>
      <c r="AB1504" s="21"/>
      <c r="AC1504" s="21"/>
      <c r="AD1504" s="21"/>
      <c r="AE1504" s="21"/>
      <c r="AF1504" s="21"/>
      <c r="AG1504" s="21"/>
      <c r="AH1504" s="21"/>
      <c r="AI1504" s="21"/>
      <c r="AJ1504" s="21"/>
      <c r="AK1504" s="21"/>
      <c r="AL1504" s="21"/>
      <c r="AM1504" s="21"/>
      <c r="AN1504" s="21"/>
    </row>
    <row r="1505" spans="1:40" ht="14.5">
      <c r="A1505" s="74"/>
      <c r="B1505" s="74"/>
      <c r="C1505" s="74"/>
      <c r="D1505" s="74"/>
      <c r="E1505" s="74"/>
      <c r="F1505" s="74"/>
      <c r="G1505" s="74"/>
      <c r="H1505" s="74"/>
      <c r="I1505" s="74"/>
      <c r="J1505" s="74"/>
      <c r="K1505" s="74"/>
      <c r="L1505" s="74"/>
      <c r="M1505" s="74"/>
      <c r="N1505" s="74"/>
      <c r="O1505" s="74"/>
      <c r="P1505" s="74"/>
      <c r="Q1505" s="74"/>
      <c r="R1505" s="74"/>
      <c r="S1505" s="74"/>
      <c r="T1505" s="74"/>
      <c r="U1505" s="74"/>
      <c r="V1505" s="21"/>
      <c r="W1505" s="21"/>
      <c r="X1505" s="21"/>
      <c r="Y1505" s="21"/>
      <c r="Z1505" s="21"/>
      <c r="AA1505" s="21"/>
      <c r="AB1505" s="21"/>
      <c r="AC1505" s="21"/>
      <c r="AD1505" s="21"/>
      <c r="AE1505" s="21"/>
      <c r="AF1505" s="21"/>
      <c r="AG1505" s="21"/>
      <c r="AH1505" s="21"/>
      <c r="AI1505" s="21"/>
      <c r="AJ1505" s="21"/>
      <c r="AK1505" s="21"/>
      <c r="AL1505" s="21"/>
      <c r="AM1505" s="21"/>
      <c r="AN1505" s="21"/>
    </row>
    <row r="1506" spans="1:40" ht="14.5">
      <c r="A1506" s="74"/>
      <c r="B1506" s="74"/>
      <c r="C1506" s="74"/>
      <c r="D1506" s="74"/>
      <c r="E1506" s="74"/>
      <c r="F1506" s="74"/>
      <c r="G1506" s="74"/>
      <c r="H1506" s="74"/>
      <c r="I1506" s="74"/>
      <c r="J1506" s="74"/>
      <c r="K1506" s="74"/>
      <c r="L1506" s="74"/>
      <c r="M1506" s="74"/>
      <c r="N1506" s="74"/>
      <c r="O1506" s="74"/>
      <c r="P1506" s="74"/>
      <c r="Q1506" s="74"/>
      <c r="R1506" s="74"/>
      <c r="S1506" s="74"/>
      <c r="T1506" s="74"/>
      <c r="U1506" s="74"/>
      <c r="V1506" s="21"/>
      <c r="W1506" s="21"/>
      <c r="X1506" s="21"/>
      <c r="Y1506" s="21"/>
      <c r="Z1506" s="21"/>
      <c r="AA1506" s="21"/>
      <c r="AB1506" s="21"/>
      <c r="AC1506" s="21"/>
      <c r="AD1506" s="21"/>
      <c r="AE1506" s="21"/>
      <c r="AF1506" s="21"/>
      <c r="AG1506" s="21"/>
      <c r="AH1506" s="21"/>
      <c r="AI1506" s="21"/>
      <c r="AJ1506" s="21"/>
      <c r="AK1506" s="21"/>
      <c r="AL1506" s="21"/>
      <c r="AM1506" s="21"/>
      <c r="AN1506" s="21"/>
    </row>
    <row r="1507" spans="1:40" ht="14.5">
      <c r="A1507" s="74"/>
      <c r="B1507" s="74"/>
      <c r="C1507" s="74"/>
      <c r="D1507" s="74"/>
      <c r="E1507" s="74"/>
      <c r="F1507" s="74"/>
      <c r="G1507" s="74"/>
      <c r="H1507" s="74"/>
      <c r="I1507" s="74"/>
      <c r="J1507" s="74"/>
      <c r="K1507" s="74"/>
      <c r="L1507" s="74"/>
      <c r="M1507" s="74"/>
      <c r="N1507" s="74"/>
      <c r="O1507" s="74"/>
      <c r="P1507" s="74"/>
      <c r="Q1507" s="74"/>
      <c r="R1507" s="74"/>
      <c r="S1507" s="74"/>
      <c r="T1507" s="74"/>
      <c r="U1507" s="74"/>
      <c r="V1507" s="21"/>
      <c r="W1507" s="21"/>
      <c r="X1507" s="21"/>
      <c r="Y1507" s="21"/>
      <c r="Z1507" s="21"/>
      <c r="AA1507" s="21"/>
      <c r="AB1507" s="21"/>
      <c r="AC1507" s="21"/>
      <c r="AD1507" s="21"/>
      <c r="AE1507" s="21"/>
      <c r="AF1507" s="21"/>
      <c r="AG1507" s="21"/>
      <c r="AH1507" s="21"/>
      <c r="AI1507" s="21"/>
      <c r="AJ1507" s="21"/>
      <c r="AK1507" s="21"/>
      <c r="AL1507" s="21"/>
      <c r="AM1507" s="21"/>
      <c r="AN1507" s="21"/>
    </row>
    <row r="1508" spans="1:40" ht="14.5">
      <c r="A1508" s="74"/>
      <c r="B1508" s="74"/>
      <c r="C1508" s="74"/>
      <c r="D1508" s="74"/>
      <c r="E1508" s="74"/>
      <c r="F1508" s="74"/>
      <c r="G1508" s="74"/>
      <c r="H1508" s="74"/>
      <c r="I1508" s="74"/>
      <c r="J1508" s="74"/>
      <c r="K1508" s="74"/>
      <c r="L1508" s="74"/>
      <c r="M1508" s="74"/>
      <c r="N1508" s="74"/>
      <c r="O1508" s="74"/>
      <c r="P1508" s="74"/>
      <c r="Q1508" s="74"/>
      <c r="R1508" s="74"/>
      <c r="S1508" s="74"/>
      <c r="T1508" s="74"/>
      <c r="U1508" s="74"/>
      <c r="V1508" s="21"/>
      <c r="W1508" s="21"/>
      <c r="X1508" s="21"/>
      <c r="Y1508" s="21"/>
      <c r="Z1508" s="21"/>
      <c r="AA1508" s="21"/>
      <c r="AB1508" s="21"/>
      <c r="AC1508" s="21"/>
      <c r="AD1508" s="21"/>
      <c r="AE1508" s="21"/>
      <c r="AF1508" s="21"/>
      <c r="AG1508" s="21"/>
      <c r="AH1508" s="21"/>
      <c r="AI1508" s="21"/>
      <c r="AJ1508" s="21"/>
      <c r="AK1508" s="21"/>
      <c r="AL1508" s="21"/>
      <c r="AM1508" s="21"/>
      <c r="AN1508" s="21"/>
    </row>
    <row r="1509" spans="1:40" ht="14.5">
      <c r="A1509" s="74"/>
      <c r="B1509" s="74"/>
      <c r="C1509" s="74"/>
      <c r="D1509" s="74"/>
      <c r="E1509" s="74"/>
      <c r="F1509" s="74"/>
      <c r="G1509" s="74"/>
      <c r="H1509" s="74"/>
      <c r="I1509" s="74"/>
      <c r="J1509" s="74"/>
      <c r="K1509" s="74"/>
      <c r="L1509" s="74"/>
      <c r="M1509" s="74"/>
      <c r="N1509" s="74"/>
      <c r="O1509" s="74"/>
      <c r="P1509" s="74"/>
      <c r="Q1509" s="74"/>
      <c r="R1509" s="74"/>
      <c r="S1509" s="74"/>
      <c r="T1509" s="74"/>
      <c r="U1509" s="74"/>
      <c r="V1509" s="21"/>
      <c r="W1509" s="21"/>
      <c r="X1509" s="21"/>
      <c r="Y1509" s="21"/>
      <c r="Z1509" s="21"/>
      <c r="AA1509" s="21"/>
      <c r="AB1509" s="21"/>
      <c r="AC1509" s="21"/>
      <c r="AD1509" s="21"/>
      <c r="AE1509" s="21"/>
      <c r="AF1509" s="21"/>
      <c r="AG1509" s="21"/>
      <c r="AH1509" s="21"/>
      <c r="AI1509" s="21"/>
      <c r="AJ1509" s="21"/>
      <c r="AK1509" s="21"/>
      <c r="AL1509" s="21"/>
      <c r="AM1509" s="21"/>
      <c r="AN1509" s="21"/>
    </row>
    <row r="1510" spans="1:40" ht="14.5">
      <c r="A1510" s="74"/>
      <c r="B1510" s="74"/>
      <c r="C1510" s="74"/>
      <c r="D1510" s="74"/>
      <c r="E1510" s="74"/>
      <c r="F1510" s="74"/>
      <c r="G1510" s="74"/>
      <c r="H1510" s="74"/>
      <c r="I1510" s="74"/>
      <c r="J1510" s="74"/>
      <c r="K1510" s="74"/>
      <c r="L1510" s="74"/>
      <c r="M1510" s="74"/>
      <c r="N1510" s="74"/>
      <c r="O1510" s="74"/>
      <c r="P1510" s="74"/>
      <c r="Q1510" s="74"/>
      <c r="R1510" s="74"/>
      <c r="S1510" s="74"/>
      <c r="T1510" s="74"/>
      <c r="U1510" s="74"/>
      <c r="V1510" s="21"/>
      <c r="W1510" s="21"/>
      <c r="X1510" s="21"/>
      <c r="Y1510" s="21"/>
      <c r="Z1510" s="21"/>
      <c r="AA1510" s="21"/>
      <c r="AB1510" s="21"/>
      <c r="AC1510" s="21"/>
      <c r="AD1510" s="21"/>
      <c r="AE1510" s="21"/>
      <c r="AF1510" s="21"/>
      <c r="AG1510" s="21"/>
      <c r="AH1510" s="21"/>
      <c r="AI1510" s="21"/>
      <c r="AJ1510" s="21"/>
      <c r="AK1510" s="21"/>
      <c r="AL1510" s="21"/>
      <c r="AM1510" s="21"/>
      <c r="AN1510" s="21"/>
    </row>
    <row r="1511" spans="1:40" ht="14.5">
      <c r="A1511" s="74"/>
      <c r="B1511" s="74"/>
      <c r="C1511" s="74"/>
      <c r="D1511" s="74"/>
      <c r="E1511" s="74"/>
      <c r="F1511" s="74"/>
      <c r="G1511" s="74"/>
      <c r="H1511" s="74"/>
      <c r="I1511" s="74"/>
      <c r="J1511" s="74"/>
      <c r="K1511" s="74"/>
      <c r="L1511" s="74"/>
      <c r="M1511" s="74"/>
      <c r="N1511" s="74"/>
      <c r="O1511" s="74"/>
      <c r="P1511" s="74"/>
      <c r="Q1511" s="74"/>
      <c r="R1511" s="74"/>
      <c r="S1511" s="74"/>
      <c r="T1511" s="74"/>
      <c r="U1511" s="74"/>
      <c r="V1511" s="21"/>
      <c r="W1511" s="21"/>
      <c r="X1511" s="21"/>
      <c r="Y1511" s="21"/>
      <c r="Z1511" s="21"/>
      <c r="AA1511" s="21"/>
      <c r="AB1511" s="21"/>
      <c r="AC1511" s="21"/>
      <c r="AD1511" s="21"/>
      <c r="AE1511" s="21"/>
      <c r="AF1511" s="21"/>
      <c r="AG1511" s="21"/>
      <c r="AH1511" s="21"/>
      <c r="AI1511" s="21"/>
      <c r="AJ1511" s="21"/>
      <c r="AK1511" s="21"/>
      <c r="AL1511" s="21"/>
      <c r="AM1511" s="21"/>
      <c r="AN1511" s="21"/>
    </row>
    <row r="1512" spans="1:40" ht="14.5">
      <c r="A1512" s="74"/>
      <c r="B1512" s="74"/>
      <c r="C1512" s="74"/>
      <c r="D1512" s="74"/>
      <c r="E1512" s="74"/>
      <c r="F1512" s="74"/>
      <c r="G1512" s="74"/>
      <c r="H1512" s="74"/>
      <c r="I1512" s="74"/>
      <c r="J1512" s="74"/>
      <c r="K1512" s="74"/>
      <c r="L1512" s="74"/>
      <c r="M1512" s="74"/>
      <c r="N1512" s="74"/>
      <c r="O1512" s="74"/>
      <c r="P1512" s="74"/>
      <c r="Q1512" s="74"/>
      <c r="R1512" s="74"/>
      <c r="S1512" s="74"/>
      <c r="T1512" s="74"/>
      <c r="U1512" s="74"/>
      <c r="V1512" s="21"/>
      <c r="W1512" s="21"/>
      <c r="X1512" s="21"/>
      <c r="Y1512" s="21"/>
      <c r="Z1512" s="21"/>
      <c r="AA1512" s="21"/>
      <c r="AB1512" s="21"/>
      <c r="AC1512" s="21"/>
      <c r="AD1512" s="21"/>
      <c r="AE1512" s="21"/>
      <c r="AF1512" s="21"/>
      <c r="AG1512" s="21"/>
      <c r="AH1512" s="21"/>
      <c r="AI1512" s="21"/>
      <c r="AJ1512" s="21"/>
      <c r="AK1512" s="21"/>
      <c r="AL1512" s="21"/>
      <c r="AM1512" s="21"/>
      <c r="AN1512" s="21"/>
    </row>
    <row r="1513" spans="1:40" ht="14.5">
      <c r="A1513" s="74"/>
      <c r="B1513" s="74"/>
      <c r="C1513" s="74"/>
      <c r="D1513" s="74"/>
      <c r="E1513" s="74"/>
      <c r="F1513" s="74"/>
      <c r="G1513" s="74"/>
      <c r="H1513" s="74"/>
      <c r="I1513" s="74"/>
      <c r="J1513" s="74"/>
      <c r="K1513" s="74"/>
      <c r="L1513" s="74"/>
      <c r="M1513" s="74"/>
      <c r="N1513" s="74"/>
      <c r="O1513" s="74"/>
      <c r="P1513" s="74"/>
      <c r="Q1513" s="74"/>
      <c r="R1513" s="74"/>
      <c r="S1513" s="74"/>
      <c r="T1513" s="74"/>
      <c r="U1513" s="74"/>
      <c r="V1513" s="21"/>
      <c r="W1513" s="21"/>
      <c r="X1513" s="21"/>
      <c r="Y1513" s="21"/>
      <c r="Z1513" s="21"/>
      <c r="AA1513" s="21"/>
      <c r="AB1513" s="21"/>
      <c r="AC1513" s="21"/>
      <c r="AD1513" s="21"/>
      <c r="AE1513" s="21"/>
      <c r="AF1513" s="21"/>
      <c r="AG1513" s="21"/>
      <c r="AH1513" s="21"/>
      <c r="AI1513" s="21"/>
      <c r="AJ1513" s="21"/>
      <c r="AK1513" s="21"/>
      <c r="AL1513" s="21"/>
      <c r="AM1513" s="21"/>
      <c r="AN1513" s="21"/>
    </row>
    <row r="1514" spans="1:40" ht="14.5">
      <c r="A1514" s="74"/>
      <c r="B1514" s="74"/>
      <c r="C1514" s="74"/>
      <c r="D1514" s="74"/>
      <c r="E1514" s="74"/>
      <c r="F1514" s="74"/>
      <c r="G1514" s="74"/>
      <c r="H1514" s="74"/>
      <c r="I1514" s="74"/>
      <c r="J1514" s="74"/>
      <c r="K1514" s="74"/>
      <c r="L1514" s="74"/>
      <c r="M1514" s="74"/>
      <c r="N1514" s="74"/>
      <c r="O1514" s="74"/>
      <c r="P1514" s="74"/>
      <c r="Q1514" s="74"/>
      <c r="R1514" s="74"/>
      <c r="S1514" s="74"/>
      <c r="T1514" s="74"/>
      <c r="U1514" s="74"/>
      <c r="V1514" s="21"/>
      <c r="W1514" s="21"/>
      <c r="X1514" s="21"/>
      <c r="Y1514" s="21"/>
      <c r="Z1514" s="21"/>
      <c r="AA1514" s="21"/>
      <c r="AB1514" s="21"/>
      <c r="AC1514" s="21"/>
      <c r="AD1514" s="21"/>
      <c r="AE1514" s="21"/>
      <c r="AF1514" s="21"/>
      <c r="AG1514" s="21"/>
      <c r="AH1514" s="21"/>
      <c r="AI1514" s="21"/>
      <c r="AJ1514" s="21"/>
      <c r="AK1514" s="21"/>
      <c r="AL1514" s="21"/>
      <c r="AM1514" s="21"/>
      <c r="AN1514" s="21"/>
    </row>
    <row r="1515" spans="1:40" ht="14.5">
      <c r="A1515" s="74"/>
      <c r="B1515" s="74"/>
      <c r="C1515" s="74"/>
      <c r="D1515" s="74"/>
      <c r="E1515" s="74"/>
      <c r="F1515" s="74"/>
      <c r="G1515" s="74"/>
      <c r="H1515" s="74"/>
      <c r="I1515" s="74"/>
      <c r="J1515" s="74"/>
      <c r="K1515" s="74"/>
      <c r="L1515" s="74"/>
      <c r="M1515" s="74"/>
      <c r="N1515" s="74"/>
      <c r="O1515" s="74"/>
      <c r="P1515" s="74"/>
      <c r="Q1515" s="74"/>
      <c r="R1515" s="74"/>
      <c r="S1515" s="74"/>
      <c r="T1515" s="74"/>
      <c r="U1515" s="74"/>
      <c r="V1515" s="21"/>
      <c r="W1515" s="21"/>
      <c r="X1515" s="21"/>
      <c r="Y1515" s="21"/>
      <c r="Z1515" s="21"/>
      <c r="AA1515" s="21"/>
      <c r="AB1515" s="21"/>
      <c r="AC1515" s="21"/>
      <c r="AD1515" s="21"/>
      <c r="AE1515" s="21"/>
      <c r="AF1515" s="21"/>
      <c r="AG1515" s="21"/>
      <c r="AH1515" s="21"/>
      <c r="AI1515" s="21"/>
      <c r="AJ1515" s="21"/>
      <c r="AK1515" s="21"/>
      <c r="AL1515" s="21"/>
      <c r="AM1515" s="21"/>
      <c r="AN1515" s="21"/>
    </row>
    <row r="1516" spans="1:40" ht="14.5">
      <c r="A1516" s="74"/>
      <c r="B1516" s="74"/>
      <c r="C1516" s="74"/>
      <c r="D1516" s="74"/>
      <c r="E1516" s="74"/>
      <c r="F1516" s="74"/>
      <c r="G1516" s="74"/>
      <c r="H1516" s="74"/>
      <c r="I1516" s="74"/>
      <c r="J1516" s="74"/>
      <c r="K1516" s="74"/>
      <c r="L1516" s="74"/>
      <c r="M1516" s="74"/>
      <c r="N1516" s="74"/>
      <c r="O1516" s="74"/>
      <c r="P1516" s="74"/>
      <c r="Q1516" s="74"/>
      <c r="R1516" s="74"/>
      <c r="S1516" s="74"/>
      <c r="T1516" s="74"/>
      <c r="U1516" s="74"/>
      <c r="V1516" s="21"/>
      <c r="W1516" s="21"/>
      <c r="X1516" s="21"/>
      <c r="Y1516" s="21"/>
      <c r="Z1516" s="21"/>
      <c r="AA1516" s="21"/>
      <c r="AB1516" s="21"/>
      <c r="AC1516" s="21"/>
      <c r="AD1516" s="21"/>
      <c r="AE1516" s="21"/>
      <c r="AF1516" s="21"/>
      <c r="AG1516" s="21"/>
      <c r="AH1516" s="21"/>
      <c r="AI1516" s="21"/>
      <c r="AJ1516" s="21"/>
      <c r="AK1516" s="21"/>
      <c r="AL1516" s="21"/>
      <c r="AM1516" s="21"/>
      <c r="AN1516" s="21"/>
    </row>
    <row r="1517" spans="1:40" ht="14.5">
      <c r="A1517" s="74"/>
      <c r="B1517" s="74"/>
      <c r="C1517" s="74"/>
      <c r="D1517" s="74"/>
      <c r="E1517" s="74"/>
      <c r="F1517" s="74"/>
      <c r="G1517" s="74"/>
      <c r="H1517" s="74"/>
      <c r="I1517" s="74"/>
      <c r="J1517" s="74"/>
      <c r="K1517" s="74"/>
      <c r="L1517" s="74"/>
      <c r="M1517" s="74"/>
      <c r="N1517" s="74"/>
      <c r="O1517" s="74"/>
      <c r="P1517" s="74"/>
      <c r="Q1517" s="74"/>
      <c r="R1517" s="74"/>
      <c r="S1517" s="74"/>
      <c r="T1517" s="74"/>
      <c r="U1517" s="74"/>
      <c r="V1517" s="21"/>
      <c r="W1517" s="21"/>
      <c r="X1517" s="21"/>
      <c r="Y1517" s="21"/>
      <c r="Z1517" s="21"/>
      <c r="AA1517" s="21"/>
      <c r="AB1517" s="21"/>
      <c r="AC1517" s="21"/>
      <c r="AD1517" s="21"/>
      <c r="AE1517" s="21"/>
      <c r="AF1517" s="21"/>
      <c r="AG1517" s="21"/>
      <c r="AH1517" s="21"/>
      <c r="AI1517" s="21"/>
      <c r="AJ1517" s="21"/>
      <c r="AK1517" s="21"/>
      <c r="AL1517" s="21"/>
      <c r="AM1517" s="21"/>
      <c r="AN1517" s="21"/>
    </row>
    <row r="1518" spans="1:40" ht="14.5">
      <c r="A1518" s="74"/>
      <c r="B1518" s="74"/>
      <c r="C1518" s="74"/>
      <c r="D1518" s="74"/>
      <c r="E1518" s="74"/>
      <c r="F1518" s="74"/>
      <c r="G1518" s="74"/>
      <c r="H1518" s="74"/>
      <c r="I1518" s="74"/>
      <c r="J1518" s="74"/>
      <c r="K1518" s="74"/>
      <c r="L1518" s="74"/>
      <c r="M1518" s="74"/>
      <c r="N1518" s="74"/>
      <c r="O1518" s="74"/>
      <c r="P1518" s="74"/>
      <c r="Q1518" s="74"/>
      <c r="R1518" s="74"/>
      <c r="S1518" s="74"/>
      <c r="T1518" s="74"/>
      <c r="U1518" s="74"/>
      <c r="V1518" s="21"/>
      <c r="W1518" s="21"/>
      <c r="X1518" s="21"/>
      <c r="Y1518" s="21"/>
      <c r="Z1518" s="21"/>
      <c r="AA1518" s="21"/>
      <c r="AB1518" s="21"/>
      <c r="AC1518" s="21"/>
      <c r="AD1518" s="21"/>
      <c r="AE1518" s="21"/>
      <c r="AF1518" s="21"/>
      <c r="AG1518" s="21"/>
      <c r="AH1518" s="21"/>
      <c r="AI1518" s="21"/>
      <c r="AJ1518" s="21"/>
      <c r="AK1518" s="21"/>
      <c r="AL1518" s="21"/>
      <c r="AM1518" s="21"/>
      <c r="AN1518" s="21"/>
    </row>
    <row r="1519" spans="1:40" ht="14.5">
      <c r="A1519" s="74"/>
      <c r="B1519" s="74"/>
      <c r="C1519" s="74"/>
      <c r="D1519" s="74"/>
      <c r="E1519" s="74"/>
      <c r="F1519" s="74"/>
      <c r="G1519" s="74"/>
      <c r="H1519" s="74"/>
      <c r="I1519" s="74"/>
      <c r="J1519" s="74"/>
      <c r="K1519" s="74"/>
      <c r="L1519" s="74"/>
      <c r="M1519" s="74"/>
      <c r="N1519" s="74"/>
      <c r="O1519" s="74"/>
      <c r="P1519" s="74"/>
      <c r="Q1519" s="74"/>
      <c r="R1519" s="74"/>
      <c r="S1519" s="74"/>
      <c r="T1519" s="74"/>
      <c r="U1519" s="74"/>
      <c r="V1519" s="21"/>
      <c r="W1519" s="21"/>
      <c r="X1519" s="21"/>
      <c r="Y1519" s="21"/>
      <c r="Z1519" s="21"/>
      <c r="AA1519" s="21"/>
      <c r="AB1519" s="21"/>
      <c r="AC1519" s="21"/>
      <c r="AD1519" s="21"/>
      <c r="AE1519" s="21"/>
      <c r="AF1519" s="21"/>
      <c r="AG1519" s="21"/>
      <c r="AH1519" s="21"/>
      <c r="AI1519" s="21"/>
      <c r="AJ1519" s="21"/>
      <c r="AK1519" s="21"/>
      <c r="AL1519" s="21"/>
      <c r="AM1519" s="21"/>
      <c r="AN1519" s="21"/>
    </row>
    <row r="1520" spans="1:40" ht="14.5">
      <c r="A1520" s="74"/>
      <c r="B1520" s="74"/>
      <c r="C1520" s="74"/>
      <c r="D1520" s="74"/>
      <c r="E1520" s="74"/>
      <c r="F1520" s="74"/>
      <c r="G1520" s="74"/>
      <c r="H1520" s="74"/>
      <c r="I1520" s="74"/>
      <c r="J1520" s="74"/>
      <c r="K1520" s="74"/>
      <c r="L1520" s="74"/>
      <c r="M1520" s="74"/>
      <c r="N1520" s="74"/>
      <c r="O1520" s="74"/>
      <c r="P1520" s="74"/>
      <c r="Q1520" s="74"/>
      <c r="R1520" s="74"/>
      <c r="S1520" s="74"/>
      <c r="T1520" s="74"/>
      <c r="U1520" s="74"/>
      <c r="V1520" s="21"/>
      <c r="W1520" s="21"/>
      <c r="X1520" s="21"/>
      <c r="Y1520" s="21"/>
      <c r="Z1520" s="21"/>
      <c r="AA1520" s="21"/>
      <c r="AB1520" s="21"/>
      <c r="AC1520" s="21"/>
      <c r="AD1520" s="21"/>
      <c r="AE1520" s="21"/>
      <c r="AF1520" s="21"/>
      <c r="AG1520" s="21"/>
      <c r="AH1520" s="21"/>
      <c r="AI1520" s="21"/>
      <c r="AJ1520" s="21"/>
      <c r="AK1520" s="21"/>
      <c r="AL1520" s="21"/>
      <c r="AM1520" s="21"/>
      <c r="AN1520" s="21"/>
    </row>
    <row r="1521" spans="1:40" ht="14.5">
      <c r="A1521" s="74"/>
      <c r="B1521" s="74"/>
      <c r="C1521" s="74"/>
      <c r="D1521" s="74"/>
      <c r="E1521" s="74"/>
      <c r="F1521" s="74"/>
      <c r="G1521" s="74"/>
      <c r="H1521" s="74"/>
      <c r="I1521" s="74"/>
      <c r="J1521" s="74"/>
      <c r="K1521" s="74"/>
      <c r="L1521" s="74"/>
      <c r="M1521" s="74"/>
      <c r="N1521" s="74"/>
      <c r="O1521" s="74"/>
      <c r="P1521" s="74"/>
      <c r="Q1521" s="74"/>
      <c r="R1521" s="74"/>
      <c r="S1521" s="74"/>
      <c r="T1521" s="74"/>
      <c r="U1521" s="74"/>
      <c r="V1521" s="21"/>
      <c r="W1521" s="21"/>
      <c r="X1521" s="21"/>
      <c r="Y1521" s="21"/>
      <c r="Z1521" s="21"/>
      <c r="AA1521" s="21"/>
      <c r="AB1521" s="21"/>
      <c r="AC1521" s="21"/>
      <c r="AD1521" s="21"/>
      <c r="AE1521" s="21"/>
      <c r="AF1521" s="21"/>
      <c r="AG1521" s="21"/>
      <c r="AH1521" s="21"/>
      <c r="AI1521" s="21"/>
      <c r="AJ1521" s="21"/>
      <c r="AK1521" s="21"/>
      <c r="AL1521" s="21"/>
      <c r="AM1521" s="21"/>
      <c r="AN1521" s="21"/>
    </row>
    <row r="1522" spans="1:40" ht="14.5">
      <c r="A1522" s="74"/>
      <c r="B1522" s="74"/>
      <c r="C1522" s="74"/>
      <c r="D1522" s="74"/>
      <c r="E1522" s="74"/>
      <c r="F1522" s="74"/>
      <c r="G1522" s="74"/>
      <c r="H1522" s="74"/>
      <c r="I1522" s="74"/>
      <c r="J1522" s="74"/>
      <c r="K1522" s="74"/>
      <c r="L1522" s="74"/>
      <c r="M1522" s="74"/>
      <c r="N1522" s="74"/>
      <c r="O1522" s="74"/>
      <c r="P1522" s="74"/>
      <c r="Q1522" s="74"/>
      <c r="R1522" s="74"/>
      <c r="S1522" s="74"/>
      <c r="T1522" s="74"/>
      <c r="U1522" s="74"/>
      <c r="V1522" s="21"/>
      <c r="W1522" s="21"/>
      <c r="X1522" s="21"/>
      <c r="Y1522" s="21"/>
      <c r="Z1522" s="21"/>
      <c r="AA1522" s="21"/>
      <c r="AB1522" s="21"/>
      <c r="AC1522" s="21"/>
      <c r="AD1522" s="21"/>
      <c r="AE1522" s="21"/>
      <c r="AF1522" s="21"/>
      <c r="AG1522" s="21"/>
      <c r="AH1522" s="21"/>
      <c r="AI1522" s="21"/>
      <c r="AJ1522" s="21"/>
      <c r="AK1522" s="21"/>
      <c r="AL1522" s="21"/>
      <c r="AM1522" s="21"/>
      <c r="AN1522" s="21"/>
    </row>
    <row r="1523" spans="1:40" ht="14.5">
      <c r="A1523" s="74"/>
      <c r="B1523" s="74"/>
      <c r="C1523" s="74"/>
      <c r="D1523" s="74"/>
      <c r="E1523" s="74"/>
      <c r="F1523" s="74"/>
      <c r="G1523" s="74"/>
      <c r="H1523" s="74"/>
      <c r="I1523" s="74"/>
      <c r="J1523" s="74"/>
      <c r="K1523" s="74"/>
      <c r="L1523" s="74"/>
      <c r="M1523" s="74"/>
      <c r="N1523" s="74"/>
      <c r="O1523" s="74"/>
      <c r="P1523" s="74"/>
      <c r="Q1523" s="74"/>
      <c r="R1523" s="74"/>
      <c r="S1523" s="74"/>
      <c r="T1523" s="74"/>
      <c r="U1523" s="74"/>
      <c r="V1523" s="21"/>
      <c r="W1523" s="21"/>
      <c r="X1523" s="21"/>
      <c r="Y1523" s="21"/>
      <c r="Z1523" s="21"/>
      <c r="AA1523" s="21"/>
      <c r="AB1523" s="21"/>
      <c r="AC1523" s="21"/>
      <c r="AD1523" s="21"/>
      <c r="AE1523" s="21"/>
      <c r="AF1523" s="21"/>
      <c r="AG1523" s="21"/>
      <c r="AH1523" s="21"/>
      <c r="AI1523" s="21"/>
      <c r="AJ1523" s="21"/>
      <c r="AK1523" s="21"/>
      <c r="AL1523" s="21"/>
      <c r="AM1523" s="21"/>
      <c r="AN1523" s="21"/>
    </row>
    <row r="1524" spans="1:40" ht="14.5">
      <c r="A1524" s="74"/>
      <c r="B1524" s="74"/>
      <c r="C1524" s="74"/>
      <c r="D1524" s="74"/>
      <c r="E1524" s="74"/>
      <c r="F1524" s="74"/>
      <c r="G1524" s="74"/>
      <c r="H1524" s="74"/>
      <c r="I1524" s="74"/>
      <c r="J1524" s="74"/>
      <c r="K1524" s="74"/>
      <c r="L1524" s="74"/>
      <c r="M1524" s="74"/>
      <c r="N1524" s="74"/>
      <c r="O1524" s="74"/>
      <c r="P1524" s="74"/>
      <c r="Q1524" s="74"/>
      <c r="R1524" s="74"/>
      <c r="S1524" s="74"/>
      <c r="T1524" s="74"/>
      <c r="U1524" s="74"/>
      <c r="V1524" s="21"/>
      <c r="W1524" s="21"/>
      <c r="X1524" s="21"/>
      <c r="Y1524" s="21"/>
      <c r="Z1524" s="21"/>
      <c r="AA1524" s="21"/>
      <c r="AB1524" s="21"/>
      <c r="AC1524" s="21"/>
      <c r="AD1524" s="21"/>
      <c r="AE1524" s="21"/>
      <c r="AF1524" s="21"/>
      <c r="AG1524" s="21"/>
      <c r="AH1524" s="21"/>
      <c r="AI1524" s="21"/>
      <c r="AJ1524" s="21"/>
      <c r="AK1524" s="21"/>
      <c r="AL1524" s="21"/>
      <c r="AM1524" s="21"/>
      <c r="AN1524" s="21"/>
    </row>
    <row r="1525" spans="1:40" ht="14.5">
      <c r="A1525" s="74"/>
      <c r="B1525" s="74"/>
      <c r="C1525" s="74"/>
      <c r="D1525" s="74"/>
      <c r="E1525" s="74"/>
      <c r="F1525" s="74"/>
      <c r="G1525" s="74"/>
      <c r="H1525" s="74"/>
      <c r="I1525" s="74"/>
      <c r="J1525" s="74"/>
      <c r="K1525" s="74"/>
      <c r="L1525" s="74"/>
      <c r="M1525" s="74"/>
      <c r="N1525" s="74"/>
      <c r="O1525" s="74"/>
      <c r="P1525" s="74"/>
      <c r="Q1525" s="74"/>
      <c r="R1525" s="74"/>
      <c r="S1525" s="74"/>
      <c r="T1525" s="74"/>
      <c r="U1525" s="74"/>
      <c r="V1525" s="21"/>
      <c r="W1525" s="21"/>
      <c r="X1525" s="21"/>
      <c r="Y1525" s="21"/>
      <c r="Z1525" s="21"/>
      <c r="AA1525" s="21"/>
      <c r="AB1525" s="21"/>
      <c r="AC1525" s="21"/>
      <c r="AD1525" s="21"/>
      <c r="AE1525" s="21"/>
      <c r="AF1525" s="21"/>
      <c r="AG1525" s="21"/>
      <c r="AH1525" s="21"/>
      <c r="AI1525" s="21"/>
      <c r="AJ1525" s="21"/>
      <c r="AK1525" s="21"/>
      <c r="AL1525" s="21"/>
      <c r="AM1525" s="21"/>
      <c r="AN1525" s="21"/>
    </row>
    <row r="1526" spans="1:40" ht="14.5">
      <c r="A1526" s="74"/>
      <c r="B1526" s="74"/>
      <c r="C1526" s="74"/>
      <c r="D1526" s="74"/>
      <c r="E1526" s="74"/>
      <c r="F1526" s="74"/>
      <c r="G1526" s="74"/>
      <c r="H1526" s="74"/>
      <c r="I1526" s="74"/>
      <c r="J1526" s="74"/>
      <c r="K1526" s="74"/>
      <c r="L1526" s="74"/>
      <c r="M1526" s="74"/>
      <c r="N1526" s="74"/>
      <c r="O1526" s="74"/>
      <c r="P1526" s="74"/>
      <c r="Q1526" s="74"/>
      <c r="R1526" s="74"/>
      <c r="S1526" s="74"/>
      <c r="T1526" s="74"/>
      <c r="U1526" s="74"/>
      <c r="V1526" s="21"/>
      <c r="W1526" s="21"/>
      <c r="X1526" s="21"/>
      <c r="Y1526" s="21"/>
      <c r="Z1526" s="21"/>
      <c r="AA1526" s="21"/>
      <c r="AB1526" s="21"/>
      <c r="AC1526" s="21"/>
      <c r="AD1526" s="21"/>
      <c r="AE1526" s="21"/>
      <c r="AF1526" s="21"/>
      <c r="AG1526" s="21"/>
      <c r="AH1526" s="21"/>
      <c r="AI1526" s="21"/>
      <c r="AJ1526" s="21"/>
      <c r="AK1526" s="21"/>
      <c r="AL1526" s="21"/>
      <c r="AM1526" s="21"/>
      <c r="AN1526" s="21"/>
    </row>
    <row r="1527" spans="1:40" ht="14.5">
      <c r="A1527" s="74"/>
      <c r="B1527" s="74"/>
      <c r="C1527" s="74"/>
      <c r="D1527" s="74"/>
      <c r="E1527" s="74"/>
      <c r="F1527" s="74"/>
      <c r="G1527" s="74"/>
      <c r="H1527" s="74"/>
      <c r="I1527" s="74"/>
      <c r="J1527" s="74"/>
      <c r="K1527" s="74"/>
      <c r="L1527" s="74"/>
      <c r="M1527" s="74"/>
      <c r="N1527" s="74"/>
      <c r="O1527" s="74"/>
      <c r="P1527" s="74"/>
      <c r="Q1527" s="74"/>
      <c r="R1527" s="74"/>
      <c r="S1527" s="74"/>
      <c r="T1527" s="74"/>
      <c r="U1527" s="74"/>
      <c r="V1527" s="21"/>
      <c r="W1527" s="21"/>
      <c r="X1527" s="21"/>
      <c r="Y1527" s="21"/>
      <c r="Z1527" s="21"/>
      <c r="AA1527" s="21"/>
      <c r="AB1527" s="21"/>
      <c r="AC1527" s="21"/>
      <c r="AD1527" s="21"/>
      <c r="AE1527" s="21"/>
      <c r="AF1527" s="21"/>
      <c r="AG1527" s="21"/>
      <c r="AH1527" s="21"/>
      <c r="AI1527" s="21"/>
      <c r="AJ1527" s="21"/>
      <c r="AK1527" s="21"/>
      <c r="AL1527" s="21"/>
      <c r="AM1527" s="21"/>
      <c r="AN1527" s="21"/>
    </row>
    <row r="1528" spans="1:40" ht="14.5">
      <c r="A1528" s="74"/>
      <c r="B1528" s="74"/>
      <c r="C1528" s="74"/>
      <c r="D1528" s="74"/>
      <c r="E1528" s="74"/>
      <c r="F1528" s="74"/>
      <c r="G1528" s="74"/>
      <c r="H1528" s="74"/>
      <c r="I1528" s="74"/>
      <c r="J1528" s="74"/>
      <c r="K1528" s="74"/>
      <c r="L1528" s="74"/>
      <c r="M1528" s="74"/>
      <c r="N1528" s="74"/>
      <c r="O1528" s="74"/>
      <c r="P1528" s="74"/>
      <c r="Q1528" s="74"/>
      <c r="R1528" s="74"/>
      <c r="S1528" s="74"/>
      <c r="T1528" s="74"/>
      <c r="U1528" s="74"/>
      <c r="V1528" s="21"/>
      <c r="W1528" s="21"/>
      <c r="X1528" s="21"/>
      <c r="Y1528" s="21"/>
      <c r="Z1528" s="21"/>
      <c r="AA1528" s="21"/>
      <c r="AB1528" s="21"/>
      <c r="AC1528" s="21"/>
      <c r="AD1528" s="21"/>
      <c r="AE1528" s="21"/>
      <c r="AF1528" s="21"/>
      <c r="AG1528" s="21"/>
      <c r="AH1528" s="21"/>
      <c r="AI1528" s="21"/>
      <c r="AJ1528" s="21"/>
      <c r="AK1528" s="21"/>
      <c r="AL1528" s="21"/>
      <c r="AM1528" s="21"/>
      <c r="AN1528" s="21"/>
    </row>
    <row r="1529" spans="1:40" ht="14.5">
      <c r="A1529" s="74"/>
      <c r="B1529" s="74"/>
      <c r="C1529" s="74"/>
      <c r="D1529" s="74"/>
      <c r="E1529" s="74"/>
      <c r="F1529" s="74"/>
      <c r="G1529" s="74"/>
      <c r="H1529" s="74"/>
      <c r="I1529" s="74"/>
      <c r="J1529" s="74"/>
      <c r="K1529" s="74"/>
      <c r="L1529" s="74"/>
      <c r="M1529" s="74"/>
      <c r="N1529" s="74"/>
      <c r="O1529" s="74"/>
      <c r="P1529" s="74"/>
      <c r="Q1529" s="74"/>
      <c r="R1529" s="74"/>
      <c r="S1529" s="74"/>
      <c r="T1529" s="74"/>
      <c r="U1529" s="74"/>
      <c r="V1529" s="21"/>
      <c r="W1529" s="21"/>
      <c r="X1529" s="21"/>
      <c r="Y1529" s="21"/>
      <c r="Z1529" s="21"/>
      <c r="AA1529" s="21"/>
      <c r="AB1529" s="21"/>
      <c r="AC1529" s="21"/>
      <c r="AD1529" s="21"/>
      <c r="AE1529" s="21"/>
      <c r="AF1529" s="21"/>
      <c r="AG1529" s="21"/>
      <c r="AH1529" s="21"/>
      <c r="AI1529" s="21"/>
      <c r="AJ1529" s="21"/>
      <c r="AK1529" s="21"/>
      <c r="AL1529" s="21"/>
      <c r="AM1529" s="21"/>
      <c r="AN1529" s="21"/>
    </row>
    <row r="1530" spans="1:40" ht="14.5">
      <c r="A1530" s="74"/>
      <c r="B1530" s="74"/>
      <c r="C1530" s="74"/>
      <c r="D1530" s="74"/>
      <c r="E1530" s="74"/>
      <c r="F1530" s="74"/>
      <c r="G1530" s="74"/>
      <c r="H1530" s="74"/>
      <c r="I1530" s="74"/>
      <c r="J1530" s="74"/>
      <c r="K1530" s="74"/>
      <c r="L1530" s="74"/>
      <c r="M1530" s="74"/>
      <c r="N1530" s="74"/>
      <c r="O1530" s="74"/>
      <c r="P1530" s="74"/>
      <c r="Q1530" s="74"/>
      <c r="R1530" s="74"/>
      <c r="S1530" s="74"/>
      <c r="T1530" s="74"/>
      <c r="U1530" s="74"/>
      <c r="V1530" s="21"/>
      <c r="W1530" s="21"/>
      <c r="X1530" s="21"/>
      <c r="Y1530" s="21"/>
      <c r="Z1530" s="21"/>
      <c r="AA1530" s="21"/>
      <c r="AB1530" s="21"/>
      <c r="AC1530" s="21"/>
      <c r="AD1530" s="21"/>
      <c r="AE1530" s="21"/>
      <c r="AF1530" s="21"/>
      <c r="AG1530" s="21"/>
      <c r="AH1530" s="21"/>
      <c r="AI1530" s="21"/>
      <c r="AJ1530" s="21"/>
      <c r="AK1530" s="21"/>
      <c r="AL1530" s="21"/>
      <c r="AM1530" s="21"/>
      <c r="AN1530" s="21"/>
    </row>
    <row r="1531" spans="1:40" ht="14.5">
      <c r="A1531" s="74"/>
      <c r="B1531" s="74"/>
      <c r="C1531" s="74"/>
      <c r="D1531" s="74"/>
      <c r="E1531" s="74"/>
      <c r="F1531" s="74"/>
      <c r="G1531" s="74"/>
      <c r="H1531" s="74"/>
      <c r="I1531" s="74"/>
      <c r="J1531" s="74"/>
      <c r="K1531" s="74"/>
      <c r="L1531" s="74"/>
      <c r="M1531" s="74"/>
      <c r="N1531" s="74"/>
      <c r="O1531" s="74"/>
      <c r="P1531" s="74"/>
      <c r="Q1531" s="74"/>
      <c r="R1531" s="74"/>
      <c r="S1531" s="74"/>
      <c r="T1531" s="74"/>
      <c r="U1531" s="74"/>
      <c r="V1531" s="21"/>
      <c r="W1531" s="21"/>
      <c r="X1531" s="21"/>
      <c r="Y1531" s="21"/>
      <c r="Z1531" s="21"/>
      <c r="AA1531" s="21"/>
      <c r="AB1531" s="21"/>
      <c r="AC1531" s="21"/>
      <c r="AD1531" s="21"/>
      <c r="AE1531" s="21"/>
      <c r="AF1531" s="21"/>
      <c r="AG1531" s="21"/>
      <c r="AH1531" s="21"/>
      <c r="AI1531" s="21"/>
      <c r="AJ1531" s="21"/>
      <c r="AK1531" s="21"/>
      <c r="AL1531" s="21"/>
      <c r="AM1531" s="21"/>
      <c r="AN1531" s="21"/>
    </row>
    <row r="1532" spans="1:40" ht="14.5">
      <c r="A1532" s="74"/>
      <c r="B1532" s="74"/>
      <c r="C1532" s="74"/>
      <c r="D1532" s="74"/>
      <c r="E1532" s="74"/>
      <c r="F1532" s="74"/>
      <c r="G1532" s="74"/>
      <c r="H1532" s="74"/>
      <c r="I1532" s="74"/>
      <c r="J1532" s="74"/>
      <c r="K1532" s="74"/>
      <c r="L1532" s="74"/>
      <c r="M1532" s="74"/>
      <c r="N1532" s="74"/>
      <c r="O1532" s="74"/>
      <c r="P1532" s="74"/>
      <c r="Q1532" s="74"/>
      <c r="R1532" s="74"/>
      <c r="S1532" s="74"/>
      <c r="T1532" s="74"/>
      <c r="U1532" s="74"/>
      <c r="V1532" s="21"/>
      <c r="W1532" s="21"/>
      <c r="X1532" s="21"/>
      <c r="Y1532" s="21"/>
      <c r="Z1532" s="21"/>
      <c r="AA1532" s="21"/>
      <c r="AB1532" s="21"/>
      <c r="AC1532" s="21"/>
      <c r="AD1532" s="21"/>
      <c r="AE1532" s="21"/>
      <c r="AF1532" s="21"/>
      <c r="AG1532" s="21"/>
      <c r="AH1532" s="21"/>
      <c r="AI1532" s="21"/>
      <c r="AJ1532" s="21"/>
      <c r="AK1532" s="21"/>
      <c r="AL1532" s="21"/>
      <c r="AM1532" s="21"/>
      <c r="AN1532" s="21"/>
    </row>
    <row r="1533" spans="1:40" ht="14.5">
      <c r="A1533" s="74"/>
      <c r="B1533" s="74"/>
      <c r="C1533" s="74"/>
      <c r="D1533" s="74"/>
      <c r="E1533" s="74"/>
      <c r="F1533" s="74"/>
      <c r="G1533" s="74"/>
      <c r="H1533" s="74"/>
      <c r="I1533" s="74"/>
      <c r="J1533" s="74"/>
      <c r="K1533" s="74"/>
      <c r="L1533" s="74"/>
      <c r="M1533" s="74"/>
      <c r="N1533" s="74"/>
      <c r="O1533" s="74"/>
      <c r="P1533" s="74"/>
      <c r="Q1533" s="74"/>
      <c r="R1533" s="74"/>
      <c r="S1533" s="74"/>
      <c r="T1533" s="74"/>
      <c r="U1533" s="74"/>
      <c r="V1533" s="21"/>
      <c r="W1533" s="21"/>
      <c r="X1533" s="21"/>
      <c r="Y1533" s="21"/>
      <c r="Z1533" s="21"/>
      <c r="AA1533" s="21"/>
      <c r="AB1533" s="21"/>
      <c r="AC1533" s="21"/>
      <c r="AD1533" s="21"/>
      <c r="AE1533" s="21"/>
      <c r="AF1533" s="21"/>
      <c r="AG1533" s="21"/>
      <c r="AH1533" s="21"/>
      <c r="AI1533" s="21"/>
      <c r="AJ1533" s="21"/>
      <c r="AK1533" s="21"/>
      <c r="AL1533" s="21"/>
      <c r="AM1533" s="21"/>
      <c r="AN1533" s="21"/>
    </row>
    <row r="1534" spans="1:40" ht="14.5">
      <c r="A1534" s="74"/>
      <c r="B1534" s="74"/>
      <c r="C1534" s="74"/>
      <c r="D1534" s="74"/>
      <c r="E1534" s="74"/>
      <c r="F1534" s="74"/>
      <c r="G1534" s="74"/>
      <c r="H1534" s="74"/>
      <c r="I1534" s="74"/>
      <c r="J1534" s="74"/>
      <c r="K1534" s="74"/>
      <c r="L1534" s="74"/>
      <c r="M1534" s="74"/>
      <c r="N1534" s="74"/>
      <c r="O1534" s="74"/>
      <c r="P1534" s="74"/>
      <c r="Q1534" s="74"/>
      <c r="R1534" s="74"/>
      <c r="S1534" s="74"/>
      <c r="T1534" s="74"/>
      <c r="U1534" s="74"/>
      <c r="V1534" s="21"/>
      <c r="W1534" s="21"/>
      <c r="X1534" s="21"/>
      <c r="Y1534" s="21"/>
      <c r="Z1534" s="21"/>
      <c r="AA1534" s="21"/>
      <c r="AB1534" s="21"/>
      <c r="AC1534" s="21"/>
      <c r="AD1534" s="21"/>
      <c r="AE1534" s="21"/>
      <c r="AF1534" s="21"/>
      <c r="AG1534" s="21"/>
      <c r="AH1534" s="21"/>
      <c r="AI1534" s="21"/>
      <c r="AJ1534" s="21"/>
      <c r="AK1534" s="21"/>
      <c r="AL1534" s="21"/>
      <c r="AM1534" s="21"/>
      <c r="AN1534" s="21"/>
    </row>
    <row r="1535" spans="1:40" ht="14.5">
      <c r="A1535" s="74"/>
      <c r="B1535" s="74"/>
      <c r="C1535" s="74"/>
      <c r="D1535" s="74"/>
      <c r="E1535" s="74"/>
      <c r="F1535" s="74"/>
      <c r="G1535" s="74"/>
      <c r="H1535" s="74"/>
      <c r="I1535" s="74"/>
      <c r="J1535" s="74"/>
      <c r="K1535" s="74"/>
      <c r="L1535" s="74"/>
      <c r="M1535" s="74"/>
      <c r="N1535" s="74"/>
      <c r="O1535" s="74"/>
      <c r="P1535" s="74"/>
      <c r="Q1535" s="74"/>
      <c r="R1535" s="74"/>
      <c r="S1535" s="74"/>
      <c r="T1535" s="74"/>
      <c r="U1535" s="74"/>
      <c r="V1535" s="21"/>
      <c r="W1535" s="21"/>
      <c r="X1535" s="21"/>
      <c r="Y1535" s="21"/>
      <c r="Z1535" s="21"/>
      <c r="AA1535" s="21"/>
      <c r="AB1535" s="21"/>
      <c r="AC1535" s="21"/>
      <c r="AD1535" s="21"/>
      <c r="AE1535" s="21"/>
      <c r="AF1535" s="21"/>
      <c r="AG1535" s="21"/>
      <c r="AH1535" s="21"/>
      <c r="AI1535" s="21"/>
      <c r="AJ1535" s="21"/>
      <c r="AK1535" s="21"/>
      <c r="AL1535" s="21"/>
      <c r="AM1535" s="21"/>
      <c r="AN1535" s="21"/>
    </row>
    <row r="1536" spans="1:40" ht="14.5">
      <c r="A1536" s="74"/>
      <c r="B1536" s="74"/>
      <c r="C1536" s="74"/>
      <c r="D1536" s="74"/>
      <c r="E1536" s="74"/>
      <c r="F1536" s="74"/>
      <c r="G1536" s="74"/>
      <c r="H1536" s="74"/>
      <c r="I1536" s="74"/>
      <c r="J1536" s="74"/>
      <c r="K1536" s="74"/>
      <c r="L1536" s="74"/>
      <c r="M1536" s="74"/>
      <c r="N1536" s="74"/>
      <c r="O1536" s="74"/>
      <c r="P1536" s="74"/>
      <c r="Q1536" s="74"/>
      <c r="R1536" s="74"/>
      <c r="S1536" s="74"/>
      <c r="T1536" s="74"/>
      <c r="U1536" s="74"/>
      <c r="V1536" s="21"/>
      <c r="W1536" s="21"/>
      <c r="X1536" s="21"/>
      <c r="Y1536" s="21"/>
      <c r="Z1536" s="21"/>
      <c r="AA1536" s="21"/>
      <c r="AB1536" s="21"/>
      <c r="AC1536" s="21"/>
      <c r="AD1536" s="21"/>
      <c r="AE1536" s="21"/>
      <c r="AF1536" s="21"/>
      <c r="AG1536" s="21"/>
      <c r="AH1536" s="21"/>
      <c r="AI1536" s="21"/>
      <c r="AJ1536" s="21"/>
      <c r="AK1536" s="21"/>
      <c r="AL1536" s="21"/>
      <c r="AM1536" s="21"/>
      <c r="AN1536" s="21"/>
    </row>
    <row r="1537" spans="1:40" ht="14.5">
      <c r="A1537" s="74"/>
      <c r="B1537" s="74"/>
      <c r="C1537" s="74"/>
      <c r="D1537" s="74"/>
      <c r="E1537" s="74"/>
      <c r="F1537" s="74"/>
      <c r="G1537" s="74"/>
      <c r="H1537" s="74"/>
      <c r="I1537" s="74"/>
      <c r="J1537" s="74"/>
      <c r="K1537" s="74"/>
      <c r="L1537" s="74"/>
      <c r="M1537" s="74"/>
      <c r="N1537" s="74"/>
      <c r="O1537" s="74"/>
      <c r="P1537" s="74"/>
      <c r="Q1537" s="74"/>
      <c r="R1537" s="74"/>
      <c r="S1537" s="74"/>
      <c r="T1537" s="74"/>
      <c r="U1537" s="74"/>
      <c r="V1537" s="21"/>
      <c r="W1537" s="21"/>
      <c r="X1537" s="21"/>
      <c r="Y1537" s="21"/>
      <c r="Z1537" s="21"/>
      <c r="AA1537" s="21"/>
      <c r="AB1537" s="21"/>
      <c r="AC1537" s="21"/>
      <c r="AD1537" s="21"/>
      <c r="AE1537" s="21"/>
      <c r="AF1537" s="21"/>
      <c r="AG1537" s="21"/>
      <c r="AH1537" s="21"/>
      <c r="AI1537" s="21"/>
      <c r="AJ1537" s="21"/>
      <c r="AK1537" s="21"/>
      <c r="AL1537" s="21"/>
      <c r="AM1537" s="21"/>
      <c r="AN1537" s="21"/>
    </row>
    <row r="1538" spans="1:40" ht="14.5">
      <c r="A1538" s="74"/>
      <c r="B1538" s="74"/>
      <c r="C1538" s="74"/>
      <c r="D1538" s="74"/>
      <c r="E1538" s="74"/>
      <c r="F1538" s="74"/>
      <c r="G1538" s="74"/>
      <c r="H1538" s="74"/>
      <c r="I1538" s="74"/>
      <c r="J1538" s="74"/>
      <c r="K1538" s="74"/>
      <c r="L1538" s="74"/>
      <c r="M1538" s="74"/>
      <c r="N1538" s="74"/>
      <c r="O1538" s="74"/>
      <c r="P1538" s="74"/>
      <c r="Q1538" s="74"/>
      <c r="R1538" s="74"/>
      <c r="S1538" s="74"/>
      <c r="T1538" s="74"/>
      <c r="U1538" s="74"/>
      <c r="V1538" s="21"/>
      <c r="W1538" s="21"/>
      <c r="X1538" s="21"/>
      <c r="Y1538" s="21"/>
      <c r="Z1538" s="21"/>
      <c r="AA1538" s="21"/>
      <c r="AB1538" s="21"/>
      <c r="AC1538" s="21"/>
      <c r="AD1538" s="21"/>
      <c r="AE1538" s="21"/>
      <c r="AF1538" s="21"/>
      <c r="AG1538" s="21"/>
      <c r="AH1538" s="21"/>
      <c r="AI1538" s="21"/>
      <c r="AJ1538" s="21"/>
      <c r="AK1538" s="21"/>
      <c r="AL1538" s="21"/>
      <c r="AM1538" s="21"/>
      <c r="AN1538" s="21"/>
    </row>
    <row r="1539" spans="1:40" ht="14.5">
      <c r="A1539" s="74"/>
      <c r="B1539" s="74"/>
      <c r="C1539" s="74"/>
      <c r="D1539" s="74"/>
      <c r="E1539" s="74"/>
      <c r="F1539" s="74"/>
      <c r="G1539" s="74"/>
      <c r="H1539" s="74"/>
      <c r="I1539" s="74"/>
      <c r="J1539" s="74"/>
      <c r="K1539" s="74"/>
      <c r="L1539" s="74"/>
      <c r="M1539" s="74"/>
      <c r="N1539" s="74"/>
      <c r="O1539" s="74"/>
      <c r="P1539" s="74"/>
      <c r="Q1539" s="74"/>
      <c r="R1539" s="74"/>
      <c r="S1539" s="74"/>
      <c r="T1539" s="74"/>
      <c r="U1539" s="74"/>
      <c r="V1539" s="21"/>
      <c r="W1539" s="21"/>
      <c r="X1539" s="21"/>
      <c r="Y1539" s="21"/>
      <c r="Z1539" s="21"/>
      <c r="AA1539" s="21"/>
      <c r="AB1539" s="21"/>
      <c r="AC1539" s="21"/>
      <c r="AD1539" s="21"/>
      <c r="AE1539" s="21"/>
      <c r="AF1539" s="21"/>
      <c r="AG1539" s="21"/>
      <c r="AH1539" s="21"/>
      <c r="AI1539" s="21"/>
      <c r="AJ1539" s="21"/>
      <c r="AK1539" s="21"/>
      <c r="AL1539" s="21"/>
      <c r="AM1539" s="21"/>
      <c r="AN1539" s="21"/>
    </row>
    <row r="1540" spans="1:40" ht="14.5">
      <c r="A1540" s="74"/>
      <c r="B1540" s="74"/>
      <c r="C1540" s="74"/>
      <c r="D1540" s="74"/>
      <c r="E1540" s="74"/>
      <c r="F1540" s="74"/>
      <c r="G1540" s="74"/>
      <c r="H1540" s="74"/>
      <c r="I1540" s="74"/>
      <c r="J1540" s="74"/>
      <c r="K1540" s="74"/>
      <c r="L1540" s="74"/>
      <c r="M1540" s="74"/>
      <c r="N1540" s="74"/>
      <c r="O1540" s="74"/>
      <c r="P1540" s="74"/>
      <c r="Q1540" s="74"/>
      <c r="R1540" s="74"/>
      <c r="S1540" s="74"/>
      <c r="T1540" s="74"/>
      <c r="U1540" s="74"/>
      <c r="V1540" s="21"/>
      <c r="W1540" s="21"/>
      <c r="X1540" s="21"/>
      <c r="Y1540" s="21"/>
      <c r="Z1540" s="21"/>
      <c r="AA1540" s="21"/>
      <c r="AB1540" s="21"/>
      <c r="AC1540" s="21"/>
      <c r="AD1540" s="21"/>
      <c r="AE1540" s="21"/>
      <c r="AF1540" s="21"/>
      <c r="AG1540" s="21"/>
      <c r="AH1540" s="21"/>
      <c r="AI1540" s="21"/>
      <c r="AJ1540" s="21"/>
      <c r="AK1540" s="21"/>
      <c r="AL1540" s="21"/>
      <c r="AM1540" s="21"/>
      <c r="AN1540" s="21"/>
    </row>
    <row r="1541" spans="1:40" ht="14.5">
      <c r="A1541" s="74"/>
      <c r="B1541" s="74"/>
      <c r="C1541" s="74"/>
      <c r="D1541" s="74"/>
      <c r="E1541" s="74"/>
      <c r="F1541" s="74"/>
      <c r="G1541" s="74"/>
      <c r="H1541" s="74"/>
      <c r="I1541" s="74"/>
      <c r="J1541" s="74"/>
      <c r="K1541" s="74"/>
      <c r="L1541" s="74"/>
      <c r="M1541" s="74"/>
      <c r="N1541" s="74"/>
      <c r="O1541" s="74"/>
      <c r="P1541" s="74"/>
      <c r="Q1541" s="74"/>
      <c r="R1541" s="74"/>
      <c r="S1541" s="74"/>
      <c r="T1541" s="74"/>
      <c r="U1541" s="74"/>
      <c r="V1541" s="21"/>
      <c r="W1541" s="21"/>
      <c r="X1541" s="21"/>
      <c r="Y1541" s="21"/>
      <c r="Z1541" s="21"/>
      <c r="AA1541" s="21"/>
      <c r="AB1541" s="21"/>
      <c r="AC1541" s="21"/>
      <c r="AD1541" s="21"/>
      <c r="AE1541" s="21"/>
      <c r="AF1541" s="21"/>
      <c r="AG1541" s="21"/>
      <c r="AH1541" s="21"/>
      <c r="AI1541" s="21"/>
      <c r="AJ1541" s="21"/>
      <c r="AK1541" s="21"/>
      <c r="AL1541" s="21"/>
      <c r="AM1541" s="21"/>
      <c r="AN1541" s="21"/>
    </row>
    <row r="1542" spans="1:40" ht="14.5">
      <c r="A1542" s="74"/>
      <c r="B1542" s="74"/>
      <c r="C1542" s="74"/>
      <c r="D1542" s="74"/>
      <c r="E1542" s="74"/>
      <c r="F1542" s="74"/>
      <c r="G1542" s="74"/>
      <c r="H1542" s="74"/>
      <c r="I1542" s="74"/>
      <c r="J1542" s="74"/>
      <c r="K1542" s="74"/>
      <c r="L1542" s="74"/>
      <c r="M1542" s="74"/>
      <c r="N1542" s="74"/>
      <c r="O1542" s="74"/>
      <c r="P1542" s="74"/>
      <c r="Q1542" s="74"/>
      <c r="R1542" s="74"/>
      <c r="S1542" s="74"/>
      <c r="T1542" s="74"/>
      <c r="U1542" s="74"/>
      <c r="V1542" s="21"/>
      <c r="W1542" s="21"/>
      <c r="X1542" s="21"/>
      <c r="Y1542" s="21"/>
      <c r="Z1542" s="21"/>
      <c r="AA1542" s="21"/>
      <c r="AB1542" s="21"/>
      <c r="AC1542" s="21"/>
      <c r="AD1542" s="21"/>
      <c r="AE1542" s="21"/>
      <c r="AF1542" s="21"/>
      <c r="AG1542" s="21"/>
      <c r="AH1542" s="21"/>
      <c r="AI1542" s="21"/>
      <c r="AJ1542" s="21"/>
      <c r="AK1542" s="21"/>
      <c r="AL1542" s="21"/>
      <c r="AM1542" s="21"/>
      <c r="AN1542" s="21"/>
    </row>
    <row r="1543" spans="1:40" ht="14.5">
      <c r="A1543" s="74"/>
      <c r="B1543" s="74"/>
      <c r="C1543" s="74"/>
      <c r="D1543" s="74"/>
      <c r="E1543" s="74"/>
      <c r="F1543" s="74"/>
      <c r="G1543" s="74"/>
      <c r="H1543" s="74"/>
      <c r="I1543" s="74"/>
      <c r="J1543" s="74"/>
      <c r="K1543" s="74"/>
      <c r="L1543" s="74"/>
      <c r="M1543" s="74"/>
      <c r="N1543" s="74"/>
      <c r="O1543" s="74"/>
      <c r="P1543" s="74"/>
      <c r="Q1543" s="74"/>
      <c r="R1543" s="74"/>
      <c r="S1543" s="74"/>
      <c r="T1543" s="74"/>
      <c r="U1543" s="74"/>
      <c r="V1543" s="21"/>
      <c r="W1543" s="21"/>
      <c r="X1543" s="21"/>
      <c r="Y1543" s="21"/>
      <c r="Z1543" s="21"/>
      <c r="AA1543" s="21"/>
      <c r="AB1543" s="21"/>
      <c r="AC1543" s="21"/>
      <c r="AD1543" s="21"/>
      <c r="AE1543" s="21"/>
      <c r="AF1543" s="21"/>
      <c r="AG1543" s="21"/>
      <c r="AH1543" s="21"/>
      <c r="AI1543" s="21"/>
      <c r="AJ1543" s="21"/>
      <c r="AK1543" s="21"/>
      <c r="AL1543" s="21"/>
      <c r="AM1543" s="21"/>
      <c r="AN1543" s="21"/>
    </row>
    <row r="1544" spans="1:40" ht="14.5">
      <c r="A1544" s="74"/>
      <c r="B1544" s="74"/>
      <c r="C1544" s="74"/>
      <c r="D1544" s="74"/>
      <c r="E1544" s="74"/>
      <c r="F1544" s="74"/>
      <c r="G1544" s="74"/>
      <c r="H1544" s="74"/>
      <c r="I1544" s="74"/>
      <c r="J1544" s="74"/>
      <c r="K1544" s="74"/>
      <c r="L1544" s="74"/>
      <c r="M1544" s="74"/>
      <c r="N1544" s="74"/>
      <c r="O1544" s="74"/>
      <c r="P1544" s="74"/>
      <c r="Q1544" s="74"/>
      <c r="R1544" s="74"/>
      <c r="S1544" s="74"/>
      <c r="T1544" s="74"/>
      <c r="U1544" s="74"/>
      <c r="V1544" s="21"/>
      <c r="W1544" s="21"/>
      <c r="X1544" s="21"/>
      <c r="Y1544" s="21"/>
      <c r="Z1544" s="21"/>
      <c r="AA1544" s="21"/>
      <c r="AB1544" s="21"/>
      <c r="AC1544" s="21"/>
      <c r="AD1544" s="21"/>
      <c r="AE1544" s="21"/>
      <c r="AF1544" s="21"/>
      <c r="AG1544" s="21"/>
      <c r="AH1544" s="21"/>
      <c r="AI1544" s="21"/>
      <c r="AJ1544" s="21"/>
      <c r="AK1544" s="21"/>
      <c r="AL1544" s="21"/>
      <c r="AM1544" s="21"/>
      <c r="AN1544" s="21"/>
    </row>
    <row r="1545" spans="1:40" ht="14.5">
      <c r="A1545" s="74"/>
      <c r="B1545" s="74"/>
      <c r="C1545" s="74"/>
      <c r="D1545" s="74"/>
      <c r="E1545" s="74"/>
      <c r="F1545" s="74"/>
      <c r="G1545" s="74"/>
      <c r="H1545" s="74"/>
      <c r="I1545" s="74"/>
      <c r="J1545" s="74"/>
      <c r="K1545" s="74"/>
      <c r="L1545" s="74"/>
      <c r="M1545" s="74"/>
      <c r="N1545" s="74"/>
      <c r="O1545" s="74"/>
      <c r="P1545" s="74"/>
      <c r="Q1545" s="74"/>
      <c r="R1545" s="74"/>
      <c r="S1545" s="74"/>
      <c r="T1545" s="74"/>
      <c r="U1545" s="74"/>
      <c r="V1545" s="21"/>
      <c r="W1545" s="21"/>
      <c r="X1545" s="21"/>
      <c r="Y1545" s="21"/>
      <c r="Z1545" s="21"/>
      <c r="AA1545" s="21"/>
      <c r="AB1545" s="21"/>
      <c r="AC1545" s="21"/>
      <c r="AD1545" s="21"/>
      <c r="AE1545" s="21"/>
      <c r="AF1545" s="21"/>
      <c r="AG1545" s="21"/>
      <c r="AH1545" s="21"/>
      <c r="AI1545" s="21"/>
      <c r="AJ1545" s="21"/>
      <c r="AK1545" s="21"/>
      <c r="AL1545" s="21"/>
      <c r="AM1545" s="21"/>
      <c r="AN1545" s="21"/>
    </row>
    <row r="1546" spans="1:40" ht="14.5">
      <c r="A1546" s="74"/>
      <c r="B1546" s="74"/>
      <c r="C1546" s="74"/>
      <c r="D1546" s="74"/>
      <c r="E1546" s="74"/>
      <c r="F1546" s="74"/>
      <c r="G1546" s="74"/>
      <c r="H1546" s="74"/>
      <c r="I1546" s="74"/>
      <c r="J1546" s="74"/>
      <c r="K1546" s="74"/>
      <c r="L1546" s="74"/>
      <c r="M1546" s="74"/>
      <c r="N1546" s="74"/>
      <c r="O1546" s="74"/>
      <c r="P1546" s="74"/>
      <c r="Q1546" s="74"/>
      <c r="R1546" s="74"/>
      <c r="S1546" s="74"/>
      <c r="T1546" s="74"/>
      <c r="U1546" s="74"/>
      <c r="V1546" s="21"/>
      <c r="W1546" s="21"/>
      <c r="X1546" s="21"/>
      <c r="Y1546" s="21"/>
      <c r="Z1546" s="21"/>
      <c r="AA1546" s="21"/>
      <c r="AB1546" s="21"/>
      <c r="AC1546" s="21"/>
      <c r="AD1546" s="21"/>
      <c r="AE1546" s="21"/>
      <c r="AF1546" s="21"/>
      <c r="AG1546" s="21"/>
      <c r="AH1546" s="21"/>
      <c r="AI1546" s="21"/>
      <c r="AJ1546" s="21"/>
      <c r="AK1546" s="21"/>
      <c r="AL1546" s="21"/>
      <c r="AM1546" s="21"/>
      <c r="AN1546" s="21"/>
    </row>
    <row r="1547" spans="1:40" ht="14.5">
      <c r="A1547" s="74"/>
      <c r="B1547" s="74"/>
      <c r="C1547" s="74"/>
      <c r="D1547" s="74"/>
      <c r="E1547" s="74"/>
      <c r="F1547" s="74"/>
      <c r="G1547" s="74"/>
      <c r="H1547" s="74"/>
      <c r="I1547" s="74"/>
      <c r="J1547" s="74"/>
      <c r="K1547" s="74"/>
      <c r="L1547" s="74"/>
      <c r="M1547" s="74"/>
      <c r="N1547" s="74"/>
      <c r="O1547" s="74"/>
      <c r="P1547" s="74"/>
      <c r="Q1547" s="74"/>
      <c r="R1547" s="74"/>
      <c r="S1547" s="74"/>
      <c r="T1547" s="74"/>
      <c r="U1547" s="74"/>
      <c r="V1547" s="21"/>
      <c r="W1547" s="21"/>
      <c r="X1547" s="21"/>
      <c r="Y1547" s="21"/>
      <c r="Z1547" s="21"/>
      <c r="AA1547" s="21"/>
      <c r="AB1547" s="21"/>
      <c r="AC1547" s="21"/>
      <c r="AD1547" s="21"/>
      <c r="AE1547" s="21"/>
      <c r="AF1547" s="21"/>
      <c r="AG1547" s="21"/>
      <c r="AH1547" s="21"/>
      <c r="AI1547" s="21"/>
      <c r="AJ1547" s="21"/>
      <c r="AK1547" s="21"/>
      <c r="AL1547" s="21"/>
      <c r="AM1547" s="21"/>
      <c r="AN1547" s="21"/>
    </row>
    <row r="1548" spans="1:40" ht="14.5">
      <c r="A1548" s="74"/>
      <c r="B1548" s="74"/>
      <c r="C1548" s="74"/>
      <c r="D1548" s="74"/>
      <c r="E1548" s="74"/>
      <c r="F1548" s="74"/>
      <c r="G1548" s="74"/>
      <c r="H1548" s="74"/>
      <c r="I1548" s="74"/>
      <c r="J1548" s="74"/>
      <c r="K1548" s="74"/>
      <c r="L1548" s="74"/>
      <c r="M1548" s="74"/>
      <c r="N1548" s="74"/>
      <c r="O1548" s="74"/>
      <c r="P1548" s="74"/>
      <c r="Q1548" s="74"/>
      <c r="R1548" s="74"/>
      <c r="S1548" s="74"/>
      <c r="T1548" s="74"/>
      <c r="U1548" s="74"/>
      <c r="V1548" s="21"/>
      <c r="W1548" s="21"/>
      <c r="X1548" s="21"/>
      <c r="Y1548" s="21"/>
      <c r="Z1548" s="21"/>
      <c r="AA1548" s="21"/>
      <c r="AB1548" s="21"/>
      <c r="AC1548" s="21"/>
      <c r="AD1548" s="21"/>
      <c r="AE1548" s="21"/>
      <c r="AF1548" s="21"/>
      <c r="AG1548" s="21"/>
      <c r="AH1548" s="21"/>
      <c r="AI1548" s="21"/>
      <c r="AJ1548" s="21"/>
      <c r="AK1548" s="21"/>
      <c r="AL1548" s="21"/>
      <c r="AM1548" s="21"/>
      <c r="AN1548" s="21"/>
    </row>
    <row r="1549" spans="1:40" ht="14.5">
      <c r="A1549" s="74"/>
      <c r="B1549" s="74"/>
      <c r="C1549" s="74"/>
      <c r="D1549" s="74"/>
      <c r="E1549" s="74"/>
      <c r="F1549" s="74"/>
      <c r="G1549" s="74"/>
      <c r="H1549" s="74"/>
      <c r="I1549" s="74"/>
      <c r="J1549" s="74"/>
      <c r="K1549" s="74"/>
      <c r="L1549" s="74"/>
      <c r="M1549" s="74"/>
      <c r="N1549" s="74"/>
      <c r="O1549" s="74"/>
      <c r="P1549" s="74"/>
      <c r="Q1549" s="74"/>
      <c r="R1549" s="74"/>
      <c r="S1549" s="74"/>
      <c r="T1549" s="74"/>
      <c r="U1549" s="74"/>
      <c r="V1549" s="21"/>
      <c r="W1549" s="21"/>
      <c r="X1549" s="21"/>
      <c r="Y1549" s="21"/>
      <c r="Z1549" s="21"/>
      <c r="AA1549" s="21"/>
      <c r="AB1549" s="21"/>
      <c r="AC1549" s="21"/>
      <c r="AD1549" s="21"/>
      <c r="AE1549" s="21"/>
      <c r="AF1549" s="21"/>
      <c r="AG1549" s="21"/>
      <c r="AH1549" s="21"/>
      <c r="AI1549" s="21"/>
      <c r="AJ1549" s="21"/>
      <c r="AK1549" s="21"/>
      <c r="AL1549" s="21"/>
      <c r="AM1549" s="21"/>
      <c r="AN1549" s="21"/>
    </row>
    <row r="1550" spans="1:40" ht="14.5">
      <c r="A1550" s="74"/>
      <c r="B1550" s="74"/>
      <c r="C1550" s="74"/>
      <c r="D1550" s="74"/>
      <c r="E1550" s="74"/>
      <c r="F1550" s="74"/>
      <c r="G1550" s="74"/>
      <c r="H1550" s="74"/>
      <c r="I1550" s="74"/>
      <c r="J1550" s="74"/>
      <c r="K1550" s="74"/>
      <c r="L1550" s="74"/>
      <c r="M1550" s="74"/>
      <c r="N1550" s="74"/>
      <c r="O1550" s="74"/>
      <c r="P1550" s="74"/>
      <c r="Q1550" s="74"/>
      <c r="R1550" s="74"/>
      <c r="S1550" s="74"/>
      <c r="T1550" s="74"/>
      <c r="U1550" s="74"/>
      <c r="V1550" s="21"/>
      <c r="W1550" s="21"/>
      <c r="X1550" s="21"/>
      <c r="Y1550" s="21"/>
      <c r="Z1550" s="21"/>
      <c r="AA1550" s="21"/>
      <c r="AB1550" s="21"/>
      <c r="AC1550" s="21"/>
      <c r="AD1550" s="21"/>
      <c r="AE1550" s="21"/>
      <c r="AF1550" s="21"/>
      <c r="AG1550" s="21"/>
      <c r="AH1550" s="21"/>
      <c r="AI1550" s="21"/>
      <c r="AJ1550" s="21"/>
      <c r="AK1550" s="21"/>
      <c r="AL1550" s="21"/>
      <c r="AM1550" s="21"/>
      <c r="AN1550" s="21"/>
    </row>
    <row r="1551" spans="1:40" ht="14.5">
      <c r="A1551" s="74"/>
      <c r="B1551" s="74"/>
      <c r="C1551" s="74"/>
      <c r="D1551" s="74"/>
      <c r="E1551" s="74"/>
      <c r="F1551" s="74"/>
      <c r="G1551" s="74"/>
      <c r="H1551" s="74"/>
      <c r="I1551" s="74"/>
      <c r="J1551" s="74"/>
      <c r="K1551" s="74"/>
      <c r="L1551" s="74"/>
      <c r="M1551" s="74"/>
      <c r="N1551" s="74"/>
      <c r="O1551" s="74"/>
      <c r="P1551" s="74"/>
      <c r="Q1551" s="74"/>
      <c r="R1551" s="74"/>
      <c r="S1551" s="74"/>
      <c r="T1551" s="74"/>
      <c r="U1551" s="74"/>
      <c r="V1551" s="21"/>
      <c r="W1551" s="21"/>
      <c r="X1551" s="21"/>
      <c r="Y1551" s="21"/>
      <c r="Z1551" s="21"/>
      <c r="AA1551" s="21"/>
      <c r="AB1551" s="21"/>
      <c r="AC1551" s="21"/>
      <c r="AD1551" s="21"/>
      <c r="AE1551" s="21"/>
      <c r="AF1551" s="21"/>
      <c r="AG1551" s="21"/>
      <c r="AH1551" s="21"/>
      <c r="AI1551" s="21"/>
      <c r="AJ1551" s="21"/>
      <c r="AK1551" s="21"/>
      <c r="AL1551" s="21"/>
      <c r="AM1551" s="21"/>
      <c r="AN1551" s="21"/>
    </row>
    <row r="1552" spans="1:40" ht="14.5">
      <c r="A1552" s="74"/>
      <c r="B1552" s="74"/>
      <c r="C1552" s="74"/>
      <c r="D1552" s="74"/>
      <c r="E1552" s="74"/>
      <c r="F1552" s="74"/>
      <c r="G1552" s="74"/>
      <c r="H1552" s="74"/>
      <c r="I1552" s="74"/>
      <c r="J1552" s="74"/>
      <c r="K1552" s="74"/>
      <c r="L1552" s="74"/>
      <c r="M1552" s="74"/>
      <c r="N1552" s="74"/>
      <c r="O1552" s="74"/>
      <c r="P1552" s="74"/>
      <c r="Q1552" s="74"/>
      <c r="R1552" s="74"/>
      <c r="S1552" s="74"/>
      <c r="T1552" s="74"/>
      <c r="U1552" s="74"/>
      <c r="V1552" s="21"/>
      <c r="W1552" s="21"/>
      <c r="X1552" s="21"/>
      <c r="Y1552" s="21"/>
      <c r="Z1552" s="21"/>
      <c r="AA1552" s="21"/>
      <c r="AB1552" s="21"/>
      <c r="AC1552" s="21"/>
      <c r="AD1552" s="21"/>
      <c r="AE1552" s="21"/>
      <c r="AF1552" s="21"/>
      <c r="AG1552" s="21"/>
      <c r="AH1552" s="21"/>
      <c r="AI1552" s="21"/>
      <c r="AJ1552" s="21"/>
      <c r="AK1552" s="21"/>
      <c r="AL1552" s="21"/>
      <c r="AM1552" s="21"/>
      <c r="AN1552" s="21"/>
    </row>
    <row r="1553" spans="1:40" ht="14.5">
      <c r="A1553" s="74"/>
      <c r="B1553" s="74"/>
      <c r="C1553" s="74"/>
      <c r="D1553" s="74"/>
      <c r="E1553" s="74"/>
      <c r="F1553" s="74"/>
      <c r="G1553" s="74"/>
      <c r="H1553" s="74"/>
      <c r="I1553" s="74"/>
      <c r="J1553" s="74"/>
      <c r="K1553" s="74"/>
      <c r="L1553" s="74"/>
      <c r="M1553" s="74"/>
      <c r="N1553" s="74"/>
      <c r="O1553" s="74"/>
      <c r="P1553" s="74"/>
      <c r="Q1553" s="74"/>
      <c r="R1553" s="74"/>
      <c r="S1553" s="74"/>
      <c r="T1553" s="74"/>
      <c r="U1553" s="74"/>
      <c r="V1553" s="21"/>
      <c r="W1553" s="21"/>
      <c r="X1553" s="21"/>
      <c r="Y1553" s="21"/>
      <c r="Z1553" s="21"/>
      <c r="AA1553" s="21"/>
      <c r="AB1553" s="21"/>
      <c r="AC1553" s="21"/>
      <c r="AD1553" s="21"/>
      <c r="AE1553" s="21"/>
      <c r="AF1553" s="21"/>
      <c r="AG1553" s="21"/>
      <c r="AH1553" s="21"/>
      <c r="AI1553" s="21"/>
      <c r="AJ1553" s="21"/>
      <c r="AK1553" s="21"/>
      <c r="AL1553" s="21"/>
      <c r="AM1553" s="21"/>
      <c r="AN1553" s="21"/>
    </row>
    <row r="1554" spans="1:40" ht="14.5">
      <c r="A1554" s="74"/>
      <c r="B1554" s="74"/>
      <c r="C1554" s="74"/>
      <c r="D1554" s="74"/>
      <c r="E1554" s="74"/>
      <c r="F1554" s="74"/>
      <c r="G1554" s="74"/>
      <c r="H1554" s="74"/>
      <c r="I1554" s="74"/>
      <c r="J1554" s="74"/>
      <c r="K1554" s="74"/>
      <c r="L1554" s="74"/>
      <c r="M1554" s="74"/>
      <c r="N1554" s="74"/>
      <c r="O1554" s="74"/>
      <c r="P1554" s="74"/>
      <c r="Q1554" s="74"/>
      <c r="R1554" s="74"/>
      <c r="S1554" s="74"/>
      <c r="T1554" s="74"/>
      <c r="U1554" s="74"/>
      <c r="V1554" s="21"/>
      <c r="W1554" s="21"/>
      <c r="X1554" s="21"/>
      <c r="Y1554" s="21"/>
      <c r="Z1554" s="21"/>
      <c r="AA1554" s="21"/>
      <c r="AB1554" s="21"/>
      <c r="AC1554" s="21"/>
      <c r="AD1554" s="21"/>
      <c r="AE1554" s="21"/>
      <c r="AF1554" s="21"/>
      <c r="AG1554" s="21"/>
      <c r="AH1554" s="21"/>
      <c r="AI1554" s="21"/>
      <c r="AJ1554" s="21"/>
      <c r="AK1554" s="21"/>
      <c r="AL1554" s="21"/>
      <c r="AM1554" s="21"/>
      <c r="AN1554" s="21"/>
    </row>
    <row r="1555" spans="1:40" ht="14.5">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21"/>
      <c r="W1555" s="21"/>
      <c r="X1555" s="21"/>
      <c r="Y1555" s="21"/>
      <c r="Z1555" s="21"/>
      <c r="AA1555" s="21"/>
      <c r="AB1555" s="21"/>
      <c r="AC1555" s="21"/>
      <c r="AD1555" s="21"/>
      <c r="AE1555" s="21"/>
      <c r="AF1555" s="21"/>
      <c r="AG1555" s="21"/>
      <c r="AH1555" s="21"/>
      <c r="AI1555" s="21"/>
      <c r="AJ1555" s="21"/>
      <c r="AK1555" s="21"/>
      <c r="AL1555" s="21"/>
      <c r="AM1555" s="21"/>
      <c r="AN1555" s="21"/>
    </row>
    <row r="1556" spans="1:40" ht="14.5">
      <c r="A1556" s="74"/>
      <c r="B1556" s="74"/>
      <c r="C1556" s="74"/>
      <c r="D1556" s="74"/>
      <c r="E1556" s="74"/>
      <c r="F1556" s="74"/>
      <c r="G1556" s="74"/>
      <c r="H1556" s="74"/>
      <c r="I1556" s="74"/>
      <c r="J1556" s="74"/>
      <c r="K1556" s="74"/>
      <c r="L1556" s="74"/>
      <c r="M1556" s="74"/>
      <c r="N1556" s="74"/>
      <c r="O1556" s="74"/>
      <c r="P1556" s="74"/>
      <c r="Q1556" s="74"/>
      <c r="R1556" s="74"/>
      <c r="S1556" s="74"/>
      <c r="T1556" s="74"/>
      <c r="U1556" s="74"/>
      <c r="V1556" s="21"/>
      <c r="W1556" s="21"/>
      <c r="X1556" s="21"/>
      <c r="Y1556" s="21"/>
      <c r="Z1556" s="21"/>
      <c r="AA1556" s="21"/>
      <c r="AB1556" s="21"/>
      <c r="AC1556" s="21"/>
      <c r="AD1556" s="21"/>
      <c r="AE1556" s="21"/>
      <c r="AF1556" s="21"/>
      <c r="AG1556" s="21"/>
      <c r="AH1556" s="21"/>
      <c r="AI1556" s="21"/>
      <c r="AJ1556" s="21"/>
      <c r="AK1556" s="21"/>
      <c r="AL1556" s="21"/>
      <c r="AM1556" s="21"/>
      <c r="AN1556" s="21"/>
    </row>
    <row r="1557" spans="1:40" ht="14.5">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21"/>
      <c r="W1557" s="21"/>
      <c r="X1557" s="21"/>
      <c r="Y1557" s="21"/>
      <c r="Z1557" s="21"/>
      <c r="AA1557" s="21"/>
      <c r="AB1557" s="21"/>
      <c r="AC1557" s="21"/>
      <c r="AD1557" s="21"/>
      <c r="AE1557" s="21"/>
      <c r="AF1557" s="21"/>
      <c r="AG1557" s="21"/>
      <c r="AH1557" s="21"/>
      <c r="AI1557" s="21"/>
      <c r="AJ1557" s="21"/>
      <c r="AK1557" s="21"/>
      <c r="AL1557" s="21"/>
      <c r="AM1557" s="21"/>
      <c r="AN1557" s="21"/>
    </row>
    <row r="1558" spans="1:40" ht="14.5">
      <c r="A1558" s="74"/>
      <c r="B1558" s="74"/>
      <c r="C1558" s="74"/>
      <c r="D1558" s="74"/>
      <c r="E1558" s="74"/>
      <c r="F1558" s="74"/>
      <c r="G1558" s="74"/>
      <c r="H1558" s="74"/>
      <c r="I1558" s="74"/>
      <c r="J1558" s="74"/>
      <c r="K1558" s="74"/>
      <c r="L1558" s="74"/>
      <c r="M1558" s="74"/>
      <c r="N1558" s="74"/>
      <c r="O1558" s="74"/>
      <c r="P1558" s="74"/>
      <c r="Q1558" s="74"/>
      <c r="R1558" s="74"/>
      <c r="S1558" s="74"/>
      <c r="T1558" s="74"/>
      <c r="U1558" s="74"/>
      <c r="V1558" s="21"/>
      <c r="W1558" s="21"/>
      <c r="X1558" s="21"/>
      <c r="Y1558" s="21"/>
      <c r="Z1558" s="21"/>
      <c r="AA1558" s="21"/>
      <c r="AB1558" s="21"/>
      <c r="AC1558" s="21"/>
      <c r="AD1558" s="21"/>
      <c r="AE1558" s="21"/>
      <c r="AF1558" s="21"/>
      <c r="AG1558" s="21"/>
      <c r="AH1558" s="21"/>
      <c r="AI1558" s="21"/>
      <c r="AJ1558" s="21"/>
      <c r="AK1558" s="21"/>
      <c r="AL1558" s="21"/>
      <c r="AM1558" s="21"/>
      <c r="AN1558" s="21"/>
    </row>
    <row r="1559" spans="1:40" ht="14.5">
      <c r="A1559" s="74"/>
      <c r="B1559" s="74"/>
      <c r="C1559" s="74"/>
      <c r="D1559" s="74"/>
      <c r="E1559" s="74"/>
      <c r="F1559" s="74"/>
      <c r="G1559" s="74"/>
      <c r="H1559" s="74"/>
      <c r="I1559" s="74"/>
      <c r="J1559" s="74"/>
      <c r="K1559" s="74"/>
      <c r="L1559" s="74"/>
      <c r="M1559" s="74"/>
      <c r="N1559" s="74"/>
      <c r="O1559" s="74"/>
      <c r="P1559" s="74"/>
      <c r="Q1559" s="74"/>
      <c r="R1559" s="74"/>
      <c r="S1559" s="74"/>
      <c r="T1559" s="74"/>
      <c r="U1559" s="74"/>
      <c r="V1559" s="21"/>
      <c r="W1559" s="21"/>
      <c r="X1559" s="21"/>
      <c r="Y1559" s="21"/>
      <c r="Z1559" s="21"/>
      <c r="AA1559" s="21"/>
      <c r="AB1559" s="21"/>
      <c r="AC1559" s="21"/>
      <c r="AD1559" s="21"/>
      <c r="AE1559" s="21"/>
      <c r="AF1559" s="21"/>
      <c r="AG1559" s="21"/>
      <c r="AH1559" s="21"/>
      <c r="AI1559" s="21"/>
      <c r="AJ1559" s="21"/>
      <c r="AK1559" s="21"/>
      <c r="AL1559" s="21"/>
      <c r="AM1559" s="21"/>
      <c r="AN1559" s="21"/>
    </row>
    <row r="1560" spans="1:40" ht="14.5">
      <c r="A1560" s="74"/>
      <c r="B1560" s="74"/>
      <c r="C1560" s="74"/>
      <c r="D1560" s="74"/>
      <c r="E1560" s="74"/>
      <c r="F1560" s="74"/>
      <c r="G1560" s="74"/>
      <c r="H1560" s="74"/>
      <c r="I1560" s="74"/>
      <c r="J1560" s="74"/>
      <c r="K1560" s="74"/>
      <c r="L1560" s="74"/>
      <c r="M1560" s="74"/>
      <c r="N1560" s="74"/>
      <c r="O1560" s="74"/>
      <c r="P1560" s="74"/>
      <c r="Q1560" s="74"/>
      <c r="R1560" s="74"/>
      <c r="S1560" s="74"/>
      <c r="T1560" s="74"/>
      <c r="U1560" s="74"/>
      <c r="V1560" s="21"/>
      <c r="W1560" s="21"/>
      <c r="X1560" s="21"/>
      <c r="Y1560" s="21"/>
      <c r="Z1560" s="21"/>
      <c r="AA1560" s="21"/>
      <c r="AB1560" s="21"/>
      <c r="AC1560" s="21"/>
      <c r="AD1560" s="21"/>
      <c r="AE1560" s="21"/>
      <c r="AF1560" s="21"/>
      <c r="AG1560" s="21"/>
      <c r="AH1560" s="21"/>
      <c r="AI1560" s="21"/>
      <c r="AJ1560" s="21"/>
      <c r="AK1560" s="21"/>
      <c r="AL1560" s="21"/>
      <c r="AM1560" s="21"/>
      <c r="AN1560" s="21"/>
    </row>
    <row r="1561" spans="1:40" ht="14.5">
      <c r="A1561" s="74"/>
      <c r="B1561" s="74"/>
      <c r="C1561" s="74"/>
      <c r="D1561" s="74"/>
      <c r="E1561" s="74"/>
      <c r="F1561" s="74"/>
      <c r="G1561" s="74"/>
      <c r="H1561" s="74"/>
      <c r="I1561" s="74"/>
      <c r="J1561" s="74"/>
      <c r="K1561" s="74"/>
      <c r="L1561" s="74"/>
      <c r="M1561" s="74"/>
      <c r="N1561" s="74"/>
      <c r="O1561" s="74"/>
      <c r="P1561" s="74"/>
      <c r="Q1561" s="74"/>
      <c r="R1561" s="74"/>
      <c r="S1561" s="74"/>
      <c r="T1561" s="74"/>
      <c r="U1561" s="74"/>
      <c r="V1561" s="21"/>
      <c r="W1561" s="21"/>
      <c r="X1561" s="21"/>
      <c r="Y1561" s="21"/>
      <c r="Z1561" s="21"/>
      <c r="AA1561" s="21"/>
      <c r="AB1561" s="21"/>
      <c r="AC1561" s="21"/>
      <c r="AD1561" s="21"/>
      <c r="AE1561" s="21"/>
      <c r="AF1561" s="21"/>
      <c r="AG1561" s="21"/>
      <c r="AH1561" s="21"/>
      <c r="AI1561" s="21"/>
      <c r="AJ1561" s="21"/>
      <c r="AK1561" s="21"/>
      <c r="AL1561" s="21"/>
      <c r="AM1561" s="21"/>
      <c r="AN1561" s="21"/>
    </row>
    <row r="1562" spans="1:40" ht="14.5">
      <c r="A1562" s="74"/>
      <c r="B1562" s="74"/>
      <c r="C1562" s="74"/>
      <c r="D1562" s="74"/>
      <c r="E1562" s="74"/>
      <c r="F1562" s="74"/>
      <c r="G1562" s="74"/>
      <c r="H1562" s="74"/>
      <c r="I1562" s="74"/>
      <c r="J1562" s="74"/>
      <c r="K1562" s="74"/>
      <c r="L1562" s="74"/>
      <c r="M1562" s="74"/>
      <c r="N1562" s="74"/>
      <c r="O1562" s="74"/>
      <c r="P1562" s="74"/>
      <c r="Q1562" s="74"/>
      <c r="R1562" s="74"/>
      <c r="S1562" s="74"/>
      <c r="T1562" s="74"/>
      <c r="U1562" s="74"/>
      <c r="V1562" s="21"/>
      <c r="W1562" s="21"/>
      <c r="X1562" s="21"/>
      <c r="Y1562" s="21"/>
      <c r="Z1562" s="21"/>
      <c r="AA1562" s="21"/>
      <c r="AB1562" s="21"/>
      <c r="AC1562" s="21"/>
      <c r="AD1562" s="21"/>
      <c r="AE1562" s="21"/>
      <c r="AF1562" s="21"/>
      <c r="AG1562" s="21"/>
      <c r="AH1562" s="21"/>
      <c r="AI1562" s="21"/>
      <c r="AJ1562" s="21"/>
      <c r="AK1562" s="21"/>
      <c r="AL1562" s="21"/>
      <c r="AM1562" s="21"/>
      <c r="AN1562" s="21"/>
    </row>
    <row r="1563" spans="1:40" ht="14.5">
      <c r="A1563" s="74"/>
      <c r="B1563" s="74"/>
      <c r="C1563" s="74"/>
      <c r="D1563" s="74"/>
      <c r="E1563" s="74"/>
      <c r="F1563" s="74"/>
      <c r="G1563" s="74"/>
      <c r="H1563" s="74"/>
      <c r="I1563" s="74"/>
      <c r="J1563" s="74"/>
      <c r="K1563" s="74"/>
      <c r="L1563" s="74"/>
      <c r="M1563" s="74"/>
      <c r="N1563" s="74"/>
      <c r="O1563" s="74"/>
      <c r="P1563" s="74"/>
      <c r="Q1563" s="74"/>
      <c r="R1563" s="74"/>
      <c r="S1563" s="74"/>
      <c r="T1563" s="74"/>
      <c r="U1563" s="74"/>
      <c r="V1563" s="21"/>
      <c r="W1563" s="21"/>
      <c r="X1563" s="21"/>
      <c r="Y1563" s="21"/>
      <c r="Z1563" s="21"/>
      <c r="AA1563" s="21"/>
      <c r="AB1563" s="21"/>
      <c r="AC1563" s="21"/>
      <c r="AD1563" s="21"/>
      <c r="AE1563" s="21"/>
      <c r="AF1563" s="21"/>
      <c r="AG1563" s="21"/>
      <c r="AH1563" s="21"/>
      <c r="AI1563" s="21"/>
      <c r="AJ1563" s="21"/>
      <c r="AK1563" s="21"/>
      <c r="AL1563" s="21"/>
      <c r="AM1563" s="21"/>
      <c r="AN1563" s="21"/>
    </row>
    <row r="1564" spans="1:40" ht="14.5">
      <c r="A1564" s="74"/>
      <c r="B1564" s="74"/>
      <c r="C1564" s="74"/>
      <c r="D1564" s="74"/>
      <c r="E1564" s="74"/>
      <c r="F1564" s="74"/>
      <c r="G1564" s="74"/>
      <c r="H1564" s="74"/>
      <c r="I1564" s="74"/>
      <c r="J1564" s="74"/>
      <c r="K1564" s="74"/>
      <c r="L1564" s="74"/>
      <c r="M1564" s="74"/>
      <c r="N1564" s="74"/>
      <c r="O1564" s="74"/>
      <c r="P1564" s="74"/>
      <c r="Q1564" s="74"/>
      <c r="R1564" s="74"/>
      <c r="S1564" s="74"/>
      <c r="T1564" s="74"/>
      <c r="U1564" s="74"/>
      <c r="V1564" s="21"/>
      <c r="W1564" s="21"/>
      <c r="X1564" s="21"/>
      <c r="Y1564" s="21"/>
      <c r="Z1564" s="21"/>
      <c r="AA1564" s="21"/>
      <c r="AB1564" s="21"/>
      <c r="AC1564" s="21"/>
      <c r="AD1564" s="21"/>
      <c r="AE1564" s="21"/>
      <c r="AF1564" s="21"/>
      <c r="AG1564" s="21"/>
      <c r="AH1564" s="21"/>
      <c r="AI1564" s="21"/>
      <c r="AJ1564" s="21"/>
      <c r="AK1564" s="21"/>
      <c r="AL1564" s="21"/>
      <c r="AM1564" s="21"/>
      <c r="AN1564" s="21"/>
    </row>
    <row r="1565" spans="1:40" ht="14.5">
      <c r="A1565" s="74"/>
      <c r="B1565" s="74"/>
      <c r="C1565" s="74"/>
      <c r="D1565" s="74"/>
      <c r="E1565" s="74"/>
      <c r="F1565" s="74"/>
      <c r="G1565" s="74"/>
      <c r="H1565" s="74"/>
      <c r="I1565" s="74"/>
      <c r="J1565" s="74"/>
      <c r="K1565" s="74"/>
      <c r="L1565" s="74"/>
      <c r="M1565" s="74"/>
      <c r="N1565" s="74"/>
      <c r="O1565" s="74"/>
      <c r="P1565" s="74"/>
      <c r="Q1565" s="74"/>
      <c r="R1565" s="74"/>
      <c r="S1565" s="74"/>
      <c r="T1565" s="74"/>
      <c r="U1565" s="74"/>
      <c r="V1565" s="21"/>
      <c r="W1565" s="21"/>
      <c r="X1565" s="21"/>
      <c r="Y1565" s="21"/>
      <c r="Z1565" s="21"/>
      <c r="AA1565" s="21"/>
      <c r="AB1565" s="21"/>
      <c r="AC1565" s="21"/>
      <c r="AD1565" s="21"/>
      <c r="AE1565" s="21"/>
      <c r="AF1565" s="21"/>
      <c r="AG1565" s="21"/>
      <c r="AH1565" s="21"/>
      <c r="AI1565" s="21"/>
      <c r="AJ1565" s="21"/>
      <c r="AK1565" s="21"/>
      <c r="AL1565" s="21"/>
      <c r="AM1565" s="21"/>
      <c r="AN1565" s="21"/>
    </row>
    <row r="1566" spans="1:40" ht="14.5">
      <c r="A1566" s="74"/>
      <c r="B1566" s="74"/>
      <c r="C1566" s="74"/>
      <c r="D1566" s="74"/>
      <c r="E1566" s="74"/>
      <c r="F1566" s="74"/>
      <c r="G1566" s="74"/>
      <c r="H1566" s="74"/>
      <c r="I1566" s="74"/>
      <c r="J1566" s="74"/>
      <c r="K1566" s="74"/>
      <c r="L1566" s="74"/>
      <c r="M1566" s="74"/>
      <c r="N1566" s="74"/>
      <c r="O1566" s="74"/>
      <c r="P1566" s="74"/>
      <c r="Q1566" s="74"/>
      <c r="R1566" s="74"/>
      <c r="S1566" s="74"/>
      <c r="T1566" s="74"/>
      <c r="U1566" s="74"/>
      <c r="V1566" s="21"/>
      <c r="W1566" s="21"/>
      <c r="X1566" s="21"/>
      <c r="Y1566" s="21"/>
      <c r="Z1566" s="21"/>
      <c r="AA1566" s="21"/>
      <c r="AB1566" s="21"/>
      <c r="AC1566" s="21"/>
      <c r="AD1566" s="21"/>
      <c r="AE1566" s="21"/>
      <c r="AF1566" s="21"/>
      <c r="AG1566" s="21"/>
      <c r="AH1566" s="21"/>
      <c r="AI1566" s="21"/>
      <c r="AJ1566" s="21"/>
      <c r="AK1566" s="21"/>
      <c r="AL1566" s="21"/>
      <c r="AM1566" s="21"/>
      <c r="AN1566" s="21"/>
    </row>
    <row r="1567" spans="1:40" ht="14.5">
      <c r="A1567" s="74"/>
      <c r="B1567" s="74"/>
      <c r="C1567" s="74"/>
      <c r="D1567" s="74"/>
      <c r="E1567" s="74"/>
      <c r="F1567" s="74"/>
      <c r="G1567" s="74"/>
      <c r="H1567" s="74"/>
      <c r="I1567" s="74"/>
      <c r="J1567" s="74"/>
      <c r="K1567" s="74"/>
      <c r="L1567" s="74"/>
      <c r="M1567" s="74"/>
      <c r="N1567" s="74"/>
      <c r="O1567" s="74"/>
      <c r="P1567" s="74"/>
      <c r="Q1567" s="74"/>
      <c r="R1567" s="74"/>
      <c r="S1567" s="74"/>
      <c r="T1567" s="74"/>
      <c r="U1567" s="74"/>
      <c r="V1567" s="21"/>
      <c r="W1567" s="21"/>
      <c r="X1567" s="21"/>
      <c r="Y1567" s="21"/>
      <c r="Z1567" s="21"/>
      <c r="AA1567" s="21"/>
      <c r="AB1567" s="21"/>
      <c r="AC1567" s="21"/>
      <c r="AD1567" s="21"/>
      <c r="AE1567" s="21"/>
      <c r="AF1567" s="21"/>
      <c r="AG1567" s="21"/>
      <c r="AH1567" s="21"/>
      <c r="AI1567" s="21"/>
      <c r="AJ1567" s="21"/>
      <c r="AK1567" s="21"/>
      <c r="AL1567" s="21"/>
      <c r="AM1567" s="21"/>
      <c r="AN1567" s="21"/>
    </row>
    <row r="1568" spans="1:40" ht="14.5">
      <c r="A1568" s="74"/>
      <c r="B1568" s="74"/>
      <c r="C1568" s="74"/>
      <c r="D1568" s="74"/>
      <c r="E1568" s="74"/>
      <c r="F1568" s="74"/>
      <c r="G1568" s="74"/>
      <c r="H1568" s="74"/>
      <c r="I1568" s="74"/>
      <c r="J1568" s="74"/>
      <c r="K1568" s="74"/>
      <c r="L1568" s="74"/>
      <c r="M1568" s="74"/>
      <c r="N1568" s="74"/>
      <c r="O1568" s="74"/>
      <c r="P1568" s="74"/>
      <c r="Q1568" s="74"/>
      <c r="R1568" s="74"/>
      <c r="S1568" s="74"/>
      <c r="T1568" s="74"/>
      <c r="U1568" s="74"/>
      <c r="V1568" s="21"/>
      <c r="W1568" s="21"/>
      <c r="X1568" s="21"/>
      <c r="Y1568" s="21"/>
      <c r="Z1568" s="21"/>
      <c r="AA1568" s="21"/>
      <c r="AB1568" s="21"/>
      <c r="AC1568" s="21"/>
      <c r="AD1568" s="21"/>
      <c r="AE1568" s="21"/>
      <c r="AF1568" s="21"/>
      <c r="AG1568" s="21"/>
      <c r="AH1568" s="21"/>
      <c r="AI1568" s="21"/>
      <c r="AJ1568" s="21"/>
      <c r="AK1568" s="21"/>
      <c r="AL1568" s="21"/>
      <c r="AM1568" s="21"/>
      <c r="AN1568" s="21"/>
    </row>
    <row r="1569" spans="1:40" ht="14.5">
      <c r="A1569" s="74"/>
      <c r="B1569" s="74"/>
      <c r="C1569" s="74"/>
      <c r="D1569" s="74"/>
      <c r="E1569" s="74"/>
      <c r="F1569" s="74"/>
      <c r="G1569" s="74"/>
      <c r="H1569" s="74"/>
      <c r="I1569" s="74"/>
      <c r="J1569" s="74"/>
      <c r="K1569" s="74"/>
      <c r="L1569" s="74"/>
      <c r="M1569" s="74"/>
      <c r="N1569" s="74"/>
      <c r="O1569" s="74"/>
      <c r="P1569" s="74"/>
      <c r="Q1569" s="74"/>
      <c r="R1569" s="74"/>
      <c r="S1569" s="74"/>
      <c r="T1569" s="74"/>
      <c r="U1569" s="74"/>
      <c r="V1569" s="21"/>
      <c r="W1569" s="21"/>
      <c r="X1569" s="21"/>
      <c r="Y1569" s="21"/>
      <c r="Z1569" s="21"/>
      <c r="AA1569" s="21"/>
      <c r="AB1569" s="21"/>
      <c r="AC1569" s="21"/>
      <c r="AD1569" s="21"/>
      <c r="AE1569" s="21"/>
      <c r="AF1569" s="21"/>
      <c r="AG1569" s="21"/>
      <c r="AH1569" s="21"/>
      <c r="AI1569" s="21"/>
      <c r="AJ1569" s="21"/>
      <c r="AK1569" s="21"/>
      <c r="AL1569" s="21"/>
      <c r="AM1569" s="21"/>
      <c r="AN1569" s="21"/>
    </row>
    <row r="1570" spans="1:40" ht="14.5">
      <c r="A1570" s="74"/>
      <c r="B1570" s="74"/>
      <c r="C1570" s="74"/>
      <c r="D1570" s="74"/>
      <c r="E1570" s="74"/>
      <c r="F1570" s="74"/>
      <c r="G1570" s="74"/>
      <c r="H1570" s="74"/>
      <c r="I1570" s="74"/>
      <c r="J1570" s="74"/>
      <c r="K1570" s="74"/>
      <c r="L1570" s="74"/>
      <c r="M1570" s="74"/>
      <c r="N1570" s="74"/>
      <c r="O1570" s="74"/>
      <c r="P1570" s="74"/>
      <c r="Q1570" s="74"/>
      <c r="R1570" s="74"/>
      <c r="S1570" s="74"/>
      <c r="T1570" s="74"/>
      <c r="U1570" s="74"/>
      <c r="V1570" s="21"/>
      <c r="W1570" s="21"/>
      <c r="X1570" s="21"/>
      <c r="Y1570" s="21"/>
      <c r="Z1570" s="21"/>
      <c r="AA1570" s="21"/>
      <c r="AB1570" s="21"/>
      <c r="AC1570" s="21"/>
      <c r="AD1570" s="21"/>
      <c r="AE1570" s="21"/>
      <c r="AF1570" s="21"/>
      <c r="AG1570" s="21"/>
      <c r="AH1570" s="21"/>
      <c r="AI1570" s="21"/>
      <c r="AJ1570" s="21"/>
      <c r="AK1570" s="21"/>
      <c r="AL1570" s="21"/>
      <c r="AM1570" s="21"/>
      <c r="AN1570" s="21"/>
    </row>
    <row r="1571" spans="1:40" ht="14.5">
      <c r="A1571" s="74"/>
      <c r="B1571" s="74"/>
      <c r="C1571" s="74"/>
      <c r="D1571" s="74"/>
      <c r="E1571" s="74"/>
      <c r="F1571" s="74"/>
      <c r="G1571" s="74"/>
      <c r="H1571" s="74"/>
      <c r="I1571" s="74"/>
      <c r="J1571" s="74"/>
      <c r="K1571" s="74"/>
      <c r="L1571" s="74"/>
      <c r="M1571" s="74"/>
      <c r="N1571" s="74"/>
      <c r="O1571" s="74"/>
      <c r="P1571" s="74"/>
      <c r="Q1571" s="74"/>
      <c r="R1571" s="74"/>
      <c r="S1571" s="74"/>
      <c r="T1571" s="74"/>
      <c r="U1571" s="74"/>
      <c r="V1571" s="21"/>
      <c r="W1571" s="21"/>
      <c r="X1571" s="21"/>
      <c r="Y1571" s="21"/>
      <c r="Z1571" s="21"/>
      <c r="AA1571" s="21"/>
      <c r="AB1571" s="21"/>
      <c r="AC1571" s="21"/>
      <c r="AD1571" s="21"/>
      <c r="AE1571" s="21"/>
      <c r="AF1571" s="21"/>
      <c r="AG1571" s="21"/>
      <c r="AH1571" s="21"/>
      <c r="AI1571" s="21"/>
      <c r="AJ1571" s="21"/>
      <c r="AK1571" s="21"/>
      <c r="AL1571" s="21"/>
      <c r="AM1571" s="21"/>
      <c r="AN1571" s="21"/>
    </row>
    <row r="1572" spans="1:40" ht="14.5">
      <c r="A1572" s="74"/>
      <c r="B1572" s="74"/>
      <c r="C1572" s="74"/>
      <c r="D1572" s="74"/>
      <c r="E1572" s="74"/>
      <c r="F1572" s="74"/>
      <c r="G1572" s="74"/>
      <c r="H1572" s="74"/>
      <c r="I1572" s="74"/>
      <c r="J1572" s="74"/>
      <c r="K1572" s="74"/>
      <c r="L1572" s="74"/>
      <c r="M1572" s="74"/>
      <c r="N1572" s="74"/>
      <c r="O1572" s="74"/>
      <c r="P1572" s="74"/>
      <c r="Q1572" s="74"/>
      <c r="R1572" s="74"/>
      <c r="S1572" s="74"/>
      <c r="T1572" s="74"/>
      <c r="U1572" s="74"/>
      <c r="V1572" s="21"/>
      <c r="W1572" s="21"/>
      <c r="X1572" s="21"/>
      <c r="Y1572" s="21"/>
      <c r="Z1572" s="21"/>
      <c r="AA1572" s="21"/>
      <c r="AB1572" s="21"/>
      <c r="AC1572" s="21"/>
      <c r="AD1572" s="21"/>
      <c r="AE1572" s="21"/>
      <c r="AF1572" s="21"/>
      <c r="AG1572" s="21"/>
      <c r="AH1572" s="21"/>
      <c r="AI1572" s="21"/>
      <c r="AJ1572" s="21"/>
      <c r="AK1572" s="21"/>
      <c r="AL1572" s="21"/>
      <c r="AM1572" s="21"/>
      <c r="AN1572" s="21"/>
    </row>
    <row r="1573" spans="1:40" ht="14.5">
      <c r="A1573" s="74"/>
      <c r="B1573" s="74"/>
      <c r="C1573" s="74"/>
      <c r="D1573" s="74"/>
      <c r="E1573" s="74"/>
      <c r="F1573" s="74"/>
      <c r="G1573" s="74"/>
      <c r="H1573" s="74"/>
      <c r="I1573" s="74"/>
      <c r="J1573" s="74"/>
      <c r="K1573" s="74"/>
      <c r="L1573" s="74"/>
      <c r="M1573" s="74"/>
      <c r="N1573" s="74"/>
      <c r="O1573" s="74"/>
      <c r="P1573" s="74"/>
      <c r="Q1573" s="74"/>
      <c r="R1573" s="74"/>
      <c r="S1573" s="74"/>
      <c r="T1573" s="74"/>
      <c r="U1573" s="74"/>
      <c r="V1573" s="21"/>
      <c r="W1573" s="21"/>
      <c r="X1573" s="21"/>
      <c r="Y1573" s="21"/>
      <c r="Z1573" s="21"/>
      <c r="AA1573" s="21"/>
      <c r="AB1573" s="21"/>
      <c r="AC1573" s="21"/>
      <c r="AD1573" s="21"/>
      <c r="AE1573" s="21"/>
      <c r="AF1573" s="21"/>
      <c r="AG1573" s="21"/>
      <c r="AH1573" s="21"/>
      <c r="AI1573" s="21"/>
      <c r="AJ1573" s="21"/>
      <c r="AK1573" s="21"/>
      <c r="AL1573" s="21"/>
      <c r="AM1573" s="21"/>
      <c r="AN1573" s="21"/>
    </row>
    <row r="1574" spans="1:40" ht="14.5">
      <c r="A1574" s="74"/>
      <c r="B1574" s="74"/>
      <c r="C1574" s="74"/>
      <c r="D1574" s="74"/>
      <c r="E1574" s="74"/>
      <c r="F1574" s="74"/>
      <c r="G1574" s="74"/>
      <c r="H1574" s="74"/>
      <c r="I1574" s="74"/>
      <c r="J1574" s="74"/>
      <c r="K1574" s="74"/>
      <c r="L1574" s="74"/>
      <c r="M1574" s="74"/>
      <c r="N1574" s="74"/>
      <c r="O1574" s="74"/>
      <c r="P1574" s="74"/>
      <c r="Q1574" s="74"/>
      <c r="R1574" s="74"/>
      <c r="S1574" s="74"/>
      <c r="T1574" s="74"/>
      <c r="U1574" s="74"/>
      <c r="V1574" s="21"/>
      <c r="W1574" s="21"/>
      <c r="X1574" s="21"/>
      <c r="Y1574" s="21"/>
      <c r="Z1574" s="21"/>
      <c r="AA1574" s="21"/>
      <c r="AB1574" s="21"/>
      <c r="AC1574" s="21"/>
      <c r="AD1574" s="21"/>
      <c r="AE1574" s="21"/>
      <c r="AF1574" s="21"/>
      <c r="AG1574" s="21"/>
      <c r="AH1574" s="21"/>
      <c r="AI1574" s="21"/>
      <c r="AJ1574" s="21"/>
      <c r="AK1574" s="21"/>
      <c r="AL1574" s="21"/>
      <c r="AM1574" s="21"/>
      <c r="AN1574" s="21"/>
    </row>
    <row r="1575" spans="1:40" ht="14.5">
      <c r="A1575" s="74"/>
      <c r="B1575" s="74"/>
      <c r="C1575" s="74"/>
      <c r="D1575" s="74"/>
      <c r="E1575" s="74"/>
      <c r="F1575" s="74"/>
      <c r="G1575" s="74"/>
      <c r="H1575" s="74"/>
      <c r="I1575" s="74"/>
      <c r="J1575" s="74"/>
      <c r="K1575" s="74"/>
      <c r="L1575" s="74"/>
      <c r="M1575" s="74"/>
      <c r="N1575" s="74"/>
      <c r="O1575" s="74"/>
      <c r="P1575" s="74"/>
      <c r="Q1575" s="74"/>
      <c r="R1575" s="74"/>
      <c r="S1575" s="74"/>
      <c r="T1575" s="74"/>
      <c r="U1575" s="74"/>
      <c r="V1575" s="21"/>
      <c r="W1575" s="21"/>
      <c r="X1575" s="21"/>
      <c r="Y1575" s="21"/>
      <c r="Z1575" s="21"/>
      <c r="AA1575" s="21"/>
      <c r="AB1575" s="21"/>
      <c r="AC1575" s="21"/>
      <c r="AD1575" s="21"/>
      <c r="AE1575" s="21"/>
      <c r="AF1575" s="21"/>
      <c r="AG1575" s="21"/>
      <c r="AH1575" s="21"/>
      <c r="AI1575" s="21"/>
      <c r="AJ1575" s="21"/>
      <c r="AK1575" s="21"/>
      <c r="AL1575" s="21"/>
      <c r="AM1575" s="21"/>
      <c r="AN1575" s="21"/>
    </row>
    <row r="1576" spans="1:40" ht="14.5">
      <c r="A1576" s="74"/>
      <c r="B1576" s="74"/>
      <c r="C1576" s="74"/>
      <c r="D1576" s="74"/>
      <c r="E1576" s="74"/>
      <c r="F1576" s="74"/>
      <c r="G1576" s="74"/>
      <c r="H1576" s="74"/>
      <c r="I1576" s="74"/>
      <c r="J1576" s="74"/>
      <c r="K1576" s="74"/>
      <c r="L1576" s="74"/>
      <c r="M1576" s="74"/>
      <c r="N1576" s="74"/>
      <c r="O1576" s="74"/>
      <c r="P1576" s="74"/>
      <c r="Q1576" s="74"/>
      <c r="R1576" s="74"/>
      <c r="S1576" s="74"/>
      <c r="T1576" s="74"/>
      <c r="U1576" s="74"/>
      <c r="V1576" s="21"/>
      <c r="W1576" s="21"/>
      <c r="X1576" s="21"/>
      <c r="Y1576" s="21"/>
      <c r="Z1576" s="21"/>
      <c r="AA1576" s="21"/>
      <c r="AB1576" s="21"/>
      <c r="AC1576" s="21"/>
      <c r="AD1576" s="21"/>
      <c r="AE1576" s="21"/>
      <c r="AF1576" s="21"/>
      <c r="AG1576" s="21"/>
      <c r="AH1576" s="21"/>
      <c r="AI1576" s="21"/>
      <c r="AJ1576" s="21"/>
      <c r="AK1576" s="21"/>
      <c r="AL1576" s="21"/>
      <c r="AM1576" s="21"/>
      <c r="AN1576" s="21"/>
    </row>
    <row r="1577" spans="1:40" ht="14.5">
      <c r="A1577" s="74"/>
      <c r="B1577" s="74"/>
      <c r="C1577" s="74"/>
      <c r="D1577" s="74"/>
      <c r="E1577" s="74"/>
      <c r="F1577" s="74"/>
      <c r="G1577" s="74"/>
      <c r="H1577" s="74"/>
      <c r="I1577" s="74"/>
      <c r="J1577" s="74"/>
      <c r="K1577" s="74"/>
      <c r="L1577" s="74"/>
      <c r="M1577" s="74"/>
      <c r="N1577" s="74"/>
      <c r="O1577" s="74"/>
      <c r="P1577" s="74"/>
      <c r="Q1577" s="74"/>
      <c r="R1577" s="74"/>
      <c r="S1577" s="74"/>
      <c r="T1577" s="74"/>
      <c r="U1577" s="74"/>
      <c r="V1577" s="21"/>
      <c r="W1577" s="21"/>
      <c r="X1577" s="21"/>
      <c r="Y1577" s="21"/>
      <c r="Z1577" s="21"/>
      <c r="AA1577" s="21"/>
      <c r="AB1577" s="21"/>
      <c r="AC1577" s="21"/>
      <c r="AD1577" s="21"/>
      <c r="AE1577" s="21"/>
      <c r="AF1577" s="21"/>
      <c r="AG1577" s="21"/>
      <c r="AH1577" s="21"/>
      <c r="AI1577" s="21"/>
      <c r="AJ1577" s="21"/>
      <c r="AK1577" s="21"/>
      <c r="AL1577" s="21"/>
      <c r="AM1577" s="21"/>
      <c r="AN1577" s="21"/>
    </row>
    <row r="1578" spans="1:40" ht="14.5">
      <c r="A1578" s="74"/>
      <c r="B1578" s="74"/>
      <c r="C1578" s="74"/>
      <c r="D1578" s="74"/>
      <c r="E1578" s="74"/>
      <c r="F1578" s="74"/>
      <c r="G1578" s="74"/>
      <c r="H1578" s="74"/>
      <c r="I1578" s="74"/>
      <c r="J1578" s="74"/>
      <c r="K1578" s="74"/>
      <c r="L1578" s="74"/>
      <c r="M1578" s="74"/>
      <c r="N1578" s="74"/>
      <c r="O1578" s="74"/>
      <c r="P1578" s="74"/>
      <c r="Q1578" s="74"/>
      <c r="R1578" s="74"/>
      <c r="S1578" s="74"/>
      <c r="T1578" s="74"/>
      <c r="U1578" s="74"/>
      <c r="V1578" s="21"/>
      <c r="W1578" s="21"/>
      <c r="X1578" s="21"/>
      <c r="Y1578" s="21"/>
      <c r="Z1578" s="21"/>
      <c r="AA1578" s="21"/>
      <c r="AB1578" s="21"/>
      <c r="AC1578" s="21"/>
      <c r="AD1578" s="21"/>
      <c r="AE1578" s="21"/>
      <c r="AF1578" s="21"/>
      <c r="AG1578" s="21"/>
      <c r="AH1578" s="21"/>
      <c r="AI1578" s="21"/>
      <c r="AJ1578" s="21"/>
      <c r="AK1578" s="21"/>
      <c r="AL1578" s="21"/>
      <c r="AM1578" s="21"/>
      <c r="AN1578" s="21"/>
    </row>
    <row r="1579" spans="1:40" ht="14.5">
      <c r="A1579" s="74"/>
      <c r="B1579" s="74"/>
      <c r="C1579" s="74"/>
      <c r="D1579" s="74"/>
      <c r="E1579" s="74"/>
      <c r="F1579" s="74"/>
      <c r="G1579" s="74"/>
      <c r="H1579" s="74"/>
      <c r="I1579" s="74"/>
      <c r="J1579" s="74"/>
      <c r="K1579" s="74"/>
      <c r="L1579" s="74"/>
      <c r="M1579" s="74"/>
      <c r="N1579" s="74"/>
      <c r="O1579" s="74"/>
      <c r="P1579" s="74"/>
      <c r="Q1579" s="74"/>
      <c r="R1579" s="74"/>
      <c r="S1579" s="74"/>
      <c r="T1579" s="74"/>
      <c r="U1579" s="74"/>
      <c r="V1579" s="21"/>
      <c r="W1579" s="21"/>
      <c r="X1579" s="21"/>
      <c r="Y1579" s="21"/>
      <c r="Z1579" s="21"/>
      <c r="AA1579" s="21"/>
      <c r="AB1579" s="21"/>
      <c r="AC1579" s="21"/>
      <c r="AD1579" s="21"/>
      <c r="AE1579" s="21"/>
      <c r="AF1579" s="21"/>
      <c r="AG1579" s="21"/>
      <c r="AH1579" s="21"/>
      <c r="AI1579" s="21"/>
      <c r="AJ1579" s="21"/>
      <c r="AK1579" s="21"/>
      <c r="AL1579" s="21"/>
      <c r="AM1579" s="21"/>
      <c r="AN1579" s="21"/>
    </row>
    <row r="1580" spans="1:40" ht="14.5">
      <c r="A1580" s="74"/>
      <c r="B1580" s="74"/>
      <c r="C1580" s="74"/>
      <c r="D1580" s="74"/>
      <c r="E1580" s="74"/>
      <c r="F1580" s="74"/>
      <c r="G1580" s="74"/>
      <c r="H1580" s="74"/>
      <c r="I1580" s="74"/>
      <c r="J1580" s="74"/>
      <c r="K1580" s="74"/>
      <c r="L1580" s="74"/>
      <c r="M1580" s="74"/>
      <c r="N1580" s="74"/>
      <c r="O1580" s="74"/>
      <c r="P1580" s="74"/>
      <c r="Q1580" s="74"/>
      <c r="R1580" s="74"/>
      <c r="S1580" s="74"/>
      <c r="T1580" s="74"/>
      <c r="U1580" s="74"/>
      <c r="V1580" s="21"/>
      <c r="W1580" s="21"/>
      <c r="X1580" s="21"/>
      <c r="Y1580" s="21"/>
      <c r="Z1580" s="21"/>
      <c r="AA1580" s="21"/>
      <c r="AB1580" s="21"/>
      <c r="AC1580" s="21"/>
      <c r="AD1580" s="21"/>
      <c r="AE1580" s="21"/>
      <c r="AF1580" s="21"/>
      <c r="AG1580" s="21"/>
      <c r="AH1580" s="21"/>
      <c r="AI1580" s="21"/>
      <c r="AJ1580" s="21"/>
      <c r="AK1580" s="21"/>
      <c r="AL1580" s="21"/>
      <c r="AM1580" s="21"/>
      <c r="AN1580" s="21"/>
    </row>
    <row r="1581" spans="1:40" ht="14.5">
      <c r="A1581" s="74"/>
      <c r="B1581" s="74"/>
      <c r="C1581" s="74"/>
      <c r="D1581" s="74"/>
      <c r="E1581" s="74"/>
      <c r="F1581" s="74"/>
      <c r="G1581" s="74"/>
      <c r="H1581" s="74"/>
      <c r="I1581" s="74"/>
      <c r="J1581" s="74"/>
      <c r="K1581" s="74"/>
      <c r="L1581" s="74"/>
      <c r="M1581" s="74"/>
      <c r="N1581" s="74"/>
      <c r="O1581" s="74"/>
      <c r="P1581" s="74"/>
      <c r="Q1581" s="74"/>
      <c r="R1581" s="74"/>
      <c r="S1581" s="74"/>
      <c r="T1581" s="74"/>
      <c r="U1581" s="74"/>
      <c r="V1581" s="21"/>
      <c r="W1581" s="21"/>
      <c r="X1581" s="21"/>
      <c r="Y1581" s="21"/>
      <c r="Z1581" s="21"/>
      <c r="AA1581" s="21"/>
      <c r="AB1581" s="21"/>
      <c r="AC1581" s="21"/>
      <c r="AD1581" s="21"/>
      <c r="AE1581" s="21"/>
      <c r="AF1581" s="21"/>
      <c r="AG1581" s="21"/>
      <c r="AH1581" s="21"/>
      <c r="AI1581" s="21"/>
      <c r="AJ1581" s="21"/>
      <c r="AK1581" s="21"/>
      <c r="AL1581" s="21"/>
      <c r="AM1581" s="21"/>
      <c r="AN1581" s="21"/>
    </row>
    <row r="1582" spans="1:40" ht="14.5">
      <c r="A1582" s="74"/>
      <c r="B1582" s="74"/>
      <c r="C1582" s="74"/>
      <c r="D1582" s="74"/>
      <c r="E1582" s="74"/>
      <c r="F1582" s="74"/>
      <c r="G1582" s="74"/>
      <c r="H1582" s="74"/>
      <c r="I1582" s="74"/>
      <c r="J1582" s="74"/>
      <c r="K1582" s="74"/>
      <c r="L1582" s="74"/>
      <c r="M1582" s="74"/>
      <c r="N1582" s="74"/>
      <c r="O1582" s="74"/>
      <c r="P1582" s="74"/>
      <c r="Q1582" s="74"/>
      <c r="R1582" s="74"/>
      <c r="S1582" s="74"/>
      <c r="T1582" s="74"/>
      <c r="U1582" s="74"/>
      <c r="V1582" s="21"/>
      <c r="W1582" s="21"/>
      <c r="X1582" s="21"/>
      <c r="Y1582" s="21"/>
      <c r="Z1582" s="21"/>
      <c r="AA1582" s="21"/>
      <c r="AB1582" s="21"/>
      <c r="AC1582" s="21"/>
      <c r="AD1582" s="21"/>
      <c r="AE1582" s="21"/>
      <c r="AF1582" s="21"/>
      <c r="AG1582" s="21"/>
      <c r="AH1582" s="21"/>
      <c r="AI1582" s="21"/>
      <c r="AJ1582" s="21"/>
      <c r="AK1582" s="21"/>
      <c r="AL1582" s="21"/>
      <c r="AM1582" s="21"/>
      <c r="AN1582" s="21"/>
    </row>
    <row r="1583" spans="1:40" ht="14.5">
      <c r="A1583" s="74"/>
      <c r="B1583" s="74"/>
      <c r="C1583" s="74"/>
      <c r="D1583" s="74"/>
      <c r="E1583" s="74"/>
      <c r="F1583" s="74"/>
      <c r="G1583" s="74"/>
      <c r="H1583" s="74"/>
      <c r="I1583" s="74"/>
      <c r="J1583" s="74"/>
      <c r="K1583" s="74"/>
      <c r="L1583" s="74"/>
      <c r="M1583" s="74"/>
      <c r="N1583" s="74"/>
      <c r="O1583" s="74"/>
      <c r="P1583" s="74"/>
      <c r="Q1583" s="74"/>
      <c r="R1583" s="74"/>
      <c r="S1583" s="74"/>
      <c r="T1583" s="74"/>
      <c r="U1583" s="74"/>
      <c r="V1583" s="21"/>
      <c r="W1583" s="21"/>
      <c r="X1583" s="21"/>
      <c r="Y1583" s="21"/>
      <c r="Z1583" s="21"/>
      <c r="AA1583" s="21"/>
      <c r="AB1583" s="21"/>
      <c r="AC1583" s="21"/>
      <c r="AD1583" s="21"/>
      <c r="AE1583" s="21"/>
      <c r="AF1583" s="21"/>
      <c r="AG1583" s="21"/>
      <c r="AH1583" s="21"/>
      <c r="AI1583" s="21"/>
      <c r="AJ1583" s="21"/>
      <c r="AK1583" s="21"/>
      <c r="AL1583" s="21"/>
      <c r="AM1583" s="21"/>
      <c r="AN1583" s="21"/>
    </row>
    <row r="1584" spans="1:40" ht="14.5">
      <c r="A1584" s="74"/>
      <c r="B1584" s="74"/>
      <c r="C1584" s="74"/>
      <c r="D1584" s="74"/>
      <c r="E1584" s="74"/>
      <c r="F1584" s="74"/>
      <c r="G1584" s="74"/>
      <c r="H1584" s="74"/>
      <c r="I1584" s="74"/>
      <c r="J1584" s="74"/>
      <c r="K1584" s="74"/>
      <c r="L1584" s="74"/>
      <c r="M1584" s="74"/>
      <c r="N1584" s="74"/>
      <c r="O1584" s="74"/>
      <c r="P1584" s="74"/>
      <c r="Q1584" s="74"/>
      <c r="R1584" s="74"/>
      <c r="S1584" s="74"/>
      <c r="T1584" s="74"/>
      <c r="U1584" s="74"/>
      <c r="V1584" s="21"/>
      <c r="W1584" s="21"/>
      <c r="X1584" s="21"/>
      <c r="Y1584" s="21"/>
      <c r="Z1584" s="21"/>
      <c r="AA1584" s="21"/>
      <c r="AB1584" s="21"/>
      <c r="AC1584" s="21"/>
      <c r="AD1584" s="21"/>
      <c r="AE1584" s="21"/>
      <c r="AF1584" s="21"/>
      <c r="AG1584" s="21"/>
      <c r="AH1584" s="21"/>
      <c r="AI1584" s="21"/>
      <c r="AJ1584" s="21"/>
      <c r="AK1584" s="21"/>
      <c r="AL1584" s="21"/>
      <c r="AM1584" s="21"/>
      <c r="AN1584" s="21"/>
    </row>
    <row r="1585" spans="1:40" ht="14.5">
      <c r="A1585" s="74"/>
      <c r="B1585" s="74"/>
      <c r="C1585" s="74"/>
      <c r="D1585" s="74"/>
      <c r="E1585" s="74"/>
      <c r="F1585" s="74"/>
      <c r="G1585" s="74"/>
      <c r="H1585" s="74"/>
      <c r="I1585" s="74"/>
      <c r="J1585" s="74"/>
      <c r="K1585" s="74"/>
      <c r="L1585" s="74"/>
      <c r="M1585" s="74"/>
      <c r="N1585" s="74"/>
      <c r="O1585" s="74"/>
      <c r="P1585" s="74"/>
      <c r="Q1585" s="74"/>
      <c r="R1585" s="74"/>
      <c r="S1585" s="74"/>
      <c r="T1585" s="74"/>
      <c r="U1585" s="74"/>
      <c r="V1585" s="21"/>
      <c r="W1585" s="21"/>
      <c r="X1585" s="21"/>
      <c r="Y1585" s="21"/>
      <c r="Z1585" s="21"/>
      <c r="AA1585" s="21"/>
      <c r="AB1585" s="21"/>
      <c r="AC1585" s="21"/>
      <c r="AD1585" s="21"/>
      <c r="AE1585" s="21"/>
      <c r="AF1585" s="21"/>
      <c r="AG1585" s="21"/>
      <c r="AH1585" s="21"/>
      <c r="AI1585" s="21"/>
      <c r="AJ1585" s="21"/>
      <c r="AK1585" s="21"/>
      <c r="AL1585" s="21"/>
      <c r="AM1585" s="21"/>
      <c r="AN1585" s="21"/>
    </row>
    <row r="1586" spans="1:40" ht="14.5">
      <c r="A1586" s="74"/>
      <c r="B1586" s="74"/>
      <c r="C1586" s="74"/>
      <c r="D1586" s="74"/>
      <c r="E1586" s="74"/>
      <c r="F1586" s="74"/>
      <c r="G1586" s="74"/>
      <c r="H1586" s="74"/>
      <c r="I1586" s="74"/>
      <c r="J1586" s="74"/>
      <c r="K1586" s="74"/>
      <c r="L1586" s="74"/>
      <c r="M1586" s="74"/>
      <c r="N1586" s="74"/>
      <c r="O1586" s="74"/>
      <c r="P1586" s="74"/>
      <c r="Q1586" s="74"/>
      <c r="R1586" s="74"/>
      <c r="S1586" s="74"/>
      <c r="T1586" s="74"/>
      <c r="U1586" s="74"/>
      <c r="V1586" s="21"/>
      <c r="W1586" s="21"/>
      <c r="X1586" s="21"/>
      <c r="Y1586" s="21"/>
      <c r="Z1586" s="21"/>
      <c r="AA1586" s="21"/>
      <c r="AB1586" s="21"/>
      <c r="AC1586" s="21"/>
      <c r="AD1586" s="21"/>
      <c r="AE1586" s="21"/>
      <c r="AF1586" s="21"/>
      <c r="AG1586" s="21"/>
      <c r="AH1586" s="21"/>
      <c r="AI1586" s="21"/>
      <c r="AJ1586" s="21"/>
      <c r="AK1586" s="21"/>
      <c r="AL1586" s="21"/>
      <c r="AM1586" s="21"/>
      <c r="AN1586" s="21"/>
    </row>
    <row r="1587" spans="1:40" ht="14.5">
      <c r="A1587" s="74"/>
      <c r="B1587" s="74"/>
      <c r="C1587" s="74"/>
      <c r="D1587" s="74"/>
      <c r="E1587" s="74"/>
      <c r="F1587" s="74"/>
      <c r="G1587" s="74"/>
      <c r="H1587" s="74"/>
      <c r="I1587" s="74"/>
      <c r="J1587" s="74"/>
      <c r="K1587" s="74"/>
      <c r="L1587" s="74"/>
      <c r="M1587" s="74"/>
      <c r="N1587" s="74"/>
      <c r="O1587" s="74"/>
      <c r="P1587" s="74"/>
      <c r="Q1587" s="74"/>
      <c r="R1587" s="74"/>
      <c r="S1587" s="74"/>
      <c r="T1587" s="74"/>
      <c r="U1587" s="74"/>
      <c r="V1587" s="21"/>
      <c r="W1587" s="21"/>
      <c r="X1587" s="21"/>
      <c r="Y1587" s="21"/>
      <c r="Z1587" s="21"/>
      <c r="AA1587" s="21"/>
      <c r="AB1587" s="21"/>
      <c r="AC1587" s="21"/>
      <c r="AD1587" s="21"/>
      <c r="AE1587" s="21"/>
      <c r="AF1587" s="21"/>
      <c r="AG1587" s="21"/>
      <c r="AH1587" s="21"/>
      <c r="AI1587" s="21"/>
      <c r="AJ1587" s="21"/>
      <c r="AK1587" s="21"/>
      <c r="AL1587" s="21"/>
      <c r="AM1587" s="21"/>
      <c r="AN1587" s="21"/>
    </row>
    <row r="1588" spans="1:40" ht="14.5">
      <c r="A1588" s="74"/>
      <c r="B1588" s="74"/>
      <c r="C1588" s="74"/>
      <c r="D1588" s="74"/>
      <c r="E1588" s="74"/>
      <c r="F1588" s="74"/>
      <c r="G1588" s="74"/>
      <c r="H1588" s="74"/>
      <c r="I1588" s="74"/>
      <c r="J1588" s="74"/>
      <c r="K1588" s="74"/>
      <c r="L1588" s="74"/>
      <c r="M1588" s="74"/>
      <c r="N1588" s="74"/>
      <c r="O1588" s="74"/>
      <c r="P1588" s="74"/>
      <c r="Q1588" s="74"/>
      <c r="R1588" s="74"/>
      <c r="S1588" s="74"/>
      <c r="T1588" s="74"/>
      <c r="U1588" s="74"/>
      <c r="V1588" s="21"/>
      <c r="W1588" s="21"/>
      <c r="X1588" s="21"/>
      <c r="Y1588" s="21"/>
      <c r="Z1588" s="21"/>
      <c r="AA1588" s="21"/>
      <c r="AB1588" s="21"/>
      <c r="AC1588" s="21"/>
      <c r="AD1588" s="21"/>
      <c r="AE1588" s="21"/>
      <c r="AF1588" s="21"/>
      <c r="AG1588" s="21"/>
      <c r="AH1588" s="21"/>
      <c r="AI1588" s="21"/>
      <c r="AJ1588" s="21"/>
      <c r="AK1588" s="21"/>
      <c r="AL1588" s="21"/>
      <c r="AM1588" s="21"/>
      <c r="AN1588" s="21"/>
    </row>
    <row r="1589" spans="1:40" ht="14.5">
      <c r="A1589" s="74"/>
      <c r="B1589" s="74"/>
      <c r="C1589" s="74"/>
      <c r="D1589" s="74"/>
      <c r="E1589" s="74"/>
      <c r="F1589" s="74"/>
      <c r="G1589" s="74"/>
      <c r="H1589" s="74"/>
      <c r="I1589" s="74"/>
      <c r="J1589" s="74"/>
      <c r="K1589" s="74"/>
      <c r="L1589" s="74"/>
      <c r="M1589" s="74"/>
      <c r="N1589" s="74"/>
      <c r="O1589" s="74"/>
      <c r="P1589" s="74"/>
      <c r="Q1589" s="74"/>
      <c r="R1589" s="74"/>
      <c r="S1589" s="74"/>
      <c r="T1589" s="74"/>
      <c r="U1589" s="74"/>
      <c r="V1589" s="21"/>
      <c r="W1589" s="21"/>
      <c r="X1589" s="21"/>
      <c r="Y1589" s="21"/>
      <c r="Z1589" s="21"/>
      <c r="AA1589" s="21"/>
      <c r="AB1589" s="21"/>
      <c r="AC1589" s="21"/>
      <c r="AD1589" s="21"/>
      <c r="AE1589" s="21"/>
      <c r="AF1589" s="21"/>
      <c r="AG1589" s="21"/>
      <c r="AH1589" s="21"/>
      <c r="AI1589" s="21"/>
      <c r="AJ1589" s="21"/>
      <c r="AK1589" s="21"/>
      <c r="AL1589" s="21"/>
      <c r="AM1589" s="21"/>
      <c r="AN1589" s="21"/>
    </row>
    <row r="1590" spans="1:40" ht="14.5">
      <c r="A1590" s="74"/>
      <c r="B1590" s="74"/>
      <c r="C1590" s="74"/>
      <c r="D1590" s="74"/>
      <c r="E1590" s="74"/>
      <c r="F1590" s="74"/>
      <c r="G1590" s="74"/>
      <c r="H1590" s="74"/>
      <c r="I1590" s="74"/>
      <c r="J1590" s="74"/>
      <c r="K1590" s="74"/>
      <c r="L1590" s="74"/>
      <c r="M1590" s="74"/>
      <c r="N1590" s="74"/>
      <c r="O1590" s="74"/>
      <c r="P1590" s="74"/>
      <c r="Q1590" s="74"/>
      <c r="R1590" s="74"/>
      <c r="S1590" s="74"/>
      <c r="T1590" s="74"/>
      <c r="U1590" s="74"/>
      <c r="V1590" s="21"/>
      <c r="W1590" s="21"/>
      <c r="X1590" s="21"/>
      <c r="Y1590" s="21"/>
      <c r="Z1590" s="21"/>
      <c r="AA1590" s="21"/>
      <c r="AB1590" s="21"/>
      <c r="AC1590" s="21"/>
      <c r="AD1590" s="21"/>
      <c r="AE1590" s="21"/>
      <c r="AF1590" s="21"/>
      <c r="AG1590" s="21"/>
      <c r="AH1590" s="21"/>
      <c r="AI1590" s="21"/>
      <c r="AJ1590" s="21"/>
      <c r="AK1590" s="21"/>
      <c r="AL1590" s="21"/>
      <c r="AM1590" s="21"/>
      <c r="AN1590" s="21"/>
    </row>
    <row r="1591" spans="1:40" ht="14.5">
      <c r="A1591" s="74"/>
      <c r="B1591" s="74"/>
      <c r="C1591" s="74"/>
      <c r="D1591" s="74"/>
      <c r="E1591" s="74"/>
      <c r="F1591" s="74"/>
      <c r="G1591" s="74"/>
      <c r="H1591" s="74"/>
      <c r="I1591" s="74"/>
      <c r="J1591" s="74"/>
      <c r="K1591" s="74"/>
      <c r="L1591" s="74"/>
      <c r="M1591" s="74"/>
      <c r="N1591" s="74"/>
      <c r="O1591" s="74"/>
      <c r="P1591" s="74"/>
      <c r="Q1591" s="74"/>
      <c r="R1591" s="74"/>
      <c r="S1591" s="74"/>
      <c r="T1591" s="74"/>
      <c r="U1591" s="74"/>
      <c r="V1591" s="21"/>
      <c r="W1591" s="21"/>
      <c r="X1591" s="21"/>
      <c r="Y1591" s="21"/>
      <c r="Z1591" s="21"/>
      <c r="AA1591" s="21"/>
      <c r="AB1591" s="21"/>
      <c r="AC1591" s="21"/>
      <c r="AD1591" s="21"/>
      <c r="AE1591" s="21"/>
      <c r="AF1591" s="21"/>
      <c r="AG1591" s="21"/>
      <c r="AH1591" s="21"/>
      <c r="AI1591" s="21"/>
      <c r="AJ1591" s="21"/>
      <c r="AK1591" s="21"/>
      <c r="AL1591" s="21"/>
      <c r="AM1591" s="21"/>
      <c r="AN1591" s="21"/>
    </row>
    <row r="1592" spans="1:40" ht="14.5">
      <c r="A1592" s="74"/>
      <c r="B1592" s="74"/>
      <c r="C1592" s="74"/>
      <c r="D1592" s="74"/>
      <c r="E1592" s="74"/>
      <c r="F1592" s="74"/>
      <c r="G1592" s="74"/>
      <c r="H1592" s="74"/>
      <c r="I1592" s="74"/>
      <c r="J1592" s="74"/>
      <c r="K1592" s="74"/>
      <c r="L1592" s="74"/>
      <c r="M1592" s="74"/>
      <c r="N1592" s="74"/>
      <c r="O1592" s="74"/>
      <c r="P1592" s="74"/>
      <c r="Q1592" s="74"/>
      <c r="R1592" s="74"/>
      <c r="S1592" s="74"/>
      <c r="T1592" s="74"/>
      <c r="U1592" s="74"/>
      <c r="V1592" s="21"/>
      <c r="W1592" s="21"/>
      <c r="X1592" s="21"/>
      <c r="Y1592" s="21"/>
      <c r="Z1592" s="21"/>
      <c r="AA1592" s="21"/>
      <c r="AB1592" s="21"/>
      <c r="AC1592" s="21"/>
      <c r="AD1592" s="21"/>
      <c r="AE1592" s="21"/>
      <c r="AF1592" s="21"/>
      <c r="AG1592" s="21"/>
      <c r="AH1592" s="21"/>
      <c r="AI1592" s="21"/>
      <c r="AJ1592" s="21"/>
      <c r="AK1592" s="21"/>
      <c r="AL1592" s="21"/>
      <c r="AM1592" s="21"/>
      <c r="AN1592" s="21"/>
    </row>
    <row r="1593" spans="1:40" ht="14.5">
      <c r="A1593" s="74"/>
      <c r="B1593" s="74"/>
      <c r="C1593" s="74"/>
      <c r="D1593" s="74"/>
      <c r="E1593" s="74"/>
      <c r="F1593" s="74"/>
      <c r="G1593" s="74"/>
      <c r="H1593" s="74"/>
      <c r="I1593" s="74"/>
      <c r="J1593" s="74"/>
      <c r="K1593" s="74"/>
      <c r="L1593" s="74"/>
      <c r="M1593" s="74"/>
      <c r="N1593" s="74"/>
      <c r="O1593" s="74"/>
      <c r="P1593" s="74"/>
      <c r="Q1593" s="74"/>
      <c r="R1593" s="74"/>
      <c r="S1593" s="74"/>
      <c r="T1593" s="74"/>
      <c r="U1593" s="74"/>
      <c r="V1593" s="21"/>
      <c r="W1593" s="21"/>
      <c r="X1593" s="21"/>
      <c r="Y1593" s="21"/>
      <c r="Z1593" s="21"/>
      <c r="AA1593" s="21"/>
      <c r="AB1593" s="21"/>
      <c r="AC1593" s="21"/>
      <c r="AD1593" s="21"/>
      <c r="AE1593" s="21"/>
      <c r="AF1593" s="21"/>
      <c r="AG1593" s="21"/>
      <c r="AH1593" s="21"/>
      <c r="AI1593" s="21"/>
      <c r="AJ1593" s="21"/>
      <c r="AK1593" s="21"/>
      <c r="AL1593" s="21"/>
      <c r="AM1593" s="21"/>
      <c r="AN1593" s="21"/>
    </row>
    <row r="1594" spans="1:40" ht="14.5">
      <c r="A1594" s="74"/>
      <c r="B1594" s="74"/>
      <c r="C1594" s="74"/>
      <c r="D1594" s="74"/>
      <c r="E1594" s="74"/>
      <c r="F1594" s="74"/>
      <c r="G1594" s="74"/>
      <c r="H1594" s="74"/>
      <c r="I1594" s="74"/>
      <c r="J1594" s="74"/>
      <c r="K1594" s="74"/>
      <c r="L1594" s="74"/>
      <c r="M1594" s="74"/>
      <c r="N1594" s="74"/>
      <c r="O1594" s="74"/>
      <c r="P1594" s="74"/>
      <c r="Q1594" s="74"/>
      <c r="R1594" s="74"/>
      <c r="S1594" s="74"/>
      <c r="T1594" s="74"/>
      <c r="U1594" s="74"/>
      <c r="V1594" s="21"/>
      <c r="W1594" s="21"/>
      <c r="X1594" s="21"/>
      <c r="Y1594" s="21"/>
      <c r="Z1594" s="21"/>
      <c r="AA1594" s="21"/>
      <c r="AB1594" s="21"/>
      <c r="AC1594" s="21"/>
      <c r="AD1594" s="21"/>
      <c r="AE1594" s="21"/>
      <c r="AF1594" s="21"/>
      <c r="AG1594" s="21"/>
      <c r="AH1594" s="21"/>
      <c r="AI1594" s="21"/>
      <c r="AJ1594" s="21"/>
      <c r="AK1594" s="21"/>
      <c r="AL1594" s="21"/>
      <c r="AM1594" s="21"/>
      <c r="AN1594" s="21"/>
    </row>
    <row r="1595" spans="1:40" ht="14.5">
      <c r="A1595" s="74"/>
      <c r="B1595" s="74"/>
      <c r="C1595" s="74"/>
      <c r="D1595" s="74"/>
      <c r="E1595" s="74"/>
      <c r="F1595" s="74"/>
      <c r="G1595" s="74"/>
      <c r="H1595" s="74"/>
      <c r="I1595" s="74"/>
      <c r="J1595" s="74"/>
      <c r="K1595" s="74"/>
      <c r="L1595" s="74"/>
      <c r="M1595" s="74"/>
      <c r="N1595" s="74"/>
      <c r="O1595" s="74"/>
      <c r="P1595" s="74"/>
      <c r="Q1595" s="74"/>
      <c r="R1595" s="74"/>
      <c r="S1595" s="74"/>
      <c r="T1595" s="74"/>
      <c r="U1595" s="74"/>
      <c r="V1595" s="21"/>
      <c r="W1595" s="21"/>
      <c r="X1595" s="21"/>
      <c r="Y1595" s="21"/>
      <c r="Z1595" s="21"/>
      <c r="AA1595" s="21"/>
      <c r="AB1595" s="21"/>
      <c r="AC1595" s="21"/>
      <c r="AD1595" s="21"/>
      <c r="AE1595" s="21"/>
      <c r="AF1595" s="21"/>
      <c r="AG1595" s="21"/>
      <c r="AH1595" s="21"/>
      <c r="AI1595" s="21"/>
      <c r="AJ1595" s="21"/>
      <c r="AK1595" s="21"/>
      <c r="AL1595" s="21"/>
      <c r="AM1595" s="21"/>
      <c r="AN1595" s="21"/>
    </row>
    <row r="1596" spans="1:40" ht="14.5">
      <c r="A1596" s="74"/>
      <c r="B1596" s="74"/>
      <c r="C1596" s="74"/>
      <c r="D1596" s="74"/>
      <c r="E1596" s="74"/>
      <c r="F1596" s="74"/>
      <c r="G1596" s="74"/>
      <c r="H1596" s="74"/>
      <c r="I1596" s="74"/>
      <c r="J1596" s="74"/>
      <c r="K1596" s="74"/>
      <c r="L1596" s="74"/>
      <c r="M1596" s="74"/>
      <c r="N1596" s="74"/>
      <c r="O1596" s="74"/>
      <c r="P1596" s="74"/>
      <c r="Q1596" s="74"/>
      <c r="R1596" s="74"/>
      <c r="S1596" s="74"/>
      <c r="T1596" s="74"/>
      <c r="U1596" s="74"/>
      <c r="V1596" s="21"/>
      <c r="W1596" s="21"/>
      <c r="X1596" s="21"/>
      <c r="Y1596" s="21"/>
      <c r="Z1596" s="21"/>
      <c r="AA1596" s="21"/>
      <c r="AB1596" s="21"/>
      <c r="AC1596" s="21"/>
      <c r="AD1596" s="21"/>
      <c r="AE1596" s="21"/>
      <c r="AF1596" s="21"/>
      <c r="AG1596" s="21"/>
      <c r="AH1596" s="21"/>
      <c r="AI1596" s="21"/>
      <c r="AJ1596" s="21"/>
      <c r="AK1596" s="21"/>
      <c r="AL1596" s="21"/>
      <c r="AM1596" s="21"/>
      <c r="AN1596" s="21"/>
    </row>
    <row r="1597" spans="1:40" ht="14.5">
      <c r="A1597" s="74"/>
      <c r="B1597" s="74"/>
      <c r="C1597" s="74"/>
      <c r="D1597" s="74"/>
      <c r="E1597" s="74"/>
      <c r="F1597" s="74"/>
      <c r="G1597" s="74"/>
      <c r="H1597" s="74"/>
      <c r="I1597" s="74"/>
      <c r="J1597" s="74"/>
      <c r="K1597" s="74"/>
      <c r="L1597" s="74"/>
      <c r="M1597" s="74"/>
      <c r="N1597" s="74"/>
      <c r="O1597" s="74"/>
      <c r="P1597" s="74"/>
      <c r="Q1597" s="74"/>
      <c r="R1597" s="74"/>
      <c r="S1597" s="74"/>
      <c r="T1597" s="74"/>
      <c r="U1597" s="74"/>
      <c r="V1597" s="21"/>
      <c r="W1597" s="21"/>
      <c r="X1597" s="21"/>
      <c r="Y1597" s="21"/>
      <c r="Z1597" s="21"/>
      <c r="AA1597" s="21"/>
      <c r="AB1597" s="21"/>
      <c r="AC1597" s="21"/>
      <c r="AD1597" s="21"/>
      <c r="AE1597" s="21"/>
      <c r="AF1597" s="21"/>
      <c r="AG1597" s="21"/>
      <c r="AH1597" s="21"/>
      <c r="AI1597" s="21"/>
      <c r="AJ1597" s="21"/>
      <c r="AK1597" s="21"/>
      <c r="AL1597" s="21"/>
      <c r="AM1597" s="21"/>
      <c r="AN1597" s="21"/>
    </row>
    <row r="1598" spans="1:40" ht="14.5">
      <c r="A1598" s="74"/>
      <c r="B1598" s="74"/>
      <c r="C1598" s="74"/>
      <c r="D1598" s="74"/>
      <c r="E1598" s="74"/>
      <c r="F1598" s="74"/>
      <c r="G1598" s="74"/>
      <c r="H1598" s="74"/>
      <c r="I1598" s="74"/>
      <c r="J1598" s="74"/>
      <c r="K1598" s="74"/>
      <c r="L1598" s="74"/>
      <c r="M1598" s="74"/>
      <c r="N1598" s="74"/>
      <c r="O1598" s="74"/>
      <c r="P1598" s="74"/>
      <c r="Q1598" s="74"/>
      <c r="R1598" s="74"/>
      <c r="S1598" s="74"/>
      <c r="T1598" s="74"/>
      <c r="U1598" s="74"/>
      <c r="V1598" s="21"/>
      <c r="W1598" s="21"/>
      <c r="X1598" s="21"/>
      <c r="Y1598" s="21"/>
      <c r="Z1598" s="21"/>
      <c r="AA1598" s="21"/>
      <c r="AB1598" s="21"/>
      <c r="AC1598" s="21"/>
      <c r="AD1598" s="21"/>
      <c r="AE1598" s="21"/>
      <c r="AF1598" s="21"/>
      <c r="AG1598" s="21"/>
      <c r="AH1598" s="21"/>
      <c r="AI1598" s="21"/>
      <c r="AJ1598" s="21"/>
      <c r="AK1598" s="21"/>
      <c r="AL1598" s="21"/>
      <c r="AM1598" s="21"/>
      <c r="AN1598" s="21"/>
    </row>
    <row r="1599" spans="1:40" ht="14.5">
      <c r="A1599" s="74"/>
      <c r="B1599" s="74"/>
      <c r="C1599" s="74"/>
      <c r="D1599" s="74"/>
      <c r="E1599" s="74"/>
      <c r="F1599" s="74"/>
      <c r="G1599" s="74"/>
      <c r="H1599" s="74"/>
      <c r="I1599" s="74"/>
      <c r="J1599" s="74"/>
      <c r="K1599" s="74"/>
      <c r="L1599" s="74"/>
      <c r="M1599" s="74"/>
      <c r="N1599" s="74"/>
      <c r="O1599" s="74"/>
      <c r="P1599" s="74"/>
      <c r="Q1599" s="74"/>
      <c r="R1599" s="74"/>
      <c r="S1599" s="74"/>
      <c r="T1599" s="74"/>
      <c r="U1599" s="74"/>
      <c r="V1599" s="21"/>
      <c r="W1599" s="21"/>
      <c r="X1599" s="21"/>
      <c r="Y1599" s="21"/>
      <c r="Z1599" s="21"/>
      <c r="AA1599" s="21"/>
      <c r="AB1599" s="21"/>
      <c r="AC1599" s="21"/>
      <c r="AD1599" s="21"/>
      <c r="AE1599" s="21"/>
      <c r="AF1599" s="21"/>
      <c r="AG1599" s="21"/>
      <c r="AH1599" s="21"/>
      <c r="AI1599" s="21"/>
      <c r="AJ1599" s="21"/>
      <c r="AK1599" s="21"/>
      <c r="AL1599" s="21"/>
      <c r="AM1599" s="21"/>
      <c r="AN1599" s="21"/>
    </row>
    <row r="1600" spans="1:40" ht="14.5">
      <c r="A1600" s="74"/>
      <c r="B1600" s="74"/>
      <c r="C1600" s="74"/>
      <c r="D1600" s="74"/>
      <c r="E1600" s="74"/>
      <c r="F1600" s="74"/>
      <c r="G1600" s="74"/>
      <c r="H1600" s="74"/>
      <c r="I1600" s="74"/>
      <c r="J1600" s="74"/>
      <c r="K1600" s="74"/>
      <c r="L1600" s="74"/>
      <c r="M1600" s="74"/>
      <c r="N1600" s="74"/>
      <c r="O1600" s="74"/>
      <c r="P1600" s="74"/>
      <c r="Q1600" s="74"/>
      <c r="R1600" s="74"/>
      <c r="S1600" s="74"/>
      <c r="T1600" s="74"/>
      <c r="U1600" s="74"/>
      <c r="V1600" s="21"/>
      <c r="W1600" s="21"/>
      <c r="X1600" s="21"/>
      <c r="Y1600" s="21"/>
      <c r="Z1600" s="21"/>
      <c r="AA1600" s="21"/>
      <c r="AB1600" s="21"/>
      <c r="AC1600" s="21"/>
      <c r="AD1600" s="21"/>
      <c r="AE1600" s="21"/>
      <c r="AF1600" s="21"/>
      <c r="AG1600" s="21"/>
      <c r="AH1600" s="21"/>
      <c r="AI1600" s="21"/>
      <c r="AJ1600" s="21"/>
      <c r="AK1600" s="21"/>
      <c r="AL1600" s="21"/>
      <c r="AM1600" s="21"/>
      <c r="AN1600" s="21"/>
    </row>
    <row r="1601" spans="1:40" ht="14.5">
      <c r="A1601" s="74"/>
      <c r="B1601" s="74"/>
      <c r="C1601" s="74"/>
      <c r="D1601" s="74"/>
      <c r="E1601" s="74"/>
      <c r="F1601" s="74"/>
      <c r="G1601" s="74"/>
      <c r="H1601" s="74"/>
      <c r="I1601" s="74"/>
      <c r="J1601" s="74"/>
      <c r="K1601" s="74"/>
      <c r="L1601" s="74"/>
      <c r="M1601" s="74"/>
      <c r="N1601" s="74"/>
      <c r="O1601" s="74"/>
      <c r="P1601" s="74"/>
      <c r="Q1601" s="74"/>
      <c r="R1601" s="74"/>
      <c r="S1601" s="74"/>
      <c r="T1601" s="74"/>
      <c r="U1601" s="74"/>
      <c r="V1601" s="21"/>
      <c r="W1601" s="21"/>
      <c r="X1601" s="21"/>
      <c r="Y1601" s="21"/>
      <c r="Z1601" s="21"/>
      <c r="AA1601" s="21"/>
      <c r="AB1601" s="21"/>
      <c r="AC1601" s="21"/>
      <c r="AD1601" s="21"/>
      <c r="AE1601" s="21"/>
      <c r="AF1601" s="21"/>
      <c r="AG1601" s="21"/>
      <c r="AH1601" s="21"/>
      <c r="AI1601" s="21"/>
      <c r="AJ1601" s="21"/>
      <c r="AK1601" s="21"/>
      <c r="AL1601" s="21"/>
      <c r="AM1601" s="21"/>
      <c r="AN1601" s="21"/>
    </row>
    <row r="1602" spans="1:40" ht="14.5">
      <c r="A1602" s="74"/>
      <c r="B1602" s="74"/>
      <c r="C1602" s="74"/>
      <c r="D1602" s="74"/>
      <c r="E1602" s="74"/>
      <c r="F1602" s="74"/>
      <c r="G1602" s="74"/>
      <c r="H1602" s="74"/>
      <c r="I1602" s="74"/>
      <c r="J1602" s="74"/>
      <c r="K1602" s="74"/>
      <c r="L1602" s="74"/>
      <c r="M1602" s="74"/>
      <c r="N1602" s="74"/>
      <c r="O1602" s="74"/>
      <c r="P1602" s="74"/>
      <c r="Q1602" s="74"/>
      <c r="R1602" s="74"/>
      <c r="S1602" s="74"/>
      <c r="T1602" s="74"/>
      <c r="U1602" s="74"/>
      <c r="V1602" s="21"/>
      <c r="W1602" s="21"/>
      <c r="X1602" s="21"/>
      <c r="Y1602" s="21"/>
      <c r="Z1602" s="21"/>
      <c r="AA1602" s="21"/>
      <c r="AB1602" s="21"/>
      <c r="AC1602" s="21"/>
      <c r="AD1602" s="21"/>
      <c r="AE1602" s="21"/>
      <c r="AF1602" s="21"/>
      <c r="AG1602" s="21"/>
      <c r="AH1602" s="21"/>
      <c r="AI1602" s="21"/>
      <c r="AJ1602" s="21"/>
      <c r="AK1602" s="21"/>
      <c r="AL1602" s="21"/>
      <c r="AM1602" s="21"/>
      <c r="AN1602" s="21"/>
    </row>
    <row r="1603" spans="1:40" ht="14.5">
      <c r="A1603" s="74"/>
      <c r="B1603" s="74"/>
      <c r="C1603" s="74"/>
      <c r="D1603" s="74"/>
      <c r="E1603" s="74"/>
      <c r="F1603" s="74"/>
      <c r="G1603" s="74"/>
      <c r="H1603" s="74"/>
      <c r="I1603" s="74"/>
      <c r="J1603" s="74"/>
      <c r="K1603" s="74"/>
      <c r="L1603" s="74"/>
      <c r="M1603" s="74"/>
      <c r="N1603" s="74"/>
      <c r="O1603" s="74"/>
      <c r="P1603" s="74"/>
      <c r="Q1603" s="74"/>
      <c r="R1603" s="74"/>
      <c r="S1603" s="74"/>
      <c r="T1603" s="74"/>
      <c r="U1603" s="74"/>
      <c r="V1603" s="21"/>
      <c r="W1603" s="21"/>
      <c r="X1603" s="21"/>
      <c r="Y1603" s="21"/>
      <c r="Z1603" s="21"/>
      <c r="AA1603" s="21"/>
      <c r="AB1603" s="21"/>
      <c r="AC1603" s="21"/>
      <c r="AD1603" s="21"/>
      <c r="AE1603" s="21"/>
      <c r="AF1603" s="21"/>
      <c r="AG1603" s="21"/>
      <c r="AH1603" s="21"/>
      <c r="AI1603" s="21"/>
      <c r="AJ1603" s="21"/>
      <c r="AK1603" s="21"/>
      <c r="AL1603" s="21"/>
      <c r="AM1603" s="21"/>
      <c r="AN1603" s="21"/>
    </row>
    <row r="1604" spans="1:40" ht="14.5">
      <c r="A1604" s="74"/>
      <c r="B1604" s="74"/>
      <c r="C1604" s="74"/>
      <c r="D1604" s="74"/>
      <c r="E1604" s="74"/>
      <c r="F1604" s="74"/>
      <c r="G1604" s="74"/>
      <c r="H1604" s="74"/>
      <c r="I1604" s="74"/>
      <c r="J1604" s="74"/>
      <c r="K1604" s="74"/>
      <c r="L1604" s="74"/>
      <c r="M1604" s="74"/>
      <c r="N1604" s="74"/>
      <c r="O1604" s="74"/>
      <c r="P1604" s="74"/>
      <c r="Q1604" s="74"/>
      <c r="R1604" s="74"/>
      <c r="S1604" s="74"/>
      <c r="T1604" s="74"/>
      <c r="U1604" s="74"/>
      <c r="V1604" s="21"/>
      <c r="W1604" s="21"/>
      <c r="X1604" s="21"/>
      <c r="Y1604" s="21"/>
      <c r="Z1604" s="21"/>
      <c r="AA1604" s="21"/>
      <c r="AB1604" s="21"/>
      <c r="AC1604" s="21"/>
      <c r="AD1604" s="21"/>
      <c r="AE1604" s="21"/>
      <c r="AF1604" s="21"/>
      <c r="AG1604" s="21"/>
      <c r="AH1604" s="21"/>
      <c r="AI1604" s="21"/>
      <c r="AJ1604" s="21"/>
      <c r="AK1604" s="21"/>
      <c r="AL1604" s="21"/>
      <c r="AM1604" s="21"/>
      <c r="AN1604" s="21"/>
    </row>
    <row r="1605" spans="1:40" ht="14.5">
      <c r="A1605" s="74"/>
      <c r="B1605" s="74"/>
      <c r="C1605" s="74"/>
      <c r="D1605" s="74"/>
      <c r="E1605" s="74"/>
      <c r="F1605" s="74"/>
      <c r="G1605" s="74"/>
      <c r="H1605" s="74"/>
      <c r="I1605" s="74"/>
      <c r="J1605" s="74"/>
      <c r="K1605" s="74"/>
      <c r="L1605" s="74"/>
      <c r="M1605" s="74"/>
      <c r="N1605" s="74"/>
      <c r="O1605" s="74"/>
      <c r="P1605" s="74"/>
      <c r="Q1605" s="74"/>
      <c r="R1605" s="74"/>
      <c r="S1605" s="74"/>
      <c r="T1605" s="74"/>
      <c r="U1605" s="74"/>
      <c r="V1605" s="21"/>
      <c r="W1605" s="21"/>
      <c r="X1605" s="21"/>
      <c r="Y1605" s="21"/>
      <c r="Z1605" s="21"/>
      <c r="AA1605" s="21"/>
      <c r="AB1605" s="21"/>
      <c r="AC1605" s="21"/>
      <c r="AD1605" s="21"/>
      <c r="AE1605" s="21"/>
      <c r="AF1605" s="21"/>
      <c r="AG1605" s="21"/>
      <c r="AH1605" s="21"/>
      <c r="AI1605" s="21"/>
      <c r="AJ1605" s="21"/>
      <c r="AK1605" s="21"/>
      <c r="AL1605" s="21"/>
      <c r="AM1605" s="21"/>
      <c r="AN1605" s="21"/>
    </row>
    <row r="1606" spans="1:40" ht="14.5">
      <c r="A1606" s="74"/>
      <c r="B1606" s="74"/>
      <c r="C1606" s="74"/>
      <c r="D1606" s="74"/>
      <c r="E1606" s="74"/>
      <c r="F1606" s="74"/>
      <c r="G1606" s="74"/>
      <c r="H1606" s="74"/>
      <c r="I1606" s="74"/>
      <c r="J1606" s="74"/>
      <c r="K1606" s="74"/>
      <c r="L1606" s="74"/>
      <c r="M1606" s="74"/>
      <c r="N1606" s="74"/>
      <c r="O1606" s="74"/>
      <c r="P1606" s="74"/>
      <c r="Q1606" s="74"/>
      <c r="R1606" s="74"/>
      <c r="S1606" s="74"/>
      <c r="T1606" s="74"/>
      <c r="U1606" s="74"/>
      <c r="V1606" s="21"/>
      <c r="W1606" s="21"/>
      <c r="X1606" s="21"/>
      <c r="Y1606" s="21"/>
      <c r="Z1606" s="21"/>
      <c r="AA1606" s="21"/>
      <c r="AB1606" s="21"/>
      <c r="AC1606" s="21"/>
      <c r="AD1606" s="21"/>
      <c r="AE1606" s="21"/>
      <c r="AF1606" s="21"/>
      <c r="AG1606" s="21"/>
      <c r="AH1606" s="21"/>
      <c r="AI1606" s="21"/>
      <c r="AJ1606" s="21"/>
      <c r="AK1606" s="21"/>
      <c r="AL1606" s="21"/>
      <c r="AM1606" s="21"/>
      <c r="AN1606" s="21"/>
    </row>
    <row r="1607" spans="1:40" ht="14.5">
      <c r="A1607" s="74"/>
      <c r="B1607" s="74"/>
      <c r="C1607" s="74"/>
      <c r="D1607" s="74"/>
      <c r="E1607" s="74"/>
      <c r="F1607" s="74"/>
      <c r="G1607" s="74"/>
      <c r="H1607" s="74"/>
      <c r="I1607" s="74"/>
      <c r="J1607" s="74"/>
      <c r="K1607" s="74"/>
      <c r="L1607" s="74"/>
      <c r="M1607" s="74"/>
      <c r="N1607" s="74"/>
      <c r="O1607" s="74"/>
      <c r="P1607" s="74"/>
      <c r="Q1607" s="74"/>
      <c r="R1607" s="74"/>
      <c r="S1607" s="74"/>
      <c r="T1607" s="74"/>
      <c r="U1607" s="74"/>
      <c r="V1607" s="21"/>
      <c r="W1607" s="21"/>
      <c r="X1607" s="21"/>
      <c r="Y1607" s="21"/>
      <c r="Z1607" s="21"/>
      <c r="AA1607" s="21"/>
      <c r="AB1607" s="21"/>
      <c r="AC1607" s="21"/>
      <c r="AD1607" s="21"/>
      <c r="AE1607" s="21"/>
      <c r="AF1607" s="21"/>
      <c r="AG1607" s="21"/>
      <c r="AH1607" s="21"/>
      <c r="AI1607" s="21"/>
      <c r="AJ1607" s="21"/>
      <c r="AK1607" s="21"/>
      <c r="AL1607" s="21"/>
      <c r="AM1607" s="21"/>
      <c r="AN1607" s="21"/>
    </row>
    <row r="1608" spans="1:40" ht="14.5">
      <c r="A1608" s="74"/>
      <c r="B1608" s="74"/>
      <c r="C1608" s="74"/>
      <c r="D1608" s="74"/>
      <c r="E1608" s="74"/>
      <c r="F1608" s="74"/>
      <c r="G1608" s="74"/>
      <c r="H1608" s="74"/>
      <c r="I1608" s="74"/>
      <c r="J1608" s="74"/>
      <c r="K1608" s="74"/>
      <c r="L1608" s="74"/>
      <c r="M1608" s="74"/>
      <c r="N1608" s="74"/>
      <c r="O1608" s="74"/>
      <c r="P1608" s="74"/>
      <c r="Q1608" s="74"/>
      <c r="R1608" s="74"/>
      <c r="S1608" s="74"/>
      <c r="T1608" s="74"/>
      <c r="U1608" s="74"/>
      <c r="V1608" s="21"/>
      <c r="W1608" s="21"/>
      <c r="X1608" s="21"/>
      <c r="Y1608" s="21"/>
      <c r="Z1608" s="21"/>
      <c r="AA1608" s="21"/>
      <c r="AB1608" s="21"/>
      <c r="AC1608" s="21"/>
      <c r="AD1608" s="21"/>
      <c r="AE1608" s="21"/>
      <c r="AF1608" s="21"/>
      <c r="AG1608" s="21"/>
      <c r="AH1608" s="21"/>
      <c r="AI1608" s="21"/>
      <c r="AJ1608" s="21"/>
      <c r="AK1608" s="21"/>
      <c r="AL1608" s="21"/>
      <c r="AM1608" s="21"/>
      <c r="AN1608" s="21"/>
    </row>
    <row r="1609" spans="1:40" ht="14.5">
      <c r="A1609" s="74"/>
      <c r="B1609" s="74"/>
      <c r="C1609" s="74"/>
      <c r="D1609" s="74"/>
      <c r="E1609" s="74"/>
      <c r="F1609" s="74"/>
      <c r="G1609" s="74"/>
      <c r="H1609" s="74"/>
      <c r="I1609" s="74"/>
      <c r="J1609" s="74"/>
      <c r="K1609" s="74"/>
      <c r="L1609" s="74"/>
      <c r="M1609" s="74"/>
      <c r="N1609" s="74"/>
      <c r="O1609" s="74"/>
      <c r="P1609" s="74"/>
      <c r="Q1609" s="74"/>
      <c r="R1609" s="74"/>
      <c r="S1609" s="74"/>
      <c r="T1609" s="74"/>
      <c r="U1609" s="74"/>
      <c r="V1609" s="21"/>
      <c r="W1609" s="21"/>
      <c r="X1609" s="21"/>
      <c r="Y1609" s="21"/>
      <c r="Z1609" s="21"/>
      <c r="AA1609" s="21"/>
      <c r="AB1609" s="21"/>
      <c r="AC1609" s="21"/>
      <c r="AD1609" s="21"/>
      <c r="AE1609" s="21"/>
      <c r="AF1609" s="21"/>
      <c r="AG1609" s="21"/>
      <c r="AH1609" s="21"/>
      <c r="AI1609" s="21"/>
      <c r="AJ1609" s="21"/>
      <c r="AK1609" s="21"/>
      <c r="AL1609" s="21"/>
      <c r="AM1609" s="21"/>
      <c r="AN1609" s="21"/>
    </row>
    <row r="1610" spans="1:40" ht="14.5">
      <c r="A1610" s="74"/>
      <c r="B1610" s="74"/>
      <c r="C1610" s="74"/>
      <c r="D1610" s="74"/>
      <c r="E1610" s="74"/>
      <c r="F1610" s="74"/>
      <c r="G1610" s="74"/>
      <c r="H1610" s="74"/>
      <c r="I1610" s="74"/>
      <c r="J1610" s="74"/>
      <c r="K1610" s="74"/>
      <c r="L1610" s="74"/>
      <c r="M1610" s="74"/>
      <c r="N1610" s="74"/>
      <c r="O1610" s="74"/>
      <c r="P1610" s="74"/>
      <c r="Q1610" s="74"/>
      <c r="R1610" s="74"/>
      <c r="S1610" s="74"/>
      <c r="T1610" s="74"/>
      <c r="U1610" s="74"/>
      <c r="V1610" s="21"/>
      <c r="W1610" s="21"/>
      <c r="X1610" s="21"/>
      <c r="Y1610" s="21"/>
      <c r="Z1610" s="21"/>
      <c r="AA1610" s="21"/>
      <c r="AB1610" s="21"/>
      <c r="AC1610" s="21"/>
      <c r="AD1610" s="21"/>
      <c r="AE1610" s="21"/>
      <c r="AF1610" s="21"/>
      <c r="AG1610" s="21"/>
      <c r="AH1610" s="21"/>
      <c r="AI1610" s="21"/>
      <c r="AJ1610" s="21"/>
      <c r="AK1610" s="21"/>
      <c r="AL1610" s="21"/>
      <c r="AM1610" s="21"/>
      <c r="AN1610" s="21"/>
    </row>
    <row r="1611" spans="1:40" ht="14.5">
      <c r="A1611" s="74"/>
      <c r="B1611" s="74"/>
      <c r="C1611" s="74"/>
      <c r="D1611" s="74"/>
      <c r="E1611" s="74"/>
      <c r="F1611" s="74"/>
      <c r="G1611" s="74"/>
      <c r="H1611" s="74"/>
      <c r="I1611" s="74"/>
      <c r="J1611" s="74"/>
      <c r="K1611" s="74"/>
      <c r="L1611" s="74"/>
      <c r="M1611" s="74"/>
      <c r="N1611" s="74"/>
      <c r="O1611" s="74"/>
      <c r="P1611" s="74"/>
      <c r="Q1611" s="74"/>
      <c r="R1611" s="74"/>
      <c r="S1611" s="74"/>
      <c r="T1611" s="74"/>
      <c r="U1611" s="74"/>
      <c r="V1611" s="21"/>
      <c r="W1611" s="21"/>
      <c r="X1611" s="21"/>
      <c r="Y1611" s="21"/>
      <c r="Z1611" s="21"/>
      <c r="AA1611" s="21"/>
      <c r="AB1611" s="21"/>
      <c r="AC1611" s="21"/>
      <c r="AD1611" s="21"/>
      <c r="AE1611" s="21"/>
      <c r="AF1611" s="21"/>
      <c r="AG1611" s="21"/>
      <c r="AH1611" s="21"/>
      <c r="AI1611" s="21"/>
      <c r="AJ1611" s="21"/>
      <c r="AK1611" s="21"/>
      <c r="AL1611" s="21"/>
      <c r="AM1611" s="21"/>
      <c r="AN1611" s="21"/>
    </row>
    <row r="1612" spans="1:40" ht="14.5">
      <c r="A1612" s="74"/>
      <c r="B1612" s="74"/>
      <c r="C1612" s="74"/>
      <c r="D1612" s="74"/>
      <c r="E1612" s="74"/>
      <c r="F1612" s="74"/>
      <c r="G1612" s="74"/>
      <c r="H1612" s="74"/>
      <c r="I1612" s="74"/>
      <c r="J1612" s="74"/>
      <c r="K1612" s="74"/>
      <c r="L1612" s="74"/>
      <c r="M1612" s="74"/>
      <c r="N1612" s="74"/>
      <c r="O1612" s="74"/>
      <c r="P1612" s="74"/>
      <c r="Q1612" s="74"/>
      <c r="R1612" s="74"/>
      <c r="S1612" s="74"/>
      <c r="T1612" s="74"/>
      <c r="U1612" s="74"/>
      <c r="V1612" s="21"/>
      <c r="W1612" s="21"/>
      <c r="X1612" s="21"/>
      <c r="Y1612" s="21"/>
      <c r="Z1612" s="21"/>
      <c r="AA1612" s="21"/>
      <c r="AB1612" s="21"/>
      <c r="AC1612" s="21"/>
      <c r="AD1612" s="21"/>
      <c r="AE1612" s="21"/>
      <c r="AF1612" s="21"/>
      <c r="AG1612" s="21"/>
      <c r="AH1612" s="21"/>
      <c r="AI1612" s="21"/>
      <c r="AJ1612" s="21"/>
      <c r="AK1612" s="21"/>
      <c r="AL1612" s="21"/>
      <c r="AM1612" s="21"/>
      <c r="AN1612" s="21"/>
    </row>
    <row r="1613" spans="1:40" ht="14.5">
      <c r="A1613" s="74"/>
      <c r="B1613" s="74"/>
      <c r="C1613" s="74"/>
      <c r="D1613" s="74"/>
      <c r="E1613" s="74"/>
      <c r="F1613" s="74"/>
      <c r="G1613" s="74"/>
      <c r="H1613" s="74"/>
      <c r="I1613" s="74"/>
      <c r="J1613" s="74"/>
      <c r="K1613" s="74"/>
      <c r="L1613" s="74"/>
      <c r="M1613" s="74"/>
      <c r="N1613" s="74"/>
      <c r="O1613" s="74"/>
      <c r="P1613" s="74"/>
      <c r="Q1613" s="74"/>
      <c r="R1613" s="74"/>
      <c r="S1613" s="74"/>
      <c r="T1613" s="74"/>
      <c r="U1613" s="74"/>
      <c r="V1613" s="21"/>
      <c r="W1613" s="21"/>
      <c r="X1613" s="21"/>
      <c r="Y1613" s="21"/>
      <c r="Z1613" s="21"/>
      <c r="AA1613" s="21"/>
      <c r="AB1613" s="21"/>
      <c r="AC1613" s="21"/>
      <c r="AD1613" s="21"/>
      <c r="AE1613" s="21"/>
      <c r="AF1613" s="21"/>
      <c r="AG1613" s="21"/>
      <c r="AH1613" s="21"/>
      <c r="AI1613" s="21"/>
      <c r="AJ1613" s="21"/>
      <c r="AK1613" s="21"/>
      <c r="AL1613" s="21"/>
      <c r="AM1613" s="21"/>
      <c r="AN1613" s="21"/>
    </row>
    <row r="1614" spans="1:40" ht="14.5">
      <c r="A1614" s="74"/>
      <c r="B1614" s="74"/>
      <c r="C1614" s="74"/>
      <c r="D1614" s="74"/>
      <c r="E1614" s="74"/>
      <c r="F1614" s="74"/>
      <c r="G1614" s="74"/>
      <c r="H1614" s="74"/>
      <c r="I1614" s="74"/>
      <c r="J1614" s="74"/>
      <c r="K1614" s="74"/>
      <c r="L1614" s="74"/>
      <c r="M1614" s="74"/>
      <c r="N1614" s="74"/>
      <c r="O1614" s="74"/>
      <c r="P1614" s="74"/>
      <c r="Q1614" s="74"/>
      <c r="R1614" s="74"/>
      <c r="S1614" s="74"/>
      <c r="T1614" s="74"/>
      <c r="U1614" s="74"/>
      <c r="V1614" s="21"/>
      <c r="W1614" s="21"/>
      <c r="X1614" s="21"/>
      <c r="Y1614" s="21"/>
      <c r="Z1614" s="21"/>
      <c r="AA1614" s="21"/>
      <c r="AB1614" s="21"/>
      <c r="AC1614" s="21"/>
      <c r="AD1614" s="21"/>
      <c r="AE1614" s="21"/>
      <c r="AF1614" s="21"/>
      <c r="AG1614" s="21"/>
      <c r="AH1614" s="21"/>
      <c r="AI1614" s="21"/>
      <c r="AJ1614" s="21"/>
      <c r="AK1614" s="21"/>
      <c r="AL1614" s="21"/>
      <c r="AM1614" s="21"/>
      <c r="AN1614" s="21"/>
    </row>
    <row r="1615" spans="1:40" ht="14.5">
      <c r="A1615" s="74"/>
      <c r="B1615" s="74"/>
      <c r="C1615" s="74"/>
      <c r="D1615" s="74"/>
      <c r="E1615" s="74"/>
      <c r="F1615" s="74"/>
      <c r="G1615" s="74"/>
      <c r="H1615" s="74"/>
      <c r="I1615" s="74"/>
      <c r="J1615" s="74"/>
      <c r="K1615" s="74"/>
      <c r="L1615" s="74"/>
      <c r="M1615" s="74"/>
      <c r="N1615" s="74"/>
      <c r="O1615" s="74"/>
      <c r="P1615" s="74"/>
      <c r="Q1615" s="74"/>
      <c r="R1615" s="74"/>
      <c r="S1615" s="74"/>
      <c r="T1615" s="74"/>
      <c r="U1615" s="74"/>
      <c r="V1615" s="21"/>
      <c r="W1615" s="21"/>
      <c r="X1615" s="21"/>
      <c r="Y1615" s="21"/>
      <c r="Z1615" s="21"/>
      <c r="AA1615" s="21"/>
      <c r="AB1615" s="21"/>
      <c r="AC1615" s="21"/>
      <c r="AD1615" s="21"/>
      <c r="AE1615" s="21"/>
      <c r="AF1615" s="21"/>
      <c r="AG1615" s="21"/>
      <c r="AH1615" s="21"/>
      <c r="AI1615" s="21"/>
      <c r="AJ1615" s="21"/>
      <c r="AK1615" s="21"/>
      <c r="AL1615" s="21"/>
      <c r="AM1615" s="21"/>
      <c r="AN1615" s="21"/>
    </row>
    <row r="1616" spans="1:40" ht="14.5">
      <c r="A1616" s="74"/>
      <c r="B1616" s="74"/>
      <c r="C1616" s="74"/>
      <c r="D1616" s="74"/>
      <c r="E1616" s="74"/>
      <c r="F1616" s="74"/>
      <c r="G1616" s="74"/>
      <c r="H1616" s="74"/>
      <c r="I1616" s="74"/>
      <c r="J1616" s="74"/>
      <c r="K1616" s="74"/>
      <c r="L1616" s="74"/>
      <c r="M1616" s="74"/>
      <c r="N1616" s="74"/>
      <c r="O1616" s="74"/>
      <c r="P1616" s="74"/>
      <c r="Q1616" s="74"/>
      <c r="R1616" s="74"/>
      <c r="S1616" s="74"/>
      <c r="T1616" s="74"/>
      <c r="U1616" s="74"/>
      <c r="V1616" s="21"/>
      <c r="W1616" s="21"/>
      <c r="X1616" s="21"/>
      <c r="Y1616" s="21"/>
      <c r="Z1616" s="21"/>
      <c r="AA1616" s="21"/>
      <c r="AB1616" s="21"/>
      <c r="AC1616" s="21"/>
      <c r="AD1616" s="21"/>
      <c r="AE1616" s="21"/>
      <c r="AF1616" s="21"/>
      <c r="AG1616" s="21"/>
      <c r="AH1616" s="21"/>
      <c r="AI1616" s="21"/>
      <c r="AJ1616" s="21"/>
      <c r="AK1616" s="21"/>
      <c r="AL1616" s="21"/>
      <c r="AM1616" s="21"/>
      <c r="AN1616" s="21"/>
    </row>
    <row r="1617" spans="1:40" ht="14.5">
      <c r="A1617" s="74"/>
      <c r="B1617" s="74"/>
      <c r="C1617" s="74"/>
      <c r="D1617" s="74"/>
      <c r="E1617" s="74"/>
      <c r="F1617" s="74"/>
      <c r="G1617" s="74"/>
      <c r="H1617" s="74"/>
      <c r="I1617" s="74"/>
      <c r="J1617" s="74"/>
      <c r="K1617" s="74"/>
      <c r="L1617" s="74"/>
      <c r="M1617" s="74"/>
      <c r="N1617" s="74"/>
      <c r="O1617" s="74"/>
      <c r="P1617" s="74"/>
      <c r="Q1617" s="74"/>
      <c r="R1617" s="74"/>
      <c r="S1617" s="74"/>
      <c r="T1617" s="74"/>
      <c r="U1617" s="74"/>
      <c r="V1617" s="21"/>
      <c r="W1617" s="21"/>
      <c r="X1617" s="21"/>
      <c r="Y1617" s="21"/>
      <c r="Z1617" s="21"/>
      <c r="AA1617" s="21"/>
      <c r="AB1617" s="21"/>
      <c r="AC1617" s="21"/>
      <c r="AD1617" s="21"/>
      <c r="AE1617" s="21"/>
      <c r="AF1617" s="21"/>
      <c r="AG1617" s="21"/>
      <c r="AH1617" s="21"/>
      <c r="AI1617" s="21"/>
      <c r="AJ1617" s="21"/>
      <c r="AK1617" s="21"/>
      <c r="AL1617" s="21"/>
      <c r="AM1617" s="21"/>
      <c r="AN1617" s="21"/>
    </row>
    <row r="1618" spans="1:40" ht="14.5">
      <c r="A1618" s="74"/>
      <c r="B1618" s="74"/>
      <c r="C1618" s="74"/>
      <c r="D1618" s="74"/>
      <c r="E1618" s="74"/>
      <c r="F1618" s="74"/>
      <c r="G1618" s="74"/>
      <c r="H1618" s="74"/>
      <c r="I1618" s="74"/>
      <c r="J1618" s="74"/>
      <c r="K1618" s="74"/>
      <c r="L1618" s="74"/>
      <c r="M1618" s="74"/>
      <c r="N1618" s="74"/>
      <c r="O1618" s="74"/>
      <c r="P1618" s="74"/>
      <c r="Q1618" s="74"/>
      <c r="R1618" s="74"/>
      <c r="S1618" s="74"/>
      <c r="T1618" s="74"/>
      <c r="U1618" s="74"/>
      <c r="V1618" s="21"/>
      <c r="W1618" s="21"/>
      <c r="X1618" s="21"/>
      <c r="Y1618" s="21"/>
      <c r="Z1618" s="21"/>
      <c r="AA1618" s="21"/>
      <c r="AB1618" s="21"/>
      <c r="AC1618" s="21"/>
      <c r="AD1618" s="21"/>
      <c r="AE1618" s="21"/>
      <c r="AF1618" s="21"/>
      <c r="AG1618" s="21"/>
      <c r="AH1618" s="21"/>
      <c r="AI1618" s="21"/>
      <c r="AJ1618" s="21"/>
      <c r="AK1618" s="21"/>
      <c r="AL1618" s="21"/>
      <c r="AM1618" s="21"/>
      <c r="AN1618" s="21"/>
    </row>
    <row r="1619" spans="1:40" ht="14.5">
      <c r="A1619" s="74"/>
      <c r="B1619" s="74"/>
      <c r="C1619" s="74"/>
      <c r="D1619" s="74"/>
      <c r="E1619" s="74"/>
      <c r="F1619" s="74"/>
      <c r="G1619" s="74"/>
      <c r="H1619" s="74"/>
      <c r="I1619" s="74"/>
      <c r="J1619" s="74"/>
      <c r="K1619" s="74"/>
      <c r="L1619" s="74"/>
      <c r="M1619" s="74"/>
      <c r="N1619" s="74"/>
      <c r="O1619" s="74"/>
      <c r="P1619" s="74"/>
      <c r="Q1619" s="74"/>
      <c r="R1619" s="74"/>
      <c r="S1619" s="74"/>
      <c r="T1619" s="74"/>
      <c r="U1619" s="74"/>
      <c r="V1619" s="21"/>
      <c r="W1619" s="21"/>
      <c r="X1619" s="21"/>
      <c r="Y1619" s="21"/>
      <c r="Z1619" s="21"/>
      <c r="AA1619" s="21"/>
      <c r="AB1619" s="21"/>
      <c r="AC1619" s="21"/>
      <c r="AD1619" s="21"/>
      <c r="AE1619" s="21"/>
      <c r="AF1619" s="21"/>
      <c r="AG1619" s="21"/>
      <c r="AH1619" s="21"/>
      <c r="AI1619" s="21"/>
      <c r="AJ1619" s="21"/>
      <c r="AK1619" s="21"/>
      <c r="AL1619" s="21"/>
      <c r="AM1619" s="21"/>
      <c r="AN1619" s="21"/>
    </row>
    <row r="1620" spans="1:40" ht="14.5">
      <c r="A1620" s="74"/>
      <c r="B1620" s="74"/>
      <c r="C1620" s="74"/>
      <c r="D1620" s="74"/>
      <c r="E1620" s="74"/>
      <c r="F1620" s="74"/>
      <c r="G1620" s="74"/>
      <c r="H1620" s="74"/>
      <c r="I1620" s="74"/>
      <c r="J1620" s="74"/>
      <c r="K1620" s="74"/>
      <c r="L1620" s="74"/>
      <c r="M1620" s="74"/>
      <c r="N1620" s="74"/>
      <c r="O1620" s="74"/>
      <c r="P1620" s="74"/>
      <c r="Q1620" s="74"/>
      <c r="R1620" s="74"/>
      <c r="S1620" s="74"/>
      <c r="T1620" s="74"/>
      <c r="U1620" s="74"/>
      <c r="V1620" s="21"/>
      <c r="W1620" s="21"/>
      <c r="X1620" s="21"/>
      <c r="Y1620" s="21"/>
      <c r="Z1620" s="21"/>
      <c r="AA1620" s="21"/>
      <c r="AB1620" s="21"/>
      <c r="AC1620" s="21"/>
      <c r="AD1620" s="21"/>
      <c r="AE1620" s="21"/>
      <c r="AF1620" s="21"/>
      <c r="AG1620" s="21"/>
      <c r="AH1620" s="21"/>
      <c r="AI1620" s="21"/>
      <c r="AJ1620" s="21"/>
      <c r="AK1620" s="21"/>
      <c r="AL1620" s="21"/>
      <c r="AM1620" s="21"/>
      <c r="AN1620" s="21"/>
    </row>
    <row r="1621" spans="1:40" ht="14.5">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21"/>
      <c r="W1621" s="21"/>
      <c r="X1621" s="21"/>
      <c r="Y1621" s="21"/>
      <c r="Z1621" s="21"/>
      <c r="AA1621" s="21"/>
      <c r="AB1621" s="21"/>
      <c r="AC1621" s="21"/>
      <c r="AD1621" s="21"/>
      <c r="AE1621" s="21"/>
      <c r="AF1621" s="21"/>
      <c r="AG1621" s="21"/>
      <c r="AH1621" s="21"/>
      <c r="AI1621" s="21"/>
      <c r="AJ1621" s="21"/>
      <c r="AK1621" s="21"/>
      <c r="AL1621" s="21"/>
      <c r="AM1621" s="21"/>
      <c r="AN1621" s="21"/>
    </row>
    <row r="1622" spans="1:40" ht="14.5">
      <c r="A1622" s="74"/>
      <c r="B1622" s="74"/>
      <c r="C1622" s="74"/>
      <c r="D1622" s="74"/>
      <c r="E1622" s="74"/>
      <c r="F1622" s="74"/>
      <c r="G1622" s="74"/>
      <c r="H1622" s="74"/>
      <c r="I1622" s="74"/>
      <c r="J1622" s="74"/>
      <c r="K1622" s="74"/>
      <c r="L1622" s="74"/>
      <c r="M1622" s="74"/>
      <c r="N1622" s="74"/>
      <c r="O1622" s="74"/>
      <c r="P1622" s="74"/>
      <c r="Q1622" s="74"/>
      <c r="R1622" s="74"/>
      <c r="S1622" s="74"/>
      <c r="T1622" s="74"/>
      <c r="U1622" s="74"/>
      <c r="V1622" s="21"/>
      <c r="W1622" s="21"/>
      <c r="X1622" s="21"/>
      <c r="Y1622" s="21"/>
      <c r="Z1622" s="21"/>
      <c r="AA1622" s="21"/>
      <c r="AB1622" s="21"/>
      <c r="AC1622" s="21"/>
      <c r="AD1622" s="21"/>
      <c r="AE1622" s="21"/>
      <c r="AF1622" s="21"/>
      <c r="AG1622" s="21"/>
      <c r="AH1622" s="21"/>
      <c r="AI1622" s="21"/>
      <c r="AJ1622" s="21"/>
      <c r="AK1622" s="21"/>
      <c r="AL1622" s="21"/>
      <c r="AM1622" s="21"/>
      <c r="AN1622" s="21"/>
    </row>
    <row r="1623" spans="1:40" ht="14.5">
      <c r="A1623" s="74"/>
      <c r="B1623" s="74"/>
      <c r="C1623" s="74"/>
      <c r="D1623" s="74"/>
      <c r="E1623" s="74"/>
      <c r="F1623" s="74"/>
      <c r="G1623" s="74"/>
      <c r="H1623" s="74"/>
      <c r="I1623" s="74"/>
      <c r="J1623" s="74"/>
      <c r="K1623" s="74"/>
      <c r="L1623" s="74"/>
      <c r="M1623" s="74"/>
      <c r="N1623" s="74"/>
      <c r="O1623" s="74"/>
      <c r="P1623" s="74"/>
      <c r="Q1623" s="74"/>
      <c r="R1623" s="74"/>
      <c r="S1623" s="74"/>
      <c r="T1623" s="74"/>
      <c r="U1623" s="74"/>
      <c r="V1623" s="21"/>
      <c r="W1623" s="21"/>
      <c r="X1623" s="21"/>
      <c r="Y1623" s="21"/>
      <c r="Z1623" s="21"/>
      <c r="AA1623" s="21"/>
      <c r="AB1623" s="21"/>
      <c r="AC1623" s="21"/>
      <c r="AD1623" s="21"/>
      <c r="AE1623" s="21"/>
      <c r="AF1623" s="21"/>
      <c r="AG1623" s="21"/>
      <c r="AH1623" s="21"/>
      <c r="AI1623" s="21"/>
      <c r="AJ1623" s="21"/>
      <c r="AK1623" s="21"/>
      <c r="AL1623" s="21"/>
      <c r="AM1623" s="21"/>
      <c r="AN1623" s="21"/>
    </row>
    <row r="1624" spans="1:40" ht="14.5">
      <c r="A1624" s="74"/>
      <c r="B1624" s="74"/>
      <c r="C1624" s="74"/>
      <c r="D1624" s="74"/>
      <c r="E1624" s="74"/>
      <c r="F1624" s="74"/>
      <c r="G1624" s="74"/>
      <c r="H1624" s="74"/>
      <c r="I1624" s="74"/>
      <c r="J1624" s="74"/>
      <c r="K1624" s="74"/>
      <c r="L1624" s="74"/>
      <c r="M1624" s="74"/>
      <c r="N1624" s="74"/>
      <c r="O1624" s="74"/>
      <c r="P1624" s="74"/>
      <c r="Q1624" s="74"/>
      <c r="R1624" s="74"/>
      <c r="S1624" s="74"/>
      <c r="T1624" s="74"/>
      <c r="U1624" s="74"/>
      <c r="V1624" s="21"/>
      <c r="W1624" s="21"/>
      <c r="X1624" s="21"/>
      <c r="Y1624" s="21"/>
      <c r="Z1624" s="21"/>
      <c r="AA1624" s="21"/>
      <c r="AB1624" s="21"/>
      <c r="AC1624" s="21"/>
      <c r="AD1624" s="21"/>
      <c r="AE1624" s="21"/>
      <c r="AF1624" s="21"/>
      <c r="AG1624" s="21"/>
      <c r="AH1624" s="21"/>
      <c r="AI1624" s="21"/>
      <c r="AJ1624" s="21"/>
      <c r="AK1624" s="21"/>
      <c r="AL1624" s="21"/>
      <c r="AM1624" s="21"/>
      <c r="AN1624" s="21"/>
    </row>
    <row r="1625" spans="1:40" ht="14.5">
      <c r="A1625" s="74"/>
      <c r="B1625" s="74"/>
      <c r="C1625" s="74"/>
      <c r="D1625" s="74"/>
      <c r="E1625" s="74"/>
      <c r="F1625" s="74"/>
      <c r="G1625" s="74"/>
      <c r="H1625" s="74"/>
      <c r="I1625" s="74"/>
      <c r="J1625" s="74"/>
      <c r="K1625" s="74"/>
      <c r="L1625" s="74"/>
      <c r="M1625" s="74"/>
      <c r="N1625" s="74"/>
      <c r="O1625" s="74"/>
      <c r="P1625" s="74"/>
      <c r="Q1625" s="74"/>
      <c r="R1625" s="74"/>
      <c r="S1625" s="74"/>
      <c r="T1625" s="74"/>
      <c r="U1625" s="74"/>
      <c r="V1625" s="21"/>
      <c r="W1625" s="21"/>
      <c r="X1625" s="21"/>
      <c r="Y1625" s="21"/>
      <c r="Z1625" s="21"/>
      <c r="AA1625" s="21"/>
      <c r="AB1625" s="21"/>
      <c r="AC1625" s="21"/>
      <c r="AD1625" s="21"/>
      <c r="AE1625" s="21"/>
      <c r="AF1625" s="21"/>
      <c r="AG1625" s="21"/>
      <c r="AH1625" s="21"/>
      <c r="AI1625" s="21"/>
      <c r="AJ1625" s="21"/>
      <c r="AK1625" s="21"/>
      <c r="AL1625" s="21"/>
      <c r="AM1625" s="21"/>
      <c r="AN1625" s="21"/>
    </row>
    <row r="1626" spans="1:40" ht="14.5">
      <c r="A1626" s="74"/>
      <c r="B1626" s="74"/>
      <c r="C1626" s="74"/>
      <c r="D1626" s="74"/>
      <c r="E1626" s="74"/>
      <c r="F1626" s="74"/>
      <c r="G1626" s="74"/>
      <c r="H1626" s="74"/>
      <c r="I1626" s="74"/>
      <c r="J1626" s="74"/>
      <c r="K1626" s="74"/>
      <c r="L1626" s="74"/>
      <c r="M1626" s="74"/>
      <c r="N1626" s="74"/>
      <c r="O1626" s="74"/>
      <c r="P1626" s="74"/>
      <c r="Q1626" s="74"/>
      <c r="R1626" s="74"/>
      <c r="S1626" s="74"/>
      <c r="T1626" s="74"/>
      <c r="U1626" s="74"/>
      <c r="V1626" s="21"/>
      <c r="W1626" s="21"/>
      <c r="X1626" s="21"/>
      <c r="Y1626" s="21"/>
      <c r="Z1626" s="21"/>
      <c r="AA1626" s="21"/>
      <c r="AB1626" s="21"/>
      <c r="AC1626" s="21"/>
      <c r="AD1626" s="21"/>
      <c r="AE1626" s="21"/>
      <c r="AF1626" s="21"/>
      <c r="AG1626" s="21"/>
      <c r="AH1626" s="21"/>
      <c r="AI1626" s="21"/>
      <c r="AJ1626" s="21"/>
      <c r="AK1626" s="21"/>
      <c r="AL1626" s="21"/>
      <c r="AM1626" s="21"/>
      <c r="AN1626" s="21"/>
    </row>
    <row r="1627" spans="1:40" ht="14.5">
      <c r="A1627" s="74"/>
      <c r="B1627" s="74"/>
      <c r="C1627" s="74"/>
      <c r="D1627" s="74"/>
      <c r="E1627" s="74"/>
      <c r="F1627" s="74"/>
      <c r="G1627" s="74"/>
      <c r="H1627" s="74"/>
      <c r="I1627" s="74"/>
      <c r="J1627" s="74"/>
      <c r="K1627" s="74"/>
      <c r="L1627" s="74"/>
      <c r="M1627" s="74"/>
      <c r="N1627" s="74"/>
      <c r="O1627" s="74"/>
      <c r="P1627" s="74"/>
      <c r="Q1627" s="74"/>
      <c r="R1627" s="74"/>
      <c r="S1627" s="74"/>
      <c r="T1627" s="74"/>
      <c r="U1627" s="74"/>
      <c r="V1627" s="21"/>
      <c r="W1627" s="21"/>
      <c r="X1627" s="21"/>
      <c r="Y1627" s="21"/>
      <c r="Z1627" s="21"/>
      <c r="AA1627" s="21"/>
      <c r="AB1627" s="21"/>
      <c r="AC1627" s="21"/>
      <c r="AD1627" s="21"/>
      <c r="AE1627" s="21"/>
      <c r="AF1627" s="21"/>
      <c r="AG1627" s="21"/>
      <c r="AH1627" s="21"/>
      <c r="AI1627" s="21"/>
      <c r="AJ1627" s="21"/>
      <c r="AK1627" s="21"/>
      <c r="AL1627" s="21"/>
      <c r="AM1627" s="21"/>
      <c r="AN1627" s="21"/>
    </row>
    <row r="1628" spans="1:40" ht="14.5">
      <c r="A1628" s="74"/>
      <c r="B1628" s="74"/>
      <c r="C1628" s="74"/>
      <c r="D1628" s="74"/>
      <c r="E1628" s="74"/>
      <c r="F1628" s="74"/>
      <c r="G1628" s="74"/>
      <c r="H1628" s="74"/>
      <c r="I1628" s="74"/>
      <c r="J1628" s="74"/>
      <c r="K1628" s="74"/>
      <c r="L1628" s="74"/>
      <c r="M1628" s="74"/>
      <c r="N1628" s="74"/>
      <c r="O1628" s="74"/>
      <c r="P1628" s="74"/>
      <c r="Q1628" s="74"/>
      <c r="R1628" s="74"/>
      <c r="S1628" s="74"/>
      <c r="T1628" s="74"/>
      <c r="U1628" s="74"/>
      <c r="V1628" s="21"/>
      <c r="W1628" s="21"/>
      <c r="X1628" s="21"/>
      <c r="Y1628" s="21"/>
      <c r="Z1628" s="21"/>
      <c r="AA1628" s="21"/>
      <c r="AB1628" s="21"/>
      <c r="AC1628" s="21"/>
      <c r="AD1628" s="21"/>
      <c r="AE1628" s="21"/>
      <c r="AF1628" s="21"/>
      <c r="AG1628" s="21"/>
      <c r="AH1628" s="21"/>
      <c r="AI1628" s="21"/>
      <c r="AJ1628" s="21"/>
      <c r="AK1628" s="21"/>
      <c r="AL1628" s="21"/>
      <c r="AM1628" s="21"/>
      <c r="AN1628" s="21"/>
    </row>
    <row r="1629" spans="1:40" ht="14.5">
      <c r="A1629" s="74"/>
      <c r="B1629" s="74"/>
      <c r="C1629" s="74"/>
      <c r="D1629" s="74"/>
      <c r="E1629" s="74"/>
      <c r="F1629" s="74"/>
      <c r="G1629" s="74"/>
      <c r="H1629" s="74"/>
      <c r="I1629" s="74"/>
      <c r="J1629" s="74"/>
      <c r="K1629" s="74"/>
      <c r="L1629" s="74"/>
      <c r="M1629" s="74"/>
      <c r="N1629" s="74"/>
      <c r="O1629" s="74"/>
      <c r="P1629" s="74"/>
      <c r="Q1629" s="74"/>
      <c r="R1629" s="74"/>
      <c r="S1629" s="74"/>
      <c r="T1629" s="74"/>
      <c r="U1629" s="74"/>
      <c r="V1629" s="21"/>
      <c r="W1629" s="21"/>
      <c r="X1629" s="21"/>
      <c r="Y1629" s="21"/>
      <c r="Z1629" s="21"/>
      <c r="AA1629" s="21"/>
      <c r="AB1629" s="21"/>
      <c r="AC1629" s="21"/>
      <c r="AD1629" s="21"/>
      <c r="AE1629" s="21"/>
      <c r="AF1629" s="21"/>
      <c r="AG1629" s="21"/>
      <c r="AH1629" s="21"/>
      <c r="AI1629" s="21"/>
      <c r="AJ1629" s="21"/>
      <c r="AK1629" s="21"/>
      <c r="AL1629" s="21"/>
      <c r="AM1629" s="21"/>
      <c r="AN1629" s="21"/>
    </row>
    <row r="1630" spans="1:40" ht="14.5">
      <c r="A1630" s="74"/>
      <c r="B1630" s="74"/>
      <c r="C1630" s="74"/>
      <c r="D1630" s="74"/>
      <c r="E1630" s="74"/>
      <c r="F1630" s="74"/>
      <c r="G1630" s="74"/>
      <c r="H1630" s="74"/>
      <c r="I1630" s="74"/>
      <c r="J1630" s="74"/>
      <c r="K1630" s="74"/>
      <c r="L1630" s="74"/>
      <c r="M1630" s="74"/>
      <c r="N1630" s="74"/>
      <c r="O1630" s="74"/>
      <c r="P1630" s="74"/>
      <c r="Q1630" s="74"/>
      <c r="R1630" s="74"/>
      <c r="S1630" s="74"/>
      <c r="T1630" s="74"/>
      <c r="U1630" s="74"/>
      <c r="V1630" s="21"/>
      <c r="W1630" s="21"/>
      <c r="X1630" s="21"/>
      <c r="Y1630" s="21"/>
      <c r="Z1630" s="21"/>
      <c r="AA1630" s="21"/>
      <c r="AB1630" s="21"/>
      <c r="AC1630" s="21"/>
      <c r="AD1630" s="21"/>
      <c r="AE1630" s="21"/>
      <c r="AF1630" s="21"/>
      <c r="AG1630" s="21"/>
      <c r="AH1630" s="21"/>
      <c r="AI1630" s="21"/>
      <c r="AJ1630" s="21"/>
      <c r="AK1630" s="21"/>
      <c r="AL1630" s="21"/>
      <c r="AM1630" s="21"/>
      <c r="AN1630" s="21"/>
    </row>
    <row r="1631" spans="1:40" ht="14.5">
      <c r="A1631" s="74"/>
      <c r="B1631" s="74"/>
      <c r="C1631" s="74"/>
      <c r="D1631" s="74"/>
      <c r="E1631" s="74"/>
      <c r="F1631" s="74"/>
      <c r="G1631" s="74"/>
      <c r="H1631" s="74"/>
      <c r="I1631" s="74"/>
      <c r="J1631" s="74"/>
      <c r="K1631" s="74"/>
      <c r="L1631" s="74"/>
      <c r="M1631" s="74"/>
      <c r="N1631" s="74"/>
      <c r="O1631" s="74"/>
      <c r="P1631" s="74"/>
      <c r="Q1631" s="74"/>
      <c r="R1631" s="74"/>
      <c r="S1631" s="74"/>
      <c r="T1631" s="74"/>
      <c r="U1631" s="74"/>
      <c r="V1631" s="21"/>
      <c r="W1631" s="21"/>
      <c r="X1631" s="21"/>
      <c r="Y1631" s="21"/>
      <c r="Z1631" s="21"/>
      <c r="AA1631" s="21"/>
      <c r="AB1631" s="21"/>
      <c r="AC1631" s="21"/>
      <c r="AD1631" s="21"/>
      <c r="AE1631" s="21"/>
      <c r="AF1631" s="21"/>
      <c r="AG1631" s="21"/>
      <c r="AH1631" s="21"/>
      <c r="AI1631" s="21"/>
      <c r="AJ1631" s="21"/>
      <c r="AK1631" s="21"/>
      <c r="AL1631" s="21"/>
      <c r="AM1631" s="21"/>
      <c r="AN1631" s="21"/>
    </row>
    <row r="1632" spans="1:40" ht="14.5">
      <c r="A1632" s="74"/>
      <c r="B1632" s="74"/>
      <c r="C1632" s="74"/>
      <c r="D1632" s="74"/>
      <c r="E1632" s="74"/>
      <c r="F1632" s="74"/>
      <c r="G1632" s="74"/>
      <c r="H1632" s="74"/>
      <c r="I1632" s="74"/>
      <c r="J1632" s="74"/>
      <c r="K1632" s="74"/>
      <c r="L1632" s="74"/>
      <c r="M1632" s="74"/>
      <c r="N1632" s="74"/>
      <c r="O1632" s="74"/>
      <c r="P1632" s="74"/>
      <c r="Q1632" s="74"/>
      <c r="R1632" s="74"/>
      <c r="S1632" s="74"/>
      <c r="T1632" s="74"/>
      <c r="U1632" s="74"/>
      <c r="V1632" s="21"/>
      <c r="W1632" s="21"/>
      <c r="X1632" s="21"/>
      <c r="Y1632" s="21"/>
      <c r="Z1632" s="21"/>
      <c r="AA1632" s="21"/>
      <c r="AB1632" s="21"/>
      <c r="AC1632" s="21"/>
      <c r="AD1632" s="21"/>
      <c r="AE1632" s="21"/>
      <c r="AF1632" s="21"/>
      <c r="AG1632" s="21"/>
      <c r="AH1632" s="21"/>
      <c r="AI1632" s="21"/>
      <c r="AJ1632" s="21"/>
      <c r="AK1632" s="21"/>
      <c r="AL1632" s="21"/>
      <c r="AM1632" s="21"/>
      <c r="AN1632" s="21"/>
    </row>
    <row r="1633" spans="1:40" ht="14.5">
      <c r="A1633" s="74"/>
      <c r="B1633" s="74"/>
      <c r="C1633" s="74"/>
      <c r="D1633" s="74"/>
      <c r="E1633" s="74"/>
      <c r="F1633" s="74"/>
      <c r="G1633" s="74"/>
      <c r="H1633" s="74"/>
      <c r="I1633" s="74"/>
      <c r="J1633" s="74"/>
      <c r="K1633" s="74"/>
      <c r="L1633" s="74"/>
      <c r="M1633" s="74"/>
      <c r="N1633" s="74"/>
      <c r="O1633" s="74"/>
      <c r="P1633" s="74"/>
      <c r="Q1633" s="74"/>
      <c r="R1633" s="74"/>
      <c r="S1633" s="74"/>
      <c r="T1633" s="74"/>
      <c r="U1633" s="74"/>
      <c r="V1633" s="21"/>
      <c r="W1633" s="21"/>
      <c r="X1633" s="21"/>
      <c r="Y1633" s="21"/>
      <c r="Z1633" s="21"/>
      <c r="AA1633" s="21"/>
      <c r="AB1633" s="21"/>
      <c r="AC1633" s="21"/>
      <c r="AD1633" s="21"/>
      <c r="AE1633" s="21"/>
      <c r="AF1633" s="21"/>
      <c r="AG1633" s="21"/>
      <c r="AH1633" s="21"/>
      <c r="AI1633" s="21"/>
      <c r="AJ1633" s="21"/>
      <c r="AK1633" s="21"/>
      <c r="AL1633" s="21"/>
      <c r="AM1633" s="21"/>
      <c r="AN1633" s="21"/>
    </row>
    <row r="1634" spans="1:40" ht="14.5">
      <c r="A1634" s="74"/>
      <c r="B1634" s="74"/>
      <c r="C1634" s="74"/>
      <c r="D1634" s="74"/>
      <c r="E1634" s="74"/>
      <c r="F1634" s="74"/>
      <c r="G1634" s="74"/>
      <c r="H1634" s="74"/>
      <c r="I1634" s="74"/>
      <c r="J1634" s="74"/>
      <c r="K1634" s="74"/>
      <c r="L1634" s="74"/>
      <c r="M1634" s="74"/>
      <c r="N1634" s="74"/>
      <c r="O1634" s="74"/>
      <c r="P1634" s="74"/>
      <c r="Q1634" s="74"/>
      <c r="R1634" s="74"/>
      <c r="S1634" s="74"/>
      <c r="T1634" s="74"/>
      <c r="U1634" s="74"/>
      <c r="V1634" s="21"/>
      <c r="W1634" s="21"/>
      <c r="X1634" s="21"/>
      <c r="Y1634" s="21"/>
      <c r="Z1634" s="21"/>
      <c r="AA1634" s="21"/>
      <c r="AB1634" s="21"/>
      <c r="AC1634" s="21"/>
      <c r="AD1634" s="21"/>
      <c r="AE1634" s="21"/>
      <c r="AF1634" s="21"/>
      <c r="AG1634" s="21"/>
      <c r="AH1634" s="21"/>
      <c r="AI1634" s="21"/>
      <c r="AJ1634" s="21"/>
      <c r="AK1634" s="21"/>
      <c r="AL1634" s="21"/>
      <c r="AM1634" s="21"/>
      <c r="AN1634" s="21"/>
    </row>
    <row r="1635" spans="1:40" ht="14.5">
      <c r="A1635" s="74"/>
      <c r="B1635" s="74"/>
      <c r="C1635" s="74"/>
      <c r="D1635" s="74"/>
      <c r="E1635" s="74"/>
      <c r="F1635" s="74"/>
      <c r="G1635" s="74"/>
      <c r="H1635" s="74"/>
      <c r="I1635" s="74"/>
      <c r="J1635" s="74"/>
      <c r="K1635" s="74"/>
      <c r="L1635" s="74"/>
      <c r="M1635" s="74"/>
      <c r="N1635" s="74"/>
      <c r="O1635" s="74"/>
      <c r="P1635" s="74"/>
      <c r="Q1635" s="74"/>
      <c r="R1635" s="74"/>
      <c r="S1635" s="74"/>
      <c r="T1635" s="74"/>
      <c r="U1635" s="74"/>
      <c r="V1635" s="21"/>
      <c r="W1635" s="21"/>
      <c r="X1635" s="21"/>
      <c r="Y1635" s="21"/>
      <c r="Z1635" s="21"/>
      <c r="AA1635" s="21"/>
      <c r="AB1635" s="21"/>
      <c r="AC1635" s="21"/>
      <c r="AD1635" s="21"/>
      <c r="AE1635" s="21"/>
      <c r="AF1635" s="21"/>
      <c r="AG1635" s="21"/>
      <c r="AH1635" s="21"/>
      <c r="AI1635" s="21"/>
      <c r="AJ1635" s="21"/>
      <c r="AK1635" s="21"/>
      <c r="AL1635" s="21"/>
      <c r="AM1635" s="21"/>
      <c r="AN1635" s="21"/>
    </row>
    <row r="1636" spans="1:40" ht="14.5">
      <c r="A1636" s="74"/>
      <c r="B1636" s="74"/>
      <c r="C1636" s="74"/>
      <c r="D1636" s="74"/>
      <c r="E1636" s="74"/>
      <c r="F1636" s="74"/>
      <c r="G1636" s="74"/>
      <c r="H1636" s="74"/>
      <c r="I1636" s="74"/>
      <c r="J1636" s="74"/>
      <c r="K1636" s="74"/>
      <c r="L1636" s="74"/>
      <c r="M1636" s="74"/>
      <c r="N1636" s="74"/>
      <c r="O1636" s="74"/>
      <c r="P1636" s="74"/>
      <c r="Q1636" s="74"/>
      <c r="R1636" s="74"/>
      <c r="S1636" s="74"/>
      <c r="T1636" s="74"/>
      <c r="U1636" s="74"/>
      <c r="V1636" s="21"/>
      <c r="W1636" s="21"/>
      <c r="X1636" s="21"/>
      <c r="Y1636" s="21"/>
      <c r="Z1636" s="21"/>
      <c r="AA1636" s="21"/>
      <c r="AB1636" s="21"/>
      <c r="AC1636" s="21"/>
      <c r="AD1636" s="21"/>
      <c r="AE1636" s="21"/>
      <c r="AF1636" s="21"/>
      <c r="AG1636" s="21"/>
      <c r="AH1636" s="21"/>
      <c r="AI1636" s="21"/>
      <c r="AJ1636" s="21"/>
      <c r="AK1636" s="21"/>
      <c r="AL1636" s="21"/>
      <c r="AM1636" s="21"/>
      <c r="AN1636" s="21"/>
    </row>
    <row r="1637" spans="1:40" ht="14.5">
      <c r="A1637" s="74"/>
      <c r="B1637" s="74"/>
      <c r="C1637" s="74"/>
      <c r="D1637" s="74"/>
      <c r="E1637" s="74"/>
      <c r="F1637" s="74"/>
      <c r="G1637" s="74"/>
      <c r="H1637" s="74"/>
      <c r="I1637" s="74"/>
      <c r="J1637" s="74"/>
      <c r="K1637" s="74"/>
      <c r="L1637" s="74"/>
      <c r="M1637" s="74"/>
      <c r="N1637" s="74"/>
      <c r="O1637" s="74"/>
      <c r="P1637" s="74"/>
      <c r="Q1637" s="74"/>
      <c r="R1637" s="74"/>
      <c r="S1637" s="74"/>
      <c r="T1637" s="74"/>
      <c r="U1637" s="74"/>
      <c r="V1637" s="21"/>
      <c r="W1637" s="21"/>
      <c r="X1637" s="21"/>
      <c r="Y1637" s="21"/>
      <c r="Z1637" s="21"/>
      <c r="AA1637" s="21"/>
      <c r="AB1637" s="21"/>
      <c r="AC1637" s="21"/>
      <c r="AD1637" s="21"/>
      <c r="AE1637" s="21"/>
      <c r="AF1637" s="21"/>
      <c r="AG1637" s="21"/>
      <c r="AH1637" s="21"/>
      <c r="AI1637" s="21"/>
      <c r="AJ1637" s="21"/>
      <c r="AK1637" s="21"/>
      <c r="AL1637" s="21"/>
      <c r="AM1637" s="21"/>
      <c r="AN1637" s="21"/>
    </row>
    <row r="1638" spans="1:40" ht="14.5">
      <c r="A1638" s="74"/>
      <c r="B1638" s="74"/>
      <c r="C1638" s="74"/>
      <c r="D1638" s="74"/>
      <c r="E1638" s="74"/>
      <c r="F1638" s="74"/>
      <c r="G1638" s="74"/>
      <c r="H1638" s="74"/>
      <c r="I1638" s="74"/>
      <c r="J1638" s="74"/>
      <c r="K1638" s="74"/>
      <c r="L1638" s="74"/>
      <c r="M1638" s="74"/>
      <c r="N1638" s="74"/>
      <c r="O1638" s="74"/>
      <c r="P1638" s="74"/>
      <c r="Q1638" s="74"/>
      <c r="R1638" s="74"/>
      <c r="S1638" s="74"/>
      <c r="T1638" s="74"/>
      <c r="U1638" s="74"/>
      <c r="V1638" s="21"/>
      <c r="W1638" s="21"/>
      <c r="X1638" s="21"/>
      <c r="Y1638" s="21"/>
      <c r="Z1638" s="21"/>
      <c r="AA1638" s="21"/>
      <c r="AB1638" s="21"/>
      <c r="AC1638" s="21"/>
      <c r="AD1638" s="21"/>
      <c r="AE1638" s="21"/>
      <c r="AF1638" s="21"/>
      <c r="AG1638" s="21"/>
      <c r="AH1638" s="21"/>
      <c r="AI1638" s="21"/>
      <c r="AJ1638" s="21"/>
      <c r="AK1638" s="21"/>
      <c r="AL1638" s="21"/>
      <c r="AM1638" s="21"/>
      <c r="AN1638" s="21"/>
    </row>
    <row r="1639" spans="1:40" ht="14.5">
      <c r="A1639" s="74"/>
      <c r="B1639" s="74"/>
      <c r="C1639" s="74"/>
      <c r="D1639" s="74"/>
      <c r="E1639" s="74"/>
      <c r="F1639" s="74"/>
      <c r="G1639" s="74"/>
      <c r="H1639" s="74"/>
      <c r="I1639" s="74"/>
      <c r="J1639" s="74"/>
      <c r="K1639" s="74"/>
      <c r="L1639" s="74"/>
      <c r="M1639" s="74"/>
      <c r="N1639" s="74"/>
      <c r="O1639" s="74"/>
      <c r="P1639" s="74"/>
      <c r="Q1639" s="74"/>
      <c r="R1639" s="74"/>
      <c r="S1639" s="74"/>
      <c r="T1639" s="74"/>
      <c r="U1639" s="74"/>
      <c r="V1639" s="21"/>
      <c r="W1639" s="21"/>
      <c r="X1639" s="21"/>
      <c r="Y1639" s="21"/>
      <c r="Z1639" s="21"/>
      <c r="AA1639" s="21"/>
      <c r="AB1639" s="21"/>
      <c r="AC1639" s="21"/>
      <c r="AD1639" s="21"/>
      <c r="AE1639" s="21"/>
      <c r="AF1639" s="21"/>
      <c r="AG1639" s="21"/>
      <c r="AH1639" s="21"/>
      <c r="AI1639" s="21"/>
      <c r="AJ1639" s="21"/>
      <c r="AK1639" s="21"/>
      <c r="AL1639" s="21"/>
      <c r="AM1639" s="21"/>
      <c r="AN1639" s="21"/>
    </row>
    <row r="1640" spans="1:40" ht="14.5">
      <c r="A1640" s="74"/>
      <c r="B1640" s="74"/>
      <c r="C1640" s="74"/>
      <c r="D1640" s="74"/>
      <c r="E1640" s="74"/>
      <c r="F1640" s="74"/>
      <c r="G1640" s="74"/>
      <c r="H1640" s="74"/>
      <c r="I1640" s="74"/>
      <c r="J1640" s="74"/>
      <c r="K1640" s="74"/>
      <c r="L1640" s="74"/>
      <c r="M1640" s="74"/>
      <c r="N1640" s="74"/>
      <c r="O1640" s="74"/>
      <c r="P1640" s="74"/>
      <c r="Q1640" s="74"/>
      <c r="R1640" s="74"/>
      <c r="S1640" s="74"/>
      <c r="T1640" s="74"/>
      <c r="U1640" s="74"/>
      <c r="V1640" s="21"/>
      <c r="W1640" s="21"/>
      <c r="X1640" s="21"/>
      <c r="Y1640" s="21"/>
      <c r="Z1640" s="21"/>
      <c r="AA1640" s="21"/>
      <c r="AB1640" s="21"/>
      <c r="AC1640" s="21"/>
      <c r="AD1640" s="21"/>
      <c r="AE1640" s="21"/>
      <c r="AF1640" s="21"/>
      <c r="AG1640" s="21"/>
      <c r="AH1640" s="21"/>
      <c r="AI1640" s="21"/>
      <c r="AJ1640" s="21"/>
      <c r="AK1640" s="21"/>
      <c r="AL1640" s="21"/>
      <c r="AM1640" s="21"/>
      <c r="AN1640" s="21"/>
    </row>
    <row r="1641" spans="1:40" ht="14.5">
      <c r="A1641" s="74"/>
      <c r="B1641" s="74"/>
      <c r="C1641" s="74"/>
      <c r="D1641" s="74"/>
      <c r="E1641" s="74"/>
      <c r="F1641" s="74"/>
      <c r="G1641" s="74"/>
      <c r="H1641" s="74"/>
      <c r="I1641" s="74"/>
      <c r="J1641" s="74"/>
      <c r="K1641" s="74"/>
      <c r="L1641" s="74"/>
      <c r="M1641" s="74"/>
      <c r="N1641" s="74"/>
      <c r="O1641" s="74"/>
      <c r="P1641" s="74"/>
      <c r="Q1641" s="74"/>
      <c r="R1641" s="74"/>
      <c r="S1641" s="74"/>
      <c r="T1641" s="74"/>
      <c r="U1641" s="74"/>
      <c r="V1641" s="21"/>
      <c r="W1641" s="21"/>
      <c r="X1641" s="21"/>
      <c r="Y1641" s="21"/>
      <c r="Z1641" s="21"/>
      <c r="AA1641" s="21"/>
      <c r="AB1641" s="21"/>
      <c r="AC1641" s="21"/>
      <c r="AD1641" s="21"/>
      <c r="AE1641" s="21"/>
      <c r="AF1641" s="21"/>
      <c r="AG1641" s="21"/>
      <c r="AH1641" s="21"/>
      <c r="AI1641" s="21"/>
      <c r="AJ1641" s="21"/>
      <c r="AK1641" s="21"/>
      <c r="AL1641" s="21"/>
      <c r="AM1641" s="21"/>
      <c r="AN1641" s="21"/>
    </row>
    <row r="1642" spans="1:40" ht="14.5">
      <c r="A1642" s="74"/>
      <c r="B1642" s="74"/>
      <c r="C1642" s="74"/>
      <c r="D1642" s="74"/>
      <c r="E1642" s="74"/>
      <c r="F1642" s="74"/>
      <c r="G1642" s="74"/>
      <c r="H1642" s="74"/>
      <c r="I1642" s="74"/>
      <c r="J1642" s="74"/>
      <c r="K1642" s="74"/>
      <c r="L1642" s="74"/>
      <c r="M1642" s="74"/>
      <c r="N1642" s="74"/>
      <c r="O1642" s="74"/>
      <c r="P1642" s="74"/>
      <c r="Q1642" s="74"/>
      <c r="R1642" s="74"/>
      <c r="S1642" s="74"/>
      <c r="T1642" s="74"/>
      <c r="U1642" s="74"/>
      <c r="V1642" s="21"/>
      <c r="W1642" s="21"/>
      <c r="X1642" s="21"/>
      <c r="Y1642" s="21"/>
      <c r="Z1642" s="21"/>
      <c r="AA1642" s="21"/>
      <c r="AB1642" s="21"/>
      <c r="AC1642" s="21"/>
      <c r="AD1642" s="21"/>
      <c r="AE1642" s="21"/>
      <c r="AF1642" s="21"/>
      <c r="AG1642" s="21"/>
      <c r="AH1642" s="21"/>
      <c r="AI1642" s="21"/>
      <c r="AJ1642" s="21"/>
      <c r="AK1642" s="21"/>
      <c r="AL1642" s="21"/>
      <c r="AM1642" s="21"/>
      <c r="AN1642" s="21"/>
    </row>
    <row r="1643" spans="1:40" ht="14.5">
      <c r="A1643" s="74"/>
      <c r="B1643" s="74"/>
      <c r="C1643" s="74"/>
      <c r="D1643" s="74"/>
      <c r="E1643" s="74"/>
      <c r="F1643" s="74"/>
      <c r="G1643" s="74"/>
      <c r="H1643" s="74"/>
      <c r="I1643" s="74"/>
      <c r="J1643" s="74"/>
      <c r="K1643" s="74"/>
      <c r="L1643" s="74"/>
      <c r="M1643" s="74"/>
      <c r="N1643" s="74"/>
      <c r="O1643" s="74"/>
      <c r="P1643" s="74"/>
      <c r="Q1643" s="74"/>
      <c r="R1643" s="74"/>
      <c r="S1643" s="74"/>
      <c r="T1643" s="74"/>
      <c r="U1643" s="74"/>
      <c r="V1643" s="21"/>
      <c r="W1643" s="21"/>
      <c r="X1643" s="21"/>
      <c r="Y1643" s="21"/>
      <c r="Z1643" s="21"/>
      <c r="AA1643" s="21"/>
      <c r="AB1643" s="21"/>
      <c r="AC1643" s="21"/>
      <c r="AD1643" s="21"/>
      <c r="AE1643" s="21"/>
      <c r="AF1643" s="21"/>
      <c r="AG1643" s="21"/>
      <c r="AH1643" s="21"/>
      <c r="AI1643" s="21"/>
      <c r="AJ1643" s="21"/>
      <c r="AK1643" s="21"/>
      <c r="AL1643" s="21"/>
      <c r="AM1643" s="21"/>
      <c r="AN1643" s="21"/>
    </row>
    <row r="1644" spans="1:40" ht="14.5">
      <c r="A1644" s="74"/>
      <c r="B1644" s="74"/>
      <c r="C1644" s="74"/>
      <c r="D1644" s="74"/>
      <c r="E1644" s="74"/>
      <c r="F1644" s="74"/>
      <c r="G1644" s="74"/>
      <c r="H1644" s="74"/>
      <c r="I1644" s="74"/>
      <c r="J1644" s="74"/>
      <c r="K1644" s="74"/>
      <c r="L1644" s="74"/>
      <c r="M1644" s="74"/>
      <c r="N1644" s="74"/>
      <c r="O1644" s="74"/>
      <c r="P1644" s="74"/>
      <c r="Q1644" s="74"/>
      <c r="R1644" s="74"/>
      <c r="S1644" s="74"/>
      <c r="T1644" s="74"/>
      <c r="U1644" s="74"/>
      <c r="V1644" s="21"/>
      <c r="W1644" s="21"/>
      <c r="X1644" s="21"/>
      <c r="Y1644" s="21"/>
      <c r="Z1644" s="21"/>
      <c r="AA1644" s="21"/>
      <c r="AB1644" s="21"/>
      <c r="AC1644" s="21"/>
      <c r="AD1644" s="21"/>
      <c r="AE1644" s="21"/>
      <c r="AF1644" s="21"/>
      <c r="AG1644" s="21"/>
      <c r="AH1644" s="21"/>
      <c r="AI1644" s="21"/>
      <c r="AJ1644" s="21"/>
      <c r="AK1644" s="21"/>
      <c r="AL1644" s="21"/>
      <c r="AM1644" s="21"/>
      <c r="AN1644" s="21"/>
    </row>
    <row r="1645" spans="1:40" ht="14.5">
      <c r="A1645" s="74"/>
      <c r="B1645" s="74"/>
      <c r="C1645" s="74"/>
      <c r="D1645" s="74"/>
      <c r="E1645" s="74"/>
      <c r="F1645" s="74"/>
      <c r="G1645" s="74"/>
      <c r="H1645" s="74"/>
      <c r="I1645" s="74"/>
      <c r="J1645" s="74"/>
      <c r="K1645" s="74"/>
      <c r="L1645" s="74"/>
      <c r="M1645" s="74"/>
      <c r="N1645" s="74"/>
      <c r="O1645" s="74"/>
      <c r="P1645" s="74"/>
      <c r="Q1645" s="74"/>
      <c r="R1645" s="74"/>
      <c r="S1645" s="74"/>
      <c r="T1645" s="74"/>
      <c r="U1645" s="74"/>
      <c r="V1645" s="21"/>
      <c r="W1645" s="21"/>
      <c r="X1645" s="21"/>
      <c r="Y1645" s="21"/>
      <c r="Z1645" s="21"/>
      <c r="AA1645" s="21"/>
      <c r="AB1645" s="21"/>
      <c r="AC1645" s="21"/>
      <c r="AD1645" s="21"/>
      <c r="AE1645" s="21"/>
      <c r="AF1645" s="21"/>
      <c r="AG1645" s="21"/>
      <c r="AH1645" s="21"/>
      <c r="AI1645" s="21"/>
      <c r="AJ1645" s="21"/>
      <c r="AK1645" s="21"/>
      <c r="AL1645" s="21"/>
      <c r="AM1645" s="21"/>
      <c r="AN1645" s="21"/>
    </row>
    <row r="1646" spans="1:40" ht="14.5">
      <c r="A1646" s="74"/>
      <c r="B1646" s="74"/>
      <c r="C1646" s="74"/>
      <c r="D1646" s="74"/>
      <c r="E1646" s="74"/>
      <c r="F1646" s="74"/>
      <c r="G1646" s="74"/>
      <c r="H1646" s="74"/>
      <c r="I1646" s="74"/>
      <c r="J1646" s="74"/>
      <c r="K1646" s="74"/>
      <c r="L1646" s="74"/>
      <c r="M1646" s="74"/>
      <c r="N1646" s="74"/>
      <c r="O1646" s="74"/>
      <c r="P1646" s="74"/>
      <c r="Q1646" s="74"/>
      <c r="R1646" s="74"/>
      <c r="S1646" s="74"/>
      <c r="T1646" s="74"/>
      <c r="U1646" s="74"/>
      <c r="V1646" s="21"/>
      <c r="W1646" s="21"/>
      <c r="X1646" s="21"/>
      <c r="Y1646" s="21"/>
      <c r="Z1646" s="21"/>
      <c r="AA1646" s="21"/>
      <c r="AB1646" s="21"/>
      <c r="AC1646" s="21"/>
      <c r="AD1646" s="21"/>
      <c r="AE1646" s="21"/>
      <c r="AF1646" s="21"/>
      <c r="AG1646" s="21"/>
      <c r="AH1646" s="21"/>
      <c r="AI1646" s="21"/>
      <c r="AJ1646" s="21"/>
      <c r="AK1646" s="21"/>
      <c r="AL1646" s="21"/>
      <c r="AM1646" s="21"/>
      <c r="AN1646" s="21"/>
    </row>
    <row r="1647" spans="1:40" ht="14.5">
      <c r="A1647" s="74"/>
      <c r="B1647" s="74"/>
      <c r="C1647" s="74"/>
      <c r="D1647" s="74"/>
      <c r="E1647" s="74"/>
      <c r="F1647" s="74"/>
      <c r="G1647" s="74"/>
      <c r="H1647" s="74"/>
      <c r="I1647" s="74"/>
      <c r="J1647" s="74"/>
      <c r="K1647" s="74"/>
      <c r="L1647" s="74"/>
      <c r="M1647" s="74"/>
      <c r="N1647" s="74"/>
      <c r="O1647" s="74"/>
      <c r="P1647" s="74"/>
      <c r="Q1647" s="74"/>
      <c r="R1647" s="74"/>
      <c r="S1647" s="74"/>
      <c r="T1647" s="74"/>
      <c r="U1647" s="74"/>
      <c r="V1647" s="21"/>
      <c r="W1647" s="21"/>
      <c r="X1647" s="21"/>
      <c r="Y1647" s="21"/>
      <c r="Z1647" s="21"/>
      <c r="AA1647" s="21"/>
      <c r="AB1647" s="21"/>
      <c r="AC1647" s="21"/>
      <c r="AD1647" s="21"/>
      <c r="AE1647" s="21"/>
      <c r="AF1647" s="21"/>
      <c r="AG1647" s="21"/>
      <c r="AH1647" s="21"/>
      <c r="AI1647" s="21"/>
      <c r="AJ1647" s="21"/>
      <c r="AK1647" s="21"/>
      <c r="AL1647" s="21"/>
      <c r="AM1647" s="21"/>
      <c r="AN1647" s="21"/>
    </row>
    <row r="1648" spans="1:40" ht="14.5">
      <c r="A1648" s="74"/>
      <c r="B1648" s="74"/>
      <c r="C1648" s="74"/>
      <c r="D1648" s="74"/>
      <c r="E1648" s="74"/>
      <c r="F1648" s="74"/>
      <c r="G1648" s="74"/>
      <c r="H1648" s="74"/>
      <c r="I1648" s="74"/>
      <c r="J1648" s="74"/>
      <c r="K1648" s="74"/>
      <c r="L1648" s="74"/>
      <c r="M1648" s="74"/>
      <c r="N1648" s="74"/>
      <c r="O1648" s="74"/>
      <c r="P1648" s="74"/>
      <c r="Q1648" s="74"/>
      <c r="R1648" s="74"/>
      <c r="S1648" s="74"/>
      <c r="T1648" s="74"/>
      <c r="U1648" s="74"/>
      <c r="V1648" s="21"/>
      <c r="W1648" s="21"/>
      <c r="X1648" s="21"/>
      <c r="Y1648" s="21"/>
      <c r="Z1648" s="21"/>
      <c r="AA1648" s="21"/>
      <c r="AB1648" s="21"/>
      <c r="AC1648" s="21"/>
      <c r="AD1648" s="21"/>
      <c r="AE1648" s="21"/>
      <c r="AF1648" s="21"/>
      <c r="AG1648" s="21"/>
      <c r="AH1648" s="21"/>
      <c r="AI1648" s="21"/>
      <c r="AJ1648" s="21"/>
      <c r="AK1648" s="21"/>
      <c r="AL1648" s="21"/>
      <c r="AM1648" s="21"/>
      <c r="AN1648" s="21"/>
    </row>
    <row r="1649" spans="1:40" ht="14.5">
      <c r="A1649" s="74"/>
      <c r="B1649" s="74"/>
      <c r="C1649" s="74"/>
      <c r="D1649" s="74"/>
      <c r="E1649" s="74"/>
      <c r="F1649" s="74"/>
      <c r="G1649" s="74"/>
      <c r="H1649" s="74"/>
      <c r="I1649" s="74"/>
      <c r="J1649" s="74"/>
      <c r="K1649" s="74"/>
      <c r="L1649" s="74"/>
      <c r="M1649" s="74"/>
      <c r="N1649" s="74"/>
      <c r="O1649" s="74"/>
      <c r="P1649" s="74"/>
      <c r="Q1649" s="74"/>
      <c r="R1649" s="74"/>
      <c r="S1649" s="74"/>
      <c r="T1649" s="74"/>
      <c r="U1649" s="74"/>
      <c r="V1649" s="21"/>
      <c r="W1649" s="21"/>
      <c r="X1649" s="21"/>
      <c r="Y1649" s="21"/>
      <c r="Z1649" s="21"/>
      <c r="AA1649" s="21"/>
      <c r="AB1649" s="21"/>
      <c r="AC1649" s="21"/>
      <c r="AD1649" s="21"/>
      <c r="AE1649" s="21"/>
      <c r="AF1649" s="21"/>
      <c r="AG1649" s="21"/>
      <c r="AH1649" s="21"/>
      <c r="AI1649" s="21"/>
      <c r="AJ1649" s="21"/>
      <c r="AK1649" s="21"/>
      <c r="AL1649" s="21"/>
      <c r="AM1649" s="21"/>
      <c r="AN1649" s="21"/>
    </row>
    <row r="1650" spans="1:40" ht="14.5">
      <c r="A1650" s="74"/>
      <c r="B1650" s="74"/>
      <c r="C1650" s="74"/>
      <c r="D1650" s="74"/>
      <c r="E1650" s="74"/>
      <c r="F1650" s="74"/>
      <c r="G1650" s="74"/>
      <c r="H1650" s="74"/>
      <c r="I1650" s="74"/>
      <c r="J1650" s="74"/>
      <c r="K1650" s="74"/>
      <c r="L1650" s="74"/>
      <c r="M1650" s="74"/>
      <c r="N1650" s="74"/>
      <c r="O1650" s="74"/>
      <c r="P1650" s="74"/>
      <c r="Q1650" s="74"/>
      <c r="R1650" s="74"/>
      <c r="S1650" s="74"/>
      <c r="T1650" s="74"/>
      <c r="U1650" s="74"/>
      <c r="V1650" s="21"/>
      <c r="W1650" s="21"/>
      <c r="X1650" s="21"/>
      <c r="Y1650" s="21"/>
      <c r="Z1650" s="21"/>
      <c r="AA1650" s="21"/>
      <c r="AB1650" s="21"/>
      <c r="AC1650" s="21"/>
      <c r="AD1650" s="21"/>
      <c r="AE1650" s="21"/>
      <c r="AF1650" s="21"/>
      <c r="AG1650" s="21"/>
      <c r="AH1650" s="21"/>
      <c r="AI1650" s="21"/>
      <c r="AJ1650" s="21"/>
      <c r="AK1650" s="21"/>
      <c r="AL1650" s="21"/>
      <c r="AM1650" s="21"/>
      <c r="AN1650" s="21"/>
    </row>
    <row r="1651" spans="1:40" ht="14.5">
      <c r="A1651" s="74"/>
      <c r="B1651" s="74"/>
      <c r="C1651" s="74"/>
      <c r="D1651" s="74"/>
      <c r="E1651" s="74"/>
      <c r="F1651" s="74"/>
      <c r="G1651" s="74"/>
      <c r="H1651" s="74"/>
      <c r="I1651" s="74"/>
      <c r="J1651" s="74"/>
      <c r="K1651" s="74"/>
      <c r="L1651" s="74"/>
      <c r="M1651" s="74"/>
      <c r="N1651" s="74"/>
      <c r="O1651" s="74"/>
      <c r="P1651" s="74"/>
      <c r="Q1651" s="74"/>
      <c r="R1651" s="74"/>
      <c r="S1651" s="74"/>
      <c r="T1651" s="74"/>
      <c r="U1651" s="74"/>
      <c r="V1651" s="21"/>
      <c r="W1651" s="21"/>
      <c r="X1651" s="21"/>
      <c r="Y1651" s="21"/>
      <c r="Z1651" s="21"/>
      <c r="AA1651" s="21"/>
      <c r="AB1651" s="21"/>
      <c r="AC1651" s="21"/>
      <c r="AD1651" s="21"/>
      <c r="AE1651" s="21"/>
      <c r="AF1651" s="21"/>
      <c r="AG1651" s="21"/>
      <c r="AH1651" s="21"/>
      <c r="AI1651" s="21"/>
      <c r="AJ1651" s="21"/>
      <c r="AK1651" s="21"/>
      <c r="AL1651" s="21"/>
      <c r="AM1651" s="21"/>
      <c r="AN1651" s="21"/>
    </row>
    <row r="1652" spans="1:40" ht="14.5">
      <c r="A1652" s="74"/>
      <c r="B1652" s="74"/>
      <c r="C1652" s="74"/>
      <c r="D1652" s="74"/>
      <c r="E1652" s="74"/>
      <c r="F1652" s="74"/>
      <c r="G1652" s="74"/>
      <c r="H1652" s="74"/>
      <c r="I1652" s="74"/>
      <c r="J1652" s="74"/>
      <c r="K1652" s="74"/>
      <c r="L1652" s="74"/>
      <c r="M1652" s="74"/>
      <c r="N1652" s="74"/>
      <c r="O1652" s="74"/>
      <c r="P1652" s="74"/>
      <c r="Q1652" s="74"/>
      <c r="R1652" s="74"/>
      <c r="S1652" s="74"/>
      <c r="T1652" s="74"/>
      <c r="U1652" s="74"/>
      <c r="V1652" s="21"/>
      <c r="W1652" s="21"/>
      <c r="X1652" s="21"/>
      <c r="Y1652" s="21"/>
      <c r="Z1652" s="21"/>
      <c r="AA1652" s="21"/>
      <c r="AB1652" s="21"/>
      <c r="AC1652" s="21"/>
      <c r="AD1652" s="21"/>
      <c r="AE1652" s="21"/>
      <c r="AF1652" s="21"/>
      <c r="AG1652" s="21"/>
      <c r="AH1652" s="21"/>
      <c r="AI1652" s="21"/>
      <c r="AJ1652" s="21"/>
      <c r="AK1652" s="21"/>
      <c r="AL1652" s="21"/>
      <c r="AM1652" s="21"/>
      <c r="AN1652" s="21"/>
    </row>
    <row r="1653" spans="1:40" ht="14.5">
      <c r="A1653" s="74"/>
      <c r="B1653" s="74"/>
      <c r="C1653" s="74"/>
      <c r="D1653" s="74"/>
      <c r="E1653" s="74"/>
      <c r="F1653" s="74"/>
      <c r="G1653" s="74"/>
      <c r="H1653" s="74"/>
      <c r="I1653" s="74"/>
      <c r="J1653" s="74"/>
      <c r="K1653" s="74"/>
      <c r="L1653" s="74"/>
      <c r="M1653" s="74"/>
      <c r="N1653" s="74"/>
      <c r="O1653" s="74"/>
      <c r="P1653" s="74"/>
      <c r="Q1653" s="74"/>
      <c r="R1653" s="74"/>
      <c r="S1653" s="74"/>
      <c r="T1653" s="74"/>
      <c r="U1653" s="74"/>
      <c r="V1653" s="21"/>
      <c r="W1653" s="21"/>
      <c r="X1653" s="21"/>
      <c r="Y1653" s="21"/>
      <c r="Z1653" s="21"/>
      <c r="AA1653" s="21"/>
      <c r="AB1653" s="21"/>
      <c r="AC1653" s="21"/>
      <c r="AD1653" s="21"/>
      <c r="AE1653" s="21"/>
      <c r="AF1653" s="21"/>
      <c r="AG1653" s="21"/>
      <c r="AH1653" s="21"/>
      <c r="AI1653" s="21"/>
      <c r="AJ1653" s="21"/>
      <c r="AK1653" s="21"/>
      <c r="AL1653" s="21"/>
      <c r="AM1653" s="21"/>
      <c r="AN1653" s="21"/>
    </row>
    <row r="1654" spans="1:40" ht="14.5">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21"/>
      <c r="W1654" s="21"/>
      <c r="X1654" s="21"/>
      <c r="Y1654" s="21"/>
      <c r="Z1654" s="21"/>
      <c r="AA1654" s="21"/>
      <c r="AB1654" s="21"/>
      <c r="AC1654" s="21"/>
      <c r="AD1654" s="21"/>
      <c r="AE1654" s="21"/>
      <c r="AF1654" s="21"/>
      <c r="AG1654" s="21"/>
      <c r="AH1654" s="21"/>
      <c r="AI1654" s="21"/>
      <c r="AJ1654" s="21"/>
      <c r="AK1654" s="21"/>
      <c r="AL1654" s="21"/>
      <c r="AM1654" s="21"/>
      <c r="AN1654" s="21"/>
    </row>
    <row r="1655" spans="1:40" ht="14.5">
      <c r="A1655" s="74"/>
      <c r="B1655" s="74"/>
      <c r="C1655" s="74"/>
      <c r="D1655" s="74"/>
      <c r="E1655" s="74"/>
      <c r="F1655" s="74"/>
      <c r="G1655" s="74"/>
      <c r="H1655" s="74"/>
      <c r="I1655" s="74"/>
      <c r="J1655" s="74"/>
      <c r="K1655" s="74"/>
      <c r="L1655" s="74"/>
      <c r="M1655" s="74"/>
      <c r="N1655" s="74"/>
      <c r="O1655" s="74"/>
      <c r="P1655" s="74"/>
      <c r="Q1655" s="74"/>
      <c r="R1655" s="74"/>
      <c r="S1655" s="74"/>
      <c r="T1655" s="74"/>
      <c r="U1655" s="74"/>
      <c r="V1655" s="21"/>
      <c r="W1655" s="21"/>
      <c r="X1655" s="21"/>
      <c r="Y1655" s="21"/>
      <c r="Z1655" s="21"/>
      <c r="AA1655" s="21"/>
      <c r="AB1655" s="21"/>
      <c r="AC1655" s="21"/>
      <c r="AD1655" s="21"/>
      <c r="AE1655" s="21"/>
      <c r="AF1655" s="21"/>
      <c r="AG1655" s="21"/>
      <c r="AH1655" s="21"/>
      <c r="AI1655" s="21"/>
      <c r="AJ1655" s="21"/>
      <c r="AK1655" s="21"/>
      <c r="AL1655" s="21"/>
      <c r="AM1655" s="21"/>
      <c r="AN1655" s="21"/>
    </row>
    <row r="1656" spans="1:40" ht="14.5">
      <c r="A1656" s="74"/>
      <c r="B1656" s="74"/>
      <c r="C1656" s="74"/>
      <c r="D1656" s="74"/>
      <c r="E1656" s="74"/>
      <c r="F1656" s="74"/>
      <c r="G1656" s="74"/>
      <c r="H1656" s="74"/>
      <c r="I1656" s="74"/>
      <c r="J1656" s="74"/>
      <c r="K1656" s="74"/>
      <c r="L1656" s="74"/>
      <c r="M1656" s="74"/>
      <c r="N1656" s="74"/>
      <c r="O1656" s="74"/>
      <c r="P1656" s="74"/>
      <c r="Q1656" s="74"/>
      <c r="R1656" s="74"/>
      <c r="S1656" s="74"/>
      <c r="T1656" s="74"/>
      <c r="U1656" s="74"/>
      <c r="V1656" s="21"/>
      <c r="W1656" s="21"/>
      <c r="X1656" s="21"/>
      <c r="Y1656" s="21"/>
      <c r="Z1656" s="21"/>
      <c r="AA1656" s="21"/>
      <c r="AB1656" s="21"/>
      <c r="AC1656" s="21"/>
      <c r="AD1656" s="21"/>
      <c r="AE1656" s="21"/>
      <c r="AF1656" s="21"/>
      <c r="AG1656" s="21"/>
      <c r="AH1656" s="21"/>
      <c r="AI1656" s="21"/>
      <c r="AJ1656" s="21"/>
      <c r="AK1656" s="21"/>
      <c r="AL1656" s="21"/>
      <c r="AM1656" s="21"/>
      <c r="AN1656" s="21"/>
    </row>
    <row r="1657" spans="1:40" ht="14.5">
      <c r="A1657" s="74"/>
      <c r="B1657" s="74"/>
      <c r="C1657" s="74"/>
      <c r="D1657" s="74"/>
      <c r="E1657" s="74"/>
      <c r="F1657" s="74"/>
      <c r="G1657" s="74"/>
      <c r="H1657" s="74"/>
      <c r="I1657" s="74"/>
      <c r="J1657" s="74"/>
      <c r="K1657" s="74"/>
      <c r="L1657" s="74"/>
      <c r="M1657" s="74"/>
      <c r="N1657" s="74"/>
      <c r="O1657" s="74"/>
      <c r="P1657" s="74"/>
      <c r="Q1657" s="74"/>
      <c r="R1657" s="74"/>
      <c r="S1657" s="74"/>
      <c r="T1657" s="74"/>
      <c r="U1657" s="74"/>
      <c r="V1657" s="21"/>
      <c r="W1657" s="21"/>
      <c r="X1657" s="21"/>
      <c r="Y1657" s="21"/>
      <c r="Z1657" s="21"/>
      <c r="AA1657" s="21"/>
      <c r="AB1657" s="21"/>
      <c r="AC1657" s="21"/>
      <c r="AD1657" s="21"/>
      <c r="AE1657" s="21"/>
      <c r="AF1657" s="21"/>
      <c r="AG1657" s="21"/>
      <c r="AH1657" s="21"/>
      <c r="AI1657" s="21"/>
      <c r="AJ1657" s="21"/>
      <c r="AK1657" s="21"/>
      <c r="AL1657" s="21"/>
      <c r="AM1657" s="21"/>
      <c r="AN1657" s="21"/>
    </row>
    <row r="1658" spans="1:40" ht="14.5">
      <c r="A1658" s="74"/>
      <c r="B1658" s="74"/>
      <c r="C1658" s="74"/>
      <c r="D1658" s="74"/>
      <c r="E1658" s="74"/>
      <c r="F1658" s="74"/>
      <c r="G1658" s="74"/>
      <c r="H1658" s="74"/>
      <c r="I1658" s="74"/>
      <c r="J1658" s="74"/>
      <c r="K1658" s="74"/>
      <c r="L1658" s="74"/>
      <c r="M1658" s="74"/>
      <c r="N1658" s="74"/>
      <c r="O1658" s="74"/>
      <c r="P1658" s="74"/>
      <c r="Q1658" s="74"/>
      <c r="R1658" s="74"/>
      <c r="S1658" s="74"/>
      <c r="T1658" s="74"/>
      <c r="U1658" s="74"/>
      <c r="V1658" s="21"/>
      <c r="W1658" s="21"/>
      <c r="X1658" s="21"/>
      <c r="Y1658" s="21"/>
      <c r="Z1658" s="21"/>
      <c r="AA1658" s="21"/>
      <c r="AB1658" s="21"/>
      <c r="AC1658" s="21"/>
      <c r="AD1658" s="21"/>
      <c r="AE1658" s="21"/>
      <c r="AF1658" s="21"/>
      <c r="AG1658" s="21"/>
      <c r="AH1658" s="21"/>
      <c r="AI1658" s="21"/>
      <c r="AJ1658" s="21"/>
      <c r="AK1658" s="21"/>
      <c r="AL1658" s="21"/>
      <c r="AM1658" s="21"/>
      <c r="AN1658" s="21"/>
    </row>
    <row r="1659" spans="1:40" ht="14.5">
      <c r="A1659" s="74"/>
      <c r="B1659" s="74"/>
      <c r="C1659" s="74"/>
      <c r="D1659" s="74"/>
      <c r="E1659" s="74"/>
      <c r="F1659" s="74"/>
      <c r="G1659" s="74"/>
      <c r="H1659" s="74"/>
      <c r="I1659" s="74"/>
      <c r="J1659" s="74"/>
      <c r="K1659" s="74"/>
      <c r="L1659" s="74"/>
      <c r="M1659" s="74"/>
      <c r="N1659" s="74"/>
      <c r="O1659" s="74"/>
      <c r="P1659" s="74"/>
      <c r="Q1659" s="74"/>
      <c r="R1659" s="74"/>
      <c r="S1659" s="74"/>
      <c r="T1659" s="74"/>
      <c r="U1659" s="74"/>
      <c r="V1659" s="21"/>
      <c r="W1659" s="21"/>
      <c r="X1659" s="21"/>
      <c r="Y1659" s="21"/>
      <c r="Z1659" s="21"/>
      <c r="AA1659" s="21"/>
      <c r="AB1659" s="21"/>
      <c r="AC1659" s="21"/>
      <c r="AD1659" s="21"/>
      <c r="AE1659" s="21"/>
      <c r="AF1659" s="21"/>
      <c r="AG1659" s="21"/>
      <c r="AH1659" s="21"/>
      <c r="AI1659" s="21"/>
      <c r="AJ1659" s="21"/>
      <c r="AK1659" s="21"/>
      <c r="AL1659" s="21"/>
      <c r="AM1659" s="21"/>
      <c r="AN1659" s="21"/>
    </row>
    <row r="1660" spans="1:40" ht="14.5">
      <c r="A1660" s="74"/>
      <c r="B1660" s="74"/>
      <c r="C1660" s="74"/>
      <c r="D1660" s="74"/>
      <c r="E1660" s="74"/>
      <c r="F1660" s="74"/>
      <c r="G1660" s="74"/>
      <c r="H1660" s="74"/>
      <c r="I1660" s="74"/>
      <c r="J1660" s="74"/>
      <c r="K1660" s="74"/>
      <c r="L1660" s="74"/>
      <c r="M1660" s="74"/>
      <c r="N1660" s="74"/>
      <c r="O1660" s="74"/>
      <c r="P1660" s="74"/>
      <c r="Q1660" s="74"/>
      <c r="R1660" s="74"/>
      <c r="S1660" s="74"/>
      <c r="T1660" s="74"/>
      <c r="U1660" s="74"/>
      <c r="V1660" s="21"/>
      <c r="W1660" s="21"/>
      <c r="X1660" s="21"/>
      <c r="Y1660" s="21"/>
      <c r="Z1660" s="21"/>
      <c r="AA1660" s="21"/>
      <c r="AB1660" s="21"/>
      <c r="AC1660" s="21"/>
      <c r="AD1660" s="21"/>
      <c r="AE1660" s="21"/>
      <c r="AF1660" s="21"/>
      <c r="AG1660" s="21"/>
      <c r="AH1660" s="21"/>
      <c r="AI1660" s="21"/>
      <c r="AJ1660" s="21"/>
      <c r="AK1660" s="21"/>
      <c r="AL1660" s="21"/>
      <c r="AM1660" s="21"/>
      <c r="AN1660" s="21"/>
    </row>
    <row r="1661" spans="1:40" ht="14.5">
      <c r="A1661" s="74"/>
      <c r="B1661" s="74"/>
      <c r="C1661" s="74"/>
      <c r="D1661" s="74"/>
      <c r="E1661" s="74"/>
      <c r="F1661" s="74"/>
      <c r="G1661" s="74"/>
      <c r="H1661" s="74"/>
      <c r="I1661" s="74"/>
      <c r="J1661" s="74"/>
      <c r="K1661" s="74"/>
      <c r="L1661" s="74"/>
      <c r="M1661" s="74"/>
      <c r="N1661" s="74"/>
      <c r="O1661" s="74"/>
      <c r="P1661" s="74"/>
      <c r="Q1661" s="74"/>
      <c r="R1661" s="74"/>
      <c r="S1661" s="74"/>
      <c r="T1661" s="74"/>
      <c r="U1661" s="74"/>
      <c r="V1661" s="21"/>
      <c r="W1661" s="21"/>
      <c r="X1661" s="21"/>
      <c r="Y1661" s="21"/>
      <c r="Z1661" s="21"/>
      <c r="AA1661" s="21"/>
      <c r="AB1661" s="21"/>
      <c r="AC1661" s="21"/>
      <c r="AD1661" s="21"/>
      <c r="AE1661" s="21"/>
      <c r="AF1661" s="21"/>
      <c r="AG1661" s="21"/>
      <c r="AH1661" s="21"/>
      <c r="AI1661" s="21"/>
      <c r="AJ1661" s="21"/>
      <c r="AK1661" s="21"/>
      <c r="AL1661" s="21"/>
      <c r="AM1661" s="21"/>
      <c r="AN1661" s="21"/>
    </row>
    <row r="1662" spans="1:40" ht="14.5">
      <c r="A1662" s="74"/>
      <c r="B1662" s="74"/>
      <c r="C1662" s="74"/>
      <c r="D1662" s="74"/>
      <c r="E1662" s="74"/>
      <c r="F1662" s="74"/>
      <c r="G1662" s="74"/>
      <c r="H1662" s="74"/>
      <c r="I1662" s="74"/>
      <c r="J1662" s="74"/>
      <c r="K1662" s="74"/>
      <c r="L1662" s="74"/>
      <c r="M1662" s="74"/>
      <c r="N1662" s="74"/>
      <c r="O1662" s="74"/>
      <c r="P1662" s="74"/>
      <c r="Q1662" s="74"/>
      <c r="R1662" s="74"/>
      <c r="S1662" s="74"/>
      <c r="T1662" s="74"/>
      <c r="U1662" s="74"/>
      <c r="V1662" s="21"/>
      <c r="W1662" s="21"/>
      <c r="X1662" s="21"/>
      <c r="Y1662" s="21"/>
      <c r="Z1662" s="21"/>
      <c r="AA1662" s="21"/>
      <c r="AB1662" s="21"/>
      <c r="AC1662" s="21"/>
      <c r="AD1662" s="21"/>
      <c r="AE1662" s="21"/>
      <c r="AF1662" s="21"/>
      <c r="AG1662" s="21"/>
      <c r="AH1662" s="21"/>
      <c r="AI1662" s="21"/>
      <c r="AJ1662" s="21"/>
      <c r="AK1662" s="21"/>
      <c r="AL1662" s="21"/>
      <c r="AM1662" s="21"/>
      <c r="AN1662" s="21"/>
    </row>
    <row r="1663" spans="1:40" ht="14.5">
      <c r="A1663" s="74"/>
      <c r="B1663" s="74"/>
      <c r="C1663" s="74"/>
      <c r="D1663" s="74"/>
      <c r="E1663" s="74"/>
      <c r="F1663" s="74"/>
      <c r="G1663" s="74"/>
      <c r="H1663" s="74"/>
      <c r="I1663" s="74"/>
      <c r="J1663" s="74"/>
      <c r="K1663" s="74"/>
      <c r="L1663" s="74"/>
      <c r="M1663" s="74"/>
      <c r="N1663" s="74"/>
      <c r="O1663" s="74"/>
      <c r="P1663" s="74"/>
      <c r="Q1663" s="74"/>
      <c r="R1663" s="74"/>
      <c r="S1663" s="74"/>
      <c r="T1663" s="74"/>
      <c r="U1663" s="74"/>
      <c r="V1663" s="21"/>
      <c r="W1663" s="21"/>
      <c r="X1663" s="21"/>
      <c r="Y1663" s="21"/>
      <c r="Z1663" s="21"/>
      <c r="AA1663" s="21"/>
      <c r="AB1663" s="21"/>
      <c r="AC1663" s="21"/>
      <c r="AD1663" s="21"/>
      <c r="AE1663" s="21"/>
      <c r="AF1663" s="21"/>
      <c r="AG1663" s="21"/>
      <c r="AH1663" s="21"/>
      <c r="AI1663" s="21"/>
      <c r="AJ1663" s="21"/>
      <c r="AK1663" s="21"/>
      <c r="AL1663" s="21"/>
      <c r="AM1663" s="21"/>
      <c r="AN1663" s="21"/>
    </row>
    <row r="1664" spans="1:40" ht="14.5">
      <c r="A1664" s="74"/>
      <c r="B1664" s="74"/>
      <c r="C1664" s="74"/>
      <c r="D1664" s="74"/>
      <c r="E1664" s="74"/>
      <c r="F1664" s="74"/>
      <c r="G1664" s="74"/>
      <c r="H1664" s="74"/>
      <c r="I1664" s="74"/>
      <c r="J1664" s="74"/>
      <c r="K1664" s="74"/>
      <c r="L1664" s="74"/>
      <c r="M1664" s="74"/>
      <c r="N1664" s="74"/>
      <c r="O1664" s="74"/>
      <c r="P1664" s="74"/>
      <c r="Q1664" s="74"/>
      <c r="R1664" s="74"/>
      <c r="S1664" s="74"/>
      <c r="T1664" s="74"/>
      <c r="U1664" s="74"/>
      <c r="V1664" s="21"/>
      <c r="W1664" s="21"/>
      <c r="X1664" s="21"/>
      <c r="Y1664" s="21"/>
      <c r="Z1664" s="21"/>
      <c r="AA1664" s="21"/>
      <c r="AB1664" s="21"/>
      <c r="AC1664" s="21"/>
      <c r="AD1664" s="21"/>
      <c r="AE1664" s="21"/>
      <c r="AF1664" s="21"/>
      <c r="AG1664" s="21"/>
      <c r="AH1664" s="21"/>
      <c r="AI1664" s="21"/>
      <c r="AJ1664" s="21"/>
      <c r="AK1664" s="21"/>
      <c r="AL1664" s="21"/>
      <c r="AM1664" s="21"/>
      <c r="AN1664" s="21"/>
    </row>
    <row r="1665" spans="1:40" ht="14.5">
      <c r="A1665" s="74"/>
      <c r="B1665" s="74"/>
      <c r="C1665" s="74"/>
      <c r="D1665" s="74"/>
      <c r="E1665" s="74"/>
      <c r="F1665" s="74"/>
      <c r="G1665" s="74"/>
      <c r="H1665" s="74"/>
      <c r="I1665" s="74"/>
      <c r="J1665" s="74"/>
      <c r="K1665" s="74"/>
      <c r="L1665" s="74"/>
      <c r="M1665" s="74"/>
      <c r="N1665" s="74"/>
      <c r="O1665" s="74"/>
      <c r="P1665" s="74"/>
      <c r="Q1665" s="74"/>
      <c r="R1665" s="74"/>
      <c r="S1665" s="74"/>
      <c r="T1665" s="74"/>
      <c r="U1665" s="74"/>
      <c r="V1665" s="21"/>
      <c r="W1665" s="21"/>
      <c r="X1665" s="21"/>
      <c r="Y1665" s="21"/>
      <c r="Z1665" s="21"/>
      <c r="AA1665" s="21"/>
      <c r="AB1665" s="21"/>
      <c r="AC1665" s="21"/>
      <c r="AD1665" s="21"/>
      <c r="AE1665" s="21"/>
      <c r="AF1665" s="21"/>
      <c r="AG1665" s="21"/>
      <c r="AH1665" s="21"/>
      <c r="AI1665" s="21"/>
      <c r="AJ1665" s="21"/>
      <c r="AK1665" s="21"/>
      <c r="AL1665" s="21"/>
      <c r="AM1665" s="21"/>
      <c r="AN1665" s="21"/>
    </row>
    <row r="1666" spans="1:40" ht="14.5">
      <c r="A1666" s="74"/>
      <c r="B1666" s="74"/>
      <c r="C1666" s="74"/>
      <c r="D1666" s="74"/>
      <c r="E1666" s="74"/>
      <c r="F1666" s="74"/>
      <c r="G1666" s="74"/>
      <c r="H1666" s="74"/>
      <c r="I1666" s="74"/>
      <c r="J1666" s="74"/>
      <c r="K1666" s="74"/>
      <c r="L1666" s="74"/>
      <c r="M1666" s="74"/>
      <c r="N1666" s="74"/>
      <c r="O1666" s="74"/>
      <c r="P1666" s="74"/>
      <c r="Q1666" s="74"/>
      <c r="R1666" s="74"/>
      <c r="S1666" s="74"/>
      <c r="T1666" s="74"/>
      <c r="U1666" s="74"/>
      <c r="V1666" s="21"/>
      <c r="W1666" s="21"/>
      <c r="X1666" s="21"/>
      <c r="Y1666" s="21"/>
      <c r="Z1666" s="21"/>
      <c r="AA1666" s="21"/>
      <c r="AB1666" s="21"/>
      <c r="AC1666" s="21"/>
      <c r="AD1666" s="21"/>
      <c r="AE1666" s="21"/>
      <c r="AF1666" s="21"/>
      <c r="AG1666" s="21"/>
      <c r="AH1666" s="21"/>
      <c r="AI1666" s="21"/>
      <c r="AJ1666" s="21"/>
      <c r="AK1666" s="21"/>
      <c r="AL1666" s="21"/>
      <c r="AM1666" s="21"/>
      <c r="AN1666" s="21"/>
    </row>
    <row r="1667" spans="1:40" ht="14.5">
      <c r="A1667" s="74"/>
      <c r="B1667" s="74"/>
      <c r="C1667" s="74"/>
      <c r="D1667" s="74"/>
      <c r="E1667" s="74"/>
      <c r="F1667" s="74"/>
      <c r="G1667" s="74"/>
      <c r="H1667" s="74"/>
      <c r="I1667" s="74"/>
      <c r="J1667" s="74"/>
      <c r="K1667" s="74"/>
      <c r="L1667" s="74"/>
      <c r="M1667" s="74"/>
      <c r="N1667" s="74"/>
      <c r="O1667" s="74"/>
      <c r="P1667" s="74"/>
      <c r="Q1667" s="74"/>
      <c r="R1667" s="74"/>
      <c r="S1667" s="74"/>
      <c r="T1667" s="74"/>
      <c r="U1667" s="74"/>
      <c r="V1667" s="21"/>
      <c r="W1667" s="21"/>
      <c r="X1667" s="21"/>
      <c r="Y1667" s="21"/>
      <c r="Z1667" s="21"/>
      <c r="AA1667" s="21"/>
      <c r="AB1667" s="21"/>
      <c r="AC1667" s="21"/>
      <c r="AD1667" s="21"/>
      <c r="AE1667" s="21"/>
      <c r="AF1667" s="21"/>
      <c r="AG1667" s="21"/>
      <c r="AH1667" s="21"/>
      <c r="AI1667" s="21"/>
      <c r="AJ1667" s="21"/>
      <c r="AK1667" s="21"/>
      <c r="AL1667" s="21"/>
      <c r="AM1667" s="21"/>
      <c r="AN1667" s="21"/>
    </row>
    <row r="1668" spans="1:40" ht="14.5">
      <c r="A1668" s="74"/>
      <c r="B1668" s="74"/>
      <c r="C1668" s="74"/>
      <c r="D1668" s="74"/>
      <c r="E1668" s="74"/>
      <c r="F1668" s="74"/>
      <c r="G1668" s="74"/>
      <c r="H1668" s="74"/>
      <c r="I1668" s="74"/>
      <c r="J1668" s="74"/>
      <c r="K1668" s="74"/>
      <c r="L1668" s="74"/>
      <c r="M1668" s="74"/>
      <c r="N1668" s="74"/>
      <c r="O1668" s="74"/>
      <c r="P1668" s="74"/>
      <c r="Q1668" s="74"/>
      <c r="R1668" s="74"/>
      <c r="S1668" s="74"/>
      <c r="T1668" s="74"/>
      <c r="U1668" s="74"/>
      <c r="V1668" s="21"/>
      <c r="W1668" s="21"/>
      <c r="X1668" s="21"/>
      <c r="Y1668" s="21"/>
      <c r="Z1668" s="21"/>
      <c r="AA1668" s="21"/>
      <c r="AB1668" s="21"/>
      <c r="AC1668" s="21"/>
      <c r="AD1668" s="21"/>
      <c r="AE1668" s="21"/>
      <c r="AF1668" s="21"/>
      <c r="AG1668" s="21"/>
      <c r="AH1668" s="21"/>
      <c r="AI1668" s="21"/>
      <c r="AJ1668" s="21"/>
      <c r="AK1668" s="21"/>
      <c r="AL1668" s="21"/>
      <c r="AM1668" s="21"/>
      <c r="AN1668" s="21"/>
    </row>
    <row r="1669" spans="1:40" ht="14.5">
      <c r="A1669" s="74"/>
      <c r="B1669" s="74"/>
      <c r="C1669" s="74"/>
      <c r="D1669" s="74"/>
      <c r="E1669" s="74"/>
      <c r="F1669" s="74"/>
      <c r="G1669" s="74"/>
      <c r="H1669" s="74"/>
      <c r="I1669" s="74"/>
      <c r="J1669" s="74"/>
      <c r="K1669" s="74"/>
      <c r="L1669" s="74"/>
      <c r="M1669" s="74"/>
      <c r="N1669" s="74"/>
      <c r="O1669" s="74"/>
      <c r="P1669" s="74"/>
      <c r="Q1669" s="74"/>
      <c r="R1669" s="74"/>
      <c r="S1669" s="74"/>
      <c r="T1669" s="74"/>
      <c r="U1669" s="74"/>
      <c r="V1669" s="21"/>
      <c r="W1669" s="21"/>
      <c r="X1669" s="21"/>
      <c r="Y1669" s="21"/>
      <c r="Z1669" s="21"/>
      <c r="AA1669" s="21"/>
      <c r="AB1669" s="21"/>
      <c r="AC1669" s="21"/>
      <c r="AD1669" s="21"/>
      <c r="AE1669" s="21"/>
      <c r="AF1669" s="21"/>
      <c r="AG1669" s="21"/>
      <c r="AH1669" s="21"/>
      <c r="AI1669" s="21"/>
      <c r="AJ1669" s="21"/>
      <c r="AK1669" s="21"/>
      <c r="AL1669" s="21"/>
      <c r="AM1669" s="21"/>
      <c r="AN1669" s="21"/>
    </row>
    <row r="1670" spans="1:40" ht="14.5">
      <c r="A1670" s="74"/>
      <c r="B1670" s="74"/>
      <c r="C1670" s="74"/>
      <c r="D1670" s="74"/>
      <c r="E1670" s="74"/>
      <c r="F1670" s="74"/>
      <c r="G1670" s="74"/>
      <c r="H1670" s="74"/>
      <c r="I1670" s="74"/>
      <c r="J1670" s="74"/>
      <c r="K1670" s="74"/>
      <c r="L1670" s="74"/>
      <c r="M1670" s="74"/>
      <c r="N1670" s="74"/>
      <c r="O1670" s="74"/>
      <c r="P1670" s="74"/>
      <c r="Q1670" s="74"/>
      <c r="R1670" s="74"/>
      <c r="S1670" s="74"/>
      <c r="T1670" s="74"/>
      <c r="U1670" s="74"/>
      <c r="V1670" s="21"/>
      <c r="W1670" s="21"/>
      <c r="X1670" s="21"/>
      <c r="Y1670" s="21"/>
      <c r="Z1670" s="21"/>
      <c r="AA1670" s="21"/>
      <c r="AB1670" s="21"/>
      <c r="AC1670" s="21"/>
      <c r="AD1670" s="21"/>
      <c r="AE1670" s="21"/>
      <c r="AF1670" s="21"/>
      <c r="AG1670" s="21"/>
      <c r="AH1670" s="21"/>
      <c r="AI1670" s="21"/>
      <c r="AJ1670" s="21"/>
      <c r="AK1670" s="21"/>
      <c r="AL1670" s="21"/>
      <c r="AM1670" s="21"/>
      <c r="AN1670" s="21"/>
    </row>
    <row r="1671" spans="1:40" ht="14.5">
      <c r="A1671" s="74"/>
      <c r="B1671" s="74"/>
      <c r="C1671" s="74"/>
      <c r="D1671" s="74"/>
      <c r="E1671" s="74"/>
      <c r="F1671" s="74"/>
      <c r="G1671" s="74"/>
      <c r="H1671" s="74"/>
      <c r="I1671" s="74"/>
      <c r="J1671" s="74"/>
      <c r="K1671" s="74"/>
      <c r="L1671" s="74"/>
      <c r="M1671" s="74"/>
      <c r="N1671" s="74"/>
      <c r="O1671" s="74"/>
      <c r="P1671" s="74"/>
      <c r="Q1671" s="74"/>
      <c r="R1671" s="74"/>
      <c r="S1671" s="74"/>
      <c r="T1671" s="74"/>
      <c r="U1671" s="74"/>
      <c r="V1671" s="21"/>
      <c r="W1671" s="21"/>
      <c r="X1671" s="21"/>
      <c r="Y1671" s="21"/>
      <c r="Z1671" s="21"/>
      <c r="AA1671" s="21"/>
      <c r="AB1671" s="21"/>
      <c r="AC1671" s="21"/>
      <c r="AD1671" s="21"/>
      <c r="AE1671" s="21"/>
      <c r="AF1671" s="21"/>
      <c r="AG1671" s="21"/>
      <c r="AH1671" s="21"/>
      <c r="AI1671" s="21"/>
      <c r="AJ1671" s="21"/>
      <c r="AK1671" s="21"/>
      <c r="AL1671" s="21"/>
      <c r="AM1671" s="21"/>
      <c r="AN1671" s="21"/>
    </row>
    <row r="1672" spans="1:40" ht="14.5">
      <c r="A1672" s="74"/>
      <c r="B1672" s="74"/>
      <c r="C1672" s="74"/>
      <c r="D1672" s="74"/>
      <c r="E1672" s="74"/>
      <c r="F1672" s="74"/>
      <c r="G1672" s="74"/>
      <c r="H1672" s="74"/>
      <c r="I1672" s="74"/>
      <c r="J1672" s="74"/>
      <c r="K1672" s="74"/>
      <c r="L1672" s="74"/>
      <c r="M1672" s="74"/>
      <c r="N1672" s="74"/>
      <c r="O1672" s="74"/>
      <c r="P1672" s="74"/>
      <c r="Q1672" s="74"/>
      <c r="R1672" s="74"/>
      <c r="S1672" s="74"/>
      <c r="T1672" s="74"/>
      <c r="U1672" s="74"/>
      <c r="V1672" s="21"/>
      <c r="W1672" s="21"/>
      <c r="X1672" s="21"/>
      <c r="Y1672" s="21"/>
      <c r="Z1672" s="21"/>
      <c r="AA1672" s="21"/>
      <c r="AB1672" s="21"/>
      <c r="AC1672" s="21"/>
      <c r="AD1672" s="21"/>
      <c r="AE1672" s="21"/>
      <c r="AF1672" s="21"/>
      <c r="AG1672" s="21"/>
      <c r="AH1672" s="21"/>
      <c r="AI1672" s="21"/>
      <c r="AJ1672" s="21"/>
      <c r="AK1672" s="21"/>
      <c r="AL1672" s="21"/>
      <c r="AM1672" s="21"/>
      <c r="AN1672" s="21"/>
    </row>
    <row r="1673" spans="1:40" ht="14.5">
      <c r="A1673" s="74"/>
      <c r="B1673" s="74"/>
      <c r="C1673" s="74"/>
      <c r="D1673" s="74"/>
      <c r="E1673" s="74"/>
      <c r="F1673" s="74"/>
      <c r="G1673" s="74"/>
      <c r="H1673" s="74"/>
      <c r="I1673" s="74"/>
      <c r="J1673" s="74"/>
      <c r="K1673" s="74"/>
      <c r="L1673" s="74"/>
      <c r="M1673" s="74"/>
      <c r="N1673" s="74"/>
      <c r="O1673" s="74"/>
      <c r="P1673" s="74"/>
      <c r="Q1673" s="74"/>
      <c r="R1673" s="74"/>
      <c r="S1673" s="74"/>
      <c r="T1673" s="74"/>
      <c r="U1673" s="74"/>
      <c r="V1673" s="21"/>
      <c r="W1673" s="21"/>
      <c r="X1673" s="21"/>
      <c r="Y1673" s="21"/>
      <c r="Z1673" s="21"/>
      <c r="AA1673" s="21"/>
      <c r="AB1673" s="21"/>
      <c r="AC1673" s="21"/>
      <c r="AD1673" s="21"/>
      <c r="AE1673" s="21"/>
      <c r="AF1673" s="21"/>
      <c r="AG1673" s="21"/>
      <c r="AH1673" s="21"/>
      <c r="AI1673" s="21"/>
      <c r="AJ1673" s="21"/>
      <c r="AK1673" s="21"/>
      <c r="AL1673" s="21"/>
      <c r="AM1673" s="21"/>
      <c r="AN1673" s="21"/>
    </row>
    <row r="1674" spans="1:40" ht="14.5">
      <c r="A1674" s="74"/>
      <c r="B1674" s="74"/>
      <c r="C1674" s="74"/>
      <c r="D1674" s="74"/>
      <c r="E1674" s="74"/>
      <c r="F1674" s="74"/>
      <c r="G1674" s="74"/>
      <c r="H1674" s="74"/>
      <c r="I1674" s="74"/>
      <c r="J1674" s="74"/>
      <c r="K1674" s="74"/>
      <c r="L1674" s="74"/>
      <c r="M1674" s="74"/>
      <c r="N1674" s="74"/>
      <c r="O1674" s="74"/>
      <c r="P1674" s="74"/>
      <c r="Q1674" s="74"/>
      <c r="R1674" s="74"/>
      <c r="S1674" s="74"/>
      <c r="T1674" s="74"/>
      <c r="U1674" s="74"/>
      <c r="V1674" s="21"/>
      <c r="W1674" s="21"/>
      <c r="X1674" s="21"/>
      <c r="Y1674" s="21"/>
      <c r="Z1674" s="21"/>
      <c r="AA1674" s="21"/>
      <c r="AB1674" s="21"/>
      <c r="AC1674" s="21"/>
      <c r="AD1674" s="21"/>
      <c r="AE1674" s="21"/>
      <c r="AF1674" s="21"/>
      <c r="AG1674" s="21"/>
      <c r="AH1674" s="21"/>
      <c r="AI1674" s="21"/>
      <c r="AJ1674" s="21"/>
      <c r="AK1674" s="21"/>
      <c r="AL1674" s="21"/>
      <c r="AM1674" s="21"/>
      <c r="AN1674" s="21"/>
    </row>
    <row r="1675" spans="1:40" ht="14.5">
      <c r="A1675" s="74"/>
      <c r="B1675" s="74"/>
      <c r="C1675" s="74"/>
      <c r="D1675" s="74"/>
      <c r="E1675" s="74"/>
      <c r="F1675" s="74"/>
      <c r="G1675" s="74"/>
      <c r="H1675" s="74"/>
      <c r="I1675" s="74"/>
      <c r="J1675" s="74"/>
      <c r="K1675" s="74"/>
      <c r="L1675" s="74"/>
      <c r="M1675" s="74"/>
      <c r="N1675" s="74"/>
      <c r="O1675" s="74"/>
      <c r="P1675" s="74"/>
      <c r="Q1675" s="74"/>
      <c r="R1675" s="74"/>
      <c r="S1675" s="74"/>
      <c r="T1675" s="74"/>
      <c r="U1675" s="74"/>
      <c r="V1675" s="21"/>
      <c r="W1675" s="21"/>
      <c r="X1675" s="21"/>
      <c r="Y1675" s="21"/>
      <c r="Z1675" s="21"/>
      <c r="AA1675" s="21"/>
      <c r="AB1675" s="21"/>
      <c r="AC1675" s="21"/>
      <c r="AD1675" s="21"/>
      <c r="AE1675" s="21"/>
      <c r="AF1675" s="21"/>
      <c r="AG1675" s="21"/>
      <c r="AH1675" s="21"/>
      <c r="AI1675" s="21"/>
      <c r="AJ1675" s="21"/>
      <c r="AK1675" s="21"/>
      <c r="AL1675" s="21"/>
      <c r="AM1675" s="21"/>
      <c r="AN1675" s="21"/>
    </row>
    <row r="1676" spans="1:40" ht="14.5">
      <c r="A1676" s="74"/>
      <c r="B1676" s="74"/>
      <c r="C1676" s="74"/>
      <c r="D1676" s="74"/>
      <c r="E1676" s="74"/>
      <c r="F1676" s="74"/>
      <c r="G1676" s="74"/>
      <c r="H1676" s="74"/>
      <c r="I1676" s="74"/>
      <c r="J1676" s="74"/>
      <c r="K1676" s="74"/>
      <c r="L1676" s="74"/>
      <c r="M1676" s="74"/>
      <c r="N1676" s="74"/>
      <c r="O1676" s="74"/>
      <c r="P1676" s="74"/>
      <c r="Q1676" s="74"/>
      <c r="R1676" s="74"/>
      <c r="S1676" s="74"/>
      <c r="T1676" s="74"/>
      <c r="U1676" s="74"/>
      <c r="V1676" s="21"/>
      <c r="W1676" s="21"/>
      <c r="X1676" s="21"/>
      <c r="Y1676" s="21"/>
      <c r="Z1676" s="21"/>
      <c r="AA1676" s="21"/>
      <c r="AB1676" s="21"/>
      <c r="AC1676" s="21"/>
      <c r="AD1676" s="21"/>
      <c r="AE1676" s="21"/>
      <c r="AF1676" s="21"/>
      <c r="AG1676" s="21"/>
      <c r="AH1676" s="21"/>
      <c r="AI1676" s="21"/>
      <c r="AJ1676" s="21"/>
      <c r="AK1676" s="21"/>
      <c r="AL1676" s="21"/>
      <c r="AM1676" s="21"/>
      <c r="AN1676" s="21"/>
    </row>
    <row r="1677" spans="1:40" ht="14.5">
      <c r="A1677" s="74"/>
      <c r="B1677" s="74"/>
      <c r="C1677" s="74"/>
      <c r="D1677" s="74"/>
      <c r="E1677" s="74"/>
      <c r="F1677" s="74"/>
      <c r="G1677" s="74"/>
      <c r="H1677" s="74"/>
      <c r="I1677" s="74"/>
      <c r="J1677" s="74"/>
      <c r="K1677" s="74"/>
      <c r="L1677" s="74"/>
      <c r="M1677" s="74"/>
      <c r="N1677" s="74"/>
      <c r="O1677" s="74"/>
      <c r="P1677" s="74"/>
      <c r="Q1677" s="74"/>
      <c r="R1677" s="74"/>
      <c r="S1677" s="74"/>
      <c r="T1677" s="74"/>
      <c r="U1677" s="74"/>
      <c r="V1677" s="21"/>
      <c r="W1677" s="21"/>
      <c r="X1677" s="21"/>
      <c r="Y1677" s="21"/>
      <c r="Z1677" s="21"/>
      <c r="AA1677" s="21"/>
      <c r="AB1677" s="21"/>
      <c r="AC1677" s="21"/>
      <c r="AD1677" s="21"/>
      <c r="AE1677" s="21"/>
      <c r="AF1677" s="21"/>
      <c r="AG1677" s="21"/>
      <c r="AH1677" s="21"/>
      <c r="AI1677" s="21"/>
      <c r="AJ1677" s="21"/>
      <c r="AK1677" s="21"/>
      <c r="AL1677" s="21"/>
      <c r="AM1677" s="21"/>
      <c r="AN1677" s="21"/>
    </row>
    <row r="1678" spans="1:40" ht="14.5">
      <c r="A1678" s="74"/>
      <c r="B1678" s="74"/>
      <c r="C1678" s="74"/>
      <c r="D1678" s="74"/>
      <c r="E1678" s="74"/>
      <c r="F1678" s="74"/>
      <c r="G1678" s="74"/>
      <c r="H1678" s="74"/>
      <c r="I1678" s="74"/>
      <c r="J1678" s="74"/>
      <c r="K1678" s="74"/>
      <c r="L1678" s="74"/>
      <c r="M1678" s="74"/>
      <c r="N1678" s="74"/>
      <c r="O1678" s="74"/>
      <c r="P1678" s="74"/>
      <c r="Q1678" s="74"/>
      <c r="R1678" s="74"/>
      <c r="S1678" s="74"/>
      <c r="T1678" s="74"/>
      <c r="U1678" s="74"/>
      <c r="V1678" s="21"/>
      <c r="W1678" s="21"/>
      <c r="X1678" s="21"/>
      <c r="Y1678" s="21"/>
      <c r="Z1678" s="21"/>
      <c r="AA1678" s="21"/>
      <c r="AB1678" s="21"/>
      <c r="AC1678" s="21"/>
      <c r="AD1678" s="21"/>
      <c r="AE1678" s="21"/>
      <c r="AF1678" s="21"/>
      <c r="AG1678" s="21"/>
      <c r="AH1678" s="21"/>
      <c r="AI1678" s="21"/>
      <c r="AJ1678" s="21"/>
      <c r="AK1678" s="21"/>
      <c r="AL1678" s="21"/>
      <c r="AM1678" s="21"/>
      <c r="AN1678" s="21"/>
    </row>
    <row r="1679" spans="1:40" ht="14.5">
      <c r="A1679" s="74"/>
      <c r="B1679" s="74"/>
      <c r="C1679" s="74"/>
      <c r="D1679" s="74"/>
      <c r="E1679" s="74"/>
      <c r="F1679" s="74"/>
      <c r="G1679" s="74"/>
      <c r="H1679" s="74"/>
      <c r="I1679" s="74"/>
      <c r="J1679" s="74"/>
      <c r="K1679" s="74"/>
      <c r="L1679" s="74"/>
      <c r="M1679" s="74"/>
      <c r="N1679" s="74"/>
      <c r="O1679" s="74"/>
      <c r="P1679" s="74"/>
      <c r="Q1679" s="74"/>
      <c r="R1679" s="74"/>
      <c r="S1679" s="74"/>
      <c r="T1679" s="74"/>
      <c r="U1679" s="74"/>
      <c r="V1679" s="21"/>
      <c r="W1679" s="21"/>
      <c r="X1679" s="21"/>
      <c r="Y1679" s="21"/>
      <c r="Z1679" s="21"/>
      <c r="AA1679" s="21"/>
      <c r="AB1679" s="21"/>
      <c r="AC1679" s="21"/>
      <c r="AD1679" s="21"/>
      <c r="AE1679" s="21"/>
      <c r="AF1679" s="21"/>
      <c r="AG1679" s="21"/>
      <c r="AH1679" s="21"/>
      <c r="AI1679" s="21"/>
      <c r="AJ1679" s="21"/>
      <c r="AK1679" s="21"/>
      <c r="AL1679" s="21"/>
      <c r="AM1679" s="21"/>
      <c r="AN1679" s="21"/>
    </row>
    <row r="1680" spans="1:40" ht="14.5">
      <c r="A1680" s="74"/>
      <c r="B1680" s="74"/>
      <c r="C1680" s="74"/>
      <c r="D1680" s="74"/>
      <c r="E1680" s="74"/>
      <c r="F1680" s="74"/>
      <c r="G1680" s="74"/>
      <c r="H1680" s="74"/>
      <c r="I1680" s="74"/>
      <c r="J1680" s="74"/>
      <c r="K1680" s="74"/>
      <c r="L1680" s="74"/>
      <c r="M1680" s="74"/>
      <c r="N1680" s="74"/>
      <c r="O1680" s="74"/>
      <c r="P1680" s="74"/>
      <c r="Q1680" s="74"/>
      <c r="R1680" s="74"/>
      <c r="S1680" s="74"/>
      <c r="T1680" s="74"/>
      <c r="U1680" s="74"/>
      <c r="V1680" s="21"/>
      <c r="W1680" s="21"/>
      <c r="X1680" s="21"/>
      <c r="Y1680" s="21"/>
      <c r="Z1680" s="21"/>
      <c r="AA1680" s="21"/>
      <c r="AB1680" s="21"/>
      <c r="AC1680" s="21"/>
      <c r="AD1680" s="21"/>
      <c r="AE1680" s="21"/>
      <c r="AF1680" s="21"/>
      <c r="AG1680" s="21"/>
      <c r="AH1680" s="21"/>
      <c r="AI1680" s="21"/>
      <c r="AJ1680" s="21"/>
      <c r="AK1680" s="21"/>
      <c r="AL1680" s="21"/>
      <c r="AM1680" s="21"/>
      <c r="AN1680" s="21"/>
    </row>
    <row r="1681" spans="1:40" ht="14.5">
      <c r="A1681" s="74"/>
      <c r="B1681" s="74"/>
      <c r="C1681" s="74"/>
      <c r="D1681" s="74"/>
      <c r="E1681" s="74"/>
      <c r="F1681" s="74"/>
      <c r="G1681" s="74"/>
      <c r="H1681" s="74"/>
      <c r="I1681" s="74"/>
      <c r="J1681" s="74"/>
      <c r="K1681" s="74"/>
      <c r="L1681" s="74"/>
      <c r="M1681" s="74"/>
      <c r="N1681" s="74"/>
      <c r="O1681" s="74"/>
      <c r="P1681" s="74"/>
      <c r="Q1681" s="74"/>
      <c r="R1681" s="74"/>
      <c r="S1681" s="74"/>
      <c r="T1681" s="74"/>
      <c r="U1681" s="74"/>
      <c r="V1681" s="21"/>
      <c r="W1681" s="21"/>
      <c r="X1681" s="21"/>
      <c r="Y1681" s="21"/>
      <c r="Z1681" s="21"/>
      <c r="AA1681" s="21"/>
      <c r="AB1681" s="21"/>
      <c r="AC1681" s="21"/>
      <c r="AD1681" s="21"/>
      <c r="AE1681" s="21"/>
      <c r="AF1681" s="21"/>
      <c r="AG1681" s="21"/>
      <c r="AH1681" s="21"/>
      <c r="AI1681" s="21"/>
      <c r="AJ1681" s="21"/>
      <c r="AK1681" s="21"/>
      <c r="AL1681" s="21"/>
      <c r="AM1681" s="21"/>
      <c r="AN1681" s="21"/>
    </row>
    <row r="1682" spans="1:40" ht="14.5">
      <c r="A1682" s="74"/>
      <c r="B1682" s="74"/>
      <c r="C1682" s="74"/>
      <c r="D1682" s="74"/>
      <c r="E1682" s="74"/>
      <c r="F1682" s="74"/>
      <c r="G1682" s="74"/>
      <c r="H1682" s="74"/>
      <c r="I1682" s="74"/>
      <c r="J1682" s="74"/>
      <c r="K1682" s="74"/>
      <c r="L1682" s="74"/>
      <c r="M1682" s="74"/>
      <c r="N1682" s="74"/>
      <c r="O1682" s="74"/>
      <c r="P1682" s="74"/>
      <c r="Q1682" s="74"/>
      <c r="R1682" s="74"/>
      <c r="S1682" s="74"/>
      <c r="T1682" s="74"/>
      <c r="U1682" s="74"/>
      <c r="V1682" s="21"/>
      <c r="W1682" s="21"/>
      <c r="X1682" s="21"/>
      <c r="Y1682" s="21"/>
      <c r="Z1682" s="21"/>
      <c r="AA1682" s="21"/>
      <c r="AB1682" s="21"/>
      <c r="AC1682" s="21"/>
      <c r="AD1682" s="21"/>
      <c r="AE1682" s="21"/>
      <c r="AF1682" s="21"/>
      <c r="AG1682" s="21"/>
      <c r="AH1682" s="21"/>
      <c r="AI1682" s="21"/>
      <c r="AJ1682" s="21"/>
      <c r="AK1682" s="21"/>
      <c r="AL1682" s="21"/>
      <c r="AM1682" s="21"/>
      <c r="AN1682" s="21"/>
    </row>
    <row r="1683" spans="1:40" ht="14.5">
      <c r="A1683" s="74"/>
      <c r="B1683" s="74"/>
      <c r="C1683" s="74"/>
      <c r="D1683" s="74"/>
      <c r="E1683" s="74"/>
      <c r="F1683" s="74"/>
      <c r="G1683" s="74"/>
      <c r="H1683" s="74"/>
      <c r="I1683" s="74"/>
      <c r="J1683" s="74"/>
      <c r="K1683" s="74"/>
      <c r="L1683" s="74"/>
      <c r="M1683" s="74"/>
      <c r="N1683" s="74"/>
      <c r="O1683" s="74"/>
      <c r="P1683" s="74"/>
      <c r="Q1683" s="74"/>
      <c r="R1683" s="74"/>
      <c r="S1683" s="74"/>
      <c r="T1683" s="74"/>
      <c r="U1683" s="74"/>
      <c r="V1683" s="21"/>
      <c r="W1683" s="21"/>
      <c r="X1683" s="21"/>
      <c r="Y1683" s="21"/>
      <c r="Z1683" s="21"/>
      <c r="AA1683" s="21"/>
      <c r="AB1683" s="21"/>
      <c r="AC1683" s="21"/>
      <c r="AD1683" s="21"/>
      <c r="AE1683" s="21"/>
      <c r="AF1683" s="21"/>
      <c r="AG1683" s="21"/>
      <c r="AH1683" s="21"/>
      <c r="AI1683" s="21"/>
      <c r="AJ1683" s="21"/>
      <c r="AK1683" s="21"/>
      <c r="AL1683" s="21"/>
      <c r="AM1683" s="21"/>
      <c r="AN1683" s="21"/>
    </row>
    <row r="1684" spans="1:40" ht="14.5">
      <c r="A1684" s="74"/>
      <c r="B1684" s="74"/>
      <c r="C1684" s="74"/>
      <c r="D1684" s="74"/>
      <c r="E1684" s="74"/>
      <c r="F1684" s="74"/>
      <c r="G1684" s="74"/>
      <c r="H1684" s="74"/>
      <c r="I1684" s="74"/>
      <c r="J1684" s="74"/>
      <c r="K1684" s="74"/>
      <c r="L1684" s="74"/>
      <c r="M1684" s="74"/>
      <c r="N1684" s="74"/>
      <c r="O1684" s="74"/>
      <c r="P1684" s="74"/>
      <c r="Q1684" s="74"/>
      <c r="R1684" s="74"/>
      <c r="S1684" s="74"/>
      <c r="T1684" s="74"/>
      <c r="U1684" s="74"/>
      <c r="V1684" s="21"/>
      <c r="W1684" s="21"/>
      <c r="X1684" s="21"/>
      <c r="Y1684" s="21"/>
      <c r="Z1684" s="21"/>
      <c r="AA1684" s="21"/>
      <c r="AB1684" s="21"/>
      <c r="AC1684" s="21"/>
      <c r="AD1684" s="21"/>
      <c r="AE1684" s="21"/>
      <c r="AF1684" s="21"/>
      <c r="AG1684" s="21"/>
      <c r="AH1684" s="21"/>
      <c r="AI1684" s="21"/>
      <c r="AJ1684" s="21"/>
      <c r="AK1684" s="21"/>
      <c r="AL1684" s="21"/>
      <c r="AM1684" s="21"/>
      <c r="AN1684" s="21"/>
    </row>
    <row r="1685" spans="1:40" ht="14.5">
      <c r="A1685" s="74"/>
      <c r="B1685" s="74"/>
      <c r="C1685" s="74"/>
      <c r="D1685" s="74"/>
      <c r="E1685" s="74"/>
      <c r="F1685" s="74"/>
      <c r="G1685" s="74"/>
      <c r="H1685" s="74"/>
      <c r="I1685" s="74"/>
      <c r="J1685" s="74"/>
      <c r="K1685" s="74"/>
      <c r="L1685" s="74"/>
      <c r="M1685" s="74"/>
      <c r="N1685" s="74"/>
      <c r="O1685" s="74"/>
      <c r="P1685" s="74"/>
      <c r="Q1685" s="74"/>
      <c r="R1685" s="74"/>
      <c r="S1685" s="74"/>
      <c r="T1685" s="74"/>
      <c r="U1685" s="74"/>
      <c r="V1685" s="21"/>
      <c r="W1685" s="21"/>
      <c r="X1685" s="21"/>
      <c r="Y1685" s="21"/>
      <c r="Z1685" s="21"/>
      <c r="AA1685" s="21"/>
      <c r="AB1685" s="21"/>
      <c r="AC1685" s="21"/>
      <c r="AD1685" s="21"/>
      <c r="AE1685" s="21"/>
      <c r="AF1685" s="21"/>
      <c r="AG1685" s="21"/>
      <c r="AH1685" s="21"/>
      <c r="AI1685" s="21"/>
      <c r="AJ1685" s="21"/>
      <c r="AK1685" s="21"/>
      <c r="AL1685" s="21"/>
      <c r="AM1685" s="21"/>
      <c r="AN1685" s="21"/>
    </row>
    <row r="1686" spans="1:40" ht="14.5">
      <c r="A1686" s="74"/>
      <c r="B1686" s="74"/>
      <c r="C1686" s="74"/>
      <c r="D1686" s="74"/>
      <c r="E1686" s="74"/>
      <c r="F1686" s="74"/>
      <c r="G1686" s="74"/>
      <c r="H1686" s="74"/>
      <c r="I1686" s="74"/>
      <c r="J1686" s="74"/>
      <c r="K1686" s="74"/>
      <c r="L1686" s="74"/>
      <c r="M1686" s="74"/>
      <c r="N1686" s="74"/>
      <c r="O1686" s="74"/>
      <c r="P1686" s="74"/>
      <c r="Q1686" s="74"/>
      <c r="R1686" s="74"/>
      <c r="S1686" s="74"/>
      <c r="T1686" s="74"/>
      <c r="U1686" s="74"/>
      <c r="V1686" s="21"/>
      <c r="W1686" s="21"/>
      <c r="X1686" s="21"/>
      <c r="Y1686" s="21"/>
      <c r="Z1686" s="21"/>
      <c r="AA1686" s="21"/>
      <c r="AB1686" s="21"/>
      <c r="AC1686" s="21"/>
      <c r="AD1686" s="21"/>
      <c r="AE1686" s="21"/>
      <c r="AF1686" s="21"/>
      <c r="AG1686" s="21"/>
      <c r="AH1686" s="21"/>
      <c r="AI1686" s="21"/>
      <c r="AJ1686" s="21"/>
      <c r="AK1686" s="21"/>
      <c r="AL1686" s="21"/>
      <c r="AM1686" s="21"/>
      <c r="AN1686" s="21"/>
    </row>
    <row r="1687" spans="1:40" ht="14.5">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21"/>
      <c r="W1687" s="21"/>
      <c r="X1687" s="21"/>
      <c r="Y1687" s="21"/>
      <c r="Z1687" s="21"/>
      <c r="AA1687" s="21"/>
      <c r="AB1687" s="21"/>
      <c r="AC1687" s="21"/>
      <c r="AD1687" s="21"/>
      <c r="AE1687" s="21"/>
      <c r="AF1687" s="21"/>
      <c r="AG1687" s="21"/>
      <c r="AH1687" s="21"/>
      <c r="AI1687" s="21"/>
      <c r="AJ1687" s="21"/>
      <c r="AK1687" s="21"/>
      <c r="AL1687" s="21"/>
      <c r="AM1687" s="21"/>
      <c r="AN1687" s="21"/>
    </row>
    <row r="1688" spans="1:40" ht="14.5">
      <c r="A1688" s="74"/>
      <c r="B1688" s="74"/>
      <c r="C1688" s="74"/>
      <c r="D1688" s="74"/>
      <c r="E1688" s="74"/>
      <c r="F1688" s="74"/>
      <c r="G1688" s="74"/>
      <c r="H1688" s="74"/>
      <c r="I1688" s="74"/>
      <c r="J1688" s="74"/>
      <c r="K1688" s="74"/>
      <c r="L1688" s="74"/>
      <c r="M1688" s="74"/>
      <c r="N1688" s="74"/>
      <c r="O1688" s="74"/>
      <c r="P1688" s="74"/>
      <c r="Q1688" s="74"/>
      <c r="R1688" s="74"/>
      <c r="S1688" s="74"/>
      <c r="T1688" s="74"/>
      <c r="U1688" s="74"/>
      <c r="V1688" s="21"/>
      <c r="W1688" s="21"/>
      <c r="X1688" s="21"/>
      <c r="Y1688" s="21"/>
      <c r="Z1688" s="21"/>
      <c r="AA1688" s="21"/>
      <c r="AB1688" s="21"/>
      <c r="AC1688" s="21"/>
      <c r="AD1688" s="21"/>
      <c r="AE1688" s="21"/>
      <c r="AF1688" s="21"/>
      <c r="AG1688" s="21"/>
      <c r="AH1688" s="21"/>
      <c r="AI1688" s="21"/>
      <c r="AJ1688" s="21"/>
      <c r="AK1688" s="21"/>
      <c r="AL1688" s="21"/>
      <c r="AM1688" s="21"/>
      <c r="AN1688" s="21"/>
    </row>
    <row r="1689" spans="1:40" ht="14.5">
      <c r="A1689" s="74"/>
      <c r="B1689" s="74"/>
      <c r="C1689" s="74"/>
      <c r="D1689" s="74"/>
      <c r="E1689" s="74"/>
      <c r="F1689" s="74"/>
      <c r="G1689" s="74"/>
      <c r="H1689" s="74"/>
      <c r="I1689" s="74"/>
      <c r="J1689" s="74"/>
      <c r="K1689" s="74"/>
      <c r="L1689" s="74"/>
      <c r="M1689" s="74"/>
      <c r="N1689" s="74"/>
      <c r="O1689" s="74"/>
      <c r="P1689" s="74"/>
      <c r="Q1689" s="74"/>
      <c r="R1689" s="74"/>
      <c r="S1689" s="74"/>
      <c r="T1689" s="74"/>
      <c r="U1689" s="74"/>
      <c r="V1689" s="21"/>
      <c r="W1689" s="21"/>
      <c r="X1689" s="21"/>
      <c r="Y1689" s="21"/>
      <c r="Z1689" s="21"/>
      <c r="AA1689" s="21"/>
      <c r="AB1689" s="21"/>
      <c r="AC1689" s="21"/>
      <c r="AD1689" s="21"/>
      <c r="AE1689" s="21"/>
      <c r="AF1689" s="21"/>
      <c r="AG1689" s="21"/>
      <c r="AH1689" s="21"/>
      <c r="AI1689" s="21"/>
      <c r="AJ1689" s="21"/>
      <c r="AK1689" s="21"/>
      <c r="AL1689" s="21"/>
      <c r="AM1689" s="21"/>
      <c r="AN1689" s="21"/>
    </row>
    <row r="1690" spans="1:40" ht="14.5">
      <c r="A1690" s="74"/>
      <c r="B1690" s="74"/>
      <c r="C1690" s="74"/>
      <c r="D1690" s="74"/>
      <c r="E1690" s="74"/>
      <c r="F1690" s="74"/>
      <c r="G1690" s="74"/>
      <c r="H1690" s="74"/>
      <c r="I1690" s="74"/>
      <c r="J1690" s="74"/>
      <c r="K1690" s="74"/>
      <c r="L1690" s="74"/>
      <c r="M1690" s="74"/>
      <c r="N1690" s="74"/>
      <c r="O1690" s="74"/>
      <c r="P1690" s="74"/>
      <c r="Q1690" s="74"/>
      <c r="R1690" s="74"/>
      <c r="S1690" s="74"/>
      <c r="T1690" s="74"/>
      <c r="U1690" s="74"/>
      <c r="V1690" s="21"/>
      <c r="W1690" s="21"/>
      <c r="X1690" s="21"/>
      <c r="Y1690" s="21"/>
      <c r="Z1690" s="21"/>
      <c r="AA1690" s="21"/>
      <c r="AB1690" s="21"/>
      <c r="AC1690" s="21"/>
      <c r="AD1690" s="21"/>
      <c r="AE1690" s="21"/>
      <c r="AF1690" s="21"/>
      <c r="AG1690" s="21"/>
      <c r="AH1690" s="21"/>
      <c r="AI1690" s="21"/>
      <c r="AJ1690" s="21"/>
      <c r="AK1690" s="21"/>
      <c r="AL1690" s="21"/>
      <c r="AM1690" s="21"/>
      <c r="AN1690" s="21"/>
    </row>
    <row r="1691" spans="1:40" ht="14.5">
      <c r="A1691" s="74"/>
      <c r="B1691" s="74"/>
      <c r="C1691" s="74"/>
      <c r="D1691" s="74"/>
      <c r="E1691" s="74"/>
      <c r="F1691" s="74"/>
      <c r="G1691" s="74"/>
      <c r="H1691" s="74"/>
      <c r="I1691" s="74"/>
      <c r="J1691" s="74"/>
      <c r="K1691" s="74"/>
      <c r="L1691" s="74"/>
      <c r="M1691" s="74"/>
      <c r="N1691" s="74"/>
      <c r="O1691" s="74"/>
      <c r="P1691" s="74"/>
      <c r="Q1691" s="74"/>
      <c r="R1691" s="74"/>
      <c r="S1691" s="74"/>
      <c r="T1691" s="74"/>
      <c r="U1691" s="74"/>
      <c r="V1691" s="21"/>
      <c r="W1691" s="21"/>
      <c r="X1691" s="21"/>
      <c r="Y1691" s="21"/>
      <c r="Z1691" s="21"/>
      <c r="AA1691" s="21"/>
      <c r="AB1691" s="21"/>
      <c r="AC1691" s="21"/>
      <c r="AD1691" s="21"/>
      <c r="AE1691" s="21"/>
      <c r="AF1691" s="21"/>
      <c r="AG1691" s="21"/>
      <c r="AH1691" s="21"/>
      <c r="AI1691" s="21"/>
      <c r="AJ1691" s="21"/>
      <c r="AK1691" s="21"/>
      <c r="AL1691" s="21"/>
      <c r="AM1691" s="21"/>
      <c r="AN1691" s="21"/>
    </row>
    <row r="1692" spans="1:40" ht="14.5">
      <c r="A1692" s="74"/>
      <c r="B1692" s="74"/>
      <c r="C1692" s="74"/>
      <c r="D1692" s="74"/>
      <c r="E1692" s="74"/>
      <c r="F1692" s="74"/>
      <c r="G1692" s="74"/>
      <c r="H1692" s="74"/>
      <c r="I1692" s="74"/>
      <c r="J1692" s="74"/>
      <c r="K1692" s="74"/>
      <c r="L1692" s="74"/>
      <c r="M1692" s="74"/>
      <c r="N1692" s="74"/>
      <c r="O1692" s="74"/>
      <c r="P1692" s="74"/>
      <c r="Q1692" s="74"/>
      <c r="R1692" s="74"/>
      <c r="S1692" s="74"/>
      <c r="T1692" s="74"/>
      <c r="U1692" s="74"/>
      <c r="V1692" s="21"/>
      <c r="W1692" s="21"/>
      <c r="X1692" s="21"/>
      <c r="Y1692" s="21"/>
      <c r="Z1692" s="21"/>
      <c r="AA1692" s="21"/>
      <c r="AB1692" s="21"/>
      <c r="AC1692" s="21"/>
      <c r="AD1692" s="21"/>
      <c r="AE1692" s="21"/>
      <c r="AF1692" s="21"/>
      <c r="AG1692" s="21"/>
      <c r="AH1692" s="21"/>
      <c r="AI1692" s="21"/>
      <c r="AJ1692" s="21"/>
      <c r="AK1692" s="21"/>
      <c r="AL1692" s="21"/>
      <c r="AM1692" s="21"/>
      <c r="AN1692" s="21"/>
    </row>
    <row r="1693" spans="1:40" ht="14.5">
      <c r="A1693" s="74"/>
      <c r="B1693" s="74"/>
      <c r="C1693" s="74"/>
      <c r="D1693" s="74"/>
      <c r="E1693" s="74"/>
      <c r="F1693" s="74"/>
      <c r="G1693" s="74"/>
      <c r="H1693" s="74"/>
      <c r="I1693" s="74"/>
      <c r="J1693" s="74"/>
      <c r="K1693" s="74"/>
      <c r="L1693" s="74"/>
      <c r="M1693" s="74"/>
      <c r="N1693" s="74"/>
      <c r="O1693" s="74"/>
      <c r="P1693" s="74"/>
      <c r="Q1693" s="74"/>
      <c r="R1693" s="74"/>
      <c r="S1693" s="74"/>
      <c r="T1693" s="74"/>
      <c r="U1693" s="74"/>
      <c r="V1693" s="21"/>
      <c r="W1693" s="21"/>
      <c r="X1693" s="21"/>
      <c r="Y1693" s="21"/>
      <c r="Z1693" s="21"/>
      <c r="AA1693" s="21"/>
      <c r="AB1693" s="21"/>
      <c r="AC1693" s="21"/>
      <c r="AD1693" s="21"/>
      <c r="AE1693" s="21"/>
      <c r="AF1693" s="21"/>
      <c r="AG1693" s="21"/>
      <c r="AH1693" s="21"/>
      <c r="AI1693" s="21"/>
      <c r="AJ1693" s="21"/>
      <c r="AK1693" s="21"/>
      <c r="AL1693" s="21"/>
      <c r="AM1693" s="21"/>
      <c r="AN1693" s="21"/>
    </row>
    <row r="1694" spans="1:40" ht="14.5">
      <c r="A1694" s="74"/>
      <c r="B1694" s="74"/>
      <c r="C1694" s="74"/>
      <c r="D1694" s="74"/>
      <c r="E1694" s="74"/>
      <c r="F1694" s="74"/>
      <c r="G1694" s="74"/>
      <c r="H1694" s="74"/>
      <c r="I1694" s="74"/>
      <c r="J1694" s="74"/>
      <c r="K1694" s="74"/>
      <c r="L1694" s="74"/>
      <c r="M1694" s="74"/>
      <c r="N1694" s="74"/>
      <c r="O1694" s="74"/>
      <c r="P1694" s="74"/>
      <c r="Q1694" s="74"/>
      <c r="R1694" s="74"/>
      <c r="S1694" s="74"/>
      <c r="T1694" s="74"/>
      <c r="U1694" s="74"/>
      <c r="V1694" s="21"/>
      <c r="W1694" s="21"/>
      <c r="X1694" s="21"/>
      <c r="Y1694" s="21"/>
      <c r="Z1694" s="21"/>
      <c r="AA1694" s="21"/>
      <c r="AB1694" s="21"/>
      <c r="AC1694" s="21"/>
      <c r="AD1694" s="21"/>
      <c r="AE1694" s="21"/>
      <c r="AF1694" s="21"/>
      <c r="AG1694" s="21"/>
      <c r="AH1694" s="21"/>
      <c r="AI1694" s="21"/>
      <c r="AJ1694" s="21"/>
      <c r="AK1694" s="21"/>
      <c r="AL1694" s="21"/>
      <c r="AM1694" s="21"/>
      <c r="AN1694" s="21"/>
    </row>
    <row r="1695" spans="1:40" ht="14.5">
      <c r="A1695" s="74"/>
      <c r="B1695" s="74"/>
      <c r="C1695" s="74"/>
      <c r="D1695" s="74"/>
      <c r="E1695" s="74"/>
      <c r="F1695" s="74"/>
      <c r="G1695" s="74"/>
      <c r="H1695" s="74"/>
      <c r="I1695" s="74"/>
      <c r="J1695" s="74"/>
      <c r="K1695" s="74"/>
      <c r="L1695" s="74"/>
      <c r="M1695" s="74"/>
      <c r="N1695" s="74"/>
      <c r="O1695" s="74"/>
      <c r="P1695" s="74"/>
      <c r="Q1695" s="74"/>
      <c r="R1695" s="74"/>
      <c r="S1695" s="74"/>
      <c r="T1695" s="74"/>
      <c r="U1695" s="74"/>
      <c r="V1695" s="21"/>
      <c r="W1695" s="21"/>
      <c r="X1695" s="21"/>
      <c r="Y1695" s="21"/>
      <c r="Z1695" s="21"/>
      <c r="AA1695" s="21"/>
      <c r="AB1695" s="21"/>
      <c r="AC1695" s="21"/>
      <c r="AD1695" s="21"/>
      <c r="AE1695" s="21"/>
      <c r="AF1695" s="21"/>
      <c r="AG1695" s="21"/>
      <c r="AH1695" s="21"/>
      <c r="AI1695" s="21"/>
      <c r="AJ1695" s="21"/>
      <c r="AK1695" s="21"/>
      <c r="AL1695" s="21"/>
      <c r="AM1695" s="21"/>
      <c r="AN1695" s="21"/>
    </row>
    <row r="1696" spans="1:40" ht="14.5">
      <c r="A1696" s="74"/>
      <c r="B1696" s="74"/>
      <c r="C1696" s="74"/>
      <c r="D1696" s="74"/>
      <c r="E1696" s="74"/>
      <c r="F1696" s="74"/>
      <c r="G1696" s="74"/>
      <c r="H1696" s="74"/>
      <c r="I1696" s="74"/>
      <c r="J1696" s="74"/>
      <c r="K1696" s="74"/>
      <c r="L1696" s="74"/>
      <c r="M1696" s="74"/>
      <c r="N1696" s="74"/>
      <c r="O1696" s="74"/>
      <c r="P1696" s="74"/>
      <c r="Q1696" s="74"/>
      <c r="R1696" s="74"/>
      <c r="S1696" s="74"/>
      <c r="T1696" s="74"/>
      <c r="U1696" s="74"/>
      <c r="V1696" s="21"/>
      <c r="W1696" s="21"/>
      <c r="X1696" s="21"/>
      <c r="Y1696" s="21"/>
      <c r="Z1696" s="21"/>
      <c r="AA1696" s="21"/>
      <c r="AB1696" s="21"/>
      <c r="AC1696" s="21"/>
      <c r="AD1696" s="21"/>
      <c r="AE1696" s="21"/>
      <c r="AF1696" s="21"/>
      <c r="AG1696" s="21"/>
      <c r="AH1696" s="21"/>
      <c r="AI1696" s="21"/>
      <c r="AJ1696" s="21"/>
      <c r="AK1696" s="21"/>
      <c r="AL1696" s="21"/>
      <c r="AM1696" s="21"/>
      <c r="AN1696" s="21"/>
    </row>
    <row r="1697" spans="1:40" ht="14.5">
      <c r="A1697" s="74"/>
      <c r="B1697" s="74"/>
      <c r="C1697" s="74"/>
      <c r="D1697" s="74"/>
      <c r="E1697" s="74"/>
      <c r="F1697" s="74"/>
      <c r="G1697" s="74"/>
      <c r="H1697" s="74"/>
      <c r="I1697" s="74"/>
      <c r="J1697" s="74"/>
      <c r="K1697" s="74"/>
      <c r="L1697" s="74"/>
      <c r="M1697" s="74"/>
      <c r="N1697" s="74"/>
      <c r="O1697" s="74"/>
      <c r="P1697" s="74"/>
      <c r="Q1697" s="74"/>
      <c r="R1697" s="74"/>
      <c r="S1697" s="74"/>
      <c r="T1697" s="74"/>
      <c r="U1697" s="74"/>
      <c r="V1697" s="21"/>
      <c r="W1697" s="21"/>
      <c r="X1697" s="21"/>
      <c r="Y1697" s="21"/>
      <c r="Z1697" s="21"/>
      <c r="AA1697" s="21"/>
      <c r="AB1697" s="21"/>
      <c r="AC1697" s="21"/>
      <c r="AD1697" s="21"/>
      <c r="AE1697" s="21"/>
      <c r="AF1697" s="21"/>
      <c r="AG1697" s="21"/>
      <c r="AH1697" s="21"/>
      <c r="AI1697" s="21"/>
      <c r="AJ1697" s="21"/>
      <c r="AK1697" s="21"/>
      <c r="AL1697" s="21"/>
      <c r="AM1697" s="21"/>
      <c r="AN1697" s="21"/>
    </row>
    <row r="1698" spans="1:40" ht="14.5">
      <c r="A1698" s="74"/>
      <c r="B1698" s="74"/>
      <c r="C1698" s="74"/>
      <c r="D1698" s="74"/>
      <c r="E1698" s="74"/>
      <c r="F1698" s="74"/>
      <c r="G1698" s="74"/>
      <c r="H1698" s="74"/>
      <c r="I1698" s="74"/>
      <c r="J1698" s="74"/>
      <c r="K1698" s="74"/>
      <c r="L1698" s="74"/>
      <c r="M1698" s="74"/>
      <c r="N1698" s="74"/>
      <c r="O1698" s="74"/>
      <c r="P1698" s="74"/>
      <c r="Q1698" s="74"/>
      <c r="R1698" s="74"/>
      <c r="S1698" s="74"/>
      <c r="T1698" s="74"/>
      <c r="U1698" s="74"/>
      <c r="V1698" s="21"/>
      <c r="W1698" s="21"/>
      <c r="X1698" s="21"/>
      <c r="Y1698" s="21"/>
      <c r="Z1698" s="21"/>
      <c r="AA1698" s="21"/>
      <c r="AB1698" s="21"/>
      <c r="AC1698" s="21"/>
      <c r="AD1698" s="21"/>
      <c r="AE1698" s="21"/>
      <c r="AF1698" s="21"/>
      <c r="AG1698" s="21"/>
      <c r="AH1698" s="21"/>
      <c r="AI1698" s="21"/>
      <c r="AJ1698" s="21"/>
      <c r="AK1698" s="21"/>
      <c r="AL1698" s="21"/>
      <c r="AM1698" s="21"/>
      <c r="AN1698" s="21"/>
    </row>
    <row r="1699" spans="1:40" ht="14.5">
      <c r="A1699" s="74"/>
      <c r="B1699" s="74"/>
      <c r="C1699" s="74"/>
      <c r="D1699" s="74"/>
      <c r="E1699" s="74"/>
      <c r="F1699" s="74"/>
      <c r="G1699" s="74"/>
      <c r="H1699" s="74"/>
      <c r="I1699" s="74"/>
      <c r="J1699" s="74"/>
      <c r="K1699" s="74"/>
      <c r="L1699" s="74"/>
      <c r="M1699" s="74"/>
      <c r="N1699" s="74"/>
      <c r="O1699" s="74"/>
      <c r="P1699" s="74"/>
      <c r="Q1699" s="74"/>
      <c r="R1699" s="74"/>
      <c r="S1699" s="74"/>
      <c r="T1699" s="74"/>
      <c r="U1699" s="74"/>
      <c r="V1699" s="21"/>
      <c r="W1699" s="21"/>
      <c r="X1699" s="21"/>
      <c r="Y1699" s="21"/>
      <c r="Z1699" s="21"/>
      <c r="AA1699" s="21"/>
      <c r="AB1699" s="21"/>
      <c r="AC1699" s="21"/>
      <c r="AD1699" s="21"/>
      <c r="AE1699" s="21"/>
      <c r="AF1699" s="21"/>
      <c r="AG1699" s="21"/>
      <c r="AH1699" s="21"/>
      <c r="AI1699" s="21"/>
      <c r="AJ1699" s="21"/>
      <c r="AK1699" s="21"/>
      <c r="AL1699" s="21"/>
      <c r="AM1699" s="21"/>
      <c r="AN1699" s="21"/>
    </row>
    <row r="1700" spans="1:40" ht="14.5">
      <c r="A1700" s="74"/>
      <c r="B1700" s="74"/>
      <c r="C1700" s="74"/>
      <c r="D1700" s="74"/>
      <c r="E1700" s="74"/>
      <c r="F1700" s="74"/>
      <c r="G1700" s="74"/>
      <c r="H1700" s="74"/>
      <c r="I1700" s="74"/>
      <c r="J1700" s="74"/>
      <c r="K1700" s="74"/>
      <c r="L1700" s="74"/>
      <c r="M1700" s="74"/>
      <c r="N1700" s="74"/>
      <c r="O1700" s="74"/>
      <c r="P1700" s="74"/>
      <c r="Q1700" s="74"/>
      <c r="R1700" s="74"/>
      <c r="S1700" s="74"/>
      <c r="T1700" s="74"/>
      <c r="U1700" s="74"/>
      <c r="V1700" s="21"/>
      <c r="W1700" s="21"/>
      <c r="X1700" s="21"/>
      <c r="Y1700" s="21"/>
      <c r="Z1700" s="21"/>
      <c r="AA1700" s="21"/>
      <c r="AB1700" s="21"/>
      <c r="AC1700" s="21"/>
      <c r="AD1700" s="21"/>
      <c r="AE1700" s="21"/>
      <c r="AF1700" s="21"/>
      <c r="AG1700" s="21"/>
      <c r="AH1700" s="21"/>
      <c r="AI1700" s="21"/>
      <c r="AJ1700" s="21"/>
      <c r="AK1700" s="21"/>
      <c r="AL1700" s="21"/>
      <c r="AM1700" s="21"/>
      <c r="AN1700" s="21"/>
    </row>
    <row r="1701" spans="1:40" ht="14.5">
      <c r="A1701" s="74"/>
      <c r="B1701" s="74"/>
      <c r="C1701" s="74"/>
      <c r="D1701" s="74"/>
      <c r="E1701" s="74"/>
      <c r="F1701" s="74"/>
      <c r="G1701" s="74"/>
      <c r="H1701" s="74"/>
      <c r="I1701" s="74"/>
      <c r="J1701" s="74"/>
      <c r="K1701" s="74"/>
      <c r="L1701" s="74"/>
      <c r="M1701" s="74"/>
      <c r="N1701" s="74"/>
      <c r="O1701" s="74"/>
      <c r="P1701" s="74"/>
      <c r="Q1701" s="74"/>
      <c r="R1701" s="74"/>
      <c r="S1701" s="74"/>
      <c r="T1701" s="74"/>
      <c r="U1701" s="74"/>
      <c r="V1701" s="21"/>
      <c r="W1701" s="21"/>
      <c r="X1701" s="21"/>
      <c r="Y1701" s="21"/>
      <c r="Z1701" s="21"/>
      <c r="AA1701" s="21"/>
      <c r="AB1701" s="21"/>
      <c r="AC1701" s="21"/>
      <c r="AD1701" s="21"/>
      <c r="AE1701" s="21"/>
      <c r="AF1701" s="21"/>
      <c r="AG1701" s="21"/>
      <c r="AH1701" s="21"/>
      <c r="AI1701" s="21"/>
      <c r="AJ1701" s="21"/>
      <c r="AK1701" s="21"/>
      <c r="AL1701" s="21"/>
      <c r="AM1701" s="21"/>
      <c r="AN1701" s="21"/>
    </row>
    <row r="1702" spans="1:40" ht="14.5">
      <c r="A1702" s="74"/>
      <c r="B1702" s="74"/>
      <c r="C1702" s="74"/>
      <c r="D1702" s="74"/>
      <c r="E1702" s="74"/>
      <c r="F1702" s="74"/>
      <c r="G1702" s="74"/>
      <c r="H1702" s="74"/>
      <c r="I1702" s="74"/>
      <c r="J1702" s="74"/>
      <c r="K1702" s="74"/>
      <c r="L1702" s="74"/>
      <c r="M1702" s="74"/>
      <c r="N1702" s="74"/>
      <c r="O1702" s="74"/>
      <c r="P1702" s="74"/>
      <c r="Q1702" s="74"/>
      <c r="R1702" s="74"/>
      <c r="S1702" s="74"/>
      <c r="T1702" s="74"/>
      <c r="U1702" s="74"/>
      <c r="V1702" s="21"/>
      <c r="W1702" s="21"/>
      <c r="X1702" s="21"/>
      <c r="Y1702" s="21"/>
      <c r="Z1702" s="21"/>
      <c r="AA1702" s="21"/>
      <c r="AB1702" s="21"/>
      <c r="AC1702" s="21"/>
      <c r="AD1702" s="21"/>
      <c r="AE1702" s="21"/>
      <c r="AF1702" s="21"/>
      <c r="AG1702" s="21"/>
      <c r="AH1702" s="21"/>
      <c r="AI1702" s="21"/>
      <c r="AJ1702" s="21"/>
      <c r="AK1702" s="21"/>
      <c r="AL1702" s="21"/>
      <c r="AM1702" s="21"/>
      <c r="AN1702" s="21"/>
    </row>
    <row r="1703" spans="1:40" ht="14.5">
      <c r="A1703" s="74"/>
      <c r="B1703" s="74"/>
      <c r="C1703" s="74"/>
      <c r="D1703" s="74"/>
      <c r="E1703" s="74"/>
      <c r="F1703" s="74"/>
      <c r="G1703" s="74"/>
      <c r="H1703" s="74"/>
      <c r="I1703" s="74"/>
      <c r="J1703" s="74"/>
      <c r="K1703" s="74"/>
      <c r="L1703" s="74"/>
      <c r="M1703" s="74"/>
      <c r="N1703" s="74"/>
      <c r="O1703" s="74"/>
      <c r="P1703" s="74"/>
      <c r="Q1703" s="74"/>
      <c r="R1703" s="74"/>
      <c r="S1703" s="74"/>
      <c r="T1703" s="74"/>
      <c r="U1703" s="74"/>
      <c r="V1703" s="21"/>
      <c r="W1703" s="21"/>
      <c r="X1703" s="21"/>
      <c r="Y1703" s="21"/>
      <c r="Z1703" s="21"/>
      <c r="AA1703" s="21"/>
      <c r="AB1703" s="21"/>
      <c r="AC1703" s="21"/>
      <c r="AD1703" s="21"/>
      <c r="AE1703" s="21"/>
      <c r="AF1703" s="21"/>
      <c r="AG1703" s="21"/>
      <c r="AH1703" s="21"/>
      <c r="AI1703" s="21"/>
      <c r="AJ1703" s="21"/>
      <c r="AK1703" s="21"/>
      <c r="AL1703" s="21"/>
      <c r="AM1703" s="21"/>
      <c r="AN1703" s="21"/>
    </row>
    <row r="1704" spans="1:40" ht="14.5">
      <c r="A1704" s="74"/>
      <c r="B1704" s="74"/>
      <c r="C1704" s="74"/>
      <c r="D1704" s="74"/>
      <c r="E1704" s="74"/>
      <c r="F1704" s="74"/>
      <c r="G1704" s="74"/>
      <c r="H1704" s="74"/>
      <c r="I1704" s="74"/>
      <c r="J1704" s="74"/>
      <c r="K1704" s="74"/>
      <c r="L1704" s="74"/>
      <c r="M1704" s="74"/>
      <c r="N1704" s="74"/>
      <c r="O1704" s="74"/>
      <c r="P1704" s="74"/>
      <c r="Q1704" s="74"/>
      <c r="R1704" s="74"/>
      <c r="S1704" s="74"/>
      <c r="T1704" s="74"/>
      <c r="U1704" s="74"/>
      <c r="V1704" s="21"/>
      <c r="W1704" s="21"/>
      <c r="X1704" s="21"/>
      <c r="Y1704" s="21"/>
      <c r="Z1704" s="21"/>
      <c r="AA1704" s="21"/>
      <c r="AB1704" s="21"/>
      <c r="AC1704" s="21"/>
      <c r="AD1704" s="21"/>
      <c r="AE1704" s="21"/>
      <c r="AF1704" s="21"/>
      <c r="AG1704" s="21"/>
      <c r="AH1704" s="21"/>
      <c r="AI1704" s="21"/>
      <c r="AJ1704" s="21"/>
      <c r="AK1704" s="21"/>
      <c r="AL1704" s="21"/>
      <c r="AM1704" s="21"/>
      <c r="AN1704" s="21"/>
    </row>
    <row r="1705" spans="1:40" ht="14.5">
      <c r="A1705" s="74"/>
      <c r="B1705" s="74"/>
      <c r="C1705" s="74"/>
      <c r="D1705" s="74"/>
      <c r="E1705" s="74"/>
      <c r="F1705" s="74"/>
      <c r="G1705" s="74"/>
      <c r="H1705" s="74"/>
      <c r="I1705" s="74"/>
      <c r="J1705" s="74"/>
      <c r="K1705" s="74"/>
      <c r="L1705" s="74"/>
      <c r="M1705" s="74"/>
      <c r="N1705" s="74"/>
      <c r="O1705" s="74"/>
      <c r="P1705" s="74"/>
      <c r="Q1705" s="74"/>
      <c r="R1705" s="74"/>
      <c r="S1705" s="74"/>
      <c r="T1705" s="74"/>
      <c r="U1705" s="74"/>
      <c r="V1705" s="21"/>
      <c r="W1705" s="21"/>
      <c r="X1705" s="21"/>
      <c r="Y1705" s="21"/>
      <c r="Z1705" s="21"/>
      <c r="AA1705" s="21"/>
      <c r="AB1705" s="21"/>
      <c r="AC1705" s="21"/>
      <c r="AD1705" s="21"/>
      <c r="AE1705" s="21"/>
      <c r="AF1705" s="21"/>
      <c r="AG1705" s="21"/>
      <c r="AH1705" s="21"/>
      <c r="AI1705" s="21"/>
      <c r="AJ1705" s="21"/>
      <c r="AK1705" s="21"/>
      <c r="AL1705" s="21"/>
      <c r="AM1705" s="21"/>
      <c r="AN1705" s="21"/>
    </row>
    <row r="1706" spans="1:40" ht="14.5">
      <c r="A1706" s="74"/>
      <c r="B1706" s="74"/>
      <c r="C1706" s="74"/>
      <c r="D1706" s="74"/>
      <c r="E1706" s="74"/>
      <c r="F1706" s="74"/>
      <c r="G1706" s="74"/>
      <c r="H1706" s="74"/>
      <c r="I1706" s="74"/>
      <c r="J1706" s="74"/>
      <c r="K1706" s="74"/>
      <c r="L1706" s="74"/>
      <c r="M1706" s="74"/>
      <c r="N1706" s="74"/>
      <c r="O1706" s="74"/>
      <c r="P1706" s="74"/>
      <c r="Q1706" s="74"/>
      <c r="R1706" s="74"/>
      <c r="S1706" s="74"/>
      <c r="T1706" s="74"/>
      <c r="U1706" s="74"/>
      <c r="V1706" s="21"/>
      <c r="W1706" s="21"/>
      <c r="X1706" s="21"/>
      <c r="Y1706" s="21"/>
      <c r="Z1706" s="21"/>
      <c r="AA1706" s="21"/>
      <c r="AB1706" s="21"/>
      <c r="AC1706" s="21"/>
      <c r="AD1706" s="21"/>
      <c r="AE1706" s="21"/>
      <c r="AF1706" s="21"/>
      <c r="AG1706" s="21"/>
      <c r="AH1706" s="21"/>
      <c r="AI1706" s="21"/>
      <c r="AJ1706" s="21"/>
      <c r="AK1706" s="21"/>
      <c r="AL1706" s="21"/>
      <c r="AM1706" s="21"/>
      <c r="AN1706" s="21"/>
    </row>
    <row r="1707" spans="1:40" ht="14.5">
      <c r="A1707" s="74"/>
      <c r="B1707" s="74"/>
      <c r="C1707" s="74"/>
      <c r="D1707" s="74"/>
      <c r="E1707" s="74"/>
      <c r="F1707" s="74"/>
      <c r="G1707" s="74"/>
      <c r="H1707" s="74"/>
      <c r="I1707" s="74"/>
      <c r="J1707" s="74"/>
      <c r="K1707" s="74"/>
      <c r="L1707" s="74"/>
      <c r="M1707" s="74"/>
      <c r="N1707" s="74"/>
      <c r="O1707" s="74"/>
      <c r="P1707" s="74"/>
      <c r="Q1707" s="74"/>
      <c r="R1707" s="74"/>
      <c r="S1707" s="74"/>
      <c r="T1707" s="74"/>
      <c r="U1707" s="74"/>
      <c r="V1707" s="21"/>
      <c r="W1707" s="21"/>
      <c r="X1707" s="21"/>
      <c r="Y1707" s="21"/>
      <c r="Z1707" s="21"/>
      <c r="AA1707" s="21"/>
      <c r="AB1707" s="21"/>
      <c r="AC1707" s="21"/>
      <c r="AD1707" s="21"/>
      <c r="AE1707" s="21"/>
      <c r="AF1707" s="21"/>
      <c r="AG1707" s="21"/>
      <c r="AH1707" s="21"/>
      <c r="AI1707" s="21"/>
      <c r="AJ1707" s="21"/>
      <c r="AK1707" s="21"/>
      <c r="AL1707" s="21"/>
      <c r="AM1707" s="21"/>
      <c r="AN1707" s="21"/>
    </row>
    <row r="1708" spans="1:40" ht="14.5">
      <c r="A1708" s="74"/>
      <c r="B1708" s="74"/>
      <c r="C1708" s="74"/>
      <c r="D1708" s="74"/>
      <c r="E1708" s="74"/>
      <c r="F1708" s="74"/>
      <c r="G1708" s="74"/>
      <c r="H1708" s="74"/>
      <c r="I1708" s="74"/>
      <c r="J1708" s="74"/>
      <c r="K1708" s="74"/>
      <c r="L1708" s="74"/>
      <c r="M1708" s="74"/>
      <c r="N1708" s="74"/>
      <c r="O1708" s="74"/>
      <c r="P1708" s="74"/>
      <c r="Q1708" s="74"/>
      <c r="R1708" s="74"/>
      <c r="S1708" s="74"/>
      <c r="T1708" s="74"/>
      <c r="U1708" s="74"/>
      <c r="V1708" s="21"/>
      <c r="W1708" s="21"/>
      <c r="X1708" s="21"/>
      <c r="Y1708" s="21"/>
      <c r="Z1708" s="21"/>
      <c r="AA1708" s="21"/>
      <c r="AB1708" s="21"/>
      <c r="AC1708" s="21"/>
      <c r="AD1708" s="21"/>
      <c r="AE1708" s="21"/>
      <c r="AF1708" s="21"/>
      <c r="AG1708" s="21"/>
      <c r="AH1708" s="21"/>
      <c r="AI1708" s="21"/>
      <c r="AJ1708" s="21"/>
      <c r="AK1708" s="21"/>
      <c r="AL1708" s="21"/>
      <c r="AM1708" s="21"/>
      <c r="AN1708" s="21"/>
    </row>
    <row r="1709" spans="1:40" ht="14.5">
      <c r="A1709" s="74"/>
      <c r="B1709" s="74"/>
      <c r="C1709" s="74"/>
      <c r="D1709" s="74"/>
      <c r="E1709" s="74"/>
      <c r="F1709" s="74"/>
      <c r="G1709" s="74"/>
      <c r="H1709" s="74"/>
      <c r="I1709" s="74"/>
      <c r="J1709" s="74"/>
      <c r="K1709" s="74"/>
      <c r="L1709" s="74"/>
      <c r="M1709" s="74"/>
      <c r="N1709" s="74"/>
      <c r="O1709" s="74"/>
      <c r="P1709" s="74"/>
      <c r="Q1709" s="74"/>
      <c r="R1709" s="74"/>
      <c r="S1709" s="74"/>
      <c r="T1709" s="74"/>
      <c r="U1709" s="74"/>
      <c r="V1709" s="21"/>
      <c r="W1709" s="21"/>
      <c r="X1709" s="21"/>
      <c r="Y1709" s="21"/>
      <c r="Z1709" s="21"/>
      <c r="AA1709" s="21"/>
      <c r="AB1709" s="21"/>
      <c r="AC1709" s="21"/>
      <c r="AD1709" s="21"/>
      <c r="AE1709" s="21"/>
      <c r="AF1709" s="21"/>
      <c r="AG1709" s="21"/>
      <c r="AH1709" s="21"/>
      <c r="AI1709" s="21"/>
      <c r="AJ1709" s="21"/>
      <c r="AK1709" s="21"/>
      <c r="AL1709" s="21"/>
      <c r="AM1709" s="21"/>
      <c r="AN1709" s="21"/>
    </row>
    <row r="1710" spans="1:40" ht="14.5">
      <c r="A1710" s="74"/>
      <c r="B1710" s="74"/>
      <c r="C1710" s="74"/>
      <c r="D1710" s="74"/>
      <c r="E1710" s="74"/>
      <c r="F1710" s="74"/>
      <c r="G1710" s="74"/>
      <c r="H1710" s="74"/>
      <c r="I1710" s="74"/>
      <c r="J1710" s="74"/>
      <c r="K1710" s="74"/>
      <c r="L1710" s="74"/>
      <c r="M1710" s="74"/>
      <c r="N1710" s="74"/>
      <c r="O1710" s="74"/>
      <c r="P1710" s="74"/>
      <c r="Q1710" s="74"/>
      <c r="R1710" s="74"/>
      <c r="S1710" s="74"/>
      <c r="T1710" s="74"/>
      <c r="U1710" s="74"/>
      <c r="V1710" s="21"/>
      <c r="W1710" s="21"/>
      <c r="X1710" s="21"/>
      <c r="Y1710" s="21"/>
      <c r="Z1710" s="21"/>
      <c r="AA1710" s="21"/>
      <c r="AB1710" s="21"/>
      <c r="AC1710" s="21"/>
      <c r="AD1710" s="21"/>
      <c r="AE1710" s="21"/>
      <c r="AF1710" s="21"/>
      <c r="AG1710" s="21"/>
      <c r="AH1710" s="21"/>
      <c r="AI1710" s="21"/>
      <c r="AJ1710" s="21"/>
      <c r="AK1710" s="21"/>
      <c r="AL1710" s="21"/>
      <c r="AM1710" s="21"/>
      <c r="AN1710" s="21"/>
    </row>
    <row r="1711" spans="1:40" ht="14.5">
      <c r="A1711" s="74"/>
      <c r="B1711" s="74"/>
      <c r="C1711" s="74"/>
      <c r="D1711" s="74"/>
      <c r="E1711" s="74"/>
      <c r="F1711" s="74"/>
      <c r="G1711" s="74"/>
      <c r="H1711" s="74"/>
      <c r="I1711" s="74"/>
      <c r="J1711" s="74"/>
      <c r="K1711" s="74"/>
      <c r="L1711" s="74"/>
      <c r="M1711" s="74"/>
      <c r="N1711" s="74"/>
      <c r="O1711" s="74"/>
      <c r="P1711" s="74"/>
      <c r="Q1711" s="74"/>
      <c r="R1711" s="74"/>
      <c r="S1711" s="74"/>
      <c r="T1711" s="74"/>
      <c r="U1711" s="74"/>
      <c r="V1711" s="21"/>
      <c r="W1711" s="21"/>
      <c r="X1711" s="21"/>
      <c r="Y1711" s="21"/>
      <c r="Z1711" s="21"/>
      <c r="AA1711" s="21"/>
      <c r="AB1711" s="21"/>
      <c r="AC1711" s="21"/>
      <c r="AD1711" s="21"/>
      <c r="AE1711" s="21"/>
      <c r="AF1711" s="21"/>
      <c r="AG1711" s="21"/>
      <c r="AH1711" s="21"/>
      <c r="AI1711" s="21"/>
      <c r="AJ1711" s="21"/>
      <c r="AK1711" s="21"/>
      <c r="AL1711" s="21"/>
      <c r="AM1711" s="21"/>
      <c r="AN1711" s="21"/>
    </row>
    <row r="1712" spans="1:40" ht="14.5">
      <c r="A1712" s="74"/>
      <c r="B1712" s="74"/>
      <c r="C1712" s="74"/>
      <c r="D1712" s="74"/>
      <c r="E1712" s="74"/>
      <c r="F1712" s="74"/>
      <c r="G1712" s="74"/>
      <c r="H1712" s="74"/>
      <c r="I1712" s="74"/>
      <c r="J1712" s="74"/>
      <c r="K1712" s="74"/>
      <c r="L1712" s="74"/>
      <c r="M1712" s="74"/>
      <c r="N1712" s="74"/>
      <c r="O1712" s="74"/>
      <c r="P1712" s="74"/>
      <c r="Q1712" s="74"/>
      <c r="R1712" s="74"/>
      <c r="S1712" s="74"/>
      <c r="T1712" s="74"/>
      <c r="U1712" s="74"/>
      <c r="V1712" s="21"/>
      <c r="W1712" s="21"/>
      <c r="X1712" s="21"/>
      <c r="Y1712" s="21"/>
      <c r="Z1712" s="21"/>
      <c r="AA1712" s="21"/>
      <c r="AB1712" s="21"/>
      <c r="AC1712" s="21"/>
      <c r="AD1712" s="21"/>
      <c r="AE1712" s="21"/>
      <c r="AF1712" s="21"/>
      <c r="AG1712" s="21"/>
      <c r="AH1712" s="21"/>
      <c r="AI1712" s="21"/>
      <c r="AJ1712" s="21"/>
      <c r="AK1712" s="21"/>
      <c r="AL1712" s="21"/>
      <c r="AM1712" s="21"/>
      <c r="AN1712" s="21"/>
    </row>
    <row r="1713" spans="1:40" ht="14.5">
      <c r="A1713" s="74"/>
      <c r="B1713" s="74"/>
      <c r="C1713" s="74"/>
      <c r="D1713" s="74"/>
      <c r="E1713" s="74"/>
      <c r="F1713" s="74"/>
      <c r="G1713" s="74"/>
      <c r="H1713" s="74"/>
      <c r="I1713" s="74"/>
      <c r="J1713" s="74"/>
      <c r="K1713" s="74"/>
      <c r="L1713" s="74"/>
      <c r="M1713" s="74"/>
      <c r="N1713" s="74"/>
      <c r="O1713" s="74"/>
      <c r="P1713" s="74"/>
      <c r="Q1713" s="74"/>
      <c r="R1713" s="74"/>
      <c r="S1713" s="74"/>
      <c r="T1713" s="74"/>
      <c r="U1713" s="74"/>
      <c r="V1713" s="21"/>
      <c r="W1713" s="21"/>
      <c r="X1713" s="21"/>
      <c r="Y1713" s="21"/>
      <c r="Z1713" s="21"/>
      <c r="AA1713" s="21"/>
      <c r="AB1713" s="21"/>
      <c r="AC1713" s="21"/>
      <c r="AD1713" s="21"/>
      <c r="AE1713" s="21"/>
      <c r="AF1713" s="21"/>
      <c r="AG1713" s="21"/>
      <c r="AH1713" s="21"/>
      <c r="AI1713" s="21"/>
      <c r="AJ1713" s="21"/>
      <c r="AK1713" s="21"/>
      <c r="AL1713" s="21"/>
      <c r="AM1713" s="21"/>
      <c r="AN1713" s="21"/>
    </row>
    <row r="1714" spans="1:40" ht="14.5">
      <c r="A1714" s="74"/>
      <c r="B1714" s="74"/>
      <c r="C1714" s="74"/>
      <c r="D1714" s="74"/>
      <c r="E1714" s="74"/>
      <c r="F1714" s="74"/>
      <c r="G1714" s="74"/>
      <c r="H1714" s="74"/>
      <c r="I1714" s="74"/>
      <c r="J1714" s="74"/>
      <c r="K1714" s="74"/>
      <c r="L1714" s="74"/>
      <c r="M1714" s="74"/>
      <c r="N1714" s="74"/>
      <c r="O1714" s="74"/>
      <c r="P1714" s="74"/>
      <c r="Q1714" s="74"/>
      <c r="R1714" s="74"/>
      <c r="S1714" s="74"/>
      <c r="T1714" s="74"/>
      <c r="U1714" s="74"/>
      <c r="V1714" s="21"/>
      <c r="W1714" s="21"/>
      <c r="X1714" s="21"/>
      <c r="Y1714" s="21"/>
      <c r="Z1714" s="21"/>
      <c r="AA1714" s="21"/>
      <c r="AB1714" s="21"/>
      <c r="AC1714" s="21"/>
      <c r="AD1714" s="21"/>
      <c r="AE1714" s="21"/>
      <c r="AF1714" s="21"/>
      <c r="AG1714" s="21"/>
      <c r="AH1714" s="21"/>
      <c r="AI1714" s="21"/>
      <c r="AJ1714" s="21"/>
      <c r="AK1714" s="21"/>
      <c r="AL1714" s="21"/>
      <c r="AM1714" s="21"/>
      <c r="AN1714" s="21"/>
    </row>
    <row r="1715" spans="1:40" ht="14.5">
      <c r="A1715" s="74"/>
      <c r="B1715" s="74"/>
      <c r="C1715" s="74"/>
      <c r="D1715" s="74"/>
      <c r="E1715" s="74"/>
      <c r="F1715" s="74"/>
      <c r="G1715" s="74"/>
      <c r="H1715" s="74"/>
      <c r="I1715" s="74"/>
      <c r="J1715" s="74"/>
      <c r="K1715" s="74"/>
      <c r="L1715" s="74"/>
      <c r="M1715" s="74"/>
      <c r="N1715" s="74"/>
      <c r="O1715" s="74"/>
      <c r="P1715" s="74"/>
      <c r="Q1715" s="74"/>
      <c r="R1715" s="74"/>
      <c r="S1715" s="74"/>
      <c r="T1715" s="74"/>
      <c r="U1715" s="74"/>
      <c r="V1715" s="21"/>
      <c r="W1715" s="21"/>
      <c r="X1715" s="21"/>
      <c r="Y1715" s="21"/>
      <c r="Z1715" s="21"/>
      <c r="AA1715" s="21"/>
      <c r="AB1715" s="21"/>
      <c r="AC1715" s="21"/>
      <c r="AD1715" s="21"/>
      <c r="AE1715" s="21"/>
      <c r="AF1715" s="21"/>
      <c r="AG1715" s="21"/>
      <c r="AH1715" s="21"/>
      <c r="AI1715" s="21"/>
      <c r="AJ1715" s="21"/>
      <c r="AK1715" s="21"/>
      <c r="AL1715" s="21"/>
      <c r="AM1715" s="21"/>
      <c r="AN1715" s="21"/>
    </row>
    <row r="1716" spans="1:40" ht="14.5">
      <c r="A1716" s="74"/>
      <c r="B1716" s="74"/>
      <c r="C1716" s="74"/>
      <c r="D1716" s="74"/>
      <c r="E1716" s="74"/>
      <c r="F1716" s="74"/>
      <c r="G1716" s="74"/>
      <c r="H1716" s="74"/>
      <c r="I1716" s="74"/>
      <c r="J1716" s="74"/>
      <c r="K1716" s="74"/>
      <c r="L1716" s="74"/>
      <c r="M1716" s="74"/>
      <c r="N1716" s="74"/>
      <c r="O1716" s="74"/>
      <c r="P1716" s="74"/>
      <c r="Q1716" s="74"/>
      <c r="R1716" s="74"/>
      <c r="S1716" s="74"/>
      <c r="T1716" s="74"/>
      <c r="U1716" s="74"/>
      <c r="V1716" s="21"/>
      <c r="W1716" s="21"/>
      <c r="X1716" s="21"/>
      <c r="Y1716" s="21"/>
      <c r="Z1716" s="21"/>
      <c r="AA1716" s="21"/>
      <c r="AB1716" s="21"/>
      <c r="AC1716" s="21"/>
      <c r="AD1716" s="21"/>
      <c r="AE1716" s="21"/>
      <c r="AF1716" s="21"/>
      <c r="AG1716" s="21"/>
      <c r="AH1716" s="21"/>
      <c r="AI1716" s="21"/>
      <c r="AJ1716" s="21"/>
      <c r="AK1716" s="21"/>
      <c r="AL1716" s="21"/>
      <c r="AM1716" s="21"/>
      <c r="AN1716" s="21"/>
    </row>
    <row r="1717" spans="1:40" ht="14.5">
      <c r="A1717" s="74"/>
      <c r="B1717" s="74"/>
      <c r="C1717" s="74"/>
      <c r="D1717" s="74"/>
      <c r="E1717" s="74"/>
      <c r="F1717" s="74"/>
      <c r="G1717" s="74"/>
      <c r="H1717" s="74"/>
      <c r="I1717" s="74"/>
      <c r="J1717" s="74"/>
      <c r="K1717" s="74"/>
      <c r="L1717" s="74"/>
      <c r="M1717" s="74"/>
      <c r="N1717" s="74"/>
      <c r="O1717" s="74"/>
      <c r="P1717" s="74"/>
      <c r="Q1717" s="74"/>
      <c r="R1717" s="74"/>
      <c r="S1717" s="74"/>
      <c r="T1717" s="74"/>
      <c r="U1717" s="74"/>
      <c r="V1717" s="21"/>
      <c r="W1717" s="21"/>
      <c r="X1717" s="21"/>
      <c r="Y1717" s="21"/>
      <c r="Z1717" s="21"/>
      <c r="AA1717" s="21"/>
      <c r="AB1717" s="21"/>
      <c r="AC1717" s="21"/>
      <c r="AD1717" s="21"/>
      <c r="AE1717" s="21"/>
      <c r="AF1717" s="21"/>
      <c r="AG1717" s="21"/>
      <c r="AH1717" s="21"/>
      <c r="AI1717" s="21"/>
      <c r="AJ1717" s="21"/>
      <c r="AK1717" s="21"/>
      <c r="AL1717" s="21"/>
      <c r="AM1717" s="21"/>
      <c r="AN1717" s="21"/>
    </row>
    <row r="1718" spans="1:40" ht="14.5">
      <c r="A1718" s="74"/>
      <c r="B1718" s="74"/>
      <c r="C1718" s="74"/>
      <c r="D1718" s="74"/>
      <c r="E1718" s="74"/>
      <c r="F1718" s="74"/>
      <c r="G1718" s="74"/>
      <c r="H1718" s="74"/>
      <c r="I1718" s="74"/>
      <c r="J1718" s="74"/>
      <c r="K1718" s="74"/>
      <c r="L1718" s="74"/>
      <c r="M1718" s="74"/>
      <c r="N1718" s="74"/>
      <c r="O1718" s="74"/>
      <c r="P1718" s="74"/>
      <c r="Q1718" s="74"/>
      <c r="R1718" s="74"/>
      <c r="S1718" s="74"/>
      <c r="T1718" s="74"/>
      <c r="U1718" s="74"/>
      <c r="V1718" s="21"/>
      <c r="W1718" s="21"/>
      <c r="X1718" s="21"/>
      <c r="Y1718" s="21"/>
      <c r="Z1718" s="21"/>
      <c r="AA1718" s="21"/>
      <c r="AB1718" s="21"/>
      <c r="AC1718" s="21"/>
      <c r="AD1718" s="21"/>
      <c r="AE1718" s="21"/>
      <c r="AF1718" s="21"/>
      <c r="AG1718" s="21"/>
      <c r="AH1718" s="21"/>
      <c r="AI1718" s="21"/>
      <c r="AJ1718" s="21"/>
      <c r="AK1718" s="21"/>
      <c r="AL1718" s="21"/>
      <c r="AM1718" s="21"/>
      <c r="AN1718" s="21"/>
    </row>
    <row r="1719" spans="1:40" ht="14.5">
      <c r="A1719" s="74"/>
      <c r="B1719" s="74"/>
      <c r="C1719" s="74"/>
      <c r="D1719" s="74"/>
      <c r="E1719" s="74"/>
      <c r="F1719" s="74"/>
      <c r="G1719" s="74"/>
      <c r="H1719" s="74"/>
      <c r="I1719" s="74"/>
      <c r="J1719" s="74"/>
      <c r="K1719" s="74"/>
      <c r="L1719" s="74"/>
      <c r="M1719" s="74"/>
      <c r="N1719" s="74"/>
      <c r="O1719" s="74"/>
      <c r="P1719" s="74"/>
      <c r="Q1719" s="74"/>
      <c r="R1719" s="74"/>
      <c r="S1719" s="74"/>
      <c r="T1719" s="74"/>
      <c r="U1719" s="74"/>
      <c r="V1719" s="21"/>
      <c r="W1719" s="21"/>
      <c r="X1719" s="21"/>
      <c r="Y1719" s="21"/>
      <c r="Z1719" s="21"/>
      <c r="AA1719" s="21"/>
      <c r="AB1719" s="21"/>
      <c r="AC1719" s="21"/>
      <c r="AD1719" s="21"/>
      <c r="AE1719" s="21"/>
      <c r="AF1719" s="21"/>
      <c r="AG1719" s="21"/>
      <c r="AH1719" s="21"/>
      <c r="AI1719" s="21"/>
      <c r="AJ1719" s="21"/>
      <c r="AK1719" s="21"/>
      <c r="AL1719" s="21"/>
      <c r="AM1719" s="21"/>
      <c r="AN1719" s="21"/>
    </row>
    <row r="1720" spans="1:40" ht="14.5">
      <c r="A1720" s="74"/>
      <c r="B1720" s="74"/>
      <c r="C1720" s="74"/>
      <c r="D1720" s="74"/>
      <c r="E1720" s="74"/>
      <c r="F1720" s="74"/>
      <c r="G1720" s="74"/>
      <c r="H1720" s="74"/>
      <c r="I1720" s="74"/>
      <c r="J1720" s="74"/>
      <c r="K1720" s="74"/>
      <c r="L1720" s="74"/>
      <c r="M1720" s="74"/>
      <c r="N1720" s="74"/>
      <c r="O1720" s="74"/>
      <c r="P1720" s="74"/>
      <c r="Q1720" s="74"/>
      <c r="R1720" s="74"/>
      <c r="S1720" s="74"/>
      <c r="T1720" s="74"/>
      <c r="U1720" s="74"/>
      <c r="V1720" s="21"/>
      <c r="W1720" s="21"/>
      <c r="X1720" s="21"/>
      <c r="Y1720" s="21"/>
      <c r="Z1720" s="21"/>
      <c r="AA1720" s="21"/>
      <c r="AB1720" s="21"/>
      <c r="AC1720" s="21"/>
      <c r="AD1720" s="21"/>
      <c r="AE1720" s="21"/>
      <c r="AF1720" s="21"/>
      <c r="AG1720" s="21"/>
      <c r="AH1720" s="21"/>
      <c r="AI1720" s="21"/>
      <c r="AJ1720" s="21"/>
      <c r="AK1720" s="21"/>
      <c r="AL1720" s="21"/>
      <c r="AM1720" s="21"/>
      <c r="AN1720" s="21"/>
    </row>
    <row r="1721" spans="1:40" ht="14.5">
      <c r="A1721" s="74"/>
      <c r="B1721" s="74"/>
      <c r="C1721" s="74"/>
      <c r="D1721" s="74"/>
      <c r="E1721" s="74"/>
      <c r="F1721" s="74"/>
      <c r="G1721" s="74"/>
      <c r="H1721" s="74"/>
      <c r="I1721" s="74"/>
      <c r="J1721" s="74"/>
      <c r="K1721" s="74"/>
      <c r="L1721" s="74"/>
      <c r="M1721" s="74"/>
      <c r="N1721" s="74"/>
      <c r="O1721" s="74"/>
      <c r="P1721" s="74"/>
      <c r="Q1721" s="74"/>
      <c r="R1721" s="74"/>
      <c r="S1721" s="74"/>
      <c r="T1721" s="74"/>
      <c r="U1721" s="74"/>
      <c r="V1721" s="21"/>
      <c r="W1721" s="21"/>
      <c r="X1721" s="21"/>
      <c r="Y1721" s="21"/>
      <c r="Z1721" s="21"/>
      <c r="AA1721" s="21"/>
      <c r="AB1721" s="21"/>
      <c r="AC1721" s="21"/>
      <c r="AD1721" s="21"/>
      <c r="AE1721" s="21"/>
      <c r="AF1721" s="21"/>
      <c r="AG1721" s="21"/>
      <c r="AH1721" s="21"/>
      <c r="AI1721" s="21"/>
      <c r="AJ1721" s="21"/>
      <c r="AK1721" s="21"/>
      <c r="AL1721" s="21"/>
      <c r="AM1721" s="21"/>
      <c r="AN1721" s="21"/>
    </row>
    <row r="1722" spans="1:40" ht="14.5">
      <c r="A1722" s="74"/>
      <c r="B1722" s="74"/>
      <c r="C1722" s="74"/>
      <c r="D1722" s="74"/>
      <c r="E1722" s="74"/>
      <c r="F1722" s="74"/>
      <c r="G1722" s="74"/>
      <c r="H1722" s="74"/>
      <c r="I1722" s="74"/>
      <c r="J1722" s="74"/>
      <c r="K1722" s="74"/>
      <c r="L1722" s="74"/>
      <c r="M1722" s="74"/>
      <c r="N1722" s="74"/>
      <c r="O1722" s="74"/>
      <c r="P1722" s="74"/>
      <c r="Q1722" s="74"/>
      <c r="R1722" s="74"/>
      <c r="S1722" s="74"/>
      <c r="T1722" s="74"/>
      <c r="U1722" s="74"/>
      <c r="V1722" s="21"/>
      <c r="W1722" s="21"/>
      <c r="X1722" s="21"/>
      <c r="Y1722" s="21"/>
      <c r="Z1722" s="21"/>
      <c r="AA1722" s="21"/>
      <c r="AB1722" s="21"/>
      <c r="AC1722" s="21"/>
      <c r="AD1722" s="21"/>
      <c r="AE1722" s="21"/>
      <c r="AF1722" s="21"/>
      <c r="AG1722" s="21"/>
      <c r="AH1722" s="21"/>
      <c r="AI1722" s="21"/>
      <c r="AJ1722" s="21"/>
      <c r="AK1722" s="21"/>
      <c r="AL1722" s="21"/>
      <c r="AM1722" s="21"/>
      <c r="AN1722" s="21"/>
    </row>
    <row r="1723" spans="1:40" ht="14.5">
      <c r="A1723" s="74"/>
      <c r="B1723" s="74"/>
      <c r="C1723" s="74"/>
      <c r="D1723" s="74"/>
      <c r="E1723" s="74"/>
      <c r="F1723" s="74"/>
      <c r="G1723" s="74"/>
      <c r="H1723" s="74"/>
      <c r="I1723" s="74"/>
      <c r="J1723" s="74"/>
      <c r="K1723" s="74"/>
      <c r="L1723" s="74"/>
      <c r="M1723" s="74"/>
      <c r="N1723" s="74"/>
      <c r="O1723" s="74"/>
      <c r="P1723" s="74"/>
      <c r="Q1723" s="74"/>
      <c r="R1723" s="74"/>
      <c r="S1723" s="74"/>
      <c r="T1723" s="74"/>
      <c r="U1723" s="74"/>
      <c r="V1723" s="21"/>
      <c r="W1723" s="21"/>
      <c r="X1723" s="21"/>
      <c r="Y1723" s="21"/>
      <c r="Z1723" s="21"/>
      <c r="AA1723" s="21"/>
      <c r="AB1723" s="21"/>
      <c r="AC1723" s="21"/>
      <c r="AD1723" s="21"/>
      <c r="AE1723" s="21"/>
      <c r="AF1723" s="21"/>
      <c r="AG1723" s="21"/>
      <c r="AH1723" s="21"/>
      <c r="AI1723" s="21"/>
      <c r="AJ1723" s="21"/>
      <c r="AK1723" s="21"/>
      <c r="AL1723" s="21"/>
      <c r="AM1723" s="21"/>
      <c r="AN1723" s="21"/>
    </row>
    <row r="1724" spans="1:40" ht="14.5">
      <c r="A1724" s="74"/>
      <c r="B1724" s="74"/>
      <c r="C1724" s="74"/>
      <c r="D1724" s="74"/>
      <c r="E1724" s="74"/>
      <c r="F1724" s="74"/>
      <c r="G1724" s="74"/>
      <c r="H1724" s="74"/>
      <c r="I1724" s="74"/>
      <c r="J1724" s="74"/>
      <c r="K1724" s="74"/>
      <c r="L1724" s="74"/>
      <c r="M1724" s="74"/>
      <c r="N1724" s="74"/>
      <c r="O1724" s="74"/>
      <c r="P1724" s="74"/>
      <c r="Q1724" s="74"/>
      <c r="R1724" s="74"/>
      <c r="S1724" s="74"/>
      <c r="T1724" s="74"/>
      <c r="U1724" s="74"/>
      <c r="V1724" s="21"/>
      <c r="W1724" s="21"/>
      <c r="X1724" s="21"/>
      <c r="Y1724" s="21"/>
      <c r="Z1724" s="21"/>
      <c r="AA1724" s="21"/>
      <c r="AB1724" s="21"/>
      <c r="AC1724" s="21"/>
      <c r="AD1724" s="21"/>
      <c r="AE1724" s="21"/>
      <c r="AF1724" s="21"/>
      <c r="AG1724" s="21"/>
      <c r="AH1724" s="21"/>
      <c r="AI1724" s="21"/>
      <c r="AJ1724" s="21"/>
      <c r="AK1724" s="21"/>
      <c r="AL1724" s="21"/>
      <c r="AM1724" s="21"/>
      <c r="AN1724" s="21"/>
    </row>
    <row r="1725" spans="1:40" ht="14.5">
      <c r="A1725" s="74"/>
      <c r="B1725" s="74"/>
      <c r="C1725" s="74"/>
      <c r="D1725" s="74"/>
      <c r="E1725" s="74"/>
      <c r="F1725" s="74"/>
      <c r="G1725" s="74"/>
      <c r="H1725" s="74"/>
      <c r="I1725" s="74"/>
      <c r="J1725" s="74"/>
      <c r="K1725" s="74"/>
      <c r="L1725" s="74"/>
      <c r="M1725" s="74"/>
      <c r="N1725" s="74"/>
      <c r="O1725" s="74"/>
      <c r="P1725" s="74"/>
      <c r="Q1725" s="74"/>
      <c r="R1725" s="74"/>
      <c r="S1725" s="74"/>
      <c r="T1725" s="74"/>
      <c r="U1725" s="74"/>
      <c r="V1725" s="21"/>
      <c r="W1725" s="21"/>
      <c r="X1725" s="21"/>
      <c r="Y1725" s="21"/>
      <c r="Z1725" s="21"/>
      <c r="AA1725" s="21"/>
      <c r="AB1725" s="21"/>
      <c r="AC1725" s="21"/>
      <c r="AD1725" s="21"/>
      <c r="AE1725" s="21"/>
      <c r="AF1725" s="21"/>
      <c r="AG1725" s="21"/>
      <c r="AH1725" s="21"/>
      <c r="AI1725" s="21"/>
      <c r="AJ1725" s="21"/>
      <c r="AK1725" s="21"/>
      <c r="AL1725" s="21"/>
      <c r="AM1725" s="21"/>
      <c r="AN1725" s="21"/>
    </row>
    <row r="1726" spans="1:40" ht="14.5">
      <c r="A1726" s="74"/>
      <c r="B1726" s="74"/>
      <c r="C1726" s="74"/>
      <c r="D1726" s="74"/>
      <c r="E1726" s="74"/>
      <c r="F1726" s="74"/>
      <c r="G1726" s="74"/>
      <c r="H1726" s="74"/>
      <c r="I1726" s="74"/>
      <c r="J1726" s="74"/>
      <c r="K1726" s="74"/>
      <c r="L1726" s="74"/>
      <c r="M1726" s="74"/>
      <c r="N1726" s="74"/>
      <c r="O1726" s="74"/>
      <c r="P1726" s="74"/>
      <c r="Q1726" s="74"/>
      <c r="R1726" s="74"/>
      <c r="S1726" s="74"/>
      <c r="T1726" s="74"/>
      <c r="U1726" s="74"/>
      <c r="V1726" s="21"/>
      <c r="W1726" s="21"/>
      <c r="X1726" s="21"/>
      <c r="Y1726" s="21"/>
      <c r="Z1726" s="21"/>
      <c r="AA1726" s="21"/>
      <c r="AB1726" s="21"/>
      <c r="AC1726" s="21"/>
      <c r="AD1726" s="21"/>
      <c r="AE1726" s="21"/>
      <c r="AF1726" s="21"/>
      <c r="AG1726" s="21"/>
      <c r="AH1726" s="21"/>
      <c r="AI1726" s="21"/>
      <c r="AJ1726" s="21"/>
      <c r="AK1726" s="21"/>
      <c r="AL1726" s="21"/>
      <c r="AM1726" s="21"/>
      <c r="AN1726" s="21"/>
    </row>
    <row r="1727" spans="1:40" ht="14.5">
      <c r="A1727" s="74"/>
      <c r="B1727" s="74"/>
      <c r="C1727" s="74"/>
      <c r="D1727" s="74"/>
      <c r="E1727" s="74"/>
      <c r="F1727" s="74"/>
      <c r="G1727" s="74"/>
      <c r="H1727" s="74"/>
      <c r="I1727" s="74"/>
      <c r="J1727" s="74"/>
      <c r="K1727" s="74"/>
      <c r="L1727" s="74"/>
      <c r="M1727" s="74"/>
      <c r="N1727" s="74"/>
      <c r="O1727" s="74"/>
      <c r="P1727" s="74"/>
      <c r="Q1727" s="74"/>
      <c r="R1727" s="74"/>
      <c r="S1727" s="74"/>
      <c r="T1727" s="74"/>
      <c r="U1727" s="74"/>
      <c r="V1727" s="21"/>
      <c r="W1727" s="21"/>
      <c r="X1727" s="21"/>
      <c r="Y1727" s="21"/>
      <c r="Z1727" s="21"/>
      <c r="AA1727" s="21"/>
      <c r="AB1727" s="21"/>
      <c r="AC1727" s="21"/>
      <c r="AD1727" s="21"/>
      <c r="AE1727" s="21"/>
      <c r="AF1727" s="21"/>
      <c r="AG1727" s="21"/>
      <c r="AH1727" s="21"/>
      <c r="AI1727" s="21"/>
      <c r="AJ1727" s="21"/>
      <c r="AK1727" s="21"/>
      <c r="AL1727" s="21"/>
      <c r="AM1727" s="21"/>
      <c r="AN1727" s="21"/>
    </row>
    <row r="1728" spans="1:40" ht="14.5">
      <c r="A1728" s="74"/>
      <c r="B1728" s="74"/>
      <c r="C1728" s="74"/>
      <c r="D1728" s="74"/>
      <c r="E1728" s="74"/>
      <c r="F1728" s="74"/>
      <c r="G1728" s="74"/>
      <c r="H1728" s="74"/>
      <c r="I1728" s="74"/>
      <c r="J1728" s="74"/>
      <c r="K1728" s="74"/>
      <c r="L1728" s="74"/>
      <c r="M1728" s="74"/>
      <c r="N1728" s="74"/>
      <c r="O1728" s="74"/>
      <c r="P1728" s="74"/>
      <c r="Q1728" s="74"/>
      <c r="R1728" s="74"/>
      <c r="S1728" s="74"/>
      <c r="T1728" s="74"/>
      <c r="U1728" s="74"/>
      <c r="V1728" s="21"/>
      <c r="W1728" s="21"/>
      <c r="X1728" s="21"/>
      <c r="Y1728" s="21"/>
      <c r="Z1728" s="21"/>
      <c r="AA1728" s="21"/>
      <c r="AB1728" s="21"/>
      <c r="AC1728" s="21"/>
      <c r="AD1728" s="21"/>
      <c r="AE1728" s="21"/>
      <c r="AF1728" s="21"/>
      <c r="AG1728" s="21"/>
      <c r="AH1728" s="21"/>
      <c r="AI1728" s="21"/>
      <c r="AJ1728" s="21"/>
      <c r="AK1728" s="21"/>
      <c r="AL1728" s="21"/>
      <c r="AM1728" s="21"/>
      <c r="AN1728" s="21"/>
    </row>
    <row r="1729" spans="1:40" ht="14.5">
      <c r="A1729" s="74"/>
      <c r="B1729" s="74"/>
      <c r="C1729" s="74"/>
      <c r="D1729" s="74"/>
      <c r="E1729" s="74"/>
      <c r="F1729" s="74"/>
      <c r="G1729" s="74"/>
      <c r="H1729" s="74"/>
      <c r="I1729" s="74"/>
      <c r="J1729" s="74"/>
      <c r="K1729" s="74"/>
      <c r="L1729" s="74"/>
      <c r="M1729" s="74"/>
      <c r="N1729" s="74"/>
      <c r="O1729" s="74"/>
      <c r="P1729" s="74"/>
      <c r="Q1729" s="74"/>
      <c r="R1729" s="74"/>
      <c r="S1729" s="74"/>
      <c r="T1729" s="74"/>
      <c r="U1729" s="74"/>
      <c r="V1729" s="21"/>
      <c r="W1729" s="21"/>
      <c r="X1729" s="21"/>
      <c r="Y1729" s="21"/>
      <c r="Z1729" s="21"/>
      <c r="AA1729" s="21"/>
      <c r="AB1729" s="21"/>
      <c r="AC1729" s="21"/>
      <c r="AD1729" s="21"/>
      <c r="AE1729" s="21"/>
      <c r="AF1729" s="21"/>
      <c r="AG1729" s="21"/>
      <c r="AH1729" s="21"/>
      <c r="AI1729" s="21"/>
      <c r="AJ1729" s="21"/>
      <c r="AK1729" s="21"/>
      <c r="AL1729" s="21"/>
      <c r="AM1729" s="21"/>
      <c r="AN1729" s="21"/>
    </row>
    <row r="1730" spans="1:40" ht="14.5">
      <c r="A1730" s="74"/>
      <c r="B1730" s="74"/>
      <c r="C1730" s="74"/>
      <c r="D1730" s="74"/>
      <c r="E1730" s="74"/>
      <c r="F1730" s="74"/>
      <c r="G1730" s="74"/>
      <c r="H1730" s="74"/>
      <c r="I1730" s="74"/>
      <c r="J1730" s="74"/>
      <c r="K1730" s="74"/>
      <c r="L1730" s="74"/>
      <c r="M1730" s="74"/>
      <c r="N1730" s="74"/>
      <c r="O1730" s="74"/>
      <c r="P1730" s="74"/>
      <c r="Q1730" s="74"/>
      <c r="R1730" s="74"/>
      <c r="S1730" s="74"/>
      <c r="T1730" s="74"/>
      <c r="U1730" s="74"/>
      <c r="V1730" s="21"/>
      <c r="W1730" s="21"/>
      <c r="X1730" s="21"/>
      <c r="Y1730" s="21"/>
      <c r="Z1730" s="21"/>
      <c r="AA1730" s="21"/>
      <c r="AB1730" s="21"/>
      <c r="AC1730" s="21"/>
      <c r="AD1730" s="21"/>
      <c r="AE1730" s="21"/>
      <c r="AF1730" s="21"/>
      <c r="AG1730" s="21"/>
      <c r="AH1730" s="21"/>
      <c r="AI1730" s="21"/>
      <c r="AJ1730" s="21"/>
      <c r="AK1730" s="21"/>
      <c r="AL1730" s="21"/>
      <c r="AM1730" s="21"/>
      <c r="AN1730" s="21"/>
    </row>
    <row r="1731" spans="1:40" ht="14.5">
      <c r="A1731" s="74"/>
      <c r="B1731" s="74"/>
      <c r="C1731" s="74"/>
      <c r="D1731" s="74"/>
      <c r="E1731" s="74"/>
      <c r="F1731" s="74"/>
      <c r="G1731" s="74"/>
      <c r="H1731" s="74"/>
      <c r="I1731" s="74"/>
      <c r="J1731" s="74"/>
      <c r="K1731" s="74"/>
      <c r="L1731" s="74"/>
      <c r="M1731" s="74"/>
      <c r="N1731" s="74"/>
      <c r="O1731" s="74"/>
      <c r="P1731" s="74"/>
      <c r="Q1731" s="74"/>
      <c r="R1731" s="74"/>
      <c r="S1731" s="74"/>
      <c r="T1731" s="74"/>
      <c r="U1731" s="74"/>
      <c r="V1731" s="21"/>
      <c r="W1731" s="21"/>
      <c r="X1731" s="21"/>
      <c r="Y1731" s="21"/>
      <c r="Z1731" s="21"/>
      <c r="AA1731" s="21"/>
      <c r="AB1731" s="21"/>
      <c r="AC1731" s="21"/>
      <c r="AD1731" s="21"/>
      <c r="AE1731" s="21"/>
      <c r="AF1731" s="21"/>
      <c r="AG1731" s="21"/>
      <c r="AH1731" s="21"/>
      <c r="AI1731" s="21"/>
      <c r="AJ1731" s="21"/>
      <c r="AK1731" s="21"/>
      <c r="AL1731" s="21"/>
      <c r="AM1731" s="21"/>
      <c r="AN1731" s="21"/>
    </row>
    <row r="1732" spans="1:40" ht="14.5">
      <c r="A1732" s="74"/>
      <c r="B1732" s="74"/>
      <c r="C1732" s="74"/>
      <c r="D1732" s="74"/>
      <c r="E1732" s="74"/>
      <c r="F1732" s="74"/>
      <c r="G1732" s="74"/>
      <c r="H1732" s="74"/>
      <c r="I1732" s="74"/>
      <c r="J1732" s="74"/>
      <c r="K1732" s="74"/>
      <c r="L1732" s="74"/>
      <c r="M1732" s="74"/>
      <c r="N1732" s="74"/>
      <c r="O1732" s="74"/>
      <c r="P1732" s="74"/>
      <c r="Q1732" s="74"/>
      <c r="R1732" s="74"/>
      <c r="S1732" s="74"/>
      <c r="T1732" s="74"/>
      <c r="U1732" s="74"/>
      <c r="V1732" s="21"/>
      <c r="W1732" s="21"/>
      <c r="X1732" s="21"/>
      <c r="Y1732" s="21"/>
      <c r="Z1732" s="21"/>
      <c r="AA1732" s="21"/>
      <c r="AB1732" s="21"/>
      <c r="AC1732" s="21"/>
      <c r="AD1732" s="21"/>
      <c r="AE1732" s="21"/>
      <c r="AF1732" s="21"/>
      <c r="AG1732" s="21"/>
      <c r="AH1732" s="21"/>
      <c r="AI1732" s="21"/>
      <c r="AJ1732" s="21"/>
      <c r="AK1732" s="21"/>
      <c r="AL1732" s="21"/>
      <c r="AM1732" s="21"/>
      <c r="AN1732" s="21"/>
    </row>
    <row r="1733" spans="1:40" ht="14.5">
      <c r="A1733" s="74"/>
      <c r="B1733" s="74"/>
      <c r="C1733" s="74"/>
      <c r="D1733" s="74"/>
      <c r="E1733" s="74"/>
      <c r="F1733" s="74"/>
      <c r="G1733" s="74"/>
      <c r="H1733" s="74"/>
      <c r="I1733" s="74"/>
      <c r="J1733" s="74"/>
      <c r="K1733" s="74"/>
      <c r="L1733" s="74"/>
      <c r="M1733" s="74"/>
      <c r="N1733" s="74"/>
      <c r="O1733" s="74"/>
      <c r="P1733" s="74"/>
      <c r="Q1733" s="74"/>
      <c r="R1733" s="74"/>
      <c r="S1733" s="74"/>
      <c r="T1733" s="74"/>
      <c r="U1733" s="74"/>
      <c r="V1733" s="21"/>
      <c r="W1733" s="21"/>
      <c r="X1733" s="21"/>
      <c r="Y1733" s="21"/>
      <c r="Z1733" s="21"/>
      <c r="AA1733" s="21"/>
      <c r="AB1733" s="21"/>
      <c r="AC1733" s="21"/>
      <c r="AD1733" s="21"/>
      <c r="AE1733" s="21"/>
      <c r="AF1733" s="21"/>
      <c r="AG1733" s="21"/>
      <c r="AH1733" s="21"/>
      <c r="AI1733" s="21"/>
      <c r="AJ1733" s="21"/>
      <c r="AK1733" s="21"/>
      <c r="AL1733" s="21"/>
      <c r="AM1733" s="21"/>
      <c r="AN1733" s="21"/>
    </row>
    <row r="1734" spans="1:40" ht="14.5">
      <c r="A1734" s="74"/>
      <c r="B1734" s="74"/>
      <c r="C1734" s="74"/>
      <c r="D1734" s="74"/>
      <c r="E1734" s="74"/>
      <c r="F1734" s="74"/>
      <c r="G1734" s="74"/>
      <c r="H1734" s="74"/>
      <c r="I1734" s="74"/>
      <c r="J1734" s="74"/>
      <c r="K1734" s="74"/>
      <c r="L1734" s="74"/>
      <c r="M1734" s="74"/>
      <c r="N1734" s="74"/>
      <c r="O1734" s="74"/>
      <c r="P1734" s="74"/>
      <c r="Q1734" s="74"/>
      <c r="R1734" s="74"/>
      <c r="S1734" s="74"/>
      <c r="T1734" s="74"/>
      <c r="U1734" s="74"/>
      <c r="V1734" s="21"/>
      <c r="W1734" s="21"/>
      <c r="X1734" s="21"/>
      <c r="Y1734" s="21"/>
      <c r="Z1734" s="21"/>
      <c r="AA1734" s="21"/>
      <c r="AB1734" s="21"/>
      <c r="AC1734" s="21"/>
      <c r="AD1734" s="21"/>
      <c r="AE1734" s="21"/>
      <c r="AF1734" s="21"/>
      <c r="AG1734" s="21"/>
      <c r="AH1734" s="21"/>
      <c r="AI1734" s="21"/>
      <c r="AJ1734" s="21"/>
      <c r="AK1734" s="21"/>
      <c r="AL1734" s="21"/>
      <c r="AM1734" s="21"/>
      <c r="AN1734" s="21"/>
    </row>
    <row r="1735" spans="1:40" ht="14.5">
      <c r="A1735" s="74"/>
      <c r="B1735" s="74"/>
      <c r="C1735" s="74"/>
      <c r="D1735" s="74"/>
      <c r="E1735" s="74"/>
      <c r="F1735" s="74"/>
      <c r="G1735" s="74"/>
      <c r="H1735" s="74"/>
      <c r="I1735" s="74"/>
      <c r="J1735" s="74"/>
      <c r="K1735" s="74"/>
      <c r="L1735" s="74"/>
      <c r="M1735" s="74"/>
      <c r="N1735" s="74"/>
      <c r="O1735" s="74"/>
      <c r="P1735" s="74"/>
      <c r="Q1735" s="74"/>
      <c r="R1735" s="74"/>
      <c r="S1735" s="74"/>
      <c r="T1735" s="74"/>
      <c r="U1735" s="74"/>
      <c r="V1735" s="21"/>
      <c r="W1735" s="21"/>
      <c r="X1735" s="21"/>
      <c r="Y1735" s="21"/>
      <c r="Z1735" s="21"/>
      <c r="AA1735" s="21"/>
      <c r="AB1735" s="21"/>
      <c r="AC1735" s="21"/>
      <c r="AD1735" s="21"/>
      <c r="AE1735" s="21"/>
      <c r="AF1735" s="21"/>
      <c r="AG1735" s="21"/>
      <c r="AH1735" s="21"/>
      <c r="AI1735" s="21"/>
      <c r="AJ1735" s="21"/>
      <c r="AK1735" s="21"/>
      <c r="AL1735" s="21"/>
      <c r="AM1735" s="21"/>
      <c r="AN1735" s="21"/>
    </row>
    <row r="1736" spans="1:40" ht="14.5">
      <c r="A1736" s="74"/>
      <c r="B1736" s="74"/>
      <c r="C1736" s="74"/>
      <c r="D1736" s="74"/>
      <c r="E1736" s="74"/>
      <c r="F1736" s="74"/>
      <c r="G1736" s="74"/>
      <c r="H1736" s="74"/>
      <c r="I1736" s="74"/>
      <c r="J1736" s="74"/>
      <c r="K1736" s="74"/>
      <c r="L1736" s="74"/>
      <c r="M1736" s="74"/>
      <c r="N1736" s="74"/>
      <c r="O1736" s="74"/>
      <c r="P1736" s="74"/>
      <c r="Q1736" s="74"/>
      <c r="R1736" s="74"/>
      <c r="S1736" s="74"/>
      <c r="T1736" s="74"/>
      <c r="U1736" s="74"/>
      <c r="V1736" s="21"/>
      <c r="W1736" s="21"/>
      <c r="X1736" s="21"/>
      <c r="Y1736" s="21"/>
      <c r="Z1736" s="21"/>
      <c r="AA1736" s="21"/>
      <c r="AB1736" s="21"/>
      <c r="AC1736" s="21"/>
      <c r="AD1736" s="21"/>
      <c r="AE1736" s="21"/>
      <c r="AF1736" s="21"/>
      <c r="AG1736" s="21"/>
      <c r="AH1736" s="21"/>
      <c r="AI1736" s="21"/>
      <c r="AJ1736" s="21"/>
      <c r="AK1736" s="21"/>
      <c r="AL1736" s="21"/>
      <c r="AM1736" s="21"/>
      <c r="AN1736" s="21"/>
    </row>
    <row r="1737" spans="1:40" ht="14.5">
      <c r="A1737" s="74"/>
      <c r="B1737" s="74"/>
      <c r="C1737" s="74"/>
      <c r="D1737" s="74"/>
      <c r="E1737" s="74"/>
      <c r="F1737" s="74"/>
      <c r="G1737" s="74"/>
      <c r="H1737" s="74"/>
      <c r="I1737" s="74"/>
      <c r="J1737" s="74"/>
      <c r="K1737" s="74"/>
      <c r="L1737" s="74"/>
      <c r="M1737" s="74"/>
      <c r="N1737" s="74"/>
      <c r="O1737" s="74"/>
      <c r="P1737" s="74"/>
      <c r="Q1737" s="74"/>
      <c r="R1737" s="74"/>
      <c r="S1737" s="74"/>
      <c r="T1737" s="74"/>
      <c r="U1737" s="74"/>
      <c r="V1737" s="21"/>
      <c r="W1737" s="21"/>
      <c r="X1737" s="21"/>
      <c r="Y1737" s="21"/>
      <c r="Z1737" s="21"/>
      <c r="AA1737" s="21"/>
      <c r="AB1737" s="21"/>
      <c r="AC1737" s="21"/>
      <c r="AD1737" s="21"/>
      <c r="AE1737" s="21"/>
      <c r="AF1737" s="21"/>
      <c r="AG1737" s="21"/>
      <c r="AH1737" s="21"/>
      <c r="AI1737" s="21"/>
      <c r="AJ1737" s="21"/>
      <c r="AK1737" s="21"/>
      <c r="AL1737" s="21"/>
      <c r="AM1737" s="21"/>
      <c r="AN1737" s="21"/>
    </row>
    <row r="1738" spans="1:40" ht="14.5">
      <c r="A1738" s="74"/>
      <c r="B1738" s="74"/>
      <c r="C1738" s="74"/>
      <c r="D1738" s="74"/>
      <c r="E1738" s="74"/>
      <c r="F1738" s="74"/>
      <c r="G1738" s="74"/>
      <c r="H1738" s="74"/>
      <c r="I1738" s="74"/>
      <c r="J1738" s="74"/>
      <c r="K1738" s="74"/>
      <c r="L1738" s="74"/>
      <c r="M1738" s="74"/>
      <c r="N1738" s="74"/>
      <c r="O1738" s="74"/>
      <c r="P1738" s="74"/>
      <c r="Q1738" s="74"/>
      <c r="R1738" s="74"/>
      <c r="S1738" s="74"/>
      <c r="T1738" s="74"/>
      <c r="U1738" s="74"/>
      <c r="V1738" s="21"/>
      <c r="W1738" s="21"/>
      <c r="X1738" s="21"/>
      <c r="Y1738" s="21"/>
      <c r="Z1738" s="21"/>
      <c r="AA1738" s="21"/>
      <c r="AB1738" s="21"/>
      <c r="AC1738" s="21"/>
      <c r="AD1738" s="21"/>
      <c r="AE1738" s="21"/>
      <c r="AF1738" s="21"/>
      <c r="AG1738" s="21"/>
      <c r="AH1738" s="21"/>
      <c r="AI1738" s="21"/>
      <c r="AJ1738" s="21"/>
      <c r="AK1738" s="21"/>
      <c r="AL1738" s="21"/>
      <c r="AM1738" s="21"/>
      <c r="AN1738" s="21"/>
    </row>
    <row r="1739" spans="1:40" ht="14.5">
      <c r="A1739" s="74"/>
      <c r="B1739" s="74"/>
      <c r="C1739" s="74"/>
      <c r="D1739" s="74"/>
      <c r="E1739" s="74"/>
      <c r="F1739" s="74"/>
      <c r="G1739" s="74"/>
      <c r="H1739" s="74"/>
      <c r="I1739" s="74"/>
      <c r="J1739" s="74"/>
      <c r="K1739" s="74"/>
      <c r="L1739" s="74"/>
      <c r="M1739" s="74"/>
      <c r="N1739" s="74"/>
      <c r="O1739" s="74"/>
      <c r="P1739" s="74"/>
      <c r="Q1739" s="74"/>
      <c r="R1739" s="74"/>
      <c r="S1739" s="74"/>
      <c r="T1739" s="74"/>
      <c r="U1739" s="74"/>
      <c r="V1739" s="21"/>
      <c r="W1739" s="21"/>
      <c r="X1739" s="21"/>
      <c r="Y1739" s="21"/>
      <c r="Z1739" s="21"/>
      <c r="AA1739" s="21"/>
      <c r="AB1739" s="21"/>
      <c r="AC1739" s="21"/>
      <c r="AD1739" s="21"/>
      <c r="AE1739" s="21"/>
      <c r="AF1739" s="21"/>
      <c r="AG1739" s="21"/>
      <c r="AH1739" s="21"/>
      <c r="AI1739" s="21"/>
      <c r="AJ1739" s="21"/>
      <c r="AK1739" s="21"/>
      <c r="AL1739" s="21"/>
      <c r="AM1739" s="21"/>
      <c r="AN1739" s="21"/>
    </row>
    <row r="1740" spans="1:40" ht="14.5">
      <c r="A1740" s="74"/>
      <c r="B1740" s="74"/>
      <c r="C1740" s="74"/>
      <c r="D1740" s="74"/>
      <c r="E1740" s="74"/>
      <c r="F1740" s="74"/>
      <c r="G1740" s="74"/>
      <c r="H1740" s="74"/>
      <c r="I1740" s="74"/>
      <c r="J1740" s="74"/>
      <c r="K1740" s="74"/>
      <c r="L1740" s="74"/>
      <c r="M1740" s="74"/>
      <c r="N1740" s="74"/>
      <c r="O1740" s="74"/>
      <c r="P1740" s="74"/>
      <c r="Q1740" s="74"/>
      <c r="R1740" s="74"/>
      <c r="S1740" s="74"/>
      <c r="T1740" s="74"/>
      <c r="U1740" s="74"/>
      <c r="V1740" s="21"/>
      <c r="W1740" s="21"/>
      <c r="X1740" s="21"/>
      <c r="Y1740" s="21"/>
      <c r="Z1740" s="21"/>
      <c r="AA1740" s="21"/>
      <c r="AB1740" s="21"/>
      <c r="AC1740" s="21"/>
      <c r="AD1740" s="21"/>
      <c r="AE1740" s="21"/>
      <c r="AF1740" s="21"/>
      <c r="AG1740" s="21"/>
      <c r="AH1740" s="21"/>
      <c r="AI1740" s="21"/>
      <c r="AJ1740" s="21"/>
      <c r="AK1740" s="21"/>
      <c r="AL1740" s="21"/>
      <c r="AM1740" s="21"/>
      <c r="AN1740" s="21"/>
    </row>
    <row r="1741" spans="1:40" ht="14.5">
      <c r="A1741" s="74"/>
      <c r="B1741" s="74"/>
      <c r="C1741" s="74"/>
      <c r="D1741" s="74"/>
      <c r="E1741" s="74"/>
      <c r="F1741" s="74"/>
      <c r="G1741" s="74"/>
      <c r="H1741" s="74"/>
      <c r="I1741" s="74"/>
      <c r="J1741" s="74"/>
      <c r="K1741" s="74"/>
      <c r="L1741" s="74"/>
      <c r="M1741" s="74"/>
      <c r="N1741" s="74"/>
      <c r="O1741" s="74"/>
      <c r="P1741" s="74"/>
      <c r="Q1741" s="74"/>
      <c r="R1741" s="74"/>
      <c r="S1741" s="74"/>
      <c r="T1741" s="74"/>
      <c r="U1741" s="74"/>
      <c r="V1741" s="21"/>
      <c r="W1741" s="21"/>
      <c r="X1741" s="21"/>
      <c r="Y1741" s="21"/>
      <c r="Z1741" s="21"/>
      <c r="AA1741" s="21"/>
      <c r="AB1741" s="21"/>
      <c r="AC1741" s="21"/>
      <c r="AD1741" s="21"/>
      <c r="AE1741" s="21"/>
      <c r="AF1741" s="21"/>
      <c r="AG1741" s="21"/>
      <c r="AH1741" s="21"/>
      <c r="AI1741" s="21"/>
      <c r="AJ1741" s="21"/>
      <c r="AK1741" s="21"/>
      <c r="AL1741" s="21"/>
      <c r="AM1741" s="21"/>
      <c r="AN1741" s="21"/>
    </row>
    <row r="1742" spans="1:40" ht="14.5">
      <c r="A1742" s="74"/>
      <c r="B1742" s="74"/>
      <c r="C1742" s="74"/>
      <c r="D1742" s="74"/>
      <c r="E1742" s="74"/>
      <c r="F1742" s="74"/>
      <c r="G1742" s="74"/>
      <c r="H1742" s="74"/>
      <c r="I1742" s="74"/>
      <c r="J1742" s="74"/>
      <c r="K1742" s="74"/>
      <c r="L1742" s="74"/>
      <c r="M1742" s="74"/>
      <c r="N1742" s="74"/>
      <c r="O1742" s="74"/>
      <c r="P1742" s="74"/>
      <c r="Q1742" s="74"/>
      <c r="R1742" s="74"/>
      <c r="S1742" s="74"/>
      <c r="T1742" s="74"/>
      <c r="U1742" s="74"/>
      <c r="V1742" s="21"/>
      <c r="W1742" s="21"/>
      <c r="X1742" s="21"/>
      <c r="Y1742" s="21"/>
      <c r="Z1742" s="21"/>
      <c r="AA1742" s="21"/>
      <c r="AB1742" s="21"/>
      <c r="AC1742" s="21"/>
      <c r="AD1742" s="21"/>
      <c r="AE1742" s="21"/>
      <c r="AF1742" s="21"/>
      <c r="AG1742" s="21"/>
      <c r="AH1742" s="21"/>
      <c r="AI1742" s="21"/>
      <c r="AJ1742" s="21"/>
      <c r="AK1742" s="21"/>
      <c r="AL1742" s="21"/>
      <c r="AM1742" s="21"/>
      <c r="AN1742" s="21"/>
    </row>
    <row r="1743" spans="1:40" ht="14.5">
      <c r="A1743" s="74"/>
      <c r="B1743" s="74"/>
      <c r="C1743" s="74"/>
      <c r="D1743" s="74"/>
      <c r="E1743" s="74"/>
      <c r="F1743" s="74"/>
      <c r="G1743" s="74"/>
      <c r="H1743" s="74"/>
      <c r="I1743" s="74"/>
      <c r="J1743" s="74"/>
      <c r="K1743" s="74"/>
      <c r="L1743" s="74"/>
      <c r="M1743" s="74"/>
      <c r="N1743" s="74"/>
      <c r="O1743" s="74"/>
      <c r="P1743" s="74"/>
      <c r="Q1743" s="74"/>
      <c r="R1743" s="74"/>
      <c r="S1743" s="74"/>
      <c r="T1743" s="74"/>
      <c r="U1743" s="74"/>
      <c r="V1743" s="21"/>
      <c r="W1743" s="21"/>
      <c r="X1743" s="21"/>
      <c r="Y1743" s="21"/>
      <c r="Z1743" s="21"/>
      <c r="AA1743" s="21"/>
      <c r="AB1743" s="21"/>
      <c r="AC1743" s="21"/>
      <c r="AD1743" s="21"/>
      <c r="AE1743" s="21"/>
      <c r="AF1743" s="21"/>
      <c r="AG1743" s="21"/>
      <c r="AH1743" s="21"/>
      <c r="AI1743" s="21"/>
      <c r="AJ1743" s="21"/>
      <c r="AK1743" s="21"/>
      <c r="AL1743" s="21"/>
      <c r="AM1743" s="21"/>
      <c r="AN1743" s="21"/>
    </row>
    <row r="1744" spans="1:40" ht="14.5">
      <c r="A1744" s="74"/>
      <c r="B1744" s="74"/>
      <c r="C1744" s="74"/>
      <c r="D1744" s="74"/>
      <c r="E1744" s="74"/>
      <c r="F1744" s="74"/>
      <c r="G1744" s="74"/>
      <c r="H1744" s="74"/>
      <c r="I1744" s="74"/>
      <c r="J1744" s="74"/>
      <c r="K1744" s="74"/>
      <c r="L1744" s="74"/>
      <c r="M1744" s="74"/>
      <c r="N1744" s="74"/>
      <c r="O1744" s="74"/>
      <c r="P1744" s="74"/>
      <c r="Q1744" s="74"/>
      <c r="R1744" s="74"/>
      <c r="S1744" s="74"/>
      <c r="T1744" s="74"/>
      <c r="U1744" s="74"/>
      <c r="V1744" s="21"/>
      <c r="W1744" s="21"/>
      <c r="X1744" s="21"/>
      <c r="Y1744" s="21"/>
      <c r="Z1744" s="21"/>
      <c r="AA1744" s="21"/>
      <c r="AB1744" s="21"/>
      <c r="AC1744" s="21"/>
      <c r="AD1744" s="21"/>
      <c r="AE1744" s="21"/>
      <c r="AF1744" s="21"/>
      <c r="AG1744" s="21"/>
      <c r="AH1744" s="21"/>
      <c r="AI1744" s="21"/>
      <c r="AJ1744" s="21"/>
      <c r="AK1744" s="21"/>
      <c r="AL1744" s="21"/>
      <c r="AM1744" s="21"/>
      <c r="AN1744" s="21"/>
    </row>
    <row r="1745" spans="1:40" ht="14.5">
      <c r="A1745" s="74"/>
      <c r="B1745" s="74"/>
      <c r="C1745" s="74"/>
      <c r="D1745" s="74"/>
      <c r="E1745" s="74"/>
      <c r="F1745" s="74"/>
      <c r="G1745" s="74"/>
      <c r="H1745" s="74"/>
      <c r="I1745" s="74"/>
      <c r="J1745" s="74"/>
      <c r="K1745" s="74"/>
      <c r="L1745" s="74"/>
      <c r="M1745" s="74"/>
      <c r="N1745" s="74"/>
      <c r="O1745" s="74"/>
      <c r="P1745" s="74"/>
      <c r="Q1745" s="74"/>
      <c r="R1745" s="74"/>
      <c r="S1745" s="74"/>
      <c r="T1745" s="74"/>
      <c r="U1745" s="74"/>
      <c r="V1745" s="21"/>
      <c r="W1745" s="21"/>
      <c r="X1745" s="21"/>
      <c r="Y1745" s="21"/>
      <c r="Z1745" s="21"/>
      <c r="AA1745" s="21"/>
      <c r="AB1745" s="21"/>
      <c r="AC1745" s="21"/>
      <c r="AD1745" s="21"/>
      <c r="AE1745" s="21"/>
      <c r="AF1745" s="21"/>
      <c r="AG1745" s="21"/>
      <c r="AH1745" s="21"/>
      <c r="AI1745" s="21"/>
      <c r="AJ1745" s="21"/>
      <c r="AK1745" s="21"/>
      <c r="AL1745" s="21"/>
      <c r="AM1745" s="21"/>
      <c r="AN1745" s="21"/>
    </row>
    <row r="1746" spans="1:40" ht="14.5">
      <c r="A1746" s="74"/>
      <c r="B1746" s="74"/>
      <c r="C1746" s="74"/>
      <c r="D1746" s="74"/>
      <c r="E1746" s="74"/>
      <c r="F1746" s="74"/>
      <c r="G1746" s="74"/>
      <c r="H1746" s="74"/>
      <c r="I1746" s="74"/>
      <c r="J1746" s="74"/>
      <c r="K1746" s="74"/>
      <c r="L1746" s="74"/>
      <c r="M1746" s="74"/>
      <c r="N1746" s="74"/>
      <c r="O1746" s="74"/>
      <c r="P1746" s="74"/>
      <c r="Q1746" s="74"/>
      <c r="R1746" s="74"/>
      <c r="S1746" s="74"/>
      <c r="T1746" s="74"/>
      <c r="U1746" s="74"/>
      <c r="V1746" s="21"/>
      <c r="W1746" s="21"/>
      <c r="X1746" s="21"/>
      <c r="Y1746" s="21"/>
      <c r="Z1746" s="21"/>
      <c r="AA1746" s="21"/>
      <c r="AB1746" s="21"/>
      <c r="AC1746" s="21"/>
      <c r="AD1746" s="21"/>
      <c r="AE1746" s="21"/>
      <c r="AF1746" s="21"/>
      <c r="AG1746" s="21"/>
      <c r="AH1746" s="21"/>
      <c r="AI1746" s="21"/>
      <c r="AJ1746" s="21"/>
      <c r="AK1746" s="21"/>
      <c r="AL1746" s="21"/>
      <c r="AM1746" s="21"/>
      <c r="AN1746" s="21"/>
    </row>
    <row r="1747" spans="1:40" ht="14.5">
      <c r="A1747" s="74"/>
      <c r="B1747" s="74"/>
      <c r="C1747" s="74"/>
      <c r="D1747" s="74"/>
      <c r="E1747" s="74"/>
      <c r="F1747" s="74"/>
      <c r="G1747" s="74"/>
      <c r="H1747" s="74"/>
      <c r="I1747" s="74"/>
      <c r="J1747" s="74"/>
      <c r="K1747" s="74"/>
      <c r="L1747" s="74"/>
      <c r="M1747" s="74"/>
      <c r="N1747" s="74"/>
      <c r="O1747" s="74"/>
      <c r="P1747" s="74"/>
      <c r="Q1747" s="74"/>
      <c r="R1747" s="74"/>
      <c r="S1747" s="74"/>
      <c r="T1747" s="74"/>
      <c r="U1747" s="74"/>
      <c r="V1747" s="21"/>
      <c r="W1747" s="21"/>
      <c r="X1747" s="21"/>
      <c r="Y1747" s="21"/>
      <c r="Z1747" s="21"/>
      <c r="AA1747" s="21"/>
      <c r="AB1747" s="21"/>
      <c r="AC1747" s="21"/>
      <c r="AD1747" s="21"/>
      <c r="AE1747" s="21"/>
      <c r="AF1747" s="21"/>
      <c r="AG1747" s="21"/>
      <c r="AH1747" s="21"/>
      <c r="AI1747" s="21"/>
      <c r="AJ1747" s="21"/>
      <c r="AK1747" s="21"/>
      <c r="AL1747" s="21"/>
      <c r="AM1747" s="21"/>
      <c r="AN1747" s="21"/>
    </row>
    <row r="1748" spans="1:40" ht="14.5">
      <c r="A1748" s="74"/>
      <c r="B1748" s="74"/>
      <c r="C1748" s="74"/>
      <c r="D1748" s="74"/>
      <c r="E1748" s="74"/>
      <c r="F1748" s="74"/>
      <c r="G1748" s="74"/>
      <c r="H1748" s="74"/>
      <c r="I1748" s="74"/>
      <c r="J1748" s="74"/>
      <c r="K1748" s="74"/>
      <c r="L1748" s="74"/>
      <c r="M1748" s="74"/>
      <c r="N1748" s="74"/>
      <c r="O1748" s="74"/>
      <c r="P1748" s="74"/>
      <c r="Q1748" s="74"/>
      <c r="R1748" s="74"/>
      <c r="S1748" s="74"/>
      <c r="T1748" s="74"/>
      <c r="U1748" s="74"/>
      <c r="V1748" s="21"/>
      <c r="W1748" s="21"/>
      <c r="X1748" s="21"/>
      <c r="Y1748" s="21"/>
      <c r="Z1748" s="21"/>
      <c r="AA1748" s="21"/>
      <c r="AB1748" s="21"/>
      <c r="AC1748" s="21"/>
      <c r="AD1748" s="21"/>
      <c r="AE1748" s="21"/>
      <c r="AF1748" s="21"/>
      <c r="AG1748" s="21"/>
      <c r="AH1748" s="21"/>
      <c r="AI1748" s="21"/>
      <c r="AJ1748" s="21"/>
      <c r="AK1748" s="21"/>
      <c r="AL1748" s="21"/>
      <c r="AM1748" s="21"/>
      <c r="AN1748" s="21"/>
    </row>
    <row r="1749" spans="1:40" ht="14.5">
      <c r="A1749" s="74"/>
      <c r="B1749" s="74"/>
      <c r="C1749" s="74"/>
      <c r="D1749" s="74"/>
      <c r="E1749" s="74"/>
      <c r="F1749" s="74"/>
      <c r="G1749" s="74"/>
      <c r="H1749" s="74"/>
      <c r="I1749" s="74"/>
      <c r="J1749" s="74"/>
      <c r="K1749" s="74"/>
      <c r="L1749" s="74"/>
      <c r="M1749" s="74"/>
      <c r="N1749" s="74"/>
      <c r="O1749" s="74"/>
      <c r="P1749" s="74"/>
      <c r="Q1749" s="74"/>
      <c r="R1749" s="74"/>
      <c r="S1749" s="74"/>
      <c r="T1749" s="74"/>
      <c r="U1749" s="74"/>
      <c r="V1749" s="21"/>
      <c r="W1749" s="21"/>
      <c r="X1749" s="21"/>
      <c r="Y1749" s="21"/>
      <c r="Z1749" s="21"/>
      <c r="AA1749" s="21"/>
      <c r="AB1749" s="21"/>
      <c r="AC1749" s="21"/>
      <c r="AD1749" s="21"/>
      <c r="AE1749" s="21"/>
      <c r="AF1749" s="21"/>
      <c r="AG1749" s="21"/>
      <c r="AH1749" s="21"/>
      <c r="AI1749" s="21"/>
      <c r="AJ1749" s="21"/>
      <c r="AK1749" s="21"/>
      <c r="AL1749" s="21"/>
      <c r="AM1749" s="21"/>
      <c r="AN1749" s="21"/>
    </row>
    <row r="1750" spans="1:40" ht="14.5">
      <c r="A1750" s="74"/>
      <c r="B1750" s="74"/>
      <c r="C1750" s="74"/>
      <c r="D1750" s="74"/>
      <c r="E1750" s="74"/>
      <c r="F1750" s="74"/>
      <c r="G1750" s="74"/>
      <c r="H1750" s="74"/>
      <c r="I1750" s="74"/>
      <c r="J1750" s="74"/>
      <c r="K1750" s="74"/>
      <c r="L1750" s="74"/>
      <c r="M1750" s="74"/>
      <c r="N1750" s="74"/>
      <c r="O1750" s="74"/>
      <c r="P1750" s="74"/>
      <c r="Q1750" s="74"/>
      <c r="R1750" s="74"/>
      <c r="S1750" s="74"/>
      <c r="T1750" s="74"/>
      <c r="U1750" s="74"/>
      <c r="V1750" s="21"/>
      <c r="W1750" s="21"/>
      <c r="X1750" s="21"/>
      <c r="Y1750" s="21"/>
      <c r="Z1750" s="21"/>
      <c r="AA1750" s="21"/>
      <c r="AB1750" s="21"/>
      <c r="AC1750" s="21"/>
      <c r="AD1750" s="21"/>
      <c r="AE1750" s="21"/>
      <c r="AF1750" s="21"/>
      <c r="AG1750" s="21"/>
      <c r="AH1750" s="21"/>
      <c r="AI1750" s="21"/>
      <c r="AJ1750" s="21"/>
      <c r="AK1750" s="21"/>
      <c r="AL1750" s="21"/>
      <c r="AM1750" s="21"/>
      <c r="AN1750" s="21"/>
    </row>
    <row r="1751" spans="1:40" ht="14.5">
      <c r="A1751" s="74"/>
      <c r="B1751" s="74"/>
      <c r="C1751" s="74"/>
      <c r="D1751" s="74"/>
      <c r="E1751" s="74"/>
      <c r="F1751" s="74"/>
      <c r="G1751" s="74"/>
      <c r="H1751" s="74"/>
      <c r="I1751" s="74"/>
      <c r="J1751" s="74"/>
      <c r="K1751" s="74"/>
      <c r="L1751" s="74"/>
      <c r="M1751" s="74"/>
      <c r="N1751" s="74"/>
      <c r="O1751" s="74"/>
      <c r="P1751" s="74"/>
      <c r="Q1751" s="74"/>
      <c r="R1751" s="74"/>
      <c r="S1751" s="74"/>
      <c r="T1751" s="74"/>
      <c r="U1751" s="74"/>
      <c r="V1751" s="21"/>
      <c r="W1751" s="21"/>
      <c r="X1751" s="21"/>
      <c r="Y1751" s="21"/>
      <c r="Z1751" s="21"/>
      <c r="AA1751" s="21"/>
      <c r="AB1751" s="21"/>
      <c r="AC1751" s="21"/>
      <c r="AD1751" s="21"/>
      <c r="AE1751" s="21"/>
      <c r="AF1751" s="21"/>
      <c r="AG1751" s="21"/>
      <c r="AH1751" s="21"/>
      <c r="AI1751" s="21"/>
      <c r="AJ1751" s="21"/>
      <c r="AK1751" s="21"/>
      <c r="AL1751" s="21"/>
      <c r="AM1751" s="21"/>
      <c r="AN1751" s="21"/>
    </row>
    <row r="1752" spans="1:40" ht="14.5">
      <c r="A1752" s="74"/>
      <c r="B1752" s="74"/>
      <c r="C1752" s="74"/>
      <c r="D1752" s="74"/>
      <c r="E1752" s="74"/>
      <c r="F1752" s="74"/>
      <c r="G1752" s="74"/>
      <c r="H1752" s="74"/>
      <c r="I1752" s="74"/>
      <c r="J1752" s="74"/>
      <c r="K1752" s="74"/>
      <c r="L1752" s="74"/>
      <c r="M1752" s="74"/>
      <c r="N1752" s="74"/>
      <c r="O1752" s="74"/>
      <c r="P1752" s="74"/>
      <c r="Q1752" s="74"/>
      <c r="R1752" s="74"/>
      <c r="S1752" s="74"/>
      <c r="T1752" s="74"/>
      <c r="U1752" s="74"/>
      <c r="V1752" s="21"/>
      <c r="W1752" s="21"/>
      <c r="X1752" s="21"/>
      <c r="Y1752" s="21"/>
      <c r="Z1752" s="21"/>
      <c r="AA1752" s="21"/>
      <c r="AB1752" s="21"/>
      <c r="AC1752" s="21"/>
      <c r="AD1752" s="21"/>
      <c r="AE1752" s="21"/>
      <c r="AF1752" s="21"/>
      <c r="AG1752" s="21"/>
      <c r="AH1752" s="21"/>
      <c r="AI1752" s="21"/>
      <c r="AJ1752" s="21"/>
      <c r="AK1752" s="21"/>
      <c r="AL1752" s="21"/>
      <c r="AM1752" s="21"/>
      <c r="AN1752" s="21"/>
    </row>
    <row r="1753" spans="1:40" ht="14.5">
      <c r="A1753" s="74"/>
      <c r="B1753" s="74"/>
      <c r="C1753" s="74"/>
      <c r="D1753" s="74"/>
      <c r="E1753" s="74"/>
      <c r="F1753" s="74"/>
      <c r="G1753" s="74"/>
      <c r="H1753" s="74"/>
      <c r="I1753" s="74"/>
      <c r="J1753" s="74"/>
      <c r="K1753" s="74"/>
      <c r="L1753" s="74"/>
      <c r="M1753" s="74"/>
      <c r="N1753" s="74"/>
      <c r="O1753" s="74"/>
      <c r="P1753" s="74"/>
      <c r="Q1753" s="74"/>
      <c r="R1753" s="74"/>
      <c r="S1753" s="74"/>
      <c r="T1753" s="74"/>
      <c r="U1753" s="74"/>
      <c r="V1753" s="21"/>
      <c r="W1753" s="21"/>
      <c r="X1753" s="21"/>
      <c r="Y1753" s="21"/>
      <c r="Z1753" s="21"/>
      <c r="AA1753" s="21"/>
      <c r="AB1753" s="21"/>
      <c r="AC1753" s="21"/>
      <c r="AD1753" s="21"/>
      <c r="AE1753" s="21"/>
      <c r="AF1753" s="21"/>
      <c r="AG1753" s="21"/>
      <c r="AH1753" s="21"/>
      <c r="AI1753" s="21"/>
      <c r="AJ1753" s="21"/>
      <c r="AK1753" s="21"/>
      <c r="AL1753" s="21"/>
      <c r="AM1753" s="21"/>
      <c r="AN1753" s="21"/>
    </row>
    <row r="1754" spans="1:40" ht="14.5">
      <c r="A1754" s="74"/>
      <c r="B1754" s="74"/>
      <c r="C1754" s="74"/>
      <c r="D1754" s="74"/>
      <c r="E1754" s="74"/>
      <c r="F1754" s="74"/>
      <c r="G1754" s="74"/>
      <c r="H1754" s="74"/>
      <c r="I1754" s="74"/>
      <c r="J1754" s="74"/>
      <c r="K1754" s="74"/>
      <c r="L1754" s="74"/>
      <c r="M1754" s="74"/>
      <c r="N1754" s="74"/>
      <c r="O1754" s="74"/>
      <c r="P1754" s="74"/>
      <c r="Q1754" s="74"/>
      <c r="R1754" s="74"/>
      <c r="S1754" s="74"/>
      <c r="T1754" s="74"/>
      <c r="U1754" s="74"/>
      <c r="V1754" s="21"/>
      <c r="W1754" s="21"/>
      <c r="X1754" s="21"/>
      <c r="Y1754" s="21"/>
      <c r="Z1754" s="21"/>
      <c r="AA1754" s="21"/>
      <c r="AB1754" s="21"/>
      <c r="AC1754" s="21"/>
      <c r="AD1754" s="21"/>
      <c r="AE1754" s="21"/>
      <c r="AF1754" s="21"/>
      <c r="AG1754" s="21"/>
      <c r="AH1754" s="21"/>
      <c r="AI1754" s="21"/>
      <c r="AJ1754" s="21"/>
      <c r="AK1754" s="21"/>
      <c r="AL1754" s="21"/>
      <c r="AM1754" s="21"/>
      <c r="AN1754" s="21"/>
    </row>
    <row r="1755" spans="1:40" ht="14.5">
      <c r="A1755" s="74"/>
      <c r="B1755" s="74"/>
      <c r="C1755" s="74"/>
      <c r="D1755" s="74"/>
      <c r="E1755" s="74"/>
      <c r="F1755" s="74"/>
      <c r="G1755" s="74"/>
      <c r="H1755" s="74"/>
      <c r="I1755" s="74"/>
      <c r="J1755" s="74"/>
      <c r="K1755" s="74"/>
      <c r="L1755" s="74"/>
      <c r="M1755" s="74"/>
      <c r="N1755" s="74"/>
      <c r="O1755" s="74"/>
      <c r="P1755" s="74"/>
      <c r="Q1755" s="74"/>
      <c r="R1755" s="74"/>
      <c r="S1755" s="74"/>
      <c r="T1755" s="74"/>
      <c r="U1755" s="74"/>
      <c r="V1755" s="21"/>
      <c r="W1755" s="21"/>
      <c r="X1755" s="21"/>
      <c r="Y1755" s="21"/>
      <c r="Z1755" s="21"/>
      <c r="AA1755" s="21"/>
      <c r="AB1755" s="21"/>
      <c r="AC1755" s="21"/>
      <c r="AD1755" s="21"/>
      <c r="AE1755" s="21"/>
      <c r="AF1755" s="21"/>
      <c r="AG1755" s="21"/>
      <c r="AH1755" s="21"/>
      <c r="AI1755" s="21"/>
      <c r="AJ1755" s="21"/>
      <c r="AK1755" s="21"/>
      <c r="AL1755" s="21"/>
      <c r="AM1755" s="21"/>
      <c r="AN1755" s="21"/>
    </row>
    <row r="1756" spans="1:40" ht="14.5">
      <c r="A1756" s="74"/>
      <c r="B1756" s="74"/>
      <c r="C1756" s="74"/>
      <c r="D1756" s="74"/>
      <c r="E1756" s="74"/>
      <c r="F1756" s="74"/>
      <c r="G1756" s="74"/>
      <c r="H1756" s="74"/>
      <c r="I1756" s="74"/>
      <c r="J1756" s="74"/>
      <c r="K1756" s="74"/>
      <c r="L1756" s="74"/>
      <c r="M1756" s="74"/>
      <c r="N1756" s="74"/>
      <c r="O1756" s="74"/>
      <c r="P1756" s="74"/>
      <c r="Q1756" s="74"/>
      <c r="R1756" s="74"/>
      <c r="S1756" s="74"/>
      <c r="T1756" s="74"/>
      <c r="U1756" s="74"/>
      <c r="V1756" s="21"/>
      <c r="W1756" s="21"/>
      <c r="X1756" s="21"/>
      <c r="Y1756" s="21"/>
      <c r="Z1756" s="21"/>
      <c r="AA1756" s="21"/>
      <c r="AB1756" s="21"/>
      <c r="AC1756" s="21"/>
      <c r="AD1756" s="21"/>
      <c r="AE1756" s="21"/>
      <c r="AF1756" s="21"/>
      <c r="AG1756" s="21"/>
      <c r="AH1756" s="21"/>
      <c r="AI1756" s="21"/>
      <c r="AJ1756" s="21"/>
      <c r="AK1756" s="21"/>
      <c r="AL1756" s="21"/>
      <c r="AM1756" s="21"/>
      <c r="AN1756" s="21"/>
    </row>
    <row r="1757" spans="1:40" ht="14.5">
      <c r="A1757" s="74"/>
      <c r="B1757" s="74"/>
      <c r="C1757" s="74"/>
      <c r="D1757" s="74"/>
      <c r="E1757" s="74"/>
      <c r="F1757" s="74"/>
      <c r="G1757" s="74"/>
      <c r="H1757" s="74"/>
      <c r="I1757" s="74"/>
      <c r="J1757" s="74"/>
      <c r="K1757" s="74"/>
      <c r="L1757" s="74"/>
      <c r="M1757" s="74"/>
      <c r="N1757" s="74"/>
      <c r="O1757" s="74"/>
      <c r="P1757" s="74"/>
      <c r="Q1757" s="74"/>
      <c r="R1757" s="74"/>
      <c r="S1757" s="74"/>
      <c r="T1757" s="74"/>
      <c r="U1757" s="74"/>
      <c r="V1757" s="21"/>
      <c r="W1757" s="21"/>
      <c r="X1757" s="21"/>
      <c r="Y1757" s="21"/>
      <c r="Z1757" s="21"/>
      <c r="AA1757" s="21"/>
      <c r="AB1757" s="21"/>
      <c r="AC1757" s="21"/>
      <c r="AD1757" s="21"/>
      <c r="AE1757" s="21"/>
      <c r="AF1757" s="21"/>
      <c r="AG1757" s="21"/>
      <c r="AH1757" s="21"/>
      <c r="AI1757" s="21"/>
      <c r="AJ1757" s="21"/>
      <c r="AK1757" s="21"/>
      <c r="AL1757" s="21"/>
      <c r="AM1757" s="21"/>
      <c r="AN1757" s="21"/>
    </row>
    <row r="1758" spans="1:40" ht="14.5">
      <c r="A1758" s="74"/>
      <c r="B1758" s="74"/>
      <c r="C1758" s="74"/>
      <c r="D1758" s="74"/>
      <c r="E1758" s="74"/>
      <c r="F1758" s="74"/>
      <c r="G1758" s="74"/>
      <c r="H1758" s="74"/>
      <c r="I1758" s="74"/>
      <c r="J1758" s="74"/>
      <c r="K1758" s="74"/>
      <c r="L1758" s="74"/>
      <c r="M1758" s="74"/>
      <c r="N1758" s="74"/>
      <c r="O1758" s="74"/>
      <c r="P1758" s="74"/>
      <c r="Q1758" s="74"/>
      <c r="R1758" s="74"/>
      <c r="S1758" s="74"/>
      <c r="T1758" s="74"/>
      <c r="U1758" s="74"/>
      <c r="V1758" s="21"/>
      <c r="W1758" s="21"/>
      <c r="X1758" s="21"/>
      <c r="Y1758" s="21"/>
      <c r="Z1758" s="21"/>
      <c r="AA1758" s="21"/>
      <c r="AB1758" s="21"/>
      <c r="AC1758" s="21"/>
      <c r="AD1758" s="21"/>
      <c r="AE1758" s="21"/>
      <c r="AF1758" s="21"/>
      <c r="AG1758" s="21"/>
      <c r="AH1758" s="21"/>
      <c r="AI1758" s="21"/>
      <c r="AJ1758" s="21"/>
      <c r="AK1758" s="21"/>
      <c r="AL1758" s="21"/>
      <c r="AM1758" s="21"/>
      <c r="AN1758" s="21"/>
    </row>
    <row r="1759" spans="1:40" ht="14.5">
      <c r="A1759" s="74"/>
      <c r="B1759" s="74"/>
      <c r="C1759" s="74"/>
      <c r="D1759" s="74"/>
      <c r="E1759" s="74"/>
      <c r="F1759" s="74"/>
      <c r="G1759" s="74"/>
      <c r="H1759" s="74"/>
      <c r="I1759" s="74"/>
      <c r="J1759" s="74"/>
      <c r="K1759" s="74"/>
      <c r="L1759" s="74"/>
      <c r="M1759" s="74"/>
      <c r="N1759" s="74"/>
      <c r="O1759" s="74"/>
      <c r="P1759" s="74"/>
      <c r="Q1759" s="74"/>
      <c r="R1759" s="74"/>
      <c r="S1759" s="74"/>
      <c r="T1759" s="74"/>
      <c r="U1759" s="74"/>
      <c r="V1759" s="21"/>
      <c r="W1759" s="21"/>
      <c r="X1759" s="21"/>
      <c r="Y1759" s="21"/>
      <c r="Z1759" s="21"/>
      <c r="AA1759" s="21"/>
      <c r="AB1759" s="21"/>
      <c r="AC1759" s="21"/>
      <c r="AD1759" s="21"/>
      <c r="AE1759" s="21"/>
      <c r="AF1759" s="21"/>
      <c r="AG1759" s="21"/>
      <c r="AH1759" s="21"/>
      <c r="AI1759" s="21"/>
      <c r="AJ1759" s="21"/>
      <c r="AK1759" s="21"/>
      <c r="AL1759" s="21"/>
      <c r="AM1759" s="21"/>
      <c r="AN1759" s="21"/>
    </row>
    <row r="1760" spans="1:40" ht="14.5">
      <c r="A1760" s="74"/>
      <c r="B1760" s="74"/>
      <c r="C1760" s="74"/>
      <c r="D1760" s="74"/>
      <c r="E1760" s="74"/>
      <c r="F1760" s="74"/>
      <c r="G1760" s="74"/>
      <c r="H1760" s="74"/>
      <c r="I1760" s="74"/>
      <c r="J1760" s="74"/>
      <c r="K1760" s="74"/>
      <c r="L1760" s="74"/>
      <c r="M1760" s="74"/>
      <c r="N1760" s="74"/>
      <c r="O1760" s="74"/>
      <c r="P1760" s="74"/>
      <c r="Q1760" s="74"/>
      <c r="R1760" s="74"/>
      <c r="S1760" s="74"/>
      <c r="T1760" s="74"/>
      <c r="U1760" s="74"/>
      <c r="V1760" s="21"/>
      <c r="W1760" s="21"/>
      <c r="X1760" s="21"/>
      <c r="Y1760" s="21"/>
      <c r="Z1760" s="21"/>
      <c r="AA1760" s="21"/>
      <c r="AB1760" s="21"/>
      <c r="AC1760" s="21"/>
      <c r="AD1760" s="21"/>
      <c r="AE1760" s="21"/>
      <c r="AF1760" s="21"/>
      <c r="AG1760" s="21"/>
      <c r="AH1760" s="21"/>
      <c r="AI1760" s="21"/>
      <c r="AJ1760" s="21"/>
      <c r="AK1760" s="21"/>
      <c r="AL1760" s="21"/>
      <c r="AM1760" s="21"/>
      <c r="AN1760" s="21"/>
    </row>
    <row r="1761" spans="1:40" ht="14.5">
      <c r="A1761" s="74"/>
      <c r="B1761" s="74"/>
      <c r="C1761" s="74"/>
      <c r="D1761" s="74"/>
      <c r="E1761" s="74"/>
      <c r="F1761" s="74"/>
      <c r="G1761" s="74"/>
      <c r="H1761" s="74"/>
      <c r="I1761" s="74"/>
      <c r="J1761" s="74"/>
      <c r="K1761" s="74"/>
      <c r="L1761" s="74"/>
      <c r="M1761" s="74"/>
      <c r="N1761" s="74"/>
      <c r="O1761" s="74"/>
      <c r="P1761" s="74"/>
      <c r="Q1761" s="74"/>
      <c r="R1761" s="74"/>
      <c r="S1761" s="74"/>
      <c r="T1761" s="74"/>
      <c r="U1761" s="74"/>
      <c r="V1761" s="21"/>
      <c r="W1761" s="21"/>
      <c r="X1761" s="21"/>
      <c r="Y1761" s="21"/>
      <c r="Z1761" s="21"/>
      <c r="AA1761" s="21"/>
      <c r="AB1761" s="21"/>
      <c r="AC1761" s="21"/>
      <c r="AD1761" s="21"/>
      <c r="AE1761" s="21"/>
      <c r="AF1761" s="21"/>
      <c r="AG1761" s="21"/>
      <c r="AH1761" s="21"/>
      <c r="AI1761" s="21"/>
      <c r="AJ1761" s="21"/>
      <c r="AK1761" s="21"/>
      <c r="AL1761" s="21"/>
      <c r="AM1761" s="21"/>
      <c r="AN1761" s="21"/>
    </row>
    <row r="1762" spans="1:40" ht="14.5">
      <c r="A1762" s="74"/>
      <c r="B1762" s="74"/>
      <c r="C1762" s="74"/>
      <c r="D1762" s="74"/>
      <c r="E1762" s="74"/>
      <c r="F1762" s="74"/>
      <c r="G1762" s="74"/>
      <c r="H1762" s="74"/>
      <c r="I1762" s="74"/>
      <c r="J1762" s="74"/>
      <c r="K1762" s="74"/>
      <c r="L1762" s="74"/>
      <c r="M1762" s="74"/>
      <c r="N1762" s="74"/>
      <c r="O1762" s="74"/>
      <c r="P1762" s="74"/>
      <c r="Q1762" s="74"/>
      <c r="R1762" s="74"/>
      <c r="S1762" s="74"/>
      <c r="T1762" s="74"/>
      <c r="U1762" s="74"/>
      <c r="V1762" s="21"/>
      <c r="W1762" s="21"/>
      <c r="X1762" s="21"/>
      <c r="Y1762" s="21"/>
      <c r="Z1762" s="21"/>
      <c r="AA1762" s="21"/>
      <c r="AB1762" s="21"/>
      <c r="AC1762" s="21"/>
      <c r="AD1762" s="21"/>
      <c r="AE1762" s="21"/>
      <c r="AF1762" s="21"/>
      <c r="AG1762" s="21"/>
      <c r="AH1762" s="21"/>
      <c r="AI1762" s="21"/>
      <c r="AJ1762" s="21"/>
      <c r="AK1762" s="21"/>
      <c r="AL1762" s="21"/>
      <c r="AM1762" s="21"/>
      <c r="AN1762" s="21"/>
    </row>
    <row r="1763" spans="1:40" ht="14.5">
      <c r="A1763" s="74"/>
      <c r="B1763" s="74"/>
      <c r="C1763" s="74"/>
      <c r="D1763" s="74"/>
      <c r="E1763" s="74"/>
      <c r="F1763" s="74"/>
      <c r="G1763" s="74"/>
      <c r="H1763" s="74"/>
      <c r="I1763" s="74"/>
      <c r="J1763" s="74"/>
      <c r="K1763" s="74"/>
      <c r="L1763" s="74"/>
      <c r="M1763" s="74"/>
      <c r="N1763" s="74"/>
      <c r="O1763" s="74"/>
      <c r="P1763" s="74"/>
      <c r="Q1763" s="74"/>
      <c r="R1763" s="74"/>
      <c r="S1763" s="74"/>
      <c r="T1763" s="74"/>
      <c r="U1763" s="74"/>
      <c r="V1763" s="21"/>
      <c r="W1763" s="21"/>
      <c r="X1763" s="21"/>
      <c r="Y1763" s="21"/>
      <c r="Z1763" s="21"/>
      <c r="AA1763" s="21"/>
      <c r="AB1763" s="21"/>
      <c r="AC1763" s="21"/>
      <c r="AD1763" s="21"/>
      <c r="AE1763" s="21"/>
      <c r="AF1763" s="21"/>
      <c r="AG1763" s="21"/>
      <c r="AH1763" s="21"/>
      <c r="AI1763" s="21"/>
      <c r="AJ1763" s="21"/>
      <c r="AK1763" s="21"/>
      <c r="AL1763" s="21"/>
      <c r="AM1763" s="21"/>
      <c r="AN1763" s="21"/>
    </row>
    <row r="1764" spans="1:40" ht="14.5">
      <c r="A1764" s="74"/>
      <c r="B1764" s="74"/>
      <c r="C1764" s="74"/>
      <c r="D1764" s="74"/>
      <c r="E1764" s="74"/>
      <c r="F1764" s="74"/>
      <c r="G1764" s="74"/>
      <c r="H1764" s="74"/>
      <c r="I1764" s="74"/>
      <c r="J1764" s="74"/>
      <c r="K1764" s="74"/>
      <c r="L1764" s="74"/>
      <c r="M1764" s="74"/>
      <c r="N1764" s="74"/>
      <c r="O1764" s="74"/>
      <c r="P1764" s="74"/>
      <c r="Q1764" s="74"/>
      <c r="R1764" s="74"/>
      <c r="S1764" s="74"/>
      <c r="T1764" s="74"/>
      <c r="U1764" s="74"/>
      <c r="V1764" s="21"/>
      <c r="W1764" s="21"/>
      <c r="X1764" s="21"/>
      <c r="Y1764" s="21"/>
      <c r="Z1764" s="21"/>
      <c r="AA1764" s="21"/>
      <c r="AB1764" s="21"/>
      <c r="AC1764" s="21"/>
      <c r="AD1764" s="21"/>
      <c r="AE1764" s="21"/>
      <c r="AF1764" s="21"/>
      <c r="AG1764" s="21"/>
      <c r="AH1764" s="21"/>
      <c r="AI1764" s="21"/>
      <c r="AJ1764" s="21"/>
      <c r="AK1764" s="21"/>
      <c r="AL1764" s="21"/>
      <c r="AM1764" s="21"/>
      <c r="AN1764" s="21"/>
    </row>
    <row r="1765" spans="1:40" ht="14.5">
      <c r="A1765" s="74"/>
      <c r="B1765" s="74"/>
      <c r="C1765" s="74"/>
      <c r="D1765" s="74"/>
      <c r="E1765" s="74"/>
      <c r="F1765" s="74"/>
      <c r="G1765" s="74"/>
      <c r="H1765" s="74"/>
      <c r="I1765" s="74"/>
      <c r="J1765" s="74"/>
      <c r="K1765" s="74"/>
      <c r="L1765" s="74"/>
      <c r="M1765" s="74"/>
      <c r="N1765" s="74"/>
      <c r="O1765" s="74"/>
      <c r="P1765" s="74"/>
      <c r="Q1765" s="74"/>
      <c r="R1765" s="74"/>
      <c r="S1765" s="74"/>
      <c r="T1765" s="74"/>
      <c r="U1765" s="74"/>
      <c r="V1765" s="21"/>
      <c r="W1765" s="21"/>
      <c r="X1765" s="21"/>
      <c r="Y1765" s="21"/>
      <c r="Z1765" s="21"/>
      <c r="AA1765" s="21"/>
      <c r="AB1765" s="21"/>
      <c r="AC1765" s="21"/>
      <c r="AD1765" s="21"/>
      <c r="AE1765" s="21"/>
      <c r="AF1765" s="21"/>
      <c r="AG1765" s="21"/>
      <c r="AH1765" s="21"/>
      <c r="AI1765" s="21"/>
      <c r="AJ1765" s="21"/>
      <c r="AK1765" s="21"/>
      <c r="AL1765" s="21"/>
      <c r="AM1765" s="21"/>
      <c r="AN1765" s="21"/>
    </row>
    <row r="1766" spans="1:40" ht="14.5">
      <c r="A1766" s="74"/>
      <c r="B1766" s="74"/>
      <c r="C1766" s="74"/>
      <c r="D1766" s="74"/>
      <c r="E1766" s="74"/>
      <c r="F1766" s="74"/>
      <c r="G1766" s="74"/>
      <c r="H1766" s="74"/>
      <c r="I1766" s="74"/>
      <c r="J1766" s="74"/>
      <c r="K1766" s="74"/>
      <c r="L1766" s="74"/>
      <c r="M1766" s="74"/>
      <c r="N1766" s="74"/>
      <c r="O1766" s="74"/>
      <c r="P1766" s="74"/>
      <c r="Q1766" s="74"/>
      <c r="R1766" s="74"/>
      <c r="S1766" s="74"/>
      <c r="T1766" s="74"/>
      <c r="U1766" s="74"/>
      <c r="V1766" s="21"/>
      <c r="W1766" s="21"/>
      <c r="X1766" s="21"/>
      <c r="Y1766" s="21"/>
      <c r="Z1766" s="21"/>
      <c r="AA1766" s="21"/>
      <c r="AB1766" s="21"/>
      <c r="AC1766" s="21"/>
      <c r="AD1766" s="21"/>
      <c r="AE1766" s="21"/>
      <c r="AF1766" s="21"/>
      <c r="AG1766" s="21"/>
      <c r="AH1766" s="21"/>
      <c r="AI1766" s="21"/>
      <c r="AJ1766" s="21"/>
      <c r="AK1766" s="21"/>
      <c r="AL1766" s="21"/>
      <c r="AM1766" s="21"/>
      <c r="AN1766" s="21"/>
    </row>
    <row r="1767" spans="1:40" ht="14.5">
      <c r="A1767" s="74"/>
      <c r="B1767" s="74"/>
      <c r="C1767" s="74"/>
      <c r="D1767" s="74"/>
      <c r="E1767" s="74"/>
      <c r="F1767" s="74"/>
      <c r="G1767" s="74"/>
      <c r="H1767" s="74"/>
      <c r="I1767" s="74"/>
      <c r="J1767" s="74"/>
      <c r="K1767" s="74"/>
      <c r="L1767" s="74"/>
      <c r="M1767" s="74"/>
      <c r="N1767" s="74"/>
      <c r="O1767" s="74"/>
      <c r="P1767" s="74"/>
      <c r="Q1767" s="74"/>
      <c r="R1767" s="74"/>
      <c r="S1767" s="74"/>
      <c r="T1767" s="74"/>
      <c r="U1767" s="74"/>
      <c r="V1767" s="21"/>
      <c r="W1767" s="21"/>
      <c r="X1767" s="21"/>
      <c r="Y1767" s="21"/>
      <c r="Z1767" s="21"/>
      <c r="AA1767" s="21"/>
      <c r="AB1767" s="21"/>
      <c r="AC1767" s="21"/>
      <c r="AD1767" s="21"/>
      <c r="AE1767" s="21"/>
      <c r="AF1767" s="21"/>
      <c r="AG1767" s="21"/>
      <c r="AH1767" s="21"/>
      <c r="AI1767" s="21"/>
      <c r="AJ1767" s="21"/>
      <c r="AK1767" s="21"/>
      <c r="AL1767" s="21"/>
      <c r="AM1767" s="21"/>
      <c r="AN1767" s="21"/>
    </row>
    <row r="1768" spans="1:40" ht="14.5">
      <c r="A1768" s="74"/>
      <c r="B1768" s="74"/>
      <c r="C1768" s="74"/>
      <c r="D1768" s="74"/>
      <c r="E1768" s="74"/>
      <c r="F1768" s="74"/>
      <c r="G1768" s="74"/>
      <c r="H1768" s="74"/>
      <c r="I1768" s="74"/>
      <c r="J1768" s="74"/>
      <c r="K1768" s="74"/>
      <c r="L1768" s="74"/>
      <c r="M1768" s="74"/>
      <c r="N1768" s="74"/>
      <c r="O1768" s="74"/>
      <c r="P1768" s="74"/>
      <c r="Q1768" s="74"/>
      <c r="R1768" s="74"/>
      <c r="S1768" s="74"/>
      <c r="T1768" s="74"/>
      <c r="U1768" s="74"/>
      <c r="V1768" s="21"/>
      <c r="W1768" s="21"/>
      <c r="X1768" s="21"/>
      <c r="Y1768" s="21"/>
      <c r="Z1768" s="21"/>
      <c r="AA1768" s="21"/>
      <c r="AB1768" s="21"/>
      <c r="AC1768" s="21"/>
      <c r="AD1768" s="21"/>
      <c r="AE1768" s="21"/>
      <c r="AF1768" s="21"/>
      <c r="AG1768" s="21"/>
      <c r="AH1768" s="21"/>
      <c r="AI1768" s="21"/>
      <c r="AJ1768" s="21"/>
      <c r="AK1768" s="21"/>
      <c r="AL1768" s="21"/>
      <c r="AM1768" s="21"/>
      <c r="AN1768" s="21"/>
    </row>
    <row r="1769" spans="1:40" ht="14.5">
      <c r="A1769" s="74"/>
      <c r="B1769" s="74"/>
      <c r="C1769" s="74"/>
      <c r="D1769" s="74"/>
      <c r="E1769" s="74"/>
      <c r="F1769" s="74"/>
      <c r="G1769" s="74"/>
      <c r="H1769" s="74"/>
      <c r="I1769" s="74"/>
      <c r="J1769" s="74"/>
      <c r="K1769" s="74"/>
      <c r="L1769" s="74"/>
      <c r="M1769" s="74"/>
      <c r="N1769" s="74"/>
      <c r="O1769" s="74"/>
      <c r="P1769" s="74"/>
      <c r="Q1769" s="74"/>
      <c r="R1769" s="74"/>
      <c r="S1769" s="74"/>
      <c r="T1769" s="74"/>
      <c r="U1769" s="74"/>
      <c r="V1769" s="21"/>
      <c r="W1769" s="21"/>
      <c r="X1769" s="21"/>
      <c r="Y1769" s="21"/>
      <c r="Z1769" s="21"/>
      <c r="AA1769" s="21"/>
      <c r="AB1769" s="21"/>
      <c r="AC1769" s="21"/>
      <c r="AD1769" s="21"/>
      <c r="AE1769" s="21"/>
      <c r="AF1769" s="21"/>
      <c r="AG1769" s="21"/>
      <c r="AH1769" s="21"/>
      <c r="AI1769" s="21"/>
      <c r="AJ1769" s="21"/>
      <c r="AK1769" s="21"/>
      <c r="AL1769" s="21"/>
      <c r="AM1769" s="21"/>
      <c r="AN1769" s="21"/>
    </row>
    <row r="1770" spans="1:40" ht="14.5">
      <c r="A1770" s="74"/>
      <c r="B1770" s="74"/>
      <c r="C1770" s="74"/>
      <c r="D1770" s="74"/>
      <c r="E1770" s="74"/>
      <c r="F1770" s="74"/>
      <c r="G1770" s="74"/>
      <c r="H1770" s="74"/>
      <c r="I1770" s="74"/>
      <c r="J1770" s="74"/>
      <c r="K1770" s="74"/>
      <c r="L1770" s="74"/>
      <c r="M1770" s="74"/>
      <c r="N1770" s="74"/>
      <c r="O1770" s="74"/>
      <c r="P1770" s="74"/>
      <c r="Q1770" s="74"/>
      <c r="R1770" s="74"/>
      <c r="S1770" s="74"/>
      <c r="T1770" s="74"/>
      <c r="U1770" s="74"/>
      <c r="V1770" s="21"/>
      <c r="W1770" s="21"/>
      <c r="X1770" s="21"/>
      <c r="Y1770" s="21"/>
      <c r="Z1770" s="21"/>
      <c r="AA1770" s="21"/>
      <c r="AB1770" s="21"/>
      <c r="AC1770" s="21"/>
      <c r="AD1770" s="21"/>
      <c r="AE1770" s="21"/>
      <c r="AF1770" s="21"/>
      <c r="AG1770" s="21"/>
      <c r="AH1770" s="21"/>
      <c r="AI1770" s="21"/>
      <c r="AJ1770" s="21"/>
      <c r="AK1770" s="21"/>
      <c r="AL1770" s="21"/>
      <c r="AM1770" s="21"/>
      <c r="AN1770" s="21"/>
    </row>
    <row r="1771" spans="1:40" ht="14.5">
      <c r="A1771" s="74"/>
      <c r="B1771" s="74"/>
      <c r="C1771" s="74"/>
      <c r="D1771" s="74"/>
      <c r="E1771" s="74"/>
      <c r="F1771" s="74"/>
      <c r="G1771" s="74"/>
      <c r="H1771" s="74"/>
      <c r="I1771" s="74"/>
      <c r="J1771" s="74"/>
      <c r="K1771" s="74"/>
      <c r="L1771" s="74"/>
      <c r="M1771" s="74"/>
      <c r="N1771" s="74"/>
      <c r="O1771" s="74"/>
      <c r="P1771" s="74"/>
      <c r="Q1771" s="74"/>
      <c r="R1771" s="74"/>
      <c r="S1771" s="74"/>
      <c r="T1771" s="74"/>
      <c r="U1771" s="74"/>
      <c r="V1771" s="21"/>
      <c r="W1771" s="21"/>
      <c r="X1771" s="21"/>
      <c r="Y1771" s="21"/>
      <c r="Z1771" s="21"/>
      <c r="AA1771" s="21"/>
      <c r="AB1771" s="21"/>
      <c r="AC1771" s="21"/>
      <c r="AD1771" s="21"/>
      <c r="AE1771" s="21"/>
      <c r="AF1771" s="21"/>
      <c r="AG1771" s="21"/>
      <c r="AH1771" s="21"/>
      <c r="AI1771" s="21"/>
      <c r="AJ1771" s="21"/>
      <c r="AK1771" s="21"/>
      <c r="AL1771" s="21"/>
      <c r="AM1771" s="21"/>
      <c r="AN1771" s="21"/>
    </row>
    <row r="1772" spans="1:40" ht="14.5">
      <c r="A1772" s="74"/>
      <c r="B1772" s="74"/>
      <c r="C1772" s="74"/>
      <c r="D1772" s="74"/>
      <c r="E1772" s="74"/>
      <c r="F1772" s="74"/>
      <c r="G1772" s="74"/>
      <c r="H1772" s="74"/>
      <c r="I1772" s="74"/>
      <c r="J1772" s="74"/>
      <c r="K1772" s="74"/>
      <c r="L1772" s="74"/>
      <c r="M1772" s="74"/>
      <c r="N1772" s="74"/>
      <c r="O1772" s="74"/>
      <c r="P1772" s="74"/>
      <c r="Q1772" s="74"/>
      <c r="R1772" s="74"/>
      <c r="S1772" s="74"/>
      <c r="T1772" s="74"/>
      <c r="U1772" s="74"/>
      <c r="V1772" s="21"/>
      <c r="W1772" s="21"/>
      <c r="X1772" s="21"/>
      <c r="Y1772" s="21"/>
      <c r="Z1772" s="21"/>
      <c r="AA1772" s="21"/>
      <c r="AB1772" s="21"/>
      <c r="AC1772" s="21"/>
      <c r="AD1772" s="21"/>
      <c r="AE1772" s="21"/>
      <c r="AF1772" s="21"/>
      <c r="AG1772" s="21"/>
      <c r="AH1772" s="21"/>
      <c r="AI1772" s="21"/>
      <c r="AJ1772" s="21"/>
      <c r="AK1772" s="21"/>
      <c r="AL1772" s="21"/>
      <c r="AM1772" s="21"/>
      <c r="AN1772" s="21"/>
    </row>
    <row r="1773" spans="1:40" ht="14.5">
      <c r="A1773" s="74"/>
      <c r="B1773" s="74"/>
      <c r="C1773" s="74"/>
      <c r="D1773" s="74"/>
      <c r="E1773" s="74"/>
      <c r="F1773" s="74"/>
      <c r="G1773" s="74"/>
      <c r="H1773" s="74"/>
      <c r="I1773" s="74"/>
      <c r="J1773" s="74"/>
      <c r="K1773" s="74"/>
      <c r="L1773" s="74"/>
      <c r="M1773" s="74"/>
      <c r="N1773" s="74"/>
      <c r="O1773" s="74"/>
      <c r="P1773" s="74"/>
      <c r="Q1773" s="74"/>
      <c r="R1773" s="74"/>
      <c r="S1773" s="74"/>
      <c r="T1773" s="74"/>
      <c r="U1773" s="74"/>
      <c r="V1773" s="21"/>
      <c r="W1773" s="21"/>
      <c r="X1773" s="21"/>
      <c r="Y1773" s="21"/>
      <c r="Z1773" s="21"/>
      <c r="AA1773" s="21"/>
      <c r="AB1773" s="21"/>
      <c r="AC1773" s="21"/>
      <c r="AD1773" s="21"/>
      <c r="AE1773" s="21"/>
      <c r="AF1773" s="21"/>
      <c r="AG1773" s="21"/>
      <c r="AH1773" s="21"/>
      <c r="AI1773" s="21"/>
      <c r="AJ1773" s="21"/>
      <c r="AK1773" s="21"/>
      <c r="AL1773" s="21"/>
      <c r="AM1773" s="21"/>
      <c r="AN1773" s="21"/>
    </row>
    <row r="1774" spans="1:40" ht="14.5">
      <c r="A1774" s="74"/>
      <c r="B1774" s="74"/>
      <c r="C1774" s="74"/>
      <c r="D1774" s="74"/>
      <c r="E1774" s="74"/>
      <c r="F1774" s="74"/>
      <c r="G1774" s="74"/>
      <c r="H1774" s="74"/>
      <c r="I1774" s="74"/>
      <c r="J1774" s="74"/>
      <c r="K1774" s="74"/>
      <c r="L1774" s="74"/>
      <c r="M1774" s="74"/>
      <c r="N1774" s="74"/>
      <c r="O1774" s="74"/>
      <c r="P1774" s="74"/>
      <c r="Q1774" s="74"/>
      <c r="R1774" s="74"/>
      <c r="S1774" s="74"/>
      <c r="T1774" s="74"/>
      <c r="U1774" s="74"/>
      <c r="V1774" s="21"/>
      <c r="W1774" s="21"/>
      <c r="X1774" s="21"/>
      <c r="Y1774" s="21"/>
      <c r="Z1774" s="21"/>
      <c r="AA1774" s="21"/>
      <c r="AB1774" s="21"/>
      <c r="AC1774" s="21"/>
      <c r="AD1774" s="21"/>
      <c r="AE1774" s="21"/>
      <c r="AF1774" s="21"/>
      <c r="AG1774" s="21"/>
      <c r="AH1774" s="21"/>
      <c r="AI1774" s="21"/>
      <c r="AJ1774" s="21"/>
      <c r="AK1774" s="21"/>
      <c r="AL1774" s="21"/>
      <c r="AM1774" s="21"/>
      <c r="AN1774" s="21"/>
    </row>
    <row r="1775" spans="1:40" ht="14.5">
      <c r="A1775" s="74"/>
      <c r="B1775" s="74"/>
      <c r="C1775" s="74"/>
      <c r="D1775" s="74"/>
      <c r="E1775" s="74"/>
      <c r="F1775" s="74"/>
      <c r="G1775" s="74"/>
      <c r="H1775" s="74"/>
      <c r="I1775" s="74"/>
      <c r="J1775" s="74"/>
      <c r="K1775" s="74"/>
      <c r="L1775" s="74"/>
      <c r="M1775" s="74"/>
      <c r="N1775" s="74"/>
      <c r="O1775" s="74"/>
      <c r="P1775" s="74"/>
      <c r="Q1775" s="74"/>
      <c r="R1775" s="74"/>
      <c r="S1775" s="74"/>
      <c r="T1775" s="74"/>
      <c r="U1775" s="74"/>
      <c r="V1775" s="21"/>
      <c r="W1775" s="21"/>
      <c r="X1775" s="21"/>
      <c r="Y1775" s="21"/>
      <c r="Z1775" s="21"/>
      <c r="AA1775" s="21"/>
      <c r="AB1775" s="21"/>
      <c r="AC1775" s="21"/>
      <c r="AD1775" s="21"/>
      <c r="AE1775" s="21"/>
      <c r="AF1775" s="21"/>
      <c r="AG1775" s="21"/>
      <c r="AH1775" s="21"/>
      <c r="AI1775" s="21"/>
      <c r="AJ1775" s="21"/>
      <c r="AK1775" s="21"/>
      <c r="AL1775" s="21"/>
      <c r="AM1775" s="21"/>
      <c r="AN1775" s="21"/>
    </row>
    <row r="1776" spans="1:40" ht="14.5">
      <c r="A1776" s="74"/>
      <c r="B1776" s="74"/>
      <c r="C1776" s="74"/>
      <c r="D1776" s="74"/>
      <c r="E1776" s="74"/>
      <c r="F1776" s="74"/>
      <c r="G1776" s="74"/>
      <c r="H1776" s="74"/>
      <c r="I1776" s="74"/>
      <c r="J1776" s="74"/>
      <c r="K1776" s="74"/>
      <c r="L1776" s="74"/>
      <c r="M1776" s="74"/>
      <c r="N1776" s="74"/>
      <c r="O1776" s="74"/>
      <c r="P1776" s="74"/>
      <c r="Q1776" s="74"/>
      <c r="R1776" s="74"/>
      <c r="S1776" s="74"/>
      <c r="T1776" s="74"/>
      <c r="U1776" s="74"/>
      <c r="V1776" s="21"/>
      <c r="W1776" s="21"/>
      <c r="X1776" s="21"/>
      <c r="Y1776" s="21"/>
      <c r="Z1776" s="21"/>
      <c r="AA1776" s="21"/>
      <c r="AB1776" s="21"/>
      <c r="AC1776" s="21"/>
      <c r="AD1776" s="21"/>
      <c r="AE1776" s="21"/>
      <c r="AF1776" s="21"/>
      <c r="AG1776" s="21"/>
      <c r="AH1776" s="21"/>
      <c r="AI1776" s="21"/>
      <c r="AJ1776" s="21"/>
      <c r="AK1776" s="21"/>
      <c r="AL1776" s="21"/>
      <c r="AM1776" s="21"/>
      <c r="AN1776" s="21"/>
    </row>
    <row r="1777" spans="1:40" ht="14.5">
      <c r="A1777" s="74"/>
      <c r="B1777" s="74"/>
      <c r="C1777" s="74"/>
      <c r="D1777" s="74"/>
      <c r="E1777" s="74"/>
      <c r="F1777" s="74"/>
      <c r="G1777" s="74"/>
      <c r="H1777" s="74"/>
      <c r="I1777" s="74"/>
      <c r="J1777" s="74"/>
      <c r="K1777" s="74"/>
      <c r="L1777" s="74"/>
      <c r="M1777" s="74"/>
      <c r="N1777" s="74"/>
      <c r="O1777" s="74"/>
      <c r="P1777" s="74"/>
      <c r="Q1777" s="74"/>
      <c r="R1777" s="74"/>
      <c r="S1777" s="74"/>
      <c r="T1777" s="74"/>
      <c r="U1777" s="74"/>
      <c r="V1777" s="21"/>
      <c r="W1777" s="21"/>
      <c r="X1777" s="21"/>
      <c r="Y1777" s="21"/>
      <c r="Z1777" s="21"/>
      <c r="AA1777" s="21"/>
      <c r="AB1777" s="21"/>
      <c r="AC1777" s="21"/>
      <c r="AD1777" s="21"/>
      <c r="AE1777" s="21"/>
      <c r="AF1777" s="21"/>
      <c r="AG1777" s="21"/>
      <c r="AH1777" s="21"/>
      <c r="AI1777" s="21"/>
      <c r="AJ1777" s="21"/>
      <c r="AK1777" s="21"/>
      <c r="AL1777" s="21"/>
      <c r="AM1777" s="21"/>
      <c r="AN1777" s="21"/>
    </row>
    <row r="1778" spans="1:40" ht="14.5">
      <c r="A1778" s="74"/>
      <c r="B1778" s="74"/>
      <c r="C1778" s="74"/>
      <c r="D1778" s="74"/>
      <c r="E1778" s="74"/>
      <c r="F1778" s="74"/>
      <c r="G1778" s="74"/>
      <c r="H1778" s="74"/>
      <c r="I1778" s="74"/>
      <c r="J1778" s="74"/>
      <c r="K1778" s="74"/>
      <c r="L1778" s="74"/>
      <c r="M1778" s="74"/>
      <c r="N1778" s="74"/>
      <c r="O1778" s="74"/>
      <c r="P1778" s="74"/>
      <c r="Q1778" s="74"/>
      <c r="R1778" s="74"/>
      <c r="S1778" s="74"/>
      <c r="T1778" s="74"/>
      <c r="U1778" s="74"/>
      <c r="V1778" s="21"/>
      <c r="W1778" s="21"/>
      <c r="X1778" s="21"/>
      <c r="Y1778" s="21"/>
      <c r="Z1778" s="21"/>
      <c r="AA1778" s="21"/>
      <c r="AB1778" s="21"/>
      <c r="AC1778" s="21"/>
      <c r="AD1778" s="21"/>
      <c r="AE1778" s="21"/>
      <c r="AF1778" s="21"/>
      <c r="AG1778" s="21"/>
      <c r="AH1778" s="21"/>
      <c r="AI1778" s="21"/>
      <c r="AJ1778" s="21"/>
      <c r="AK1778" s="21"/>
      <c r="AL1778" s="21"/>
      <c r="AM1778" s="21"/>
      <c r="AN1778" s="21"/>
    </row>
    <row r="1779" spans="1:40" ht="14.5">
      <c r="A1779" s="74"/>
      <c r="B1779" s="74"/>
      <c r="C1779" s="74"/>
      <c r="D1779" s="74"/>
      <c r="E1779" s="74"/>
      <c r="F1779" s="74"/>
      <c r="G1779" s="74"/>
      <c r="H1779" s="74"/>
      <c r="I1779" s="74"/>
      <c r="J1779" s="74"/>
      <c r="K1779" s="74"/>
      <c r="L1779" s="74"/>
      <c r="M1779" s="74"/>
      <c r="N1779" s="74"/>
      <c r="O1779" s="74"/>
      <c r="P1779" s="74"/>
      <c r="Q1779" s="74"/>
      <c r="R1779" s="74"/>
      <c r="S1779" s="74"/>
      <c r="T1779" s="74"/>
      <c r="U1779" s="74"/>
      <c r="V1779" s="21"/>
      <c r="W1779" s="21"/>
      <c r="X1779" s="21"/>
      <c r="Y1779" s="21"/>
      <c r="Z1779" s="21"/>
      <c r="AA1779" s="21"/>
      <c r="AB1779" s="21"/>
      <c r="AC1779" s="21"/>
      <c r="AD1779" s="21"/>
      <c r="AE1779" s="21"/>
      <c r="AF1779" s="21"/>
      <c r="AG1779" s="21"/>
      <c r="AH1779" s="21"/>
      <c r="AI1779" s="21"/>
      <c r="AJ1779" s="21"/>
      <c r="AK1779" s="21"/>
      <c r="AL1779" s="21"/>
      <c r="AM1779" s="21"/>
      <c r="AN1779" s="21"/>
    </row>
    <row r="1780" spans="1:40" ht="14.5">
      <c r="A1780" s="74"/>
      <c r="B1780" s="74"/>
      <c r="C1780" s="74"/>
      <c r="D1780" s="74"/>
      <c r="E1780" s="74"/>
      <c r="F1780" s="74"/>
      <c r="G1780" s="74"/>
      <c r="H1780" s="74"/>
      <c r="I1780" s="74"/>
      <c r="J1780" s="74"/>
      <c r="K1780" s="74"/>
      <c r="L1780" s="74"/>
      <c r="M1780" s="74"/>
      <c r="N1780" s="74"/>
      <c r="O1780" s="74"/>
      <c r="P1780" s="74"/>
      <c r="Q1780" s="74"/>
      <c r="R1780" s="74"/>
      <c r="S1780" s="74"/>
      <c r="T1780" s="74"/>
      <c r="U1780" s="74"/>
      <c r="V1780" s="21"/>
      <c r="W1780" s="21"/>
      <c r="X1780" s="21"/>
      <c r="Y1780" s="21"/>
      <c r="Z1780" s="21"/>
      <c r="AA1780" s="21"/>
      <c r="AB1780" s="21"/>
      <c r="AC1780" s="21"/>
      <c r="AD1780" s="21"/>
      <c r="AE1780" s="21"/>
      <c r="AF1780" s="21"/>
      <c r="AG1780" s="21"/>
      <c r="AH1780" s="21"/>
      <c r="AI1780" s="21"/>
      <c r="AJ1780" s="21"/>
      <c r="AK1780" s="21"/>
      <c r="AL1780" s="21"/>
      <c r="AM1780" s="21"/>
      <c r="AN1780" s="21"/>
    </row>
    <row r="1781" spans="1:40" ht="14.5">
      <c r="A1781" s="74"/>
      <c r="B1781" s="74"/>
      <c r="C1781" s="74"/>
      <c r="D1781" s="74"/>
      <c r="E1781" s="74"/>
      <c r="F1781" s="74"/>
      <c r="G1781" s="74"/>
      <c r="H1781" s="74"/>
      <c r="I1781" s="74"/>
      <c r="J1781" s="74"/>
      <c r="K1781" s="74"/>
      <c r="L1781" s="74"/>
      <c r="M1781" s="74"/>
      <c r="N1781" s="74"/>
      <c r="O1781" s="74"/>
      <c r="P1781" s="74"/>
      <c r="Q1781" s="74"/>
      <c r="R1781" s="74"/>
      <c r="S1781" s="74"/>
      <c r="T1781" s="74"/>
      <c r="U1781" s="74"/>
      <c r="V1781" s="21"/>
      <c r="W1781" s="21"/>
      <c r="X1781" s="21"/>
      <c r="Y1781" s="21"/>
      <c r="Z1781" s="21"/>
      <c r="AA1781" s="21"/>
      <c r="AB1781" s="21"/>
      <c r="AC1781" s="21"/>
      <c r="AD1781" s="21"/>
      <c r="AE1781" s="21"/>
      <c r="AF1781" s="21"/>
      <c r="AG1781" s="21"/>
      <c r="AH1781" s="21"/>
      <c r="AI1781" s="21"/>
      <c r="AJ1781" s="21"/>
      <c r="AK1781" s="21"/>
      <c r="AL1781" s="21"/>
      <c r="AM1781" s="21"/>
      <c r="AN1781" s="21"/>
    </row>
    <row r="1782" spans="1:40" ht="14.5">
      <c r="A1782" s="74"/>
      <c r="B1782" s="74"/>
      <c r="C1782" s="74"/>
      <c r="D1782" s="74"/>
      <c r="E1782" s="74"/>
      <c r="F1782" s="74"/>
      <c r="G1782" s="74"/>
      <c r="H1782" s="74"/>
      <c r="I1782" s="74"/>
      <c r="J1782" s="74"/>
      <c r="K1782" s="74"/>
      <c r="L1782" s="74"/>
      <c r="M1782" s="74"/>
      <c r="N1782" s="74"/>
      <c r="O1782" s="74"/>
      <c r="P1782" s="74"/>
      <c r="Q1782" s="74"/>
      <c r="R1782" s="74"/>
      <c r="S1782" s="74"/>
      <c r="T1782" s="74"/>
      <c r="U1782" s="74"/>
      <c r="V1782" s="21"/>
      <c r="W1782" s="21"/>
      <c r="X1782" s="21"/>
      <c r="Y1782" s="21"/>
      <c r="Z1782" s="21"/>
      <c r="AA1782" s="21"/>
      <c r="AB1782" s="21"/>
      <c r="AC1782" s="21"/>
      <c r="AD1782" s="21"/>
      <c r="AE1782" s="21"/>
      <c r="AF1782" s="21"/>
      <c r="AG1782" s="21"/>
      <c r="AH1782" s="21"/>
      <c r="AI1782" s="21"/>
      <c r="AJ1782" s="21"/>
      <c r="AK1782" s="21"/>
      <c r="AL1782" s="21"/>
      <c r="AM1782" s="21"/>
      <c r="AN1782" s="21"/>
    </row>
    <row r="1783" spans="1:40" ht="14.5">
      <c r="A1783" s="74"/>
      <c r="B1783" s="74"/>
      <c r="C1783" s="74"/>
      <c r="D1783" s="74"/>
      <c r="E1783" s="74"/>
      <c r="F1783" s="74"/>
      <c r="G1783" s="74"/>
      <c r="H1783" s="74"/>
      <c r="I1783" s="74"/>
      <c r="J1783" s="74"/>
      <c r="K1783" s="74"/>
      <c r="L1783" s="74"/>
      <c r="M1783" s="74"/>
      <c r="N1783" s="74"/>
      <c r="O1783" s="74"/>
      <c r="P1783" s="74"/>
      <c r="Q1783" s="74"/>
      <c r="R1783" s="74"/>
      <c r="S1783" s="74"/>
      <c r="T1783" s="74"/>
      <c r="U1783" s="74"/>
      <c r="V1783" s="21"/>
      <c r="W1783" s="21"/>
      <c r="X1783" s="21"/>
      <c r="Y1783" s="21"/>
      <c r="Z1783" s="21"/>
      <c r="AA1783" s="21"/>
      <c r="AB1783" s="21"/>
      <c r="AC1783" s="21"/>
      <c r="AD1783" s="21"/>
      <c r="AE1783" s="21"/>
      <c r="AF1783" s="21"/>
      <c r="AG1783" s="21"/>
      <c r="AH1783" s="21"/>
      <c r="AI1783" s="21"/>
      <c r="AJ1783" s="21"/>
      <c r="AK1783" s="21"/>
      <c r="AL1783" s="21"/>
      <c r="AM1783" s="21"/>
      <c r="AN1783" s="21"/>
    </row>
    <row r="1784" spans="1:40" ht="14.5">
      <c r="A1784" s="74"/>
      <c r="B1784" s="74"/>
      <c r="C1784" s="74"/>
      <c r="D1784" s="74"/>
      <c r="E1784" s="74"/>
      <c r="F1784" s="74"/>
      <c r="G1784" s="74"/>
      <c r="H1784" s="74"/>
      <c r="I1784" s="74"/>
      <c r="J1784" s="74"/>
      <c r="K1784" s="74"/>
      <c r="L1784" s="74"/>
      <c r="M1784" s="74"/>
      <c r="N1784" s="74"/>
      <c r="O1784" s="74"/>
      <c r="P1784" s="74"/>
      <c r="Q1784" s="74"/>
      <c r="R1784" s="74"/>
      <c r="S1784" s="74"/>
      <c r="T1784" s="74"/>
      <c r="U1784" s="74"/>
      <c r="V1784" s="21"/>
      <c r="W1784" s="21"/>
      <c r="X1784" s="21"/>
      <c r="Y1784" s="21"/>
      <c r="Z1784" s="21"/>
      <c r="AA1784" s="21"/>
      <c r="AB1784" s="21"/>
      <c r="AC1784" s="21"/>
      <c r="AD1784" s="21"/>
      <c r="AE1784" s="21"/>
      <c r="AF1784" s="21"/>
      <c r="AG1784" s="21"/>
      <c r="AH1784" s="21"/>
      <c r="AI1784" s="21"/>
      <c r="AJ1784" s="21"/>
      <c r="AK1784" s="21"/>
      <c r="AL1784" s="21"/>
      <c r="AM1784" s="21"/>
      <c r="AN1784" s="21"/>
    </row>
    <row r="1785" spans="1:40" ht="14.5">
      <c r="A1785" s="74"/>
      <c r="B1785" s="74"/>
      <c r="C1785" s="74"/>
      <c r="D1785" s="74"/>
      <c r="E1785" s="74"/>
      <c r="F1785" s="74"/>
      <c r="G1785" s="74"/>
      <c r="H1785" s="74"/>
      <c r="I1785" s="74"/>
      <c r="J1785" s="74"/>
      <c r="K1785" s="74"/>
      <c r="L1785" s="74"/>
      <c r="M1785" s="74"/>
      <c r="N1785" s="74"/>
      <c r="O1785" s="74"/>
      <c r="P1785" s="74"/>
      <c r="Q1785" s="74"/>
      <c r="R1785" s="74"/>
      <c r="S1785" s="74"/>
      <c r="T1785" s="74"/>
      <c r="U1785" s="74"/>
      <c r="V1785" s="21"/>
      <c r="W1785" s="21"/>
      <c r="X1785" s="21"/>
      <c r="Y1785" s="21"/>
      <c r="Z1785" s="21"/>
      <c r="AA1785" s="21"/>
      <c r="AB1785" s="21"/>
      <c r="AC1785" s="21"/>
      <c r="AD1785" s="21"/>
      <c r="AE1785" s="21"/>
      <c r="AF1785" s="21"/>
      <c r="AG1785" s="21"/>
      <c r="AH1785" s="21"/>
      <c r="AI1785" s="21"/>
      <c r="AJ1785" s="21"/>
      <c r="AK1785" s="21"/>
      <c r="AL1785" s="21"/>
      <c r="AM1785" s="21"/>
      <c r="AN1785" s="21"/>
    </row>
    <row r="1786" spans="1:40" ht="14.5">
      <c r="A1786" s="74"/>
      <c r="B1786" s="74"/>
      <c r="C1786" s="74"/>
      <c r="D1786" s="74"/>
      <c r="E1786" s="74"/>
      <c r="F1786" s="74"/>
      <c r="G1786" s="74"/>
      <c r="H1786" s="74"/>
      <c r="I1786" s="74"/>
      <c r="J1786" s="74"/>
      <c r="K1786" s="74"/>
      <c r="L1786" s="74"/>
      <c r="M1786" s="74"/>
      <c r="N1786" s="74"/>
      <c r="O1786" s="74"/>
      <c r="P1786" s="74"/>
      <c r="Q1786" s="74"/>
      <c r="R1786" s="74"/>
      <c r="S1786" s="74"/>
      <c r="T1786" s="74"/>
      <c r="U1786" s="74"/>
      <c r="V1786" s="21"/>
      <c r="W1786" s="21"/>
      <c r="X1786" s="21"/>
      <c r="Y1786" s="21"/>
      <c r="Z1786" s="21"/>
      <c r="AA1786" s="21"/>
      <c r="AB1786" s="21"/>
      <c r="AC1786" s="21"/>
      <c r="AD1786" s="21"/>
      <c r="AE1786" s="21"/>
      <c r="AF1786" s="21"/>
      <c r="AG1786" s="21"/>
      <c r="AH1786" s="21"/>
      <c r="AI1786" s="21"/>
      <c r="AJ1786" s="21"/>
      <c r="AK1786" s="21"/>
      <c r="AL1786" s="21"/>
      <c r="AM1786" s="21"/>
      <c r="AN1786" s="21"/>
    </row>
    <row r="1787" spans="1:40" ht="14.5">
      <c r="A1787" s="74"/>
      <c r="B1787" s="74"/>
      <c r="C1787" s="74"/>
      <c r="D1787" s="74"/>
      <c r="E1787" s="74"/>
      <c r="F1787" s="74"/>
      <c r="G1787" s="74"/>
      <c r="H1787" s="74"/>
      <c r="I1787" s="74"/>
      <c r="J1787" s="74"/>
      <c r="K1787" s="74"/>
      <c r="L1787" s="74"/>
      <c r="M1787" s="74"/>
      <c r="N1787" s="74"/>
      <c r="O1787" s="74"/>
      <c r="P1787" s="74"/>
      <c r="Q1787" s="74"/>
      <c r="R1787" s="74"/>
      <c r="S1787" s="74"/>
      <c r="T1787" s="74"/>
      <c r="U1787" s="74"/>
      <c r="V1787" s="21"/>
      <c r="W1787" s="21"/>
      <c r="X1787" s="21"/>
      <c r="Y1787" s="21"/>
      <c r="Z1787" s="21"/>
      <c r="AA1787" s="21"/>
      <c r="AB1787" s="21"/>
      <c r="AC1787" s="21"/>
      <c r="AD1787" s="21"/>
      <c r="AE1787" s="21"/>
      <c r="AF1787" s="21"/>
      <c r="AG1787" s="21"/>
      <c r="AH1787" s="21"/>
      <c r="AI1787" s="21"/>
      <c r="AJ1787" s="21"/>
      <c r="AK1787" s="21"/>
      <c r="AL1787" s="21"/>
      <c r="AM1787" s="21"/>
      <c r="AN1787" s="21"/>
    </row>
    <row r="1788" spans="1:40" ht="14.5">
      <c r="A1788" s="74"/>
      <c r="B1788" s="74"/>
      <c r="C1788" s="74"/>
      <c r="D1788" s="74"/>
      <c r="E1788" s="74"/>
      <c r="F1788" s="74"/>
      <c r="G1788" s="74"/>
      <c r="H1788" s="74"/>
      <c r="I1788" s="74"/>
      <c r="J1788" s="74"/>
      <c r="K1788" s="74"/>
      <c r="L1788" s="74"/>
      <c r="M1788" s="74"/>
      <c r="N1788" s="74"/>
      <c r="O1788" s="74"/>
      <c r="P1788" s="74"/>
      <c r="Q1788" s="74"/>
      <c r="R1788" s="74"/>
      <c r="S1788" s="74"/>
      <c r="T1788" s="74"/>
      <c r="U1788" s="74"/>
      <c r="V1788" s="21"/>
      <c r="W1788" s="21"/>
      <c r="X1788" s="21"/>
      <c r="Y1788" s="21"/>
      <c r="Z1788" s="21"/>
      <c r="AA1788" s="21"/>
      <c r="AB1788" s="21"/>
      <c r="AC1788" s="21"/>
      <c r="AD1788" s="21"/>
      <c r="AE1788" s="21"/>
      <c r="AF1788" s="21"/>
      <c r="AG1788" s="21"/>
      <c r="AH1788" s="21"/>
      <c r="AI1788" s="21"/>
      <c r="AJ1788" s="21"/>
      <c r="AK1788" s="21"/>
      <c r="AL1788" s="21"/>
      <c r="AM1788" s="21"/>
      <c r="AN1788" s="21"/>
    </row>
    <row r="1789" spans="1:40" ht="14.5">
      <c r="A1789" s="74"/>
      <c r="B1789" s="74"/>
      <c r="C1789" s="74"/>
      <c r="D1789" s="74"/>
      <c r="E1789" s="74"/>
      <c r="F1789" s="74"/>
      <c r="G1789" s="74"/>
      <c r="H1789" s="74"/>
      <c r="I1789" s="74"/>
      <c r="J1789" s="74"/>
      <c r="K1789" s="74"/>
      <c r="L1789" s="74"/>
      <c r="M1789" s="74"/>
      <c r="N1789" s="74"/>
      <c r="O1789" s="74"/>
      <c r="P1789" s="74"/>
      <c r="Q1789" s="74"/>
      <c r="R1789" s="74"/>
      <c r="S1789" s="74"/>
      <c r="T1789" s="74"/>
      <c r="U1789" s="74"/>
      <c r="V1789" s="21"/>
      <c r="W1789" s="21"/>
      <c r="X1789" s="21"/>
      <c r="Y1789" s="21"/>
      <c r="Z1789" s="21"/>
      <c r="AA1789" s="21"/>
      <c r="AB1789" s="21"/>
      <c r="AC1789" s="21"/>
      <c r="AD1789" s="21"/>
      <c r="AE1789" s="21"/>
      <c r="AF1789" s="21"/>
      <c r="AG1789" s="21"/>
      <c r="AH1789" s="21"/>
      <c r="AI1789" s="21"/>
      <c r="AJ1789" s="21"/>
      <c r="AK1789" s="21"/>
      <c r="AL1789" s="21"/>
      <c r="AM1789" s="21"/>
      <c r="AN1789" s="21"/>
    </row>
    <row r="1790" spans="1:40" ht="14.5">
      <c r="A1790" s="74"/>
      <c r="B1790" s="74"/>
      <c r="C1790" s="74"/>
      <c r="D1790" s="74"/>
      <c r="E1790" s="74"/>
      <c r="F1790" s="74"/>
      <c r="G1790" s="74"/>
      <c r="H1790" s="74"/>
      <c r="I1790" s="74"/>
      <c r="J1790" s="74"/>
      <c r="K1790" s="74"/>
      <c r="L1790" s="74"/>
      <c r="M1790" s="74"/>
      <c r="N1790" s="74"/>
      <c r="O1790" s="74"/>
      <c r="P1790" s="74"/>
      <c r="Q1790" s="74"/>
      <c r="R1790" s="74"/>
      <c r="S1790" s="74"/>
      <c r="T1790" s="74"/>
      <c r="U1790" s="74"/>
      <c r="V1790" s="21"/>
      <c r="W1790" s="21"/>
      <c r="X1790" s="21"/>
      <c r="Y1790" s="21"/>
      <c r="Z1790" s="21"/>
      <c r="AA1790" s="21"/>
      <c r="AB1790" s="21"/>
      <c r="AC1790" s="21"/>
      <c r="AD1790" s="21"/>
      <c r="AE1790" s="21"/>
      <c r="AF1790" s="21"/>
      <c r="AG1790" s="21"/>
      <c r="AH1790" s="21"/>
      <c r="AI1790" s="21"/>
      <c r="AJ1790" s="21"/>
      <c r="AK1790" s="21"/>
      <c r="AL1790" s="21"/>
      <c r="AM1790" s="21"/>
      <c r="AN1790" s="21"/>
    </row>
    <row r="1791" spans="1:40" ht="14.5">
      <c r="A1791" s="74"/>
      <c r="B1791" s="74"/>
      <c r="C1791" s="74"/>
      <c r="D1791" s="74"/>
      <c r="E1791" s="74"/>
      <c r="F1791" s="74"/>
      <c r="G1791" s="74"/>
      <c r="H1791" s="74"/>
      <c r="I1791" s="74"/>
      <c r="J1791" s="74"/>
      <c r="K1791" s="74"/>
      <c r="L1791" s="74"/>
      <c r="M1791" s="74"/>
      <c r="N1791" s="74"/>
      <c r="O1791" s="74"/>
      <c r="P1791" s="74"/>
      <c r="Q1791" s="74"/>
      <c r="R1791" s="74"/>
      <c r="S1791" s="74"/>
      <c r="T1791" s="74"/>
      <c r="U1791" s="74"/>
      <c r="V1791" s="21"/>
      <c r="W1791" s="21"/>
      <c r="X1791" s="21"/>
      <c r="Y1791" s="21"/>
      <c r="Z1791" s="21"/>
      <c r="AA1791" s="21"/>
      <c r="AB1791" s="21"/>
      <c r="AC1791" s="21"/>
      <c r="AD1791" s="21"/>
      <c r="AE1791" s="21"/>
      <c r="AF1791" s="21"/>
      <c r="AG1791" s="21"/>
      <c r="AH1791" s="21"/>
      <c r="AI1791" s="21"/>
      <c r="AJ1791" s="21"/>
      <c r="AK1791" s="21"/>
      <c r="AL1791" s="21"/>
      <c r="AM1791" s="21"/>
      <c r="AN1791" s="21"/>
    </row>
    <row r="1792" spans="1:40" ht="14.5">
      <c r="A1792" s="74"/>
      <c r="B1792" s="74"/>
      <c r="C1792" s="74"/>
      <c r="D1792" s="74"/>
      <c r="E1792" s="74"/>
      <c r="F1792" s="74"/>
      <c r="G1792" s="74"/>
      <c r="H1792" s="74"/>
      <c r="I1792" s="74"/>
      <c r="J1792" s="74"/>
      <c r="K1792" s="74"/>
      <c r="L1792" s="74"/>
      <c r="M1792" s="74"/>
      <c r="N1792" s="74"/>
      <c r="O1792" s="74"/>
      <c r="P1792" s="74"/>
      <c r="Q1792" s="74"/>
      <c r="R1792" s="74"/>
      <c r="S1792" s="74"/>
      <c r="T1792" s="74"/>
      <c r="U1792" s="74"/>
      <c r="V1792" s="21"/>
      <c r="W1792" s="21"/>
      <c r="X1792" s="21"/>
      <c r="Y1792" s="21"/>
      <c r="Z1792" s="21"/>
      <c r="AA1792" s="21"/>
      <c r="AB1792" s="21"/>
      <c r="AC1792" s="21"/>
      <c r="AD1792" s="21"/>
      <c r="AE1792" s="21"/>
      <c r="AF1792" s="21"/>
      <c r="AG1792" s="21"/>
      <c r="AH1792" s="21"/>
      <c r="AI1792" s="21"/>
      <c r="AJ1792" s="21"/>
      <c r="AK1792" s="21"/>
      <c r="AL1792" s="21"/>
      <c r="AM1792" s="21"/>
      <c r="AN1792" s="21"/>
    </row>
    <row r="1793" spans="1:40" ht="14.5">
      <c r="A1793" s="74"/>
      <c r="B1793" s="74"/>
      <c r="C1793" s="74"/>
      <c r="D1793" s="74"/>
      <c r="E1793" s="74"/>
      <c r="F1793" s="74"/>
      <c r="G1793" s="74"/>
      <c r="H1793" s="74"/>
      <c r="I1793" s="74"/>
      <c r="J1793" s="74"/>
      <c r="K1793" s="74"/>
      <c r="L1793" s="74"/>
      <c r="M1793" s="74"/>
      <c r="N1793" s="74"/>
      <c r="O1793" s="74"/>
      <c r="P1793" s="74"/>
      <c r="Q1793" s="74"/>
      <c r="R1793" s="74"/>
      <c r="S1793" s="74"/>
      <c r="T1793" s="74"/>
      <c r="U1793" s="74"/>
      <c r="V1793" s="21"/>
      <c r="W1793" s="21"/>
      <c r="X1793" s="21"/>
      <c r="Y1793" s="21"/>
      <c r="Z1793" s="21"/>
      <c r="AA1793" s="21"/>
      <c r="AB1793" s="21"/>
      <c r="AC1793" s="21"/>
      <c r="AD1793" s="21"/>
      <c r="AE1793" s="21"/>
      <c r="AF1793" s="21"/>
      <c r="AG1793" s="21"/>
      <c r="AH1793" s="21"/>
      <c r="AI1793" s="21"/>
      <c r="AJ1793" s="21"/>
      <c r="AK1793" s="21"/>
      <c r="AL1793" s="21"/>
      <c r="AM1793" s="21"/>
      <c r="AN1793" s="21"/>
    </row>
    <row r="1794" spans="1:40" ht="14.5">
      <c r="A1794" s="74"/>
      <c r="B1794" s="74"/>
      <c r="C1794" s="74"/>
      <c r="D1794" s="74"/>
      <c r="E1794" s="74"/>
      <c r="F1794" s="74"/>
      <c r="G1794" s="74"/>
      <c r="H1794" s="74"/>
      <c r="I1794" s="74"/>
      <c r="J1794" s="74"/>
      <c r="K1794" s="74"/>
      <c r="L1794" s="74"/>
      <c r="M1794" s="74"/>
      <c r="N1794" s="74"/>
      <c r="O1794" s="74"/>
      <c r="P1794" s="74"/>
      <c r="Q1794" s="74"/>
      <c r="R1794" s="74"/>
      <c r="S1794" s="74"/>
      <c r="T1794" s="74"/>
      <c r="U1794" s="74"/>
      <c r="V1794" s="21"/>
      <c r="W1794" s="21"/>
      <c r="X1794" s="21"/>
      <c r="Y1794" s="21"/>
      <c r="Z1794" s="21"/>
      <c r="AA1794" s="21"/>
      <c r="AB1794" s="21"/>
      <c r="AC1794" s="21"/>
      <c r="AD1794" s="21"/>
      <c r="AE1794" s="21"/>
      <c r="AF1794" s="21"/>
      <c r="AG1794" s="21"/>
      <c r="AH1794" s="21"/>
      <c r="AI1794" s="21"/>
      <c r="AJ1794" s="21"/>
      <c r="AK1794" s="21"/>
      <c r="AL1794" s="21"/>
      <c r="AM1794" s="21"/>
      <c r="AN1794" s="21"/>
    </row>
    <row r="1795" spans="1:40" ht="14.5">
      <c r="A1795" s="74"/>
      <c r="B1795" s="74"/>
      <c r="C1795" s="74"/>
      <c r="D1795" s="74"/>
      <c r="E1795" s="74"/>
      <c r="F1795" s="74"/>
      <c r="G1795" s="74"/>
      <c r="H1795" s="74"/>
      <c r="I1795" s="74"/>
      <c r="J1795" s="74"/>
      <c r="K1795" s="74"/>
      <c r="L1795" s="74"/>
      <c r="M1795" s="74"/>
      <c r="N1795" s="74"/>
      <c r="O1795" s="74"/>
      <c r="P1795" s="74"/>
      <c r="Q1795" s="74"/>
      <c r="R1795" s="74"/>
      <c r="S1795" s="74"/>
      <c r="T1795" s="74"/>
      <c r="U1795" s="74"/>
      <c r="V1795" s="21"/>
      <c r="W1795" s="21"/>
      <c r="X1795" s="21"/>
      <c r="Y1795" s="21"/>
      <c r="Z1795" s="21"/>
      <c r="AA1795" s="21"/>
      <c r="AB1795" s="21"/>
      <c r="AC1795" s="21"/>
      <c r="AD1795" s="21"/>
      <c r="AE1795" s="21"/>
      <c r="AF1795" s="21"/>
      <c r="AG1795" s="21"/>
      <c r="AH1795" s="21"/>
      <c r="AI1795" s="21"/>
      <c r="AJ1795" s="21"/>
      <c r="AK1795" s="21"/>
      <c r="AL1795" s="21"/>
      <c r="AM1795" s="21"/>
      <c r="AN1795" s="21"/>
    </row>
    <row r="1796" spans="1:40" ht="14.5">
      <c r="A1796" s="74"/>
      <c r="B1796" s="74"/>
      <c r="C1796" s="74"/>
      <c r="D1796" s="74"/>
      <c r="E1796" s="74"/>
      <c r="F1796" s="74"/>
      <c r="G1796" s="74"/>
      <c r="H1796" s="74"/>
      <c r="I1796" s="74"/>
      <c r="J1796" s="74"/>
      <c r="K1796" s="74"/>
      <c r="L1796" s="74"/>
      <c r="M1796" s="74"/>
      <c r="N1796" s="74"/>
      <c r="O1796" s="74"/>
      <c r="P1796" s="74"/>
      <c r="Q1796" s="74"/>
      <c r="R1796" s="74"/>
      <c r="S1796" s="74"/>
      <c r="T1796" s="74"/>
      <c r="U1796" s="74"/>
      <c r="V1796" s="21"/>
      <c r="W1796" s="21"/>
      <c r="X1796" s="21"/>
      <c r="Y1796" s="21"/>
      <c r="Z1796" s="21"/>
      <c r="AA1796" s="21"/>
      <c r="AB1796" s="21"/>
      <c r="AC1796" s="21"/>
      <c r="AD1796" s="21"/>
      <c r="AE1796" s="21"/>
      <c r="AF1796" s="21"/>
      <c r="AG1796" s="21"/>
      <c r="AH1796" s="21"/>
      <c r="AI1796" s="21"/>
      <c r="AJ1796" s="21"/>
      <c r="AK1796" s="21"/>
      <c r="AL1796" s="21"/>
      <c r="AM1796" s="21"/>
      <c r="AN1796" s="21"/>
    </row>
    <row r="1797" spans="1:40" ht="14.5">
      <c r="A1797" s="74"/>
      <c r="B1797" s="74"/>
      <c r="C1797" s="74"/>
      <c r="D1797" s="74"/>
      <c r="E1797" s="74"/>
      <c r="F1797" s="74"/>
      <c r="G1797" s="74"/>
      <c r="H1797" s="74"/>
      <c r="I1797" s="74"/>
      <c r="J1797" s="74"/>
      <c r="K1797" s="74"/>
      <c r="L1797" s="74"/>
      <c r="M1797" s="74"/>
      <c r="N1797" s="74"/>
      <c r="O1797" s="74"/>
      <c r="P1797" s="74"/>
      <c r="Q1797" s="74"/>
      <c r="R1797" s="74"/>
      <c r="S1797" s="74"/>
      <c r="T1797" s="74"/>
      <c r="U1797" s="74"/>
      <c r="V1797" s="21"/>
      <c r="W1797" s="21"/>
      <c r="X1797" s="21"/>
      <c r="Y1797" s="21"/>
      <c r="Z1797" s="21"/>
      <c r="AA1797" s="21"/>
      <c r="AB1797" s="21"/>
      <c r="AC1797" s="21"/>
      <c r="AD1797" s="21"/>
      <c r="AE1797" s="21"/>
      <c r="AF1797" s="21"/>
      <c r="AG1797" s="21"/>
      <c r="AH1797" s="21"/>
      <c r="AI1797" s="21"/>
      <c r="AJ1797" s="21"/>
      <c r="AK1797" s="21"/>
      <c r="AL1797" s="21"/>
      <c r="AM1797" s="21"/>
      <c r="AN1797" s="21"/>
    </row>
    <row r="1798" spans="1:40" ht="14.5">
      <c r="A1798" s="74"/>
      <c r="B1798" s="74"/>
      <c r="C1798" s="74"/>
      <c r="D1798" s="74"/>
      <c r="E1798" s="74"/>
      <c r="F1798" s="74"/>
      <c r="G1798" s="74"/>
      <c r="H1798" s="74"/>
      <c r="I1798" s="74"/>
      <c r="J1798" s="74"/>
      <c r="K1798" s="74"/>
      <c r="L1798" s="74"/>
      <c r="M1798" s="74"/>
      <c r="N1798" s="74"/>
      <c r="O1798" s="74"/>
      <c r="P1798" s="74"/>
      <c r="Q1798" s="74"/>
      <c r="R1798" s="74"/>
      <c r="S1798" s="74"/>
      <c r="T1798" s="74"/>
      <c r="U1798" s="74"/>
      <c r="V1798" s="21"/>
      <c r="W1798" s="21"/>
      <c r="X1798" s="21"/>
      <c r="Y1798" s="21"/>
      <c r="Z1798" s="21"/>
      <c r="AA1798" s="21"/>
      <c r="AB1798" s="21"/>
      <c r="AC1798" s="21"/>
      <c r="AD1798" s="21"/>
      <c r="AE1798" s="21"/>
      <c r="AF1798" s="21"/>
      <c r="AG1798" s="21"/>
      <c r="AH1798" s="21"/>
      <c r="AI1798" s="21"/>
      <c r="AJ1798" s="21"/>
      <c r="AK1798" s="21"/>
      <c r="AL1798" s="21"/>
      <c r="AM1798" s="21"/>
      <c r="AN1798" s="21"/>
    </row>
    <row r="1799" spans="1:40" ht="14.5">
      <c r="A1799" s="74"/>
      <c r="B1799" s="74"/>
      <c r="C1799" s="74"/>
      <c r="D1799" s="74"/>
      <c r="E1799" s="74"/>
      <c r="F1799" s="74"/>
      <c r="G1799" s="74"/>
      <c r="H1799" s="74"/>
      <c r="I1799" s="74"/>
      <c r="J1799" s="74"/>
      <c r="K1799" s="74"/>
      <c r="L1799" s="74"/>
      <c r="M1799" s="74"/>
      <c r="N1799" s="74"/>
      <c r="O1799" s="74"/>
      <c r="P1799" s="74"/>
      <c r="Q1799" s="74"/>
      <c r="R1799" s="74"/>
      <c r="S1799" s="74"/>
      <c r="T1799" s="74"/>
      <c r="U1799" s="74"/>
      <c r="V1799" s="21"/>
      <c r="W1799" s="21"/>
      <c r="X1799" s="21"/>
      <c r="Y1799" s="21"/>
      <c r="Z1799" s="21"/>
      <c r="AA1799" s="21"/>
      <c r="AB1799" s="21"/>
      <c r="AC1799" s="21"/>
      <c r="AD1799" s="21"/>
      <c r="AE1799" s="21"/>
      <c r="AF1799" s="21"/>
      <c r="AG1799" s="21"/>
      <c r="AH1799" s="21"/>
      <c r="AI1799" s="21"/>
      <c r="AJ1799" s="21"/>
      <c r="AK1799" s="21"/>
      <c r="AL1799" s="21"/>
      <c r="AM1799" s="21"/>
      <c r="AN1799" s="21"/>
    </row>
    <row r="1800" spans="1:40" ht="14.5">
      <c r="A1800" s="74"/>
      <c r="B1800" s="74"/>
      <c r="C1800" s="74"/>
      <c r="D1800" s="74"/>
      <c r="E1800" s="74"/>
      <c r="F1800" s="74"/>
      <c r="G1800" s="74"/>
      <c r="H1800" s="74"/>
      <c r="I1800" s="74"/>
      <c r="J1800" s="74"/>
      <c r="K1800" s="74"/>
      <c r="L1800" s="74"/>
      <c r="M1800" s="74"/>
      <c r="N1800" s="74"/>
      <c r="O1800" s="74"/>
      <c r="P1800" s="74"/>
      <c r="Q1800" s="74"/>
      <c r="R1800" s="74"/>
      <c r="S1800" s="74"/>
      <c r="T1800" s="74"/>
      <c r="U1800" s="74"/>
      <c r="V1800" s="21"/>
      <c r="W1800" s="21"/>
      <c r="X1800" s="21"/>
      <c r="Y1800" s="21"/>
      <c r="Z1800" s="21"/>
      <c r="AA1800" s="21"/>
      <c r="AB1800" s="21"/>
      <c r="AC1800" s="21"/>
      <c r="AD1800" s="21"/>
      <c r="AE1800" s="21"/>
      <c r="AF1800" s="21"/>
      <c r="AG1800" s="21"/>
      <c r="AH1800" s="21"/>
      <c r="AI1800" s="21"/>
      <c r="AJ1800" s="21"/>
      <c r="AK1800" s="21"/>
      <c r="AL1800" s="21"/>
      <c r="AM1800" s="21"/>
      <c r="AN1800" s="21"/>
    </row>
    <row r="1801" spans="1:40" ht="14.5">
      <c r="A1801" s="74"/>
      <c r="B1801" s="74"/>
      <c r="C1801" s="74"/>
      <c r="D1801" s="74"/>
      <c r="E1801" s="74"/>
      <c r="F1801" s="74"/>
      <c r="G1801" s="74"/>
      <c r="H1801" s="74"/>
      <c r="I1801" s="74"/>
      <c r="J1801" s="74"/>
      <c r="K1801" s="74"/>
      <c r="L1801" s="74"/>
      <c r="M1801" s="74"/>
      <c r="N1801" s="74"/>
      <c r="O1801" s="74"/>
      <c r="P1801" s="74"/>
      <c r="Q1801" s="74"/>
      <c r="R1801" s="74"/>
      <c r="S1801" s="74"/>
      <c r="T1801" s="74"/>
      <c r="U1801" s="74"/>
      <c r="V1801" s="21"/>
      <c r="W1801" s="21"/>
      <c r="X1801" s="21"/>
      <c r="Y1801" s="21"/>
      <c r="Z1801" s="21"/>
      <c r="AA1801" s="21"/>
      <c r="AB1801" s="21"/>
      <c r="AC1801" s="21"/>
      <c r="AD1801" s="21"/>
      <c r="AE1801" s="21"/>
      <c r="AF1801" s="21"/>
      <c r="AG1801" s="21"/>
      <c r="AH1801" s="21"/>
      <c r="AI1801" s="21"/>
      <c r="AJ1801" s="21"/>
      <c r="AK1801" s="21"/>
      <c r="AL1801" s="21"/>
      <c r="AM1801" s="21"/>
      <c r="AN1801" s="21"/>
    </row>
    <row r="1802" spans="1:40" ht="14.5">
      <c r="A1802" s="74"/>
      <c r="B1802" s="74"/>
      <c r="C1802" s="74"/>
      <c r="D1802" s="74"/>
      <c r="E1802" s="74"/>
      <c r="F1802" s="74"/>
      <c r="G1802" s="74"/>
      <c r="H1802" s="74"/>
      <c r="I1802" s="74"/>
      <c r="J1802" s="74"/>
      <c r="K1802" s="74"/>
      <c r="L1802" s="74"/>
      <c r="M1802" s="74"/>
      <c r="N1802" s="74"/>
      <c r="O1802" s="74"/>
      <c r="P1802" s="74"/>
      <c r="Q1802" s="74"/>
      <c r="R1802" s="74"/>
      <c r="S1802" s="74"/>
      <c r="T1802" s="74"/>
      <c r="U1802" s="74"/>
      <c r="V1802" s="21"/>
      <c r="W1802" s="21"/>
      <c r="X1802" s="21"/>
      <c r="Y1802" s="21"/>
      <c r="Z1802" s="21"/>
      <c r="AA1802" s="21"/>
      <c r="AB1802" s="21"/>
      <c r="AC1802" s="21"/>
      <c r="AD1802" s="21"/>
      <c r="AE1802" s="21"/>
      <c r="AF1802" s="21"/>
      <c r="AG1802" s="21"/>
      <c r="AH1802" s="21"/>
      <c r="AI1802" s="21"/>
      <c r="AJ1802" s="21"/>
      <c r="AK1802" s="21"/>
      <c r="AL1802" s="21"/>
      <c r="AM1802" s="21"/>
      <c r="AN1802" s="21"/>
    </row>
    <row r="1803" spans="1:40" ht="14.5">
      <c r="A1803" s="74"/>
      <c r="B1803" s="74"/>
      <c r="C1803" s="74"/>
      <c r="D1803" s="74"/>
      <c r="E1803" s="74"/>
      <c r="F1803" s="74"/>
      <c r="G1803" s="74"/>
      <c r="H1803" s="74"/>
      <c r="I1803" s="74"/>
      <c r="J1803" s="74"/>
      <c r="K1803" s="74"/>
      <c r="L1803" s="74"/>
      <c r="M1803" s="74"/>
      <c r="N1803" s="74"/>
      <c r="O1803" s="74"/>
      <c r="P1803" s="74"/>
      <c r="Q1803" s="74"/>
      <c r="R1803" s="74"/>
      <c r="S1803" s="74"/>
      <c r="T1803" s="74"/>
      <c r="U1803" s="74"/>
      <c r="V1803" s="21"/>
      <c r="W1803" s="21"/>
      <c r="X1803" s="21"/>
      <c r="Y1803" s="21"/>
      <c r="Z1803" s="21"/>
      <c r="AA1803" s="21"/>
      <c r="AB1803" s="21"/>
      <c r="AC1803" s="21"/>
      <c r="AD1803" s="21"/>
      <c r="AE1803" s="21"/>
      <c r="AF1803" s="21"/>
      <c r="AG1803" s="21"/>
      <c r="AH1803" s="21"/>
      <c r="AI1803" s="21"/>
      <c r="AJ1803" s="21"/>
      <c r="AK1803" s="21"/>
      <c r="AL1803" s="21"/>
      <c r="AM1803" s="21"/>
      <c r="AN1803" s="21"/>
    </row>
    <row r="1804" spans="1:40" ht="14.5">
      <c r="A1804" s="74"/>
      <c r="B1804" s="74"/>
      <c r="C1804" s="74"/>
      <c r="D1804" s="74"/>
      <c r="E1804" s="74"/>
      <c r="F1804" s="74"/>
      <c r="G1804" s="74"/>
      <c r="H1804" s="74"/>
      <c r="I1804" s="74"/>
      <c r="J1804" s="74"/>
      <c r="K1804" s="74"/>
      <c r="L1804" s="74"/>
      <c r="M1804" s="74"/>
      <c r="N1804" s="74"/>
      <c r="O1804" s="74"/>
      <c r="P1804" s="74"/>
      <c r="Q1804" s="74"/>
      <c r="R1804" s="74"/>
      <c r="S1804" s="74"/>
      <c r="T1804" s="74"/>
      <c r="U1804" s="74"/>
      <c r="V1804" s="21"/>
      <c r="W1804" s="21"/>
      <c r="X1804" s="21"/>
      <c r="Y1804" s="21"/>
      <c r="Z1804" s="21"/>
      <c r="AA1804" s="21"/>
      <c r="AB1804" s="21"/>
      <c r="AC1804" s="21"/>
      <c r="AD1804" s="21"/>
      <c r="AE1804" s="21"/>
      <c r="AF1804" s="21"/>
      <c r="AG1804" s="21"/>
      <c r="AH1804" s="21"/>
      <c r="AI1804" s="21"/>
      <c r="AJ1804" s="21"/>
      <c r="AK1804" s="21"/>
      <c r="AL1804" s="21"/>
      <c r="AM1804" s="21"/>
      <c r="AN1804" s="21"/>
    </row>
    <row r="1805" spans="1:40" ht="14.5">
      <c r="A1805" s="74"/>
      <c r="B1805" s="74"/>
      <c r="C1805" s="74"/>
      <c r="D1805" s="74"/>
      <c r="E1805" s="74"/>
      <c r="F1805" s="74"/>
      <c r="G1805" s="74"/>
      <c r="H1805" s="74"/>
      <c r="I1805" s="74"/>
      <c r="J1805" s="74"/>
      <c r="K1805" s="74"/>
      <c r="L1805" s="74"/>
      <c r="M1805" s="74"/>
      <c r="N1805" s="74"/>
      <c r="O1805" s="74"/>
      <c r="P1805" s="74"/>
      <c r="Q1805" s="74"/>
      <c r="R1805" s="74"/>
      <c r="S1805" s="74"/>
      <c r="T1805" s="74"/>
      <c r="U1805" s="74"/>
      <c r="V1805" s="21"/>
      <c r="W1805" s="21"/>
      <c r="X1805" s="21"/>
      <c r="Y1805" s="21"/>
      <c r="Z1805" s="21"/>
      <c r="AA1805" s="21"/>
      <c r="AB1805" s="21"/>
      <c r="AC1805" s="21"/>
      <c r="AD1805" s="21"/>
      <c r="AE1805" s="21"/>
      <c r="AF1805" s="21"/>
      <c r="AG1805" s="21"/>
      <c r="AH1805" s="21"/>
      <c r="AI1805" s="21"/>
      <c r="AJ1805" s="21"/>
      <c r="AK1805" s="21"/>
      <c r="AL1805" s="21"/>
      <c r="AM1805" s="21"/>
      <c r="AN1805" s="21"/>
    </row>
    <row r="1806" spans="1:40" ht="14.5">
      <c r="A1806" s="74"/>
      <c r="B1806" s="74"/>
      <c r="C1806" s="74"/>
      <c r="D1806" s="74"/>
      <c r="E1806" s="74"/>
      <c r="F1806" s="74"/>
      <c r="G1806" s="74"/>
      <c r="H1806" s="74"/>
      <c r="I1806" s="74"/>
      <c r="J1806" s="74"/>
      <c r="K1806" s="74"/>
      <c r="L1806" s="74"/>
      <c r="M1806" s="74"/>
      <c r="N1806" s="74"/>
      <c r="O1806" s="74"/>
      <c r="P1806" s="74"/>
      <c r="Q1806" s="74"/>
      <c r="R1806" s="74"/>
      <c r="S1806" s="74"/>
      <c r="T1806" s="74"/>
      <c r="U1806" s="74"/>
      <c r="V1806" s="21"/>
      <c r="W1806" s="21"/>
      <c r="X1806" s="21"/>
      <c r="Y1806" s="21"/>
      <c r="Z1806" s="21"/>
      <c r="AA1806" s="21"/>
      <c r="AB1806" s="21"/>
      <c r="AC1806" s="21"/>
      <c r="AD1806" s="21"/>
      <c r="AE1806" s="21"/>
      <c r="AF1806" s="21"/>
      <c r="AG1806" s="21"/>
      <c r="AH1806" s="21"/>
      <c r="AI1806" s="21"/>
      <c r="AJ1806" s="21"/>
      <c r="AK1806" s="21"/>
      <c r="AL1806" s="21"/>
      <c r="AM1806" s="21"/>
      <c r="AN1806" s="21"/>
    </row>
    <row r="1807" spans="1:40" ht="14.5">
      <c r="A1807" s="74"/>
      <c r="B1807" s="74"/>
      <c r="C1807" s="74"/>
      <c r="D1807" s="74"/>
      <c r="E1807" s="74"/>
      <c r="F1807" s="74"/>
      <c r="G1807" s="74"/>
      <c r="H1807" s="74"/>
      <c r="I1807" s="74"/>
      <c r="J1807" s="74"/>
      <c r="K1807" s="74"/>
      <c r="L1807" s="74"/>
      <c r="M1807" s="74"/>
      <c r="N1807" s="74"/>
      <c r="O1807" s="74"/>
      <c r="P1807" s="74"/>
      <c r="Q1807" s="74"/>
      <c r="R1807" s="74"/>
      <c r="S1807" s="74"/>
      <c r="T1807" s="74"/>
      <c r="U1807" s="74"/>
      <c r="V1807" s="21"/>
      <c r="W1807" s="21"/>
      <c r="X1807" s="21"/>
      <c r="Y1807" s="21"/>
      <c r="Z1807" s="21"/>
      <c r="AA1807" s="21"/>
      <c r="AB1807" s="21"/>
      <c r="AC1807" s="21"/>
      <c r="AD1807" s="21"/>
      <c r="AE1807" s="21"/>
      <c r="AF1807" s="21"/>
      <c r="AG1807" s="21"/>
      <c r="AH1807" s="21"/>
      <c r="AI1807" s="21"/>
      <c r="AJ1807" s="21"/>
      <c r="AK1807" s="21"/>
      <c r="AL1807" s="21"/>
      <c r="AM1807" s="21"/>
      <c r="AN1807" s="21"/>
    </row>
    <row r="1808" spans="1:40" ht="14.5">
      <c r="A1808" s="74"/>
      <c r="B1808" s="74"/>
      <c r="C1808" s="74"/>
      <c r="D1808" s="74"/>
      <c r="E1808" s="74"/>
      <c r="F1808" s="74"/>
      <c r="G1808" s="74"/>
      <c r="H1808" s="74"/>
      <c r="I1808" s="74"/>
      <c r="J1808" s="74"/>
      <c r="K1808" s="74"/>
      <c r="L1808" s="74"/>
      <c r="M1808" s="74"/>
      <c r="N1808" s="74"/>
      <c r="O1808" s="74"/>
      <c r="P1808" s="74"/>
      <c r="Q1808" s="74"/>
      <c r="R1808" s="74"/>
      <c r="S1808" s="74"/>
      <c r="T1808" s="74"/>
      <c r="U1808" s="74"/>
      <c r="V1808" s="21"/>
      <c r="W1808" s="21"/>
      <c r="X1808" s="21"/>
      <c r="Y1808" s="21"/>
      <c r="Z1808" s="21"/>
      <c r="AA1808" s="21"/>
      <c r="AB1808" s="21"/>
      <c r="AC1808" s="21"/>
      <c r="AD1808" s="21"/>
      <c r="AE1808" s="21"/>
      <c r="AF1808" s="21"/>
      <c r="AG1808" s="21"/>
      <c r="AH1808" s="21"/>
      <c r="AI1808" s="21"/>
      <c r="AJ1808" s="21"/>
      <c r="AK1808" s="21"/>
      <c r="AL1808" s="21"/>
      <c r="AM1808" s="21"/>
      <c r="AN1808" s="21"/>
    </row>
    <row r="1809" spans="1:40" ht="14.5">
      <c r="A1809" s="74"/>
      <c r="B1809" s="74"/>
      <c r="C1809" s="74"/>
      <c r="D1809" s="74"/>
      <c r="E1809" s="74"/>
      <c r="F1809" s="74"/>
      <c r="G1809" s="74"/>
      <c r="H1809" s="74"/>
      <c r="I1809" s="74"/>
      <c r="J1809" s="74"/>
      <c r="K1809" s="74"/>
      <c r="L1809" s="74"/>
      <c r="M1809" s="74"/>
      <c r="N1809" s="74"/>
      <c r="O1809" s="74"/>
      <c r="P1809" s="74"/>
      <c r="Q1809" s="74"/>
      <c r="R1809" s="74"/>
      <c r="S1809" s="74"/>
      <c r="T1809" s="74"/>
      <c r="U1809" s="74"/>
      <c r="V1809" s="21"/>
      <c r="W1809" s="21"/>
      <c r="X1809" s="21"/>
      <c r="Y1809" s="21"/>
      <c r="Z1809" s="21"/>
      <c r="AA1809" s="21"/>
      <c r="AB1809" s="21"/>
      <c r="AC1809" s="21"/>
      <c r="AD1809" s="21"/>
      <c r="AE1809" s="21"/>
      <c r="AF1809" s="21"/>
      <c r="AG1809" s="21"/>
      <c r="AH1809" s="21"/>
      <c r="AI1809" s="21"/>
      <c r="AJ1809" s="21"/>
      <c r="AK1809" s="21"/>
      <c r="AL1809" s="21"/>
      <c r="AM1809" s="21"/>
      <c r="AN1809" s="21"/>
    </row>
    <row r="1810" spans="1:40" ht="14.5">
      <c r="A1810" s="74"/>
      <c r="B1810" s="74"/>
      <c r="C1810" s="74"/>
      <c r="D1810" s="74"/>
      <c r="E1810" s="74"/>
      <c r="F1810" s="74"/>
      <c r="G1810" s="74"/>
      <c r="H1810" s="74"/>
      <c r="I1810" s="74"/>
      <c r="J1810" s="74"/>
      <c r="K1810" s="74"/>
      <c r="L1810" s="74"/>
      <c r="M1810" s="74"/>
      <c r="N1810" s="74"/>
      <c r="O1810" s="74"/>
      <c r="P1810" s="74"/>
      <c r="Q1810" s="74"/>
      <c r="R1810" s="74"/>
      <c r="S1810" s="74"/>
      <c r="T1810" s="74"/>
      <c r="U1810" s="74"/>
      <c r="V1810" s="21"/>
      <c r="W1810" s="21"/>
      <c r="X1810" s="21"/>
      <c r="Y1810" s="21"/>
      <c r="Z1810" s="21"/>
      <c r="AA1810" s="21"/>
      <c r="AB1810" s="21"/>
      <c r="AC1810" s="21"/>
      <c r="AD1810" s="21"/>
      <c r="AE1810" s="21"/>
      <c r="AF1810" s="21"/>
      <c r="AG1810" s="21"/>
      <c r="AH1810" s="21"/>
      <c r="AI1810" s="21"/>
      <c r="AJ1810" s="21"/>
      <c r="AK1810" s="21"/>
      <c r="AL1810" s="21"/>
      <c r="AM1810" s="21"/>
      <c r="AN1810" s="21"/>
    </row>
    <row r="1811" spans="1:40" ht="14.5">
      <c r="A1811" s="74"/>
      <c r="B1811" s="74"/>
      <c r="C1811" s="74"/>
      <c r="D1811" s="74"/>
      <c r="E1811" s="74"/>
      <c r="F1811" s="74"/>
      <c r="G1811" s="74"/>
      <c r="H1811" s="74"/>
      <c r="I1811" s="74"/>
      <c r="J1811" s="74"/>
      <c r="K1811" s="74"/>
      <c r="L1811" s="74"/>
      <c r="M1811" s="74"/>
      <c r="N1811" s="74"/>
      <c r="O1811" s="74"/>
      <c r="P1811" s="74"/>
      <c r="Q1811" s="74"/>
      <c r="R1811" s="74"/>
      <c r="S1811" s="74"/>
      <c r="T1811" s="74"/>
      <c r="U1811" s="74"/>
      <c r="V1811" s="21"/>
      <c r="W1811" s="21"/>
      <c r="X1811" s="21"/>
      <c r="Y1811" s="21"/>
      <c r="Z1811" s="21"/>
      <c r="AA1811" s="21"/>
      <c r="AB1811" s="21"/>
      <c r="AC1811" s="21"/>
      <c r="AD1811" s="21"/>
      <c r="AE1811" s="21"/>
      <c r="AF1811" s="21"/>
      <c r="AG1811" s="21"/>
      <c r="AH1811" s="21"/>
      <c r="AI1811" s="21"/>
      <c r="AJ1811" s="21"/>
      <c r="AK1811" s="21"/>
      <c r="AL1811" s="21"/>
      <c r="AM1811" s="21"/>
      <c r="AN1811" s="21"/>
    </row>
    <row r="1812" spans="1:40" ht="14.5">
      <c r="A1812" s="74"/>
      <c r="B1812" s="74"/>
      <c r="C1812" s="74"/>
      <c r="D1812" s="74"/>
      <c r="E1812" s="74"/>
      <c r="F1812" s="74"/>
      <c r="G1812" s="74"/>
      <c r="H1812" s="74"/>
      <c r="I1812" s="74"/>
      <c r="J1812" s="74"/>
      <c r="K1812" s="74"/>
      <c r="L1812" s="74"/>
      <c r="M1812" s="74"/>
      <c r="N1812" s="74"/>
      <c r="O1812" s="74"/>
      <c r="P1812" s="74"/>
      <c r="Q1812" s="74"/>
      <c r="R1812" s="74"/>
      <c r="S1812" s="74"/>
      <c r="T1812" s="74"/>
      <c r="U1812" s="74"/>
      <c r="V1812" s="21"/>
      <c r="W1812" s="21"/>
      <c r="X1812" s="21"/>
      <c r="Y1812" s="21"/>
      <c r="Z1812" s="21"/>
      <c r="AA1812" s="21"/>
      <c r="AB1812" s="21"/>
      <c r="AC1812" s="21"/>
      <c r="AD1812" s="21"/>
      <c r="AE1812" s="21"/>
      <c r="AF1812" s="21"/>
      <c r="AG1812" s="21"/>
      <c r="AH1812" s="21"/>
      <c r="AI1812" s="21"/>
      <c r="AJ1812" s="21"/>
      <c r="AK1812" s="21"/>
      <c r="AL1812" s="21"/>
      <c r="AM1812" s="21"/>
      <c r="AN1812" s="21"/>
    </row>
    <row r="1813" spans="1:40" ht="14.5">
      <c r="A1813" s="74"/>
      <c r="B1813" s="74"/>
      <c r="C1813" s="74"/>
      <c r="D1813" s="74"/>
      <c r="E1813" s="74"/>
      <c r="F1813" s="74"/>
      <c r="G1813" s="74"/>
      <c r="H1813" s="74"/>
      <c r="I1813" s="74"/>
      <c r="J1813" s="74"/>
      <c r="K1813" s="74"/>
      <c r="L1813" s="74"/>
      <c r="M1813" s="74"/>
      <c r="N1813" s="74"/>
      <c r="O1813" s="74"/>
      <c r="P1813" s="74"/>
      <c r="Q1813" s="74"/>
      <c r="R1813" s="74"/>
      <c r="S1813" s="74"/>
      <c r="T1813" s="74"/>
      <c r="U1813" s="74"/>
      <c r="V1813" s="21"/>
      <c r="W1813" s="21"/>
      <c r="X1813" s="21"/>
      <c r="Y1813" s="21"/>
      <c r="Z1813" s="21"/>
      <c r="AA1813" s="21"/>
      <c r="AB1813" s="21"/>
      <c r="AC1813" s="21"/>
      <c r="AD1813" s="21"/>
      <c r="AE1813" s="21"/>
      <c r="AF1813" s="21"/>
      <c r="AG1813" s="21"/>
      <c r="AH1813" s="21"/>
      <c r="AI1813" s="21"/>
      <c r="AJ1813" s="21"/>
      <c r="AK1813" s="21"/>
      <c r="AL1813" s="21"/>
      <c r="AM1813" s="21"/>
      <c r="AN1813" s="21"/>
    </row>
    <row r="1814" spans="1:40" ht="14.5">
      <c r="A1814" s="74"/>
      <c r="B1814" s="74"/>
      <c r="C1814" s="74"/>
      <c r="D1814" s="74"/>
      <c r="E1814" s="74"/>
      <c r="F1814" s="74"/>
      <c r="G1814" s="74"/>
      <c r="H1814" s="74"/>
      <c r="I1814" s="74"/>
      <c r="J1814" s="74"/>
      <c r="K1814" s="74"/>
      <c r="L1814" s="74"/>
      <c r="M1814" s="74"/>
      <c r="N1814" s="74"/>
      <c r="O1814" s="74"/>
      <c r="P1814" s="74"/>
      <c r="Q1814" s="74"/>
      <c r="R1814" s="74"/>
      <c r="S1814" s="74"/>
      <c r="T1814" s="74"/>
      <c r="U1814" s="74"/>
      <c r="V1814" s="21"/>
      <c r="W1814" s="21"/>
      <c r="X1814" s="21"/>
      <c r="Y1814" s="21"/>
      <c r="Z1814" s="21"/>
      <c r="AA1814" s="21"/>
      <c r="AB1814" s="21"/>
      <c r="AC1814" s="21"/>
      <c r="AD1814" s="21"/>
      <c r="AE1814" s="21"/>
      <c r="AF1814" s="21"/>
      <c r="AG1814" s="21"/>
      <c r="AH1814" s="21"/>
      <c r="AI1814" s="21"/>
      <c r="AJ1814" s="21"/>
      <c r="AK1814" s="21"/>
      <c r="AL1814" s="21"/>
      <c r="AM1814" s="21"/>
      <c r="AN1814" s="21"/>
    </row>
    <row r="1815" spans="1:40" ht="14.5">
      <c r="A1815" s="74"/>
      <c r="B1815" s="74"/>
      <c r="C1815" s="74"/>
      <c r="D1815" s="74"/>
      <c r="E1815" s="74"/>
      <c r="F1815" s="74"/>
      <c r="G1815" s="74"/>
      <c r="H1815" s="74"/>
      <c r="I1815" s="74"/>
      <c r="J1815" s="74"/>
      <c r="K1815" s="74"/>
      <c r="L1815" s="74"/>
      <c r="M1815" s="74"/>
      <c r="N1815" s="74"/>
      <c r="O1815" s="74"/>
      <c r="P1815" s="74"/>
      <c r="Q1815" s="74"/>
      <c r="R1815" s="74"/>
      <c r="S1815" s="74"/>
      <c r="T1815" s="74"/>
      <c r="U1815" s="74"/>
      <c r="V1815" s="21"/>
      <c r="W1815" s="21"/>
      <c r="X1815" s="21"/>
      <c r="Y1815" s="21"/>
      <c r="Z1815" s="21"/>
      <c r="AA1815" s="21"/>
      <c r="AB1815" s="21"/>
      <c r="AC1815" s="21"/>
      <c r="AD1815" s="21"/>
      <c r="AE1815" s="21"/>
      <c r="AF1815" s="21"/>
      <c r="AG1815" s="21"/>
      <c r="AH1815" s="21"/>
      <c r="AI1815" s="21"/>
      <c r="AJ1815" s="21"/>
      <c r="AK1815" s="21"/>
      <c r="AL1815" s="21"/>
      <c r="AM1815" s="21"/>
      <c r="AN1815" s="21"/>
    </row>
    <row r="1816" spans="1:40" ht="14.5">
      <c r="A1816" s="74"/>
      <c r="B1816" s="74"/>
      <c r="C1816" s="74"/>
      <c r="D1816" s="74"/>
      <c r="E1816" s="74"/>
      <c r="F1816" s="74"/>
      <c r="G1816" s="74"/>
      <c r="H1816" s="74"/>
      <c r="I1816" s="74"/>
      <c r="J1816" s="74"/>
      <c r="K1816" s="74"/>
      <c r="L1816" s="74"/>
      <c r="M1816" s="74"/>
      <c r="N1816" s="74"/>
      <c r="O1816" s="74"/>
      <c r="P1816" s="74"/>
      <c r="Q1816" s="74"/>
      <c r="R1816" s="74"/>
      <c r="S1816" s="74"/>
      <c r="T1816" s="74"/>
      <c r="U1816" s="74"/>
      <c r="V1816" s="21"/>
      <c r="W1816" s="21"/>
      <c r="X1816" s="21"/>
      <c r="Y1816" s="21"/>
      <c r="Z1816" s="21"/>
      <c r="AA1816" s="21"/>
      <c r="AB1816" s="21"/>
      <c r="AC1816" s="21"/>
      <c r="AD1816" s="21"/>
      <c r="AE1816" s="21"/>
      <c r="AF1816" s="21"/>
      <c r="AG1816" s="21"/>
      <c r="AH1816" s="21"/>
      <c r="AI1816" s="21"/>
      <c r="AJ1816" s="21"/>
      <c r="AK1816" s="21"/>
      <c r="AL1816" s="21"/>
      <c r="AM1816" s="21"/>
      <c r="AN1816" s="21"/>
    </row>
    <row r="1817" spans="1:40" ht="14.5">
      <c r="A1817" s="74"/>
      <c r="B1817" s="74"/>
      <c r="C1817" s="74"/>
      <c r="D1817" s="74"/>
      <c r="E1817" s="74"/>
      <c r="F1817" s="74"/>
      <c r="G1817" s="74"/>
      <c r="H1817" s="74"/>
      <c r="I1817" s="74"/>
      <c r="J1817" s="74"/>
      <c r="K1817" s="74"/>
      <c r="L1817" s="74"/>
      <c r="M1817" s="74"/>
      <c r="N1817" s="74"/>
      <c r="O1817" s="74"/>
      <c r="P1817" s="74"/>
      <c r="Q1817" s="74"/>
      <c r="R1817" s="74"/>
      <c r="S1817" s="74"/>
      <c r="T1817" s="74"/>
      <c r="U1817" s="74"/>
      <c r="V1817" s="21"/>
      <c r="W1817" s="21"/>
      <c r="X1817" s="21"/>
      <c r="Y1817" s="21"/>
      <c r="Z1817" s="21"/>
      <c r="AA1817" s="21"/>
      <c r="AB1817" s="21"/>
      <c r="AC1817" s="21"/>
      <c r="AD1817" s="21"/>
      <c r="AE1817" s="21"/>
      <c r="AF1817" s="21"/>
      <c r="AG1817" s="21"/>
      <c r="AH1817" s="21"/>
      <c r="AI1817" s="21"/>
      <c r="AJ1817" s="21"/>
      <c r="AK1817" s="21"/>
      <c r="AL1817" s="21"/>
      <c r="AM1817" s="21"/>
      <c r="AN1817" s="21"/>
    </row>
    <row r="1818" spans="1:40" ht="14.5">
      <c r="A1818" s="74"/>
      <c r="B1818" s="74"/>
      <c r="C1818" s="74"/>
      <c r="D1818" s="74"/>
      <c r="E1818" s="74"/>
      <c r="F1818" s="74"/>
      <c r="G1818" s="74"/>
      <c r="H1818" s="74"/>
      <c r="I1818" s="74"/>
      <c r="J1818" s="74"/>
      <c r="K1818" s="74"/>
      <c r="L1818" s="74"/>
      <c r="M1818" s="74"/>
      <c r="N1818" s="74"/>
      <c r="O1818" s="74"/>
      <c r="P1818" s="74"/>
      <c r="Q1818" s="74"/>
      <c r="R1818" s="74"/>
      <c r="S1818" s="74"/>
      <c r="T1818" s="74"/>
      <c r="U1818" s="74"/>
      <c r="V1818" s="21"/>
      <c r="W1818" s="21"/>
      <c r="X1818" s="21"/>
      <c r="Y1818" s="21"/>
      <c r="Z1818" s="21"/>
      <c r="AA1818" s="21"/>
      <c r="AB1818" s="21"/>
      <c r="AC1818" s="21"/>
      <c r="AD1818" s="21"/>
      <c r="AE1818" s="21"/>
      <c r="AF1818" s="21"/>
      <c r="AG1818" s="21"/>
      <c r="AH1818" s="21"/>
      <c r="AI1818" s="21"/>
      <c r="AJ1818" s="21"/>
      <c r="AK1818" s="21"/>
      <c r="AL1818" s="21"/>
      <c r="AM1818" s="21"/>
      <c r="AN1818" s="21"/>
    </row>
    <row r="1819" spans="1:40" ht="14.5">
      <c r="A1819" s="74"/>
      <c r="B1819" s="74"/>
      <c r="C1819" s="74"/>
      <c r="D1819" s="74"/>
      <c r="E1819" s="74"/>
      <c r="F1819" s="74"/>
      <c r="G1819" s="74"/>
      <c r="H1819" s="74"/>
      <c r="I1819" s="74"/>
      <c r="J1819" s="74"/>
      <c r="K1819" s="74"/>
      <c r="L1819" s="74"/>
      <c r="M1819" s="74"/>
      <c r="N1819" s="74"/>
      <c r="O1819" s="74"/>
      <c r="P1819" s="74"/>
      <c r="Q1819" s="74"/>
      <c r="R1819" s="74"/>
      <c r="S1819" s="74"/>
      <c r="T1819" s="74"/>
      <c r="U1819" s="74"/>
      <c r="V1819" s="21"/>
      <c r="W1819" s="21"/>
      <c r="X1819" s="21"/>
      <c r="Y1819" s="21"/>
      <c r="Z1819" s="21"/>
      <c r="AA1819" s="21"/>
      <c r="AB1819" s="21"/>
      <c r="AC1819" s="21"/>
      <c r="AD1819" s="21"/>
      <c r="AE1819" s="21"/>
      <c r="AF1819" s="21"/>
      <c r="AG1819" s="21"/>
      <c r="AH1819" s="21"/>
      <c r="AI1819" s="21"/>
      <c r="AJ1819" s="21"/>
      <c r="AK1819" s="21"/>
      <c r="AL1819" s="21"/>
      <c r="AM1819" s="21"/>
      <c r="AN1819" s="21"/>
    </row>
    <row r="1820" spans="1:40" ht="14.5">
      <c r="A1820" s="74"/>
      <c r="B1820" s="74"/>
      <c r="C1820" s="74"/>
      <c r="D1820" s="74"/>
      <c r="E1820" s="74"/>
      <c r="F1820" s="74"/>
      <c r="G1820" s="74"/>
      <c r="H1820" s="74"/>
      <c r="I1820" s="74"/>
      <c r="J1820" s="74"/>
      <c r="K1820" s="74"/>
      <c r="L1820" s="74"/>
      <c r="M1820" s="74"/>
      <c r="N1820" s="74"/>
      <c r="O1820" s="74"/>
      <c r="P1820" s="74"/>
      <c r="Q1820" s="74"/>
      <c r="R1820" s="74"/>
      <c r="S1820" s="74"/>
      <c r="T1820" s="74"/>
      <c r="U1820" s="74"/>
      <c r="V1820" s="21"/>
      <c r="W1820" s="21"/>
      <c r="X1820" s="21"/>
      <c r="Y1820" s="21"/>
      <c r="Z1820" s="21"/>
      <c r="AA1820" s="21"/>
      <c r="AB1820" s="21"/>
      <c r="AC1820" s="21"/>
      <c r="AD1820" s="21"/>
      <c r="AE1820" s="21"/>
      <c r="AF1820" s="21"/>
      <c r="AG1820" s="21"/>
      <c r="AH1820" s="21"/>
      <c r="AI1820" s="21"/>
      <c r="AJ1820" s="21"/>
      <c r="AK1820" s="21"/>
      <c r="AL1820" s="21"/>
      <c r="AM1820" s="21"/>
      <c r="AN1820" s="21"/>
    </row>
    <row r="1821" spans="1:40" ht="14.5">
      <c r="A1821" s="74"/>
      <c r="B1821" s="74"/>
      <c r="C1821" s="74"/>
      <c r="D1821" s="74"/>
      <c r="E1821" s="74"/>
      <c r="F1821" s="74"/>
      <c r="G1821" s="74"/>
      <c r="H1821" s="74"/>
      <c r="I1821" s="74"/>
      <c r="J1821" s="74"/>
      <c r="K1821" s="74"/>
      <c r="L1821" s="74"/>
      <c r="M1821" s="74"/>
      <c r="N1821" s="74"/>
      <c r="O1821" s="74"/>
      <c r="P1821" s="74"/>
      <c r="Q1821" s="74"/>
      <c r="R1821" s="74"/>
      <c r="S1821" s="74"/>
      <c r="T1821" s="74"/>
      <c r="U1821" s="74"/>
      <c r="V1821" s="21"/>
      <c r="W1821" s="21"/>
      <c r="X1821" s="21"/>
      <c r="Y1821" s="21"/>
      <c r="Z1821" s="21"/>
      <c r="AA1821" s="21"/>
      <c r="AB1821" s="21"/>
      <c r="AC1821" s="21"/>
      <c r="AD1821" s="21"/>
      <c r="AE1821" s="21"/>
      <c r="AF1821" s="21"/>
      <c r="AG1821" s="21"/>
      <c r="AH1821" s="21"/>
      <c r="AI1821" s="21"/>
      <c r="AJ1821" s="21"/>
      <c r="AK1821" s="21"/>
      <c r="AL1821" s="21"/>
      <c r="AM1821" s="21"/>
      <c r="AN1821" s="21"/>
    </row>
    <row r="1822" spans="1:40" ht="14.5">
      <c r="A1822" s="74"/>
      <c r="B1822" s="74"/>
      <c r="C1822" s="74"/>
      <c r="D1822" s="74"/>
      <c r="E1822" s="74"/>
      <c r="F1822" s="74"/>
      <c r="G1822" s="74"/>
      <c r="H1822" s="74"/>
      <c r="I1822" s="74"/>
      <c r="J1822" s="74"/>
      <c r="K1822" s="74"/>
      <c r="L1822" s="74"/>
      <c r="M1822" s="74"/>
      <c r="N1822" s="74"/>
      <c r="O1822" s="74"/>
      <c r="P1822" s="74"/>
      <c r="Q1822" s="74"/>
      <c r="R1822" s="74"/>
      <c r="S1822" s="74"/>
      <c r="T1822" s="74"/>
      <c r="U1822" s="74"/>
      <c r="V1822" s="21"/>
      <c r="W1822" s="21"/>
      <c r="X1822" s="21"/>
      <c r="Y1822" s="21"/>
      <c r="Z1822" s="21"/>
      <c r="AA1822" s="21"/>
      <c r="AB1822" s="21"/>
      <c r="AC1822" s="21"/>
      <c r="AD1822" s="21"/>
      <c r="AE1822" s="21"/>
      <c r="AF1822" s="21"/>
      <c r="AG1822" s="21"/>
      <c r="AH1822" s="21"/>
      <c r="AI1822" s="21"/>
      <c r="AJ1822" s="21"/>
      <c r="AK1822" s="21"/>
      <c r="AL1822" s="21"/>
      <c r="AM1822" s="21"/>
      <c r="AN1822" s="21"/>
    </row>
    <row r="1823" spans="1:40" ht="14.5">
      <c r="A1823" s="74"/>
      <c r="B1823" s="74"/>
      <c r="C1823" s="74"/>
      <c r="D1823" s="74"/>
      <c r="E1823" s="74"/>
      <c r="F1823" s="74"/>
      <c r="G1823" s="74"/>
      <c r="H1823" s="74"/>
      <c r="I1823" s="74"/>
      <c r="J1823" s="74"/>
      <c r="K1823" s="74"/>
      <c r="L1823" s="74"/>
      <c r="M1823" s="74"/>
      <c r="N1823" s="74"/>
      <c r="O1823" s="74"/>
      <c r="P1823" s="74"/>
      <c r="Q1823" s="74"/>
      <c r="R1823" s="74"/>
      <c r="S1823" s="74"/>
      <c r="T1823" s="74"/>
      <c r="U1823" s="74"/>
      <c r="V1823" s="21"/>
      <c r="W1823" s="21"/>
      <c r="X1823" s="21"/>
      <c r="Y1823" s="21"/>
      <c r="Z1823" s="21"/>
      <c r="AA1823" s="21"/>
      <c r="AB1823" s="21"/>
      <c r="AC1823" s="21"/>
      <c r="AD1823" s="21"/>
      <c r="AE1823" s="21"/>
      <c r="AF1823" s="21"/>
      <c r="AG1823" s="21"/>
      <c r="AH1823" s="21"/>
      <c r="AI1823" s="21"/>
      <c r="AJ1823" s="21"/>
      <c r="AK1823" s="21"/>
      <c r="AL1823" s="21"/>
      <c r="AM1823" s="21"/>
      <c r="AN1823" s="21"/>
    </row>
    <row r="1824" spans="1:40" ht="14.5">
      <c r="A1824" s="74"/>
      <c r="B1824" s="74"/>
      <c r="C1824" s="74"/>
      <c r="D1824" s="74"/>
      <c r="E1824" s="74"/>
      <c r="F1824" s="74"/>
      <c r="G1824" s="74"/>
      <c r="H1824" s="74"/>
      <c r="I1824" s="74"/>
      <c r="J1824" s="74"/>
      <c r="K1824" s="74"/>
      <c r="L1824" s="74"/>
      <c r="M1824" s="74"/>
      <c r="N1824" s="74"/>
      <c r="O1824" s="74"/>
      <c r="P1824" s="74"/>
      <c r="Q1824" s="74"/>
      <c r="R1824" s="74"/>
      <c r="S1824" s="74"/>
      <c r="T1824" s="74"/>
      <c r="U1824" s="74"/>
      <c r="V1824" s="21"/>
      <c r="W1824" s="21"/>
      <c r="X1824" s="21"/>
      <c r="Y1824" s="21"/>
      <c r="Z1824" s="21"/>
      <c r="AA1824" s="21"/>
      <c r="AB1824" s="21"/>
      <c r="AC1824" s="21"/>
      <c r="AD1824" s="21"/>
      <c r="AE1824" s="21"/>
      <c r="AF1824" s="21"/>
      <c r="AG1824" s="21"/>
      <c r="AH1824" s="21"/>
      <c r="AI1824" s="21"/>
      <c r="AJ1824" s="21"/>
      <c r="AK1824" s="21"/>
      <c r="AL1824" s="21"/>
      <c r="AM1824" s="21"/>
      <c r="AN1824" s="21"/>
    </row>
    <row r="1825" spans="1:40" ht="14.5">
      <c r="A1825" s="74"/>
      <c r="B1825" s="74"/>
      <c r="C1825" s="74"/>
      <c r="D1825" s="74"/>
      <c r="E1825" s="74"/>
      <c r="F1825" s="74"/>
      <c r="G1825" s="74"/>
      <c r="H1825" s="74"/>
      <c r="I1825" s="74"/>
      <c r="J1825" s="74"/>
      <c r="K1825" s="74"/>
      <c r="L1825" s="74"/>
      <c r="M1825" s="74"/>
      <c r="N1825" s="74"/>
      <c r="O1825" s="74"/>
      <c r="P1825" s="74"/>
      <c r="Q1825" s="74"/>
      <c r="R1825" s="74"/>
      <c r="S1825" s="74"/>
      <c r="T1825" s="74"/>
      <c r="U1825" s="74"/>
      <c r="V1825" s="21"/>
      <c r="W1825" s="21"/>
      <c r="X1825" s="21"/>
      <c r="Y1825" s="21"/>
      <c r="Z1825" s="21"/>
      <c r="AA1825" s="21"/>
      <c r="AB1825" s="21"/>
      <c r="AC1825" s="21"/>
      <c r="AD1825" s="21"/>
      <c r="AE1825" s="21"/>
      <c r="AF1825" s="21"/>
      <c r="AG1825" s="21"/>
      <c r="AH1825" s="21"/>
      <c r="AI1825" s="21"/>
      <c r="AJ1825" s="21"/>
      <c r="AK1825" s="21"/>
      <c r="AL1825" s="21"/>
      <c r="AM1825" s="21"/>
      <c r="AN1825" s="21"/>
    </row>
    <row r="1826" spans="1:40" ht="14.5">
      <c r="A1826" s="74"/>
      <c r="B1826" s="74"/>
      <c r="C1826" s="74"/>
      <c r="D1826" s="74"/>
      <c r="E1826" s="74"/>
      <c r="F1826" s="74"/>
      <c r="G1826" s="74"/>
      <c r="H1826" s="74"/>
      <c r="I1826" s="74"/>
      <c r="J1826" s="74"/>
      <c r="K1826" s="74"/>
      <c r="L1826" s="74"/>
      <c r="M1826" s="74"/>
      <c r="N1826" s="74"/>
      <c r="O1826" s="74"/>
      <c r="P1826" s="74"/>
      <c r="Q1826" s="74"/>
      <c r="R1826" s="74"/>
      <c r="S1826" s="74"/>
      <c r="T1826" s="74"/>
      <c r="U1826" s="74"/>
      <c r="V1826" s="21"/>
      <c r="W1826" s="21"/>
      <c r="X1826" s="21"/>
      <c r="Y1826" s="21"/>
      <c r="Z1826" s="21"/>
      <c r="AA1826" s="21"/>
      <c r="AB1826" s="21"/>
      <c r="AC1826" s="21"/>
      <c r="AD1826" s="21"/>
      <c r="AE1826" s="21"/>
      <c r="AF1826" s="21"/>
      <c r="AG1826" s="21"/>
      <c r="AH1826" s="21"/>
      <c r="AI1826" s="21"/>
      <c r="AJ1826" s="21"/>
      <c r="AK1826" s="21"/>
      <c r="AL1826" s="21"/>
      <c r="AM1826" s="21"/>
      <c r="AN1826" s="21"/>
    </row>
    <row r="1827" spans="1:40" ht="14.5">
      <c r="A1827" s="74"/>
      <c r="B1827" s="74"/>
      <c r="C1827" s="74"/>
      <c r="D1827" s="74"/>
      <c r="E1827" s="74"/>
      <c r="F1827" s="74"/>
      <c r="G1827" s="74"/>
      <c r="H1827" s="74"/>
      <c r="I1827" s="74"/>
      <c r="J1827" s="74"/>
      <c r="K1827" s="74"/>
      <c r="L1827" s="74"/>
      <c r="M1827" s="74"/>
      <c r="N1827" s="74"/>
      <c r="O1827" s="74"/>
      <c r="P1827" s="74"/>
      <c r="Q1827" s="74"/>
      <c r="R1827" s="74"/>
      <c r="S1827" s="74"/>
      <c r="T1827" s="74"/>
      <c r="U1827" s="74"/>
      <c r="V1827" s="21"/>
      <c r="W1827" s="21"/>
      <c r="X1827" s="21"/>
      <c r="Y1827" s="21"/>
      <c r="Z1827" s="21"/>
      <c r="AA1827" s="21"/>
      <c r="AB1827" s="21"/>
      <c r="AC1827" s="21"/>
      <c r="AD1827" s="21"/>
      <c r="AE1827" s="21"/>
      <c r="AF1827" s="21"/>
      <c r="AG1827" s="21"/>
      <c r="AH1827" s="21"/>
      <c r="AI1827" s="21"/>
      <c r="AJ1827" s="21"/>
      <c r="AK1827" s="21"/>
      <c r="AL1827" s="21"/>
      <c r="AM1827" s="21"/>
      <c r="AN1827" s="21"/>
    </row>
    <row r="1828" spans="1:40" ht="14.5">
      <c r="A1828" s="74"/>
      <c r="B1828" s="74"/>
      <c r="C1828" s="74"/>
      <c r="D1828" s="74"/>
      <c r="E1828" s="74"/>
      <c r="F1828" s="74"/>
      <c r="G1828" s="74"/>
      <c r="H1828" s="74"/>
      <c r="I1828" s="74"/>
      <c r="J1828" s="74"/>
      <c r="K1828" s="74"/>
      <c r="L1828" s="74"/>
      <c r="M1828" s="74"/>
      <c r="N1828" s="74"/>
      <c r="O1828" s="74"/>
      <c r="P1828" s="74"/>
      <c r="Q1828" s="74"/>
      <c r="R1828" s="74"/>
      <c r="S1828" s="74"/>
      <c r="T1828" s="74"/>
      <c r="U1828" s="74"/>
      <c r="V1828" s="21"/>
      <c r="W1828" s="21"/>
      <c r="X1828" s="21"/>
      <c r="Y1828" s="21"/>
      <c r="Z1828" s="21"/>
      <c r="AA1828" s="21"/>
      <c r="AB1828" s="21"/>
      <c r="AC1828" s="21"/>
      <c r="AD1828" s="21"/>
      <c r="AE1828" s="21"/>
      <c r="AF1828" s="21"/>
      <c r="AG1828" s="21"/>
      <c r="AH1828" s="21"/>
      <c r="AI1828" s="21"/>
      <c r="AJ1828" s="21"/>
      <c r="AK1828" s="21"/>
      <c r="AL1828" s="21"/>
      <c r="AM1828" s="21"/>
      <c r="AN1828" s="21"/>
    </row>
    <row r="1829" spans="1:40" ht="14.5">
      <c r="A1829" s="74"/>
      <c r="B1829" s="74"/>
      <c r="C1829" s="74"/>
      <c r="D1829" s="74"/>
      <c r="E1829" s="74"/>
      <c r="F1829" s="74"/>
      <c r="G1829" s="74"/>
      <c r="H1829" s="74"/>
      <c r="I1829" s="74"/>
      <c r="J1829" s="74"/>
      <c r="K1829" s="74"/>
      <c r="L1829" s="74"/>
      <c r="M1829" s="74"/>
      <c r="N1829" s="74"/>
      <c r="O1829" s="74"/>
      <c r="P1829" s="74"/>
      <c r="Q1829" s="74"/>
      <c r="R1829" s="74"/>
      <c r="S1829" s="74"/>
      <c r="T1829" s="74"/>
      <c r="U1829" s="74"/>
      <c r="V1829" s="21"/>
      <c r="W1829" s="21"/>
      <c r="X1829" s="21"/>
      <c r="Y1829" s="21"/>
      <c r="Z1829" s="21"/>
      <c r="AA1829" s="21"/>
      <c r="AB1829" s="21"/>
      <c r="AC1829" s="21"/>
      <c r="AD1829" s="21"/>
      <c r="AE1829" s="21"/>
      <c r="AF1829" s="21"/>
      <c r="AG1829" s="21"/>
      <c r="AH1829" s="21"/>
      <c r="AI1829" s="21"/>
      <c r="AJ1829" s="21"/>
      <c r="AK1829" s="21"/>
      <c r="AL1829" s="21"/>
      <c r="AM1829" s="21"/>
      <c r="AN1829" s="21"/>
    </row>
    <row r="1830" spans="1:40" ht="14.5">
      <c r="A1830" s="74"/>
      <c r="B1830" s="74"/>
      <c r="C1830" s="74"/>
      <c r="D1830" s="74"/>
      <c r="E1830" s="74"/>
      <c r="F1830" s="74"/>
      <c r="G1830" s="74"/>
      <c r="H1830" s="74"/>
      <c r="I1830" s="74"/>
      <c r="J1830" s="74"/>
      <c r="K1830" s="74"/>
      <c r="L1830" s="74"/>
      <c r="M1830" s="74"/>
      <c r="N1830" s="74"/>
      <c r="O1830" s="74"/>
      <c r="P1830" s="74"/>
      <c r="Q1830" s="74"/>
      <c r="R1830" s="74"/>
      <c r="S1830" s="74"/>
      <c r="T1830" s="74"/>
      <c r="U1830" s="74"/>
      <c r="V1830" s="21"/>
      <c r="W1830" s="21"/>
      <c r="X1830" s="21"/>
      <c r="Y1830" s="21"/>
      <c r="Z1830" s="21"/>
      <c r="AA1830" s="21"/>
      <c r="AB1830" s="21"/>
      <c r="AC1830" s="21"/>
      <c r="AD1830" s="21"/>
      <c r="AE1830" s="21"/>
      <c r="AF1830" s="21"/>
      <c r="AG1830" s="21"/>
      <c r="AH1830" s="21"/>
      <c r="AI1830" s="21"/>
      <c r="AJ1830" s="21"/>
      <c r="AK1830" s="21"/>
      <c r="AL1830" s="21"/>
      <c r="AM1830" s="21"/>
      <c r="AN1830" s="21"/>
    </row>
    <row r="1831" spans="1:40" ht="14.5">
      <c r="A1831" s="74"/>
      <c r="B1831" s="74"/>
      <c r="C1831" s="74"/>
      <c r="D1831" s="74"/>
      <c r="E1831" s="74"/>
      <c r="F1831" s="74"/>
      <c r="G1831" s="74"/>
      <c r="H1831" s="74"/>
      <c r="I1831" s="74"/>
      <c r="J1831" s="74"/>
      <c r="K1831" s="74"/>
      <c r="L1831" s="74"/>
      <c r="M1831" s="74"/>
      <c r="N1831" s="74"/>
      <c r="O1831" s="74"/>
      <c r="P1831" s="74"/>
      <c r="Q1831" s="74"/>
      <c r="R1831" s="74"/>
      <c r="S1831" s="74"/>
      <c r="T1831" s="74"/>
      <c r="U1831" s="74"/>
      <c r="V1831" s="21"/>
      <c r="W1831" s="21"/>
      <c r="X1831" s="21"/>
      <c r="Y1831" s="21"/>
      <c r="Z1831" s="21"/>
      <c r="AA1831" s="21"/>
      <c r="AB1831" s="21"/>
      <c r="AC1831" s="21"/>
      <c r="AD1831" s="21"/>
      <c r="AE1831" s="21"/>
      <c r="AF1831" s="21"/>
      <c r="AG1831" s="21"/>
      <c r="AH1831" s="21"/>
      <c r="AI1831" s="21"/>
      <c r="AJ1831" s="21"/>
      <c r="AK1831" s="21"/>
      <c r="AL1831" s="21"/>
      <c r="AM1831" s="21"/>
      <c r="AN1831" s="21"/>
    </row>
    <row r="1832" spans="1:40" ht="14.5">
      <c r="A1832" s="74"/>
      <c r="B1832" s="74"/>
      <c r="C1832" s="74"/>
      <c r="D1832" s="74"/>
      <c r="E1832" s="74"/>
      <c r="F1832" s="74"/>
      <c r="G1832" s="74"/>
      <c r="H1832" s="74"/>
      <c r="I1832" s="74"/>
      <c r="J1832" s="74"/>
      <c r="K1832" s="74"/>
      <c r="L1832" s="74"/>
      <c r="M1832" s="74"/>
      <c r="N1832" s="74"/>
      <c r="O1832" s="74"/>
      <c r="P1832" s="74"/>
      <c r="Q1832" s="74"/>
      <c r="R1832" s="74"/>
      <c r="S1832" s="74"/>
      <c r="T1832" s="74"/>
      <c r="U1832" s="74"/>
      <c r="V1832" s="21"/>
      <c r="W1832" s="21"/>
      <c r="X1832" s="21"/>
      <c r="Y1832" s="21"/>
      <c r="Z1832" s="21"/>
      <c r="AA1832" s="21"/>
      <c r="AB1832" s="21"/>
      <c r="AC1832" s="21"/>
      <c r="AD1832" s="21"/>
      <c r="AE1832" s="21"/>
      <c r="AF1832" s="21"/>
      <c r="AG1832" s="21"/>
      <c r="AH1832" s="21"/>
      <c r="AI1832" s="21"/>
      <c r="AJ1832" s="21"/>
      <c r="AK1832" s="21"/>
      <c r="AL1832" s="21"/>
      <c r="AM1832" s="21"/>
      <c r="AN1832" s="21"/>
    </row>
    <row r="1833" spans="1:40" ht="14.5">
      <c r="A1833" s="74"/>
      <c r="B1833" s="74"/>
      <c r="C1833" s="74"/>
      <c r="D1833" s="74"/>
      <c r="E1833" s="74"/>
      <c r="F1833" s="74"/>
      <c r="G1833" s="74"/>
      <c r="H1833" s="74"/>
      <c r="I1833" s="74"/>
      <c r="J1833" s="74"/>
      <c r="K1833" s="74"/>
      <c r="L1833" s="74"/>
      <c r="M1833" s="74"/>
      <c r="N1833" s="74"/>
      <c r="O1833" s="74"/>
      <c r="P1833" s="74"/>
      <c r="Q1833" s="74"/>
      <c r="R1833" s="74"/>
      <c r="S1833" s="74"/>
      <c r="T1833" s="74"/>
      <c r="U1833" s="74"/>
      <c r="V1833" s="21"/>
      <c r="W1833" s="21"/>
      <c r="X1833" s="21"/>
      <c r="Y1833" s="21"/>
      <c r="Z1833" s="21"/>
      <c r="AA1833" s="21"/>
      <c r="AB1833" s="21"/>
      <c r="AC1833" s="21"/>
      <c r="AD1833" s="21"/>
      <c r="AE1833" s="21"/>
      <c r="AF1833" s="21"/>
      <c r="AG1833" s="21"/>
      <c r="AH1833" s="21"/>
      <c r="AI1833" s="21"/>
      <c r="AJ1833" s="21"/>
      <c r="AK1833" s="21"/>
      <c r="AL1833" s="21"/>
      <c r="AM1833" s="21"/>
      <c r="AN1833" s="21"/>
    </row>
    <row r="1834" spans="1:40" ht="14.5">
      <c r="A1834" s="74"/>
      <c r="B1834" s="74"/>
      <c r="C1834" s="74"/>
      <c r="D1834" s="74"/>
      <c r="E1834" s="74"/>
      <c r="F1834" s="74"/>
      <c r="G1834" s="74"/>
      <c r="H1834" s="74"/>
      <c r="I1834" s="74"/>
      <c r="J1834" s="74"/>
      <c r="K1834" s="74"/>
      <c r="L1834" s="74"/>
      <c r="M1834" s="74"/>
      <c r="N1834" s="74"/>
      <c r="O1834" s="74"/>
      <c r="P1834" s="74"/>
      <c r="Q1834" s="74"/>
      <c r="R1834" s="74"/>
      <c r="S1834" s="74"/>
      <c r="T1834" s="74"/>
      <c r="U1834" s="74"/>
      <c r="V1834" s="21"/>
      <c r="W1834" s="21"/>
      <c r="X1834" s="21"/>
      <c r="Y1834" s="21"/>
      <c r="Z1834" s="21"/>
      <c r="AA1834" s="21"/>
      <c r="AB1834" s="21"/>
      <c r="AC1834" s="21"/>
      <c r="AD1834" s="21"/>
      <c r="AE1834" s="21"/>
      <c r="AF1834" s="21"/>
      <c r="AG1834" s="21"/>
      <c r="AH1834" s="21"/>
      <c r="AI1834" s="21"/>
      <c r="AJ1834" s="21"/>
      <c r="AK1834" s="21"/>
      <c r="AL1834" s="21"/>
      <c r="AM1834" s="21"/>
      <c r="AN1834" s="21"/>
    </row>
    <row r="1835" spans="1:40" ht="14.5">
      <c r="A1835" s="74"/>
      <c r="B1835" s="74"/>
      <c r="C1835" s="74"/>
      <c r="D1835" s="74"/>
      <c r="E1835" s="74"/>
      <c r="F1835" s="74"/>
      <c r="G1835" s="74"/>
      <c r="H1835" s="74"/>
      <c r="I1835" s="74"/>
      <c r="J1835" s="74"/>
      <c r="K1835" s="74"/>
      <c r="L1835" s="74"/>
      <c r="M1835" s="74"/>
      <c r="N1835" s="74"/>
      <c r="O1835" s="74"/>
      <c r="P1835" s="74"/>
      <c r="Q1835" s="74"/>
      <c r="R1835" s="74"/>
      <c r="S1835" s="74"/>
      <c r="T1835" s="74"/>
      <c r="U1835" s="74"/>
      <c r="V1835" s="21"/>
      <c r="W1835" s="21"/>
      <c r="X1835" s="21"/>
      <c r="Y1835" s="21"/>
      <c r="Z1835" s="21"/>
      <c r="AA1835" s="21"/>
      <c r="AB1835" s="21"/>
      <c r="AC1835" s="21"/>
      <c r="AD1835" s="21"/>
      <c r="AE1835" s="21"/>
      <c r="AF1835" s="21"/>
      <c r="AG1835" s="21"/>
      <c r="AH1835" s="21"/>
      <c r="AI1835" s="21"/>
      <c r="AJ1835" s="21"/>
      <c r="AK1835" s="21"/>
      <c r="AL1835" s="21"/>
      <c r="AM1835" s="21"/>
      <c r="AN1835" s="21"/>
    </row>
    <row r="1836" spans="1:40" ht="14.5">
      <c r="A1836" s="74"/>
      <c r="B1836" s="74"/>
      <c r="C1836" s="74"/>
      <c r="D1836" s="74"/>
      <c r="E1836" s="74"/>
      <c r="F1836" s="74"/>
      <c r="G1836" s="74"/>
      <c r="H1836" s="74"/>
      <c r="I1836" s="74"/>
      <c r="J1836" s="74"/>
      <c r="K1836" s="74"/>
      <c r="L1836" s="74"/>
      <c r="M1836" s="74"/>
      <c r="N1836" s="74"/>
      <c r="O1836" s="74"/>
      <c r="P1836" s="74"/>
      <c r="Q1836" s="74"/>
      <c r="R1836" s="74"/>
      <c r="S1836" s="74"/>
      <c r="T1836" s="74"/>
      <c r="U1836" s="74"/>
      <c r="V1836" s="21"/>
      <c r="W1836" s="21"/>
      <c r="X1836" s="21"/>
      <c r="Y1836" s="21"/>
      <c r="Z1836" s="21"/>
      <c r="AA1836" s="21"/>
      <c r="AB1836" s="21"/>
      <c r="AC1836" s="21"/>
      <c r="AD1836" s="21"/>
      <c r="AE1836" s="21"/>
      <c r="AF1836" s="21"/>
      <c r="AG1836" s="21"/>
      <c r="AH1836" s="21"/>
      <c r="AI1836" s="21"/>
      <c r="AJ1836" s="21"/>
      <c r="AK1836" s="21"/>
      <c r="AL1836" s="21"/>
      <c r="AM1836" s="21"/>
      <c r="AN1836" s="21"/>
    </row>
    <row r="1837" spans="1:40" ht="14.5">
      <c r="A1837" s="74"/>
      <c r="B1837" s="74"/>
      <c r="C1837" s="74"/>
      <c r="D1837" s="74"/>
      <c r="E1837" s="74"/>
      <c r="F1837" s="74"/>
      <c r="G1837" s="74"/>
      <c r="H1837" s="74"/>
      <c r="I1837" s="74"/>
      <c r="J1837" s="74"/>
      <c r="K1837" s="74"/>
      <c r="L1837" s="74"/>
      <c r="M1837" s="74"/>
      <c r="N1837" s="74"/>
      <c r="O1837" s="74"/>
      <c r="P1837" s="74"/>
      <c r="Q1837" s="74"/>
      <c r="R1837" s="74"/>
      <c r="S1837" s="74"/>
      <c r="T1837" s="74"/>
      <c r="U1837" s="74"/>
      <c r="V1837" s="21"/>
      <c r="W1837" s="21"/>
      <c r="X1837" s="21"/>
      <c r="Y1837" s="21"/>
      <c r="Z1837" s="21"/>
      <c r="AA1837" s="21"/>
      <c r="AB1837" s="21"/>
      <c r="AC1837" s="21"/>
      <c r="AD1837" s="21"/>
      <c r="AE1837" s="21"/>
      <c r="AF1837" s="21"/>
      <c r="AG1837" s="21"/>
      <c r="AH1837" s="21"/>
      <c r="AI1837" s="21"/>
      <c r="AJ1837" s="21"/>
      <c r="AK1837" s="21"/>
      <c r="AL1837" s="21"/>
      <c r="AM1837" s="21"/>
      <c r="AN1837" s="21"/>
    </row>
    <row r="1838" spans="1:40" ht="14.5">
      <c r="A1838" s="74"/>
      <c r="B1838" s="74"/>
      <c r="C1838" s="74"/>
      <c r="D1838" s="74"/>
      <c r="E1838" s="74"/>
      <c r="F1838" s="74"/>
      <c r="G1838" s="74"/>
      <c r="H1838" s="74"/>
      <c r="I1838" s="74"/>
      <c r="J1838" s="74"/>
      <c r="K1838" s="74"/>
      <c r="L1838" s="74"/>
      <c r="M1838" s="74"/>
      <c r="N1838" s="74"/>
      <c r="O1838" s="74"/>
      <c r="P1838" s="74"/>
      <c r="Q1838" s="74"/>
      <c r="R1838" s="74"/>
      <c r="S1838" s="74"/>
      <c r="T1838" s="74"/>
      <c r="U1838" s="74"/>
      <c r="V1838" s="21"/>
      <c r="W1838" s="21"/>
      <c r="X1838" s="21"/>
      <c r="Y1838" s="21"/>
      <c r="Z1838" s="21"/>
      <c r="AA1838" s="21"/>
      <c r="AB1838" s="21"/>
      <c r="AC1838" s="21"/>
      <c r="AD1838" s="21"/>
      <c r="AE1838" s="21"/>
      <c r="AF1838" s="21"/>
      <c r="AG1838" s="21"/>
      <c r="AH1838" s="21"/>
      <c r="AI1838" s="21"/>
      <c r="AJ1838" s="21"/>
      <c r="AK1838" s="21"/>
      <c r="AL1838" s="21"/>
      <c r="AM1838" s="21"/>
      <c r="AN1838" s="21"/>
    </row>
    <row r="1839" spans="1:40" ht="14.5">
      <c r="A1839" s="74"/>
      <c r="B1839" s="74"/>
      <c r="C1839" s="74"/>
      <c r="D1839" s="74"/>
      <c r="E1839" s="74"/>
      <c r="F1839" s="74"/>
      <c r="G1839" s="74"/>
      <c r="H1839" s="74"/>
      <c r="I1839" s="74"/>
      <c r="J1839" s="74"/>
      <c r="K1839" s="74"/>
      <c r="L1839" s="74"/>
      <c r="M1839" s="74"/>
      <c r="N1839" s="74"/>
      <c r="O1839" s="74"/>
      <c r="P1839" s="74"/>
      <c r="Q1839" s="74"/>
      <c r="R1839" s="74"/>
      <c r="S1839" s="74"/>
      <c r="T1839" s="74"/>
      <c r="U1839" s="74"/>
      <c r="V1839" s="21"/>
      <c r="W1839" s="21"/>
      <c r="X1839" s="21"/>
      <c r="Y1839" s="21"/>
      <c r="Z1839" s="21"/>
      <c r="AA1839" s="21"/>
      <c r="AB1839" s="21"/>
      <c r="AC1839" s="21"/>
      <c r="AD1839" s="21"/>
      <c r="AE1839" s="21"/>
      <c r="AF1839" s="21"/>
      <c r="AG1839" s="21"/>
      <c r="AH1839" s="21"/>
      <c r="AI1839" s="21"/>
      <c r="AJ1839" s="21"/>
      <c r="AK1839" s="21"/>
      <c r="AL1839" s="21"/>
      <c r="AM1839" s="21"/>
      <c r="AN1839" s="21"/>
    </row>
    <row r="1840" spans="1:40" ht="14.5">
      <c r="A1840" s="74"/>
      <c r="B1840" s="74"/>
      <c r="C1840" s="74"/>
      <c r="D1840" s="74"/>
      <c r="E1840" s="74"/>
      <c r="F1840" s="74"/>
      <c r="G1840" s="74"/>
      <c r="H1840" s="74"/>
      <c r="I1840" s="74"/>
      <c r="J1840" s="74"/>
      <c r="K1840" s="74"/>
      <c r="L1840" s="74"/>
      <c r="M1840" s="74"/>
      <c r="N1840" s="74"/>
      <c r="O1840" s="74"/>
      <c r="P1840" s="74"/>
      <c r="Q1840" s="74"/>
      <c r="R1840" s="74"/>
      <c r="S1840" s="74"/>
      <c r="T1840" s="74"/>
      <c r="U1840" s="74"/>
      <c r="V1840" s="21"/>
      <c r="W1840" s="21"/>
      <c r="X1840" s="21"/>
      <c r="Y1840" s="21"/>
      <c r="Z1840" s="21"/>
      <c r="AA1840" s="21"/>
      <c r="AB1840" s="21"/>
      <c r="AC1840" s="21"/>
      <c r="AD1840" s="21"/>
      <c r="AE1840" s="21"/>
      <c r="AF1840" s="21"/>
      <c r="AG1840" s="21"/>
      <c r="AH1840" s="21"/>
      <c r="AI1840" s="21"/>
      <c r="AJ1840" s="21"/>
      <c r="AK1840" s="21"/>
      <c r="AL1840" s="21"/>
      <c r="AM1840" s="21"/>
      <c r="AN1840" s="21"/>
    </row>
    <row r="1841" spans="1:40" ht="14.5">
      <c r="A1841" s="74"/>
      <c r="B1841" s="74"/>
      <c r="C1841" s="74"/>
      <c r="D1841" s="74"/>
      <c r="E1841" s="74"/>
      <c r="F1841" s="74"/>
      <c r="G1841" s="74"/>
      <c r="H1841" s="74"/>
      <c r="I1841" s="74"/>
      <c r="J1841" s="74"/>
      <c r="K1841" s="74"/>
      <c r="L1841" s="74"/>
      <c r="M1841" s="74"/>
      <c r="N1841" s="74"/>
      <c r="O1841" s="74"/>
      <c r="P1841" s="74"/>
      <c r="Q1841" s="74"/>
      <c r="R1841" s="74"/>
      <c r="S1841" s="74"/>
      <c r="T1841" s="74"/>
      <c r="U1841" s="74"/>
      <c r="V1841" s="21"/>
      <c r="W1841" s="21"/>
      <c r="X1841" s="21"/>
      <c r="Y1841" s="21"/>
      <c r="Z1841" s="21"/>
      <c r="AA1841" s="21"/>
      <c r="AB1841" s="21"/>
      <c r="AC1841" s="21"/>
      <c r="AD1841" s="21"/>
      <c r="AE1841" s="21"/>
      <c r="AF1841" s="21"/>
      <c r="AG1841" s="21"/>
      <c r="AH1841" s="21"/>
      <c r="AI1841" s="21"/>
      <c r="AJ1841" s="21"/>
      <c r="AK1841" s="21"/>
      <c r="AL1841" s="21"/>
      <c r="AM1841" s="21"/>
      <c r="AN1841" s="21"/>
    </row>
    <row r="1842" spans="1:40" ht="14.5">
      <c r="A1842" s="74"/>
      <c r="B1842" s="74"/>
      <c r="C1842" s="74"/>
      <c r="D1842" s="74"/>
      <c r="E1842" s="74"/>
      <c r="F1842" s="74"/>
      <c r="G1842" s="74"/>
      <c r="H1842" s="74"/>
      <c r="I1842" s="74"/>
      <c r="J1842" s="74"/>
      <c r="K1842" s="74"/>
      <c r="L1842" s="74"/>
      <c r="M1842" s="74"/>
      <c r="N1842" s="74"/>
      <c r="O1842" s="74"/>
      <c r="P1842" s="74"/>
      <c r="Q1842" s="74"/>
      <c r="R1842" s="74"/>
      <c r="S1842" s="74"/>
      <c r="T1842" s="74"/>
      <c r="U1842" s="74"/>
      <c r="V1842" s="21"/>
      <c r="W1842" s="21"/>
      <c r="X1842" s="21"/>
      <c r="Y1842" s="21"/>
      <c r="Z1842" s="21"/>
      <c r="AA1842" s="21"/>
      <c r="AB1842" s="21"/>
      <c r="AC1842" s="21"/>
      <c r="AD1842" s="21"/>
      <c r="AE1842" s="21"/>
      <c r="AF1842" s="21"/>
      <c r="AG1842" s="21"/>
      <c r="AH1842" s="21"/>
      <c r="AI1842" s="21"/>
      <c r="AJ1842" s="21"/>
      <c r="AK1842" s="21"/>
      <c r="AL1842" s="21"/>
      <c r="AM1842" s="21"/>
      <c r="AN1842" s="21"/>
    </row>
    <row r="1843" spans="1:40" ht="14.5">
      <c r="A1843" s="74"/>
      <c r="B1843" s="74"/>
      <c r="C1843" s="74"/>
      <c r="D1843" s="74"/>
      <c r="E1843" s="74"/>
      <c r="F1843" s="74"/>
      <c r="G1843" s="74"/>
      <c r="H1843" s="74"/>
      <c r="I1843" s="74"/>
      <c r="J1843" s="74"/>
      <c r="K1843" s="74"/>
      <c r="L1843" s="74"/>
      <c r="M1843" s="74"/>
      <c r="N1843" s="74"/>
      <c r="O1843" s="74"/>
      <c r="P1843" s="74"/>
      <c r="Q1843" s="74"/>
      <c r="R1843" s="74"/>
      <c r="S1843" s="74"/>
      <c r="T1843" s="74"/>
      <c r="U1843" s="74"/>
      <c r="V1843" s="21"/>
      <c r="W1843" s="21"/>
      <c r="X1843" s="21"/>
      <c r="Y1843" s="21"/>
      <c r="Z1843" s="21"/>
      <c r="AA1843" s="21"/>
      <c r="AB1843" s="21"/>
      <c r="AC1843" s="21"/>
      <c r="AD1843" s="21"/>
      <c r="AE1843" s="21"/>
      <c r="AF1843" s="21"/>
      <c r="AG1843" s="21"/>
      <c r="AH1843" s="21"/>
      <c r="AI1843" s="21"/>
      <c r="AJ1843" s="21"/>
      <c r="AK1843" s="21"/>
      <c r="AL1843" s="21"/>
      <c r="AM1843" s="21"/>
      <c r="AN1843" s="21"/>
    </row>
    <row r="1844" spans="1:40" ht="14.5">
      <c r="A1844" s="74"/>
      <c r="B1844" s="74"/>
      <c r="C1844" s="74"/>
      <c r="D1844" s="74"/>
      <c r="E1844" s="74"/>
      <c r="F1844" s="74"/>
      <c r="G1844" s="74"/>
      <c r="H1844" s="74"/>
      <c r="I1844" s="74"/>
      <c r="J1844" s="74"/>
      <c r="K1844" s="74"/>
      <c r="L1844" s="74"/>
      <c r="M1844" s="74"/>
      <c r="N1844" s="74"/>
      <c r="O1844" s="74"/>
      <c r="P1844" s="74"/>
      <c r="Q1844" s="74"/>
      <c r="R1844" s="74"/>
      <c r="S1844" s="74"/>
      <c r="T1844" s="74"/>
      <c r="U1844" s="74"/>
      <c r="V1844" s="21"/>
      <c r="W1844" s="21"/>
      <c r="X1844" s="21"/>
      <c r="Y1844" s="21"/>
      <c r="Z1844" s="21"/>
      <c r="AA1844" s="21"/>
      <c r="AB1844" s="21"/>
      <c r="AC1844" s="21"/>
      <c r="AD1844" s="21"/>
      <c r="AE1844" s="21"/>
      <c r="AF1844" s="21"/>
      <c r="AG1844" s="21"/>
      <c r="AH1844" s="21"/>
      <c r="AI1844" s="21"/>
      <c r="AJ1844" s="21"/>
      <c r="AK1844" s="21"/>
      <c r="AL1844" s="21"/>
      <c r="AM1844" s="21"/>
      <c r="AN1844" s="21"/>
    </row>
    <row r="1845" spans="1:40" ht="14.5">
      <c r="A1845" s="74"/>
      <c r="B1845" s="74"/>
      <c r="C1845" s="74"/>
      <c r="D1845" s="74"/>
      <c r="E1845" s="74"/>
      <c r="F1845" s="74"/>
      <c r="G1845" s="74"/>
      <c r="H1845" s="74"/>
      <c r="I1845" s="74"/>
      <c r="J1845" s="74"/>
      <c r="K1845" s="74"/>
      <c r="L1845" s="74"/>
      <c r="M1845" s="74"/>
      <c r="N1845" s="74"/>
      <c r="O1845" s="74"/>
      <c r="P1845" s="74"/>
      <c r="Q1845" s="74"/>
      <c r="R1845" s="74"/>
      <c r="S1845" s="74"/>
      <c r="T1845" s="74"/>
      <c r="U1845" s="74"/>
      <c r="V1845" s="21"/>
      <c r="W1845" s="21"/>
      <c r="X1845" s="21"/>
      <c r="Y1845" s="21"/>
      <c r="Z1845" s="21"/>
      <c r="AA1845" s="21"/>
      <c r="AB1845" s="21"/>
      <c r="AC1845" s="21"/>
      <c r="AD1845" s="21"/>
      <c r="AE1845" s="21"/>
      <c r="AF1845" s="21"/>
      <c r="AG1845" s="21"/>
      <c r="AH1845" s="21"/>
      <c r="AI1845" s="21"/>
      <c r="AJ1845" s="21"/>
      <c r="AK1845" s="21"/>
      <c r="AL1845" s="21"/>
      <c r="AM1845" s="21"/>
      <c r="AN1845" s="21"/>
    </row>
    <row r="1846" spans="1:40" ht="14.5">
      <c r="A1846" s="74"/>
      <c r="B1846" s="74"/>
      <c r="C1846" s="74"/>
      <c r="D1846" s="74"/>
      <c r="E1846" s="74"/>
      <c r="F1846" s="74"/>
      <c r="G1846" s="74"/>
      <c r="H1846" s="74"/>
      <c r="I1846" s="74"/>
      <c r="J1846" s="74"/>
      <c r="K1846" s="74"/>
      <c r="L1846" s="74"/>
      <c r="M1846" s="74"/>
      <c r="N1846" s="74"/>
      <c r="O1846" s="74"/>
      <c r="P1846" s="74"/>
      <c r="Q1846" s="74"/>
      <c r="R1846" s="74"/>
      <c r="S1846" s="74"/>
      <c r="T1846" s="74"/>
      <c r="U1846" s="74"/>
      <c r="V1846" s="21"/>
      <c r="W1846" s="21"/>
      <c r="X1846" s="21"/>
      <c r="Y1846" s="21"/>
      <c r="Z1846" s="21"/>
      <c r="AA1846" s="21"/>
      <c r="AB1846" s="21"/>
      <c r="AC1846" s="21"/>
      <c r="AD1846" s="21"/>
      <c r="AE1846" s="21"/>
      <c r="AF1846" s="21"/>
      <c r="AG1846" s="21"/>
      <c r="AH1846" s="21"/>
      <c r="AI1846" s="21"/>
      <c r="AJ1846" s="21"/>
      <c r="AK1846" s="21"/>
      <c r="AL1846" s="21"/>
      <c r="AM1846" s="21"/>
      <c r="AN1846" s="21"/>
    </row>
    <row r="1847" spans="1:40" ht="14.5">
      <c r="A1847" s="74"/>
      <c r="B1847" s="74"/>
      <c r="C1847" s="74"/>
      <c r="D1847" s="74"/>
      <c r="E1847" s="74"/>
      <c r="F1847" s="74"/>
      <c r="G1847" s="74"/>
      <c r="H1847" s="74"/>
      <c r="I1847" s="74"/>
      <c r="J1847" s="74"/>
      <c r="K1847" s="74"/>
      <c r="L1847" s="74"/>
      <c r="M1847" s="74"/>
      <c r="N1847" s="74"/>
      <c r="O1847" s="74"/>
      <c r="P1847" s="74"/>
      <c r="Q1847" s="74"/>
      <c r="R1847" s="74"/>
      <c r="S1847" s="74"/>
      <c r="T1847" s="74"/>
      <c r="U1847" s="74"/>
      <c r="V1847" s="21"/>
      <c r="W1847" s="21"/>
      <c r="X1847" s="21"/>
      <c r="Y1847" s="21"/>
      <c r="Z1847" s="21"/>
      <c r="AA1847" s="21"/>
      <c r="AB1847" s="21"/>
      <c r="AC1847" s="21"/>
      <c r="AD1847" s="21"/>
      <c r="AE1847" s="21"/>
      <c r="AF1847" s="21"/>
      <c r="AG1847" s="21"/>
      <c r="AH1847" s="21"/>
      <c r="AI1847" s="21"/>
      <c r="AJ1847" s="21"/>
      <c r="AK1847" s="21"/>
      <c r="AL1847" s="21"/>
      <c r="AM1847" s="21"/>
      <c r="AN1847" s="21"/>
    </row>
    <row r="1848" spans="1:40" ht="14.5">
      <c r="A1848" s="74"/>
      <c r="B1848" s="74"/>
      <c r="C1848" s="74"/>
      <c r="D1848" s="74"/>
      <c r="E1848" s="74"/>
      <c r="F1848" s="74"/>
      <c r="G1848" s="74"/>
      <c r="H1848" s="74"/>
      <c r="I1848" s="74"/>
      <c r="J1848" s="74"/>
      <c r="K1848" s="74"/>
      <c r="L1848" s="74"/>
      <c r="M1848" s="74"/>
      <c r="N1848" s="74"/>
      <c r="O1848" s="74"/>
      <c r="P1848" s="74"/>
      <c r="Q1848" s="74"/>
      <c r="R1848" s="74"/>
      <c r="S1848" s="74"/>
      <c r="T1848" s="74"/>
      <c r="U1848" s="74"/>
      <c r="V1848" s="21"/>
      <c r="W1848" s="21"/>
      <c r="X1848" s="21"/>
      <c r="Y1848" s="21"/>
      <c r="Z1848" s="21"/>
      <c r="AA1848" s="21"/>
      <c r="AB1848" s="21"/>
      <c r="AC1848" s="21"/>
      <c r="AD1848" s="21"/>
      <c r="AE1848" s="21"/>
      <c r="AF1848" s="21"/>
      <c r="AG1848" s="21"/>
      <c r="AH1848" s="21"/>
      <c r="AI1848" s="21"/>
      <c r="AJ1848" s="21"/>
      <c r="AK1848" s="21"/>
      <c r="AL1848" s="21"/>
      <c r="AM1848" s="21"/>
      <c r="AN1848" s="21"/>
    </row>
    <row r="1849" spans="1:40" ht="14.5">
      <c r="A1849" s="74"/>
      <c r="B1849" s="74"/>
      <c r="C1849" s="74"/>
      <c r="D1849" s="74"/>
      <c r="E1849" s="74"/>
      <c r="F1849" s="74"/>
      <c r="G1849" s="74"/>
      <c r="H1849" s="74"/>
      <c r="I1849" s="74"/>
      <c r="J1849" s="74"/>
      <c r="K1849" s="74"/>
      <c r="L1849" s="74"/>
      <c r="M1849" s="74"/>
      <c r="N1849" s="74"/>
      <c r="O1849" s="74"/>
      <c r="P1849" s="74"/>
      <c r="Q1849" s="74"/>
      <c r="R1849" s="74"/>
      <c r="S1849" s="74"/>
      <c r="T1849" s="74"/>
      <c r="U1849" s="74"/>
      <c r="V1849" s="21"/>
      <c r="W1849" s="21"/>
      <c r="X1849" s="21"/>
      <c r="Y1849" s="21"/>
      <c r="Z1849" s="21"/>
      <c r="AA1849" s="21"/>
      <c r="AB1849" s="21"/>
      <c r="AC1849" s="21"/>
      <c r="AD1849" s="21"/>
      <c r="AE1849" s="21"/>
      <c r="AF1849" s="21"/>
      <c r="AG1849" s="21"/>
      <c r="AH1849" s="21"/>
      <c r="AI1849" s="21"/>
      <c r="AJ1849" s="21"/>
      <c r="AK1849" s="21"/>
      <c r="AL1849" s="21"/>
      <c r="AM1849" s="21"/>
      <c r="AN1849" s="21"/>
    </row>
    <row r="1850" spans="1:40" ht="14.5">
      <c r="A1850" s="74"/>
      <c r="B1850" s="74"/>
      <c r="C1850" s="74"/>
      <c r="D1850" s="74"/>
      <c r="E1850" s="74"/>
      <c r="F1850" s="74"/>
      <c r="G1850" s="74"/>
      <c r="H1850" s="74"/>
      <c r="I1850" s="74"/>
      <c r="J1850" s="74"/>
      <c r="K1850" s="74"/>
      <c r="L1850" s="74"/>
      <c r="M1850" s="74"/>
      <c r="N1850" s="74"/>
      <c r="O1850" s="74"/>
      <c r="P1850" s="74"/>
      <c r="Q1850" s="74"/>
      <c r="R1850" s="74"/>
      <c r="S1850" s="74"/>
      <c r="T1850" s="74"/>
      <c r="U1850" s="74"/>
      <c r="V1850" s="21"/>
      <c r="W1850" s="21"/>
      <c r="X1850" s="21"/>
      <c r="Y1850" s="21"/>
      <c r="Z1850" s="21"/>
      <c r="AA1850" s="21"/>
      <c r="AB1850" s="21"/>
      <c r="AC1850" s="21"/>
      <c r="AD1850" s="21"/>
      <c r="AE1850" s="21"/>
      <c r="AF1850" s="21"/>
      <c r="AG1850" s="21"/>
      <c r="AH1850" s="21"/>
      <c r="AI1850" s="21"/>
      <c r="AJ1850" s="21"/>
      <c r="AK1850" s="21"/>
      <c r="AL1850" s="21"/>
      <c r="AM1850" s="21"/>
      <c r="AN1850" s="21"/>
    </row>
    <row r="1851" spans="1:40" ht="14.5">
      <c r="A1851" s="74"/>
      <c r="B1851" s="74"/>
      <c r="C1851" s="74"/>
      <c r="D1851" s="74"/>
      <c r="E1851" s="74"/>
      <c r="F1851" s="74"/>
      <c r="G1851" s="74"/>
      <c r="H1851" s="74"/>
      <c r="I1851" s="74"/>
      <c r="J1851" s="74"/>
      <c r="K1851" s="74"/>
      <c r="L1851" s="74"/>
      <c r="M1851" s="74"/>
      <c r="N1851" s="74"/>
      <c r="O1851" s="74"/>
      <c r="P1851" s="74"/>
      <c r="Q1851" s="74"/>
      <c r="R1851" s="74"/>
      <c r="S1851" s="74"/>
      <c r="T1851" s="74"/>
      <c r="U1851" s="74"/>
      <c r="V1851" s="21"/>
      <c r="W1851" s="21"/>
      <c r="X1851" s="21"/>
      <c r="Y1851" s="21"/>
      <c r="Z1851" s="21"/>
      <c r="AA1851" s="21"/>
      <c r="AB1851" s="21"/>
      <c r="AC1851" s="21"/>
      <c r="AD1851" s="21"/>
      <c r="AE1851" s="21"/>
      <c r="AF1851" s="21"/>
      <c r="AG1851" s="21"/>
      <c r="AH1851" s="21"/>
      <c r="AI1851" s="21"/>
      <c r="AJ1851" s="21"/>
      <c r="AK1851" s="21"/>
      <c r="AL1851" s="21"/>
      <c r="AM1851" s="21"/>
      <c r="AN1851" s="21"/>
    </row>
    <row r="1852" spans="1:40" ht="14.5">
      <c r="A1852" s="74"/>
      <c r="B1852" s="74"/>
      <c r="C1852" s="74"/>
      <c r="D1852" s="74"/>
      <c r="E1852" s="74"/>
      <c r="F1852" s="74"/>
      <c r="G1852" s="74"/>
      <c r="H1852" s="74"/>
      <c r="I1852" s="74"/>
      <c r="J1852" s="74"/>
      <c r="K1852" s="74"/>
      <c r="L1852" s="74"/>
      <c r="M1852" s="74"/>
      <c r="N1852" s="74"/>
      <c r="O1852" s="74"/>
      <c r="P1852" s="74"/>
      <c r="Q1852" s="74"/>
      <c r="R1852" s="74"/>
      <c r="S1852" s="74"/>
      <c r="T1852" s="74"/>
      <c r="U1852" s="74"/>
      <c r="V1852" s="21"/>
      <c r="W1852" s="21"/>
      <c r="X1852" s="21"/>
      <c r="Y1852" s="21"/>
      <c r="Z1852" s="21"/>
      <c r="AA1852" s="21"/>
      <c r="AB1852" s="21"/>
      <c r="AC1852" s="21"/>
      <c r="AD1852" s="21"/>
      <c r="AE1852" s="21"/>
      <c r="AF1852" s="21"/>
      <c r="AG1852" s="21"/>
      <c r="AH1852" s="21"/>
      <c r="AI1852" s="21"/>
      <c r="AJ1852" s="21"/>
      <c r="AK1852" s="21"/>
      <c r="AL1852" s="21"/>
      <c r="AM1852" s="21"/>
      <c r="AN1852" s="21"/>
    </row>
    <row r="1853" spans="1:40" ht="14.5">
      <c r="A1853" s="74"/>
      <c r="B1853" s="74"/>
      <c r="C1853" s="74"/>
      <c r="D1853" s="74"/>
      <c r="E1853" s="74"/>
      <c r="F1853" s="74"/>
      <c r="G1853" s="74"/>
      <c r="H1853" s="74"/>
      <c r="I1853" s="74"/>
      <c r="J1853" s="74"/>
      <c r="K1853" s="74"/>
      <c r="L1853" s="74"/>
      <c r="M1853" s="74"/>
      <c r="N1853" s="74"/>
      <c r="O1853" s="74"/>
      <c r="P1853" s="74"/>
      <c r="Q1853" s="74"/>
      <c r="R1853" s="74"/>
      <c r="S1853" s="74"/>
      <c r="T1853" s="74"/>
      <c r="U1853" s="74"/>
      <c r="V1853" s="21"/>
      <c r="W1853" s="21"/>
      <c r="X1853" s="21"/>
      <c r="Y1853" s="21"/>
      <c r="Z1853" s="21"/>
      <c r="AA1853" s="21"/>
      <c r="AB1853" s="21"/>
      <c r="AC1853" s="21"/>
      <c r="AD1853" s="21"/>
      <c r="AE1853" s="21"/>
      <c r="AF1853" s="21"/>
      <c r="AG1853" s="21"/>
      <c r="AH1853" s="21"/>
      <c r="AI1853" s="21"/>
      <c r="AJ1853" s="21"/>
      <c r="AK1853" s="21"/>
      <c r="AL1853" s="21"/>
      <c r="AM1853" s="21"/>
      <c r="AN1853" s="21"/>
    </row>
    <row r="1854" spans="1:40" ht="14.5">
      <c r="A1854" s="74"/>
      <c r="B1854" s="74"/>
      <c r="C1854" s="74"/>
      <c r="D1854" s="74"/>
      <c r="E1854" s="74"/>
      <c r="F1854" s="74"/>
      <c r="G1854" s="74"/>
      <c r="H1854" s="74"/>
      <c r="I1854" s="74"/>
      <c r="J1854" s="74"/>
      <c r="K1854" s="74"/>
      <c r="L1854" s="74"/>
      <c r="M1854" s="74"/>
      <c r="N1854" s="74"/>
      <c r="O1854" s="74"/>
      <c r="P1854" s="74"/>
      <c r="Q1854" s="74"/>
      <c r="R1854" s="74"/>
      <c r="S1854" s="74"/>
      <c r="T1854" s="74"/>
      <c r="U1854" s="74"/>
      <c r="V1854" s="21"/>
      <c r="W1854" s="21"/>
      <c r="X1854" s="21"/>
      <c r="Y1854" s="21"/>
      <c r="Z1854" s="21"/>
      <c r="AA1854" s="21"/>
      <c r="AB1854" s="21"/>
      <c r="AC1854" s="21"/>
      <c r="AD1854" s="21"/>
      <c r="AE1854" s="21"/>
      <c r="AF1854" s="21"/>
      <c r="AG1854" s="21"/>
      <c r="AH1854" s="21"/>
      <c r="AI1854" s="21"/>
      <c r="AJ1854" s="21"/>
      <c r="AK1854" s="21"/>
      <c r="AL1854" s="21"/>
      <c r="AM1854" s="21"/>
      <c r="AN1854" s="21"/>
    </row>
    <row r="1855" spans="1:40" ht="14.5">
      <c r="A1855" s="74"/>
      <c r="B1855" s="74"/>
      <c r="C1855" s="74"/>
      <c r="D1855" s="74"/>
      <c r="E1855" s="74"/>
      <c r="F1855" s="74"/>
      <c r="G1855" s="74"/>
      <c r="H1855" s="74"/>
      <c r="I1855" s="74"/>
      <c r="J1855" s="74"/>
      <c r="K1855" s="74"/>
      <c r="L1855" s="74"/>
      <c r="M1855" s="74"/>
      <c r="N1855" s="74"/>
      <c r="O1855" s="74"/>
      <c r="P1855" s="74"/>
      <c r="Q1855" s="74"/>
      <c r="R1855" s="74"/>
      <c r="S1855" s="74"/>
      <c r="T1855" s="74"/>
      <c r="U1855" s="74"/>
      <c r="V1855" s="21"/>
      <c r="W1855" s="21"/>
      <c r="X1855" s="21"/>
      <c r="Y1855" s="21"/>
      <c r="Z1855" s="21"/>
      <c r="AA1855" s="21"/>
      <c r="AB1855" s="21"/>
      <c r="AC1855" s="21"/>
      <c r="AD1855" s="21"/>
      <c r="AE1855" s="21"/>
      <c r="AF1855" s="21"/>
      <c r="AG1855" s="21"/>
      <c r="AH1855" s="21"/>
      <c r="AI1855" s="21"/>
      <c r="AJ1855" s="21"/>
      <c r="AK1855" s="21"/>
      <c r="AL1855" s="21"/>
      <c r="AM1855" s="21"/>
      <c r="AN1855" s="21"/>
    </row>
    <row r="1856" spans="1:40" ht="14.5">
      <c r="A1856" s="74"/>
      <c r="B1856" s="74"/>
      <c r="C1856" s="74"/>
      <c r="D1856" s="74"/>
      <c r="E1856" s="74"/>
      <c r="F1856" s="74"/>
      <c r="G1856" s="74"/>
      <c r="H1856" s="74"/>
      <c r="I1856" s="74"/>
      <c r="J1856" s="74"/>
      <c r="K1856" s="74"/>
      <c r="L1856" s="74"/>
      <c r="M1856" s="74"/>
      <c r="N1856" s="74"/>
      <c r="O1856" s="74"/>
      <c r="P1856" s="74"/>
      <c r="Q1856" s="74"/>
      <c r="R1856" s="74"/>
      <c r="S1856" s="74"/>
      <c r="T1856" s="74"/>
      <c r="U1856" s="74"/>
      <c r="V1856" s="21"/>
      <c r="W1856" s="21"/>
      <c r="X1856" s="21"/>
      <c r="Y1856" s="21"/>
      <c r="Z1856" s="21"/>
      <c r="AA1856" s="21"/>
      <c r="AB1856" s="21"/>
      <c r="AC1856" s="21"/>
      <c r="AD1856" s="21"/>
      <c r="AE1856" s="21"/>
      <c r="AF1856" s="21"/>
      <c r="AG1856" s="21"/>
      <c r="AH1856" s="21"/>
      <c r="AI1856" s="21"/>
      <c r="AJ1856" s="21"/>
      <c r="AK1856" s="21"/>
      <c r="AL1856" s="21"/>
      <c r="AM1856" s="21"/>
      <c r="AN1856" s="21"/>
    </row>
    <row r="1857" spans="1:40" ht="14.5">
      <c r="A1857" s="74"/>
      <c r="B1857" s="74"/>
      <c r="C1857" s="74"/>
      <c r="D1857" s="74"/>
      <c r="E1857" s="74"/>
      <c r="F1857" s="74"/>
      <c r="G1857" s="74"/>
      <c r="H1857" s="74"/>
      <c r="I1857" s="74"/>
      <c r="J1857" s="74"/>
      <c r="K1857" s="74"/>
      <c r="L1857" s="74"/>
      <c r="M1857" s="74"/>
      <c r="N1857" s="74"/>
      <c r="O1857" s="74"/>
      <c r="P1857" s="74"/>
      <c r="Q1857" s="74"/>
      <c r="R1857" s="74"/>
      <c r="S1857" s="74"/>
      <c r="T1857" s="74"/>
      <c r="U1857" s="74"/>
      <c r="V1857" s="21"/>
      <c r="W1857" s="21"/>
      <c r="X1857" s="21"/>
      <c r="Y1857" s="21"/>
      <c r="Z1857" s="21"/>
      <c r="AA1857" s="21"/>
      <c r="AB1857" s="21"/>
      <c r="AC1857" s="21"/>
      <c r="AD1857" s="21"/>
      <c r="AE1857" s="21"/>
      <c r="AF1857" s="21"/>
      <c r="AG1857" s="21"/>
      <c r="AH1857" s="21"/>
      <c r="AI1857" s="21"/>
      <c r="AJ1857" s="21"/>
      <c r="AK1857" s="21"/>
      <c r="AL1857" s="21"/>
      <c r="AM1857" s="21"/>
      <c r="AN1857" s="21"/>
    </row>
    <row r="1858" spans="1:40" ht="14.5">
      <c r="A1858" s="74"/>
      <c r="B1858" s="74"/>
      <c r="C1858" s="74"/>
      <c r="D1858" s="74"/>
      <c r="E1858" s="74"/>
      <c r="F1858" s="74"/>
      <c r="G1858" s="74"/>
      <c r="H1858" s="74"/>
      <c r="I1858" s="74"/>
      <c r="J1858" s="74"/>
      <c r="K1858" s="74"/>
      <c r="L1858" s="74"/>
      <c r="M1858" s="74"/>
      <c r="N1858" s="74"/>
      <c r="O1858" s="74"/>
      <c r="P1858" s="74"/>
      <c r="Q1858" s="74"/>
      <c r="R1858" s="74"/>
      <c r="S1858" s="74"/>
      <c r="T1858" s="74"/>
      <c r="U1858" s="74"/>
      <c r="V1858" s="21"/>
      <c r="W1858" s="21"/>
      <c r="X1858" s="21"/>
      <c r="Y1858" s="21"/>
      <c r="Z1858" s="21"/>
      <c r="AA1858" s="21"/>
      <c r="AB1858" s="21"/>
      <c r="AC1858" s="21"/>
      <c r="AD1858" s="21"/>
      <c r="AE1858" s="21"/>
      <c r="AF1858" s="21"/>
      <c r="AG1858" s="21"/>
      <c r="AH1858" s="21"/>
      <c r="AI1858" s="21"/>
      <c r="AJ1858" s="21"/>
      <c r="AK1858" s="21"/>
      <c r="AL1858" s="21"/>
      <c r="AM1858" s="21"/>
      <c r="AN1858" s="21"/>
    </row>
    <row r="1859" spans="1:40" ht="14.5">
      <c r="A1859" s="74"/>
      <c r="B1859" s="74"/>
      <c r="C1859" s="74"/>
      <c r="D1859" s="74"/>
      <c r="E1859" s="74"/>
      <c r="F1859" s="74"/>
      <c r="G1859" s="74"/>
      <c r="H1859" s="74"/>
      <c r="I1859" s="74"/>
      <c r="J1859" s="74"/>
      <c r="K1859" s="74"/>
      <c r="L1859" s="74"/>
      <c r="M1859" s="74"/>
      <c r="N1859" s="74"/>
      <c r="O1859" s="74"/>
      <c r="P1859" s="74"/>
      <c r="Q1859" s="74"/>
      <c r="R1859" s="74"/>
      <c r="S1859" s="74"/>
      <c r="T1859" s="74"/>
      <c r="U1859" s="74"/>
      <c r="V1859" s="21"/>
      <c r="W1859" s="21"/>
      <c r="X1859" s="21"/>
      <c r="Y1859" s="21"/>
      <c r="Z1859" s="21"/>
      <c r="AA1859" s="21"/>
      <c r="AB1859" s="21"/>
      <c r="AC1859" s="21"/>
      <c r="AD1859" s="21"/>
      <c r="AE1859" s="21"/>
      <c r="AF1859" s="21"/>
      <c r="AG1859" s="21"/>
      <c r="AH1859" s="21"/>
      <c r="AI1859" s="21"/>
      <c r="AJ1859" s="21"/>
      <c r="AK1859" s="21"/>
      <c r="AL1859" s="21"/>
      <c r="AM1859" s="21"/>
      <c r="AN1859" s="21"/>
    </row>
    <row r="1860" spans="1:40" ht="14.5">
      <c r="A1860" s="74"/>
      <c r="B1860" s="74"/>
      <c r="C1860" s="74"/>
      <c r="D1860" s="74"/>
      <c r="E1860" s="74"/>
      <c r="F1860" s="74"/>
      <c r="G1860" s="74"/>
      <c r="H1860" s="74"/>
      <c r="I1860" s="74"/>
      <c r="J1860" s="74"/>
      <c r="K1860" s="74"/>
      <c r="L1860" s="74"/>
      <c r="M1860" s="74"/>
      <c r="N1860" s="74"/>
      <c r="O1860" s="74"/>
      <c r="P1860" s="74"/>
      <c r="Q1860" s="74"/>
      <c r="R1860" s="74"/>
      <c r="S1860" s="74"/>
      <c r="T1860" s="74"/>
      <c r="U1860" s="74"/>
      <c r="V1860" s="21"/>
      <c r="W1860" s="21"/>
      <c r="X1860" s="21"/>
      <c r="Y1860" s="21"/>
      <c r="Z1860" s="21"/>
      <c r="AA1860" s="21"/>
      <c r="AB1860" s="21"/>
      <c r="AC1860" s="21"/>
      <c r="AD1860" s="21"/>
      <c r="AE1860" s="21"/>
      <c r="AF1860" s="21"/>
      <c r="AG1860" s="21"/>
      <c r="AH1860" s="21"/>
      <c r="AI1860" s="21"/>
      <c r="AJ1860" s="21"/>
      <c r="AK1860" s="21"/>
      <c r="AL1860" s="21"/>
      <c r="AM1860" s="21"/>
      <c r="AN1860" s="21"/>
    </row>
    <row r="1861" spans="1:40" ht="14.5">
      <c r="A1861" s="74"/>
      <c r="B1861" s="74"/>
      <c r="C1861" s="74"/>
      <c r="D1861" s="74"/>
      <c r="E1861" s="74"/>
      <c r="F1861" s="74"/>
      <c r="G1861" s="74"/>
      <c r="H1861" s="74"/>
      <c r="I1861" s="74"/>
      <c r="J1861" s="74"/>
      <c r="K1861" s="74"/>
      <c r="L1861" s="74"/>
      <c r="M1861" s="74"/>
      <c r="N1861" s="74"/>
      <c r="O1861" s="74"/>
      <c r="P1861" s="74"/>
      <c r="Q1861" s="74"/>
      <c r="R1861" s="74"/>
      <c r="S1861" s="74"/>
      <c r="T1861" s="74"/>
      <c r="U1861" s="74"/>
      <c r="V1861" s="21"/>
      <c r="W1861" s="21"/>
      <c r="X1861" s="21"/>
      <c r="Y1861" s="21"/>
      <c r="Z1861" s="21"/>
      <c r="AA1861" s="21"/>
      <c r="AB1861" s="21"/>
      <c r="AC1861" s="21"/>
      <c r="AD1861" s="21"/>
      <c r="AE1861" s="21"/>
      <c r="AF1861" s="21"/>
      <c r="AG1861" s="21"/>
      <c r="AH1861" s="21"/>
      <c r="AI1861" s="21"/>
      <c r="AJ1861" s="21"/>
      <c r="AK1861" s="21"/>
      <c r="AL1861" s="21"/>
      <c r="AM1861" s="21"/>
      <c r="AN1861" s="21"/>
    </row>
    <row r="1862" spans="1:40" ht="14.5">
      <c r="A1862" s="74"/>
      <c r="B1862" s="74"/>
      <c r="C1862" s="74"/>
      <c r="D1862" s="74"/>
      <c r="E1862" s="74"/>
      <c r="F1862" s="74"/>
      <c r="G1862" s="74"/>
      <c r="H1862" s="74"/>
      <c r="I1862" s="74"/>
      <c r="J1862" s="74"/>
      <c r="K1862" s="74"/>
      <c r="L1862" s="74"/>
      <c r="M1862" s="74"/>
      <c r="N1862" s="74"/>
      <c r="O1862" s="74"/>
      <c r="P1862" s="74"/>
      <c r="Q1862" s="74"/>
      <c r="R1862" s="74"/>
      <c r="S1862" s="74"/>
      <c r="T1862" s="74"/>
      <c r="U1862" s="74"/>
      <c r="V1862" s="21"/>
      <c r="W1862" s="21"/>
      <c r="X1862" s="21"/>
      <c r="Y1862" s="21"/>
      <c r="Z1862" s="21"/>
      <c r="AA1862" s="21"/>
      <c r="AB1862" s="21"/>
      <c r="AC1862" s="21"/>
      <c r="AD1862" s="21"/>
      <c r="AE1862" s="21"/>
      <c r="AF1862" s="21"/>
      <c r="AG1862" s="21"/>
      <c r="AH1862" s="21"/>
      <c r="AI1862" s="21"/>
      <c r="AJ1862" s="21"/>
      <c r="AK1862" s="21"/>
      <c r="AL1862" s="21"/>
      <c r="AM1862" s="21"/>
      <c r="AN1862" s="21"/>
    </row>
    <row r="1863" spans="1:40" ht="14.5">
      <c r="A1863" s="74"/>
      <c r="B1863" s="74"/>
      <c r="C1863" s="74"/>
      <c r="D1863" s="74"/>
      <c r="E1863" s="74"/>
      <c r="F1863" s="74"/>
      <c r="G1863" s="74"/>
      <c r="H1863" s="74"/>
      <c r="I1863" s="74"/>
      <c r="J1863" s="74"/>
      <c r="K1863" s="74"/>
      <c r="L1863" s="74"/>
      <c r="M1863" s="74"/>
      <c r="N1863" s="74"/>
      <c r="O1863" s="74"/>
      <c r="P1863" s="74"/>
      <c r="Q1863" s="74"/>
      <c r="R1863" s="74"/>
      <c r="S1863" s="74"/>
      <c r="T1863" s="74"/>
      <c r="U1863" s="74"/>
      <c r="V1863" s="21"/>
      <c r="W1863" s="21"/>
      <c r="X1863" s="21"/>
      <c r="Y1863" s="21"/>
      <c r="Z1863" s="21"/>
      <c r="AA1863" s="21"/>
      <c r="AB1863" s="21"/>
      <c r="AC1863" s="21"/>
      <c r="AD1863" s="21"/>
      <c r="AE1863" s="21"/>
      <c r="AF1863" s="21"/>
      <c r="AG1863" s="21"/>
      <c r="AH1863" s="21"/>
      <c r="AI1863" s="21"/>
      <c r="AJ1863" s="21"/>
      <c r="AK1863" s="21"/>
      <c r="AL1863" s="21"/>
      <c r="AM1863" s="21"/>
      <c r="AN1863" s="21"/>
    </row>
    <row r="1864" spans="1:40" ht="14.5">
      <c r="A1864" s="74"/>
      <c r="B1864" s="74"/>
      <c r="C1864" s="74"/>
      <c r="D1864" s="74"/>
      <c r="E1864" s="74"/>
      <c r="F1864" s="74"/>
      <c r="G1864" s="74"/>
      <c r="H1864" s="74"/>
      <c r="I1864" s="74"/>
      <c r="J1864" s="74"/>
      <c r="K1864" s="74"/>
      <c r="L1864" s="74"/>
      <c r="M1864" s="74"/>
      <c r="N1864" s="74"/>
      <c r="O1864" s="74"/>
      <c r="P1864" s="74"/>
      <c r="Q1864" s="74"/>
      <c r="R1864" s="74"/>
      <c r="S1864" s="74"/>
      <c r="T1864" s="74"/>
      <c r="U1864" s="74"/>
      <c r="V1864" s="21"/>
      <c r="W1864" s="21"/>
      <c r="X1864" s="21"/>
      <c r="Y1864" s="21"/>
      <c r="Z1864" s="21"/>
      <c r="AA1864" s="21"/>
      <c r="AB1864" s="21"/>
      <c r="AC1864" s="21"/>
      <c r="AD1864" s="21"/>
      <c r="AE1864" s="21"/>
      <c r="AF1864" s="21"/>
      <c r="AG1864" s="21"/>
      <c r="AH1864" s="21"/>
      <c r="AI1864" s="21"/>
      <c r="AJ1864" s="21"/>
      <c r="AK1864" s="21"/>
      <c r="AL1864" s="21"/>
      <c r="AM1864" s="21"/>
      <c r="AN1864" s="21"/>
    </row>
    <row r="1865" spans="1:40" ht="14.5">
      <c r="A1865" s="74"/>
      <c r="B1865" s="74"/>
      <c r="C1865" s="74"/>
      <c r="D1865" s="74"/>
      <c r="E1865" s="74"/>
      <c r="F1865" s="74"/>
      <c r="G1865" s="74"/>
      <c r="H1865" s="74"/>
      <c r="I1865" s="74"/>
      <c r="J1865" s="74"/>
      <c r="K1865" s="74"/>
      <c r="L1865" s="74"/>
      <c r="M1865" s="74"/>
      <c r="N1865" s="74"/>
      <c r="O1865" s="74"/>
      <c r="P1865" s="74"/>
      <c r="Q1865" s="74"/>
      <c r="R1865" s="74"/>
      <c r="S1865" s="74"/>
      <c r="T1865" s="74"/>
      <c r="U1865" s="74"/>
      <c r="V1865" s="21"/>
      <c r="W1865" s="21"/>
      <c r="X1865" s="21"/>
      <c r="Y1865" s="21"/>
      <c r="Z1865" s="21"/>
      <c r="AA1865" s="21"/>
      <c r="AB1865" s="21"/>
      <c r="AC1865" s="21"/>
      <c r="AD1865" s="21"/>
      <c r="AE1865" s="21"/>
      <c r="AF1865" s="21"/>
      <c r="AG1865" s="21"/>
      <c r="AH1865" s="21"/>
      <c r="AI1865" s="21"/>
      <c r="AJ1865" s="21"/>
      <c r="AK1865" s="21"/>
      <c r="AL1865" s="21"/>
      <c r="AM1865" s="21"/>
      <c r="AN1865" s="21"/>
    </row>
    <row r="1866" spans="1:40" ht="14.5">
      <c r="A1866" s="74"/>
      <c r="B1866" s="74"/>
      <c r="C1866" s="74"/>
      <c r="D1866" s="74"/>
      <c r="E1866" s="74"/>
      <c r="F1866" s="74"/>
      <c r="G1866" s="74"/>
      <c r="H1866" s="74"/>
      <c r="I1866" s="74"/>
      <c r="J1866" s="74"/>
      <c r="K1866" s="74"/>
      <c r="L1866" s="74"/>
      <c r="M1866" s="74"/>
      <c r="N1866" s="74"/>
      <c r="O1866" s="74"/>
      <c r="P1866" s="74"/>
      <c r="Q1866" s="74"/>
      <c r="R1866" s="74"/>
      <c r="S1866" s="74"/>
      <c r="T1866" s="74"/>
      <c r="U1866" s="74"/>
      <c r="V1866" s="21"/>
      <c r="W1866" s="21"/>
      <c r="X1866" s="21"/>
      <c r="Y1866" s="21"/>
      <c r="Z1866" s="21"/>
      <c r="AA1866" s="21"/>
      <c r="AB1866" s="21"/>
      <c r="AC1866" s="21"/>
      <c r="AD1866" s="21"/>
      <c r="AE1866" s="21"/>
      <c r="AF1866" s="21"/>
      <c r="AG1866" s="21"/>
      <c r="AH1866" s="21"/>
      <c r="AI1866" s="21"/>
      <c r="AJ1866" s="21"/>
      <c r="AK1866" s="21"/>
      <c r="AL1866" s="21"/>
      <c r="AM1866" s="21"/>
      <c r="AN1866" s="21"/>
    </row>
    <row r="1867" spans="1:40" ht="14.5">
      <c r="A1867" s="74"/>
      <c r="B1867" s="74"/>
      <c r="C1867" s="74"/>
      <c r="D1867" s="74"/>
      <c r="E1867" s="74"/>
      <c r="F1867" s="74"/>
      <c r="G1867" s="74"/>
      <c r="H1867" s="74"/>
      <c r="I1867" s="74"/>
      <c r="J1867" s="74"/>
      <c r="K1867" s="74"/>
      <c r="L1867" s="74"/>
      <c r="M1867" s="74"/>
      <c r="N1867" s="74"/>
      <c r="O1867" s="74"/>
      <c r="P1867" s="74"/>
      <c r="Q1867" s="74"/>
      <c r="R1867" s="74"/>
      <c r="S1867" s="74"/>
      <c r="T1867" s="74"/>
      <c r="U1867" s="74"/>
      <c r="V1867" s="21"/>
      <c r="W1867" s="21"/>
      <c r="X1867" s="21"/>
      <c r="Y1867" s="21"/>
      <c r="Z1867" s="21"/>
      <c r="AA1867" s="21"/>
      <c r="AB1867" s="21"/>
      <c r="AC1867" s="21"/>
      <c r="AD1867" s="21"/>
      <c r="AE1867" s="21"/>
      <c r="AF1867" s="21"/>
      <c r="AG1867" s="21"/>
      <c r="AH1867" s="21"/>
      <c r="AI1867" s="21"/>
      <c r="AJ1867" s="21"/>
      <c r="AK1867" s="21"/>
      <c r="AL1867" s="21"/>
      <c r="AM1867" s="21"/>
      <c r="AN1867" s="21"/>
    </row>
    <row r="1868" spans="1:40" ht="14.5">
      <c r="A1868" s="74"/>
      <c r="B1868" s="74"/>
      <c r="C1868" s="74"/>
      <c r="D1868" s="74"/>
      <c r="E1868" s="74"/>
      <c r="F1868" s="74"/>
      <c r="G1868" s="74"/>
      <c r="H1868" s="74"/>
      <c r="I1868" s="74"/>
      <c r="J1868" s="74"/>
      <c r="K1868" s="74"/>
      <c r="L1868" s="74"/>
      <c r="M1868" s="74"/>
      <c r="N1868" s="74"/>
      <c r="O1868" s="74"/>
      <c r="P1868" s="74"/>
      <c r="Q1868" s="74"/>
      <c r="R1868" s="74"/>
      <c r="S1868" s="74"/>
      <c r="T1868" s="74"/>
      <c r="U1868" s="74"/>
      <c r="V1868" s="21"/>
      <c r="W1868" s="21"/>
      <c r="X1868" s="21"/>
      <c r="Y1868" s="21"/>
      <c r="Z1868" s="21"/>
      <c r="AA1868" s="21"/>
      <c r="AB1868" s="21"/>
      <c r="AC1868" s="21"/>
      <c r="AD1868" s="21"/>
      <c r="AE1868" s="21"/>
      <c r="AF1868" s="21"/>
      <c r="AG1868" s="21"/>
      <c r="AH1868" s="21"/>
      <c r="AI1868" s="21"/>
      <c r="AJ1868" s="21"/>
      <c r="AK1868" s="21"/>
      <c r="AL1868" s="21"/>
      <c r="AM1868" s="21"/>
      <c r="AN1868" s="21"/>
    </row>
    <row r="1869" spans="1:40" ht="14.5">
      <c r="A1869" s="74"/>
      <c r="B1869" s="74"/>
      <c r="C1869" s="74"/>
      <c r="D1869" s="74"/>
      <c r="E1869" s="74"/>
      <c r="F1869" s="74"/>
      <c r="G1869" s="74"/>
      <c r="H1869" s="74"/>
      <c r="I1869" s="74"/>
      <c r="J1869" s="74"/>
      <c r="K1869" s="74"/>
      <c r="L1869" s="74"/>
      <c r="M1869" s="74"/>
      <c r="N1869" s="74"/>
      <c r="O1869" s="74"/>
      <c r="P1869" s="74"/>
      <c r="Q1869" s="74"/>
      <c r="R1869" s="74"/>
      <c r="S1869" s="74"/>
      <c r="T1869" s="74"/>
      <c r="U1869" s="74"/>
      <c r="V1869" s="21"/>
      <c r="W1869" s="21"/>
      <c r="X1869" s="21"/>
      <c r="Y1869" s="21"/>
      <c r="Z1869" s="21"/>
      <c r="AA1869" s="21"/>
      <c r="AB1869" s="21"/>
      <c r="AC1869" s="21"/>
      <c r="AD1869" s="21"/>
      <c r="AE1869" s="21"/>
      <c r="AF1869" s="21"/>
      <c r="AG1869" s="21"/>
      <c r="AH1869" s="21"/>
      <c r="AI1869" s="21"/>
      <c r="AJ1869" s="21"/>
      <c r="AK1869" s="21"/>
      <c r="AL1869" s="21"/>
      <c r="AM1869" s="21"/>
      <c r="AN1869" s="21"/>
    </row>
    <row r="1870" spans="1:40" ht="14.5">
      <c r="A1870" s="74"/>
      <c r="B1870" s="74"/>
      <c r="C1870" s="74"/>
      <c r="D1870" s="74"/>
      <c r="E1870" s="74"/>
      <c r="F1870" s="74"/>
      <c r="G1870" s="74"/>
      <c r="H1870" s="74"/>
      <c r="I1870" s="74"/>
      <c r="J1870" s="74"/>
      <c r="K1870" s="74"/>
      <c r="L1870" s="74"/>
      <c r="M1870" s="74"/>
      <c r="N1870" s="74"/>
      <c r="O1870" s="74"/>
      <c r="P1870" s="74"/>
      <c r="Q1870" s="74"/>
      <c r="R1870" s="74"/>
      <c r="S1870" s="74"/>
      <c r="T1870" s="74"/>
      <c r="U1870" s="74"/>
      <c r="V1870" s="21"/>
      <c r="W1870" s="21"/>
      <c r="X1870" s="21"/>
      <c r="Y1870" s="21"/>
      <c r="Z1870" s="21"/>
      <c r="AA1870" s="21"/>
      <c r="AB1870" s="21"/>
      <c r="AC1870" s="21"/>
      <c r="AD1870" s="21"/>
      <c r="AE1870" s="21"/>
      <c r="AF1870" s="21"/>
      <c r="AG1870" s="21"/>
      <c r="AH1870" s="21"/>
      <c r="AI1870" s="21"/>
      <c r="AJ1870" s="21"/>
      <c r="AK1870" s="21"/>
      <c r="AL1870" s="21"/>
      <c r="AM1870" s="21"/>
      <c r="AN1870" s="21"/>
    </row>
    <row r="1871" spans="1:40" ht="14.5">
      <c r="A1871" s="74"/>
      <c r="B1871" s="74"/>
      <c r="C1871" s="74"/>
      <c r="D1871" s="74"/>
      <c r="E1871" s="74"/>
      <c r="F1871" s="74"/>
      <c r="G1871" s="74"/>
      <c r="H1871" s="74"/>
      <c r="I1871" s="74"/>
      <c r="J1871" s="74"/>
      <c r="K1871" s="74"/>
      <c r="L1871" s="74"/>
      <c r="M1871" s="74"/>
      <c r="N1871" s="74"/>
      <c r="O1871" s="74"/>
      <c r="P1871" s="74"/>
      <c r="Q1871" s="74"/>
      <c r="R1871" s="74"/>
      <c r="S1871" s="74"/>
      <c r="T1871" s="74"/>
      <c r="U1871" s="74"/>
      <c r="V1871" s="21"/>
      <c r="W1871" s="21"/>
      <c r="X1871" s="21"/>
      <c r="Y1871" s="21"/>
      <c r="Z1871" s="21"/>
      <c r="AA1871" s="21"/>
      <c r="AB1871" s="21"/>
      <c r="AC1871" s="21"/>
      <c r="AD1871" s="21"/>
      <c r="AE1871" s="21"/>
      <c r="AF1871" s="21"/>
      <c r="AG1871" s="21"/>
      <c r="AH1871" s="21"/>
      <c r="AI1871" s="21"/>
      <c r="AJ1871" s="21"/>
      <c r="AK1871" s="21"/>
      <c r="AL1871" s="21"/>
      <c r="AM1871" s="21"/>
      <c r="AN1871" s="21"/>
    </row>
    <row r="1872" spans="1:40" ht="14.5">
      <c r="A1872" s="74"/>
      <c r="B1872" s="74"/>
      <c r="C1872" s="74"/>
      <c r="D1872" s="74"/>
      <c r="E1872" s="74"/>
      <c r="F1872" s="74"/>
      <c r="G1872" s="74"/>
      <c r="H1872" s="74"/>
      <c r="I1872" s="74"/>
      <c r="J1872" s="74"/>
      <c r="K1872" s="74"/>
      <c r="L1872" s="74"/>
      <c r="M1872" s="74"/>
      <c r="N1872" s="74"/>
      <c r="O1872" s="74"/>
      <c r="P1872" s="74"/>
      <c r="Q1872" s="74"/>
      <c r="R1872" s="74"/>
      <c r="S1872" s="74"/>
      <c r="T1872" s="74"/>
      <c r="U1872" s="74"/>
      <c r="V1872" s="21"/>
      <c r="W1872" s="21"/>
      <c r="X1872" s="21"/>
      <c r="Y1872" s="21"/>
      <c r="Z1872" s="21"/>
      <c r="AA1872" s="21"/>
      <c r="AB1872" s="21"/>
      <c r="AC1872" s="21"/>
      <c r="AD1872" s="21"/>
      <c r="AE1872" s="21"/>
      <c r="AF1872" s="21"/>
      <c r="AG1872" s="21"/>
      <c r="AH1872" s="21"/>
      <c r="AI1872" s="21"/>
      <c r="AJ1872" s="21"/>
      <c r="AK1872" s="21"/>
      <c r="AL1872" s="21"/>
      <c r="AM1872" s="21"/>
      <c r="AN1872" s="21"/>
    </row>
    <row r="1873" spans="1:40" ht="14.5">
      <c r="A1873" s="74"/>
      <c r="B1873" s="74"/>
      <c r="C1873" s="74"/>
      <c r="D1873" s="74"/>
      <c r="E1873" s="74"/>
      <c r="F1873" s="74"/>
      <c r="G1873" s="74"/>
      <c r="H1873" s="74"/>
      <c r="I1873" s="74"/>
      <c r="J1873" s="74"/>
      <c r="K1873" s="74"/>
      <c r="L1873" s="74"/>
      <c r="M1873" s="74"/>
      <c r="N1873" s="74"/>
      <c r="O1873" s="74"/>
      <c r="P1873" s="74"/>
      <c r="Q1873" s="74"/>
      <c r="R1873" s="74"/>
      <c r="S1873" s="74"/>
      <c r="T1873" s="74"/>
      <c r="U1873" s="74"/>
      <c r="V1873" s="21"/>
      <c r="W1873" s="21"/>
      <c r="X1873" s="21"/>
      <c r="Y1873" s="21"/>
      <c r="Z1873" s="21"/>
      <c r="AA1873" s="21"/>
      <c r="AB1873" s="21"/>
      <c r="AC1873" s="21"/>
      <c r="AD1873" s="21"/>
      <c r="AE1873" s="21"/>
      <c r="AF1873" s="21"/>
      <c r="AG1873" s="21"/>
      <c r="AH1873" s="21"/>
      <c r="AI1873" s="21"/>
      <c r="AJ1873" s="21"/>
      <c r="AK1873" s="21"/>
      <c r="AL1873" s="21"/>
      <c r="AM1873" s="21"/>
      <c r="AN1873" s="21"/>
    </row>
    <row r="1874" spans="1:40" ht="14.5">
      <c r="A1874" s="74"/>
      <c r="B1874" s="74"/>
      <c r="C1874" s="74"/>
      <c r="D1874" s="74"/>
      <c r="E1874" s="74"/>
      <c r="F1874" s="74"/>
      <c r="G1874" s="74"/>
      <c r="H1874" s="74"/>
      <c r="I1874" s="74"/>
      <c r="J1874" s="74"/>
      <c r="K1874" s="74"/>
      <c r="L1874" s="74"/>
      <c r="M1874" s="74"/>
      <c r="N1874" s="74"/>
      <c r="O1874" s="74"/>
      <c r="P1874" s="74"/>
      <c r="Q1874" s="74"/>
      <c r="R1874" s="74"/>
      <c r="S1874" s="74"/>
      <c r="T1874" s="74"/>
      <c r="U1874" s="74"/>
      <c r="V1874" s="21"/>
      <c r="W1874" s="21"/>
      <c r="X1874" s="21"/>
      <c r="Y1874" s="21"/>
      <c r="Z1874" s="21"/>
      <c r="AA1874" s="21"/>
      <c r="AB1874" s="21"/>
      <c r="AC1874" s="21"/>
      <c r="AD1874" s="21"/>
      <c r="AE1874" s="21"/>
      <c r="AF1874" s="21"/>
      <c r="AG1874" s="21"/>
      <c r="AH1874" s="21"/>
      <c r="AI1874" s="21"/>
      <c r="AJ1874" s="21"/>
      <c r="AK1874" s="21"/>
      <c r="AL1874" s="21"/>
      <c r="AM1874" s="21"/>
      <c r="AN1874" s="21"/>
    </row>
    <row r="1875" spans="1:40" ht="14.5">
      <c r="A1875" s="74"/>
      <c r="B1875" s="74"/>
      <c r="C1875" s="74"/>
      <c r="D1875" s="74"/>
      <c r="E1875" s="74"/>
      <c r="F1875" s="74"/>
      <c r="G1875" s="74"/>
      <c r="H1875" s="74"/>
      <c r="I1875" s="74"/>
      <c r="J1875" s="74"/>
      <c r="K1875" s="74"/>
      <c r="L1875" s="74"/>
      <c r="M1875" s="74"/>
      <c r="N1875" s="74"/>
      <c r="O1875" s="74"/>
      <c r="P1875" s="74"/>
      <c r="Q1875" s="74"/>
      <c r="R1875" s="74"/>
      <c r="S1875" s="74"/>
      <c r="T1875" s="74"/>
      <c r="U1875" s="74"/>
      <c r="V1875" s="21"/>
      <c r="W1875" s="21"/>
      <c r="X1875" s="21"/>
      <c r="Y1875" s="21"/>
      <c r="Z1875" s="21"/>
      <c r="AA1875" s="21"/>
      <c r="AB1875" s="21"/>
      <c r="AC1875" s="21"/>
      <c r="AD1875" s="21"/>
      <c r="AE1875" s="21"/>
      <c r="AF1875" s="21"/>
      <c r="AG1875" s="21"/>
      <c r="AH1875" s="21"/>
      <c r="AI1875" s="21"/>
      <c r="AJ1875" s="21"/>
      <c r="AK1875" s="21"/>
      <c r="AL1875" s="21"/>
      <c r="AM1875" s="21"/>
      <c r="AN1875" s="21"/>
    </row>
    <row r="1876" spans="1:40" ht="14.5">
      <c r="A1876" s="74"/>
      <c r="B1876" s="74"/>
      <c r="C1876" s="74"/>
      <c r="D1876" s="74"/>
      <c r="E1876" s="74"/>
      <c r="F1876" s="74"/>
      <c r="G1876" s="74"/>
      <c r="H1876" s="74"/>
      <c r="I1876" s="74"/>
      <c r="J1876" s="74"/>
      <c r="K1876" s="74"/>
      <c r="L1876" s="74"/>
      <c r="M1876" s="74"/>
      <c r="N1876" s="74"/>
      <c r="O1876" s="74"/>
      <c r="P1876" s="74"/>
      <c r="Q1876" s="74"/>
      <c r="R1876" s="74"/>
      <c r="S1876" s="74"/>
      <c r="T1876" s="74"/>
      <c r="U1876" s="74"/>
      <c r="V1876" s="21"/>
      <c r="W1876" s="21"/>
      <c r="X1876" s="21"/>
      <c r="Y1876" s="21"/>
      <c r="Z1876" s="21"/>
      <c r="AA1876" s="21"/>
      <c r="AB1876" s="21"/>
      <c r="AC1876" s="21"/>
      <c r="AD1876" s="21"/>
      <c r="AE1876" s="21"/>
      <c r="AF1876" s="21"/>
      <c r="AG1876" s="21"/>
      <c r="AH1876" s="21"/>
      <c r="AI1876" s="21"/>
      <c r="AJ1876" s="21"/>
      <c r="AK1876" s="21"/>
      <c r="AL1876" s="21"/>
      <c r="AM1876" s="21"/>
      <c r="AN1876" s="21"/>
    </row>
    <row r="1877" spans="1:40" ht="14.5">
      <c r="A1877" s="74"/>
      <c r="B1877" s="74"/>
      <c r="C1877" s="74"/>
      <c r="D1877" s="74"/>
      <c r="E1877" s="74"/>
      <c r="F1877" s="74"/>
      <c r="G1877" s="74"/>
      <c r="H1877" s="74"/>
      <c r="I1877" s="74"/>
      <c r="J1877" s="74"/>
      <c r="K1877" s="74"/>
      <c r="L1877" s="74"/>
      <c r="M1877" s="74"/>
      <c r="N1877" s="74"/>
      <c r="O1877" s="74"/>
      <c r="P1877" s="74"/>
      <c r="Q1877" s="74"/>
      <c r="R1877" s="74"/>
      <c r="S1877" s="74"/>
      <c r="T1877" s="74"/>
      <c r="U1877" s="74"/>
      <c r="V1877" s="21"/>
      <c r="W1877" s="21"/>
      <c r="X1877" s="21"/>
      <c r="Y1877" s="21"/>
      <c r="Z1877" s="21"/>
      <c r="AA1877" s="21"/>
      <c r="AB1877" s="21"/>
      <c r="AC1877" s="21"/>
      <c r="AD1877" s="21"/>
      <c r="AE1877" s="21"/>
      <c r="AF1877" s="21"/>
      <c r="AG1877" s="21"/>
      <c r="AH1877" s="21"/>
      <c r="AI1877" s="21"/>
      <c r="AJ1877" s="21"/>
      <c r="AK1877" s="21"/>
      <c r="AL1877" s="21"/>
      <c r="AM1877" s="21"/>
      <c r="AN1877" s="21"/>
    </row>
    <row r="1878" spans="1:40" ht="14.5">
      <c r="A1878" s="74"/>
      <c r="B1878" s="74"/>
      <c r="C1878" s="74"/>
      <c r="D1878" s="74"/>
      <c r="E1878" s="74"/>
      <c r="F1878" s="74"/>
      <c r="G1878" s="74"/>
      <c r="H1878" s="74"/>
      <c r="I1878" s="74"/>
      <c r="J1878" s="74"/>
      <c r="K1878" s="74"/>
      <c r="L1878" s="74"/>
      <c r="M1878" s="74"/>
      <c r="N1878" s="74"/>
      <c r="O1878" s="74"/>
      <c r="P1878" s="74"/>
      <c r="Q1878" s="74"/>
      <c r="R1878" s="74"/>
      <c r="S1878" s="74"/>
      <c r="T1878" s="74"/>
      <c r="U1878" s="74"/>
      <c r="V1878" s="21"/>
      <c r="W1878" s="21"/>
      <c r="X1878" s="21"/>
      <c r="Y1878" s="21"/>
      <c r="Z1878" s="21"/>
      <c r="AA1878" s="21"/>
      <c r="AB1878" s="21"/>
      <c r="AC1878" s="21"/>
      <c r="AD1878" s="21"/>
      <c r="AE1878" s="21"/>
      <c r="AF1878" s="21"/>
      <c r="AG1878" s="21"/>
      <c r="AH1878" s="21"/>
      <c r="AI1878" s="21"/>
      <c r="AJ1878" s="21"/>
      <c r="AK1878" s="21"/>
      <c r="AL1878" s="21"/>
      <c r="AM1878" s="21"/>
      <c r="AN1878" s="21"/>
    </row>
    <row r="1879" spans="1:40" ht="14.5">
      <c r="A1879" s="74"/>
      <c r="B1879" s="74"/>
      <c r="C1879" s="74"/>
      <c r="D1879" s="74"/>
      <c r="E1879" s="74"/>
      <c r="F1879" s="74"/>
      <c r="G1879" s="74"/>
      <c r="H1879" s="74"/>
      <c r="I1879" s="74"/>
      <c r="J1879" s="74"/>
      <c r="K1879" s="74"/>
      <c r="L1879" s="74"/>
      <c r="M1879" s="74"/>
      <c r="N1879" s="74"/>
      <c r="O1879" s="74"/>
      <c r="P1879" s="74"/>
      <c r="Q1879" s="74"/>
      <c r="R1879" s="74"/>
      <c r="S1879" s="74"/>
      <c r="T1879" s="74"/>
      <c r="U1879" s="74"/>
      <c r="V1879" s="21"/>
      <c r="W1879" s="21"/>
      <c r="X1879" s="21"/>
      <c r="Y1879" s="21"/>
      <c r="Z1879" s="21"/>
      <c r="AA1879" s="21"/>
      <c r="AB1879" s="21"/>
      <c r="AC1879" s="21"/>
      <c r="AD1879" s="21"/>
      <c r="AE1879" s="21"/>
      <c r="AF1879" s="21"/>
      <c r="AG1879" s="21"/>
      <c r="AH1879" s="21"/>
      <c r="AI1879" s="21"/>
      <c r="AJ1879" s="21"/>
      <c r="AK1879" s="21"/>
      <c r="AL1879" s="21"/>
      <c r="AM1879" s="21"/>
      <c r="AN1879" s="21"/>
    </row>
    <row r="1880" spans="1:40" ht="14.5">
      <c r="A1880" s="74"/>
      <c r="B1880" s="74"/>
      <c r="C1880" s="74"/>
      <c r="D1880" s="74"/>
      <c r="E1880" s="74"/>
      <c r="F1880" s="74"/>
      <c r="G1880" s="74"/>
      <c r="H1880" s="74"/>
      <c r="I1880" s="74"/>
      <c r="J1880" s="74"/>
      <c r="K1880" s="74"/>
      <c r="L1880" s="74"/>
      <c r="M1880" s="74"/>
      <c r="N1880" s="74"/>
      <c r="O1880" s="74"/>
      <c r="P1880" s="74"/>
      <c r="Q1880" s="74"/>
      <c r="R1880" s="74"/>
      <c r="S1880" s="74"/>
      <c r="T1880" s="74"/>
      <c r="U1880" s="74"/>
      <c r="V1880" s="21"/>
      <c r="W1880" s="21"/>
      <c r="X1880" s="21"/>
      <c r="Y1880" s="21"/>
      <c r="Z1880" s="21"/>
      <c r="AA1880" s="21"/>
      <c r="AB1880" s="21"/>
      <c r="AC1880" s="21"/>
      <c r="AD1880" s="21"/>
      <c r="AE1880" s="21"/>
      <c r="AF1880" s="21"/>
      <c r="AG1880" s="21"/>
      <c r="AH1880" s="21"/>
      <c r="AI1880" s="21"/>
      <c r="AJ1880" s="21"/>
      <c r="AK1880" s="21"/>
      <c r="AL1880" s="21"/>
      <c r="AM1880" s="21"/>
      <c r="AN1880" s="21"/>
    </row>
    <row r="1881" spans="1:40" ht="14.5">
      <c r="A1881" s="74"/>
      <c r="B1881" s="74"/>
      <c r="C1881" s="74"/>
      <c r="D1881" s="74"/>
      <c r="E1881" s="74"/>
      <c r="F1881" s="74"/>
      <c r="G1881" s="74"/>
      <c r="H1881" s="74"/>
      <c r="I1881" s="74"/>
      <c r="J1881" s="74"/>
      <c r="K1881" s="74"/>
      <c r="L1881" s="74"/>
      <c r="M1881" s="74"/>
      <c r="N1881" s="74"/>
      <c r="O1881" s="74"/>
      <c r="P1881" s="74"/>
      <c r="Q1881" s="74"/>
      <c r="R1881" s="74"/>
      <c r="S1881" s="74"/>
      <c r="T1881" s="74"/>
      <c r="U1881" s="74"/>
      <c r="V1881" s="21"/>
      <c r="W1881" s="21"/>
      <c r="X1881" s="21"/>
      <c r="Y1881" s="21"/>
      <c r="Z1881" s="21"/>
      <c r="AA1881" s="21"/>
      <c r="AB1881" s="21"/>
      <c r="AC1881" s="21"/>
      <c r="AD1881" s="21"/>
      <c r="AE1881" s="21"/>
      <c r="AF1881" s="21"/>
      <c r="AG1881" s="21"/>
      <c r="AH1881" s="21"/>
      <c r="AI1881" s="21"/>
      <c r="AJ1881" s="21"/>
      <c r="AK1881" s="21"/>
      <c r="AL1881" s="21"/>
      <c r="AM1881" s="21"/>
      <c r="AN1881" s="21"/>
    </row>
    <row r="1882" spans="1:40" ht="14.5">
      <c r="A1882" s="74"/>
      <c r="B1882" s="74"/>
      <c r="C1882" s="74"/>
      <c r="D1882" s="74"/>
      <c r="E1882" s="74"/>
      <c r="F1882" s="74"/>
      <c r="G1882" s="74"/>
      <c r="H1882" s="74"/>
      <c r="I1882" s="74"/>
      <c r="J1882" s="74"/>
      <c r="K1882" s="74"/>
      <c r="L1882" s="74"/>
      <c r="M1882" s="74"/>
      <c r="N1882" s="74"/>
      <c r="O1882" s="74"/>
      <c r="P1882" s="74"/>
      <c r="Q1882" s="74"/>
      <c r="R1882" s="74"/>
      <c r="S1882" s="74"/>
      <c r="T1882" s="74"/>
      <c r="U1882" s="74"/>
      <c r="V1882" s="21"/>
      <c r="W1882" s="21"/>
      <c r="X1882" s="21"/>
      <c r="Y1882" s="21"/>
      <c r="Z1882" s="21"/>
      <c r="AA1882" s="21"/>
      <c r="AB1882" s="21"/>
      <c r="AC1882" s="21"/>
      <c r="AD1882" s="21"/>
      <c r="AE1882" s="21"/>
      <c r="AF1882" s="21"/>
      <c r="AG1882" s="21"/>
      <c r="AH1882" s="21"/>
      <c r="AI1882" s="21"/>
      <c r="AJ1882" s="21"/>
      <c r="AK1882" s="21"/>
      <c r="AL1882" s="21"/>
      <c r="AM1882" s="21"/>
      <c r="AN1882" s="21"/>
    </row>
    <row r="1883" spans="1:40" ht="14.5">
      <c r="A1883" s="74"/>
      <c r="B1883" s="74"/>
      <c r="C1883" s="74"/>
      <c r="D1883" s="74"/>
      <c r="E1883" s="74"/>
      <c r="F1883" s="74"/>
      <c r="G1883" s="74"/>
      <c r="H1883" s="74"/>
      <c r="I1883" s="74"/>
      <c r="J1883" s="74"/>
      <c r="K1883" s="74"/>
      <c r="L1883" s="74"/>
      <c r="M1883" s="74"/>
      <c r="N1883" s="74"/>
      <c r="O1883" s="74"/>
      <c r="P1883" s="74"/>
      <c r="Q1883" s="74"/>
      <c r="R1883" s="74"/>
      <c r="S1883" s="74"/>
      <c r="T1883" s="74"/>
      <c r="U1883" s="74"/>
      <c r="V1883" s="21"/>
      <c r="W1883" s="21"/>
      <c r="X1883" s="21"/>
      <c r="Y1883" s="21"/>
      <c r="Z1883" s="21"/>
      <c r="AA1883" s="21"/>
      <c r="AB1883" s="21"/>
      <c r="AC1883" s="21"/>
      <c r="AD1883" s="21"/>
      <c r="AE1883" s="21"/>
      <c r="AF1883" s="21"/>
      <c r="AG1883" s="21"/>
      <c r="AH1883" s="21"/>
      <c r="AI1883" s="21"/>
      <c r="AJ1883" s="21"/>
      <c r="AK1883" s="21"/>
      <c r="AL1883" s="21"/>
      <c r="AM1883" s="21"/>
      <c r="AN1883" s="21"/>
    </row>
    <row r="1884" spans="1:40" ht="14.5">
      <c r="A1884" s="74"/>
      <c r="B1884" s="74"/>
      <c r="C1884" s="74"/>
      <c r="D1884" s="74"/>
      <c r="E1884" s="74"/>
      <c r="F1884" s="74"/>
      <c r="G1884" s="74"/>
      <c r="H1884" s="74"/>
      <c r="I1884" s="74"/>
      <c r="J1884" s="74"/>
      <c r="K1884" s="74"/>
      <c r="L1884" s="74"/>
      <c r="M1884" s="74"/>
      <c r="N1884" s="74"/>
      <c r="O1884" s="74"/>
      <c r="P1884" s="74"/>
      <c r="Q1884" s="74"/>
      <c r="R1884" s="74"/>
      <c r="S1884" s="74"/>
      <c r="T1884" s="74"/>
      <c r="U1884" s="74"/>
      <c r="V1884" s="21"/>
      <c r="W1884" s="21"/>
      <c r="X1884" s="21"/>
      <c r="Y1884" s="21"/>
      <c r="Z1884" s="21"/>
      <c r="AA1884" s="21"/>
      <c r="AB1884" s="21"/>
      <c r="AC1884" s="21"/>
      <c r="AD1884" s="21"/>
      <c r="AE1884" s="21"/>
      <c r="AF1884" s="21"/>
      <c r="AG1884" s="21"/>
      <c r="AH1884" s="21"/>
      <c r="AI1884" s="21"/>
      <c r="AJ1884" s="21"/>
      <c r="AK1884" s="21"/>
      <c r="AL1884" s="21"/>
      <c r="AM1884" s="21"/>
      <c r="AN1884" s="21"/>
    </row>
    <row r="1885" spans="1:40" ht="14.5">
      <c r="A1885" s="74"/>
      <c r="B1885" s="74"/>
      <c r="C1885" s="74"/>
      <c r="D1885" s="74"/>
      <c r="E1885" s="74"/>
      <c r="F1885" s="74"/>
      <c r="G1885" s="74"/>
      <c r="H1885" s="74"/>
      <c r="I1885" s="74"/>
      <c r="J1885" s="74"/>
      <c r="K1885" s="74"/>
      <c r="L1885" s="74"/>
      <c r="M1885" s="74"/>
      <c r="N1885" s="74"/>
      <c r="O1885" s="74"/>
      <c r="P1885" s="74"/>
      <c r="Q1885" s="74"/>
      <c r="R1885" s="74"/>
      <c r="S1885" s="74"/>
      <c r="T1885" s="74"/>
      <c r="U1885" s="74"/>
      <c r="V1885" s="21"/>
      <c r="W1885" s="21"/>
      <c r="X1885" s="21"/>
      <c r="Y1885" s="21"/>
      <c r="Z1885" s="21"/>
      <c r="AA1885" s="21"/>
      <c r="AB1885" s="21"/>
      <c r="AC1885" s="21"/>
      <c r="AD1885" s="21"/>
      <c r="AE1885" s="21"/>
      <c r="AF1885" s="21"/>
      <c r="AG1885" s="21"/>
      <c r="AH1885" s="21"/>
      <c r="AI1885" s="21"/>
      <c r="AJ1885" s="21"/>
      <c r="AK1885" s="21"/>
      <c r="AL1885" s="21"/>
      <c r="AM1885" s="21"/>
      <c r="AN1885" s="21"/>
    </row>
    <row r="1886" spans="1:40" ht="14.5">
      <c r="A1886" s="74"/>
      <c r="B1886" s="74"/>
      <c r="C1886" s="74"/>
      <c r="D1886" s="74"/>
      <c r="E1886" s="74"/>
      <c r="F1886" s="74"/>
      <c r="G1886" s="74"/>
      <c r="H1886" s="74"/>
      <c r="I1886" s="74"/>
      <c r="J1886" s="74"/>
      <c r="K1886" s="74"/>
      <c r="L1886" s="74"/>
      <c r="M1886" s="74"/>
      <c r="N1886" s="74"/>
      <c r="O1886" s="74"/>
      <c r="P1886" s="74"/>
      <c r="Q1886" s="74"/>
      <c r="R1886" s="74"/>
      <c r="S1886" s="74"/>
      <c r="T1886" s="74"/>
      <c r="U1886" s="74"/>
      <c r="V1886" s="21"/>
      <c r="W1886" s="21"/>
      <c r="X1886" s="21"/>
      <c r="Y1886" s="21"/>
      <c r="Z1886" s="21"/>
      <c r="AA1886" s="21"/>
      <c r="AB1886" s="21"/>
      <c r="AC1886" s="21"/>
      <c r="AD1886" s="21"/>
      <c r="AE1886" s="21"/>
      <c r="AF1886" s="21"/>
      <c r="AG1886" s="21"/>
      <c r="AH1886" s="21"/>
      <c r="AI1886" s="21"/>
      <c r="AJ1886" s="21"/>
      <c r="AK1886" s="21"/>
      <c r="AL1886" s="21"/>
      <c r="AM1886" s="21"/>
      <c r="AN1886" s="21"/>
    </row>
    <row r="1887" spans="1:40" ht="14.5">
      <c r="A1887" s="74"/>
      <c r="B1887" s="74"/>
      <c r="C1887" s="74"/>
      <c r="D1887" s="74"/>
      <c r="E1887" s="74"/>
      <c r="F1887" s="74"/>
      <c r="G1887" s="74"/>
      <c r="H1887" s="74"/>
      <c r="I1887" s="74"/>
      <c r="J1887" s="74"/>
      <c r="K1887" s="74"/>
      <c r="L1887" s="74"/>
      <c r="M1887" s="74"/>
      <c r="N1887" s="74"/>
      <c r="O1887" s="74"/>
      <c r="P1887" s="74"/>
      <c r="Q1887" s="74"/>
      <c r="R1887" s="74"/>
      <c r="S1887" s="74"/>
      <c r="T1887" s="74"/>
      <c r="U1887" s="74"/>
      <c r="V1887" s="21"/>
      <c r="W1887" s="21"/>
      <c r="X1887" s="21"/>
      <c r="Y1887" s="21"/>
      <c r="Z1887" s="21"/>
      <c r="AA1887" s="21"/>
      <c r="AB1887" s="21"/>
      <c r="AC1887" s="21"/>
      <c r="AD1887" s="21"/>
      <c r="AE1887" s="21"/>
      <c r="AF1887" s="21"/>
      <c r="AG1887" s="21"/>
      <c r="AH1887" s="21"/>
      <c r="AI1887" s="21"/>
      <c r="AJ1887" s="21"/>
      <c r="AK1887" s="21"/>
      <c r="AL1887" s="21"/>
      <c r="AM1887" s="21"/>
      <c r="AN1887" s="21"/>
    </row>
    <row r="1888" spans="1:40" ht="14.5">
      <c r="A1888" s="74"/>
      <c r="B1888" s="74"/>
      <c r="C1888" s="74"/>
      <c r="D1888" s="74"/>
      <c r="E1888" s="74"/>
      <c r="F1888" s="74"/>
      <c r="G1888" s="74"/>
      <c r="H1888" s="74"/>
      <c r="I1888" s="74"/>
      <c r="J1888" s="74"/>
      <c r="K1888" s="74"/>
      <c r="L1888" s="74"/>
      <c r="M1888" s="74"/>
      <c r="N1888" s="74"/>
      <c r="O1888" s="74"/>
      <c r="P1888" s="74"/>
      <c r="Q1888" s="74"/>
      <c r="R1888" s="74"/>
      <c r="S1888" s="74"/>
      <c r="T1888" s="74"/>
      <c r="U1888" s="74"/>
      <c r="V1888" s="21"/>
      <c r="W1888" s="21"/>
      <c r="X1888" s="21"/>
      <c r="Y1888" s="21"/>
      <c r="Z1888" s="21"/>
      <c r="AA1888" s="21"/>
      <c r="AB1888" s="21"/>
      <c r="AC1888" s="21"/>
      <c r="AD1888" s="21"/>
      <c r="AE1888" s="21"/>
      <c r="AF1888" s="21"/>
      <c r="AG1888" s="21"/>
      <c r="AH1888" s="21"/>
      <c r="AI1888" s="21"/>
      <c r="AJ1888" s="21"/>
      <c r="AK1888" s="21"/>
      <c r="AL1888" s="21"/>
      <c r="AM1888" s="21"/>
      <c r="AN1888" s="21"/>
    </row>
    <row r="1889" spans="1:40" ht="14.5">
      <c r="A1889" s="74"/>
      <c r="B1889" s="74"/>
      <c r="C1889" s="74"/>
      <c r="D1889" s="74"/>
      <c r="E1889" s="74"/>
      <c r="F1889" s="74"/>
      <c r="G1889" s="74"/>
      <c r="H1889" s="74"/>
      <c r="I1889" s="74"/>
      <c r="J1889" s="74"/>
      <c r="K1889" s="74"/>
      <c r="L1889" s="74"/>
      <c r="M1889" s="74"/>
      <c r="N1889" s="74"/>
      <c r="O1889" s="74"/>
      <c r="P1889" s="74"/>
      <c r="Q1889" s="74"/>
      <c r="R1889" s="74"/>
      <c r="S1889" s="74"/>
      <c r="T1889" s="74"/>
      <c r="U1889" s="74"/>
      <c r="V1889" s="21"/>
      <c r="W1889" s="21"/>
      <c r="X1889" s="21"/>
      <c r="Y1889" s="21"/>
      <c r="Z1889" s="21"/>
      <c r="AA1889" s="21"/>
      <c r="AB1889" s="21"/>
      <c r="AC1889" s="21"/>
      <c r="AD1889" s="21"/>
      <c r="AE1889" s="21"/>
      <c r="AF1889" s="21"/>
      <c r="AG1889" s="21"/>
      <c r="AH1889" s="21"/>
      <c r="AI1889" s="21"/>
      <c r="AJ1889" s="21"/>
      <c r="AK1889" s="21"/>
      <c r="AL1889" s="21"/>
      <c r="AM1889" s="21"/>
      <c r="AN1889" s="21"/>
    </row>
    <row r="1890" spans="1:40" ht="14.5">
      <c r="A1890" s="74"/>
      <c r="B1890" s="74"/>
      <c r="C1890" s="74"/>
      <c r="D1890" s="74"/>
      <c r="E1890" s="74"/>
      <c r="F1890" s="74"/>
      <c r="G1890" s="74"/>
      <c r="H1890" s="74"/>
      <c r="I1890" s="74"/>
      <c r="J1890" s="74"/>
      <c r="K1890" s="74"/>
      <c r="L1890" s="74"/>
      <c r="M1890" s="74"/>
      <c r="N1890" s="74"/>
      <c r="O1890" s="74"/>
      <c r="P1890" s="74"/>
      <c r="Q1890" s="74"/>
      <c r="R1890" s="74"/>
      <c r="S1890" s="74"/>
      <c r="T1890" s="74"/>
      <c r="U1890" s="74"/>
      <c r="V1890" s="21"/>
      <c r="W1890" s="21"/>
      <c r="X1890" s="21"/>
      <c r="Y1890" s="21"/>
      <c r="Z1890" s="21"/>
      <c r="AA1890" s="21"/>
      <c r="AB1890" s="21"/>
      <c r="AC1890" s="21"/>
      <c r="AD1890" s="21"/>
      <c r="AE1890" s="21"/>
      <c r="AF1890" s="21"/>
      <c r="AG1890" s="21"/>
      <c r="AH1890" s="21"/>
      <c r="AI1890" s="21"/>
      <c r="AJ1890" s="21"/>
      <c r="AK1890" s="21"/>
      <c r="AL1890" s="21"/>
      <c r="AM1890" s="21"/>
      <c r="AN1890" s="21"/>
    </row>
    <row r="1891" spans="1:40" ht="14.5">
      <c r="A1891" s="74"/>
      <c r="B1891" s="74"/>
      <c r="C1891" s="74"/>
      <c r="D1891" s="74"/>
      <c r="E1891" s="74"/>
      <c r="F1891" s="74"/>
      <c r="G1891" s="74"/>
      <c r="H1891" s="74"/>
      <c r="I1891" s="74"/>
      <c r="J1891" s="74"/>
      <c r="K1891" s="74"/>
      <c r="L1891" s="74"/>
      <c r="M1891" s="74"/>
      <c r="N1891" s="74"/>
      <c r="O1891" s="74"/>
      <c r="P1891" s="74"/>
      <c r="Q1891" s="74"/>
      <c r="R1891" s="74"/>
      <c r="S1891" s="74"/>
      <c r="T1891" s="74"/>
      <c r="U1891" s="74"/>
      <c r="V1891" s="21"/>
      <c r="W1891" s="21"/>
      <c r="X1891" s="21"/>
      <c r="Y1891" s="21"/>
      <c r="Z1891" s="21"/>
      <c r="AA1891" s="21"/>
      <c r="AB1891" s="21"/>
      <c r="AC1891" s="21"/>
      <c r="AD1891" s="21"/>
      <c r="AE1891" s="21"/>
      <c r="AF1891" s="21"/>
      <c r="AG1891" s="21"/>
      <c r="AH1891" s="21"/>
      <c r="AI1891" s="21"/>
      <c r="AJ1891" s="21"/>
      <c r="AK1891" s="21"/>
      <c r="AL1891" s="21"/>
      <c r="AM1891" s="21"/>
      <c r="AN1891" s="21"/>
    </row>
    <row r="1892" spans="1:40" ht="14.5">
      <c r="A1892" s="74"/>
      <c r="B1892" s="74"/>
      <c r="C1892" s="74"/>
      <c r="D1892" s="74"/>
      <c r="E1892" s="74"/>
      <c r="F1892" s="74"/>
      <c r="G1892" s="74"/>
      <c r="H1892" s="74"/>
      <c r="I1892" s="74"/>
      <c r="J1892" s="74"/>
      <c r="K1892" s="74"/>
      <c r="L1892" s="74"/>
      <c r="M1892" s="74"/>
      <c r="N1892" s="74"/>
      <c r="O1892" s="74"/>
      <c r="P1892" s="74"/>
      <c r="Q1892" s="74"/>
      <c r="R1892" s="74"/>
      <c r="S1892" s="74"/>
      <c r="T1892" s="74"/>
      <c r="U1892" s="74"/>
      <c r="V1892" s="21"/>
      <c r="W1892" s="21"/>
      <c r="X1892" s="21"/>
      <c r="Y1892" s="21"/>
      <c r="Z1892" s="21"/>
      <c r="AA1892" s="21"/>
      <c r="AB1892" s="21"/>
      <c r="AC1892" s="21"/>
      <c r="AD1892" s="21"/>
      <c r="AE1892" s="21"/>
      <c r="AF1892" s="21"/>
      <c r="AG1892" s="21"/>
      <c r="AH1892" s="21"/>
      <c r="AI1892" s="21"/>
      <c r="AJ1892" s="21"/>
      <c r="AK1892" s="21"/>
      <c r="AL1892" s="21"/>
      <c r="AM1892" s="21"/>
      <c r="AN1892" s="21"/>
    </row>
    <row r="1893" spans="1:40" ht="14.5">
      <c r="A1893" s="74"/>
      <c r="B1893" s="74"/>
      <c r="C1893" s="74"/>
      <c r="D1893" s="74"/>
      <c r="E1893" s="74"/>
      <c r="F1893" s="74"/>
      <c r="G1893" s="74"/>
      <c r="H1893" s="74"/>
      <c r="I1893" s="74"/>
      <c r="J1893" s="74"/>
      <c r="K1893" s="74"/>
      <c r="L1893" s="74"/>
      <c r="M1893" s="74"/>
      <c r="N1893" s="74"/>
      <c r="O1893" s="74"/>
      <c r="P1893" s="74"/>
      <c r="Q1893" s="74"/>
      <c r="R1893" s="74"/>
      <c r="S1893" s="74"/>
      <c r="T1893" s="74"/>
      <c r="U1893" s="74"/>
      <c r="V1893" s="21"/>
      <c r="W1893" s="21"/>
      <c r="X1893" s="21"/>
      <c r="Y1893" s="21"/>
      <c r="Z1893" s="21"/>
      <c r="AA1893" s="21"/>
      <c r="AB1893" s="21"/>
      <c r="AC1893" s="21"/>
      <c r="AD1893" s="21"/>
      <c r="AE1893" s="21"/>
      <c r="AF1893" s="21"/>
      <c r="AG1893" s="21"/>
      <c r="AH1893" s="21"/>
      <c r="AI1893" s="21"/>
      <c r="AJ1893" s="21"/>
      <c r="AK1893" s="21"/>
      <c r="AL1893" s="21"/>
      <c r="AM1893" s="21"/>
      <c r="AN1893" s="21"/>
    </row>
    <row r="1894" spans="1:40" ht="14.5">
      <c r="A1894" s="74"/>
      <c r="B1894" s="74"/>
      <c r="C1894" s="74"/>
      <c r="D1894" s="74"/>
      <c r="E1894" s="74"/>
      <c r="F1894" s="74"/>
      <c r="G1894" s="74"/>
      <c r="H1894" s="74"/>
      <c r="I1894" s="74"/>
      <c r="J1894" s="74"/>
      <c r="K1894" s="74"/>
      <c r="L1894" s="74"/>
      <c r="M1894" s="74"/>
      <c r="N1894" s="74"/>
      <c r="O1894" s="74"/>
      <c r="P1894" s="74"/>
      <c r="Q1894" s="74"/>
      <c r="R1894" s="74"/>
      <c r="S1894" s="74"/>
      <c r="T1894" s="74"/>
      <c r="U1894" s="74"/>
      <c r="V1894" s="21"/>
      <c r="W1894" s="21"/>
      <c r="X1894" s="21"/>
      <c r="Y1894" s="21"/>
      <c r="Z1894" s="21"/>
      <c r="AA1894" s="21"/>
      <c r="AB1894" s="21"/>
      <c r="AC1894" s="21"/>
      <c r="AD1894" s="21"/>
      <c r="AE1894" s="21"/>
      <c r="AF1894" s="21"/>
      <c r="AG1894" s="21"/>
      <c r="AH1894" s="21"/>
      <c r="AI1894" s="21"/>
      <c r="AJ1894" s="21"/>
      <c r="AK1894" s="21"/>
      <c r="AL1894" s="21"/>
      <c r="AM1894" s="21"/>
      <c r="AN1894" s="21"/>
    </row>
    <row r="1895" spans="1:40" ht="14.5">
      <c r="A1895" s="74"/>
      <c r="B1895" s="74"/>
      <c r="C1895" s="74"/>
      <c r="D1895" s="74"/>
      <c r="E1895" s="74"/>
      <c r="F1895" s="74"/>
      <c r="G1895" s="74"/>
      <c r="H1895" s="74"/>
      <c r="I1895" s="74"/>
      <c r="J1895" s="74"/>
      <c r="K1895" s="74"/>
      <c r="L1895" s="74"/>
      <c r="M1895" s="74"/>
      <c r="N1895" s="74"/>
      <c r="O1895" s="74"/>
      <c r="P1895" s="74"/>
      <c r="Q1895" s="74"/>
      <c r="R1895" s="74"/>
      <c r="S1895" s="74"/>
      <c r="T1895" s="74"/>
      <c r="U1895" s="74"/>
      <c r="V1895" s="21"/>
      <c r="W1895" s="21"/>
      <c r="X1895" s="21"/>
      <c r="Y1895" s="21"/>
      <c r="Z1895" s="21"/>
      <c r="AA1895" s="21"/>
      <c r="AB1895" s="21"/>
      <c r="AC1895" s="21"/>
      <c r="AD1895" s="21"/>
      <c r="AE1895" s="21"/>
      <c r="AF1895" s="21"/>
      <c r="AG1895" s="21"/>
      <c r="AH1895" s="21"/>
      <c r="AI1895" s="21"/>
      <c r="AJ1895" s="21"/>
      <c r="AK1895" s="21"/>
      <c r="AL1895" s="21"/>
      <c r="AM1895" s="21"/>
      <c r="AN1895" s="21"/>
    </row>
    <row r="1896" spans="1:40" ht="14.5">
      <c r="A1896" s="74"/>
      <c r="B1896" s="74"/>
      <c r="C1896" s="74"/>
      <c r="D1896" s="74"/>
      <c r="E1896" s="74"/>
      <c r="F1896" s="74"/>
      <c r="G1896" s="74"/>
      <c r="H1896" s="74"/>
      <c r="I1896" s="74"/>
      <c r="J1896" s="74"/>
      <c r="K1896" s="74"/>
      <c r="L1896" s="74"/>
      <c r="M1896" s="74"/>
      <c r="N1896" s="74"/>
      <c r="O1896" s="74"/>
      <c r="P1896" s="74"/>
      <c r="Q1896" s="74"/>
      <c r="R1896" s="74"/>
      <c r="S1896" s="74"/>
      <c r="T1896" s="74"/>
      <c r="U1896" s="74"/>
      <c r="V1896" s="21"/>
      <c r="W1896" s="21"/>
      <c r="X1896" s="21"/>
      <c r="Y1896" s="21"/>
      <c r="Z1896" s="21"/>
      <c r="AA1896" s="21"/>
      <c r="AB1896" s="21"/>
      <c r="AC1896" s="21"/>
      <c r="AD1896" s="21"/>
      <c r="AE1896" s="21"/>
      <c r="AF1896" s="21"/>
      <c r="AG1896" s="21"/>
      <c r="AH1896" s="21"/>
      <c r="AI1896" s="21"/>
      <c r="AJ1896" s="21"/>
      <c r="AK1896" s="21"/>
      <c r="AL1896" s="21"/>
      <c r="AM1896" s="21"/>
      <c r="AN1896" s="21"/>
    </row>
    <row r="1897" spans="1:40" ht="14.5">
      <c r="A1897" s="74"/>
      <c r="B1897" s="74"/>
      <c r="C1897" s="74"/>
      <c r="D1897" s="74"/>
      <c r="E1897" s="74"/>
      <c r="F1897" s="74"/>
      <c r="G1897" s="74"/>
      <c r="H1897" s="74"/>
      <c r="I1897" s="74"/>
      <c r="J1897" s="74"/>
      <c r="K1897" s="74"/>
      <c r="L1897" s="74"/>
      <c r="M1897" s="74"/>
      <c r="N1897" s="74"/>
      <c r="O1897" s="74"/>
      <c r="P1897" s="74"/>
      <c r="Q1897" s="74"/>
      <c r="R1897" s="74"/>
      <c r="S1897" s="74"/>
      <c r="T1897" s="74"/>
      <c r="U1897" s="74"/>
      <c r="V1897" s="21"/>
      <c r="W1897" s="21"/>
      <c r="X1897" s="21"/>
      <c r="Y1897" s="21"/>
      <c r="Z1897" s="21"/>
      <c r="AA1897" s="21"/>
      <c r="AB1897" s="21"/>
      <c r="AC1897" s="21"/>
      <c r="AD1897" s="21"/>
      <c r="AE1897" s="21"/>
      <c r="AF1897" s="21"/>
      <c r="AG1897" s="21"/>
      <c r="AH1897" s="21"/>
      <c r="AI1897" s="21"/>
      <c r="AJ1897" s="21"/>
      <c r="AK1897" s="21"/>
      <c r="AL1897" s="21"/>
      <c r="AM1897" s="21"/>
      <c r="AN1897" s="21"/>
    </row>
    <row r="1898" spans="1:40" ht="14.5">
      <c r="A1898" s="74"/>
      <c r="B1898" s="74"/>
      <c r="C1898" s="74"/>
      <c r="D1898" s="74"/>
      <c r="E1898" s="74"/>
      <c r="F1898" s="74"/>
      <c r="G1898" s="74"/>
      <c r="H1898" s="74"/>
      <c r="I1898" s="74"/>
      <c r="J1898" s="74"/>
      <c r="K1898" s="74"/>
      <c r="L1898" s="74"/>
      <c r="M1898" s="74"/>
      <c r="N1898" s="74"/>
      <c r="O1898" s="74"/>
      <c r="P1898" s="74"/>
      <c r="Q1898" s="74"/>
      <c r="R1898" s="74"/>
      <c r="S1898" s="74"/>
      <c r="T1898" s="74"/>
      <c r="U1898" s="74"/>
      <c r="V1898" s="21"/>
      <c r="W1898" s="21"/>
      <c r="X1898" s="21"/>
      <c r="Y1898" s="21"/>
      <c r="Z1898" s="21"/>
      <c r="AA1898" s="21"/>
      <c r="AB1898" s="21"/>
      <c r="AC1898" s="21"/>
      <c r="AD1898" s="21"/>
      <c r="AE1898" s="21"/>
      <c r="AF1898" s="21"/>
      <c r="AG1898" s="21"/>
      <c r="AH1898" s="21"/>
      <c r="AI1898" s="21"/>
      <c r="AJ1898" s="21"/>
      <c r="AK1898" s="21"/>
      <c r="AL1898" s="21"/>
      <c r="AM1898" s="21"/>
      <c r="AN1898" s="21"/>
    </row>
    <row r="1899" spans="1:40" ht="14.5">
      <c r="A1899" s="74"/>
      <c r="B1899" s="74"/>
      <c r="C1899" s="74"/>
      <c r="D1899" s="74"/>
      <c r="E1899" s="74"/>
      <c r="F1899" s="74"/>
      <c r="G1899" s="74"/>
      <c r="H1899" s="74"/>
      <c r="I1899" s="74"/>
      <c r="J1899" s="74"/>
      <c r="K1899" s="74"/>
      <c r="L1899" s="74"/>
      <c r="M1899" s="74"/>
      <c r="N1899" s="74"/>
      <c r="O1899" s="74"/>
      <c r="P1899" s="74"/>
      <c r="Q1899" s="74"/>
      <c r="R1899" s="74"/>
      <c r="S1899" s="74"/>
      <c r="T1899" s="74"/>
      <c r="U1899" s="74"/>
      <c r="V1899" s="21"/>
      <c r="W1899" s="21"/>
      <c r="X1899" s="21"/>
      <c r="Y1899" s="21"/>
      <c r="Z1899" s="21"/>
      <c r="AA1899" s="21"/>
      <c r="AB1899" s="21"/>
      <c r="AC1899" s="21"/>
      <c r="AD1899" s="21"/>
      <c r="AE1899" s="21"/>
      <c r="AF1899" s="21"/>
      <c r="AG1899" s="21"/>
      <c r="AH1899" s="21"/>
      <c r="AI1899" s="21"/>
      <c r="AJ1899" s="21"/>
      <c r="AK1899" s="21"/>
      <c r="AL1899" s="21"/>
      <c r="AM1899" s="21"/>
      <c r="AN1899" s="21"/>
    </row>
    <row r="1900" spans="1:40" ht="14.5">
      <c r="A1900" s="74"/>
      <c r="B1900" s="74"/>
      <c r="C1900" s="74"/>
      <c r="D1900" s="74"/>
      <c r="E1900" s="74"/>
      <c r="F1900" s="74"/>
      <c r="G1900" s="74"/>
      <c r="H1900" s="74"/>
      <c r="I1900" s="74"/>
      <c r="J1900" s="74"/>
      <c r="K1900" s="74"/>
      <c r="L1900" s="74"/>
      <c r="M1900" s="74"/>
      <c r="N1900" s="74"/>
      <c r="O1900" s="74"/>
      <c r="P1900" s="74"/>
      <c r="Q1900" s="74"/>
      <c r="R1900" s="74"/>
      <c r="S1900" s="74"/>
      <c r="T1900" s="74"/>
      <c r="U1900" s="74"/>
      <c r="V1900" s="21"/>
      <c r="W1900" s="21"/>
      <c r="X1900" s="21"/>
      <c r="Y1900" s="21"/>
      <c r="Z1900" s="21"/>
      <c r="AA1900" s="21"/>
      <c r="AB1900" s="21"/>
      <c r="AC1900" s="21"/>
      <c r="AD1900" s="21"/>
      <c r="AE1900" s="21"/>
      <c r="AF1900" s="21"/>
      <c r="AG1900" s="21"/>
      <c r="AH1900" s="21"/>
      <c r="AI1900" s="21"/>
      <c r="AJ1900" s="21"/>
      <c r="AK1900" s="21"/>
      <c r="AL1900" s="21"/>
      <c r="AM1900" s="21"/>
      <c r="AN1900" s="21"/>
    </row>
    <row r="1901" spans="1:40" ht="14.5">
      <c r="A1901" s="74"/>
      <c r="B1901" s="74"/>
      <c r="C1901" s="74"/>
      <c r="D1901" s="74"/>
      <c r="E1901" s="74"/>
      <c r="F1901" s="74"/>
      <c r="G1901" s="74"/>
      <c r="H1901" s="74"/>
      <c r="I1901" s="74"/>
      <c r="J1901" s="74"/>
      <c r="K1901" s="74"/>
      <c r="L1901" s="74"/>
      <c r="M1901" s="74"/>
      <c r="N1901" s="74"/>
      <c r="O1901" s="74"/>
      <c r="P1901" s="74"/>
      <c r="Q1901" s="74"/>
      <c r="R1901" s="74"/>
      <c r="S1901" s="74"/>
      <c r="T1901" s="74"/>
      <c r="U1901" s="74"/>
      <c r="V1901" s="21"/>
      <c r="W1901" s="21"/>
      <c r="X1901" s="21"/>
      <c r="Y1901" s="21"/>
      <c r="Z1901" s="21"/>
      <c r="AA1901" s="21"/>
      <c r="AB1901" s="21"/>
      <c r="AC1901" s="21"/>
      <c r="AD1901" s="21"/>
      <c r="AE1901" s="21"/>
      <c r="AF1901" s="21"/>
      <c r="AG1901" s="21"/>
      <c r="AH1901" s="21"/>
      <c r="AI1901" s="21"/>
      <c r="AJ1901" s="21"/>
      <c r="AK1901" s="21"/>
      <c r="AL1901" s="21"/>
      <c r="AM1901" s="21"/>
      <c r="AN1901" s="21"/>
    </row>
    <row r="1902" spans="1:40" ht="14.5">
      <c r="A1902" s="74"/>
      <c r="B1902" s="74"/>
      <c r="C1902" s="74"/>
      <c r="D1902" s="74"/>
      <c r="E1902" s="74"/>
      <c r="F1902" s="74"/>
      <c r="G1902" s="74"/>
      <c r="H1902" s="74"/>
      <c r="I1902" s="74"/>
      <c r="J1902" s="74"/>
      <c r="K1902" s="74"/>
      <c r="L1902" s="74"/>
      <c r="M1902" s="74"/>
      <c r="N1902" s="74"/>
      <c r="O1902" s="74"/>
      <c r="P1902" s="74"/>
      <c r="Q1902" s="74"/>
      <c r="R1902" s="74"/>
      <c r="S1902" s="74"/>
      <c r="T1902" s="74"/>
      <c r="U1902" s="74"/>
      <c r="V1902" s="21"/>
      <c r="W1902" s="21"/>
      <c r="X1902" s="21"/>
      <c r="Y1902" s="21"/>
      <c r="Z1902" s="21"/>
      <c r="AA1902" s="21"/>
      <c r="AB1902" s="21"/>
      <c r="AC1902" s="21"/>
      <c r="AD1902" s="21"/>
      <c r="AE1902" s="21"/>
      <c r="AF1902" s="21"/>
      <c r="AG1902" s="21"/>
      <c r="AH1902" s="21"/>
      <c r="AI1902" s="21"/>
      <c r="AJ1902" s="21"/>
      <c r="AK1902" s="21"/>
      <c r="AL1902" s="21"/>
      <c r="AM1902" s="21"/>
      <c r="AN1902" s="21"/>
    </row>
    <row r="1903" spans="1:40" ht="14.5">
      <c r="A1903" s="74"/>
      <c r="B1903" s="74"/>
      <c r="C1903" s="74"/>
      <c r="D1903" s="74"/>
      <c r="E1903" s="74"/>
      <c r="F1903" s="74"/>
      <c r="G1903" s="74"/>
      <c r="H1903" s="74"/>
      <c r="I1903" s="74"/>
      <c r="J1903" s="74"/>
      <c r="K1903" s="74"/>
      <c r="L1903" s="74"/>
      <c r="M1903" s="74"/>
      <c r="N1903" s="74"/>
      <c r="O1903" s="74"/>
      <c r="P1903" s="74"/>
      <c r="Q1903" s="74"/>
      <c r="R1903" s="74"/>
      <c r="S1903" s="74"/>
      <c r="T1903" s="74"/>
      <c r="U1903" s="74"/>
      <c r="V1903" s="21"/>
      <c r="W1903" s="21"/>
      <c r="X1903" s="21"/>
      <c r="Y1903" s="21"/>
      <c r="Z1903" s="21"/>
      <c r="AA1903" s="21"/>
      <c r="AB1903" s="21"/>
      <c r="AC1903" s="21"/>
      <c r="AD1903" s="21"/>
      <c r="AE1903" s="21"/>
      <c r="AF1903" s="21"/>
      <c r="AG1903" s="21"/>
      <c r="AH1903" s="21"/>
      <c r="AI1903" s="21"/>
      <c r="AJ1903" s="21"/>
      <c r="AK1903" s="21"/>
      <c r="AL1903" s="21"/>
      <c r="AM1903" s="21"/>
      <c r="AN1903" s="21"/>
    </row>
    <row r="1904" spans="1:40" ht="14.5">
      <c r="A1904" s="74"/>
      <c r="B1904" s="74"/>
      <c r="C1904" s="74"/>
      <c r="D1904" s="74"/>
      <c r="E1904" s="74"/>
      <c r="F1904" s="74"/>
      <c r="G1904" s="74"/>
      <c r="H1904" s="74"/>
      <c r="I1904" s="74"/>
      <c r="J1904" s="74"/>
      <c r="K1904" s="74"/>
      <c r="L1904" s="74"/>
      <c r="M1904" s="74"/>
      <c r="N1904" s="74"/>
      <c r="O1904" s="74"/>
      <c r="P1904" s="74"/>
      <c r="Q1904" s="74"/>
      <c r="R1904" s="74"/>
      <c r="S1904" s="74"/>
      <c r="T1904" s="74"/>
      <c r="U1904" s="74"/>
      <c r="V1904" s="21"/>
      <c r="W1904" s="21"/>
      <c r="X1904" s="21"/>
      <c r="Y1904" s="21"/>
      <c r="Z1904" s="21"/>
      <c r="AA1904" s="21"/>
      <c r="AB1904" s="21"/>
      <c r="AC1904" s="21"/>
      <c r="AD1904" s="21"/>
      <c r="AE1904" s="21"/>
      <c r="AF1904" s="21"/>
      <c r="AG1904" s="21"/>
      <c r="AH1904" s="21"/>
      <c r="AI1904" s="21"/>
      <c r="AJ1904" s="21"/>
      <c r="AK1904" s="21"/>
      <c r="AL1904" s="21"/>
      <c r="AM1904" s="21"/>
      <c r="AN1904" s="21"/>
    </row>
    <row r="1905" spans="1:40" ht="14.5">
      <c r="A1905" s="74"/>
      <c r="B1905" s="74"/>
      <c r="C1905" s="74"/>
      <c r="D1905" s="74"/>
      <c r="E1905" s="74"/>
      <c r="F1905" s="74"/>
      <c r="G1905" s="74"/>
      <c r="H1905" s="74"/>
      <c r="I1905" s="74"/>
      <c r="J1905" s="74"/>
      <c r="K1905" s="74"/>
      <c r="L1905" s="74"/>
      <c r="M1905" s="74"/>
      <c r="N1905" s="74"/>
      <c r="O1905" s="74"/>
      <c r="P1905" s="74"/>
      <c r="Q1905" s="74"/>
      <c r="R1905" s="74"/>
      <c r="S1905" s="74"/>
      <c r="T1905" s="74"/>
      <c r="U1905" s="74"/>
      <c r="V1905" s="21"/>
      <c r="W1905" s="21"/>
      <c r="X1905" s="21"/>
      <c r="Y1905" s="21"/>
      <c r="Z1905" s="21"/>
      <c r="AA1905" s="21"/>
      <c r="AB1905" s="21"/>
      <c r="AC1905" s="21"/>
      <c r="AD1905" s="21"/>
      <c r="AE1905" s="21"/>
      <c r="AF1905" s="21"/>
      <c r="AG1905" s="21"/>
      <c r="AH1905" s="21"/>
      <c r="AI1905" s="21"/>
      <c r="AJ1905" s="21"/>
      <c r="AK1905" s="21"/>
      <c r="AL1905" s="21"/>
      <c r="AM1905" s="21"/>
      <c r="AN1905" s="21"/>
    </row>
    <row r="1906" spans="1:40" ht="14.5">
      <c r="A1906" s="74"/>
      <c r="B1906" s="74"/>
      <c r="C1906" s="74"/>
      <c r="D1906" s="74"/>
      <c r="E1906" s="74"/>
      <c r="F1906" s="74"/>
      <c r="G1906" s="74"/>
      <c r="H1906" s="74"/>
      <c r="I1906" s="74"/>
      <c r="J1906" s="74"/>
      <c r="K1906" s="74"/>
      <c r="L1906" s="74"/>
      <c r="M1906" s="74"/>
      <c r="N1906" s="74"/>
      <c r="O1906" s="74"/>
      <c r="P1906" s="74"/>
      <c r="Q1906" s="74"/>
      <c r="R1906" s="74"/>
      <c r="S1906" s="74"/>
      <c r="T1906" s="74"/>
      <c r="U1906" s="74"/>
      <c r="V1906" s="21"/>
      <c r="W1906" s="21"/>
      <c r="X1906" s="21"/>
      <c r="Y1906" s="21"/>
      <c r="Z1906" s="21"/>
      <c r="AA1906" s="21"/>
      <c r="AB1906" s="21"/>
      <c r="AC1906" s="21"/>
      <c r="AD1906" s="21"/>
      <c r="AE1906" s="21"/>
      <c r="AF1906" s="21"/>
      <c r="AG1906" s="21"/>
      <c r="AH1906" s="21"/>
      <c r="AI1906" s="21"/>
      <c r="AJ1906" s="21"/>
      <c r="AK1906" s="21"/>
      <c r="AL1906" s="21"/>
      <c r="AM1906" s="21"/>
      <c r="AN1906" s="21"/>
    </row>
    <row r="1907" spans="1:40" ht="14.5">
      <c r="A1907" s="74"/>
      <c r="B1907" s="74"/>
      <c r="C1907" s="74"/>
      <c r="D1907" s="74"/>
      <c r="E1907" s="74"/>
      <c r="F1907" s="74"/>
      <c r="G1907" s="74"/>
      <c r="H1907" s="74"/>
      <c r="I1907" s="74"/>
      <c r="J1907" s="74"/>
      <c r="K1907" s="74"/>
      <c r="L1907" s="74"/>
      <c r="M1907" s="74"/>
      <c r="N1907" s="74"/>
      <c r="O1907" s="74"/>
      <c r="P1907" s="74"/>
      <c r="Q1907" s="74"/>
      <c r="R1907" s="74"/>
      <c r="S1907" s="74"/>
      <c r="T1907" s="74"/>
      <c r="U1907" s="74"/>
      <c r="V1907" s="21"/>
      <c r="W1907" s="21"/>
      <c r="X1907" s="21"/>
      <c r="Y1907" s="21"/>
      <c r="Z1907" s="21"/>
      <c r="AA1907" s="21"/>
      <c r="AB1907" s="21"/>
      <c r="AC1907" s="21"/>
      <c r="AD1907" s="21"/>
      <c r="AE1907" s="21"/>
      <c r="AF1907" s="21"/>
      <c r="AG1907" s="21"/>
      <c r="AH1907" s="21"/>
      <c r="AI1907" s="21"/>
      <c r="AJ1907" s="21"/>
      <c r="AK1907" s="21"/>
      <c r="AL1907" s="21"/>
      <c r="AM1907" s="21"/>
      <c r="AN1907" s="21"/>
    </row>
    <row r="1908" spans="1:40" ht="14.5">
      <c r="A1908" s="74"/>
      <c r="B1908" s="74"/>
      <c r="C1908" s="74"/>
      <c r="D1908" s="74"/>
      <c r="E1908" s="74"/>
      <c r="F1908" s="74"/>
      <c r="G1908" s="74"/>
      <c r="H1908" s="74"/>
      <c r="I1908" s="74"/>
      <c r="J1908" s="74"/>
      <c r="K1908" s="74"/>
      <c r="L1908" s="74"/>
      <c r="M1908" s="74"/>
      <c r="N1908" s="74"/>
      <c r="O1908" s="74"/>
      <c r="P1908" s="74"/>
      <c r="Q1908" s="74"/>
      <c r="R1908" s="74"/>
      <c r="S1908" s="74"/>
      <c r="T1908" s="74"/>
      <c r="U1908" s="74"/>
      <c r="V1908" s="21"/>
      <c r="W1908" s="21"/>
      <c r="X1908" s="21"/>
      <c r="Y1908" s="21"/>
      <c r="Z1908" s="21"/>
      <c r="AA1908" s="21"/>
      <c r="AB1908" s="21"/>
      <c r="AC1908" s="21"/>
      <c r="AD1908" s="21"/>
      <c r="AE1908" s="21"/>
      <c r="AF1908" s="21"/>
      <c r="AG1908" s="21"/>
      <c r="AH1908" s="21"/>
      <c r="AI1908" s="21"/>
      <c r="AJ1908" s="21"/>
      <c r="AK1908" s="21"/>
      <c r="AL1908" s="21"/>
      <c r="AM1908" s="21"/>
      <c r="AN1908" s="21"/>
    </row>
    <row r="1909" spans="1:40" ht="14.5">
      <c r="A1909" s="74"/>
      <c r="B1909" s="74"/>
      <c r="C1909" s="74"/>
      <c r="D1909" s="74"/>
      <c r="E1909" s="74"/>
      <c r="F1909" s="74"/>
      <c r="G1909" s="74"/>
      <c r="H1909" s="74"/>
      <c r="I1909" s="74"/>
      <c r="J1909" s="74"/>
      <c r="K1909" s="74"/>
      <c r="L1909" s="74"/>
      <c r="M1909" s="74"/>
      <c r="N1909" s="74"/>
      <c r="O1909" s="74"/>
      <c r="P1909" s="74"/>
      <c r="Q1909" s="74"/>
      <c r="R1909" s="74"/>
      <c r="S1909" s="74"/>
      <c r="T1909" s="74"/>
      <c r="U1909" s="74"/>
      <c r="V1909" s="21"/>
      <c r="W1909" s="21"/>
      <c r="X1909" s="21"/>
      <c r="Y1909" s="21"/>
      <c r="Z1909" s="21"/>
      <c r="AA1909" s="21"/>
      <c r="AB1909" s="21"/>
      <c r="AC1909" s="21"/>
      <c r="AD1909" s="21"/>
      <c r="AE1909" s="21"/>
      <c r="AF1909" s="21"/>
      <c r="AG1909" s="21"/>
      <c r="AH1909" s="21"/>
      <c r="AI1909" s="21"/>
      <c r="AJ1909" s="21"/>
      <c r="AK1909" s="21"/>
      <c r="AL1909" s="21"/>
      <c r="AM1909" s="21"/>
      <c r="AN1909" s="21"/>
    </row>
    <row r="1910" spans="1:40" ht="14.5">
      <c r="A1910" s="74"/>
      <c r="B1910" s="74"/>
      <c r="C1910" s="74"/>
      <c r="D1910" s="74"/>
      <c r="E1910" s="74"/>
      <c r="F1910" s="74"/>
      <c r="G1910" s="74"/>
      <c r="H1910" s="74"/>
      <c r="I1910" s="74"/>
      <c r="J1910" s="74"/>
      <c r="K1910" s="74"/>
      <c r="L1910" s="74"/>
      <c r="M1910" s="74"/>
      <c r="N1910" s="74"/>
      <c r="O1910" s="74"/>
      <c r="P1910" s="74"/>
      <c r="Q1910" s="74"/>
      <c r="R1910" s="74"/>
      <c r="S1910" s="74"/>
      <c r="T1910" s="74"/>
      <c r="U1910" s="74"/>
      <c r="V1910" s="21"/>
      <c r="W1910" s="21"/>
      <c r="X1910" s="21"/>
      <c r="Y1910" s="21"/>
      <c r="Z1910" s="21"/>
      <c r="AA1910" s="21"/>
      <c r="AB1910" s="21"/>
      <c r="AC1910" s="21"/>
      <c r="AD1910" s="21"/>
      <c r="AE1910" s="21"/>
      <c r="AF1910" s="21"/>
      <c r="AG1910" s="21"/>
      <c r="AH1910" s="21"/>
      <c r="AI1910" s="21"/>
      <c r="AJ1910" s="21"/>
      <c r="AK1910" s="21"/>
      <c r="AL1910" s="21"/>
      <c r="AM1910" s="21"/>
      <c r="AN1910" s="21"/>
    </row>
    <row r="1911" spans="1:40" ht="14.5">
      <c r="A1911" s="74"/>
      <c r="B1911" s="74"/>
      <c r="C1911" s="74"/>
      <c r="D1911" s="74"/>
      <c r="E1911" s="74"/>
      <c r="F1911" s="74"/>
      <c r="G1911" s="74"/>
      <c r="H1911" s="74"/>
      <c r="I1911" s="74"/>
      <c r="J1911" s="74"/>
      <c r="K1911" s="74"/>
      <c r="L1911" s="74"/>
      <c r="M1911" s="74"/>
      <c r="N1911" s="74"/>
      <c r="O1911" s="74"/>
      <c r="P1911" s="74"/>
      <c r="Q1911" s="74"/>
      <c r="R1911" s="74"/>
      <c r="S1911" s="74"/>
      <c r="T1911" s="74"/>
      <c r="U1911" s="74"/>
      <c r="V1911" s="21"/>
      <c r="W1911" s="21"/>
      <c r="X1911" s="21"/>
      <c r="Y1911" s="21"/>
      <c r="Z1911" s="21"/>
      <c r="AA1911" s="21"/>
      <c r="AB1911" s="21"/>
      <c r="AC1911" s="21"/>
      <c r="AD1911" s="21"/>
      <c r="AE1911" s="21"/>
      <c r="AF1911" s="21"/>
      <c r="AG1911" s="21"/>
      <c r="AH1911" s="21"/>
      <c r="AI1911" s="21"/>
      <c r="AJ1911" s="21"/>
      <c r="AK1911" s="21"/>
      <c r="AL1911" s="21"/>
      <c r="AM1911" s="21"/>
      <c r="AN1911" s="21"/>
    </row>
    <row r="1912" spans="1:40" ht="14.5">
      <c r="A1912" s="74"/>
      <c r="B1912" s="74"/>
      <c r="C1912" s="74"/>
      <c r="D1912" s="74"/>
      <c r="E1912" s="74"/>
      <c r="F1912" s="74"/>
      <c r="G1912" s="74"/>
      <c r="H1912" s="74"/>
      <c r="I1912" s="74"/>
      <c r="J1912" s="74"/>
      <c r="K1912" s="74"/>
      <c r="L1912" s="74"/>
      <c r="M1912" s="74"/>
      <c r="N1912" s="74"/>
      <c r="O1912" s="74"/>
      <c r="P1912" s="74"/>
      <c r="Q1912" s="74"/>
      <c r="R1912" s="74"/>
      <c r="S1912" s="74"/>
      <c r="T1912" s="74"/>
      <c r="U1912" s="74"/>
      <c r="V1912" s="21"/>
      <c r="W1912" s="21"/>
      <c r="X1912" s="21"/>
      <c r="Y1912" s="21"/>
      <c r="Z1912" s="21"/>
      <c r="AA1912" s="21"/>
      <c r="AB1912" s="21"/>
      <c r="AC1912" s="21"/>
      <c r="AD1912" s="21"/>
      <c r="AE1912" s="21"/>
      <c r="AF1912" s="21"/>
      <c r="AG1912" s="21"/>
      <c r="AH1912" s="21"/>
      <c r="AI1912" s="21"/>
      <c r="AJ1912" s="21"/>
      <c r="AK1912" s="21"/>
      <c r="AL1912" s="21"/>
      <c r="AM1912" s="21"/>
      <c r="AN1912" s="21"/>
    </row>
    <row r="1913" spans="1:40" ht="14.5">
      <c r="A1913" s="74"/>
      <c r="B1913" s="74"/>
      <c r="C1913" s="74"/>
      <c r="D1913" s="74"/>
      <c r="E1913" s="74"/>
      <c r="F1913" s="74"/>
      <c r="G1913" s="74"/>
      <c r="H1913" s="74"/>
      <c r="I1913" s="74"/>
      <c r="J1913" s="74"/>
      <c r="K1913" s="74"/>
      <c r="L1913" s="74"/>
      <c r="M1913" s="74"/>
      <c r="N1913" s="74"/>
      <c r="O1913" s="74"/>
      <c r="P1913" s="74"/>
      <c r="Q1913" s="74"/>
      <c r="R1913" s="74"/>
      <c r="S1913" s="74"/>
      <c r="T1913" s="74"/>
      <c r="U1913" s="74"/>
      <c r="V1913" s="21"/>
      <c r="W1913" s="21"/>
      <c r="X1913" s="21"/>
      <c r="Y1913" s="21"/>
      <c r="Z1913" s="21"/>
      <c r="AA1913" s="21"/>
      <c r="AB1913" s="21"/>
      <c r="AC1913" s="21"/>
      <c r="AD1913" s="21"/>
      <c r="AE1913" s="21"/>
      <c r="AF1913" s="21"/>
      <c r="AG1913" s="21"/>
      <c r="AH1913" s="21"/>
      <c r="AI1913" s="21"/>
      <c r="AJ1913" s="21"/>
      <c r="AK1913" s="21"/>
      <c r="AL1913" s="21"/>
      <c r="AM1913" s="21"/>
      <c r="AN1913" s="21"/>
    </row>
    <row r="1914" spans="1:40" ht="14.5">
      <c r="A1914" s="74"/>
      <c r="B1914" s="74"/>
      <c r="C1914" s="74"/>
      <c r="D1914" s="74"/>
      <c r="E1914" s="74"/>
      <c r="F1914" s="74"/>
      <c r="G1914" s="74"/>
      <c r="H1914" s="74"/>
      <c r="I1914" s="74"/>
      <c r="J1914" s="74"/>
      <c r="K1914" s="74"/>
      <c r="L1914" s="74"/>
      <c r="M1914" s="74"/>
      <c r="N1914" s="74"/>
      <c r="O1914" s="74"/>
      <c r="P1914" s="74"/>
      <c r="Q1914" s="74"/>
      <c r="R1914" s="74"/>
      <c r="S1914" s="74"/>
      <c r="T1914" s="74"/>
      <c r="U1914" s="74"/>
      <c r="V1914" s="21"/>
      <c r="W1914" s="21"/>
      <c r="X1914" s="21"/>
      <c r="Y1914" s="21"/>
      <c r="Z1914" s="21"/>
      <c r="AA1914" s="21"/>
      <c r="AB1914" s="21"/>
      <c r="AC1914" s="21"/>
      <c r="AD1914" s="21"/>
      <c r="AE1914" s="21"/>
      <c r="AF1914" s="21"/>
      <c r="AG1914" s="21"/>
      <c r="AH1914" s="21"/>
      <c r="AI1914" s="21"/>
      <c r="AJ1914" s="21"/>
      <c r="AK1914" s="21"/>
      <c r="AL1914" s="21"/>
      <c r="AM1914" s="21"/>
      <c r="AN1914" s="21"/>
    </row>
    <row r="1915" spans="1:40" ht="14.5">
      <c r="A1915" s="74"/>
      <c r="B1915" s="74"/>
      <c r="C1915" s="74"/>
      <c r="D1915" s="74"/>
      <c r="E1915" s="74"/>
      <c r="F1915" s="74"/>
      <c r="G1915" s="74"/>
      <c r="H1915" s="74"/>
      <c r="I1915" s="74"/>
      <c r="J1915" s="74"/>
      <c r="K1915" s="74"/>
      <c r="L1915" s="74"/>
      <c r="M1915" s="74"/>
      <c r="N1915" s="74"/>
      <c r="O1915" s="74"/>
      <c r="P1915" s="74"/>
      <c r="Q1915" s="74"/>
      <c r="R1915" s="74"/>
      <c r="S1915" s="74"/>
      <c r="T1915" s="74"/>
      <c r="U1915" s="74"/>
      <c r="V1915" s="21"/>
      <c r="W1915" s="21"/>
      <c r="X1915" s="21"/>
      <c r="Y1915" s="21"/>
      <c r="Z1915" s="21"/>
      <c r="AA1915" s="21"/>
      <c r="AB1915" s="21"/>
      <c r="AC1915" s="21"/>
      <c r="AD1915" s="21"/>
      <c r="AE1915" s="21"/>
      <c r="AF1915" s="21"/>
      <c r="AG1915" s="21"/>
      <c r="AH1915" s="21"/>
      <c r="AI1915" s="21"/>
      <c r="AJ1915" s="21"/>
      <c r="AK1915" s="21"/>
      <c r="AL1915" s="21"/>
      <c r="AM1915" s="21"/>
      <c r="AN1915" s="21"/>
    </row>
    <row r="1916" spans="1:40" ht="14.5">
      <c r="A1916" s="74"/>
      <c r="B1916" s="74"/>
      <c r="C1916" s="74"/>
      <c r="D1916" s="74"/>
      <c r="E1916" s="74"/>
      <c r="F1916" s="74"/>
      <c r="G1916" s="74"/>
      <c r="H1916" s="74"/>
      <c r="I1916" s="74"/>
      <c r="J1916" s="74"/>
      <c r="K1916" s="74"/>
      <c r="L1916" s="74"/>
      <c r="M1916" s="74"/>
      <c r="N1916" s="74"/>
      <c r="O1916" s="74"/>
      <c r="P1916" s="74"/>
      <c r="Q1916" s="74"/>
      <c r="R1916" s="74"/>
      <c r="S1916" s="74"/>
      <c r="T1916" s="74"/>
      <c r="U1916" s="74"/>
      <c r="V1916" s="21"/>
      <c r="W1916" s="21"/>
      <c r="X1916" s="21"/>
      <c r="Y1916" s="21"/>
      <c r="Z1916" s="21"/>
      <c r="AA1916" s="21"/>
      <c r="AB1916" s="21"/>
      <c r="AC1916" s="21"/>
      <c r="AD1916" s="21"/>
      <c r="AE1916" s="21"/>
      <c r="AF1916" s="21"/>
      <c r="AG1916" s="21"/>
      <c r="AH1916" s="21"/>
      <c r="AI1916" s="21"/>
      <c r="AJ1916" s="21"/>
      <c r="AK1916" s="21"/>
      <c r="AL1916" s="21"/>
      <c r="AM1916" s="21"/>
      <c r="AN1916" s="21"/>
    </row>
    <row r="1917" spans="1:40" ht="14.5">
      <c r="A1917" s="74"/>
      <c r="B1917" s="74"/>
      <c r="C1917" s="74"/>
      <c r="D1917" s="74"/>
      <c r="E1917" s="74"/>
      <c r="F1917" s="74"/>
      <c r="G1917" s="74"/>
      <c r="H1917" s="74"/>
      <c r="I1917" s="74"/>
      <c r="J1917" s="74"/>
      <c r="K1917" s="74"/>
      <c r="L1917" s="74"/>
      <c r="M1917" s="74"/>
      <c r="N1917" s="74"/>
      <c r="O1917" s="74"/>
      <c r="P1917" s="74"/>
      <c r="Q1917" s="74"/>
      <c r="R1917" s="74"/>
      <c r="S1917" s="74"/>
      <c r="T1917" s="74"/>
      <c r="U1917" s="74"/>
      <c r="V1917" s="21"/>
      <c r="W1917" s="21"/>
      <c r="X1917" s="21"/>
      <c r="Y1917" s="21"/>
      <c r="Z1917" s="21"/>
      <c r="AA1917" s="21"/>
      <c r="AB1917" s="21"/>
      <c r="AC1917" s="21"/>
      <c r="AD1917" s="21"/>
      <c r="AE1917" s="21"/>
      <c r="AF1917" s="21"/>
      <c r="AG1917" s="21"/>
      <c r="AH1917" s="21"/>
      <c r="AI1917" s="21"/>
      <c r="AJ1917" s="21"/>
      <c r="AK1917" s="21"/>
      <c r="AL1917" s="21"/>
      <c r="AM1917" s="21"/>
      <c r="AN1917" s="21"/>
    </row>
    <row r="1918" spans="1:40" ht="14.5">
      <c r="A1918" s="74"/>
      <c r="B1918" s="74"/>
      <c r="C1918" s="74"/>
      <c r="D1918" s="74"/>
      <c r="E1918" s="74"/>
      <c r="F1918" s="74"/>
      <c r="G1918" s="74"/>
      <c r="H1918" s="74"/>
      <c r="I1918" s="74"/>
      <c r="J1918" s="74"/>
      <c r="K1918" s="74"/>
      <c r="L1918" s="74"/>
      <c r="M1918" s="74"/>
      <c r="N1918" s="74"/>
      <c r="O1918" s="74"/>
      <c r="P1918" s="74"/>
      <c r="Q1918" s="74"/>
      <c r="R1918" s="74"/>
      <c r="S1918" s="74"/>
      <c r="T1918" s="74"/>
      <c r="U1918" s="74"/>
      <c r="V1918" s="21"/>
      <c r="W1918" s="21"/>
      <c r="X1918" s="21"/>
      <c r="Y1918" s="21"/>
      <c r="Z1918" s="21"/>
      <c r="AA1918" s="21"/>
      <c r="AB1918" s="21"/>
      <c r="AC1918" s="21"/>
      <c r="AD1918" s="21"/>
      <c r="AE1918" s="21"/>
      <c r="AF1918" s="21"/>
      <c r="AG1918" s="21"/>
      <c r="AH1918" s="21"/>
      <c r="AI1918" s="21"/>
      <c r="AJ1918" s="21"/>
      <c r="AK1918" s="21"/>
      <c r="AL1918" s="21"/>
      <c r="AM1918" s="21"/>
      <c r="AN1918" s="21"/>
    </row>
    <row r="1919" spans="1:40" ht="14.5">
      <c r="A1919" s="74"/>
      <c r="B1919" s="74"/>
      <c r="C1919" s="74"/>
      <c r="D1919" s="74"/>
      <c r="E1919" s="74"/>
      <c r="F1919" s="74"/>
      <c r="G1919" s="74"/>
      <c r="H1919" s="74"/>
      <c r="I1919" s="74"/>
      <c r="J1919" s="74"/>
      <c r="K1919" s="74"/>
      <c r="L1919" s="74"/>
      <c r="M1919" s="74"/>
      <c r="N1919" s="74"/>
      <c r="O1919" s="74"/>
      <c r="P1919" s="74"/>
      <c r="Q1919" s="74"/>
      <c r="R1919" s="74"/>
      <c r="S1919" s="74"/>
      <c r="T1919" s="74"/>
      <c r="U1919" s="74"/>
      <c r="V1919" s="21"/>
      <c r="W1919" s="21"/>
      <c r="X1919" s="21"/>
      <c r="Y1919" s="21"/>
      <c r="Z1919" s="21"/>
      <c r="AA1919" s="21"/>
      <c r="AB1919" s="21"/>
      <c r="AC1919" s="21"/>
      <c r="AD1919" s="21"/>
      <c r="AE1919" s="21"/>
      <c r="AF1919" s="21"/>
      <c r="AG1919" s="21"/>
      <c r="AH1919" s="21"/>
      <c r="AI1919" s="21"/>
      <c r="AJ1919" s="21"/>
      <c r="AK1919" s="21"/>
      <c r="AL1919" s="21"/>
      <c r="AM1919" s="21"/>
      <c r="AN1919" s="21"/>
    </row>
    <row r="1920" spans="1:40" ht="14.5">
      <c r="A1920" s="74"/>
      <c r="B1920" s="74"/>
      <c r="C1920" s="74"/>
      <c r="D1920" s="74"/>
      <c r="E1920" s="74"/>
      <c r="F1920" s="74"/>
      <c r="G1920" s="74"/>
      <c r="H1920" s="74"/>
      <c r="I1920" s="74"/>
      <c r="J1920" s="74"/>
      <c r="K1920" s="74"/>
      <c r="L1920" s="74"/>
      <c r="M1920" s="74"/>
      <c r="N1920" s="74"/>
      <c r="O1920" s="74"/>
      <c r="P1920" s="74"/>
      <c r="Q1920" s="74"/>
      <c r="R1920" s="74"/>
      <c r="S1920" s="74"/>
      <c r="T1920" s="74"/>
      <c r="U1920" s="74"/>
      <c r="V1920" s="21"/>
      <c r="W1920" s="21"/>
      <c r="X1920" s="21"/>
      <c r="Y1920" s="21"/>
      <c r="Z1920" s="21"/>
      <c r="AA1920" s="21"/>
      <c r="AB1920" s="21"/>
      <c r="AC1920" s="21"/>
      <c r="AD1920" s="21"/>
      <c r="AE1920" s="21"/>
      <c r="AF1920" s="21"/>
      <c r="AG1920" s="21"/>
      <c r="AH1920" s="21"/>
      <c r="AI1920" s="21"/>
      <c r="AJ1920" s="21"/>
      <c r="AK1920" s="21"/>
      <c r="AL1920" s="21"/>
      <c r="AM1920" s="21"/>
      <c r="AN1920" s="21"/>
    </row>
    <row r="1921" spans="1:40" ht="14.5">
      <c r="A1921" s="74"/>
      <c r="B1921" s="74"/>
      <c r="C1921" s="74"/>
      <c r="D1921" s="74"/>
      <c r="E1921" s="74"/>
      <c r="F1921" s="74"/>
      <c r="G1921" s="74"/>
      <c r="H1921" s="74"/>
      <c r="I1921" s="74"/>
      <c r="J1921" s="74"/>
      <c r="K1921" s="74"/>
      <c r="L1921" s="74"/>
      <c r="M1921" s="74"/>
      <c r="N1921" s="74"/>
      <c r="O1921" s="74"/>
      <c r="P1921" s="74"/>
      <c r="Q1921" s="74"/>
      <c r="R1921" s="74"/>
      <c r="S1921" s="74"/>
      <c r="T1921" s="74"/>
      <c r="U1921" s="74"/>
      <c r="V1921" s="21"/>
      <c r="W1921" s="21"/>
      <c r="X1921" s="21"/>
      <c r="Y1921" s="21"/>
      <c r="Z1921" s="21"/>
      <c r="AA1921" s="21"/>
      <c r="AB1921" s="21"/>
      <c r="AC1921" s="21"/>
      <c r="AD1921" s="21"/>
      <c r="AE1921" s="21"/>
      <c r="AF1921" s="21"/>
      <c r="AG1921" s="21"/>
      <c r="AH1921" s="21"/>
      <c r="AI1921" s="21"/>
      <c r="AJ1921" s="21"/>
      <c r="AK1921" s="21"/>
      <c r="AL1921" s="21"/>
      <c r="AM1921" s="21"/>
      <c r="AN1921" s="21"/>
    </row>
    <row r="1922" spans="1:40" ht="14.5">
      <c r="A1922" s="74"/>
      <c r="B1922" s="74"/>
      <c r="C1922" s="74"/>
      <c r="D1922" s="74"/>
      <c r="E1922" s="74"/>
      <c r="F1922" s="74"/>
      <c r="G1922" s="74"/>
      <c r="H1922" s="74"/>
      <c r="I1922" s="74"/>
      <c r="J1922" s="74"/>
      <c r="K1922" s="74"/>
      <c r="L1922" s="74"/>
      <c r="M1922" s="74"/>
      <c r="N1922" s="74"/>
      <c r="O1922" s="74"/>
      <c r="P1922" s="74"/>
      <c r="Q1922" s="74"/>
      <c r="R1922" s="74"/>
      <c r="S1922" s="74"/>
      <c r="T1922" s="74"/>
      <c r="U1922" s="74"/>
      <c r="V1922" s="21"/>
      <c r="W1922" s="21"/>
      <c r="X1922" s="21"/>
      <c r="Y1922" s="21"/>
      <c r="Z1922" s="21"/>
      <c r="AA1922" s="21"/>
      <c r="AB1922" s="21"/>
      <c r="AC1922" s="21"/>
      <c r="AD1922" s="21"/>
      <c r="AE1922" s="21"/>
      <c r="AF1922" s="21"/>
      <c r="AG1922" s="21"/>
      <c r="AH1922" s="21"/>
      <c r="AI1922" s="21"/>
      <c r="AJ1922" s="21"/>
      <c r="AK1922" s="21"/>
      <c r="AL1922" s="21"/>
      <c r="AM1922" s="21"/>
      <c r="AN1922" s="21"/>
    </row>
    <row r="1923" spans="1:40" ht="14.5">
      <c r="A1923" s="74"/>
      <c r="B1923" s="74"/>
      <c r="C1923" s="74"/>
      <c r="D1923" s="74"/>
      <c r="E1923" s="74"/>
      <c r="F1923" s="74"/>
      <c r="G1923" s="74"/>
      <c r="H1923" s="74"/>
      <c r="I1923" s="74"/>
      <c r="J1923" s="74"/>
      <c r="K1923" s="74"/>
      <c r="L1923" s="74"/>
      <c r="M1923" s="74"/>
      <c r="N1923" s="74"/>
      <c r="O1923" s="74"/>
      <c r="P1923" s="74"/>
      <c r="Q1923" s="74"/>
      <c r="R1923" s="74"/>
      <c r="S1923" s="74"/>
      <c r="T1923" s="74"/>
      <c r="U1923" s="74"/>
      <c r="V1923" s="21"/>
      <c r="W1923" s="21"/>
      <c r="X1923" s="21"/>
      <c r="Y1923" s="21"/>
      <c r="Z1923" s="21"/>
      <c r="AA1923" s="21"/>
      <c r="AB1923" s="21"/>
      <c r="AC1923" s="21"/>
      <c r="AD1923" s="21"/>
      <c r="AE1923" s="21"/>
      <c r="AF1923" s="21"/>
      <c r="AG1923" s="21"/>
      <c r="AH1923" s="21"/>
      <c r="AI1923" s="21"/>
      <c r="AJ1923" s="21"/>
      <c r="AK1923" s="21"/>
      <c r="AL1923" s="21"/>
      <c r="AM1923" s="21"/>
      <c r="AN1923" s="21"/>
    </row>
    <row r="1924" spans="1:40" ht="14.5">
      <c r="A1924" s="74"/>
      <c r="B1924" s="74"/>
      <c r="C1924" s="74"/>
      <c r="D1924" s="74"/>
      <c r="E1924" s="74"/>
      <c r="F1924" s="74"/>
      <c r="G1924" s="74"/>
      <c r="H1924" s="74"/>
      <c r="I1924" s="74"/>
      <c r="J1924" s="74"/>
      <c r="K1924" s="74"/>
      <c r="L1924" s="74"/>
      <c r="M1924" s="74"/>
      <c r="N1924" s="74"/>
      <c r="O1924" s="74"/>
      <c r="P1924" s="74"/>
      <c r="Q1924" s="74"/>
      <c r="R1924" s="74"/>
      <c r="S1924" s="74"/>
      <c r="T1924" s="74"/>
      <c r="U1924" s="74"/>
      <c r="V1924" s="21"/>
      <c r="W1924" s="21"/>
      <c r="X1924" s="21"/>
      <c r="Y1924" s="21"/>
      <c r="Z1924" s="21"/>
      <c r="AA1924" s="21"/>
      <c r="AB1924" s="21"/>
      <c r="AC1924" s="21"/>
      <c r="AD1924" s="21"/>
      <c r="AE1924" s="21"/>
      <c r="AF1924" s="21"/>
      <c r="AG1924" s="21"/>
      <c r="AH1924" s="21"/>
      <c r="AI1924" s="21"/>
      <c r="AJ1924" s="21"/>
      <c r="AK1924" s="21"/>
      <c r="AL1924" s="21"/>
      <c r="AM1924" s="21"/>
      <c r="AN1924" s="21"/>
    </row>
    <row r="1925" spans="1:40" ht="14.5">
      <c r="A1925" s="74"/>
      <c r="B1925" s="74"/>
      <c r="C1925" s="74"/>
      <c r="D1925" s="74"/>
      <c r="E1925" s="74"/>
      <c r="F1925" s="74"/>
      <c r="G1925" s="74"/>
      <c r="H1925" s="74"/>
      <c r="I1925" s="74"/>
      <c r="J1925" s="74"/>
      <c r="K1925" s="74"/>
      <c r="L1925" s="74"/>
      <c r="M1925" s="74"/>
      <c r="N1925" s="74"/>
      <c r="O1925" s="74"/>
      <c r="P1925" s="74"/>
      <c r="Q1925" s="74"/>
      <c r="R1925" s="74"/>
      <c r="S1925" s="74"/>
      <c r="T1925" s="74"/>
      <c r="U1925" s="74"/>
      <c r="V1925" s="21"/>
      <c r="W1925" s="21"/>
      <c r="X1925" s="21"/>
      <c r="Y1925" s="21"/>
      <c r="Z1925" s="21"/>
      <c r="AA1925" s="21"/>
      <c r="AB1925" s="21"/>
      <c r="AC1925" s="21"/>
      <c r="AD1925" s="21"/>
      <c r="AE1925" s="21"/>
      <c r="AF1925" s="21"/>
      <c r="AG1925" s="21"/>
      <c r="AH1925" s="21"/>
      <c r="AI1925" s="21"/>
      <c r="AJ1925" s="21"/>
      <c r="AK1925" s="21"/>
      <c r="AL1925" s="21"/>
      <c r="AM1925" s="21"/>
      <c r="AN1925" s="21"/>
    </row>
    <row r="1926" spans="1:40" ht="14.5">
      <c r="A1926" s="74"/>
      <c r="B1926" s="74"/>
      <c r="C1926" s="74"/>
      <c r="D1926" s="74"/>
      <c r="E1926" s="74"/>
      <c r="F1926" s="74"/>
      <c r="G1926" s="74"/>
      <c r="H1926" s="74"/>
      <c r="I1926" s="74"/>
      <c r="J1926" s="74"/>
      <c r="K1926" s="74"/>
      <c r="L1926" s="74"/>
      <c r="M1926" s="74"/>
      <c r="N1926" s="74"/>
      <c r="O1926" s="74"/>
      <c r="P1926" s="74"/>
      <c r="Q1926" s="74"/>
      <c r="R1926" s="74"/>
      <c r="S1926" s="74"/>
      <c r="T1926" s="74"/>
      <c r="U1926" s="74"/>
      <c r="V1926" s="21"/>
      <c r="W1926" s="21"/>
      <c r="X1926" s="21"/>
      <c r="Y1926" s="21"/>
      <c r="Z1926" s="21"/>
      <c r="AA1926" s="21"/>
      <c r="AB1926" s="21"/>
      <c r="AC1926" s="21"/>
      <c r="AD1926" s="21"/>
      <c r="AE1926" s="21"/>
      <c r="AF1926" s="21"/>
      <c r="AG1926" s="21"/>
      <c r="AH1926" s="21"/>
      <c r="AI1926" s="21"/>
      <c r="AJ1926" s="21"/>
      <c r="AK1926" s="21"/>
      <c r="AL1926" s="21"/>
      <c r="AM1926" s="21"/>
      <c r="AN1926" s="21"/>
    </row>
    <row r="1927" spans="1:40" ht="14.5">
      <c r="A1927" s="74"/>
      <c r="B1927" s="74"/>
      <c r="C1927" s="74"/>
      <c r="D1927" s="74"/>
      <c r="E1927" s="74"/>
      <c r="F1927" s="74"/>
      <c r="G1927" s="74"/>
      <c r="H1927" s="74"/>
      <c r="I1927" s="74"/>
      <c r="J1927" s="74"/>
      <c r="K1927" s="74"/>
      <c r="L1927" s="74"/>
      <c r="M1927" s="74"/>
      <c r="N1927" s="74"/>
      <c r="O1927" s="74"/>
      <c r="P1927" s="74"/>
      <c r="Q1927" s="74"/>
      <c r="R1927" s="74"/>
      <c r="S1927" s="74"/>
      <c r="T1927" s="74"/>
      <c r="U1927" s="74"/>
      <c r="V1927" s="21"/>
      <c r="W1927" s="21"/>
      <c r="X1927" s="21"/>
      <c r="Y1927" s="21"/>
      <c r="Z1927" s="21"/>
      <c r="AA1927" s="21"/>
      <c r="AB1927" s="21"/>
      <c r="AC1927" s="21"/>
      <c r="AD1927" s="21"/>
      <c r="AE1927" s="21"/>
      <c r="AF1927" s="21"/>
      <c r="AG1927" s="21"/>
      <c r="AH1927" s="21"/>
      <c r="AI1927" s="21"/>
      <c r="AJ1927" s="21"/>
      <c r="AK1927" s="21"/>
      <c r="AL1927" s="21"/>
      <c r="AM1927" s="21"/>
      <c r="AN1927" s="21"/>
    </row>
    <row r="1928" spans="1:40" ht="14.5">
      <c r="A1928" s="74"/>
      <c r="B1928" s="74"/>
      <c r="C1928" s="74"/>
      <c r="D1928" s="74"/>
      <c r="E1928" s="74"/>
      <c r="F1928" s="74"/>
      <c r="G1928" s="74"/>
      <c r="H1928" s="74"/>
      <c r="I1928" s="74"/>
      <c r="J1928" s="74"/>
      <c r="K1928" s="74"/>
      <c r="L1928" s="74"/>
      <c r="M1928" s="74"/>
      <c r="N1928" s="74"/>
      <c r="O1928" s="74"/>
      <c r="P1928" s="74"/>
      <c r="Q1928" s="74"/>
      <c r="R1928" s="74"/>
      <c r="S1928" s="74"/>
      <c r="T1928" s="74"/>
      <c r="U1928" s="74"/>
      <c r="V1928" s="21"/>
      <c r="W1928" s="21"/>
      <c r="X1928" s="21"/>
      <c r="Y1928" s="21"/>
      <c r="Z1928" s="21"/>
      <c r="AA1928" s="21"/>
      <c r="AB1928" s="21"/>
      <c r="AC1928" s="21"/>
      <c r="AD1928" s="21"/>
      <c r="AE1928" s="21"/>
      <c r="AF1928" s="21"/>
      <c r="AG1928" s="21"/>
      <c r="AH1928" s="21"/>
      <c r="AI1928" s="21"/>
      <c r="AJ1928" s="21"/>
      <c r="AK1928" s="21"/>
      <c r="AL1928" s="21"/>
      <c r="AM1928" s="21"/>
      <c r="AN1928" s="21"/>
    </row>
    <row r="1929" spans="1:40" ht="14.5">
      <c r="A1929" s="74"/>
      <c r="B1929" s="74"/>
      <c r="C1929" s="74"/>
      <c r="D1929" s="74"/>
      <c r="E1929" s="74"/>
      <c r="F1929" s="74"/>
      <c r="G1929" s="74"/>
      <c r="H1929" s="74"/>
      <c r="I1929" s="74"/>
      <c r="J1929" s="74"/>
      <c r="K1929" s="74"/>
      <c r="L1929" s="74"/>
      <c r="M1929" s="74"/>
      <c r="N1929" s="74"/>
      <c r="O1929" s="74"/>
      <c r="P1929" s="74"/>
      <c r="Q1929" s="74"/>
      <c r="R1929" s="74"/>
      <c r="S1929" s="74"/>
      <c r="T1929" s="74"/>
      <c r="U1929" s="74"/>
      <c r="V1929" s="21"/>
      <c r="W1929" s="21"/>
      <c r="X1929" s="21"/>
      <c r="Y1929" s="21"/>
      <c r="Z1929" s="21"/>
      <c r="AA1929" s="21"/>
      <c r="AB1929" s="21"/>
      <c r="AC1929" s="21"/>
      <c r="AD1929" s="21"/>
      <c r="AE1929" s="21"/>
      <c r="AF1929" s="21"/>
      <c r="AG1929" s="21"/>
      <c r="AH1929" s="21"/>
      <c r="AI1929" s="21"/>
      <c r="AJ1929" s="21"/>
      <c r="AK1929" s="21"/>
      <c r="AL1929" s="21"/>
      <c r="AM1929" s="21"/>
      <c r="AN1929" s="21"/>
    </row>
    <row r="1930" spans="1:40" ht="14.5">
      <c r="A1930" s="74"/>
      <c r="B1930" s="74"/>
      <c r="C1930" s="74"/>
      <c r="D1930" s="74"/>
      <c r="E1930" s="74"/>
      <c r="F1930" s="74"/>
      <c r="G1930" s="74"/>
      <c r="H1930" s="74"/>
      <c r="I1930" s="74"/>
      <c r="J1930" s="74"/>
      <c r="K1930" s="74"/>
      <c r="L1930" s="74"/>
      <c r="M1930" s="74"/>
      <c r="N1930" s="74"/>
      <c r="O1930" s="74"/>
      <c r="P1930" s="74"/>
      <c r="Q1930" s="74"/>
      <c r="R1930" s="74"/>
      <c r="S1930" s="74"/>
      <c r="T1930" s="74"/>
      <c r="U1930" s="74"/>
      <c r="V1930" s="21"/>
      <c r="W1930" s="21"/>
      <c r="X1930" s="21"/>
      <c r="Y1930" s="21"/>
      <c r="Z1930" s="21"/>
      <c r="AA1930" s="21"/>
      <c r="AB1930" s="21"/>
      <c r="AC1930" s="21"/>
      <c r="AD1930" s="21"/>
      <c r="AE1930" s="21"/>
      <c r="AF1930" s="21"/>
      <c r="AG1930" s="21"/>
      <c r="AH1930" s="21"/>
      <c r="AI1930" s="21"/>
      <c r="AJ1930" s="21"/>
      <c r="AK1930" s="21"/>
      <c r="AL1930" s="21"/>
      <c r="AM1930" s="21"/>
      <c r="AN1930" s="21"/>
    </row>
    <row r="1931" spans="1:40" ht="14.5">
      <c r="A1931" s="74"/>
      <c r="B1931" s="74"/>
      <c r="C1931" s="74"/>
      <c r="D1931" s="74"/>
      <c r="E1931" s="74"/>
      <c r="F1931" s="74"/>
      <c r="G1931" s="74"/>
      <c r="H1931" s="74"/>
      <c r="I1931" s="74"/>
      <c r="J1931" s="74"/>
      <c r="K1931" s="74"/>
      <c r="L1931" s="74"/>
      <c r="M1931" s="74"/>
      <c r="N1931" s="74"/>
      <c r="O1931" s="74"/>
      <c r="P1931" s="74"/>
      <c r="Q1931" s="74"/>
      <c r="R1931" s="74"/>
      <c r="S1931" s="74"/>
      <c r="T1931" s="74"/>
      <c r="U1931" s="74"/>
      <c r="V1931" s="21"/>
      <c r="W1931" s="21"/>
      <c r="X1931" s="21"/>
      <c r="Y1931" s="21"/>
      <c r="Z1931" s="21"/>
      <c r="AA1931" s="21"/>
      <c r="AB1931" s="21"/>
      <c r="AC1931" s="21"/>
      <c r="AD1931" s="21"/>
      <c r="AE1931" s="21"/>
      <c r="AF1931" s="21"/>
      <c r="AG1931" s="21"/>
      <c r="AH1931" s="21"/>
      <c r="AI1931" s="21"/>
      <c r="AJ1931" s="21"/>
      <c r="AK1931" s="21"/>
      <c r="AL1931" s="21"/>
      <c r="AM1931" s="21"/>
      <c r="AN1931" s="21"/>
    </row>
    <row r="1932" spans="1:40" ht="14.5">
      <c r="A1932" s="74"/>
      <c r="B1932" s="74"/>
      <c r="C1932" s="74"/>
      <c r="D1932" s="74"/>
      <c r="E1932" s="74"/>
      <c r="F1932" s="74"/>
      <c r="G1932" s="74"/>
      <c r="H1932" s="74"/>
      <c r="I1932" s="74"/>
      <c r="J1932" s="74"/>
      <c r="K1932" s="74"/>
      <c r="L1932" s="74"/>
      <c r="M1932" s="74"/>
      <c r="N1932" s="74"/>
      <c r="O1932" s="74"/>
      <c r="P1932" s="74"/>
      <c r="Q1932" s="74"/>
      <c r="R1932" s="74"/>
      <c r="S1932" s="74"/>
      <c r="T1932" s="74"/>
      <c r="U1932" s="74"/>
      <c r="V1932" s="21"/>
      <c r="W1932" s="21"/>
      <c r="X1932" s="21"/>
      <c r="Y1932" s="21"/>
      <c r="Z1932" s="21"/>
      <c r="AA1932" s="21"/>
      <c r="AB1932" s="21"/>
      <c r="AC1932" s="21"/>
      <c r="AD1932" s="21"/>
      <c r="AE1932" s="21"/>
      <c r="AF1932" s="21"/>
      <c r="AG1932" s="21"/>
      <c r="AH1932" s="21"/>
      <c r="AI1932" s="21"/>
      <c r="AJ1932" s="21"/>
      <c r="AK1932" s="21"/>
      <c r="AL1932" s="21"/>
      <c r="AM1932" s="21"/>
      <c r="AN1932" s="21"/>
    </row>
    <row r="1933" spans="1:40" ht="14.5">
      <c r="A1933" s="74"/>
      <c r="B1933" s="74"/>
      <c r="C1933" s="74"/>
      <c r="D1933" s="74"/>
      <c r="E1933" s="74"/>
      <c r="F1933" s="74"/>
      <c r="G1933" s="74"/>
      <c r="H1933" s="74"/>
      <c r="I1933" s="74"/>
      <c r="J1933" s="74"/>
      <c r="K1933" s="74"/>
      <c r="L1933" s="74"/>
      <c r="M1933" s="74"/>
      <c r="N1933" s="74"/>
      <c r="O1933" s="74"/>
      <c r="P1933" s="74"/>
      <c r="Q1933" s="74"/>
      <c r="R1933" s="74"/>
      <c r="S1933" s="74"/>
      <c r="T1933" s="74"/>
      <c r="U1933" s="74"/>
      <c r="V1933" s="21"/>
      <c r="W1933" s="21"/>
      <c r="X1933" s="21"/>
      <c r="Y1933" s="21"/>
      <c r="Z1933" s="21"/>
      <c r="AA1933" s="21"/>
      <c r="AB1933" s="21"/>
      <c r="AC1933" s="21"/>
      <c r="AD1933" s="21"/>
      <c r="AE1933" s="21"/>
      <c r="AF1933" s="21"/>
      <c r="AG1933" s="21"/>
      <c r="AH1933" s="21"/>
      <c r="AI1933" s="21"/>
      <c r="AJ1933" s="21"/>
      <c r="AK1933" s="21"/>
      <c r="AL1933" s="21"/>
      <c r="AM1933" s="21"/>
      <c r="AN1933" s="21"/>
    </row>
    <row r="1934" spans="1:40" ht="14.5">
      <c r="A1934" s="74"/>
      <c r="B1934" s="74"/>
      <c r="C1934" s="74"/>
      <c r="D1934" s="74"/>
      <c r="E1934" s="74"/>
      <c r="F1934" s="74"/>
      <c r="G1934" s="74"/>
      <c r="H1934" s="74"/>
      <c r="I1934" s="74"/>
      <c r="J1934" s="74"/>
      <c r="K1934" s="74"/>
      <c r="L1934" s="74"/>
      <c r="M1934" s="74"/>
      <c r="N1934" s="74"/>
      <c r="O1934" s="74"/>
      <c r="P1934" s="74"/>
      <c r="Q1934" s="74"/>
      <c r="R1934" s="74"/>
      <c r="S1934" s="74"/>
      <c r="T1934" s="74"/>
      <c r="U1934" s="74"/>
      <c r="V1934" s="21"/>
      <c r="W1934" s="21"/>
      <c r="X1934" s="21"/>
      <c r="Y1934" s="21"/>
      <c r="Z1934" s="21"/>
      <c r="AA1934" s="21"/>
      <c r="AB1934" s="21"/>
      <c r="AC1934" s="21"/>
      <c r="AD1934" s="21"/>
      <c r="AE1934" s="21"/>
      <c r="AF1934" s="21"/>
      <c r="AG1934" s="21"/>
      <c r="AH1934" s="21"/>
      <c r="AI1934" s="21"/>
      <c r="AJ1934" s="21"/>
      <c r="AK1934" s="21"/>
      <c r="AL1934" s="21"/>
      <c r="AM1934" s="21"/>
      <c r="AN1934" s="21"/>
    </row>
    <row r="1935" spans="1:40" ht="14.5">
      <c r="A1935" s="74"/>
      <c r="B1935" s="74"/>
      <c r="C1935" s="74"/>
      <c r="D1935" s="74"/>
      <c r="E1935" s="74"/>
      <c r="F1935" s="74"/>
      <c r="G1935" s="74"/>
      <c r="H1935" s="74"/>
      <c r="I1935" s="74"/>
      <c r="J1935" s="74"/>
      <c r="K1935" s="74"/>
      <c r="L1935" s="74"/>
      <c r="M1935" s="74"/>
      <c r="N1935" s="74"/>
      <c r="O1935" s="74"/>
      <c r="P1935" s="74"/>
      <c r="Q1935" s="74"/>
      <c r="R1935" s="74"/>
      <c r="S1935" s="74"/>
      <c r="T1935" s="74"/>
      <c r="U1935" s="74"/>
      <c r="V1935" s="21"/>
      <c r="W1935" s="21"/>
      <c r="X1935" s="21"/>
      <c r="Y1935" s="21"/>
      <c r="Z1935" s="21"/>
      <c r="AA1935" s="21"/>
      <c r="AB1935" s="21"/>
      <c r="AC1935" s="21"/>
      <c r="AD1935" s="21"/>
      <c r="AE1935" s="21"/>
      <c r="AF1935" s="21"/>
      <c r="AG1935" s="21"/>
      <c r="AH1935" s="21"/>
      <c r="AI1935" s="21"/>
      <c r="AJ1935" s="21"/>
      <c r="AK1935" s="21"/>
      <c r="AL1935" s="21"/>
      <c r="AM1935" s="21"/>
      <c r="AN1935" s="21"/>
    </row>
    <row r="1936" spans="1:40" ht="14.5">
      <c r="A1936" s="74"/>
      <c r="B1936" s="74"/>
      <c r="C1936" s="74"/>
      <c r="D1936" s="74"/>
      <c r="E1936" s="74"/>
      <c r="F1936" s="74"/>
      <c r="G1936" s="74"/>
      <c r="H1936" s="74"/>
      <c r="I1936" s="74"/>
      <c r="J1936" s="74"/>
      <c r="K1936" s="74"/>
      <c r="L1936" s="74"/>
      <c r="M1936" s="74"/>
      <c r="N1936" s="74"/>
      <c r="O1936" s="74"/>
      <c r="P1936" s="74"/>
      <c r="Q1936" s="74"/>
      <c r="R1936" s="74"/>
      <c r="S1936" s="74"/>
      <c r="T1936" s="74"/>
      <c r="U1936" s="74"/>
      <c r="V1936" s="21"/>
      <c r="W1936" s="21"/>
      <c r="X1936" s="21"/>
      <c r="Y1936" s="21"/>
      <c r="Z1936" s="21"/>
      <c r="AA1936" s="21"/>
      <c r="AB1936" s="21"/>
      <c r="AC1936" s="21"/>
      <c r="AD1936" s="21"/>
      <c r="AE1936" s="21"/>
      <c r="AF1936" s="21"/>
      <c r="AG1936" s="21"/>
      <c r="AH1936" s="21"/>
      <c r="AI1936" s="21"/>
      <c r="AJ1936" s="21"/>
      <c r="AK1936" s="21"/>
      <c r="AL1936" s="21"/>
      <c r="AM1936" s="21"/>
      <c r="AN1936" s="21"/>
    </row>
    <row r="1937" spans="1:40" ht="14.5">
      <c r="A1937" s="74"/>
      <c r="B1937" s="74"/>
      <c r="C1937" s="74"/>
      <c r="D1937" s="74"/>
      <c r="E1937" s="74"/>
      <c r="F1937" s="74"/>
      <c r="G1937" s="74"/>
      <c r="H1937" s="74"/>
      <c r="I1937" s="74"/>
      <c r="J1937" s="74"/>
      <c r="K1937" s="74"/>
      <c r="L1937" s="74"/>
      <c r="M1937" s="74"/>
      <c r="N1937" s="74"/>
      <c r="O1937" s="74"/>
      <c r="P1937" s="74"/>
      <c r="Q1937" s="74"/>
      <c r="R1937" s="74"/>
      <c r="S1937" s="74"/>
      <c r="T1937" s="74"/>
      <c r="U1937" s="74"/>
      <c r="V1937" s="21"/>
      <c r="W1937" s="21"/>
      <c r="X1937" s="21"/>
      <c r="Y1937" s="21"/>
      <c r="Z1937" s="21"/>
      <c r="AA1937" s="21"/>
      <c r="AB1937" s="21"/>
      <c r="AC1937" s="21"/>
      <c r="AD1937" s="21"/>
      <c r="AE1937" s="21"/>
      <c r="AF1937" s="21"/>
      <c r="AG1937" s="21"/>
      <c r="AH1937" s="21"/>
      <c r="AI1937" s="21"/>
      <c r="AJ1937" s="21"/>
      <c r="AK1937" s="21"/>
      <c r="AL1937" s="21"/>
      <c r="AM1937" s="21"/>
      <c r="AN1937" s="21"/>
    </row>
    <row r="1938" spans="1:40" ht="14.5">
      <c r="A1938" s="74"/>
      <c r="B1938" s="74"/>
      <c r="C1938" s="74"/>
      <c r="D1938" s="74"/>
      <c r="E1938" s="74"/>
      <c r="F1938" s="74"/>
      <c r="G1938" s="74"/>
      <c r="H1938" s="74"/>
      <c r="I1938" s="74"/>
      <c r="J1938" s="74"/>
      <c r="K1938" s="74"/>
      <c r="L1938" s="74"/>
      <c r="M1938" s="74"/>
      <c r="N1938" s="74"/>
      <c r="O1938" s="74"/>
      <c r="P1938" s="74"/>
      <c r="Q1938" s="74"/>
      <c r="R1938" s="74"/>
      <c r="S1938" s="74"/>
      <c r="T1938" s="74"/>
      <c r="U1938" s="74"/>
      <c r="V1938" s="21"/>
      <c r="W1938" s="21"/>
      <c r="X1938" s="21"/>
      <c r="Y1938" s="21"/>
      <c r="Z1938" s="21"/>
      <c r="AA1938" s="21"/>
      <c r="AB1938" s="21"/>
      <c r="AC1938" s="21"/>
      <c r="AD1938" s="21"/>
      <c r="AE1938" s="21"/>
      <c r="AF1938" s="21"/>
      <c r="AG1938" s="21"/>
      <c r="AH1938" s="21"/>
      <c r="AI1938" s="21"/>
      <c r="AJ1938" s="21"/>
      <c r="AK1938" s="21"/>
      <c r="AL1938" s="21"/>
      <c r="AM1938" s="21"/>
      <c r="AN1938" s="21"/>
    </row>
    <row r="1939" spans="1:40" ht="14.5">
      <c r="A1939" s="74"/>
      <c r="B1939" s="74"/>
      <c r="C1939" s="74"/>
      <c r="D1939" s="74"/>
      <c r="E1939" s="74"/>
      <c r="F1939" s="74"/>
      <c r="G1939" s="74"/>
      <c r="H1939" s="74"/>
      <c r="I1939" s="74"/>
      <c r="J1939" s="74"/>
      <c r="K1939" s="74"/>
      <c r="L1939" s="74"/>
      <c r="M1939" s="74"/>
      <c r="N1939" s="74"/>
      <c r="O1939" s="74"/>
      <c r="P1939" s="74"/>
      <c r="Q1939" s="74"/>
      <c r="R1939" s="74"/>
      <c r="S1939" s="74"/>
      <c r="T1939" s="74"/>
      <c r="U1939" s="74"/>
      <c r="V1939" s="21"/>
      <c r="W1939" s="21"/>
      <c r="X1939" s="21"/>
      <c r="Y1939" s="21"/>
      <c r="Z1939" s="21"/>
      <c r="AA1939" s="21"/>
      <c r="AB1939" s="21"/>
      <c r="AC1939" s="21"/>
      <c r="AD1939" s="21"/>
      <c r="AE1939" s="21"/>
      <c r="AF1939" s="21"/>
      <c r="AG1939" s="21"/>
      <c r="AH1939" s="21"/>
      <c r="AI1939" s="21"/>
      <c r="AJ1939" s="21"/>
      <c r="AK1939" s="21"/>
      <c r="AL1939" s="21"/>
      <c r="AM1939" s="21"/>
      <c r="AN1939" s="21"/>
    </row>
    <row r="1940" spans="1:40" ht="14.5">
      <c r="A1940" s="74"/>
      <c r="B1940" s="74"/>
      <c r="C1940" s="74"/>
      <c r="D1940" s="74"/>
      <c r="E1940" s="74"/>
      <c r="F1940" s="74"/>
      <c r="G1940" s="74"/>
      <c r="H1940" s="74"/>
      <c r="I1940" s="74"/>
      <c r="J1940" s="74"/>
      <c r="K1940" s="74"/>
      <c r="L1940" s="74"/>
      <c r="M1940" s="74"/>
      <c r="N1940" s="74"/>
      <c r="O1940" s="74"/>
      <c r="P1940" s="74"/>
      <c r="Q1940" s="74"/>
      <c r="R1940" s="74"/>
      <c r="S1940" s="74"/>
      <c r="T1940" s="74"/>
      <c r="U1940" s="74"/>
      <c r="V1940" s="21"/>
      <c r="W1940" s="21"/>
      <c r="X1940" s="21"/>
      <c r="Y1940" s="21"/>
      <c r="Z1940" s="21"/>
      <c r="AA1940" s="21"/>
      <c r="AB1940" s="21"/>
      <c r="AC1940" s="21"/>
      <c r="AD1940" s="21"/>
      <c r="AE1940" s="21"/>
      <c r="AF1940" s="21"/>
      <c r="AG1940" s="21"/>
      <c r="AH1940" s="21"/>
      <c r="AI1940" s="21"/>
      <c r="AJ1940" s="21"/>
      <c r="AK1940" s="21"/>
      <c r="AL1940" s="21"/>
      <c r="AM1940" s="21"/>
      <c r="AN1940" s="21"/>
    </row>
    <row r="1941" spans="1:40" ht="14.5">
      <c r="A1941" s="74"/>
      <c r="B1941" s="74"/>
      <c r="C1941" s="74"/>
      <c r="D1941" s="74"/>
      <c r="E1941" s="74"/>
      <c r="F1941" s="74"/>
      <c r="G1941" s="74"/>
      <c r="H1941" s="74"/>
      <c r="I1941" s="74"/>
      <c r="J1941" s="74"/>
      <c r="K1941" s="74"/>
      <c r="L1941" s="74"/>
      <c r="M1941" s="74"/>
      <c r="N1941" s="74"/>
      <c r="O1941" s="74"/>
      <c r="P1941" s="74"/>
      <c r="Q1941" s="74"/>
      <c r="R1941" s="74"/>
      <c r="S1941" s="74"/>
      <c r="T1941" s="74"/>
      <c r="U1941" s="74"/>
      <c r="V1941" s="21"/>
      <c r="W1941" s="21"/>
      <c r="X1941" s="21"/>
      <c r="Y1941" s="21"/>
      <c r="Z1941" s="21"/>
      <c r="AA1941" s="21"/>
      <c r="AB1941" s="21"/>
      <c r="AC1941" s="21"/>
      <c r="AD1941" s="21"/>
      <c r="AE1941" s="21"/>
      <c r="AF1941" s="21"/>
      <c r="AG1941" s="21"/>
      <c r="AH1941" s="21"/>
      <c r="AI1941" s="21"/>
      <c r="AJ1941" s="21"/>
      <c r="AK1941" s="21"/>
      <c r="AL1941" s="21"/>
      <c r="AM1941" s="21"/>
      <c r="AN1941" s="21"/>
    </row>
    <row r="1942" spans="1:40" ht="14.5">
      <c r="A1942" s="74"/>
      <c r="B1942" s="74"/>
      <c r="C1942" s="74"/>
      <c r="D1942" s="74"/>
      <c r="E1942" s="74"/>
      <c r="F1942" s="74"/>
      <c r="G1942" s="74"/>
      <c r="H1942" s="74"/>
      <c r="I1942" s="74"/>
      <c r="J1942" s="74"/>
      <c r="K1942" s="74"/>
      <c r="L1942" s="74"/>
      <c r="M1942" s="74"/>
      <c r="N1942" s="74"/>
      <c r="O1942" s="74"/>
      <c r="P1942" s="74"/>
      <c r="Q1942" s="74"/>
      <c r="R1942" s="74"/>
      <c r="S1942" s="74"/>
      <c r="T1942" s="74"/>
      <c r="U1942" s="74"/>
      <c r="V1942" s="21"/>
      <c r="W1942" s="21"/>
      <c r="X1942" s="21"/>
      <c r="Y1942" s="21"/>
      <c r="Z1942" s="21"/>
      <c r="AA1942" s="21"/>
      <c r="AB1942" s="21"/>
      <c r="AC1942" s="21"/>
      <c r="AD1942" s="21"/>
      <c r="AE1942" s="21"/>
      <c r="AF1942" s="21"/>
      <c r="AG1942" s="21"/>
      <c r="AH1942" s="21"/>
      <c r="AI1942" s="21"/>
      <c r="AJ1942" s="21"/>
      <c r="AK1942" s="21"/>
      <c r="AL1942" s="21"/>
      <c r="AM1942" s="21"/>
      <c r="AN1942" s="21"/>
    </row>
    <row r="1943" spans="1:40" ht="14.5">
      <c r="A1943" s="74"/>
      <c r="B1943" s="74"/>
      <c r="C1943" s="74"/>
      <c r="D1943" s="74"/>
      <c r="E1943" s="74"/>
      <c r="F1943" s="74"/>
      <c r="G1943" s="74"/>
      <c r="H1943" s="74"/>
      <c r="I1943" s="74"/>
      <c r="J1943" s="74"/>
      <c r="K1943" s="74"/>
      <c r="L1943" s="74"/>
      <c r="M1943" s="74"/>
      <c r="N1943" s="74"/>
      <c r="O1943" s="74"/>
      <c r="P1943" s="74"/>
      <c r="Q1943" s="74"/>
      <c r="R1943" s="74"/>
      <c r="S1943" s="74"/>
      <c r="T1943" s="74"/>
      <c r="U1943" s="74"/>
      <c r="V1943" s="21"/>
      <c r="W1943" s="21"/>
      <c r="X1943" s="21"/>
      <c r="Y1943" s="21"/>
      <c r="Z1943" s="21"/>
      <c r="AA1943" s="21"/>
      <c r="AB1943" s="21"/>
      <c r="AC1943" s="21"/>
      <c r="AD1943" s="21"/>
      <c r="AE1943" s="21"/>
      <c r="AF1943" s="21"/>
      <c r="AG1943" s="21"/>
      <c r="AH1943" s="21"/>
      <c r="AI1943" s="21"/>
      <c r="AJ1943" s="21"/>
      <c r="AK1943" s="21"/>
      <c r="AL1943" s="21"/>
      <c r="AM1943" s="21"/>
      <c r="AN1943" s="21"/>
    </row>
    <row r="1944" spans="1:40" ht="14.5">
      <c r="A1944" s="74"/>
      <c r="B1944" s="74"/>
      <c r="C1944" s="74"/>
      <c r="D1944" s="74"/>
      <c r="E1944" s="74"/>
      <c r="F1944" s="74"/>
      <c r="G1944" s="74"/>
      <c r="H1944" s="74"/>
      <c r="I1944" s="74"/>
      <c r="J1944" s="74"/>
      <c r="K1944" s="74"/>
      <c r="L1944" s="74"/>
      <c r="M1944" s="74"/>
      <c r="N1944" s="74"/>
      <c r="O1944" s="74"/>
      <c r="P1944" s="74"/>
      <c r="Q1944" s="74"/>
      <c r="R1944" s="74"/>
      <c r="S1944" s="74"/>
      <c r="T1944" s="74"/>
      <c r="U1944" s="74"/>
      <c r="V1944" s="21"/>
      <c r="W1944" s="21"/>
      <c r="X1944" s="21"/>
      <c r="Y1944" s="21"/>
      <c r="Z1944" s="21"/>
      <c r="AA1944" s="21"/>
      <c r="AB1944" s="21"/>
      <c r="AC1944" s="21"/>
      <c r="AD1944" s="21"/>
      <c r="AE1944" s="21"/>
      <c r="AF1944" s="21"/>
      <c r="AG1944" s="21"/>
      <c r="AH1944" s="21"/>
      <c r="AI1944" s="21"/>
      <c r="AJ1944" s="21"/>
      <c r="AK1944" s="21"/>
      <c r="AL1944" s="21"/>
      <c r="AM1944" s="21"/>
      <c r="AN1944" s="21"/>
    </row>
    <row r="1945" spans="1:40" ht="14.5">
      <c r="A1945" s="74"/>
      <c r="B1945" s="74"/>
      <c r="C1945" s="74"/>
      <c r="D1945" s="74"/>
      <c r="E1945" s="74"/>
      <c r="F1945" s="74"/>
      <c r="G1945" s="74"/>
      <c r="H1945" s="74"/>
      <c r="I1945" s="74"/>
      <c r="J1945" s="74"/>
      <c r="K1945" s="74"/>
      <c r="L1945" s="74"/>
      <c r="M1945" s="74"/>
      <c r="N1945" s="74"/>
      <c r="O1945" s="74"/>
      <c r="P1945" s="74"/>
      <c r="Q1945" s="74"/>
      <c r="R1945" s="74"/>
      <c r="S1945" s="74"/>
      <c r="T1945" s="74"/>
      <c r="U1945" s="74"/>
      <c r="V1945" s="21"/>
      <c r="W1945" s="21"/>
      <c r="X1945" s="21"/>
      <c r="Y1945" s="21"/>
      <c r="Z1945" s="21"/>
      <c r="AA1945" s="21"/>
      <c r="AB1945" s="21"/>
      <c r="AC1945" s="21"/>
      <c r="AD1945" s="21"/>
      <c r="AE1945" s="21"/>
      <c r="AF1945" s="21"/>
      <c r="AG1945" s="21"/>
      <c r="AH1945" s="21"/>
      <c r="AI1945" s="21"/>
      <c r="AJ1945" s="21"/>
      <c r="AK1945" s="21"/>
      <c r="AL1945" s="21"/>
      <c r="AM1945" s="21"/>
      <c r="AN1945" s="21"/>
    </row>
    <row r="1946" spans="1:40" ht="14.5">
      <c r="A1946" s="74"/>
      <c r="B1946" s="74"/>
      <c r="C1946" s="74"/>
      <c r="D1946" s="74"/>
      <c r="E1946" s="74"/>
      <c r="F1946" s="74"/>
      <c r="G1946" s="74"/>
      <c r="H1946" s="74"/>
      <c r="I1946" s="74"/>
      <c r="J1946" s="74"/>
      <c r="K1946" s="74"/>
      <c r="L1946" s="74"/>
      <c r="M1946" s="74"/>
      <c r="N1946" s="74"/>
      <c r="O1946" s="74"/>
      <c r="P1946" s="74"/>
      <c r="Q1946" s="74"/>
      <c r="R1946" s="74"/>
      <c r="S1946" s="74"/>
      <c r="T1946" s="74"/>
      <c r="U1946" s="74"/>
      <c r="V1946" s="21"/>
      <c r="W1946" s="21"/>
      <c r="X1946" s="21"/>
      <c r="Y1946" s="21"/>
      <c r="Z1946" s="21"/>
      <c r="AA1946" s="21"/>
      <c r="AB1946" s="21"/>
      <c r="AC1946" s="21"/>
      <c r="AD1946" s="21"/>
      <c r="AE1946" s="21"/>
      <c r="AF1946" s="21"/>
      <c r="AG1946" s="21"/>
      <c r="AH1946" s="21"/>
      <c r="AI1946" s="21"/>
      <c r="AJ1946" s="21"/>
      <c r="AK1946" s="21"/>
      <c r="AL1946" s="21"/>
      <c r="AM1946" s="21"/>
      <c r="AN1946" s="21"/>
    </row>
    <row r="1947" spans="1:40" ht="14.5">
      <c r="A1947" s="74"/>
      <c r="B1947" s="74"/>
      <c r="C1947" s="74"/>
      <c r="D1947" s="74"/>
      <c r="E1947" s="74"/>
      <c r="F1947" s="74"/>
      <c r="G1947" s="74"/>
      <c r="H1947" s="74"/>
      <c r="I1947" s="74"/>
      <c r="J1947" s="74"/>
      <c r="K1947" s="74"/>
      <c r="L1947" s="74"/>
      <c r="M1947" s="74"/>
      <c r="N1947" s="74"/>
      <c r="O1947" s="74"/>
      <c r="P1947" s="74"/>
      <c r="Q1947" s="74"/>
      <c r="R1947" s="74"/>
      <c r="S1947" s="74"/>
      <c r="T1947" s="74"/>
      <c r="U1947" s="74"/>
      <c r="V1947" s="21"/>
      <c r="W1947" s="21"/>
      <c r="X1947" s="21"/>
      <c r="Y1947" s="21"/>
      <c r="Z1947" s="21"/>
      <c r="AA1947" s="21"/>
      <c r="AB1947" s="21"/>
      <c r="AC1947" s="21"/>
      <c r="AD1947" s="21"/>
      <c r="AE1947" s="21"/>
      <c r="AF1947" s="21"/>
      <c r="AG1947" s="21"/>
      <c r="AH1947" s="21"/>
      <c r="AI1947" s="21"/>
      <c r="AJ1947" s="21"/>
      <c r="AK1947" s="21"/>
      <c r="AL1947" s="21"/>
      <c r="AM1947" s="21"/>
      <c r="AN1947" s="21"/>
    </row>
    <row r="1948" spans="1:40" ht="14.5">
      <c r="A1948" s="74"/>
      <c r="B1948" s="74"/>
      <c r="C1948" s="74"/>
      <c r="D1948" s="74"/>
      <c r="E1948" s="74"/>
      <c r="F1948" s="74"/>
      <c r="G1948" s="74"/>
      <c r="H1948" s="74"/>
      <c r="I1948" s="74"/>
      <c r="J1948" s="74"/>
      <c r="K1948" s="74"/>
      <c r="L1948" s="74"/>
      <c r="M1948" s="74"/>
      <c r="N1948" s="74"/>
      <c r="O1948" s="74"/>
      <c r="P1948" s="74"/>
      <c r="Q1948" s="74"/>
      <c r="R1948" s="74"/>
      <c r="S1948" s="74"/>
      <c r="T1948" s="74"/>
      <c r="U1948" s="74"/>
      <c r="V1948" s="21"/>
      <c r="W1948" s="21"/>
      <c r="X1948" s="21"/>
      <c r="Y1948" s="21"/>
      <c r="Z1948" s="21"/>
      <c r="AA1948" s="21"/>
      <c r="AB1948" s="21"/>
      <c r="AC1948" s="21"/>
      <c r="AD1948" s="21"/>
      <c r="AE1948" s="21"/>
      <c r="AF1948" s="21"/>
      <c r="AG1948" s="21"/>
      <c r="AH1948" s="21"/>
      <c r="AI1948" s="21"/>
      <c r="AJ1948" s="21"/>
      <c r="AK1948" s="21"/>
      <c r="AL1948" s="21"/>
      <c r="AM1948" s="21"/>
      <c r="AN1948" s="21"/>
    </row>
    <row r="1949" spans="1:40" ht="14.5">
      <c r="A1949" s="74"/>
      <c r="B1949" s="74"/>
      <c r="C1949" s="74"/>
      <c r="D1949" s="74"/>
      <c r="E1949" s="74"/>
      <c r="F1949" s="74"/>
      <c r="G1949" s="74"/>
      <c r="H1949" s="74"/>
      <c r="I1949" s="74"/>
      <c r="J1949" s="74"/>
      <c r="K1949" s="74"/>
      <c r="L1949" s="74"/>
      <c r="M1949" s="74"/>
      <c r="N1949" s="74"/>
      <c r="O1949" s="74"/>
      <c r="P1949" s="74"/>
      <c r="Q1949" s="74"/>
      <c r="R1949" s="74"/>
      <c r="S1949" s="74"/>
      <c r="T1949" s="74"/>
      <c r="U1949" s="74"/>
      <c r="V1949" s="21"/>
      <c r="W1949" s="21"/>
      <c r="X1949" s="21"/>
      <c r="Y1949" s="21"/>
      <c r="Z1949" s="21"/>
      <c r="AA1949" s="21"/>
      <c r="AB1949" s="21"/>
      <c r="AC1949" s="21"/>
      <c r="AD1949" s="21"/>
      <c r="AE1949" s="21"/>
      <c r="AF1949" s="21"/>
      <c r="AG1949" s="21"/>
      <c r="AH1949" s="21"/>
      <c r="AI1949" s="21"/>
      <c r="AJ1949" s="21"/>
      <c r="AK1949" s="21"/>
      <c r="AL1949" s="21"/>
      <c r="AM1949" s="21"/>
      <c r="AN1949" s="21"/>
    </row>
    <row r="1950" spans="1:40" ht="14.5">
      <c r="A1950" s="74"/>
      <c r="B1950" s="74"/>
      <c r="C1950" s="74"/>
      <c r="D1950" s="74"/>
      <c r="E1950" s="74"/>
      <c r="F1950" s="74"/>
      <c r="G1950" s="74"/>
      <c r="H1950" s="74"/>
      <c r="I1950" s="74"/>
      <c r="J1950" s="74"/>
      <c r="K1950" s="74"/>
      <c r="L1950" s="74"/>
      <c r="M1950" s="74"/>
      <c r="N1950" s="74"/>
      <c r="O1950" s="74"/>
      <c r="P1950" s="74"/>
      <c r="Q1950" s="74"/>
      <c r="R1950" s="74"/>
      <c r="S1950" s="74"/>
      <c r="T1950" s="74"/>
      <c r="U1950" s="74"/>
      <c r="V1950" s="21"/>
      <c r="W1950" s="21"/>
      <c r="X1950" s="21"/>
      <c r="Y1950" s="21"/>
      <c r="Z1950" s="21"/>
      <c r="AA1950" s="21"/>
      <c r="AB1950" s="21"/>
      <c r="AC1950" s="21"/>
      <c r="AD1950" s="21"/>
      <c r="AE1950" s="21"/>
      <c r="AF1950" s="21"/>
      <c r="AG1950" s="21"/>
      <c r="AH1950" s="21"/>
      <c r="AI1950" s="21"/>
      <c r="AJ1950" s="21"/>
      <c r="AK1950" s="21"/>
      <c r="AL1950" s="21"/>
      <c r="AM1950" s="21"/>
      <c r="AN1950" s="21"/>
    </row>
    <row r="1951" spans="1:40" ht="14.5">
      <c r="A1951" s="74"/>
      <c r="B1951" s="74"/>
      <c r="C1951" s="74"/>
      <c r="D1951" s="74"/>
      <c r="E1951" s="74"/>
      <c r="F1951" s="74"/>
      <c r="G1951" s="74"/>
      <c r="H1951" s="74"/>
      <c r="I1951" s="74"/>
      <c r="J1951" s="74"/>
      <c r="K1951" s="74"/>
      <c r="L1951" s="74"/>
      <c r="M1951" s="74"/>
      <c r="N1951" s="74"/>
      <c r="O1951" s="74"/>
      <c r="P1951" s="74"/>
      <c r="Q1951" s="74"/>
      <c r="R1951" s="74"/>
      <c r="S1951" s="74"/>
      <c r="T1951" s="74"/>
      <c r="U1951" s="74"/>
      <c r="V1951" s="21"/>
      <c r="W1951" s="21"/>
      <c r="X1951" s="21"/>
      <c r="Y1951" s="21"/>
      <c r="Z1951" s="21"/>
      <c r="AA1951" s="21"/>
      <c r="AB1951" s="21"/>
      <c r="AC1951" s="21"/>
      <c r="AD1951" s="21"/>
      <c r="AE1951" s="21"/>
      <c r="AF1951" s="21"/>
      <c r="AG1951" s="21"/>
      <c r="AH1951" s="21"/>
      <c r="AI1951" s="21"/>
      <c r="AJ1951" s="21"/>
      <c r="AK1951" s="21"/>
      <c r="AL1951" s="21"/>
      <c r="AM1951" s="21"/>
      <c r="AN1951" s="21"/>
    </row>
    <row r="1952" spans="1:40" ht="14.5">
      <c r="A1952" s="74"/>
      <c r="B1952" s="74"/>
      <c r="C1952" s="74"/>
      <c r="D1952" s="74"/>
      <c r="E1952" s="74"/>
      <c r="F1952" s="74"/>
      <c r="G1952" s="74"/>
      <c r="H1952" s="74"/>
      <c r="I1952" s="74"/>
      <c r="J1952" s="74"/>
      <c r="K1952" s="74"/>
      <c r="L1952" s="74"/>
      <c r="M1952" s="74"/>
      <c r="N1952" s="74"/>
      <c r="O1952" s="74"/>
      <c r="P1952" s="74"/>
      <c r="Q1952" s="74"/>
      <c r="R1952" s="74"/>
      <c r="S1952" s="74"/>
      <c r="T1952" s="74"/>
      <c r="U1952" s="74"/>
      <c r="V1952" s="21"/>
      <c r="W1952" s="21"/>
      <c r="X1952" s="21"/>
      <c r="Y1952" s="21"/>
      <c r="Z1952" s="21"/>
      <c r="AA1952" s="21"/>
      <c r="AB1952" s="21"/>
      <c r="AC1952" s="21"/>
      <c r="AD1952" s="21"/>
      <c r="AE1952" s="21"/>
      <c r="AF1952" s="21"/>
      <c r="AG1952" s="21"/>
      <c r="AH1952" s="21"/>
      <c r="AI1952" s="21"/>
      <c r="AJ1952" s="21"/>
      <c r="AK1952" s="21"/>
      <c r="AL1952" s="21"/>
      <c r="AM1952" s="21"/>
      <c r="AN1952" s="21"/>
    </row>
    <row r="1953" spans="1:40" ht="14.5">
      <c r="A1953" s="74"/>
      <c r="B1953" s="74"/>
      <c r="C1953" s="74"/>
      <c r="D1953" s="74"/>
      <c r="E1953" s="74"/>
      <c r="F1953" s="74"/>
      <c r="G1953" s="74"/>
      <c r="H1953" s="74"/>
      <c r="I1953" s="74"/>
      <c r="J1953" s="74"/>
      <c r="K1953" s="74"/>
      <c r="L1953" s="74"/>
      <c r="M1953" s="74"/>
      <c r="N1953" s="74"/>
      <c r="O1953" s="74"/>
      <c r="P1953" s="74"/>
      <c r="Q1953" s="74"/>
      <c r="R1953" s="74"/>
      <c r="S1953" s="74"/>
      <c r="T1953" s="74"/>
      <c r="U1953" s="74"/>
      <c r="V1953" s="21"/>
      <c r="W1953" s="21"/>
      <c r="X1953" s="21"/>
      <c r="Y1953" s="21"/>
      <c r="Z1953" s="21"/>
      <c r="AA1953" s="21"/>
      <c r="AB1953" s="21"/>
      <c r="AC1953" s="21"/>
      <c r="AD1953" s="21"/>
      <c r="AE1953" s="21"/>
      <c r="AF1953" s="21"/>
      <c r="AG1953" s="21"/>
      <c r="AH1953" s="21"/>
      <c r="AI1953" s="21"/>
      <c r="AJ1953" s="21"/>
      <c r="AK1953" s="21"/>
      <c r="AL1953" s="21"/>
      <c r="AM1953" s="21"/>
      <c r="AN1953" s="21"/>
    </row>
    <row r="1954" spans="1:40" ht="14.5">
      <c r="A1954" s="74"/>
      <c r="B1954" s="74"/>
      <c r="C1954" s="74"/>
      <c r="D1954" s="74"/>
      <c r="E1954" s="74"/>
      <c r="F1954" s="74"/>
      <c r="G1954" s="74"/>
      <c r="H1954" s="74"/>
      <c r="I1954" s="74"/>
      <c r="J1954" s="74"/>
      <c r="K1954" s="74"/>
      <c r="L1954" s="74"/>
      <c r="M1954" s="74"/>
      <c r="N1954" s="74"/>
      <c r="O1954" s="74"/>
      <c r="P1954" s="74"/>
      <c r="Q1954" s="74"/>
      <c r="R1954" s="74"/>
      <c r="S1954" s="74"/>
      <c r="T1954" s="74"/>
      <c r="U1954" s="74"/>
      <c r="V1954" s="21"/>
      <c r="W1954" s="21"/>
      <c r="X1954" s="21"/>
      <c r="Y1954" s="21"/>
      <c r="Z1954" s="21"/>
      <c r="AA1954" s="21"/>
      <c r="AB1954" s="21"/>
      <c r="AC1954" s="21"/>
      <c r="AD1954" s="21"/>
      <c r="AE1954" s="21"/>
      <c r="AF1954" s="21"/>
      <c r="AG1954" s="21"/>
      <c r="AH1954" s="21"/>
      <c r="AI1954" s="21"/>
      <c r="AJ1954" s="21"/>
      <c r="AK1954" s="21"/>
      <c r="AL1954" s="21"/>
      <c r="AM1954" s="21"/>
      <c r="AN1954" s="21"/>
    </row>
    <row r="1955" spans="1:40" ht="14.5">
      <c r="A1955" s="74"/>
      <c r="B1955" s="74"/>
      <c r="C1955" s="74"/>
      <c r="D1955" s="74"/>
      <c r="E1955" s="74"/>
      <c r="F1955" s="74"/>
      <c r="G1955" s="74"/>
      <c r="H1955" s="74"/>
      <c r="I1955" s="74"/>
      <c r="J1955" s="74"/>
      <c r="K1955" s="74"/>
      <c r="L1955" s="74"/>
      <c r="M1955" s="74"/>
      <c r="N1955" s="74"/>
      <c r="O1955" s="74"/>
      <c r="P1955" s="74"/>
      <c r="Q1955" s="74"/>
      <c r="R1955" s="74"/>
      <c r="S1955" s="74"/>
      <c r="T1955" s="74"/>
      <c r="U1955" s="74"/>
      <c r="V1955" s="21"/>
      <c r="W1955" s="21"/>
      <c r="X1955" s="21"/>
      <c r="Y1955" s="21"/>
      <c r="Z1955" s="21"/>
      <c r="AA1955" s="21"/>
      <c r="AB1955" s="21"/>
      <c r="AC1955" s="21"/>
      <c r="AD1955" s="21"/>
      <c r="AE1955" s="21"/>
      <c r="AF1955" s="21"/>
      <c r="AG1955" s="21"/>
      <c r="AH1955" s="21"/>
      <c r="AI1955" s="21"/>
      <c r="AJ1955" s="21"/>
      <c r="AK1955" s="21"/>
      <c r="AL1955" s="21"/>
      <c r="AM1955" s="21"/>
      <c r="AN1955" s="21"/>
    </row>
    <row r="1956" spans="1:40" ht="14.5">
      <c r="A1956" s="74"/>
      <c r="B1956" s="74"/>
      <c r="C1956" s="74"/>
      <c r="D1956" s="74"/>
      <c r="E1956" s="74"/>
      <c r="F1956" s="74"/>
      <c r="G1956" s="74"/>
      <c r="H1956" s="74"/>
      <c r="I1956" s="74"/>
      <c r="J1956" s="74"/>
      <c r="K1956" s="74"/>
      <c r="L1956" s="74"/>
      <c r="M1956" s="74"/>
      <c r="N1956" s="74"/>
      <c r="O1956" s="74"/>
      <c r="P1956" s="74"/>
      <c r="Q1956" s="74"/>
      <c r="R1956" s="74"/>
      <c r="S1956" s="74"/>
      <c r="T1956" s="74"/>
      <c r="U1956" s="74"/>
      <c r="V1956" s="21"/>
      <c r="W1956" s="21"/>
      <c r="X1956" s="21"/>
      <c r="Y1956" s="21"/>
      <c r="Z1956" s="21"/>
      <c r="AA1956" s="21"/>
      <c r="AB1956" s="21"/>
      <c r="AC1956" s="21"/>
      <c r="AD1956" s="21"/>
      <c r="AE1956" s="21"/>
      <c r="AF1956" s="21"/>
      <c r="AG1956" s="21"/>
      <c r="AH1956" s="21"/>
      <c r="AI1956" s="21"/>
      <c r="AJ1956" s="21"/>
      <c r="AK1956" s="21"/>
      <c r="AL1956" s="21"/>
      <c r="AM1956" s="21"/>
      <c r="AN1956" s="21"/>
    </row>
    <row r="1957" spans="1:40" ht="14.5">
      <c r="A1957" s="74"/>
      <c r="B1957" s="74"/>
      <c r="C1957" s="74"/>
      <c r="D1957" s="74"/>
      <c r="E1957" s="74"/>
      <c r="F1957" s="74"/>
      <c r="G1957" s="74"/>
      <c r="H1957" s="74"/>
      <c r="I1957" s="74"/>
      <c r="J1957" s="74"/>
      <c r="K1957" s="74"/>
      <c r="L1957" s="74"/>
      <c r="M1957" s="74"/>
      <c r="N1957" s="74"/>
      <c r="O1957" s="74"/>
      <c r="P1957" s="74"/>
      <c r="Q1957" s="74"/>
      <c r="R1957" s="74"/>
      <c r="S1957" s="74"/>
      <c r="T1957" s="74"/>
      <c r="U1957" s="74"/>
      <c r="V1957" s="21"/>
      <c r="W1957" s="21"/>
      <c r="X1957" s="21"/>
      <c r="Y1957" s="21"/>
      <c r="Z1957" s="21"/>
      <c r="AA1957" s="21"/>
      <c r="AB1957" s="21"/>
      <c r="AC1957" s="21"/>
      <c r="AD1957" s="21"/>
      <c r="AE1957" s="21"/>
      <c r="AF1957" s="21"/>
      <c r="AG1957" s="21"/>
      <c r="AH1957" s="21"/>
      <c r="AI1957" s="21"/>
      <c r="AJ1957" s="21"/>
      <c r="AK1957" s="21"/>
      <c r="AL1957" s="21"/>
      <c r="AM1957" s="21"/>
      <c r="AN1957" s="21"/>
    </row>
    <row r="1958" spans="1:40" ht="14.5">
      <c r="A1958" s="74"/>
      <c r="B1958" s="74"/>
      <c r="C1958" s="74"/>
      <c r="D1958" s="74"/>
      <c r="E1958" s="74"/>
      <c r="F1958" s="74"/>
      <c r="G1958" s="74"/>
      <c r="H1958" s="74"/>
      <c r="I1958" s="74"/>
      <c r="J1958" s="74"/>
      <c r="K1958" s="74"/>
      <c r="L1958" s="74"/>
      <c r="M1958" s="74"/>
      <c r="N1958" s="74"/>
      <c r="O1958" s="74"/>
      <c r="P1958" s="74"/>
      <c r="Q1958" s="74"/>
      <c r="R1958" s="74"/>
      <c r="S1958" s="74"/>
      <c r="T1958" s="74"/>
      <c r="U1958" s="74"/>
      <c r="V1958" s="21"/>
      <c r="W1958" s="21"/>
      <c r="X1958" s="21"/>
      <c r="Y1958" s="21"/>
      <c r="Z1958" s="21"/>
      <c r="AA1958" s="21"/>
      <c r="AB1958" s="21"/>
      <c r="AC1958" s="21"/>
      <c r="AD1958" s="21"/>
      <c r="AE1958" s="21"/>
      <c r="AF1958" s="21"/>
      <c r="AG1958" s="21"/>
      <c r="AH1958" s="21"/>
      <c r="AI1958" s="21"/>
      <c r="AJ1958" s="21"/>
      <c r="AK1958" s="21"/>
      <c r="AL1958" s="21"/>
      <c r="AM1958" s="21"/>
      <c r="AN1958" s="21"/>
    </row>
    <row r="1959" spans="1:40" ht="14.5">
      <c r="A1959" s="74"/>
      <c r="B1959" s="74"/>
      <c r="C1959" s="74"/>
      <c r="D1959" s="74"/>
      <c r="E1959" s="74"/>
      <c r="F1959" s="74"/>
      <c r="G1959" s="74"/>
      <c r="H1959" s="74"/>
      <c r="I1959" s="74"/>
      <c r="J1959" s="74"/>
      <c r="K1959" s="74"/>
      <c r="L1959" s="74"/>
      <c r="M1959" s="74"/>
      <c r="N1959" s="74"/>
      <c r="O1959" s="74"/>
      <c r="P1959" s="74"/>
      <c r="Q1959" s="74"/>
      <c r="R1959" s="74"/>
      <c r="S1959" s="74"/>
      <c r="T1959" s="74"/>
      <c r="U1959" s="74"/>
      <c r="V1959" s="21"/>
      <c r="W1959" s="21"/>
      <c r="X1959" s="21"/>
      <c r="Y1959" s="21"/>
      <c r="Z1959" s="21"/>
      <c r="AA1959" s="21"/>
      <c r="AB1959" s="21"/>
      <c r="AC1959" s="21"/>
      <c r="AD1959" s="21"/>
      <c r="AE1959" s="21"/>
      <c r="AF1959" s="21"/>
      <c r="AG1959" s="21"/>
      <c r="AH1959" s="21"/>
      <c r="AI1959" s="21"/>
      <c r="AJ1959" s="21"/>
      <c r="AK1959" s="21"/>
      <c r="AL1959" s="21"/>
      <c r="AM1959" s="21"/>
      <c r="AN1959" s="21"/>
    </row>
    <row r="1960" spans="1:40" ht="14.5">
      <c r="A1960" s="74"/>
      <c r="B1960" s="74"/>
      <c r="C1960" s="74"/>
      <c r="D1960" s="74"/>
      <c r="E1960" s="74"/>
      <c r="F1960" s="74"/>
      <c r="G1960" s="74"/>
      <c r="H1960" s="74"/>
      <c r="I1960" s="74"/>
      <c r="J1960" s="74"/>
      <c r="K1960" s="74"/>
      <c r="L1960" s="74"/>
      <c r="M1960" s="74"/>
      <c r="N1960" s="74"/>
      <c r="O1960" s="74"/>
      <c r="P1960" s="74"/>
      <c r="Q1960" s="74"/>
      <c r="R1960" s="74"/>
      <c r="S1960" s="74"/>
      <c r="T1960" s="74"/>
      <c r="U1960" s="74"/>
      <c r="V1960" s="21"/>
      <c r="W1960" s="21"/>
      <c r="X1960" s="21"/>
      <c r="Y1960" s="21"/>
      <c r="Z1960" s="21"/>
      <c r="AA1960" s="21"/>
      <c r="AB1960" s="21"/>
      <c r="AC1960" s="21"/>
      <c r="AD1960" s="21"/>
      <c r="AE1960" s="21"/>
      <c r="AF1960" s="21"/>
      <c r="AG1960" s="21"/>
      <c r="AH1960" s="21"/>
      <c r="AI1960" s="21"/>
      <c r="AJ1960" s="21"/>
      <c r="AK1960" s="21"/>
      <c r="AL1960" s="21"/>
      <c r="AM1960" s="21"/>
      <c r="AN1960" s="21"/>
    </row>
    <row r="1961" spans="1:40" ht="14.5">
      <c r="A1961" s="74"/>
      <c r="B1961" s="74"/>
      <c r="C1961" s="74"/>
      <c r="D1961" s="74"/>
      <c r="E1961" s="74"/>
      <c r="F1961" s="74"/>
      <c r="G1961" s="74"/>
      <c r="H1961" s="74"/>
      <c r="I1961" s="74"/>
      <c r="J1961" s="74"/>
      <c r="K1961" s="74"/>
      <c r="L1961" s="74"/>
      <c r="M1961" s="74"/>
      <c r="N1961" s="74"/>
      <c r="O1961" s="74"/>
      <c r="P1961" s="74"/>
      <c r="Q1961" s="74"/>
      <c r="R1961" s="74"/>
      <c r="S1961" s="74"/>
      <c r="T1961" s="74"/>
      <c r="U1961" s="74"/>
      <c r="V1961" s="21"/>
      <c r="W1961" s="21"/>
      <c r="X1961" s="21"/>
      <c r="Y1961" s="21"/>
      <c r="Z1961" s="21"/>
      <c r="AA1961" s="21"/>
      <c r="AB1961" s="21"/>
      <c r="AC1961" s="21"/>
      <c r="AD1961" s="21"/>
      <c r="AE1961" s="21"/>
      <c r="AF1961" s="21"/>
      <c r="AG1961" s="21"/>
      <c r="AH1961" s="21"/>
      <c r="AI1961" s="21"/>
      <c r="AJ1961" s="21"/>
      <c r="AK1961" s="21"/>
      <c r="AL1961" s="21"/>
      <c r="AM1961" s="21"/>
      <c r="AN1961" s="21"/>
    </row>
    <row r="1962" spans="1:40" ht="14.5">
      <c r="A1962" s="74"/>
      <c r="B1962" s="74"/>
      <c r="C1962" s="74"/>
      <c r="D1962" s="74"/>
      <c r="E1962" s="74"/>
      <c r="F1962" s="74"/>
      <c r="G1962" s="74"/>
      <c r="H1962" s="74"/>
      <c r="I1962" s="74"/>
      <c r="J1962" s="74"/>
      <c r="K1962" s="74"/>
      <c r="L1962" s="74"/>
      <c r="M1962" s="74"/>
      <c r="N1962" s="74"/>
      <c r="O1962" s="74"/>
      <c r="P1962" s="74"/>
      <c r="Q1962" s="74"/>
      <c r="R1962" s="74"/>
      <c r="S1962" s="74"/>
      <c r="T1962" s="74"/>
      <c r="U1962" s="74"/>
      <c r="V1962" s="21"/>
      <c r="W1962" s="21"/>
      <c r="X1962" s="21"/>
      <c r="Y1962" s="21"/>
      <c r="Z1962" s="21"/>
      <c r="AA1962" s="21"/>
      <c r="AB1962" s="21"/>
      <c r="AC1962" s="21"/>
      <c r="AD1962" s="21"/>
      <c r="AE1962" s="21"/>
      <c r="AF1962" s="21"/>
      <c r="AG1962" s="21"/>
      <c r="AH1962" s="21"/>
      <c r="AI1962" s="21"/>
      <c r="AJ1962" s="21"/>
      <c r="AK1962" s="21"/>
      <c r="AL1962" s="21"/>
      <c r="AM1962" s="21"/>
      <c r="AN1962" s="21"/>
    </row>
    <row r="1963" spans="1:40" ht="14.5">
      <c r="A1963" s="74"/>
      <c r="B1963" s="74"/>
      <c r="C1963" s="74"/>
      <c r="D1963" s="74"/>
      <c r="E1963" s="74"/>
      <c r="F1963" s="74"/>
      <c r="G1963" s="74"/>
      <c r="H1963" s="74"/>
      <c r="I1963" s="74"/>
      <c r="J1963" s="74"/>
      <c r="K1963" s="74"/>
      <c r="L1963" s="74"/>
      <c r="M1963" s="74"/>
      <c r="N1963" s="74"/>
      <c r="O1963" s="74"/>
      <c r="P1963" s="74"/>
      <c r="Q1963" s="74"/>
      <c r="R1963" s="74"/>
      <c r="S1963" s="74"/>
      <c r="T1963" s="74"/>
      <c r="U1963" s="74"/>
      <c r="V1963" s="21"/>
      <c r="W1963" s="21"/>
      <c r="X1963" s="21"/>
      <c r="Y1963" s="21"/>
      <c r="Z1963" s="21"/>
      <c r="AA1963" s="21"/>
      <c r="AB1963" s="21"/>
      <c r="AC1963" s="21"/>
      <c r="AD1963" s="21"/>
      <c r="AE1963" s="21"/>
      <c r="AF1963" s="21"/>
      <c r="AG1963" s="21"/>
      <c r="AH1963" s="21"/>
      <c r="AI1963" s="21"/>
      <c r="AJ1963" s="21"/>
      <c r="AK1963" s="21"/>
      <c r="AL1963" s="21"/>
      <c r="AM1963" s="21"/>
      <c r="AN1963" s="21"/>
    </row>
    <row r="1964" spans="1:40" ht="14.5">
      <c r="A1964" s="74"/>
      <c r="B1964" s="74"/>
      <c r="C1964" s="74"/>
      <c r="D1964" s="74"/>
      <c r="E1964" s="74"/>
      <c r="F1964" s="74"/>
      <c r="G1964" s="74"/>
      <c r="H1964" s="74"/>
      <c r="I1964" s="74"/>
      <c r="J1964" s="74"/>
      <c r="K1964" s="74"/>
      <c r="L1964" s="74"/>
      <c r="M1964" s="74"/>
      <c r="N1964" s="74"/>
      <c r="O1964" s="74"/>
      <c r="P1964" s="74"/>
      <c r="Q1964" s="74"/>
      <c r="R1964" s="74"/>
      <c r="S1964" s="74"/>
      <c r="T1964" s="74"/>
      <c r="U1964" s="74"/>
      <c r="V1964" s="21"/>
      <c r="W1964" s="21"/>
      <c r="X1964" s="21"/>
      <c r="Y1964" s="21"/>
      <c r="Z1964" s="21"/>
      <c r="AA1964" s="21"/>
      <c r="AB1964" s="21"/>
      <c r="AC1964" s="21"/>
      <c r="AD1964" s="21"/>
      <c r="AE1964" s="21"/>
      <c r="AF1964" s="21"/>
      <c r="AG1964" s="21"/>
      <c r="AH1964" s="21"/>
      <c r="AI1964" s="21"/>
      <c r="AJ1964" s="21"/>
      <c r="AK1964" s="21"/>
      <c r="AL1964" s="21"/>
      <c r="AM1964" s="21"/>
      <c r="AN1964" s="21"/>
    </row>
    <row r="1965" spans="1:40" ht="14.5">
      <c r="A1965" s="74"/>
      <c r="B1965" s="74"/>
      <c r="C1965" s="74"/>
      <c r="D1965" s="74"/>
      <c r="E1965" s="74"/>
      <c r="F1965" s="74"/>
      <c r="G1965" s="74"/>
      <c r="H1965" s="74"/>
      <c r="I1965" s="74"/>
      <c r="J1965" s="74"/>
      <c r="K1965" s="74"/>
      <c r="L1965" s="74"/>
      <c r="M1965" s="74"/>
      <c r="N1965" s="74"/>
      <c r="O1965" s="74"/>
      <c r="P1965" s="74"/>
      <c r="Q1965" s="74"/>
      <c r="R1965" s="74"/>
      <c r="S1965" s="74"/>
      <c r="T1965" s="74"/>
      <c r="U1965" s="74"/>
      <c r="V1965" s="21"/>
      <c r="W1965" s="21"/>
      <c r="X1965" s="21"/>
      <c r="Y1965" s="21"/>
      <c r="Z1965" s="21"/>
      <c r="AA1965" s="21"/>
      <c r="AB1965" s="21"/>
      <c r="AC1965" s="21"/>
      <c r="AD1965" s="21"/>
      <c r="AE1965" s="21"/>
      <c r="AF1965" s="21"/>
      <c r="AG1965" s="21"/>
      <c r="AH1965" s="21"/>
      <c r="AI1965" s="21"/>
      <c r="AJ1965" s="21"/>
      <c r="AK1965" s="21"/>
      <c r="AL1965" s="21"/>
      <c r="AM1965" s="21"/>
      <c r="AN1965" s="21"/>
    </row>
    <row r="1966" spans="1:40" ht="14.5">
      <c r="A1966" s="74"/>
      <c r="B1966" s="74"/>
      <c r="C1966" s="74"/>
      <c r="D1966" s="74"/>
      <c r="E1966" s="74"/>
      <c r="F1966" s="74"/>
      <c r="G1966" s="74"/>
      <c r="H1966" s="74"/>
      <c r="I1966" s="74"/>
      <c r="J1966" s="74"/>
      <c r="K1966" s="74"/>
      <c r="L1966" s="74"/>
      <c r="M1966" s="74"/>
      <c r="N1966" s="74"/>
      <c r="O1966" s="74"/>
      <c r="P1966" s="74"/>
      <c r="Q1966" s="74"/>
      <c r="R1966" s="74"/>
      <c r="S1966" s="74"/>
      <c r="T1966" s="74"/>
      <c r="U1966" s="74"/>
      <c r="V1966" s="21"/>
      <c r="W1966" s="21"/>
      <c r="X1966" s="21"/>
      <c r="Y1966" s="21"/>
      <c r="Z1966" s="21"/>
      <c r="AA1966" s="21"/>
      <c r="AB1966" s="21"/>
      <c r="AC1966" s="21"/>
      <c r="AD1966" s="21"/>
      <c r="AE1966" s="21"/>
      <c r="AF1966" s="21"/>
      <c r="AG1966" s="21"/>
      <c r="AH1966" s="21"/>
      <c r="AI1966" s="21"/>
      <c r="AJ1966" s="21"/>
      <c r="AK1966" s="21"/>
      <c r="AL1966" s="21"/>
      <c r="AM1966" s="21"/>
      <c r="AN1966" s="21"/>
    </row>
    <row r="1967" spans="1:40" ht="14.5">
      <c r="A1967" s="74"/>
      <c r="B1967" s="74"/>
      <c r="C1967" s="74"/>
      <c r="D1967" s="74"/>
      <c r="E1967" s="74"/>
      <c r="F1967" s="74"/>
      <c r="G1967" s="74"/>
      <c r="H1967" s="74"/>
      <c r="I1967" s="74"/>
      <c r="J1967" s="74"/>
      <c r="K1967" s="74"/>
      <c r="L1967" s="74"/>
      <c r="M1967" s="74"/>
      <c r="N1967" s="74"/>
      <c r="O1967" s="74"/>
      <c r="P1967" s="74"/>
      <c r="Q1967" s="74"/>
      <c r="R1967" s="74"/>
      <c r="S1967" s="74"/>
      <c r="T1967" s="74"/>
      <c r="U1967" s="74"/>
      <c r="V1967" s="21"/>
      <c r="W1967" s="21"/>
      <c r="X1967" s="21"/>
      <c r="Y1967" s="21"/>
      <c r="Z1967" s="21"/>
      <c r="AA1967" s="21"/>
      <c r="AB1967" s="21"/>
      <c r="AC1967" s="21"/>
      <c r="AD1967" s="21"/>
      <c r="AE1967" s="21"/>
      <c r="AF1967" s="21"/>
      <c r="AG1967" s="21"/>
      <c r="AH1967" s="21"/>
      <c r="AI1967" s="21"/>
      <c r="AJ1967" s="21"/>
      <c r="AK1967" s="21"/>
      <c r="AL1967" s="21"/>
      <c r="AM1967" s="21"/>
      <c r="AN1967" s="21"/>
    </row>
    <row r="1968" spans="1:40" ht="14.5">
      <c r="A1968" s="74"/>
      <c r="B1968" s="74"/>
      <c r="C1968" s="74"/>
      <c r="D1968" s="74"/>
      <c r="E1968" s="74"/>
      <c r="F1968" s="74"/>
      <c r="G1968" s="74"/>
      <c r="H1968" s="74"/>
      <c r="I1968" s="74"/>
      <c r="J1968" s="74"/>
      <c r="K1968" s="74"/>
      <c r="L1968" s="74"/>
      <c r="M1968" s="74"/>
      <c r="N1968" s="74"/>
      <c r="O1968" s="74"/>
      <c r="P1968" s="74"/>
      <c r="Q1968" s="74"/>
      <c r="R1968" s="74"/>
      <c r="S1968" s="74"/>
      <c r="T1968" s="74"/>
      <c r="U1968" s="74"/>
      <c r="V1968" s="21"/>
      <c r="W1968" s="21"/>
      <c r="X1968" s="21"/>
      <c r="Y1968" s="21"/>
      <c r="Z1968" s="21"/>
      <c r="AA1968" s="21"/>
      <c r="AB1968" s="21"/>
      <c r="AC1968" s="21"/>
      <c r="AD1968" s="21"/>
      <c r="AE1968" s="21"/>
      <c r="AF1968" s="21"/>
      <c r="AG1968" s="21"/>
      <c r="AH1968" s="21"/>
      <c r="AI1968" s="21"/>
      <c r="AJ1968" s="21"/>
      <c r="AK1968" s="21"/>
      <c r="AL1968" s="21"/>
      <c r="AM1968" s="21"/>
      <c r="AN1968" s="21"/>
    </row>
    <row r="1969" spans="1:40" ht="14.5">
      <c r="A1969" s="74"/>
      <c r="B1969" s="74"/>
      <c r="C1969" s="74"/>
      <c r="D1969" s="74"/>
      <c r="E1969" s="74"/>
      <c r="F1969" s="74"/>
      <c r="G1969" s="74"/>
      <c r="H1969" s="74"/>
      <c r="I1969" s="74"/>
      <c r="J1969" s="74"/>
      <c r="K1969" s="74"/>
      <c r="L1969" s="74"/>
      <c r="M1969" s="74"/>
      <c r="N1969" s="74"/>
      <c r="O1969" s="74"/>
      <c r="P1969" s="74"/>
      <c r="Q1969" s="74"/>
      <c r="R1969" s="74"/>
      <c r="S1969" s="74"/>
      <c r="T1969" s="74"/>
      <c r="U1969" s="74"/>
      <c r="V1969" s="21"/>
      <c r="W1969" s="21"/>
      <c r="X1969" s="21"/>
      <c r="Y1969" s="21"/>
      <c r="Z1969" s="21"/>
      <c r="AA1969" s="21"/>
      <c r="AB1969" s="21"/>
      <c r="AC1969" s="21"/>
      <c r="AD1969" s="21"/>
      <c r="AE1969" s="21"/>
      <c r="AF1969" s="21"/>
      <c r="AG1969" s="21"/>
      <c r="AH1969" s="21"/>
      <c r="AI1969" s="21"/>
      <c r="AJ1969" s="21"/>
      <c r="AK1969" s="21"/>
      <c r="AL1969" s="21"/>
      <c r="AM1969" s="21"/>
      <c r="AN1969" s="21"/>
    </row>
    <row r="1970" spans="1:40" ht="14.5">
      <c r="A1970" s="74"/>
      <c r="B1970" s="74"/>
      <c r="C1970" s="74"/>
      <c r="D1970" s="74"/>
      <c r="E1970" s="74"/>
      <c r="F1970" s="74"/>
      <c r="G1970" s="74"/>
      <c r="H1970" s="74"/>
      <c r="I1970" s="74"/>
      <c r="J1970" s="74"/>
      <c r="K1970" s="74"/>
      <c r="L1970" s="74"/>
      <c r="M1970" s="74"/>
      <c r="N1970" s="74"/>
      <c r="O1970" s="74"/>
      <c r="P1970" s="74"/>
      <c r="Q1970" s="74"/>
      <c r="R1970" s="74"/>
      <c r="S1970" s="74"/>
      <c r="T1970" s="74"/>
      <c r="U1970" s="74"/>
      <c r="V1970" s="21"/>
      <c r="W1970" s="21"/>
      <c r="X1970" s="21"/>
      <c r="Y1970" s="21"/>
      <c r="Z1970" s="21"/>
      <c r="AA1970" s="21"/>
      <c r="AB1970" s="21"/>
      <c r="AC1970" s="21"/>
      <c r="AD1970" s="21"/>
      <c r="AE1970" s="21"/>
      <c r="AF1970" s="21"/>
      <c r="AG1970" s="21"/>
      <c r="AH1970" s="21"/>
      <c r="AI1970" s="21"/>
      <c r="AJ1970" s="21"/>
      <c r="AK1970" s="21"/>
      <c r="AL1970" s="21"/>
      <c r="AM1970" s="21"/>
      <c r="AN1970" s="21"/>
    </row>
    <row r="1971" spans="1:40" ht="14.5">
      <c r="A1971" s="74"/>
      <c r="B1971" s="74"/>
      <c r="C1971" s="74"/>
      <c r="D1971" s="74"/>
      <c r="E1971" s="74"/>
      <c r="F1971" s="74"/>
      <c r="G1971" s="74"/>
      <c r="H1971" s="74"/>
      <c r="I1971" s="74"/>
      <c r="J1971" s="74"/>
      <c r="K1971" s="74"/>
      <c r="L1971" s="74"/>
      <c r="M1971" s="74"/>
      <c r="N1971" s="74"/>
      <c r="O1971" s="74"/>
      <c r="P1971" s="74"/>
      <c r="Q1971" s="74"/>
      <c r="R1971" s="74"/>
      <c r="S1971" s="74"/>
      <c r="T1971" s="74"/>
      <c r="U1971" s="74"/>
      <c r="V1971" s="21"/>
      <c r="W1971" s="21"/>
      <c r="X1971" s="21"/>
      <c r="Y1971" s="21"/>
      <c r="Z1971" s="21"/>
      <c r="AA1971" s="21"/>
      <c r="AB1971" s="21"/>
      <c r="AC1971" s="21"/>
      <c r="AD1971" s="21"/>
      <c r="AE1971" s="21"/>
      <c r="AF1971" s="21"/>
      <c r="AG1971" s="21"/>
      <c r="AH1971" s="21"/>
      <c r="AI1971" s="21"/>
      <c r="AJ1971" s="21"/>
      <c r="AK1971" s="21"/>
      <c r="AL1971" s="21"/>
      <c r="AM1971" s="21"/>
      <c r="AN1971" s="21"/>
    </row>
    <row r="1972" spans="1:40" ht="14.5">
      <c r="A1972" s="74"/>
      <c r="B1972" s="74"/>
      <c r="C1972" s="74"/>
      <c r="D1972" s="74"/>
      <c r="E1972" s="74"/>
      <c r="F1972" s="74"/>
      <c r="G1972" s="74"/>
      <c r="H1972" s="74"/>
      <c r="I1972" s="74"/>
      <c r="J1972" s="74"/>
      <c r="K1972" s="74"/>
      <c r="L1972" s="74"/>
      <c r="M1972" s="74"/>
      <c r="N1972" s="74"/>
      <c r="O1972" s="74"/>
      <c r="P1972" s="74"/>
      <c r="Q1972" s="74"/>
      <c r="R1972" s="74"/>
      <c r="S1972" s="74"/>
      <c r="T1972" s="74"/>
      <c r="U1972" s="74"/>
      <c r="V1972" s="21"/>
      <c r="W1972" s="21"/>
      <c r="X1972" s="21"/>
      <c r="Y1972" s="21"/>
      <c r="Z1972" s="21"/>
      <c r="AA1972" s="21"/>
      <c r="AB1972" s="21"/>
      <c r="AC1972" s="21"/>
      <c r="AD1972" s="21"/>
      <c r="AE1972" s="21"/>
      <c r="AF1972" s="21"/>
      <c r="AG1972" s="21"/>
      <c r="AH1972" s="21"/>
      <c r="AI1972" s="21"/>
      <c r="AJ1972" s="21"/>
      <c r="AK1972" s="21"/>
      <c r="AL1972" s="21"/>
      <c r="AM1972" s="21"/>
      <c r="AN1972" s="21"/>
    </row>
    <row r="1973" spans="1:40" ht="14.5">
      <c r="A1973" s="74"/>
      <c r="B1973" s="74"/>
      <c r="C1973" s="74"/>
      <c r="D1973" s="74"/>
      <c r="E1973" s="74"/>
      <c r="F1973" s="74"/>
      <c r="G1973" s="74"/>
      <c r="H1973" s="74"/>
      <c r="I1973" s="74"/>
      <c r="J1973" s="74"/>
      <c r="K1973" s="74"/>
      <c r="L1973" s="74"/>
      <c r="M1973" s="74"/>
      <c r="N1973" s="74"/>
      <c r="O1973" s="74"/>
      <c r="P1973" s="74"/>
      <c r="Q1973" s="74"/>
      <c r="R1973" s="74"/>
      <c r="S1973" s="74"/>
      <c r="T1973" s="74"/>
      <c r="U1973" s="74"/>
      <c r="V1973" s="21"/>
      <c r="W1973" s="21"/>
      <c r="X1973" s="21"/>
      <c r="Y1973" s="21"/>
      <c r="Z1973" s="21"/>
      <c r="AA1973" s="21"/>
      <c r="AB1973" s="21"/>
      <c r="AC1973" s="21"/>
      <c r="AD1973" s="21"/>
      <c r="AE1973" s="21"/>
      <c r="AF1973" s="21"/>
      <c r="AG1973" s="21"/>
      <c r="AH1973" s="21"/>
      <c r="AI1973" s="21"/>
      <c r="AJ1973" s="21"/>
      <c r="AK1973" s="21"/>
      <c r="AL1973" s="21"/>
      <c r="AM1973" s="21"/>
      <c r="AN1973" s="21"/>
    </row>
    <row r="1974" spans="1:40" ht="14.5">
      <c r="A1974" s="74"/>
      <c r="B1974" s="74"/>
      <c r="C1974" s="74"/>
      <c r="D1974" s="74"/>
      <c r="E1974" s="74"/>
      <c r="F1974" s="74"/>
      <c r="G1974" s="74"/>
      <c r="H1974" s="74"/>
      <c r="I1974" s="74"/>
      <c r="J1974" s="74"/>
      <c r="K1974" s="74"/>
      <c r="L1974" s="74"/>
      <c r="M1974" s="74"/>
      <c r="N1974" s="74"/>
      <c r="O1974" s="74"/>
      <c r="P1974" s="74"/>
      <c r="Q1974" s="74"/>
      <c r="R1974" s="74"/>
      <c r="S1974" s="74"/>
      <c r="T1974" s="74"/>
      <c r="U1974" s="74"/>
      <c r="V1974" s="21"/>
      <c r="W1974" s="21"/>
      <c r="X1974" s="21"/>
      <c r="Y1974" s="21"/>
      <c r="Z1974" s="21"/>
      <c r="AA1974" s="21"/>
      <c r="AB1974" s="21"/>
      <c r="AC1974" s="21"/>
      <c r="AD1974" s="21"/>
      <c r="AE1974" s="21"/>
      <c r="AF1974" s="21"/>
      <c r="AG1974" s="21"/>
      <c r="AH1974" s="21"/>
      <c r="AI1974" s="21"/>
      <c r="AJ1974" s="21"/>
      <c r="AK1974" s="21"/>
      <c r="AL1974" s="21"/>
      <c r="AM1974" s="21"/>
      <c r="AN1974" s="21"/>
    </row>
    <row r="1975" spans="1:40" ht="14.5">
      <c r="A1975" s="74"/>
      <c r="B1975" s="74"/>
      <c r="C1975" s="74"/>
      <c r="D1975" s="74"/>
      <c r="E1975" s="74"/>
      <c r="F1975" s="74"/>
      <c r="G1975" s="74"/>
      <c r="H1975" s="74"/>
      <c r="I1975" s="74"/>
      <c r="J1975" s="74"/>
      <c r="K1975" s="74"/>
      <c r="L1975" s="74"/>
      <c r="M1975" s="74"/>
      <c r="N1975" s="74"/>
      <c r="O1975" s="74"/>
      <c r="P1975" s="74"/>
      <c r="Q1975" s="74"/>
      <c r="R1975" s="74"/>
      <c r="S1975" s="74"/>
      <c r="T1975" s="74"/>
      <c r="U1975" s="74"/>
      <c r="V1975" s="21"/>
      <c r="W1975" s="21"/>
      <c r="X1975" s="21"/>
      <c r="Y1975" s="21"/>
      <c r="Z1975" s="21"/>
      <c r="AA1975" s="21"/>
      <c r="AB1975" s="21"/>
      <c r="AC1975" s="21"/>
      <c r="AD1975" s="21"/>
      <c r="AE1975" s="21"/>
      <c r="AF1975" s="21"/>
      <c r="AG1975" s="21"/>
      <c r="AH1975" s="21"/>
      <c r="AI1975" s="21"/>
      <c r="AJ1975" s="21"/>
      <c r="AK1975" s="21"/>
      <c r="AL1975" s="21"/>
      <c r="AM1975" s="21"/>
      <c r="AN1975" s="21"/>
    </row>
    <row r="1976" spans="1:40" ht="14.5">
      <c r="A1976" s="74"/>
      <c r="B1976" s="74"/>
      <c r="C1976" s="74"/>
      <c r="D1976" s="74"/>
      <c r="E1976" s="74"/>
      <c r="F1976" s="74"/>
      <c r="G1976" s="74"/>
      <c r="H1976" s="74"/>
      <c r="I1976" s="74"/>
      <c r="J1976" s="74"/>
      <c r="K1976" s="74"/>
      <c r="L1976" s="74"/>
      <c r="M1976" s="74"/>
      <c r="N1976" s="74"/>
      <c r="O1976" s="74"/>
      <c r="P1976" s="74"/>
      <c r="Q1976" s="74"/>
      <c r="R1976" s="74"/>
      <c r="S1976" s="74"/>
      <c r="T1976" s="74"/>
      <c r="U1976" s="74"/>
      <c r="V1976" s="21"/>
      <c r="W1976" s="21"/>
      <c r="X1976" s="21"/>
      <c r="Y1976" s="21"/>
      <c r="Z1976" s="21"/>
      <c r="AA1976" s="21"/>
      <c r="AB1976" s="21"/>
      <c r="AC1976" s="21"/>
      <c r="AD1976" s="21"/>
      <c r="AE1976" s="21"/>
      <c r="AF1976" s="21"/>
      <c r="AG1976" s="21"/>
      <c r="AH1976" s="21"/>
      <c r="AI1976" s="21"/>
      <c r="AJ1976" s="21"/>
      <c r="AK1976" s="21"/>
      <c r="AL1976" s="21"/>
      <c r="AM1976" s="21"/>
      <c r="AN1976" s="21"/>
    </row>
    <row r="1977" spans="1:40" ht="14.5">
      <c r="A1977" s="74"/>
      <c r="B1977" s="74"/>
      <c r="C1977" s="74"/>
      <c r="D1977" s="74"/>
      <c r="E1977" s="74"/>
      <c r="F1977" s="74"/>
      <c r="G1977" s="74"/>
      <c r="H1977" s="74"/>
      <c r="I1977" s="74"/>
      <c r="J1977" s="74"/>
      <c r="K1977" s="74"/>
      <c r="L1977" s="74"/>
      <c r="M1977" s="74"/>
      <c r="N1977" s="74"/>
      <c r="O1977" s="74"/>
      <c r="P1977" s="74"/>
      <c r="Q1977" s="74"/>
      <c r="R1977" s="74"/>
      <c r="S1977" s="74"/>
      <c r="T1977" s="74"/>
      <c r="U1977" s="74"/>
      <c r="V1977" s="21"/>
      <c r="W1977" s="21"/>
      <c r="X1977" s="21"/>
      <c r="Y1977" s="21"/>
      <c r="Z1977" s="21"/>
      <c r="AA1977" s="21"/>
      <c r="AB1977" s="21"/>
      <c r="AC1977" s="21"/>
      <c r="AD1977" s="21"/>
      <c r="AE1977" s="21"/>
      <c r="AF1977" s="21"/>
      <c r="AG1977" s="21"/>
      <c r="AH1977" s="21"/>
      <c r="AI1977" s="21"/>
      <c r="AJ1977" s="21"/>
      <c r="AK1977" s="21"/>
      <c r="AL1977" s="21"/>
      <c r="AM1977" s="21"/>
      <c r="AN1977" s="21"/>
    </row>
    <row r="1978" spans="1:40" ht="14.5">
      <c r="A1978" s="74"/>
      <c r="B1978" s="74"/>
      <c r="C1978" s="74"/>
      <c r="D1978" s="74"/>
      <c r="E1978" s="74"/>
      <c r="F1978" s="74"/>
      <c r="G1978" s="74"/>
      <c r="H1978" s="74"/>
      <c r="I1978" s="74"/>
      <c r="J1978" s="74"/>
      <c r="K1978" s="74"/>
      <c r="L1978" s="74"/>
      <c r="M1978" s="74"/>
      <c r="N1978" s="74"/>
      <c r="O1978" s="74"/>
      <c r="P1978" s="74"/>
      <c r="Q1978" s="74"/>
      <c r="R1978" s="74"/>
      <c r="S1978" s="74"/>
      <c r="T1978" s="74"/>
      <c r="U1978" s="74"/>
      <c r="V1978" s="21"/>
      <c r="W1978" s="21"/>
      <c r="X1978" s="21"/>
      <c r="Y1978" s="21"/>
      <c r="Z1978" s="21"/>
      <c r="AA1978" s="21"/>
      <c r="AB1978" s="21"/>
      <c r="AC1978" s="21"/>
      <c r="AD1978" s="21"/>
      <c r="AE1978" s="21"/>
      <c r="AF1978" s="21"/>
      <c r="AG1978" s="21"/>
      <c r="AH1978" s="21"/>
      <c r="AI1978" s="21"/>
      <c r="AJ1978" s="21"/>
      <c r="AK1978" s="21"/>
      <c r="AL1978" s="21"/>
      <c r="AM1978" s="21"/>
      <c r="AN1978" s="21"/>
    </row>
    <row r="1979" spans="1:40" ht="14.5">
      <c r="A1979" s="74"/>
      <c r="B1979" s="74"/>
      <c r="C1979" s="74"/>
      <c r="D1979" s="74"/>
      <c r="E1979" s="74"/>
      <c r="F1979" s="74"/>
      <c r="G1979" s="74"/>
      <c r="H1979" s="74"/>
      <c r="I1979" s="74"/>
      <c r="J1979" s="74"/>
      <c r="K1979" s="74"/>
      <c r="L1979" s="74"/>
      <c r="M1979" s="74"/>
      <c r="N1979" s="74"/>
      <c r="O1979" s="74"/>
      <c r="P1979" s="74"/>
      <c r="Q1979" s="74"/>
      <c r="R1979" s="74"/>
      <c r="S1979" s="74"/>
      <c r="T1979" s="74"/>
      <c r="U1979" s="74"/>
      <c r="V1979" s="21"/>
      <c r="W1979" s="21"/>
      <c r="X1979" s="21"/>
      <c r="Y1979" s="21"/>
      <c r="Z1979" s="21"/>
      <c r="AA1979" s="21"/>
      <c r="AB1979" s="21"/>
      <c r="AC1979" s="21"/>
      <c r="AD1979" s="21"/>
      <c r="AE1979" s="21"/>
      <c r="AF1979" s="21"/>
      <c r="AG1979" s="21"/>
      <c r="AH1979" s="21"/>
      <c r="AI1979" s="21"/>
      <c r="AJ1979" s="21"/>
      <c r="AK1979" s="21"/>
      <c r="AL1979" s="21"/>
      <c r="AM1979" s="21"/>
      <c r="AN1979" s="21"/>
    </row>
    <row r="1980" spans="1:40" ht="14.5">
      <c r="A1980" s="74"/>
      <c r="B1980" s="74"/>
      <c r="C1980" s="74"/>
      <c r="D1980" s="74"/>
      <c r="E1980" s="74"/>
      <c r="F1980" s="74"/>
      <c r="G1980" s="74"/>
      <c r="H1980" s="74"/>
      <c r="I1980" s="74"/>
      <c r="J1980" s="74"/>
      <c r="K1980" s="74"/>
      <c r="L1980" s="74"/>
      <c r="M1980" s="74"/>
      <c r="N1980" s="74"/>
      <c r="O1980" s="74"/>
      <c r="P1980" s="74"/>
      <c r="Q1980" s="74"/>
      <c r="R1980" s="74"/>
      <c r="S1980" s="74"/>
      <c r="T1980" s="74"/>
      <c r="U1980" s="74"/>
      <c r="V1980" s="21"/>
      <c r="W1980" s="21"/>
      <c r="X1980" s="21"/>
      <c r="Y1980" s="21"/>
      <c r="Z1980" s="21"/>
      <c r="AA1980" s="21"/>
      <c r="AB1980" s="21"/>
      <c r="AC1980" s="21"/>
      <c r="AD1980" s="21"/>
      <c r="AE1980" s="21"/>
      <c r="AF1980" s="21"/>
      <c r="AG1980" s="21"/>
      <c r="AH1980" s="21"/>
      <c r="AI1980" s="21"/>
      <c r="AJ1980" s="21"/>
      <c r="AK1980" s="21"/>
      <c r="AL1980" s="21"/>
      <c r="AM1980" s="21"/>
      <c r="AN1980" s="21"/>
    </row>
    <row r="1981" spans="1:40" ht="14.5">
      <c r="A1981" s="74"/>
      <c r="B1981" s="74"/>
      <c r="C1981" s="74"/>
      <c r="D1981" s="74"/>
      <c r="E1981" s="74"/>
      <c r="F1981" s="74"/>
      <c r="G1981" s="74"/>
      <c r="H1981" s="74"/>
      <c r="I1981" s="74"/>
      <c r="J1981" s="74"/>
      <c r="K1981" s="74"/>
      <c r="L1981" s="74"/>
      <c r="M1981" s="74"/>
      <c r="N1981" s="74"/>
      <c r="O1981" s="74"/>
      <c r="P1981" s="74"/>
      <c r="Q1981" s="74"/>
      <c r="R1981" s="74"/>
      <c r="S1981" s="74"/>
      <c r="T1981" s="74"/>
      <c r="U1981" s="74"/>
      <c r="V1981" s="21"/>
      <c r="W1981" s="21"/>
      <c r="X1981" s="21"/>
      <c r="Y1981" s="21"/>
      <c r="Z1981" s="21"/>
      <c r="AA1981" s="21"/>
      <c r="AB1981" s="21"/>
      <c r="AC1981" s="21"/>
      <c r="AD1981" s="21"/>
      <c r="AE1981" s="21"/>
      <c r="AF1981" s="21"/>
      <c r="AG1981" s="21"/>
      <c r="AH1981" s="21"/>
      <c r="AI1981" s="21"/>
      <c r="AJ1981" s="21"/>
      <c r="AK1981" s="21"/>
      <c r="AL1981" s="21"/>
      <c r="AM1981" s="21"/>
      <c r="AN1981" s="21"/>
    </row>
    <row r="1982" spans="1:40" ht="14.5">
      <c r="A1982" s="74"/>
      <c r="B1982" s="74"/>
      <c r="C1982" s="74"/>
      <c r="D1982" s="74"/>
      <c r="E1982" s="74"/>
      <c r="F1982" s="74"/>
      <c r="G1982" s="74"/>
      <c r="H1982" s="74"/>
      <c r="I1982" s="74"/>
      <c r="J1982" s="74"/>
      <c r="K1982" s="74"/>
      <c r="L1982" s="74"/>
      <c r="M1982" s="74"/>
      <c r="N1982" s="74"/>
      <c r="O1982" s="74"/>
      <c r="P1982" s="74"/>
      <c r="Q1982" s="74"/>
      <c r="R1982" s="74"/>
      <c r="S1982" s="74"/>
      <c r="T1982" s="74"/>
      <c r="U1982" s="74"/>
      <c r="V1982" s="21"/>
      <c r="W1982" s="21"/>
      <c r="X1982" s="21"/>
      <c r="Y1982" s="21"/>
      <c r="Z1982" s="21"/>
      <c r="AA1982" s="21"/>
      <c r="AB1982" s="21"/>
      <c r="AC1982" s="21"/>
      <c r="AD1982" s="21"/>
      <c r="AE1982" s="21"/>
      <c r="AF1982" s="21"/>
      <c r="AG1982" s="21"/>
      <c r="AH1982" s="21"/>
      <c r="AI1982" s="21"/>
      <c r="AJ1982" s="21"/>
      <c r="AK1982" s="21"/>
      <c r="AL1982" s="21"/>
      <c r="AM1982" s="21"/>
      <c r="AN1982" s="21"/>
    </row>
    <row r="1983" spans="1:40" ht="14.5">
      <c r="A1983" s="74"/>
      <c r="B1983" s="74"/>
      <c r="C1983" s="74"/>
      <c r="D1983" s="74"/>
      <c r="E1983" s="74"/>
      <c r="F1983" s="74"/>
      <c r="G1983" s="74"/>
      <c r="H1983" s="74"/>
      <c r="I1983" s="74"/>
      <c r="J1983" s="74"/>
      <c r="K1983" s="74"/>
      <c r="L1983" s="74"/>
      <c r="M1983" s="74"/>
      <c r="N1983" s="74"/>
      <c r="O1983" s="74"/>
      <c r="P1983" s="74"/>
      <c r="Q1983" s="74"/>
      <c r="R1983" s="74"/>
      <c r="S1983" s="74"/>
      <c r="T1983" s="74"/>
      <c r="U1983" s="74"/>
      <c r="V1983" s="21"/>
      <c r="W1983" s="21"/>
      <c r="X1983" s="21"/>
      <c r="Y1983" s="21"/>
      <c r="Z1983" s="21"/>
      <c r="AA1983" s="21"/>
      <c r="AB1983" s="21"/>
      <c r="AC1983" s="21"/>
      <c r="AD1983" s="21"/>
      <c r="AE1983" s="21"/>
      <c r="AF1983" s="21"/>
      <c r="AG1983" s="21"/>
      <c r="AH1983" s="21"/>
      <c r="AI1983" s="21"/>
      <c r="AJ1983" s="21"/>
      <c r="AK1983" s="21"/>
      <c r="AL1983" s="21"/>
      <c r="AM1983" s="21"/>
      <c r="AN1983" s="21"/>
    </row>
    <row r="1984" spans="1:40" ht="14.5">
      <c r="A1984" s="74"/>
      <c r="B1984" s="74"/>
      <c r="C1984" s="74"/>
      <c r="D1984" s="74"/>
      <c r="E1984" s="74"/>
      <c r="F1984" s="74"/>
      <c r="G1984" s="74"/>
      <c r="H1984" s="74"/>
      <c r="I1984" s="74"/>
      <c r="J1984" s="74"/>
      <c r="K1984" s="74"/>
      <c r="L1984" s="74"/>
      <c r="M1984" s="74"/>
      <c r="N1984" s="74"/>
      <c r="O1984" s="74"/>
      <c r="P1984" s="74"/>
      <c r="Q1984" s="74"/>
      <c r="R1984" s="74"/>
      <c r="S1984" s="74"/>
      <c r="T1984" s="74"/>
      <c r="U1984" s="74"/>
      <c r="V1984" s="21"/>
      <c r="W1984" s="21"/>
      <c r="X1984" s="21"/>
      <c r="Y1984" s="21"/>
      <c r="Z1984" s="21"/>
      <c r="AA1984" s="21"/>
      <c r="AB1984" s="21"/>
      <c r="AC1984" s="21"/>
      <c r="AD1984" s="21"/>
      <c r="AE1984" s="21"/>
      <c r="AF1984" s="21"/>
      <c r="AG1984" s="21"/>
      <c r="AH1984" s="21"/>
      <c r="AI1984" s="21"/>
      <c r="AJ1984" s="21"/>
      <c r="AK1984" s="21"/>
      <c r="AL1984" s="21"/>
      <c r="AM1984" s="21"/>
      <c r="AN1984" s="21"/>
    </row>
    <row r="1985" spans="1:40" ht="14.5">
      <c r="A1985" s="74"/>
      <c r="B1985" s="74"/>
      <c r="C1985" s="74"/>
      <c r="D1985" s="74"/>
      <c r="E1985" s="74"/>
      <c r="F1985" s="74"/>
      <c r="G1985" s="74"/>
      <c r="H1985" s="74"/>
      <c r="I1985" s="74"/>
      <c r="J1985" s="74"/>
      <c r="K1985" s="74"/>
      <c r="L1985" s="74"/>
      <c r="M1985" s="74"/>
      <c r="N1985" s="74"/>
      <c r="O1985" s="74"/>
      <c r="P1985" s="74"/>
      <c r="Q1985" s="74"/>
      <c r="R1985" s="74"/>
      <c r="S1985" s="74"/>
      <c r="T1985" s="74"/>
      <c r="U1985" s="74"/>
      <c r="V1985" s="21"/>
      <c r="W1985" s="21"/>
      <c r="X1985" s="21"/>
      <c r="Y1985" s="21"/>
      <c r="Z1985" s="21"/>
      <c r="AA1985" s="21"/>
      <c r="AB1985" s="21"/>
      <c r="AC1985" s="21"/>
      <c r="AD1985" s="21"/>
      <c r="AE1985" s="21"/>
      <c r="AF1985" s="21"/>
      <c r="AG1985" s="21"/>
      <c r="AH1985" s="21"/>
      <c r="AI1985" s="21"/>
      <c r="AJ1985" s="21"/>
      <c r="AK1985" s="21"/>
      <c r="AL1985" s="21"/>
      <c r="AM1985" s="21"/>
      <c r="AN1985" s="21"/>
    </row>
    <row r="1986" spans="1:40" ht="14.5">
      <c r="A1986" s="74"/>
      <c r="B1986" s="74"/>
      <c r="C1986" s="74"/>
      <c r="D1986" s="74"/>
      <c r="E1986" s="74"/>
      <c r="F1986" s="74"/>
      <c r="G1986" s="74"/>
      <c r="H1986" s="74"/>
      <c r="I1986" s="74"/>
      <c r="J1986" s="74"/>
      <c r="K1986" s="74"/>
      <c r="L1986" s="74"/>
      <c r="M1986" s="74"/>
      <c r="N1986" s="74"/>
      <c r="O1986" s="74"/>
      <c r="P1986" s="74"/>
      <c r="Q1986" s="74"/>
      <c r="R1986" s="74"/>
      <c r="S1986" s="74"/>
      <c r="T1986" s="74"/>
      <c r="U1986" s="74"/>
      <c r="V1986" s="21"/>
      <c r="W1986" s="21"/>
      <c r="X1986" s="21"/>
      <c r="Y1986" s="21"/>
      <c r="Z1986" s="21"/>
      <c r="AA1986" s="21"/>
      <c r="AB1986" s="21"/>
      <c r="AC1986" s="21"/>
      <c r="AD1986" s="21"/>
      <c r="AE1986" s="21"/>
      <c r="AF1986" s="21"/>
      <c r="AG1986" s="21"/>
      <c r="AH1986" s="21"/>
      <c r="AI1986" s="21"/>
      <c r="AJ1986" s="21"/>
      <c r="AK1986" s="21"/>
      <c r="AL1986" s="21"/>
      <c r="AM1986" s="21"/>
      <c r="AN1986" s="21"/>
    </row>
    <row r="1987" spans="1:40" ht="14.5">
      <c r="A1987" s="74"/>
      <c r="B1987" s="74"/>
      <c r="C1987" s="74"/>
      <c r="D1987" s="74"/>
      <c r="E1987" s="74"/>
      <c r="F1987" s="74"/>
      <c r="G1987" s="74"/>
      <c r="H1987" s="74"/>
      <c r="I1987" s="74"/>
      <c r="J1987" s="74"/>
      <c r="K1987" s="74"/>
      <c r="L1987" s="74"/>
      <c r="M1987" s="74"/>
      <c r="N1987" s="74"/>
      <c r="O1987" s="74"/>
      <c r="P1987" s="74"/>
      <c r="Q1987" s="74"/>
      <c r="R1987" s="74"/>
      <c r="S1987" s="74"/>
      <c r="T1987" s="74"/>
      <c r="U1987" s="74"/>
      <c r="V1987" s="21"/>
      <c r="W1987" s="21"/>
      <c r="X1987" s="21"/>
      <c r="Y1987" s="21"/>
      <c r="Z1987" s="21"/>
      <c r="AA1987" s="21"/>
      <c r="AB1987" s="21"/>
      <c r="AC1987" s="21"/>
      <c r="AD1987" s="21"/>
      <c r="AE1987" s="21"/>
      <c r="AF1987" s="21"/>
      <c r="AG1987" s="21"/>
      <c r="AH1987" s="21"/>
      <c r="AI1987" s="21"/>
      <c r="AJ1987" s="21"/>
      <c r="AK1987" s="21"/>
      <c r="AL1987" s="21"/>
      <c r="AM1987" s="21"/>
      <c r="AN1987" s="21"/>
    </row>
    <row r="1988" spans="1:40" ht="14.5">
      <c r="A1988" s="74"/>
      <c r="B1988" s="74"/>
      <c r="C1988" s="74"/>
      <c r="D1988" s="74"/>
      <c r="E1988" s="74"/>
      <c r="F1988" s="74"/>
      <c r="G1988" s="74"/>
      <c r="H1988" s="74"/>
      <c r="I1988" s="74"/>
      <c r="J1988" s="74"/>
      <c r="K1988" s="74"/>
      <c r="L1988" s="74"/>
      <c r="M1988" s="74"/>
      <c r="N1988" s="74"/>
      <c r="O1988" s="74"/>
      <c r="P1988" s="74"/>
      <c r="Q1988" s="74"/>
      <c r="R1988" s="74"/>
      <c r="S1988" s="74"/>
      <c r="T1988" s="74"/>
      <c r="U1988" s="74"/>
      <c r="V1988" s="21"/>
      <c r="W1988" s="21"/>
      <c r="X1988" s="21"/>
      <c r="Y1988" s="21"/>
      <c r="Z1988" s="21"/>
      <c r="AA1988" s="21"/>
      <c r="AB1988" s="21"/>
      <c r="AC1988" s="21"/>
      <c r="AD1988" s="21"/>
      <c r="AE1988" s="21"/>
      <c r="AF1988" s="21"/>
      <c r="AG1988" s="21"/>
      <c r="AH1988" s="21"/>
      <c r="AI1988" s="21"/>
      <c r="AJ1988" s="21"/>
      <c r="AK1988" s="21"/>
      <c r="AL1988" s="21"/>
      <c r="AM1988" s="21"/>
      <c r="AN1988" s="21"/>
    </row>
    <row r="1989" spans="1:40" ht="14.5">
      <c r="A1989" s="74"/>
      <c r="B1989" s="74"/>
      <c r="C1989" s="74"/>
      <c r="D1989" s="74"/>
      <c r="E1989" s="74"/>
      <c r="F1989" s="74"/>
      <c r="G1989" s="74"/>
      <c r="H1989" s="74"/>
      <c r="I1989" s="74"/>
      <c r="J1989" s="74"/>
      <c r="K1989" s="74"/>
      <c r="L1989" s="74"/>
      <c r="M1989" s="74"/>
      <c r="N1989" s="74"/>
      <c r="O1989" s="74"/>
      <c r="P1989" s="74"/>
      <c r="Q1989" s="74"/>
      <c r="R1989" s="74"/>
      <c r="S1989" s="74"/>
      <c r="T1989" s="74"/>
      <c r="U1989" s="74"/>
      <c r="V1989" s="21"/>
      <c r="W1989" s="21"/>
      <c r="X1989" s="21"/>
      <c r="Y1989" s="21"/>
      <c r="Z1989" s="21"/>
      <c r="AA1989" s="21"/>
      <c r="AB1989" s="21"/>
      <c r="AC1989" s="21"/>
      <c r="AD1989" s="21"/>
      <c r="AE1989" s="21"/>
      <c r="AF1989" s="21"/>
      <c r="AG1989" s="21"/>
      <c r="AH1989" s="21"/>
      <c r="AI1989" s="21"/>
      <c r="AJ1989" s="21"/>
      <c r="AK1989" s="21"/>
      <c r="AL1989" s="21"/>
      <c r="AM1989" s="21"/>
      <c r="AN1989" s="21"/>
    </row>
    <row r="1990" spans="1:40" ht="14.5">
      <c r="A1990" s="74"/>
      <c r="B1990" s="74"/>
      <c r="C1990" s="74"/>
      <c r="D1990" s="74"/>
      <c r="E1990" s="74"/>
      <c r="F1990" s="74"/>
      <c r="G1990" s="74"/>
      <c r="H1990" s="74"/>
      <c r="I1990" s="74"/>
      <c r="J1990" s="74"/>
      <c r="K1990" s="74"/>
      <c r="L1990" s="74"/>
      <c r="M1990" s="74"/>
      <c r="N1990" s="74"/>
      <c r="O1990" s="74"/>
      <c r="P1990" s="74"/>
      <c r="Q1990" s="74"/>
      <c r="R1990" s="74"/>
      <c r="S1990" s="74"/>
      <c r="T1990" s="74"/>
      <c r="U1990" s="74"/>
      <c r="V1990" s="21"/>
      <c r="W1990" s="21"/>
      <c r="X1990" s="21"/>
      <c r="Y1990" s="21"/>
      <c r="Z1990" s="21"/>
      <c r="AA1990" s="21"/>
      <c r="AB1990" s="21"/>
      <c r="AC1990" s="21"/>
      <c r="AD1990" s="21"/>
      <c r="AE1990" s="21"/>
      <c r="AF1990" s="21"/>
      <c r="AG1990" s="21"/>
      <c r="AH1990" s="21"/>
      <c r="AI1990" s="21"/>
      <c r="AJ1990" s="21"/>
      <c r="AK1990" s="21"/>
      <c r="AL1990" s="21"/>
      <c r="AM1990" s="21"/>
      <c r="AN1990" s="21"/>
    </row>
    <row r="1991" spans="1:40" ht="14.5">
      <c r="A1991" s="74"/>
      <c r="B1991" s="74"/>
      <c r="C1991" s="74"/>
      <c r="D1991" s="74"/>
      <c r="E1991" s="74"/>
      <c r="F1991" s="74"/>
      <c r="G1991" s="74"/>
      <c r="H1991" s="74"/>
      <c r="I1991" s="74"/>
      <c r="J1991" s="74"/>
      <c r="K1991" s="74"/>
      <c r="L1991" s="74"/>
      <c r="M1991" s="74"/>
      <c r="N1991" s="74"/>
      <c r="O1991" s="74"/>
      <c r="P1991" s="74"/>
      <c r="Q1991" s="74"/>
      <c r="R1991" s="74"/>
      <c r="S1991" s="74"/>
      <c r="T1991" s="74"/>
      <c r="U1991" s="74"/>
      <c r="V1991" s="21"/>
      <c r="W1991" s="21"/>
      <c r="X1991" s="21"/>
      <c r="Y1991" s="21"/>
      <c r="Z1991" s="21"/>
      <c r="AA1991" s="21"/>
      <c r="AB1991" s="21"/>
      <c r="AC1991" s="21"/>
      <c r="AD1991" s="21"/>
      <c r="AE1991" s="21"/>
      <c r="AF1991" s="21"/>
      <c r="AG1991" s="21"/>
      <c r="AH1991" s="21"/>
      <c r="AI1991" s="21"/>
      <c r="AJ1991" s="21"/>
      <c r="AK1991" s="21"/>
      <c r="AL1991" s="21"/>
      <c r="AM1991" s="21"/>
      <c r="AN1991" s="21"/>
    </row>
    <row r="1992" spans="1:40" ht="14.5">
      <c r="A1992" s="74"/>
      <c r="B1992" s="74"/>
      <c r="C1992" s="74"/>
      <c r="D1992" s="74"/>
      <c r="E1992" s="74"/>
      <c r="F1992" s="74"/>
      <c r="G1992" s="74"/>
      <c r="H1992" s="74"/>
      <c r="I1992" s="74"/>
      <c r="J1992" s="74"/>
      <c r="K1992" s="74"/>
      <c r="L1992" s="74"/>
      <c r="M1992" s="74"/>
      <c r="N1992" s="74"/>
      <c r="O1992" s="74"/>
      <c r="P1992" s="74"/>
      <c r="Q1992" s="74"/>
      <c r="R1992" s="74"/>
      <c r="S1992" s="74"/>
      <c r="T1992" s="74"/>
      <c r="U1992" s="74"/>
      <c r="V1992" s="21"/>
      <c r="W1992" s="21"/>
      <c r="X1992" s="21"/>
      <c r="Y1992" s="21"/>
      <c r="Z1992" s="21"/>
      <c r="AA1992" s="21"/>
      <c r="AB1992" s="21"/>
      <c r="AC1992" s="21"/>
      <c r="AD1992" s="21"/>
      <c r="AE1992" s="21"/>
      <c r="AF1992" s="21"/>
      <c r="AG1992" s="21"/>
      <c r="AH1992" s="21"/>
      <c r="AI1992" s="21"/>
      <c r="AJ1992" s="21"/>
      <c r="AK1992" s="21"/>
      <c r="AL1992" s="21"/>
      <c r="AM1992" s="21"/>
      <c r="AN1992" s="21"/>
    </row>
    <row r="1993" spans="1:40" ht="14.5">
      <c r="A1993" s="74"/>
      <c r="B1993" s="74"/>
      <c r="C1993" s="74"/>
      <c r="D1993" s="74"/>
      <c r="E1993" s="74"/>
      <c r="F1993" s="74"/>
      <c r="G1993" s="74"/>
      <c r="H1993" s="74"/>
      <c r="I1993" s="74"/>
      <c r="J1993" s="74"/>
      <c r="K1993" s="74"/>
      <c r="L1993" s="74"/>
      <c r="M1993" s="74"/>
      <c r="N1993" s="74"/>
      <c r="O1993" s="74"/>
      <c r="P1993" s="74"/>
      <c r="Q1993" s="74"/>
      <c r="R1993" s="74"/>
      <c r="S1993" s="74"/>
      <c r="T1993" s="74"/>
      <c r="U1993" s="74"/>
      <c r="V1993" s="21"/>
      <c r="W1993" s="21"/>
      <c r="X1993" s="21"/>
      <c r="Y1993" s="21"/>
      <c r="Z1993" s="21"/>
      <c r="AA1993" s="21"/>
      <c r="AB1993" s="21"/>
      <c r="AC1993" s="21"/>
      <c r="AD1993" s="21"/>
      <c r="AE1993" s="21"/>
      <c r="AF1993" s="21"/>
      <c r="AG1993" s="21"/>
      <c r="AH1993" s="21"/>
      <c r="AI1993" s="21"/>
      <c r="AJ1993" s="21"/>
      <c r="AK1993" s="21"/>
      <c r="AL1993" s="21"/>
      <c r="AM1993" s="21"/>
      <c r="AN1993" s="21"/>
    </row>
    <row r="1994" spans="1:40" ht="14.5">
      <c r="A1994" s="74"/>
      <c r="B1994" s="74"/>
      <c r="C1994" s="74"/>
      <c r="D1994" s="74"/>
      <c r="E1994" s="74"/>
      <c r="F1994" s="74"/>
      <c r="G1994" s="74"/>
      <c r="H1994" s="74"/>
      <c r="I1994" s="74"/>
      <c r="J1994" s="74"/>
      <c r="K1994" s="74"/>
      <c r="L1994" s="74"/>
      <c r="M1994" s="74"/>
      <c r="N1994" s="74"/>
      <c r="O1994" s="74"/>
      <c r="P1994" s="74"/>
      <c r="Q1994" s="74"/>
      <c r="R1994" s="74"/>
      <c r="S1994" s="74"/>
      <c r="T1994" s="74"/>
      <c r="U1994" s="74"/>
      <c r="V1994" s="21"/>
      <c r="W1994" s="21"/>
      <c r="X1994" s="21"/>
      <c r="Y1994" s="21"/>
      <c r="Z1994" s="21"/>
      <c r="AA1994" s="21"/>
      <c r="AB1994" s="21"/>
      <c r="AC1994" s="21"/>
      <c r="AD1994" s="21"/>
      <c r="AE1994" s="21"/>
      <c r="AF1994" s="21"/>
      <c r="AG1994" s="21"/>
      <c r="AH1994" s="21"/>
      <c r="AI1994" s="21"/>
      <c r="AJ1994" s="21"/>
      <c r="AK1994" s="21"/>
      <c r="AL1994" s="21"/>
      <c r="AM1994" s="21"/>
      <c r="AN1994" s="21"/>
    </row>
    <row r="1995" spans="1:40" ht="14.5">
      <c r="A1995" s="74"/>
      <c r="B1995" s="74"/>
      <c r="C1995" s="74"/>
      <c r="D1995" s="74"/>
      <c r="E1995" s="74"/>
      <c r="F1995" s="74"/>
      <c r="G1995" s="74"/>
      <c r="H1995" s="74"/>
      <c r="I1995" s="74"/>
      <c r="J1995" s="74"/>
      <c r="K1995" s="74"/>
      <c r="L1995" s="74"/>
      <c r="M1995" s="74"/>
      <c r="N1995" s="74"/>
      <c r="O1995" s="74"/>
      <c r="P1995" s="74"/>
      <c r="Q1995" s="74"/>
      <c r="R1995" s="74"/>
      <c r="S1995" s="74"/>
      <c r="T1995" s="74"/>
      <c r="U1995" s="74"/>
      <c r="V1995" s="21"/>
      <c r="W1995" s="21"/>
      <c r="X1995" s="21"/>
      <c r="Y1995" s="21"/>
      <c r="Z1995" s="21"/>
      <c r="AA1995" s="21"/>
      <c r="AB1995" s="21"/>
      <c r="AC1995" s="21"/>
      <c r="AD1995" s="21"/>
      <c r="AE1995" s="21"/>
      <c r="AF1995" s="21"/>
      <c r="AG1995" s="21"/>
      <c r="AH1995" s="21"/>
      <c r="AI1995" s="21"/>
      <c r="AJ1995" s="21"/>
      <c r="AK1995" s="21"/>
      <c r="AL1995" s="21"/>
      <c r="AM1995" s="21"/>
      <c r="AN1995" s="21"/>
    </row>
    <row r="1996" spans="1:40" ht="14.5">
      <c r="A1996" s="74"/>
      <c r="B1996" s="74"/>
      <c r="C1996" s="74"/>
      <c r="D1996" s="74"/>
      <c r="E1996" s="74"/>
      <c r="F1996" s="74"/>
      <c r="G1996" s="74"/>
      <c r="H1996" s="74"/>
      <c r="I1996" s="74"/>
      <c r="J1996" s="74"/>
      <c r="K1996" s="74"/>
      <c r="L1996" s="74"/>
      <c r="M1996" s="74"/>
      <c r="N1996" s="74"/>
      <c r="O1996" s="74"/>
      <c r="P1996" s="74"/>
      <c r="Q1996" s="74"/>
      <c r="R1996" s="74"/>
      <c r="S1996" s="74"/>
      <c r="T1996" s="74"/>
      <c r="U1996" s="74"/>
      <c r="V1996" s="21"/>
      <c r="W1996" s="21"/>
      <c r="X1996" s="21"/>
      <c r="Y1996" s="21"/>
      <c r="Z1996" s="21"/>
      <c r="AA1996" s="21"/>
      <c r="AB1996" s="21"/>
      <c r="AC1996" s="21"/>
      <c r="AD1996" s="21"/>
      <c r="AE1996" s="21"/>
      <c r="AF1996" s="21"/>
      <c r="AG1996" s="21"/>
      <c r="AH1996" s="21"/>
      <c r="AI1996" s="21"/>
      <c r="AJ1996" s="21"/>
      <c r="AK1996" s="21"/>
      <c r="AL1996" s="21"/>
      <c r="AM1996" s="21"/>
      <c r="AN1996" s="21"/>
    </row>
    <row r="1997" spans="1:40" ht="14.5">
      <c r="A1997" s="74"/>
      <c r="B1997" s="74"/>
      <c r="C1997" s="74"/>
      <c r="D1997" s="74"/>
      <c r="E1997" s="74"/>
      <c r="F1997" s="74"/>
      <c r="G1997" s="74"/>
      <c r="H1997" s="74"/>
      <c r="I1997" s="74"/>
      <c r="J1997" s="74"/>
      <c r="K1997" s="74"/>
      <c r="L1997" s="74"/>
      <c r="M1997" s="74"/>
      <c r="N1997" s="74"/>
      <c r="O1997" s="74"/>
      <c r="P1997" s="74"/>
      <c r="Q1997" s="74"/>
      <c r="R1997" s="74"/>
      <c r="S1997" s="74"/>
      <c r="T1997" s="74"/>
      <c r="U1997" s="74"/>
      <c r="V1997" s="21"/>
      <c r="W1997" s="21"/>
      <c r="X1997" s="21"/>
      <c r="Y1997" s="21"/>
      <c r="Z1997" s="21"/>
      <c r="AA1997" s="21"/>
      <c r="AB1997" s="21"/>
      <c r="AC1997" s="21"/>
      <c r="AD1997" s="21"/>
      <c r="AE1997" s="21"/>
      <c r="AF1997" s="21"/>
      <c r="AG1997" s="21"/>
      <c r="AH1997" s="21"/>
      <c r="AI1997" s="21"/>
      <c r="AJ1997" s="21"/>
      <c r="AK1997" s="21"/>
      <c r="AL1997" s="21"/>
      <c r="AM1997" s="21"/>
      <c r="AN1997" s="21"/>
    </row>
    <row r="1998" spans="1:40" ht="14.5">
      <c r="A1998" s="74"/>
      <c r="B1998" s="74"/>
      <c r="C1998" s="74"/>
      <c r="D1998" s="74"/>
      <c r="E1998" s="74"/>
      <c r="F1998" s="74"/>
      <c r="G1998" s="74"/>
      <c r="H1998" s="74"/>
      <c r="I1998" s="74"/>
      <c r="J1998" s="74"/>
      <c r="K1998" s="74"/>
      <c r="L1998" s="74"/>
      <c r="M1998" s="74"/>
      <c r="N1998" s="74"/>
      <c r="O1998" s="74"/>
      <c r="P1998" s="74"/>
      <c r="Q1998" s="74"/>
      <c r="R1998" s="74"/>
      <c r="S1998" s="74"/>
      <c r="T1998" s="74"/>
      <c r="U1998" s="74"/>
      <c r="V1998" s="21"/>
      <c r="W1998" s="21"/>
      <c r="X1998" s="21"/>
      <c r="Y1998" s="21"/>
      <c r="Z1998" s="21"/>
      <c r="AA1998" s="21"/>
      <c r="AB1998" s="21"/>
      <c r="AC1998" s="21"/>
      <c r="AD1998" s="21"/>
      <c r="AE1998" s="21"/>
      <c r="AF1998" s="21"/>
      <c r="AG1998" s="21"/>
      <c r="AH1998" s="21"/>
      <c r="AI1998" s="21"/>
      <c r="AJ1998" s="21"/>
      <c r="AK1998" s="21"/>
      <c r="AL1998" s="21"/>
      <c r="AM1998" s="21"/>
      <c r="AN1998" s="21"/>
    </row>
    <row r="1999" spans="1:40" ht="14.5">
      <c r="A1999" s="74"/>
      <c r="B1999" s="74"/>
      <c r="C1999" s="74"/>
      <c r="D1999" s="74"/>
      <c r="E1999" s="74"/>
      <c r="F1999" s="74"/>
      <c r="G1999" s="74"/>
      <c r="H1999" s="74"/>
      <c r="I1999" s="74"/>
      <c r="J1999" s="74"/>
      <c r="K1999" s="74"/>
      <c r="L1999" s="74"/>
      <c r="M1999" s="74"/>
      <c r="N1999" s="74"/>
      <c r="O1999" s="74"/>
      <c r="P1999" s="74"/>
      <c r="Q1999" s="74"/>
      <c r="R1999" s="74"/>
      <c r="S1999" s="74"/>
      <c r="T1999" s="74"/>
      <c r="U1999" s="74"/>
      <c r="V1999" s="21"/>
      <c r="W1999" s="21"/>
      <c r="X1999" s="21"/>
      <c r="Y1999" s="21"/>
      <c r="Z1999" s="21"/>
      <c r="AA1999" s="21"/>
      <c r="AB1999" s="21"/>
      <c r="AC1999" s="21"/>
      <c r="AD1999" s="21"/>
      <c r="AE1999" s="21"/>
      <c r="AF1999" s="21"/>
      <c r="AG1999" s="21"/>
      <c r="AH1999" s="21"/>
      <c r="AI1999" s="21"/>
      <c r="AJ1999" s="21"/>
      <c r="AK1999" s="21"/>
      <c r="AL1999" s="21"/>
      <c r="AM1999" s="21"/>
      <c r="AN1999" s="21"/>
    </row>
    <row r="2000" spans="1:40" ht="14.5">
      <c r="A2000" s="74"/>
      <c r="B2000" s="74"/>
      <c r="C2000" s="74"/>
      <c r="D2000" s="74"/>
      <c r="E2000" s="74"/>
      <c r="F2000" s="74"/>
      <c r="G2000" s="74"/>
      <c r="H2000" s="74"/>
      <c r="I2000" s="74"/>
      <c r="J2000" s="74"/>
      <c r="K2000" s="74"/>
      <c r="L2000" s="74"/>
      <c r="M2000" s="74"/>
      <c r="N2000" s="74"/>
      <c r="O2000" s="74"/>
      <c r="P2000" s="74"/>
      <c r="Q2000" s="74"/>
      <c r="R2000" s="74"/>
      <c r="S2000" s="74"/>
      <c r="T2000" s="74"/>
      <c r="U2000" s="74"/>
      <c r="V2000" s="21"/>
      <c r="W2000" s="21"/>
      <c r="X2000" s="21"/>
      <c r="Y2000" s="21"/>
      <c r="Z2000" s="21"/>
      <c r="AA2000" s="21"/>
      <c r="AB2000" s="21"/>
      <c r="AC2000" s="21"/>
      <c r="AD2000" s="21"/>
      <c r="AE2000" s="21"/>
      <c r="AF2000" s="21"/>
      <c r="AG2000" s="21"/>
      <c r="AH2000" s="21"/>
      <c r="AI2000" s="21"/>
      <c r="AJ2000" s="21"/>
      <c r="AK2000" s="21"/>
      <c r="AL2000" s="21"/>
      <c r="AM2000" s="21"/>
      <c r="AN2000" s="21"/>
    </row>
    <row r="2001" spans="1:40" ht="14.5">
      <c r="A2001" s="74"/>
      <c r="B2001" s="74"/>
      <c r="C2001" s="74"/>
      <c r="D2001" s="74"/>
      <c r="E2001" s="74"/>
      <c r="F2001" s="74"/>
      <c r="G2001" s="74"/>
      <c r="H2001" s="74"/>
      <c r="I2001" s="74"/>
      <c r="J2001" s="74"/>
      <c r="K2001" s="74"/>
      <c r="L2001" s="74"/>
      <c r="M2001" s="74"/>
      <c r="N2001" s="74"/>
      <c r="O2001" s="74"/>
      <c r="P2001" s="74"/>
      <c r="Q2001" s="74"/>
      <c r="R2001" s="74"/>
      <c r="S2001" s="74"/>
      <c r="T2001" s="74"/>
      <c r="U2001" s="74"/>
      <c r="V2001" s="21"/>
      <c r="W2001" s="21"/>
      <c r="X2001" s="21"/>
      <c r="Y2001" s="21"/>
      <c r="Z2001" s="21"/>
      <c r="AA2001" s="21"/>
      <c r="AB2001" s="21"/>
      <c r="AC2001" s="21"/>
      <c r="AD2001" s="21"/>
      <c r="AE2001" s="21"/>
      <c r="AF2001" s="21"/>
      <c r="AG2001" s="21"/>
      <c r="AH2001" s="21"/>
      <c r="AI2001" s="21"/>
      <c r="AJ2001" s="21"/>
      <c r="AK2001" s="21"/>
      <c r="AL2001" s="21"/>
      <c r="AM2001" s="21"/>
      <c r="AN2001" s="21"/>
    </row>
    <row r="2002" spans="1:40" ht="14.5">
      <c r="A2002" s="74"/>
      <c r="B2002" s="74"/>
      <c r="C2002" s="74"/>
      <c r="D2002" s="74"/>
      <c r="E2002" s="74"/>
      <c r="F2002" s="74"/>
      <c r="G2002" s="74"/>
      <c r="H2002" s="74"/>
      <c r="I2002" s="74"/>
      <c r="J2002" s="74"/>
      <c r="K2002" s="74"/>
      <c r="L2002" s="74"/>
      <c r="M2002" s="74"/>
      <c r="N2002" s="74"/>
      <c r="O2002" s="74"/>
      <c r="P2002" s="74"/>
      <c r="Q2002" s="74"/>
      <c r="R2002" s="74"/>
      <c r="S2002" s="74"/>
      <c r="T2002" s="74"/>
      <c r="U2002" s="74"/>
      <c r="V2002" s="21"/>
      <c r="W2002" s="21"/>
      <c r="X2002" s="21"/>
      <c r="Y2002" s="21"/>
      <c r="Z2002" s="21"/>
      <c r="AA2002" s="21"/>
      <c r="AB2002" s="21"/>
      <c r="AC2002" s="21"/>
      <c r="AD2002" s="21"/>
      <c r="AE2002" s="21"/>
      <c r="AF2002" s="21"/>
      <c r="AG2002" s="21"/>
      <c r="AH2002" s="21"/>
      <c r="AI2002" s="21"/>
      <c r="AJ2002" s="21"/>
      <c r="AK2002" s="21"/>
      <c r="AL2002" s="21"/>
      <c r="AM2002" s="21"/>
      <c r="AN2002" s="21"/>
    </row>
    <row r="2003" spans="1:40" ht="14.5">
      <c r="A2003" s="74"/>
      <c r="B2003" s="74"/>
      <c r="C2003" s="74"/>
      <c r="D2003" s="74"/>
      <c r="E2003" s="74"/>
      <c r="F2003" s="74"/>
      <c r="G2003" s="74"/>
      <c r="H2003" s="74"/>
      <c r="I2003" s="74"/>
      <c r="J2003" s="74"/>
      <c r="K2003" s="74"/>
      <c r="L2003" s="74"/>
      <c r="M2003" s="74"/>
      <c r="N2003" s="74"/>
      <c r="O2003" s="74"/>
      <c r="P2003" s="74"/>
      <c r="Q2003" s="74"/>
      <c r="R2003" s="74"/>
      <c r="S2003" s="74"/>
      <c r="T2003" s="74"/>
      <c r="U2003" s="74"/>
      <c r="V2003" s="21"/>
      <c r="W2003" s="21"/>
      <c r="X2003" s="21"/>
      <c r="Y2003" s="21"/>
      <c r="Z2003" s="21"/>
      <c r="AA2003" s="21"/>
      <c r="AB2003" s="21"/>
      <c r="AC2003" s="21"/>
      <c r="AD2003" s="21"/>
      <c r="AE2003" s="21"/>
      <c r="AF2003" s="21"/>
      <c r="AG2003" s="21"/>
      <c r="AH2003" s="21"/>
      <c r="AI2003" s="21"/>
      <c r="AJ2003" s="21"/>
      <c r="AK2003" s="21"/>
      <c r="AL2003" s="21"/>
      <c r="AM2003" s="21"/>
      <c r="AN2003" s="21"/>
    </row>
    <row r="2004" spans="1:40" ht="14.5">
      <c r="A2004" s="74"/>
      <c r="B2004" s="74"/>
      <c r="C2004" s="74"/>
      <c r="D2004" s="74"/>
      <c r="E2004" s="74"/>
      <c r="F2004" s="74"/>
      <c r="G2004" s="74"/>
      <c r="H2004" s="74"/>
      <c r="I2004" s="74"/>
      <c r="J2004" s="74"/>
      <c r="K2004" s="74"/>
      <c r="L2004" s="74"/>
      <c r="M2004" s="74"/>
      <c r="N2004" s="74"/>
      <c r="O2004" s="74"/>
      <c r="P2004" s="74"/>
      <c r="Q2004" s="74"/>
      <c r="R2004" s="74"/>
      <c r="S2004" s="74"/>
      <c r="T2004" s="74"/>
      <c r="U2004" s="74"/>
      <c r="V2004" s="21"/>
      <c r="W2004" s="21"/>
      <c r="X2004" s="21"/>
      <c r="Y2004" s="21"/>
      <c r="Z2004" s="21"/>
      <c r="AA2004" s="21"/>
      <c r="AB2004" s="21"/>
      <c r="AC2004" s="21"/>
      <c r="AD2004" s="21"/>
      <c r="AE2004" s="21"/>
      <c r="AF2004" s="21"/>
      <c r="AG2004" s="21"/>
      <c r="AH2004" s="21"/>
      <c r="AI2004" s="21"/>
      <c r="AJ2004" s="21"/>
      <c r="AK2004" s="21"/>
      <c r="AL2004" s="21"/>
      <c r="AM2004" s="21"/>
      <c r="AN2004" s="21"/>
    </row>
    <row r="2005" spans="1:40" ht="14.5">
      <c r="A2005" s="74"/>
      <c r="B2005" s="74"/>
      <c r="C2005" s="74"/>
      <c r="D2005" s="74"/>
      <c r="E2005" s="74"/>
      <c r="F2005" s="74"/>
      <c r="G2005" s="74"/>
      <c r="H2005" s="74"/>
      <c r="I2005" s="74"/>
      <c r="J2005" s="74"/>
      <c r="K2005" s="74"/>
      <c r="L2005" s="74"/>
      <c r="M2005" s="74"/>
      <c r="N2005" s="74"/>
      <c r="O2005" s="74"/>
      <c r="P2005" s="74"/>
      <c r="Q2005" s="74"/>
      <c r="R2005" s="74"/>
      <c r="S2005" s="74"/>
      <c r="T2005" s="74"/>
      <c r="U2005" s="74"/>
      <c r="V2005" s="21"/>
      <c r="W2005" s="21"/>
      <c r="X2005" s="21"/>
      <c r="Y2005" s="21"/>
      <c r="Z2005" s="21"/>
      <c r="AA2005" s="21"/>
      <c r="AB2005" s="21"/>
      <c r="AC2005" s="21"/>
      <c r="AD2005" s="21"/>
      <c r="AE2005" s="21"/>
      <c r="AF2005" s="21"/>
      <c r="AG2005" s="21"/>
      <c r="AH2005" s="21"/>
      <c r="AI2005" s="21"/>
      <c r="AJ2005" s="21"/>
      <c r="AK2005" s="21"/>
      <c r="AL2005" s="21"/>
      <c r="AM2005" s="21"/>
      <c r="AN2005" s="21"/>
    </row>
    <row r="2006" spans="1:40" ht="14.5">
      <c r="A2006" s="74"/>
      <c r="B2006" s="74"/>
      <c r="C2006" s="74"/>
      <c r="D2006" s="74"/>
      <c r="E2006" s="74"/>
      <c r="F2006" s="74"/>
      <c r="G2006" s="74"/>
      <c r="H2006" s="74"/>
      <c r="I2006" s="74"/>
      <c r="J2006" s="74"/>
      <c r="K2006" s="74"/>
      <c r="L2006" s="74"/>
      <c r="M2006" s="74"/>
      <c r="N2006" s="74"/>
      <c r="O2006" s="74"/>
      <c r="P2006" s="74"/>
      <c r="Q2006" s="74"/>
      <c r="R2006" s="74"/>
      <c r="S2006" s="74"/>
      <c r="T2006" s="74"/>
      <c r="U2006" s="74"/>
      <c r="V2006" s="21"/>
      <c r="W2006" s="21"/>
      <c r="X2006" s="21"/>
      <c r="Y2006" s="21"/>
      <c r="Z2006" s="21"/>
      <c r="AA2006" s="21"/>
      <c r="AB2006" s="21"/>
      <c r="AC2006" s="21"/>
      <c r="AD2006" s="21"/>
      <c r="AE2006" s="21"/>
      <c r="AF2006" s="21"/>
      <c r="AG2006" s="21"/>
      <c r="AH2006" s="21"/>
      <c r="AI2006" s="21"/>
      <c r="AJ2006" s="21"/>
      <c r="AK2006" s="21"/>
      <c r="AL2006" s="21"/>
      <c r="AM2006" s="21"/>
      <c r="AN2006" s="21"/>
    </row>
    <row r="2007" spans="1:40" ht="14.5">
      <c r="A2007" s="74"/>
      <c r="B2007" s="74"/>
      <c r="C2007" s="74"/>
      <c r="D2007" s="74"/>
      <c r="E2007" s="74"/>
      <c r="F2007" s="74"/>
      <c r="G2007" s="74"/>
      <c r="H2007" s="74"/>
      <c r="I2007" s="74"/>
      <c r="J2007" s="74"/>
      <c r="K2007" s="74"/>
      <c r="L2007" s="74"/>
      <c r="M2007" s="74"/>
      <c r="N2007" s="74"/>
      <c r="O2007" s="74"/>
      <c r="P2007" s="74"/>
      <c r="Q2007" s="74"/>
      <c r="R2007" s="74"/>
      <c r="S2007" s="74"/>
      <c r="T2007" s="74"/>
      <c r="U2007" s="74"/>
      <c r="V2007" s="21"/>
      <c r="W2007" s="21"/>
      <c r="X2007" s="21"/>
      <c r="Y2007" s="21"/>
      <c r="Z2007" s="21"/>
      <c r="AA2007" s="21"/>
      <c r="AB2007" s="21"/>
      <c r="AC2007" s="21"/>
      <c r="AD2007" s="21"/>
      <c r="AE2007" s="21"/>
      <c r="AF2007" s="21"/>
      <c r="AG2007" s="21"/>
      <c r="AH2007" s="21"/>
      <c r="AI2007" s="21"/>
      <c r="AJ2007" s="21"/>
      <c r="AK2007" s="21"/>
      <c r="AL2007" s="21"/>
      <c r="AM2007" s="21"/>
      <c r="AN2007" s="21"/>
    </row>
    <row r="2008" spans="1:40" ht="14.5">
      <c r="A2008" s="74"/>
      <c r="B2008" s="74"/>
      <c r="C2008" s="74"/>
      <c r="D2008" s="74"/>
      <c r="E2008" s="74"/>
      <c r="F2008" s="74"/>
      <c r="G2008" s="74"/>
      <c r="H2008" s="74"/>
      <c r="I2008" s="74"/>
      <c r="J2008" s="74"/>
      <c r="K2008" s="74"/>
      <c r="L2008" s="74"/>
      <c r="M2008" s="74"/>
      <c r="N2008" s="74"/>
      <c r="O2008" s="74"/>
      <c r="P2008" s="74"/>
      <c r="Q2008" s="74"/>
      <c r="R2008" s="74"/>
      <c r="S2008" s="74"/>
      <c r="T2008" s="74"/>
      <c r="U2008" s="74"/>
      <c r="V2008" s="21"/>
      <c r="W2008" s="21"/>
      <c r="X2008" s="21"/>
      <c r="Y2008" s="21"/>
      <c r="Z2008" s="21"/>
      <c r="AA2008" s="21"/>
      <c r="AB2008" s="21"/>
      <c r="AC2008" s="21"/>
      <c r="AD2008" s="21"/>
      <c r="AE2008" s="21"/>
      <c r="AF2008" s="21"/>
      <c r="AG2008" s="21"/>
      <c r="AH2008" s="21"/>
      <c r="AI2008" s="21"/>
      <c r="AJ2008" s="21"/>
      <c r="AK2008" s="21"/>
      <c r="AL2008" s="21"/>
      <c r="AM2008" s="21"/>
      <c r="AN2008" s="21"/>
    </row>
    <row r="2009" spans="1:40" ht="14.5">
      <c r="A2009" s="74"/>
      <c r="B2009" s="74"/>
      <c r="C2009" s="74"/>
      <c r="D2009" s="74"/>
      <c r="E2009" s="74"/>
      <c r="F2009" s="74"/>
      <c r="G2009" s="74"/>
      <c r="H2009" s="74"/>
      <c r="I2009" s="74"/>
      <c r="J2009" s="74"/>
      <c r="K2009" s="74"/>
      <c r="L2009" s="74"/>
      <c r="M2009" s="74"/>
      <c r="N2009" s="74"/>
      <c r="O2009" s="74"/>
      <c r="P2009" s="74"/>
      <c r="Q2009" s="74"/>
      <c r="R2009" s="74"/>
      <c r="S2009" s="74"/>
      <c r="T2009" s="74"/>
      <c r="U2009" s="74"/>
      <c r="V2009" s="21"/>
      <c r="W2009" s="21"/>
      <c r="X2009" s="21"/>
      <c r="Y2009" s="21"/>
      <c r="Z2009" s="21"/>
      <c r="AA2009" s="21"/>
      <c r="AB2009" s="21"/>
      <c r="AC2009" s="21"/>
      <c r="AD2009" s="21"/>
      <c r="AE2009" s="21"/>
      <c r="AF2009" s="21"/>
      <c r="AG2009" s="21"/>
      <c r="AH2009" s="21"/>
      <c r="AI2009" s="21"/>
      <c r="AJ2009" s="21"/>
      <c r="AK2009" s="21"/>
      <c r="AL2009" s="21"/>
      <c r="AM2009" s="21"/>
      <c r="AN2009" s="21"/>
    </row>
    <row r="2010" spans="1:40" ht="14.5">
      <c r="A2010" s="74"/>
      <c r="B2010" s="74"/>
      <c r="C2010" s="74"/>
      <c r="D2010" s="74"/>
      <c r="E2010" s="74"/>
      <c r="F2010" s="74"/>
      <c r="G2010" s="74"/>
      <c r="H2010" s="74"/>
      <c r="I2010" s="74"/>
      <c r="J2010" s="74"/>
      <c r="K2010" s="74"/>
      <c r="L2010" s="74"/>
      <c r="M2010" s="74"/>
      <c r="N2010" s="74"/>
      <c r="O2010" s="74"/>
      <c r="P2010" s="74"/>
      <c r="Q2010" s="74"/>
      <c r="R2010" s="74"/>
      <c r="S2010" s="74"/>
      <c r="T2010" s="74"/>
      <c r="U2010" s="74"/>
      <c r="V2010" s="21"/>
      <c r="W2010" s="21"/>
      <c r="X2010" s="21"/>
      <c r="Y2010" s="21"/>
      <c r="Z2010" s="21"/>
      <c r="AA2010" s="21"/>
      <c r="AB2010" s="21"/>
      <c r="AC2010" s="21"/>
      <c r="AD2010" s="21"/>
      <c r="AE2010" s="21"/>
      <c r="AF2010" s="21"/>
      <c r="AG2010" s="21"/>
      <c r="AH2010" s="21"/>
      <c r="AI2010" s="21"/>
      <c r="AJ2010" s="21"/>
      <c r="AK2010" s="21"/>
      <c r="AL2010" s="21"/>
      <c r="AM2010" s="21"/>
      <c r="AN2010" s="21"/>
    </row>
    <row r="2011" spans="1:40" ht="14.5">
      <c r="A2011" s="74"/>
      <c r="B2011" s="74"/>
      <c r="C2011" s="74"/>
      <c r="D2011" s="74"/>
      <c r="E2011" s="74"/>
      <c r="F2011" s="74"/>
      <c r="G2011" s="74"/>
      <c r="H2011" s="74"/>
      <c r="I2011" s="74"/>
      <c r="J2011" s="74"/>
      <c r="K2011" s="74"/>
      <c r="L2011" s="74"/>
      <c r="M2011" s="74"/>
      <c r="N2011" s="74"/>
      <c r="O2011" s="74"/>
      <c r="P2011" s="74"/>
      <c r="Q2011" s="74"/>
      <c r="R2011" s="74"/>
      <c r="S2011" s="74"/>
      <c r="T2011" s="74"/>
      <c r="U2011" s="74"/>
      <c r="V2011" s="21"/>
      <c r="W2011" s="21"/>
      <c r="X2011" s="21"/>
      <c r="Y2011" s="21"/>
      <c r="Z2011" s="21"/>
      <c r="AA2011" s="21"/>
      <c r="AB2011" s="21"/>
      <c r="AC2011" s="21"/>
      <c r="AD2011" s="21"/>
      <c r="AE2011" s="21"/>
      <c r="AF2011" s="21"/>
      <c r="AG2011" s="21"/>
      <c r="AH2011" s="21"/>
      <c r="AI2011" s="21"/>
      <c r="AJ2011" s="21"/>
      <c r="AK2011" s="21"/>
      <c r="AL2011" s="21"/>
      <c r="AM2011" s="21"/>
      <c r="AN2011" s="21"/>
    </row>
    <row r="2012" spans="1:40" ht="14.5">
      <c r="A2012" s="74"/>
      <c r="B2012" s="74"/>
      <c r="C2012" s="74"/>
      <c r="D2012" s="74"/>
      <c r="E2012" s="74"/>
      <c r="F2012" s="74"/>
      <c r="G2012" s="74"/>
      <c r="H2012" s="74"/>
      <c r="I2012" s="74"/>
      <c r="J2012" s="74"/>
      <c r="K2012" s="74"/>
      <c r="L2012" s="74"/>
      <c r="M2012" s="74"/>
      <c r="N2012" s="74"/>
      <c r="O2012" s="74"/>
      <c r="P2012" s="74"/>
      <c r="Q2012" s="74"/>
      <c r="R2012" s="74"/>
      <c r="S2012" s="74"/>
      <c r="T2012" s="74"/>
      <c r="U2012" s="74"/>
      <c r="V2012" s="21"/>
      <c r="W2012" s="21"/>
      <c r="X2012" s="21"/>
      <c r="Y2012" s="21"/>
      <c r="Z2012" s="21"/>
      <c r="AA2012" s="21"/>
      <c r="AB2012" s="21"/>
      <c r="AC2012" s="21"/>
      <c r="AD2012" s="21"/>
      <c r="AE2012" s="21"/>
      <c r="AF2012" s="21"/>
      <c r="AG2012" s="21"/>
      <c r="AH2012" s="21"/>
      <c r="AI2012" s="21"/>
      <c r="AJ2012" s="21"/>
      <c r="AK2012" s="21"/>
      <c r="AL2012" s="21"/>
      <c r="AM2012" s="21"/>
      <c r="AN2012" s="21"/>
    </row>
    <row r="2013" spans="1:40" ht="14.5">
      <c r="A2013" s="74"/>
      <c r="B2013" s="74"/>
      <c r="C2013" s="74"/>
      <c r="D2013" s="74"/>
      <c r="E2013" s="74"/>
      <c r="F2013" s="74"/>
      <c r="G2013" s="74"/>
      <c r="H2013" s="74"/>
      <c r="I2013" s="74"/>
      <c r="J2013" s="74"/>
      <c r="K2013" s="74"/>
      <c r="L2013" s="74"/>
      <c r="M2013" s="74"/>
      <c r="N2013" s="74"/>
      <c r="O2013" s="74"/>
      <c r="P2013" s="74"/>
      <c r="Q2013" s="74"/>
      <c r="R2013" s="74"/>
      <c r="S2013" s="74"/>
      <c r="T2013" s="74"/>
      <c r="U2013" s="74"/>
      <c r="V2013" s="21"/>
      <c r="W2013" s="21"/>
      <c r="X2013" s="21"/>
      <c r="Y2013" s="21"/>
      <c r="Z2013" s="21"/>
      <c r="AA2013" s="21"/>
      <c r="AB2013" s="21"/>
      <c r="AC2013" s="21"/>
      <c r="AD2013" s="21"/>
      <c r="AE2013" s="21"/>
      <c r="AF2013" s="21"/>
      <c r="AG2013" s="21"/>
      <c r="AH2013" s="21"/>
      <c r="AI2013" s="21"/>
      <c r="AJ2013" s="21"/>
      <c r="AK2013" s="21"/>
      <c r="AL2013" s="21"/>
      <c r="AM2013" s="21"/>
      <c r="AN2013" s="21"/>
    </row>
    <row r="2014" spans="1:40" ht="14.5">
      <c r="A2014" s="74"/>
      <c r="B2014" s="74"/>
      <c r="C2014" s="74"/>
      <c r="D2014" s="74"/>
      <c r="E2014" s="74"/>
      <c r="F2014" s="74"/>
      <c r="G2014" s="74"/>
      <c r="H2014" s="74"/>
      <c r="I2014" s="74"/>
      <c r="J2014" s="74"/>
      <c r="K2014" s="74"/>
      <c r="L2014" s="74"/>
      <c r="M2014" s="74"/>
      <c r="N2014" s="74"/>
      <c r="O2014" s="74"/>
      <c r="P2014" s="74"/>
      <c r="Q2014" s="74"/>
      <c r="R2014" s="74"/>
      <c r="S2014" s="74"/>
      <c r="T2014" s="74"/>
      <c r="U2014" s="74"/>
      <c r="V2014" s="21"/>
      <c r="W2014" s="21"/>
      <c r="X2014" s="21"/>
      <c r="Y2014" s="21"/>
      <c r="Z2014" s="21"/>
      <c r="AA2014" s="21"/>
      <c r="AB2014" s="21"/>
      <c r="AC2014" s="21"/>
      <c r="AD2014" s="21"/>
      <c r="AE2014" s="21"/>
      <c r="AF2014" s="21"/>
      <c r="AG2014" s="21"/>
      <c r="AH2014" s="21"/>
      <c r="AI2014" s="21"/>
      <c r="AJ2014" s="21"/>
      <c r="AK2014" s="21"/>
      <c r="AL2014" s="21"/>
      <c r="AM2014" s="21"/>
      <c r="AN2014" s="21"/>
    </row>
    <row r="2015" spans="1:40" ht="14.5">
      <c r="A2015" s="74"/>
      <c r="B2015" s="74"/>
      <c r="C2015" s="74"/>
      <c r="D2015" s="74"/>
      <c r="E2015" s="74"/>
      <c r="F2015" s="74"/>
      <c r="G2015" s="74"/>
      <c r="H2015" s="74"/>
      <c r="I2015" s="74"/>
      <c r="J2015" s="74"/>
      <c r="K2015" s="74"/>
      <c r="L2015" s="74"/>
      <c r="M2015" s="74"/>
      <c r="N2015" s="74"/>
      <c r="O2015" s="74"/>
      <c r="P2015" s="74"/>
      <c r="Q2015" s="74"/>
      <c r="R2015" s="74"/>
      <c r="S2015" s="74"/>
      <c r="T2015" s="74"/>
      <c r="U2015" s="74"/>
      <c r="V2015" s="21"/>
      <c r="W2015" s="21"/>
      <c r="X2015" s="21"/>
      <c r="Y2015" s="21"/>
      <c r="Z2015" s="21"/>
      <c r="AA2015" s="21"/>
      <c r="AB2015" s="21"/>
      <c r="AC2015" s="21"/>
      <c r="AD2015" s="21"/>
      <c r="AE2015" s="21"/>
      <c r="AF2015" s="21"/>
      <c r="AG2015" s="21"/>
      <c r="AH2015" s="21"/>
      <c r="AI2015" s="21"/>
      <c r="AJ2015" s="21"/>
      <c r="AK2015" s="21"/>
      <c r="AL2015" s="21"/>
      <c r="AM2015" s="21"/>
      <c r="AN2015" s="21"/>
    </row>
    <row r="2016" spans="1:40" ht="14.5">
      <c r="A2016" s="74"/>
      <c r="B2016" s="74"/>
      <c r="C2016" s="74"/>
      <c r="D2016" s="74"/>
      <c r="E2016" s="74"/>
      <c r="F2016" s="74"/>
      <c r="G2016" s="74"/>
      <c r="H2016" s="74"/>
      <c r="I2016" s="74"/>
      <c r="J2016" s="74"/>
      <c r="K2016" s="74"/>
      <c r="L2016" s="74"/>
      <c r="M2016" s="74"/>
      <c r="N2016" s="74"/>
      <c r="O2016" s="74"/>
      <c r="P2016" s="74"/>
      <c r="Q2016" s="74"/>
      <c r="R2016" s="74"/>
      <c r="S2016" s="74"/>
      <c r="T2016" s="74"/>
      <c r="U2016" s="74"/>
      <c r="V2016" s="21"/>
      <c r="W2016" s="21"/>
      <c r="X2016" s="21"/>
      <c r="Y2016" s="21"/>
      <c r="Z2016" s="21"/>
      <c r="AA2016" s="21"/>
      <c r="AB2016" s="21"/>
      <c r="AC2016" s="21"/>
      <c r="AD2016" s="21"/>
      <c r="AE2016" s="21"/>
      <c r="AF2016" s="21"/>
      <c r="AG2016" s="21"/>
      <c r="AH2016" s="21"/>
      <c r="AI2016" s="21"/>
      <c r="AJ2016" s="21"/>
      <c r="AK2016" s="21"/>
      <c r="AL2016" s="21"/>
      <c r="AM2016" s="21"/>
      <c r="AN2016" s="21"/>
    </row>
    <row r="2017" spans="1:40" ht="14.5">
      <c r="A2017" s="74"/>
      <c r="B2017" s="74"/>
      <c r="C2017" s="74"/>
      <c r="D2017" s="74"/>
      <c r="E2017" s="74"/>
      <c r="F2017" s="74"/>
      <c r="G2017" s="74"/>
      <c r="H2017" s="74"/>
      <c r="I2017" s="74"/>
      <c r="J2017" s="74"/>
      <c r="K2017" s="74"/>
      <c r="L2017" s="74"/>
      <c r="M2017" s="74"/>
      <c r="N2017" s="74"/>
      <c r="O2017" s="74"/>
      <c r="P2017" s="74"/>
      <c r="Q2017" s="74"/>
      <c r="R2017" s="74"/>
      <c r="S2017" s="74"/>
      <c r="T2017" s="74"/>
      <c r="U2017" s="74"/>
      <c r="V2017" s="21"/>
      <c r="W2017" s="21"/>
      <c r="X2017" s="21"/>
      <c r="Y2017" s="21"/>
      <c r="Z2017" s="21"/>
      <c r="AA2017" s="21"/>
      <c r="AB2017" s="21"/>
      <c r="AC2017" s="21"/>
      <c r="AD2017" s="21"/>
      <c r="AE2017" s="21"/>
      <c r="AF2017" s="21"/>
      <c r="AG2017" s="21"/>
      <c r="AH2017" s="21"/>
      <c r="AI2017" s="21"/>
      <c r="AJ2017" s="21"/>
      <c r="AK2017" s="21"/>
      <c r="AL2017" s="21"/>
      <c r="AM2017" s="21"/>
      <c r="AN2017" s="21"/>
    </row>
    <row r="2018" spans="1:40" ht="14.5">
      <c r="A2018" s="74"/>
      <c r="B2018" s="74"/>
      <c r="C2018" s="74"/>
      <c r="D2018" s="74"/>
      <c r="E2018" s="74"/>
      <c r="F2018" s="74"/>
      <c r="G2018" s="74"/>
      <c r="H2018" s="74"/>
      <c r="I2018" s="74"/>
      <c r="J2018" s="74"/>
      <c r="K2018" s="74"/>
      <c r="L2018" s="74"/>
      <c r="M2018" s="74"/>
      <c r="N2018" s="74"/>
      <c r="O2018" s="74"/>
      <c r="P2018" s="74"/>
      <c r="Q2018" s="74"/>
      <c r="R2018" s="74"/>
      <c r="S2018" s="74"/>
      <c r="T2018" s="74"/>
      <c r="U2018" s="74"/>
      <c r="V2018" s="21"/>
      <c r="W2018" s="21"/>
      <c r="X2018" s="21"/>
      <c r="Y2018" s="21"/>
      <c r="Z2018" s="21"/>
      <c r="AA2018" s="21"/>
      <c r="AB2018" s="21"/>
      <c r="AC2018" s="21"/>
      <c r="AD2018" s="21"/>
      <c r="AE2018" s="21"/>
      <c r="AF2018" s="21"/>
      <c r="AG2018" s="21"/>
      <c r="AH2018" s="21"/>
      <c r="AI2018" s="21"/>
      <c r="AJ2018" s="21"/>
      <c r="AK2018" s="21"/>
      <c r="AL2018" s="21"/>
      <c r="AM2018" s="21"/>
      <c r="AN2018" s="21"/>
    </row>
    <row r="2019" spans="1:40" ht="14.5">
      <c r="A2019" s="74"/>
      <c r="B2019" s="74"/>
      <c r="C2019" s="74"/>
      <c r="D2019" s="74"/>
      <c r="E2019" s="74"/>
      <c r="F2019" s="74"/>
      <c r="G2019" s="74"/>
      <c r="H2019" s="74"/>
      <c r="I2019" s="74"/>
      <c r="J2019" s="74"/>
      <c r="K2019" s="74"/>
      <c r="L2019" s="74"/>
      <c r="M2019" s="74"/>
      <c r="N2019" s="74"/>
      <c r="O2019" s="74"/>
      <c r="P2019" s="74"/>
      <c r="Q2019" s="74"/>
      <c r="R2019" s="74"/>
      <c r="S2019" s="74"/>
      <c r="T2019" s="74"/>
      <c r="U2019" s="74"/>
      <c r="V2019" s="21"/>
      <c r="W2019" s="21"/>
      <c r="X2019" s="21"/>
      <c r="Y2019" s="21"/>
      <c r="Z2019" s="21"/>
      <c r="AA2019" s="21"/>
      <c r="AB2019" s="21"/>
      <c r="AC2019" s="21"/>
      <c r="AD2019" s="21"/>
      <c r="AE2019" s="21"/>
      <c r="AF2019" s="21"/>
      <c r="AG2019" s="21"/>
      <c r="AH2019" s="21"/>
      <c r="AI2019" s="21"/>
      <c r="AJ2019" s="21"/>
      <c r="AK2019" s="21"/>
      <c r="AL2019" s="21"/>
      <c r="AM2019" s="21"/>
      <c r="AN2019" s="21"/>
    </row>
    <row r="2020" spans="1:40" ht="14.5">
      <c r="A2020" s="74"/>
      <c r="B2020" s="74"/>
      <c r="C2020" s="74"/>
      <c r="D2020" s="74"/>
      <c r="E2020" s="74"/>
      <c r="F2020" s="74"/>
      <c r="G2020" s="74"/>
      <c r="H2020" s="74"/>
      <c r="I2020" s="74"/>
      <c r="J2020" s="74"/>
      <c r="K2020" s="74"/>
      <c r="L2020" s="74"/>
      <c r="M2020" s="74"/>
      <c r="N2020" s="74"/>
      <c r="O2020" s="74"/>
      <c r="P2020" s="74"/>
      <c r="Q2020" s="74"/>
      <c r="R2020" s="74"/>
      <c r="S2020" s="74"/>
      <c r="T2020" s="74"/>
      <c r="U2020" s="74"/>
      <c r="V2020" s="21"/>
      <c r="W2020" s="21"/>
      <c r="X2020" s="21"/>
      <c r="Y2020" s="21"/>
      <c r="Z2020" s="21"/>
      <c r="AA2020" s="21"/>
      <c r="AB2020" s="21"/>
      <c r="AC2020" s="21"/>
      <c r="AD2020" s="21"/>
      <c r="AE2020" s="21"/>
      <c r="AF2020" s="21"/>
      <c r="AG2020" s="21"/>
      <c r="AH2020" s="21"/>
      <c r="AI2020" s="21"/>
      <c r="AJ2020" s="21"/>
      <c r="AK2020" s="21"/>
      <c r="AL2020" s="21"/>
      <c r="AM2020" s="21"/>
      <c r="AN2020" s="21"/>
    </row>
    <row r="2021" spans="1:40" ht="14.5">
      <c r="A2021" s="74"/>
      <c r="B2021" s="74"/>
      <c r="C2021" s="74"/>
      <c r="D2021" s="74"/>
      <c r="E2021" s="74"/>
      <c r="F2021" s="74"/>
      <c r="G2021" s="74"/>
      <c r="H2021" s="74"/>
      <c r="I2021" s="74"/>
      <c r="J2021" s="74"/>
      <c r="K2021" s="74"/>
      <c r="L2021" s="74"/>
      <c r="M2021" s="74"/>
      <c r="N2021" s="74"/>
      <c r="O2021" s="74"/>
      <c r="P2021" s="74"/>
      <c r="Q2021" s="74"/>
      <c r="R2021" s="74"/>
      <c r="S2021" s="74"/>
      <c r="T2021" s="74"/>
      <c r="U2021" s="74"/>
      <c r="V2021" s="21"/>
      <c r="W2021" s="21"/>
      <c r="X2021" s="21"/>
      <c r="Y2021" s="21"/>
      <c r="Z2021" s="21"/>
      <c r="AA2021" s="21"/>
      <c r="AB2021" s="21"/>
      <c r="AC2021" s="21"/>
      <c r="AD2021" s="21"/>
      <c r="AE2021" s="21"/>
      <c r="AF2021" s="21"/>
      <c r="AG2021" s="21"/>
      <c r="AH2021" s="21"/>
      <c r="AI2021" s="21"/>
      <c r="AJ2021" s="21"/>
      <c r="AK2021" s="21"/>
      <c r="AL2021" s="21"/>
      <c r="AM2021" s="21"/>
      <c r="AN2021" s="21"/>
    </row>
    <row r="2022" spans="1:40" ht="14.5">
      <c r="A2022" s="74"/>
      <c r="B2022" s="74"/>
      <c r="C2022" s="74"/>
      <c r="D2022" s="74"/>
      <c r="E2022" s="74"/>
      <c r="F2022" s="74"/>
      <c r="G2022" s="74"/>
      <c r="H2022" s="74"/>
      <c r="I2022" s="74"/>
      <c r="J2022" s="74"/>
      <c r="K2022" s="74"/>
      <c r="L2022" s="74"/>
      <c r="M2022" s="74"/>
      <c r="N2022" s="74"/>
      <c r="O2022" s="74"/>
      <c r="P2022" s="74"/>
      <c r="Q2022" s="74"/>
      <c r="R2022" s="74"/>
      <c r="S2022" s="74"/>
      <c r="T2022" s="74"/>
      <c r="U2022" s="74"/>
      <c r="V2022" s="21"/>
      <c r="W2022" s="21"/>
      <c r="X2022" s="21"/>
      <c r="Y2022" s="21"/>
      <c r="Z2022" s="21"/>
      <c r="AA2022" s="21"/>
      <c r="AB2022" s="21"/>
      <c r="AC2022" s="21"/>
      <c r="AD2022" s="21"/>
      <c r="AE2022" s="21"/>
      <c r="AF2022" s="21"/>
      <c r="AG2022" s="21"/>
      <c r="AH2022" s="21"/>
      <c r="AI2022" s="21"/>
      <c r="AJ2022" s="21"/>
      <c r="AK2022" s="21"/>
      <c r="AL2022" s="21"/>
      <c r="AM2022" s="21"/>
      <c r="AN2022" s="21"/>
    </row>
    <row r="2023" spans="1:40" ht="14.5">
      <c r="A2023" s="74"/>
      <c r="B2023" s="74"/>
      <c r="C2023" s="74"/>
      <c r="D2023" s="74"/>
      <c r="E2023" s="74"/>
      <c r="F2023" s="74"/>
      <c r="G2023" s="74"/>
      <c r="H2023" s="74"/>
      <c r="I2023" s="74"/>
      <c r="J2023" s="74"/>
      <c r="K2023" s="74"/>
      <c r="L2023" s="74"/>
      <c r="M2023" s="74"/>
      <c r="N2023" s="74"/>
      <c r="O2023" s="74"/>
      <c r="P2023" s="74"/>
      <c r="Q2023" s="74"/>
      <c r="R2023" s="74"/>
      <c r="S2023" s="74"/>
      <c r="T2023" s="74"/>
      <c r="U2023" s="74"/>
      <c r="V2023" s="21"/>
      <c r="W2023" s="21"/>
      <c r="X2023" s="21"/>
      <c r="Y2023" s="21"/>
      <c r="Z2023" s="21"/>
      <c r="AA2023" s="21"/>
      <c r="AB2023" s="21"/>
      <c r="AC2023" s="21"/>
      <c r="AD2023" s="21"/>
      <c r="AE2023" s="21"/>
      <c r="AF2023" s="21"/>
      <c r="AG2023" s="21"/>
      <c r="AH2023" s="21"/>
      <c r="AI2023" s="21"/>
      <c r="AJ2023" s="21"/>
      <c r="AK2023" s="21"/>
      <c r="AL2023" s="21"/>
      <c r="AM2023" s="21"/>
      <c r="AN2023" s="21"/>
    </row>
    <row r="2024" spans="1:40" ht="14.5">
      <c r="A2024" s="74"/>
      <c r="B2024" s="74"/>
      <c r="C2024" s="74"/>
      <c r="D2024" s="74"/>
      <c r="E2024" s="74"/>
      <c r="F2024" s="74"/>
      <c r="G2024" s="74"/>
      <c r="H2024" s="74"/>
      <c r="I2024" s="74"/>
      <c r="J2024" s="74"/>
      <c r="K2024" s="74"/>
      <c r="L2024" s="74"/>
      <c r="M2024" s="74"/>
      <c r="N2024" s="74"/>
      <c r="O2024" s="74"/>
      <c r="P2024" s="74"/>
      <c r="Q2024" s="74"/>
      <c r="R2024" s="74"/>
      <c r="S2024" s="74"/>
      <c r="T2024" s="74"/>
      <c r="U2024" s="74"/>
      <c r="V2024" s="21"/>
      <c r="W2024" s="21"/>
      <c r="X2024" s="21"/>
      <c r="Y2024" s="21"/>
      <c r="Z2024" s="21"/>
      <c r="AA2024" s="21"/>
      <c r="AB2024" s="21"/>
      <c r="AC2024" s="21"/>
      <c r="AD2024" s="21"/>
      <c r="AE2024" s="21"/>
      <c r="AF2024" s="21"/>
      <c r="AG2024" s="21"/>
      <c r="AH2024" s="21"/>
      <c r="AI2024" s="21"/>
      <c r="AJ2024" s="21"/>
      <c r="AK2024" s="21"/>
      <c r="AL2024" s="21"/>
      <c r="AM2024" s="21"/>
      <c r="AN2024" s="21"/>
    </row>
    <row r="2025" spans="1:40" ht="14.5">
      <c r="A2025" s="74"/>
      <c r="B2025" s="74"/>
      <c r="C2025" s="74"/>
      <c r="D2025" s="74"/>
      <c r="E2025" s="74"/>
      <c r="F2025" s="74"/>
      <c r="G2025" s="74"/>
      <c r="H2025" s="74"/>
      <c r="I2025" s="74"/>
      <c r="J2025" s="74"/>
      <c r="K2025" s="74"/>
      <c r="L2025" s="74"/>
      <c r="M2025" s="74"/>
      <c r="N2025" s="74"/>
      <c r="O2025" s="74"/>
      <c r="P2025" s="74"/>
      <c r="Q2025" s="74"/>
      <c r="R2025" s="74"/>
      <c r="S2025" s="74"/>
      <c r="T2025" s="74"/>
      <c r="U2025" s="74"/>
      <c r="V2025" s="21"/>
      <c r="W2025" s="21"/>
      <c r="X2025" s="21"/>
      <c r="Y2025" s="21"/>
      <c r="Z2025" s="21"/>
      <c r="AA2025" s="21"/>
      <c r="AB2025" s="21"/>
      <c r="AC2025" s="21"/>
      <c r="AD2025" s="21"/>
      <c r="AE2025" s="21"/>
      <c r="AF2025" s="21"/>
      <c r="AG2025" s="21"/>
      <c r="AH2025" s="21"/>
      <c r="AI2025" s="21"/>
      <c r="AJ2025" s="21"/>
      <c r="AK2025" s="21"/>
      <c r="AL2025" s="21"/>
      <c r="AM2025" s="21"/>
      <c r="AN2025" s="21"/>
    </row>
    <row r="2026" spans="1:40" ht="14.5">
      <c r="A2026" s="74"/>
      <c r="B2026" s="74"/>
      <c r="C2026" s="74"/>
      <c r="D2026" s="74"/>
      <c r="E2026" s="74"/>
      <c r="F2026" s="74"/>
      <c r="G2026" s="74"/>
      <c r="H2026" s="74"/>
      <c r="I2026" s="74"/>
      <c r="J2026" s="74"/>
      <c r="K2026" s="74"/>
      <c r="L2026" s="74"/>
      <c r="M2026" s="74"/>
      <c r="N2026" s="74"/>
      <c r="O2026" s="74"/>
      <c r="P2026" s="74"/>
      <c r="Q2026" s="74"/>
      <c r="R2026" s="74"/>
      <c r="S2026" s="74"/>
      <c r="T2026" s="74"/>
      <c r="U2026" s="74"/>
      <c r="V2026" s="21"/>
      <c r="W2026" s="21"/>
      <c r="X2026" s="21"/>
      <c r="Y2026" s="21"/>
      <c r="Z2026" s="21"/>
      <c r="AA2026" s="21"/>
      <c r="AB2026" s="21"/>
      <c r="AC2026" s="21"/>
      <c r="AD2026" s="21"/>
      <c r="AE2026" s="21"/>
      <c r="AF2026" s="21"/>
      <c r="AG2026" s="21"/>
      <c r="AH2026" s="21"/>
      <c r="AI2026" s="21"/>
      <c r="AJ2026" s="21"/>
      <c r="AK2026" s="21"/>
      <c r="AL2026" s="21"/>
      <c r="AM2026" s="21"/>
      <c r="AN2026" s="21"/>
    </row>
    <row r="2027" spans="1:40" ht="14.5">
      <c r="A2027" s="74"/>
      <c r="B2027" s="74"/>
      <c r="C2027" s="74"/>
      <c r="D2027" s="74"/>
      <c r="E2027" s="74"/>
      <c r="F2027" s="74"/>
      <c r="G2027" s="74"/>
      <c r="H2027" s="74"/>
      <c r="I2027" s="74"/>
      <c r="J2027" s="74"/>
      <c r="K2027" s="74"/>
      <c r="L2027" s="74"/>
      <c r="M2027" s="74"/>
      <c r="N2027" s="74"/>
      <c r="O2027" s="74"/>
      <c r="P2027" s="74"/>
      <c r="Q2027" s="74"/>
      <c r="R2027" s="74"/>
      <c r="S2027" s="74"/>
      <c r="T2027" s="74"/>
      <c r="U2027" s="74"/>
      <c r="V2027" s="21"/>
      <c r="W2027" s="21"/>
      <c r="X2027" s="21"/>
      <c r="Y2027" s="21"/>
      <c r="Z2027" s="21"/>
      <c r="AA2027" s="21"/>
      <c r="AB2027" s="21"/>
      <c r="AC2027" s="21"/>
      <c r="AD2027" s="21"/>
      <c r="AE2027" s="21"/>
      <c r="AF2027" s="21"/>
      <c r="AG2027" s="21"/>
      <c r="AH2027" s="21"/>
      <c r="AI2027" s="21"/>
      <c r="AJ2027" s="21"/>
      <c r="AK2027" s="21"/>
      <c r="AL2027" s="21"/>
      <c r="AM2027" s="21"/>
      <c r="AN2027" s="21"/>
    </row>
    <row r="2028" spans="1:40" ht="14.5">
      <c r="A2028" s="74"/>
      <c r="B2028" s="74"/>
      <c r="C2028" s="74"/>
      <c r="D2028" s="74"/>
      <c r="E2028" s="74"/>
      <c r="F2028" s="74"/>
      <c r="G2028" s="74"/>
      <c r="H2028" s="74"/>
      <c r="I2028" s="74"/>
      <c r="J2028" s="74"/>
      <c r="K2028" s="74"/>
      <c r="L2028" s="74"/>
      <c r="M2028" s="74"/>
      <c r="N2028" s="74"/>
      <c r="O2028" s="74"/>
      <c r="P2028" s="74"/>
      <c r="Q2028" s="74"/>
      <c r="R2028" s="74"/>
      <c r="S2028" s="74"/>
      <c r="T2028" s="74"/>
      <c r="U2028" s="74"/>
      <c r="V2028" s="21"/>
      <c r="W2028" s="21"/>
      <c r="X2028" s="21"/>
      <c r="Y2028" s="21"/>
      <c r="Z2028" s="21"/>
      <c r="AA2028" s="21"/>
      <c r="AB2028" s="21"/>
      <c r="AC2028" s="21"/>
      <c r="AD2028" s="21"/>
      <c r="AE2028" s="21"/>
      <c r="AF2028" s="21"/>
      <c r="AG2028" s="21"/>
      <c r="AH2028" s="21"/>
      <c r="AI2028" s="21"/>
      <c r="AJ2028" s="21"/>
      <c r="AK2028" s="21"/>
      <c r="AL2028" s="21"/>
      <c r="AM2028" s="21"/>
      <c r="AN2028" s="21"/>
    </row>
    <row r="2029" spans="1:40" ht="14.5">
      <c r="A2029" s="74"/>
      <c r="B2029" s="74"/>
      <c r="C2029" s="74"/>
      <c r="D2029" s="74"/>
      <c r="E2029" s="74"/>
      <c r="F2029" s="74"/>
      <c r="G2029" s="74"/>
      <c r="H2029" s="74"/>
      <c r="I2029" s="74"/>
      <c r="J2029" s="74"/>
      <c r="K2029" s="74"/>
      <c r="L2029" s="74"/>
      <c r="M2029" s="74"/>
      <c r="N2029" s="74"/>
      <c r="O2029" s="74"/>
      <c r="P2029" s="74"/>
      <c r="Q2029" s="74"/>
      <c r="R2029" s="74"/>
      <c r="S2029" s="74"/>
      <c r="T2029" s="74"/>
      <c r="U2029" s="74"/>
      <c r="V2029" s="21"/>
      <c r="W2029" s="21"/>
      <c r="X2029" s="21"/>
      <c r="Y2029" s="21"/>
      <c r="Z2029" s="21"/>
      <c r="AA2029" s="21"/>
      <c r="AB2029" s="21"/>
      <c r="AC2029" s="21"/>
      <c r="AD2029" s="21"/>
      <c r="AE2029" s="21"/>
      <c r="AF2029" s="21"/>
      <c r="AG2029" s="21"/>
      <c r="AH2029" s="21"/>
      <c r="AI2029" s="21"/>
      <c r="AJ2029" s="21"/>
      <c r="AK2029" s="21"/>
      <c r="AL2029" s="21"/>
      <c r="AM2029" s="21"/>
      <c r="AN2029" s="21"/>
    </row>
    <row r="2030" spans="1:40" ht="14.5">
      <c r="A2030" s="74"/>
      <c r="B2030" s="74"/>
      <c r="C2030" s="74"/>
      <c r="D2030" s="74"/>
      <c r="E2030" s="74"/>
      <c r="F2030" s="74"/>
      <c r="G2030" s="74"/>
      <c r="H2030" s="74"/>
      <c r="I2030" s="74"/>
      <c r="J2030" s="74"/>
      <c r="K2030" s="74"/>
      <c r="L2030" s="74"/>
      <c r="M2030" s="74"/>
      <c r="N2030" s="74"/>
      <c r="O2030" s="74"/>
      <c r="P2030" s="74"/>
      <c r="Q2030" s="74"/>
      <c r="R2030" s="74"/>
      <c r="S2030" s="74"/>
      <c r="T2030" s="74"/>
      <c r="U2030" s="74"/>
      <c r="V2030" s="21"/>
      <c r="W2030" s="21"/>
      <c r="X2030" s="21"/>
      <c r="Y2030" s="21"/>
      <c r="Z2030" s="21"/>
      <c r="AA2030" s="21"/>
      <c r="AB2030" s="21"/>
      <c r="AC2030" s="21"/>
      <c r="AD2030" s="21"/>
      <c r="AE2030" s="21"/>
      <c r="AF2030" s="21"/>
      <c r="AG2030" s="21"/>
      <c r="AH2030" s="21"/>
      <c r="AI2030" s="21"/>
      <c r="AJ2030" s="21"/>
      <c r="AK2030" s="21"/>
      <c r="AL2030" s="21"/>
      <c r="AM2030" s="21"/>
      <c r="AN2030" s="21"/>
    </row>
    <row r="2031" spans="1:40" ht="14.5">
      <c r="A2031" s="74"/>
      <c r="B2031" s="74"/>
      <c r="C2031" s="74"/>
      <c r="D2031" s="74"/>
      <c r="E2031" s="74"/>
      <c r="F2031" s="74"/>
      <c r="G2031" s="74"/>
      <c r="H2031" s="74"/>
      <c r="I2031" s="74"/>
      <c r="J2031" s="74"/>
      <c r="K2031" s="74"/>
      <c r="L2031" s="74"/>
      <c r="M2031" s="74"/>
      <c r="N2031" s="74"/>
      <c r="O2031" s="74"/>
      <c r="P2031" s="74"/>
      <c r="Q2031" s="74"/>
      <c r="R2031" s="74"/>
      <c r="S2031" s="74"/>
      <c r="T2031" s="74"/>
      <c r="U2031" s="74"/>
      <c r="V2031" s="21"/>
      <c r="W2031" s="21"/>
      <c r="X2031" s="21"/>
      <c r="Y2031" s="21"/>
      <c r="Z2031" s="21"/>
      <c r="AA2031" s="21"/>
      <c r="AB2031" s="21"/>
      <c r="AC2031" s="21"/>
      <c r="AD2031" s="21"/>
      <c r="AE2031" s="21"/>
      <c r="AF2031" s="21"/>
      <c r="AG2031" s="21"/>
      <c r="AH2031" s="21"/>
      <c r="AI2031" s="21"/>
      <c r="AJ2031" s="21"/>
      <c r="AK2031" s="21"/>
      <c r="AL2031" s="21"/>
      <c r="AM2031" s="21"/>
      <c r="AN2031" s="21"/>
    </row>
    <row r="2032" spans="1:40" ht="14.5">
      <c r="A2032" s="74"/>
      <c r="B2032" s="74"/>
      <c r="C2032" s="74"/>
      <c r="D2032" s="74"/>
      <c r="E2032" s="74"/>
      <c r="F2032" s="74"/>
      <c r="G2032" s="74"/>
      <c r="H2032" s="74"/>
      <c r="I2032" s="74"/>
      <c r="J2032" s="74"/>
      <c r="K2032" s="74"/>
      <c r="L2032" s="74"/>
      <c r="M2032" s="74"/>
      <c r="N2032" s="74"/>
      <c r="O2032" s="74"/>
      <c r="P2032" s="74"/>
      <c r="Q2032" s="74"/>
      <c r="R2032" s="74"/>
      <c r="S2032" s="74"/>
      <c r="T2032" s="74"/>
      <c r="U2032" s="74"/>
      <c r="V2032" s="21"/>
      <c r="W2032" s="21"/>
      <c r="X2032" s="21"/>
      <c r="Y2032" s="21"/>
      <c r="Z2032" s="21"/>
      <c r="AA2032" s="21"/>
      <c r="AB2032" s="21"/>
      <c r="AC2032" s="21"/>
      <c r="AD2032" s="21"/>
      <c r="AE2032" s="21"/>
      <c r="AF2032" s="21"/>
      <c r="AG2032" s="21"/>
      <c r="AH2032" s="21"/>
      <c r="AI2032" s="21"/>
      <c r="AJ2032" s="21"/>
      <c r="AK2032" s="21"/>
      <c r="AL2032" s="21"/>
      <c r="AM2032" s="21"/>
      <c r="AN2032" s="21"/>
    </row>
    <row r="2033" spans="1:40" ht="14.5">
      <c r="A2033" s="74"/>
      <c r="B2033" s="74"/>
      <c r="C2033" s="74"/>
      <c r="D2033" s="74"/>
      <c r="E2033" s="74"/>
      <c r="F2033" s="74"/>
      <c r="G2033" s="74"/>
      <c r="H2033" s="74"/>
      <c r="I2033" s="74"/>
      <c r="J2033" s="74"/>
      <c r="K2033" s="74"/>
      <c r="L2033" s="74"/>
      <c r="M2033" s="74"/>
      <c r="N2033" s="74"/>
      <c r="O2033" s="74"/>
      <c r="P2033" s="74"/>
      <c r="Q2033" s="74"/>
      <c r="R2033" s="74"/>
      <c r="S2033" s="74"/>
      <c r="T2033" s="74"/>
      <c r="U2033" s="74"/>
      <c r="V2033" s="21"/>
      <c r="W2033" s="21"/>
      <c r="X2033" s="21"/>
      <c r="Y2033" s="21"/>
      <c r="Z2033" s="21"/>
      <c r="AA2033" s="21"/>
      <c r="AB2033" s="21"/>
      <c r="AC2033" s="21"/>
      <c r="AD2033" s="21"/>
      <c r="AE2033" s="21"/>
      <c r="AF2033" s="21"/>
      <c r="AG2033" s="21"/>
      <c r="AH2033" s="21"/>
      <c r="AI2033" s="21"/>
      <c r="AJ2033" s="21"/>
      <c r="AK2033" s="21"/>
      <c r="AL2033" s="21"/>
      <c r="AM2033" s="21"/>
      <c r="AN2033" s="21"/>
    </row>
    <row r="2034" spans="1:40" ht="14.5">
      <c r="A2034" s="74"/>
      <c r="B2034" s="74"/>
      <c r="C2034" s="74"/>
      <c r="D2034" s="74"/>
      <c r="E2034" s="74"/>
      <c r="F2034" s="74"/>
      <c r="G2034" s="74"/>
      <c r="H2034" s="74"/>
      <c r="I2034" s="74"/>
      <c r="J2034" s="74"/>
      <c r="K2034" s="74"/>
      <c r="L2034" s="74"/>
      <c r="M2034" s="74"/>
      <c r="N2034" s="74"/>
      <c r="O2034" s="74"/>
      <c r="P2034" s="74"/>
      <c r="Q2034" s="74"/>
      <c r="R2034" s="74"/>
      <c r="S2034" s="74"/>
      <c r="T2034" s="74"/>
      <c r="U2034" s="74"/>
      <c r="V2034" s="21"/>
      <c r="W2034" s="21"/>
      <c r="X2034" s="21"/>
      <c r="Y2034" s="21"/>
      <c r="Z2034" s="21"/>
      <c r="AA2034" s="21"/>
      <c r="AB2034" s="21"/>
      <c r="AC2034" s="21"/>
      <c r="AD2034" s="21"/>
      <c r="AE2034" s="21"/>
      <c r="AF2034" s="21"/>
      <c r="AG2034" s="21"/>
      <c r="AH2034" s="21"/>
      <c r="AI2034" s="21"/>
      <c r="AJ2034" s="21"/>
      <c r="AK2034" s="21"/>
      <c r="AL2034" s="21"/>
      <c r="AM2034" s="21"/>
      <c r="AN2034" s="21"/>
    </row>
    <row r="2035" spans="1:40" ht="14.5">
      <c r="A2035" s="74"/>
      <c r="B2035" s="74"/>
      <c r="C2035" s="74"/>
      <c r="D2035" s="74"/>
      <c r="E2035" s="74"/>
      <c r="F2035" s="74"/>
      <c r="G2035" s="74"/>
      <c r="H2035" s="74"/>
      <c r="I2035" s="74"/>
      <c r="J2035" s="74"/>
      <c r="K2035" s="74"/>
      <c r="L2035" s="74"/>
      <c r="M2035" s="74"/>
      <c r="N2035" s="74"/>
      <c r="O2035" s="74"/>
      <c r="P2035" s="74"/>
      <c r="Q2035" s="74"/>
      <c r="R2035" s="74"/>
      <c r="S2035" s="74"/>
      <c r="T2035" s="74"/>
      <c r="U2035" s="74"/>
      <c r="V2035" s="21"/>
      <c r="W2035" s="21"/>
      <c r="X2035" s="21"/>
      <c r="Y2035" s="21"/>
      <c r="Z2035" s="21"/>
      <c r="AA2035" s="21"/>
      <c r="AB2035" s="21"/>
      <c r="AC2035" s="21"/>
      <c r="AD2035" s="21"/>
      <c r="AE2035" s="21"/>
      <c r="AF2035" s="21"/>
      <c r="AG2035" s="21"/>
      <c r="AH2035" s="21"/>
      <c r="AI2035" s="21"/>
      <c r="AJ2035" s="21"/>
      <c r="AK2035" s="21"/>
      <c r="AL2035" s="21"/>
      <c r="AM2035" s="21"/>
      <c r="AN2035" s="21"/>
    </row>
    <row r="2036" spans="1:40" ht="14.5">
      <c r="A2036" s="74"/>
      <c r="B2036" s="74"/>
      <c r="C2036" s="74"/>
      <c r="D2036" s="74"/>
      <c r="E2036" s="74"/>
      <c r="F2036" s="74"/>
      <c r="G2036" s="74"/>
      <c r="H2036" s="74"/>
      <c r="I2036" s="74"/>
      <c r="J2036" s="74"/>
      <c r="K2036" s="74"/>
      <c r="L2036" s="74"/>
      <c r="M2036" s="74"/>
      <c r="N2036" s="74"/>
      <c r="O2036" s="74"/>
      <c r="P2036" s="74"/>
      <c r="Q2036" s="74"/>
      <c r="R2036" s="74"/>
      <c r="S2036" s="74"/>
      <c r="T2036" s="74"/>
      <c r="U2036" s="74"/>
      <c r="V2036" s="21"/>
      <c r="W2036" s="21"/>
      <c r="X2036" s="21"/>
      <c r="Y2036" s="21"/>
      <c r="Z2036" s="21"/>
      <c r="AA2036" s="21"/>
      <c r="AB2036" s="21"/>
      <c r="AC2036" s="21"/>
      <c r="AD2036" s="21"/>
      <c r="AE2036" s="21"/>
      <c r="AF2036" s="21"/>
      <c r="AG2036" s="21"/>
      <c r="AH2036" s="21"/>
      <c r="AI2036" s="21"/>
      <c r="AJ2036" s="21"/>
      <c r="AK2036" s="21"/>
      <c r="AL2036" s="21"/>
      <c r="AM2036" s="21"/>
      <c r="AN2036" s="21"/>
    </row>
    <row r="2037" spans="1:40" ht="14.5">
      <c r="A2037" s="74"/>
      <c r="B2037" s="74"/>
      <c r="C2037" s="74"/>
      <c r="D2037" s="74"/>
      <c r="E2037" s="74"/>
      <c r="F2037" s="74"/>
      <c r="G2037" s="74"/>
      <c r="H2037" s="74"/>
      <c r="I2037" s="74"/>
      <c r="J2037" s="74"/>
      <c r="K2037" s="74"/>
      <c r="L2037" s="74"/>
      <c r="M2037" s="74"/>
      <c r="N2037" s="74"/>
      <c r="O2037" s="74"/>
      <c r="P2037" s="74"/>
      <c r="Q2037" s="74"/>
      <c r="R2037" s="74"/>
      <c r="S2037" s="74"/>
      <c r="T2037" s="74"/>
      <c r="U2037" s="74"/>
      <c r="V2037" s="21"/>
      <c r="W2037" s="21"/>
      <c r="X2037" s="21"/>
      <c r="Y2037" s="21"/>
      <c r="Z2037" s="21"/>
      <c r="AA2037" s="21"/>
      <c r="AB2037" s="21"/>
      <c r="AC2037" s="21"/>
      <c r="AD2037" s="21"/>
      <c r="AE2037" s="21"/>
      <c r="AF2037" s="21"/>
      <c r="AG2037" s="21"/>
      <c r="AH2037" s="21"/>
      <c r="AI2037" s="21"/>
      <c r="AJ2037" s="21"/>
      <c r="AK2037" s="21"/>
      <c r="AL2037" s="21"/>
      <c r="AM2037" s="21"/>
      <c r="AN2037" s="21"/>
    </row>
    <row r="2038" spans="1:40" ht="14.5">
      <c r="A2038" s="74"/>
      <c r="B2038" s="74"/>
      <c r="C2038" s="74"/>
      <c r="D2038" s="74"/>
      <c r="E2038" s="74"/>
      <c r="F2038" s="74"/>
      <c r="G2038" s="74"/>
      <c r="H2038" s="74"/>
      <c r="I2038" s="74"/>
      <c r="J2038" s="74"/>
      <c r="K2038" s="74"/>
      <c r="L2038" s="74"/>
      <c r="M2038" s="74"/>
      <c r="N2038" s="74"/>
      <c r="O2038" s="74"/>
      <c r="P2038" s="74"/>
      <c r="Q2038" s="74"/>
      <c r="R2038" s="74"/>
      <c r="S2038" s="74"/>
      <c r="T2038" s="74"/>
      <c r="U2038" s="74"/>
      <c r="V2038" s="21"/>
      <c r="W2038" s="21"/>
      <c r="X2038" s="21"/>
      <c r="Y2038" s="21"/>
      <c r="Z2038" s="21"/>
      <c r="AA2038" s="21"/>
      <c r="AB2038" s="21"/>
      <c r="AC2038" s="21"/>
      <c r="AD2038" s="21"/>
      <c r="AE2038" s="21"/>
      <c r="AF2038" s="21"/>
      <c r="AG2038" s="21"/>
      <c r="AH2038" s="21"/>
      <c r="AI2038" s="21"/>
      <c r="AJ2038" s="21"/>
      <c r="AK2038" s="21"/>
      <c r="AL2038" s="21"/>
      <c r="AM2038" s="21"/>
      <c r="AN2038" s="21"/>
    </row>
    <row r="2039" spans="1:40" ht="14.5">
      <c r="A2039" s="74"/>
      <c r="B2039" s="74"/>
      <c r="C2039" s="74"/>
      <c r="D2039" s="74"/>
      <c r="E2039" s="74"/>
      <c r="F2039" s="74"/>
      <c r="G2039" s="74"/>
      <c r="H2039" s="74"/>
      <c r="I2039" s="74"/>
      <c r="J2039" s="74"/>
      <c r="K2039" s="74"/>
      <c r="L2039" s="74"/>
      <c r="M2039" s="74"/>
      <c r="N2039" s="74"/>
      <c r="O2039" s="74"/>
      <c r="P2039" s="74"/>
      <c r="Q2039" s="74"/>
      <c r="R2039" s="74"/>
      <c r="S2039" s="74"/>
      <c r="T2039" s="74"/>
      <c r="U2039" s="74"/>
      <c r="V2039" s="21"/>
      <c r="W2039" s="21"/>
      <c r="X2039" s="21"/>
      <c r="Y2039" s="21"/>
      <c r="Z2039" s="21"/>
      <c r="AA2039" s="21"/>
      <c r="AB2039" s="21"/>
      <c r="AC2039" s="21"/>
      <c r="AD2039" s="21"/>
      <c r="AE2039" s="21"/>
      <c r="AF2039" s="21"/>
      <c r="AG2039" s="21"/>
      <c r="AH2039" s="21"/>
      <c r="AI2039" s="21"/>
      <c r="AJ2039" s="21"/>
      <c r="AK2039" s="21"/>
      <c r="AL2039" s="21"/>
      <c r="AM2039" s="21"/>
      <c r="AN2039" s="21"/>
    </row>
    <row r="2040" spans="1:40" ht="14.5">
      <c r="A2040" s="74"/>
      <c r="B2040" s="74"/>
      <c r="C2040" s="74"/>
      <c r="D2040" s="74"/>
      <c r="E2040" s="74"/>
      <c r="F2040" s="74"/>
      <c r="G2040" s="74"/>
      <c r="H2040" s="74"/>
      <c r="I2040" s="74"/>
      <c r="J2040" s="74"/>
      <c r="K2040" s="74"/>
      <c r="L2040" s="74"/>
      <c r="M2040" s="74"/>
      <c r="N2040" s="74"/>
      <c r="O2040" s="74"/>
      <c r="P2040" s="74"/>
      <c r="Q2040" s="74"/>
      <c r="R2040" s="74"/>
      <c r="S2040" s="74"/>
      <c r="T2040" s="74"/>
      <c r="U2040" s="74"/>
      <c r="V2040" s="21"/>
      <c r="W2040" s="21"/>
      <c r="X2040" s="21"/>
      <c r="Y2040" s="21"/>
      <c r="Z2040" s="21"/>
      <c r="AA2040" s="21"/>
      <c r="AB2040" s="21"/>
      <c r="AC2040" s="21"/>
      <c r="AD2040" s="21"/>
      <c r="AE2040" s="21"/>
      <c r="AF2040" s="21"/>
      <c r="AG2040" s="21"/>
      <c r="AH2040" s="21"/>
      <c r="AI2040" s="21"/>
      <c r="AJ2040" s="21"/>
      <c r="AK2040" s="21"/>
      <c r="AL2040" s="21"/>
      <c r="AM2040" s="21"/>
      <c r="AN2040" s="21"/>
    </row>
    <row r="2041" spans="1:40" ht="14.5">
      <c r="A2041" s="74"/>
      <c r="B2041" s="74"/>
      <c r="C2041" s="74"/>
      <c r="D2041" s="74"/>
      <c r="E2041" s="74"/>
      <c r="F2041" s="74"/>
      <c r="G2041" s="74"/>
      <c r="H2041" s="74"/>
      <c r="I2041" s="74"/>
      <c r="J2041" s="74"/>
      <c r="K2041" s="74"/>
      <c r="L2041" s="74"/>
      <c r="M2041" s="74"/>
      <c r="N2041" s="74"/>
      <c r="O2041" s="74"/>
      <c r="P2041" s="74"/>
      <c r="Q2041" s="74"/>
      <c r="R2041" s="74"/>
      <c r="S2041" s="74"/>
      <c r="T2041" s="74"/>
      <c r="U2041" s="74"/>
      <c r="V2041" s="21"/>
      <c r="W2041" s="21"/>
      <c r="X2041" s="21"/>
      <c r="Y2041" s="21"/>
      <c r="Z2041" s="21"/>
      <c r="AA2041" s="21"/>
      <c r="AB2041" s="21"/>
      <c r="AC2041" s="21"/>
      <c r="AD2041" s="21"/>
      <c r="AE2041" s="21"/>
      <c r="AF2041" s="21"/>
      <c r="AG2041" s="21"/>
      <c r="AH2041" s="21"/>
      <c r="AI2041" s="21"/>
      <c r="AJ2041" s="21"/>
      <c r="AK2041" s="21"/>
      <c r="AL2041" s="21"/>
      <c r="AM2041" s="21"/>
      <c r="AN2041" s="21"/>
    </row>
    <row r="2042" spans="1:40" ht="14.5">
      <c r="A2042" s="74"/>
      <c r="B2042" s="74"/>
      <c r="C2042" s="74"/>
      <c r="D2042" s="74"/>
      <c r="E2042" s="74"/>
      <c r="F2042" s="74"/>
      <c r="G2042" s="74"/>
      <c r="H2042" s="74"/>
      <c r="I2042" s="74"/>
      <c r="J2042" s="74"/>
      <c r="K2042" s="74"/>
      <c r="L2042" s="74"/>
      <c r="M2042" s="74"/>
      <c r="N2042" s="74"/>
      <c r="O2042" s="74"/>
      <c r="P2042" s="74"/>
      <c r="Q2042" s="74"/>
      <c r="R2042" s="74"/>
      <c r="S2042" s="74"/>
      <c r="T2042" s="74"/>
      <c r="U2042" s="74"/>
      <c r="V2042" s="21"/>
      <c r="W2042" s="21"/>
      <c r="X2042" s="21"/>
      <c r="Y2042" s="21"/>
      <c r="Z2042" s="21"/>
      <c r="AA2042" s="21"/>
      <c r="AB2042" s="21"/>
      <c r="AC2042" s="21"/>
      <c r="AD2042" s="21"/>
      <c r="AE2042" s="21"/>
      <c r="AF2042" s="21"/>
      <c r="AG2042" s="21"/>
      <c r="AH2042" s="21"/>
      <c r="AI2042" s="21"/>
      <c r="AJ2042" s="21"/>
      <c r="AK2042" s="21"/>
      <c r="AL2042" s="21"/>
      <c r="AM2042" s="21"/>
      <c r="AN2042" s="21"/>
    </row>
    <row r="2043" spans="1:40" ht="14.5">
      <c r="A2043" s="74"/>
      <c r="B2043" s="74"/>
      <c r="C2043" s="74"/>
      <c r="D2043" s="74"/>
      <c r="E2043" s="74"/>
      <c r="F2043" s="74"/>
      <c r="G2043" s="74"/>
      <c r="H2043" s="74"/>
      <c r="I2043" s="74"/>
      <c r="J2043" s="74"/>
      <c r="K2043" s="74"/>
      <c r="L2043" s="74"/>
      <c r="M2043" s="74"/>
      <c r="N2043" s="74"/>
      <c r="O2043" s="74"/>
      <c r="P2043" s="74"/>
      <c r="Q2043" s="74"/>
      <c r="R2043" s="74"/>
      <c r="S2043" s="74"/>
      <c r="T2043" s="74"/>
      <c r="U2043" s="74"/>
      <c r="V2043" s="21"/>
      <c r="W2043" s="21"/>
      <c r="X2043" s="21"/>
      <c r="Y2043" s="21"/>
      <c r="Z2043" s="21"/>
      <c r="AA2043" s="21"/>
      <c r="AB2043" s="21"/>
      <c r="AC2043" s="21"/>
      <c r="AD2043" s="21"/>
      <c r="AE2043" s="21"/>
      <c r="AF2043" s="21"/>
      <c r="AG2043" s="21"/>
      <c r="AH2043" s="21"/>
      <c r="AI2043" s="21"/>
      <c r="AJ2043" s="21"/>
      <c r="AK2043" s="21"/>
      <c r="AL2043" s="21"/>
      <c r="AM2043" s="21"/>
      <c r="AN2043" s="21"/>
    </row>
    <row r="2044" spans="1:40" ht="14.5">
      <c r="A2044" s="74"/>
      <c r="B2044" s="74"/>
      <c r="C2044" s="74"/>
      <c r="D2044" s="74"/>
      <c r="E2044" s="74"/>
      <c r="F2044" s="74"/>
      <c r="G2044" s="74"/>
      <c r="H2044" s="74"/>
      <c r="I2044" s="74"/>
      <c r="J2044" s="74"/>
      <c r="K2044" s="74"/>
      <c r="L2044" s="74"/>
      <c r="M2044" s="74"/>
      <c r="N2044" s="74"/>
      <c r="O2044" s="74"/>
      <c r="P2044" s="74"/>
      <c r="Q2044" s="74"/>
      <c r="R2044" s="74"/>
      <c r="S2044" s="74"/>
      <c r="T2044" s="74"/>
      <c r="U2044" s="74"/>
      <c r="V2044" s="21"/>
      <c r="W2044" s="21"/>
      <c r="X2044" s="21"/>
      <c r="Y2044" s="21"/>
      <c r="Z2044" s="21"/>
      <c r="AA2044" s="21"/>
      <c r="AB2044" s="21"/>
      <c r="AC2044" s="21"/>
      <c r="AD2044" s="21"/>
      <c r="AE2044" s="21"/>
      <c r="AF2044" s="21"/>
      <c r="AG2044" s="21"/>
      <c r="AH2044" s="21"/>
      <c r="AI2044" s="21"/>
      <c r="AJ2044" s="21"/>
      <c r="AK2044" s="21"/>
      <c r="AL2044" s="21"/>
      <c r="AM2044" s="21"/>
      <c r="AN2044" s="21"/>
    </row>
    <row r="2045" spans="1:40" ht="14.5">
      <c r="A2045" s="74"/>
      <c r="B2045" s="74"/>
      <c r="C2045" s="74"/>
      <c r="D2045" s="74"/>
      <c r="E2045" s="74"/>
      <c r="F2045" s="74"/>
      <c r="G2045" s="74"/>
      <c r="H2045" s="74"/>
      <c r="I2045" s="74"/>
      <c r="J2045" s="74"/>
      <c r="K2045" s="74"/>
      <c r="L2045" s="74"/>
      <c r="M2045" s="74"/>
      <c r="N2045" s="74"/>
      <c r="O2045" s="74"/>
      <c r="P2045" s="74"/>
      <c r="Q2045" s="74"/>
      <c r="R2045" s="74"/>
      <c r="S2045" s="74"/>
      <c r="T2045" s="74"/>
      <c r="U2045" s="74"/>
      <c r="V2045" s="21"/>
      <c r="W2045" s="21"/>
      <c r="X2045" s="21"/>
      <c r="Y2045" s="21"/>
      <c r="Z2045" s="21"/>
      <c r="AA2045" s="21"/>
      <c r="AB2045" s="21"/>
      <c r="AC2045" s="21"/>
      <c r="AD2045" s="21"/>
      <c r="AE2045" s="21"/>
      <c r="AF2045" s="21"/>
      <c r="AG2045" s="21"/>
      <c r="AH2045" s="21"/>
      <c r="AI2045" s="21"/>
      <c r="AJ2045" s="21"/>
      <c r="AK2045" s="21"/>
      <c r="AL2045" s="21"/>
      <c r="AM2045" s="21"/>
      <c r="AN2045" s="21"/>
    </row>
    <row r="2046" spans="1:40" ht="14.5">
      <c r="A2046" s="74"/>
      <c r="B2046" s="74"/>
      <c r="C2046" s="74"/>
      <c r="D2046" s="74"/>
      <c r="E2046" s="74"/>
      <c r="F2046" s="74"/>
      <c r="G2046" s="74"/>
      <c r="H2046" s="74"/>
      <c r="I2046" s="74"/>
      <c r="J2046" s="74"/>
      <c r="K2046" s="74"/>
      <c r="L2046" s="74"/>
      <c r="M2046" s="74"/>
      <c r="N2046" s="74"/>
      <c r="O2046" s="74"/>
      <c r="P2046" s="74"/>
      <c r="Q2046" s="74"/>
      <c r="R2046" s="74"/>
      <c r="S2046" s="74"/>
      <c r="T2046" s="74"/>
      <c r="U2046" s="74"/>
      <c r="V2046" s="21"/>
      <c r="W2046" s="21"/>
      <c r="X2046" s="21"/>
      <c r="Y2046" s="21"/>
      <c r="Z2046" s="21"/>
      <c r="AA2046" s="21"/>
      <c r="AB2046" s="21"/>
      <c r="AC2046" s="21"/>
      <c r="AD2046" s="21"/>
      <c r="AE2046" s="21"/>
      <c r="AF2046" s="21"/>
      <c r="AG2046" s="21"/>
      <c r="AH2046" s="21"/>
      <c r="AI2046" s="21"/>
      <c r="AJ2046" s="21"/>
      <c r="AK2046" s="21"/>
      <c r="AL2046" s="21"/>
      <c r="AM2046" s="21"/>
      <c r="AN2046" s="21"/>
    </row>
    <row r="2047" spans="1:40" ht="14.5">
      <c r="A2047" s="74"/>
      <c r="B2047" s="74"/>
      <c r="C2047" s="74"/>
      <c r="D2047" s="74"/>
      <c r="E2047" s="74"/>
      <c r="F2047" s="74"/>
      <c r="G2047" s="74"/>
      <c r="H2047" s="74"/>
      <c r="I2047" s="74"/>
      <c r="J2047" s="74"/>
      <c r="K2047" s="74"/>
      <c r="L2047" s="74"/>
      <c r="M2047" s="74"/>
      <c r="N2047" s="74"/>
      <c r="O2047" s="74"/>
      <c r="P2047" s="74"/>
      <c r="Q2047" s="74"/>
      <c r="R2047" s="74"/>
      <c r="S2047" s="74"/>
      <c r="T2047" s="74"/>
      <c r="U2047" s="74"/>
      <c r="V2047" s="21"/>
      <c r="W2047" s="21"/>
      <c r="X2047" s="21"/>
      <c r="Y2047" s="21"/>
      <c r="Z2047" s="21"/>
      <c r="AA2047" s="21"/>
      <c r="AB2047" s="21"/>
      <c r="AC2047" s="21"/>
      <c r="AD2047" s="21"/>
      <c r="AE2047" s="21"/>
      <c r="AF2047" s="21"/>
      <c r="AG2047" s="21"/>
      <c r="AH2047" s="21"/>
      <c r="AI2047" s="21"/>
      <c r="AJ2047" s="21"/>
      <c r="AK2047" s="21"/>
      <c r="AL2047" s="21"/>
      <c r="AM2047" s="21"/>
      <c r="AN2047" s="21"/>
    </row>
    <row r="2048" spans="1:40" ht="14.5">
      <c r="A2048" s="74"/>
      <c r="B2048" s="74"/>
      <c r="C2048" s="74"/>
      <c r="D2048" s="74"/>
      <c r="E2048" s="74"/>
      <c r="F2048" s="74"/>
      <c r="G2048" s="74"/>
      <c r="H2048" s="74"/>
      <c r="I2048" s="74"/>
      <c r="J2048" s="74"/>
      <c r="K2048" s="74"/>
      <c r="L2048" s="74"/>
      <c r="M2048" s="74"/>
      <c r="N2048" s="74"/>
      <c r="O2048" s="74"/>
      <c r="P2048" s="74"/>
      <c r="Q2048" s="74"/>
      <c r="R2048" s="74"/>
      <c r="S2048" s="74"/>
      <c r="T2048" s="74"/>
      <c r="U2048" s="74"/>
      <c r="V2048" s="21"/>
      <c r="W2048" s="21"/>
      <c r="X2048" s="21"/>
      <c r="Y2048" s="21"/>
      <c r="Z2048" s="21"/>
      <c r="AA2048" s="21"/>
      <c r="AB2048" s="21"/>
      <c r="AC2048" s="21"/>
      <c r="AD2048" s="21"/>
      <c r="AE2048" s="21"/>
      <c r="AF2048" s="21"/>
      <c r="AG2048" s="21"/>
      <c r="AH2048" s="21"/>
      <c r="AI2048" s="21"/>
      <c r="AJ2048" s="21"/>
      <c r="AK2048" s="21"/>
      <c r="AL2048" s="21"/>
      <c r="AM2048" s="21"/>
      <c r="AN2048" s="21"/>
    </row>
    <row r="2049" spans="1:40" ht="14.5">
      <c r="A2049" s="74"/>
      <c r="B2049" s="74"/>
      <c r="C2049" s="74"/>
      <c r="D2049" s="74"/>
      <c r="E2049" s="74"/>
      <c r="F2049" s="74"/>
      <c r="G2049" s="74"/>
      <c r="H2049" s="74"/>
      <c r="I2049" s="74"/>
      <c r="J2049" s="74"/>
      <c r="K2049" s="74"/>
      <c r="L2049" s="74"/>
      <c r="M2049" s="74"/>
      <c r="N2049" s="74"/>
      <c r="O2049" s="74"/>
      <c r="P2049" s="74"/>
      <c r="Q2049" s="74"/>
      <c r="R2049" s="74"/>
      <c r="S2049" s="74"/>
      <c r="T2049" s="74"/>
      <c r="U2049" s="74"/>
      <c r="V2049" s="21"/>
      <c r="W2049" s="21"/>
      <c r="X2049" s="21"/>
      <c r="Y2049" s="21"/>
      <c r="Z2049" s="21"/>
      <c r="AA2049" s="21"/>
      <c r="AB2049" s="21"/>
      <c r="AC2049" s="21"/>
      <c r="AD2049" s="21"/>
      <c r="AE2049" s="21"/>
      <c r="AF2049" s="21"/>
      <c r="AG2049" s="21"/>
      <c r="AH2049" s="21"/>
      <c r="AI2049" s="21"/>
      <c r="AJ2049" s="21"/>
      <c r="AK2049" s="21"/>
      <c r="AL2049" s="21"/>
      <c r="AM2049" s="21"/>
      <c r="AN2049" s="21"/>
    </row>
    <row r="2050" spans="1:40" ht="14.5">
      <c r="A2050" s="74"/>
      <c r="B2050" s="74"/>
      <c r="C2050" s="74"/>
      <c r="D2050" s="74"/>
      <c r="E2050" s="74"/>
      <c r="F2050" s="74"/>
      <c r="G2050" s="74"/>
      <c r="H2050" s="74"/>
      <c r="I2050" s="74"/>
      <c r="J2050" s="74"/>
      <c r="K2050" s="74"/>
      <c r="L2050" s="74"/>
      <c r="M2050" s="74"/>
      <c r="N2050" s="74"/>
      <c r="O2050" s="74"/>
      <c r="P2050" s="74"/>
      <c r="Q2050" s="74"/>
      <c r="R2050" s="74"/>
      <c r="S2050" s="74"/>
      <c r="T2050" s="74"/>
      <c r="U2050" s="74"/>
      <c r="V2050" s="21"/>
      <c r="W2050" s="21"/>
      <c r="X2050" s="21"/>
      <c r="Y2050" s="21"/>
      <c r="Z2050" s="21"/>
      <c r="AA2050" s="21"/>
      <c r="AB2050" s="21"/>
      <c r="AC2050" s="21"/>
      <c r="AD2050" s="21"/>
      <c r="AE2050" s="21"/>
      <c r="AF2050" s="21"/>
      <c r="AG2050" s="21"/>
      <c r="AH2050" s="21"/>
      <c r="AI2050" s="21"/>
      <c r="AJ2050" s="21"/>
      <c r="AK2050" s="21"/>
      <c r="AL2050" s="21"/>
      <c r="AM2050" s="21"/>
      <c r="AN2050" s="21"/>
    </row>
    <row r="2051" spans="1:40" ht="14.5">
      <c r="A2051" s="74"/>
      <c r="B2051" s="74"/>
      <c r="C2051" s="74"/>
      <c r="D2051" s="74"/>
      <c r="E2051" s="74"/>
      <c r="F2051" s="74"/>
      <c r="G2051" s="74"/>
      <c r="H2051" s="74"/>
      <c r="I2051" s="74"/>
      <c r="J2051" s="74"/>
      <c r="K2051" s="74"/>
      <c r="L2051" s="74"/>
      <c r="M2051" s="74"/>
      <c r="N2051" s="74"/>
      <c r="O2051" s="74"/>
      <c r="P2051" s="74"/>
      <c r="Q2051" s="74"/>
      <c r="R2051" s="74"/>
      <c r="S2051" s="74"/>
      <c r="T2051" s="74"/>
      <c r="U2051" s="74"/>
      <c r="V2051" s="21"/>
      <c r="W2051" s="21"/>
      <c r="X2051" s="21"/>
      <c r="Y2051" s="21"/>
      <c r="Z2051" s="21"/>
      <c r="AA2051" s="21"/>
      <c r="AB2051" s="21"/>
      <c r="AC2051" s="21"/>
      <c r="AD2051" s="21"/>
      <c r="AE2051" s="21"/>
      <c r="AF2051" s="21"/>
      <c r="AG2051" s="21"/>
      <c r="AH2051" s="21"/>
      <c r="AI2051" s="21"/>
      <c r="AJ2051" s="21"/>
      <c r="AK2051" s="21"/>
      <c r="AL2051" s="21"/>
      <c r="AM2051" s="21"/>
      <c r="AN2051" s="21"/>
    </row>
    <row r="2052" spans="1:40" ht="14.5">
      <c r="A2052" s="74"/>
      <c r="B2052" s="74"/>
      <c r="C2052" s="74"/>
      <c r="D2052" s="74"/>
      <c r="E2052" s="74"/>
      <c r="F2052" s="74"/>
      <c r="G2052" s="74"/>
      <c r="H2052" s="74"/>
      <c r="I2052" s="74"/>
      <c r="J2052" s="74"/>
      <c r="K2052" s="74"/>
      <c r="L2052" s="74"/>
      <c r="M2052" s="74"/>
      <c r="N2052" s="74"/>
      <c r="O2052" s="74"/>
      <c r="P2052" s="74"/>
      <c r="Q2052" s="74"/>
      <c r="R2052" s="74"/>
      <c r="S2052" s="74"/>
      <c r="T2052" s="74"/>
      <c r="U2052" s="74"/>
      <c r="V2052" s="21"/>
      <c r="W2052" s="21"/>
      <c r="X2052" s="21"/>
      <c r="Y2052" s="21"/>
      <c r="Z2052" s="21"/>
      <c r="AA2052" s="21"/>
      <c r="AB2052" s="21"/>
      <c r="AC2052" s="21"/>
      <c r="AD2052" s="21"/>
      <c r="AE2052" s="21"/>
      <c r="AF2052" s="21"/>
      <c r="AG2052" s="21"/>
      <c r="AH2052" s="21"/>
      <c r="AI2052" s="21"/>
      <c r="AJ2052" s="21"/>
      <c r="AK2052" s="21"/>
      <c r="AL2052" s="21"/>
      <c r="AM2052" s="21"/>
      <c r="AN2052" s="21"/>
    </row>
    <row r="2053" spans="1:40" ht="14.5">
      <c r="A2053" s="74"/>
      <c r="B2053" s="74"/>
      <c r="C2053" s="74"/>
      <c r="D2053" s="74"/>
      <c r="E2053" s="74"/>
      <c r="F2053" s="74"/>
      <c r="G2053" s="74"/>
      <c r="H2053" s="74"/>
      <c r="I2053" s="74"/>
      <c r="J2053" s="74"/>
      <c r="K2053" s="74"/>
      <c r="L2053" s="74"/>
      <c r="M2053" s="74"/>
      <c r="N2053" s="74"/>
      <c r="O2053" s="74"/>
      <c r="P2053" s="74"/>
      <c r="Q2053" s="74"/>
      <c r="R2053" s="74"/>
      <c r="S2053" s="74"/>
      <c r="T2053" s="74"/>
      <c r="U2053" s="74"/>
      <c r="V2053" s="21"/>
      <c r="W2053" s="21"/>
      <c r="X2053" s="21"/>
      <c r="Y2053" s="21"/>
      <c r="Z2053" s="21"/>
      <c r="AA2053" s="21"/>
      <c r="AB2053" s="21"/>
      <c r="AC2053" s="21"/>
      <c r="AD2053" s="21"/>
      <c r="AE2053" s="21"/>
      <c r="AF2053" s="21"/>
      <c r="AG2053" s="21"/>
      <c r="AH2053" s="21"/>
      <c r="AI2053" s="21"/>
      <c r="AJ2053" s="21"/>
      <c r="AK2053" s="21"/>
      <c r="AL2053" s="21"/>
      <c r="AM2053" s="21"/>
      <c r="AN2053" s="21"/>
    </row>
    <row r="2054" spans="1:40" ht="14.5">
      <c r="A2054" s="74"/>
      <c r="B2054" s="74"/>
      <c r="C2054" s="74"/>
      <c r="D2054" s="74"/>
      <c r="E2054" s="74"/>
      <c r="F2054" s="74"/>
      <c r="G2054" s="74"/>
      <c r="H2054" s="74"/>
      <c r="I2054" s="74"/>
      <c r="J2054" s="74"/>
      <c r="K2054" s="74"/>
      <c r="L2054" s="74"/>
      <c r="M2054" s="74"/>
      <c r="N2054" s="74"/>
      <c r="O2054" s="74"/>
      <c r="P2054" s="74"/>
      <c r="Q2054" s="74"/>
      <c r="R2054" s="74"/>
      <c r="S2054" s="74"/>
      <c r="T2054" s="74"/>
      <c r="U2054" s="74"/>
      <c r="V2054" s="21"/>
      <c r="W2054" s="21"/>
      <c r="X2054" s="21"/>
      <c r="Y2054" s="21"/>
      <c r="Z2054" s="21"/>
      <c r="AA2054" s="21"/>
      <c r="AB2054" s="21"/>
      <c r="AC2054" s="21"/>
      <c r="AD2054" s="21"/>
      <c r="AE2054" s="21"/>
      <c r="AF2054" s="21"/>
      <c r="AG2054" s="21"/>
      <c r="AH2054" s="21"/>
      <c r="AI2054" s="21"/>
      <c r="AJ2054" s="21"/>
      <c r="AK2054" s="21"/>
      <c r="AL2054" s="21"/>
      <c r="AM2054" s="21"/>
      <c r="AN2054" s="21"/>
    </row>
    <row r="2055" spans="1:40" ht="14.5">
      <c r="A2055" s="74"/>
      <c r="B2055" s="74"/>
      <c r="C2055" s="74"/>
      <c r="D2055" s="74"/>
      <c r="E2055" s="74"/>
      <c r="F2055" s="74"/>
      <c r="G2055" s="74"/>
      <c r="H2055" s="74"/>
      <c r="I2055" s="74"/>
      <c r="J2055" s="74"/>
      <c r="K2055" s="74"/>
      <c r="L2055" s="74"/>
      <c r="M2055" s="74"/>
      <c r="N2055" s="74"/>
      <c r="O2055" s="74"/>
      <c r="P2055" s="74"/>
      <c r="Q2055" s="74"/>
      <c r="R2055" s="74"/>
      <c r="S2055" s="74"/>
      <c r="T2055" s="74"/>
      <c r="U2055" s="74"/>
      <c r="V2055" s="21"/>
      <c r="W2055" s="21"/>
      <c r="X2055" s="21"/>
      <c r="Y2055" s="21"/>
      <c r="Z2055" s="21"/>
      <c r="AA2055" s="21"/>
      <c r="AB2055" s="21"/>
      <c r="AC2055" s="21"/>
      <c r="AD2055" s="21"/>
      <c r="AE2055" s="21"/>
      <c r="AF2055" s="21"/>
      <c r="AG2055" s="21"/>
      <c r="AH2055" s="21"/>
      <c r="AI2055" s="21"/>
      <c r="AJ2055" s="21"/>
      <c r="AK2055" s="21"/>
      <c r="AL2055" s="21"/>
      <c r="AM2055" s="21"/>
      <c r="AN2055" s="21"/>
    </row>
    <row r="2056" spans="1:40" ht="14.5">
      <c r="A2056" s="74"/>
      <c r="B2056" s="74"/>
      <c r="C2056" s="74"/>
      <c r="D2056" s="74"/>
      <c r="E2056" s="74"/>
      <c r="F2056" s="74"/>
      <c r="G2056" s="74"/>
      <c r="H2056" s="74"/>
      <c r="I2056" s="74"/>
      <c r="J2056" s="74"/>
      <c r="K2056" s="74"/>
      <c r="L2056" s="74"/>
      <c r="M2056" s="74"/>
      <c r="N2056" s="74"/>
      <c r="O2056" s="74"/>
      <c r="P2056" s="74"/>
      <c r="Q2056" s="74"/>
      <c r="R2056" s="74"/>
      <c r="S2056" s="74"/>
      <c r="T2056" s="74"/>
      <c r="U2056" s="74"/>
      <c r="V2056" s="21"/>
      <c r="W2056" s="21"/>
      <c r="X2056" s="21"/>
      <c r="Y2056" s="21"/>
      <c r="Z2056" s="21"/>
      <c r="AA2056" s="21"/>
      <c r="AB2056" s="21"/>
      <c r="AC2056" s="21"/>
      <c r="AD2056" s="21"/>
      <c r="AE2056" s="21"/>
      <c r="AF2056" s="21"/>
      <c r="AG2056" s="21"/>
      <c r="AH2056" s="21"/>
      <c r="AI2056" s="21"/>
      <c r="AJ2056" s="21"/>
      <c r="AK2056" s="21"/>
      <c r="AL2056" s="21"/>
      <c r="AM2056" s="21"/>
      <c r="AN2056" s="21"/>
    </row>
    <row r="2057" spans="1:40" ht="14.5">
      <c r="A2057" s="74"/>
      <c r="B2057" s="74"/>
      <c r="C2057" s="74"/>
      <c r="D2057" s="74"/>
      <c r="E2057" s="74"/>
      <c r="F2057" s="74"/>
      <c r="G2057" s="74"/>
      <c r="H2057" s="74"/>
      <c r="I2057" s="74"/>
      <c r="J2057" s="74"/>
      <c r="K2057" s="74"/>
      <c r="L2057" s="74"/>
      <c r="M2057" s="74"/>
      <c r="N2057" s="74"/>
      <c r="O2057" s="74"/>
      <c r="P2057" s="74"/>
      <c r="Q2057" s="74"/>
      <c r="R2057" s="74"/>
      <c r="S2057" s="74"/>
      <c r="T2057" s="74"/>
      <c r="U2057" s="74"/>
      <c r="V2057" s="21"/>
      <c r="W2057" s="21"/>
      <c r="X2057" s="21"/>
      <c r="Y2057" s="21"/>
      <c r="Z2057" s="21"/>
      <c r="AA2057" s="21"/>
      <c r="AB2057" s="21"/>
      <c r="AC2057" s="21"/>
      <c r="AD2057" s="21"/>
      <c r="AE2057" s="21"/>
      <c r="AF2057" s="21"/>
      <c r="AG2057" s="21"/>
      <c r="AH2057" s="21"/>
      <c r="AI2057" s="21"/>
      <c r="AJ2057" s="21"/>
      <c r="AK2057" s="21"/>
      <c r="AL2057" s="21"/>
      <c r="AM2057" s="21"/>
      <c r="AN2057" s="21"/>
    </row>
    <row r="2058" spans="1:40" ht="14.5">
      <c r="A2058" s="74"/>
      <c r="B2058" s="74"/>
      <c r="C2058" s="74"/>
      <c r="D2058" s="74"/>
      <c r="E2058" s="74"/>
      <c r="F2058" s="74"/>
      <c r="G2058" s="74"/>
      <c r="H2058" s="74"/>
      <c r="I2058" s="74"/>
      <c r="J2058" s="74"/>
      <c r="K2058" s="74"/>
      <c r="L2058" s="74"/>
      <c r="M2058" s="74"/>
      <c r="N2058" s="74"/>
      <c r="O2058" s="74"/>
      <c r="P2058" s="74"/>
      <c r="Q2058" s="74"/>
      <c r="R2058" s="74"/>
      <c r="S2058" s="74"/>
      <c r="T2058" s="74"/>
      <c r="U2058" s="74"/>
      <c r="V2058" s="21"/>
      <c r="W2058" s="21"/>
      <c r="X2058" s="21"/>
      <c r="Y2058" s="21"/>
      <c r="Z2058" s="21"/>
      <c r="AA2058" s="21"/>
      <c r="AB2058" s="21"/>
      <c r="AC2058" s="21"/>
      <c r="AD2058" s="21"/>
      <c r="AE2058" s="21"/>
      <c r="AF2058" s="21"/>
      <c r="AG2058" s="21"/>
      <c r="AH2058" s="21"/>
      <c r="AI2058" s="21"/>
      <c r="AJ2058" s="21"/>
      <c r="AK2058" s="21"/>
      <c r="AL2058" s="21"/>
      <c r="AM2058" s="21"/>
      <c r="AN2058" s="21"/>
    </row>
    <row r="2059" spans="1:40" ht="14.5">
      <c r="A2059" s="74"/>
      <c r="B2059" s="74"/>
      <c r="C2059" s="74"/>
      <c r="D2059" s="74"/>
      <c r="E2059" s="74"/>
      <c r="F2059" s="74"/>
      <c r="G2059" s="74"/>
      <c r="H2059" s="74"/>
      <c r="I2059" s="74"/>
      <c r="J2059" s="74"/>
      <c r="K2059" s="74"/>
      <c r="L2059" s="74"/>
      <c r="M2059" s="74"/>
      <c r="N2059" s="74"/>
      <c r="O2059" s="74"/>
      <c r="P2059" s="74"/>
      <c r="Q2059" s="74"/>
      <c r="R2059" s="74"/>
      <c r="S2059" s="74"/>
      <c r="T2059" s="74"/>
      <c r="U2059" s="74"/>
      <c r="V2059" s="21"/>
      <c r="W2059" s="21"/>
      <c r="X2059" s="21"/>
      <c r="Y2059" s="21"/>
      <c r="Z2059" s="21"/>
      <c r="AA2059" s="21"/>
      <c r="AB2059" s="21"/>
      <c r="AC2059" s="21"/>
      <c r="AD2059" s="21"/>
      <c r="AE2059" s="21"/>
      <c r="AF2059" s="21"/>
      <c r="AG2059" s="21"/>
      <c r="AH2059" s="21"/>
      <c r="AI2059" s="21"/>
      <c r="AJ2059" s="21"/>
      <c r="AK2059" s="21"/>
      <c r="AL2059" s="21"/>
      <c r="AM2059" s="21"/>
      <c r="AN2059" s="21"/>
    </row>
    <row r="2060" spans="1:40" ht="14.5">
      <c r="A2060" s="74"/>
      <c r="B2060" s="74"/>
      <c r="C2060" s="74"/>
      <c r="D2060" s="74"/>
      <c r="E2060" s="74"/>
      <c r="F2060" s="74"/>
      <c r="G2060" s="74"/>
      <c r="H2060" s="74"/>
      <c r="I2060" s="74"/>
      <c r="J2060" s="74"/>
      <c r="K2060" s="74"/>
      <c r="L2060" s="74"/>
      <c r="M2060" s="74"/>
      <c r="N2060" s="74"/>
      <c r="O2060" s="74"/>
      <c r="P2060" s="74"/>
      <c r="Q2060" s="74"/>
      <c r="R2060" s="74"/>
      <c r="S2060" s="74"/>
      <c r="T2060" s="74"/>
      <c r="U2060" s="74"/>
      <c r="V2060" s="21"/>
      <c r="W2060" s="21"/>
      <c r="X2060" s="21"/>
      <c r="Y2060" s="21"/>
      <c r="Z2060" s="21"/>
      <c r="AA2060" s="21"/>
      <c r="AB2060" s="21"/>
      <c r="AC2060" s="21"/>
      <c r="AD2060" s="21"/>
      <c r="AE2060" s="21"/>
      <c r="AF2060" s="21"/>
      <c r="AG2060" s="21"/>
      <c r="AH2060" s="21"/>
      <c r="AI2060" s="21"/>
      <c r="AJ2060" s="21"/>
      <c r="AK2060" s="21"/>
      <c r="AL2060" s="21"/>
      <c r="AM2060" s="21"/>
      <c r="AN2060" s="21"/>
    </row>
    <row r="2061" spans="1:40" ht="14.5">
      <c r="A2061" s="74"/>
      <c r="B2061" s="74"/>
      <c r="C2061" s="74"/>
      <c r="D2061" s="74"/>
      <c r="E2061" s="74"/>
      <c r="F2061" s="74"/>
      <c r="G2061" s="74"/>
      <c r="H2061" s="74"/>
      <c r="I2061" s="74"/>
      <c r="J2061" s="74"/>
      <c r="K2061" s="74"/>
      <c r="L2061" s="74"/>
      <c r="M2061" s="74"/>
      <c r="N2061" s="74"/>
      <c r="O2061" s="74"/>
      <c r="P2061" s="74"/>
      <c r="Q2061" s="74"/>
      <c r="R2061" s="74"/>
      <c r="S2061" s="74"/>
      <c r="T2061" s="74"/>
      <c r="U2061" s="74"/>
      <c r="V2061" s="21"/>
      <c r="W2061" s="21"/>
      <c r="X2061" s="21"/>
      <c r="Y2061" s="21"/>
      <c r="Z2061" s="21"/>
      <c r="AA2061" s="21"/>
      <c r="AB2061" s="21"/>
      <c r="AC2061" s="21"/>
      <c r="AD2061" s="21"/>
      <c r="AE2061" s="21"/>
      <c r="AF2061" s="21"/>
      <c r="AG2061" s="21"/>
      <c r="AH2061" s="21"/>
      <c r="AI2061" s="21"/>
      <c r="AJ2061" s="21"/>
      <c r="AK2061" s="21"/>
      <c r="AL2061" s="21"/>
      <c r="AM2061" s="21"/>
      <c r="AN2061" s="21"/>
    </row>
    <row r="2062" spans="1:40" ht="14.5">
      <c r="A2062" s="74"/>
      <c r="B2062" s="74"/>
      <c r="C2062" s="74"/>
      <c r="D2062" s="74"/>
      <c r="E2062" s="74"/>
      <c r="F2062" s="74"/>
      <c r="G2062" s="74"/>
      <c r="H2062" s="74"/>
      <c r="I2062" s="74"/>
      <c r="J2062" s="74"/>
      <c r="K2062" s="74"/>
      <c r="L2062" s="74"/>
      <c r="M2062" s="74"/>
      <c r="N2062" s="74"/>
      <c r="O2062" s="74"/>
      <c r="P2062" s="74"/>
      <c r="Q2062" s="74"/>
      <c r="R2062" s="74"/>
      <c r="S2062" s="74"/>
      <c r="T2062" s="74"/>
      <c r="U2062" s="74"/>
      <c r="V2062" s="21"/>
      <c r="W2062" s="21"/>
      <c r="X2062" s="21"/>
      <c r="Y2062" s="21"/>
      <c r="Z2062" s="21"/>
      <c r="AA2062" s="21"/>
      <c r="AB2062" s="21"/>
      <c r="AC2062" s="21"/>
      <c r="AD2062" s="21"/>
      <c r="AE2062" s="21"/>
      <c r="AF2062" s="21"/>
      <c r="AG2062" s="21"/>
      <c r="AH2062" s="21"/>
      <c r="AI2062" s="21"/>
      <c r="AJ2062" s="21"/>
      <c r="AK2062" s="21"/>
      <c r="AL2062" s="21"/>
      <c r="AM2062" s="21"/>
      <c r="AN2062" s="21"/>
    </row>
    <row r="2063" spans="1:40" ht="14.5">
      <c r="A2063" s="74"/>
      <c r="B2063" s="74"/>
      <c r="C2063" s="74"/>
      <c r="D2063" s="74"/>
      <c r="E2063" s="74"/>
      <c r="F2063" s="74"/>
      <c r="G2063" s="74"/>
      <c r="H2063" s="74"/>
      <c r="I2063" s="74"/>
      <c r="J2063" s="74"/>
      <c r="K2063" s="74"/>
      <c r="L2063" s="74"/>
      <c r="M2063" s="74"/>
      <c r="N2063" s="74"/>
      <c r="O2063" s="74"/>
      <c r="P2063" s="74"/>
      <c r="Q2063" s="74"/>
      <c r="R2063" s="74"/>
      <c r="S2063" s="74"/>
      <c r="T2063" s="74"/>
      <c r="U2063" s="74"/>
      <c r="V2063" s="21"/>
      <c r="W2063" s="21"/>
      <c r="X2063" s="21"/>
      <c r="Y2063" s="21"/>
      <c r="Z2063" s="21"/>
      <c r="AA2063" s="21"/>
      <c r="AB2063" s="21"/>
      <c r="AC2063" s="21"/>
      <c r="AD2063" s="21"/>
      <c r="AE2063" s="21"/>
      <c r="AF2063" s="21"/>
      <c r="AG2063" s="21"/>
      <c r="AH2063" s="21"/>
      <c r="AI2063" s="21"/>
      <c r="AJ2063" s="21"/>
      <c r="AK2063" s="21"/>
      <c r="AL2063" s="21"/>
      <c r="AM2063" s="21"/>
      <c r="AN2063" s="21"/>
    </row>
    <row r="2064" spans="1:40" ht="14.5">
      <c r="A2064" s="74"/>
      <c r="B2064" s="74"/>
      <c r="C2064" s="74"/>
      <c r="D2064" s="74"/>
      <c r="E2064" s="74"/>
      <c r="F2064" s="74"/>
      <c r="G2064" s="74"/>
      <c r="H2064" s="74"/>
      <c r="I2064" s="74"/>
      <c r="J2064" s="74"/>
      <c r="K2064" s="74"/>
      <c r="L2064" s="74"/>
      <c r="M2064" s="74"/>
      <c r="N2064" s="74"/>
      <c r="O2064" s="74"/>
      <c r="P2064" s="74"/>
      <c r="Q2064" s="74"/>
      <c r="R2064" s="74"/>
      <c r="S2064" s="74"/>
      <c r="T2064" s="74"/>
      <c r="U2064" s="74"/>
      <c r="V2064" s="21"/>
      <c r="W2064" s="21"/>
      <c r="X2064" s="21"/>
      <c r="Y2064" s="21"/>
      <c r="Z2064" s="21"/>
      <c r="AA2064" s="21"/>
      <c r="AB2064" s="21"/>
      <c r="AC2064" s="21"/>
      <c r="AD2064" s="21"/>
      <c r="AE2064" s="21"/>
      <c r="AF2064" s="21"/>
      <c r="AG2064" s="21"/>
      <c r="AH2064" s="21"/>
      <c r="AI2064" s="21"/>
      <c r="AJ2064" s="21"/>
      <c r="AK2064" s="21"/>
      <c r="AL2064" s="21"/>
      <c r="AM2064" s="21"/>
      <c r="AN2064" s="21"/>
    </row>
    <row r="2065" spans="1:40" ht="14.5">
      <c r="A2065" s="74"/>
      <c r="B2065" s="74"/>
      <c r="C2065" s="74"/>
      <c r="D2065" s="74"/>
      <c r="E2065" s="74"/>
      <c r="F2065" s="74"/>
      <c r="G2065" s="74"/>
      <c r="H2065" s="74"/>
      <c r="I2065" s="74"/>
      <c r="J2065" s="74"/>
      <c r="K2065" s="74"/>
      <c r="L2065" s="74"/>
      <c r="M2065" s="74"/>
      <c r="N2065" s="74"/>
      <c r="O2065" s="74"/>
      <c r="P2065" s="74"/>
      <c r="Q2065" s="74"/>
      <c r="R2065" s="74"/>
      <c r="S2065" s="74"/>
      <c r="T2065" s="74"/>
      <c r="U2065" s="74"/>
      <c r="V2065" s="21"/>
      <c r="W2065" s="21"/>
      <c r="X2065" s="21"/>
      <c r="Y2065" s="21"/>
      <c r="Z2065" s="21"/>
      <c r="AA2065" s="21"/>
      <c r="AB2065" s="21"/>
      <c r="AC2065" s="21"/>
      <c r="AD2065" s="21"/>
      <c r="AE2065" s="21"/>
      <c r="AF2065" s="21"/>
      <c r="AG2065" s="21"/>
      <c r="AH2065" s="21"/>
      <c r="AI2065" s="21"/>
      <c r="AJ2065" s="21"/>
      <c r="AK2065" s="21"/>
      <c r="AL2065" s="21"/>
      <c r="AM2065" s="21"/>
      <c r="AN2065" s="21"/>
    </row>
    <row r="2066" spans="1:40" ht="14.5">
      <c r="A2066" s="74"/>
      <c r="B2066" s="74"/>
      <c r="C2066" s="74"/>
      <c r="D2066" s="74"/>
      <c r="E2066" s="74"/>
      <c r="F2066" s="74"/>
      <c r="G2066" s="74"/>
      <c r="H2066" s="74"/>
      <c r="I2066" s="74"/>
      <c r="J2066" s="74"/>
      <c r="K2066" s="74"/>
      <c r="L2066" s="74"/>
      <c r="M2066" s="74"/>
      <c r="N2066" s="74"/>
      <c r="O2066" s="74"/>
      <c r="P2066" s="74"/>
      <c r="Q2066" s="74"/>
      <c r="R2066" s="74"/>
      <c r="S2066" s="74"/>
      <c r="T2066" s="74"/>
      <c r="U2066" s="74"/>
      <c r="V2066" s="21"/>
      <c r="W2066" s="21"/>
      <c r="X2066" s="21"/>
      <c r="Y2066" s="21"/>
      <c r="Z2066" s="21"/>
      <c r="AA2066" s="21"/>
      <c r="AB2066" s="21"/>
      <c r="AC2066" s="21"/>
      <c r="AD2066" s="21"/>
      <c r="AE2066" s="21"/>
      <c r="AF2066" s="21"/>
      <c r="AG2066" s="21"/>
      <c r="AH2066" s="21"/>
      <c r="AI2066" s="21"/>
      <c r="AJ2066" s="21"/>
      <c r="AK2066" s="21"/>
      <c r="AL2066" s="21"/>
      <c r="AM2066" s="21"/>
      <c r="AN2066" s="21"/>
    </row>
    <row r="2067" spans="1:40" ht="14.5">
      <c r="A2067" s="74"/>
      <c r="B2067" s="74"/>
      <c r="C2067" s="74"/>
      <c r="D2067" s="74"/>
      <c r="E2067" s="74"/>
      <c r="F2067" s="74"/>
      <c r="G2067" s="74"/>
      <c r="H2067" s="74"/>
      <c r="I2067" s="74"/>
      <c r="J2067" s="74"/>
      <c r="K2067" s="74"/>
      <c r="L2067" s="74"/>
      <c r="M2067" s="74"/>
      <c r="N2067" s="74"/>
      <c r="O2067" s="74"/>
      <c r="P2067" s="74"/>
      <c r="Q2067" s="74"/>
      <c r="R2067" s="74"/>
      <c r="S2067" s="74"/>
      <c r="T2067" s="74"/>
      <c r="U2067" s="74"/>
      <c r="V2067" s="21"/>
      <c r="W2067" s="21"/>
      <c r="X2067" s="21"/>
      <c r="Y2067" s="21"/>
      <c r="Z2067" s="21"/>
      <c r="AA2067" s="21"/>
      <c r="AB2067" s="21"/>
      <c r="AC2067" s="21"/>
      <c r="AD2067" s="21"/>
      <c r="AE2067" s="21"/>
      <c r="AF2067" s="21"/>
      <c r="AG2067" s="21"/>
      <c r="AH2067" s="21"/>
      <c r="AI2067" s="21"/>
      <c r="AJ2067" s="21"/>
      <c r="AK2067" s="21"/>
      <c r="AL2067" s="21"/>
      <c r="AM2067" s="21"/>
      <c r="AN2067" s="21"/>
    </row>
    <row r="2068" spans="1:40" ht="14.5">
      <c r="A2068" s="74"/>
      <c r="B2068" s="74"/>
      <c r="C2068" s="74"/>
      <c r="D2068" s="74"/>
      <c r="E2068" s="74"/>
      <c r="F2068" s="74"/>
      <c r="G2068" s="74"/>
      <c r="H2068" s="74"/>
      <c r="I2068" s="74"/>
      <c r="J2068" s="74"/>
      <c r="K2068" s="74"/>
      <c r="L2068" s="74"/>
      <c r="M2068" s="74"/>
      <c r="N2068" s="74"/>
      <c r="O2068" s="74"/>
      <c r="P2068" s="74"/>
      <c r="Q2068" s="74"/>
      <c r="R2068" s="74"/>
      <c r="S2068" s="74"/>
      <c r="T2068" s="74"/>
      <c r="U2068" s="74"/>
      <c r="V2068" s="21"/>
      <c r="W2068" s="21"/>
      <c r="X2068" s="21"/>
      <c r="Y2068" s="21"/>
      <c r="Z2068" s="21"/>
      <c r="AA2068" s="21"/>
      <c r="AB2068" s="21"/>
      <c r="AC2068" s="21"/>
      <c r="AD2068" s="21"/>
      <c r="AE2068" s="21"/>
      <c r="AF2068" s="21"/>
      <c r="AG2068" s="21"/>
      <c r="AH2068" s="21"/>
      <c r="AI2068" s="21"/>
      <c r="AJ2068" s="21"/>
      <c r="AK2068" s="21"/>
      <c r="AL2068" s="21"/>
      <c r="AM2068" s="21"/>
      <c r="AN2068" s="21"/>
    </row>
    <row r="2069" spans="1:40" ht="14.5">
      <c r="A2069" s="74"/>
      <c r="B2069" s="74"/>
      <c r="C2069" s="74"/>
      <c r="D2069" s="74"/>
      <c r="E2069" s="74"/>
      <c r="F2069" s="74"/>
      <c r="G2069" s="74"/>
      <c r="H2069" s="74"/>
      <c r="I2069" s="74"/>
      <c r="J2069" s="74"/>
      <c r="K2069" s="74"/>
      <c r="L2069" s="74"/>
      <c r="M2069" s="74"/>
      <c r="N2069" s="74"/>
      <c r="O2069" s="74"/>
      <c r="P2069" s="74"/>
      <c r="Q2069" s="74"/>
      <c r="R2069" s="74"/>
      <c r="S2069" s="74"/>
      <c r="T2069" s="74"/>
      <c r="U2069" s="74"/>
      <c r="V2069" s="21"/>
      <c r="W2069" s="21"/>
      <c r="X2069" s="21"/>
      <c r="Y2069" s="21"/>
      <c r="Z2069" s="21"/>
      <c r="AA2069" s="21"/>
      <c r="AB2069" s="21"/>
      <c r="AC2069" s="21"/>
      <c r="AD2069" s="21"/>
      <c r="AE2069" s="21"/>
      <c r="AF2069" s="21"/>
      <c r="AG2069" s="21"/>
      <c r="AH2069" s="21"/>
      <c r="AI2069" s="21"/>
      <c r="AJ2069" s="21"/>
      <c r="AK2069" s="21"/>
      <c r="AL2069" s="21"/>
      <c r="AM2069" s="21"/>
      <c r="AN2069" s="21"/>
    </row>
    <row r="2070" spans="1:40" ht="14.5">
      <c r="A2070" s="74"/>
      <c r="B2070" s="74"/>
      <c r="C2070" s="74"/>
      <c r="D2070" s="74"/>
      <c r="E2070" s="74"/>
      <c r="F2070" s="74"/>
      <c r="G2070" s="74"/>
      <c r="H2070" s="74"/>
      <c r="I2070" s="74"/>
      <c r="J2070" s="74"/>
      <c r="K2070" s="74"/>
      <c r="L2070" s="74"/>
      <c r="M2070" s="74"/>
      <c r="N2070" s="74"/>
      <c r="O2070" s="74"/>
      <c r="P2070" s="74"/>
      <c r="Q2070" s="74"/>
      <c r="R2070" s="74"/>
      <c r="S2070" s="74"/>
      <c r="T2070" s="74"/>
      <c r="U2070" s="74"/>
      <c r="V2070" s="21"/>
      <c r="W2070" s="21"/>
      <c r="X2070" s="21"/>
      <c r="Y2070" s="21"/>
      <c r="Z2070" s="21"/>
      <c r="AA2070" s="21"/>
      <c r="AB2070" s="21"/>
      <c r="AC2070" s="21"/>
      <c r="AD2070" s="21"/>
      <c r="AE2070" s="21"/>
      <c r="AF2070" s="21"/>
      <c r="AG2070" s="21"/>
      <c r="AH2070" s="21"/>
      <c r="AI2070" s="21"/>
      <c r="AJ2070" s="21"/>
      <c r="AK2070" s="21"/>
      <c r="AL2070" s="21"/>
      <c r="AM2070" s="21"/>
      <c r="AN2070" s="21"/>
    </row>
    <row r="2071" spans="1:40" ht="14.5">
      <c r="A2071" s="74"/>
      <c r="B2071" s="74"/>
      <c r="C2071" s="74"/>
      <c r="D2071" s="74"/>
      <c r="E2071" s="74"/>
      <c r="F2071" s="74"/>
      <c r="G2071" s="74"/>
      <c r="H2071" s="74"/>
      <c r="I2071" s="74"/>
      <c r="J2071" s="74"/>
      <c r="K2071" s="74"/>
      <c r="L2071" s="74"/>
      <c r="M2071" s="74"/>
      <c r="N2071" s="74"/>
      <c r="O2071" s="74"/>
      <c r="P2071" s="74"/>
      <c r="Q2071" s="74"/>
      <c r="R2071" s="74"/>
      <c r="S2071" s="74"/>
      <c r="T2071" s="74"/>
      <c r="U2071" s="74"/>
      <c r="V2071" s="21"/>
      <c r="W2071" s="21"/>
      <c r="X2071" s="21"/>
      <c r="Y2071" s="21"/>
      <c r="Z2071" s="21"/>
      <c r="AA2071" s="21"/>
      <c r="AB2071" s="21"/>
      <c r="AC2071" s="21"/>
      <c r="AD2071" s="21"/>
      <c r="AE2071" s="21"/>
      <c r="AF2071" s="21"/>
      <c r="AG2071" s="21"/>
      <c r="AH2071" s="21"/>
      <c r="AI2071" s="21"/>
      <c r="AJ2071" s="21"/>
      <c r="AK2071" s="21"/>
      <c r="AL2071" s="21"/>
      <c r="AM2071" s="21"/>
      <c r="AN2071" s="21"/>
    </row>
    <row r="2072" spans="1:40" ht="14.5">
      <c r="A2072" s="74"/>
      <c r="B2072" s="74"/>
      <c r="C2072" s="74"/>
      <c r="D2072" s="74"/>
      <c r="E2072" s="74"/>
      <c r="F2072" s="74"/>
      <c r="G2072" s="74"/>
      <c r="H2072" s="74"/>
      <c r="I2072" s="74"/>
      <c r="J2072" s="74"/>
      <c r="K2072" s="74"/>
      <c r="L2072" s="74"/>
      <c r="M2072" s="74"/>
      <c r="N2072" s="74"/>
      <c r="O2072" s="74"/>
      <c r="P2072" s="74"/>
      <c r="Q2072" s="74"/>
      <c r="R2072" s="74"/>
      <c r="S2072" s="74"/>
      <c r="T2072" s="74"/>
      <c r="U2072" s="74"/>
      <c r="V2072" s="21"/>
      <c r="W2072" s="21"/>
      <c r="X2072" s="21"/>
      <c r="Y2072" s="21"/>
      <c r="Z2072" s="21"/>
      <c r="AA2072" s="21"/>
      <c r="AB2072" s="21"/>
      <c r="AC2072" s="21"/>
      <c r="AD2072" s="21"/>
      <c r="AE2072" s="21"/>
      <c r="AF2072" s="21"/>
      <c r="AG2072" s="21"/>
      <c r="AH2072" s="21"/>
      <c r="AI2072" s="21"/>
      <c r="AJ2072" s="21"/>
      <c r="AK2072" s="21"/>
      <c r="AL2072" s="21"/>
      <c r="AM2072" s="21"/>
      <c r="AN2072" s="21"/>
    </row>
    <row r="2073" spans="1:40" ht="14.5">
      <c r="A2073" s="74"/>
      <c r="B2073" s="74"/>
      <c r="C2073" s="74"/>
      <c r="D2073" s="74"/>
      <c r="E2073" s="74"/>
      <c r="F2073" s="74"/>
      <c r="G2073" s="74"/>
      <c r="H2073" s="74"/>
      <c r="I2073" s="74"/>
      <c r="J2073" s="74"/>
      <c r="K2073" s="74"/>
      <c r="L2073" s="74"/>
      <c r="M2073" s="74"/>
      <c r="N2073" s="74"/>
      <c r="O2073" s="74"/>
      <c r="P2073" s="74"/>
      <c r="Q2073" s="74"/>
      <c r="R2073" s="74"/>
      <c r="S2073" s="74"/>
      <c r="T2073" s="74"/>
      <c r="U2073" s="74"/>
      <c r="V2073" s="21"/>
      <c r="W2073" s="21"/>
      <c r="X2073" s="21"/>
      <c r="Y2073" s="21"/>
      <c r="Z2073" s="21"/>
      <c r="AA2073" s="21"/>
      <c r="AB2073" s="21"/>
      <c r="AC2073" s="21"/>
      <c r="AD2073" s="21"/>
      <c r="AE2073" s="21"/>
      <c r="AF2073" s="21"/>
      <c r="AG2073" s="21"/>
      <c r="AH2073" s="21"/>
      <c r="AI2073" s="21"/>
      <c r="AJ2073" s="21"/>
      <c r="AK2073" s="21"/>
      <c r="AL2073" s="21"/>
      <c r="AM2073" s="21"/>
      <c r="AN2073" s="21"/>
    </row>
    <row r="2074" spans="1:40" ht="14.5">
      <c r="A2074" s="74"/>
      <c r="B2074" s="74"/>
      <c r="C2074" s="74"/>
      <c r="D2074" s="74"/>
      <c r="E2074" s="74"/>
      <c r="F2074" s="74"/>
      <c r="G2074" s="74"/>
      <c r="H2074" s="74"/>
      <c r="I2074" s="74"/>
      <c r="J2074" s="74"/>
      <c r="K2074" s="74"/>
      <c r="L2074" s="74"/>
      <c r="M2074" s="74"/>
      <c r="N2074" s="74"/>
      <c r="O2074" s="74"/>
      <c r="P2074" s="74"/>
      <c r="Q2074" s="74"/>
      <c r="R2074" s="74"/>
      <c r="S2074" s="74"/>
      <c r="T2074" s="74"/>
      <c r="U2074" s="74"/>
      <c r="V2074" s="21"/>
      <c r="W2074" s="21"/>
      <c r="X2074" s="21"/>
      <c r="Y2074" s="21"/>
      <c r="Z2074" s="21"/>
      <c r="AA2074" s="21"/>
      <c r="AB2074" s="21"/>
      <c r="AC2074" s="21"/>
      <c r="AD2074" s="21"/>
      <c r="AE2074" s="21"/>
      <c r="AF2074" s="21"/>
      <c r="AG2074" s="21"/>
      <c r="AH2074" s="21"/>
      <c r="AI2074" s="21"/>
      <c r="AJ2074" s="21"/>
      <c r="AK2074" s="21"/>
      <c r="AL2074" s="21"/>
      <c r="AM2074" s="21"/>
      <c r="AN2074" s="21"/>
    </row>
    <row r="2075" spans="1:40" ht="14.5">
      <c r="A2075" s="74"/>
      <c r="B2075" s="74"/>
      <c r="C2075" s="74"/>
      <c r="D2075" s="74"/>
      <c r="E2075" s="74"/>
      <c r="F2075" s="74"/>
      <c r="G2075" s="74"/>
      <c r="H2075" s="74"/>
      <c r="I2075" s="74"/>
      <c r="J2075" s="74"/>
      <c r="K2075" s="74"/>
      <c r="L2075" s="74"/>
      <c r="M2075" s="74"/>
      <c r="N2075" s="74"/>
      <c r="O2075" s="74"/>
      <c r="P2075" s="74"/>
      <c r="Q2075" s="74"/>
      <c r="R2075" s="74"/>
      <c r="S2075" s="74"/>
      <c r="T2075" s="74"/>
      <c r="U2075" s="74"/>
      <c r="V2075" s="21"/>
      <c r="W2075" s="21"/>
      <c r="X2075" s="21"/>
      <c r="Y2075" s="21"/>
      <c r="Z2075" s="21"/>
      <c r="AA2075" s="21"/>
      <c r="AB2075" s="21"/>
      <c r="AC2075" s="21"/>
      <c r="AD2075" s="21"/>
      <c r="AE2075" s="21"/>
      <c r="AF2075" s="21"/>
      <c r="AG2075" s="21"/>
      <c r="AH2075" s="21"/>
      <c r="AI2075" s="21"/>
      <c r="AJ2075" s="21"/>
      <c r="AK2075" s="21"/>
      <c r="AL2075" s="21"/>
      <c r="AM2075" s="21"/>
      <c r="AN2075" s="21"/>
    </row>
    <row r="2076" spans="1:40" ht="14.5">
      <c r="A2076" s="74"/>
      <c r="B2076" s="74"/>
      <c r="C2076" s="74"/>
      <c r="D2076" s="74"/>
      <c r="E2076" s="74"/>
      <c r="F2076" s="74"/>
      <c r="G2076" s="74"/>
      <c r="H2076" s="74"/>
      <c r="I2076" s="74"/>
      <c r="J2076" s="74"/>
      <c r="K2076" s="74"/>
      <c r="L2076" s="74"/>
      <c r="M2076" s="74"/>
      <c r="N2076" s="74"/>
      <c r="O2076" s="74"/>
      <c r="P2076" s="74"/>
      <c r="Q2076" s="74"/>
      <c r="R2076" s="74"/>
      <c r="S2076" s="74"/>
      <c r="T2076" s="74"/>
      <c r="U2076" s="74"/>
      <c r="V2076" s="21"/>
      <c r="W2076" s="21"/>
      <c r="X2076" s="21"/>
      <c r="Y2076" s="21"/>
      <c r="Z2076" s="21"/>
      <c r="AA2076" s="21"/>
      <c r="AB2076" s="21"/>
      <c r="AC2076" s="21"/>
      <c r="AD2076" s="21"/>
      <c r="AE2076" s="21"/>
      <c r="AF2076" s="21"/>
      <c r="AG2076" s="21"/>
      <c r="AH2076" s="21"/>
      <c r="AI2076" s="21"/>
      <c r="AJ2076" s="21"/>
      <c r="AK2076" s="21"/>
      <c r="AL2076" s="21"/>
      <c r="AM2076" s="21"/>
      <c r="AN2076" s="21"/>
    </row>
    <row r="2077" spans="1:40" ht="14.5">
      <c r="A2077" s="74"/>
      <c r="B2077" s="74"/>
      <c r="C2077" s="74"/>
      <c r="D2077" s="74"/>
      <c r="E2077" s="74"/>
      <c r="F2077" s="74"/>
      <c r="G2077" s="74"/>
      <c r="H2077" s="74"/>
      <c r="I2077" s="74"/>
      <c r="J2077" s="74"/>
      <c r="K2077" s="74"/>
      <c r="L2077" s="74"/>
      <c r="M2077" s="74"/>
      <c r="N2077" s="74"/>
      <c r="O2077" s="74"/>
      <c r="P2077" s="74"/>
      <c r="Q2077" s="74"/>
      <c r="R2077" s="74"/>
      <c r="S2077" s="74"/>
      <c r="T2077" s="74"/>
      <c r="U2077" s="74"/>
      <c r="V2077" s="21"/>
      <c r="W2077" s="21"/>
      <c r="X2077" s="21"/>
      <c r="Y2077" s="21"/>
      <c r="Z2077" s="21"/>
      <c r="AA2077" s="21"/>
      <c r="AB2077" s="21"/>
      <c r="AC2077" s="21"/>
      <c r="AD2077" s="21"/>
      <c r="AE2077" s="21"/>
      <c r="AF2077" s="21"/>
      <c r="AG2077" s="21"/>
      <c r="AH2077" s="21"/>
      <c r="AI2077" s="21"/>
      <c r="AJ2077" s="21"/>
      <c r="AK2077" s="21"/>
      <c r="AL2077" s="21"/>
      <c r="AM2077" s="21"/>
      <c r="AN2077" s="21"/>
    </row>
    <row r="2078" spans="1:40" ht="14.5">
      <c r="A2078" s="74"/>
      <c r="B2078" s="74"/>
      <c r="C2078" s="74"/>
      <c r="D2078" s="74"/>
      <c r="E2078" s="74"/>
      <c r="F2078" s="74"/>
      <c r="G2078" s="74"/>
      <c r="H2078" s="74"/>
      <c r="I2078" s="74"/>
      <c r="J2078" s="74"/>
      <c r="K2078" s="74"/>
      <c r="L2078" s="74"/>
      <c r="M2078" s="74"/>
      <c r="N2078" s="74"/>
      <c r="O2078" s="74"/>
      <c r="P2078" s="74"/>
      <c r="Q2078" s="74"/>
      <c r="R2078" s="74"/>
      <c r="S2078" s="74"/>
      <c r="T2078" s="74"/>
      <c r="U2078" s="74"/>
      <c r="V2078" s="21"/>
      <c r="W2078" s="21"/>
      <c r="X2078" s="21"/>
      <c r="Y2078" s="21"/>
      <c r="Z2078" s="21"/>
      <c r="AA2078" s="21"/>
      <c r="AB2078" s="21"/>
      <c r="AC2078" s="21"/>
      <c r="AD2078" s="21"/>
      <c r="AE2078" s="21"/>
      <c r="AF2078" s="21"/>
      <c r="AG2078" s="21"/>
      <c r="AH2078" s="21"/>
      <c r="AI2078" s="21"/>
      <c r="AJ2078" s="21"/>
      <c r="AK2078" s="21"/>
      <c r="AL2078" s="21"/>
      <c r="AM2078" s="21"/>
      <c r="AN2078" s="21"/>
    </row>
    <row r="2079" spans="1:40" ht="14.5">
      <c r="A2079" s="74"/>
      <c r="B2079" s="74"/>
      <c r="C2079" s="74"/>
      <c r="D2079" s="74"/>
      <c r="E2079" s="74"/>
      <c r="F2079" s="74"/>
      <c r="G2079" s="74"/>
      <c r="H2079" s="74"/>
      <c r="I2079" s="74"/>
      <c r="J2079" s="74"/>
      <c r="K2079" s="74"/>
      <c r="L2079" s="74"/>
      <c r="M2079" s="74"/>
      <c r="N2079" s="74"/>
      <c r="O2079" s="74"/>
      <c r="P2079" s="74"/>
      <c r="Q2079" s="74"/>
      <c r="R2079" s="74"/>
      <c r="S2079" s="74"/>
      <c r="T2079" s="74"/>
      <c r="U2079" s="74"/>
      <c r="V2079" s="21"/>
      <c r="W2079" s="21"/>
      <c r="X2079" s="21"/>
      <c r="Y2079" s="21"/>
      <c r="Z2079" s="21"/>
      <c r="AA2079" s="21"/>
      <c r="AB2079" s="21"/>
      <c r="AC2079" s="21"/>
      <c r="AD2079" s="21"/>
      <c r="AE2079" s="21"/>
      <c r="AF2079" s="21"/>
      <c r="AG2079" s="21"/>
      <c r="AH2079" s="21"/>
      <c r="AI2079" s="21"/>
      <c r="AJ2079" s="21"/>
      <c r="AK2079" s="21"/>
      <c r="AL2079" s="21"/>
      <c r="AM2079" s="21"/>
      <c r="AN2079" s="21"/>
    </row>
    <row r="2080" spans="1:40" ht="14.5">
      <c r="A2080" s="74"/>
      <c r="B2080" s="74"/>
      <c r="C2080" s="74"/>
      <c r="D2080" s="74"/>
      <c r="E2080" s="74"/>
      <c r="F2080" s="74"/>
      <c r="G2080" s="74"/>
      <c r="H2080" s="74"/>
      <c r="I2080" s="74"/>
      <c r="J2080" s="74"/>
      <c r="K2080" s="74"/>
      <c r="L2080" s="74"/>
      <c r="M2080" s="74"/>
      <c r="N2080" s="74"/>
      <c r="O2080" s="74"/>
      <c r="P2080" s="74"/>
      <c r="Q2080" s="74"/>
      <c r="R2080" s="74"/>
      <c r="S2080" s="74"/>
      <c r="T2080" s="74"/>
      <c r="U2080" s="74"/>
      <c r="V2080" s="21"/>
      <c r="W2080" s="21"/>
      <c r="X2080" s="21"/>
      <c r="Y2080" s="21"/>
      <c r="Z2080" s="21"/>
      <c r="AA2080" s="21"/>
      <c r="AB2080" s="21"/>
      <c r="AC2080" s="21"/>
      <c r="AD2080" s="21"/>
      <c r="AE2080" s="21"/>
      <c r="AF2080" s="21"/>
      <c r="AG2080" s="21"/>
      <c r="AH2080" s="21"/>
      <c r="AI2080" s="21"/>
      <c r="AJ2080" s="21"/>
      <c r="AK2080" s="21"/>
      <c r="AL2080" s="21"/>
      <c r="AM2080" s="21"/>
      <c r="AN2080" s="21"/>
    </row>
    <row r="2081" spans="1:40" ht="14.5">
      <c r="A2081" s="74"/>
      <c r="B2081" s="74"/>
      <c r="C2081" s="74"/>
      <c r="D2081" s="74"/>
      <c r="E2081" s="74"/>
      <c r="F2081" s="74"/>
      <c r="G2081" s="74"/>
      <c r="H2081" s="74"/>
      <c r="I2081" s="74"/>
      <c r="J2081" s="74"/>
      <c r="K2081" s="74"/>
      <c r="L2081" s="74"/>
      <c r="M2081" s="74"/>
      <c r="N2081" s="74"/>
      <c r="O2081" s="74"/>
      <c r="P2081" s="74"/>
      <c r="Q2081" s="74"/>
      <c r="R2081" s="74"/>
      <c r="S2081" s="74"/>
      <c r="T2081" s="74"/>
      <c r="U2081" s="74"/>
      <c r="V2081" s="21"/>
      <c r="W2081" s="21"/>
      <c r="X2081" s="21"/>
      <c r="Y2081" s="21"/>
      <c r="Z2081" s="21"/>
      <c r="AA2081" s="21"/>
      <c r="AB2081" s="21"/>
      <c r="AC2081" s="21"/>
      <c r="AD2081" s="21"/>
      <c r="AE2081" s="21"/>
      <c r="AF2081" s="21"/>
      <c r="AG2081" s="21"/>
      <c r="AH2081" s="21"/>
      <c r="AI2081" s="21"/>
      <c r="AJ2081" s="21"/>
      <c r="AK2081" s="21"/>
      <c r="AL2081" s="21"/>
      <c r="AM2081" s="21"/>
      <c r="AN2081" s="21"/>
    </row>
    <row r="2082" spans="1:40" ht="14.5">
      <c r="A2082" s="74"/>
      <c r="B2082" s="74"/>
      <c r="C2082" s="74"/>
      <c r="D2082" s="74"/>
      <c r="E2082" s="74"/>
      <c r="F2082" s="74"/>
      <c r="G2082" s="74"/>
      <c r="H2082" s="74"/>
      <c r="I2082" s="74"/>
      <c r="J2082" s="74"/>
      <c r="K2082" s="74"/>
      <c r="L2082" s="74"/>
      <c r="M2082" s="74"/>
      <c r="N2082" s="74"/>
      <c r="O2082" s="74"/>
      <c r="P2082" s="74"/>
      <c r="Q2082" s="74"/>
      <c r="R2082" s="74"/>
      <c r="S2082" s="74"/>
      <c r="T2082" s="74"/>
      <c r="U2082" s="74"/>
      <c r="V2082" s="21"/>
      <c r="W2082" s="21"/>
      <c r="X2082" s="21"/>
      <c r="Y2082" s="21"/>
      <c r="Z2082" s="21"/>
      <c r="AA2082" s="21"/>
      <c r="AB2082" s="21"/>
      <c r="AC2082" s="21"/>
      <c r="AD2082" s="21"/>
      <c r="AE2082" s="21"/>
      <c r="AF2082" s="21"/>
      <c r="AG2082" s="21"/>
      <c r="AH2082" s="21"/>
      <c r="AI2082" s="21"/>
      <c r="AJ2082" s="21"/>
      <c r="AK2082" s="21"/>
      <c r="AL2082" s="21"/>
      <c r="AM2082" s="21"/>
      <c r="AN2082" s="21"/>
    </row>
    <row r="2083" spans="1:40" ht="14.5">
      <c r="A2083" s="74"/>
      <c r="B2083" s="74"/>
      <c r="C2083" s="74"/>
      <c r="D2083" s="74"/>
      <c r="E2083" s="74"/>
      <c r="F2083" s="74"/>
      <c r="G2083" s="74"/>
      <c r="H2083" s="74"/>
      <c r="I2083" s="74"/>
      <c r="J2083" s="74"/>
      <c r="K2083" s="74"/>
      <c r="L2083" s="74"/>
      <c r="M2083" s="74"/>
      <c r="N2083" s="74"/>
      <c r="O2083" s="74"/>
      <c r="P2083" s="74"/>
      <c r="Q2083" s="74"/>
      <c r="R2083" s="74"/>
      <c r="S2083" s="74"/>
      <c r="T2083" s="74"/>
      <c r="U2083" s="74"/>
      <c r="V2083" s="21"/>
      <c r="W2083" s="21"/>
      <c r="X2083" s="21"/>
      <c r="Y2083" s="21"/>
      <c r="Z2083" s="21"/>
      <c r="AA2083" s="21"/>
      <c r="AB2083" s="21"/>
      <c r="AC2083" s="21"/>
      <c r="AD2083" s="21"/>
      <c r="AE2083" s="21"/>
      <c r="AF2083" s="21"/>
      <c r="AG2083" s="21"/>
      <c r="AH2083" s="21"/>
      <c r="AI2083" s="21"/>
      <c r="AJ2083" s="21"/>
      <c r="AK2083" s="21"/>
      <c r="AL2083" s="21"/>
      <c r="AM2083" s="21"/>
      <c r="AN2083" s="21"/>
    </row>
    <row r="2084" spans="1:40" ht="14.5">
      <c r="A2084" s="74"/>
      <c r="B2084" s="74"/>
      <c r="C2084" s="74"/>
      <c r="D2084" s="74"/>
      <c r="E2084" s="74"/>
      <c r="F2084" s="74"/>
      <c r="G2084" s="74"/>
      <c r="H2084" s="74"/>
      <c r="I2084" s="74"/>
      <c r="J2084" s="74"/>
      <c r="K2084" s="74"/>
      <c r="L2084" s="74"/>
      <c r="M2084" s="74"/>
      <c r="N2084" s="74"/>
      <c r="O2084" s="74"/>
      <c r="P2084" s="74"/>
      <c r="Q2084" s="74"/>
      <c r="R2084" s="74"/>
      <c r="S2084" s="74"/>
      <c r="T2084" s="74"/>
      <c r="U2084" s="74"/>
      <c r="V2084" s="21"/>
      <c r="W2084" s="21"/>
      <c r="X2084" s="21"/>
      <c r="Y2084" s="21"/>
      <c r="Z2084" s="21"/>
      <c r="AA2084" s="21"/>
      <c r="AB2084" s="21"/>
      <c r="AC2084" s="21"/>
      <c r="AD2084" s="21"/>
      <c r="AE2084" s="21"/>
      <c r="AF2084" s="21"/>
      <c r="AG2084" s="21"/>
      <c r="AH2084" s="21"/>
      <c r="AI2084" s="21"/>
      <c r="AJ2084" s="21"/>
      <c r="AK2084" s="21"/>
      <c r="AL2084" s="21"/>
      <c r="AM2084" s="21"/>
      <c r="AN2084" s="21"/>
    </row>
    <row r="2085" spans="1:40" ht="14.5">
      <c r="A2085" s="74"/>
      <c r="B2085" s="74"/>
      <c r="C2085" s="74"/>
      <c r="D2085" s="74"/>
      <c r="E2085" s="74"/>
      <c r="F2085" s="74"/>
      <c r="G2085" s="74"/>
      <c r="H2085" s="74"/>
      <c r="I2085" s="74"/>
      <c r="J2085" s="74"/>
      <c r="K2085" s="74"/>
      <c r="L2085" s="74"/>
      <c r="M2085" s="74"/>
      <c r="N2085" s="74"/>
      <c r="O2085" s="74"/>
      <c r="P2085" s="74"/>
      <c r="Q2085" s="74"/>
      <c r="R2085" s="74"/>
      <c r="S2085" s="74"/>
      <c r="T2085" s="74"/>
      <c r="U2085" s="74"/>
      <c r="V2085" s="21"/>
      <c r="W2085" s="21"/>
      <c r="X2085" s="21"/>
      <c r="Y2085" s="21"/>
      <c r="Z2085" s="21"/>
      <c r="AA2085" s="21"/>
      <c r="AB2085" s="21"/>
      <c r="AC2085" s="21"/>
      <c r="AD2085" s="21"/>
      <c r="AE2085" s="21"/>
      <c r="AF2085" s="21"/>
      <c r="AG2085" s="21"/>
      <c r="AH2085" s="21"/>
      <c r="AI2085" s="21"/>
      <c r="AJ2085" s="21"/>
      <c r="AK2085" s="21"/>
      <c r="AL2085" s="21"/>
      <c r="AM2085" s="21"/>
      <c r="AN2085" s="21"/>
    </row>
    <row r="2086" spans="1:40" ht="14.5">
      <c r="A2086" s="74"/>
      <c r="B2086" s="74"/>
      <c r="C2086" s="74"/>
      <c r="D2086" s="74"/>
      <c r="E2086" s="74"/>
      <c r="F2086" s="74"/>
      <c r="G2086" s="74"/>
      <c r="H2086" s="74"/>
      <c r="I2086" s="74"/>
      <c r="J2086" s="74"/>
      <c r="K2086" s="74"/>
      <c r="L2086" s="74"/>
      <c r="M2086" s="74"/>
      <c r="N2086" s="74"/>
      <c r="O2086" s="74"/>
      <c r="P2086" s="74"/>
      <c r="Q2086" s="74"/>
      <c r="R2086" s="74"/>
      <c r="S2086" s="74"/>
      <c r="T2086" s="74"/>
      <c r="U2086" s="74"/>
      <c r="V2086" s="21"/>
      <c r="W2086" s="21"/>
      <c r="X2086" s="21"/>
      <c r="Y2086" s="21"/>
      <c r="Z2086" s="21"/>
      <c r="AA2086" s="21"/>
      <c r="AB2086" s="21"/>
      <c r="AC2086" s="21"/>
      <c r="AD2086" s="21"/>
      <c r="AE2086" s="21"/>
      <c r="AF2086" s="21"/>
      <c r="AG2086" s="21"/>
      <c r="AH2086" s="21"/>
      <c r="AI2086" s="21"/>
      <c r="AJ2086" s="21"/>
      <c r="AK2086" s="21"/>
      <c r="AL2086" s="21"/>
      <c r="AM2086" s="21"/>
      <c r="AN2086" s="21"/>
    </row>
    <row r="2087" spans="1:40" ht="14.5">
      <c r="A2087" s="74"/>
      <c r="B2087" s="74"/>
      <c r="C2087" s="74"/>
      <c r="D2087" s="74"/>
      <c r="E2087" s="74"/>
      <c r="F2087" s="74"/>
      <c r="G2087" s="74"/>
      <c r="H2087" s="74"/>
      <c r="I2087" s="74"/>
      <c r="J2087" s="74"/>
      <c r="K2087" s="74"/>
      <c r="L2087" s="74"/>
      <c r="M2087" s="74"/>
      <c r="N2087" s="74"/>
      <c r="O2087" s="74"/>
      <c r="P2087" s="74"/>
      <c r="Q2087" s="74"/>
      <c r="R2087" s="74"/>
      <c r="S2087" s="74"/>
      <c r="T2087" s="74"/>
      <c r="U2087" s="74"/>
      <c r="V2087" s="21"/>
      <c r="W2087" s="21"/>
      <c r="X2087" s="21"/>
      <c r="Y2087" s="21"/>
      <c r="Z2087" s="21"/>
      <c r="AA2087" s="21"/>
      <c r="AB2087" s="21"/>
      <c r="AC2087" s="21"/>
      <c r="AD2087" s="21"/>
      <c r="AE2087" s="21"/>
      <c r="AF2087" s="21"/>
      <c r="AG2087" s="21"/>
      <c r="AH2087" s="21"/>
      <c r="AI2087" s="21"/>
      <c r="AJ2087" s="21"/>
      <c r="AK2087" s="21"/>
      <c r="AL2087" s="21"/>
      <c r="AM2087" s="21"/>
      <c r="AN2087" s="21"/>
    </row>
    <row r="2088" spans="1:40" ht="14.5">
      <c r="A2088" s="74"/>
      <c r="B2088" s="74"/>
      <c r="C2088" s="74"/>
      <c r="D2088" s="74"/>
      <c r="E2088" s="74"/>
      <c r="F2088" s="74"/>
      <c r="G2088" s="74"/>
      <c r="H2088" s="74"/>
      <c r="I2088" s="74"/>
      <c r="J2088" s="74"/>
      <c r="K2088" s="74"/>
      <c r="L2088" s="74"/>
      <c r="M2088" s="74"/>
      <c r="N2088" s="74"/>
      <c r="O2088" s="74"/>
      <c r="P2088" s="74"/>
      <c r="Q2088" s="74"/>
      <c r="R2088" s="74"/>
      <c r="S2088" s="74"/>
      <c r="T2088" s="74"/>
      <c r="U2088" s="74"/>
      <c r="V2088" s="21"/>
      <c r="W2088" s="21"/>
      <c r="X2088" s="21"/>
      <c r="Y2088" s="21"/>
      <c r="Z2088" s="21"/>
      <c r="AA2088" s="21"/>
      <c r="AB2088" s="21"/>
      <c r="AC2088" s="21"/>
      <c r="AD2088" s="21"/>
      <c r="AE2088" s="21"/>
      <c r="AF2088" s="21"/>
      <c r="AG2088" s="21"/>
      <c r="AH2088" s="21"/>
      <c r="AI2088" s="21"/>
      <c r="AJ2088" s="21"/>
      <c r="AK2088" s="21"/>
      <c r="AL2088" s="21"/>
      <c r="AM2088" s="21"/>
      <c r="AN2088" s="21"/>
    </row>
    <row r="2089" spans="1:40" ht="14.5">
      <c r="A2089" s="74"/>
      <c r="B2089" s="74"/>
      <c r="C2089" s="74"/>
      <c r="D2089" s="74"/>
      <c r="E2089" s="74"/>
      <c r="F2089" s="74"/>
      <c r="G2089" s="74"/>
      <c r="H2089" s="74"/>
      <c r="I2089" s="74"/>
      <c r="J2089" s="74"/>
      <c r="K2089" s="74"/>
      <c r="L2089" s="74"/>
      <c r="M2089" s="74"/>
      <c r="N2089" s="74"/>
      <c r="O2089" s="74"/>
      <c r="P2089" s="74"/>
      <c r="Q2089" s="74"/>
      <c r="R2089" s="74"/>
      <c r="S2089" s="74"/>
      <c r="T2089" s="74"/>
      <c r="U2089" s="74"/>
      <c r="V2089" s="21"/>
      <c r="W2089" s="21"/>
      <c r="X2089" s="21"/>
      <c r="Y2089" s="21"/>
      <c r="Z2089" s="21"/>
      <c r="AA2089" s="21"/>
      <c r="AB2089" s="21"/>
      <c r="AC2089" s="21"/>
      <c r="AD2089" s="21"/>
      <c r="AE2089" s="21"/>
      <c r="AF2089" s="21"/>
      <c r="AG2089" s="21"/>
      <c r="AH2089" s="21"/>
      <c r="AI2089" s="21"/>
      <c r="AJ2089" s="21"/>
      <c r="AK2089" s="21"/>
      <c r="AL2089" s="21"/>
      <c r="AM2089" s="21"/>
      <c r="AN2089" s="21"/>
    </row>
    <row r="2090" spans="1:40" ht="14.5">
      <c r="A2090" s="74"/>
      <c r="B2090" s="74"/>
      <c r="C2090" s="74"/>
      <c r="D2090" s="74"/>
      <c r="E2090" s="74"/>
      <c r="F2090" s="74"/>
      <c r="G2090" s="74"/>
      <c r="H2090" s="74"/>
      <c r="I2090" s="74"/>
      <c r="J2090" s="74"/>
      <c r="K2090" s="74"/>
      <c r="L2090" s="74"/>
      <c r="M2090" s="74"/>
      <c r="N2090" s="74"/>
      <c r="O2090" s="74"/>
      <c r="P2090" s="74"/>
      <c r="Q2090" s="74"/>
      <c r="R2090" s="74"/>
      <c r="S2090" s="74"/>
      <c r="T2090" s="74"/>
      <c r="U2090" s="74"/>
      <c r="V2090" s="21"/>
      <c r="W2090" s="21"/>
      <c r="X2090" s="21"/>
      <c r="Y2090" s="21"/>
      <c r="Z2090" s="21"/>
      <c r="AA2090" s="21"/>
      <c r="AB2090" s="21"/>
      <c r="AC2090" s="21"/>
      <c r="AD2090" s="21"/>
      <c r="AE2090" s="21"/>
      <c r="AF2090" s="21"/>
      <c r="AG2090" s="21"/>
      <c r="AH2090" s="21"/>
      <c r="AI2090" s="21"/>
      <c r="AJ2090" s="21"/>
      <c r="AK2090" s="21"/>
      <c r="AL2090" s="21"/>
      <c r="AM2090" s="21"/>
      <c r="AN2090" s="21"/>
    </row>
    <row r="2091" spans="1:40" ht="14.5">
      <c r="A2091" s="74"/>
      <c r="B2091" s="74"/>
      <c r="C2091" s="74"/>
      <c r="D2091" s="74"/>
      <c r="E2091" s="74"/>
      <c r="F2091" s="74"/>
      <c r="G2091" s="74"/>
      <c r="H2091" s="74"/>
      <c r="I2091" s="74"/>
      <c r="J2091" s="74"/>
      <c r="K2091" s="74"/>
      <c r="L2091" s="74"/>
      <c r="M2091" s="74"/>
      <c r="N2091" s="74"/>
      <c r="O2091" s="74"/>
      <c r="P2091" s="74"/>
      <c r="Q2091" s="74"/>
      <c r="R2091" s="74"/>
      <c r="S2091" s="74"/>
      <c r="T2091" s="74"/>
      <c r="U2091" s="74"/>
      <c r="V2091" s="21"/>
      <c r="W2091" s="21"/>
      <c r="X2091" s="21"/>
      <c r="Y2091" s="21"/>
      <c r="Z2091" s="21"/>
      <c r="AA2091" s="21"/>
      <c r="AB2091" s="21"/>
      <c r="AC2091" s="21"/>
      <c r="AD2091" s="21"/>
      <c r="AE2091" s="21"/>
      <c r="AF2091" s="21"/>
      <c r="AG2091" s="21"/>
      <c r="AH2091" s="21"/>
      <c r="AI2091" s="21"/>
      <c r="AJ2091" s="21"/>
      <c r="AK2091" s="21"/>
      <c r="AL2091" s="21"/>
      <c r="AM2091" s="21"/>
      <c r="AN2091" s="21"/>
    </row>
    <row r="2092" spans="1:40" ht="14.5">
      <c r="A2092" s="74"/>
      <c r="B2092" s="74"/>
      <c r="C2092" s="74"/>
      <c r="D2092" s="74"/>
      <c r="E2092" s="74"/>
      <c r="F2092" s="74"/>
      <c r="G2092" s="74"/>
      <c r="H2092" s="74"/>
      <c r="I2092" s="74"/>
      <c r="J2092" s="74"/>
      <c r="K2092" s="74"/>
      <c r="L2092" s="74"/>
      <c r="M2092" s="74"/>
      <c r="N2092" s="74"/>
      <c r="O2092" s="74"/>
      <c r="P2092" s="74"/>
      <c r="Q2092" s="74"/>
      <c r="R2092" s="74"/>
      <c r="S2092" s="74"/>
      <c r="T2092" s="74"/>
      <c r="U2092" s="74"/>
      <c r="V2092" s="21"/>
      <c r="W2092" s="21"/>
      <c r="X2092" s="21"/>
      <c r="Y2092" s="21"/>
      <c r="Z2092" s="21"/>
      <c r="AA2092" s="21"/>
      <c r="AB2092" s="21"/>
      <c r="AC2092" s="21"/>
      <c r="AD2092" s="21"/>
      <c r="AE2092" s="21"/>
      <c r="AF2092" s="21"/>
      <c r="AG2092" s="21"/>
      <c r="AH2092" s="21"/>
      <c r="AI2092" s="21"/>
      <c r="AJ2092" s="21"/>
      <c r="AK2092" s="21"/>
      <c r="AL2092" s="21"/>
      <c r="AM2092" s="21"/>
      <c r="AN2092" s="21"/>
    </row>
    <row r="2093" spans="1:40" ht="14.5">
      <c r="A2093" s="74"/>
      <c r="B2093" s="74"/>
      <c r="C2093" s="74"/>
      <c r="D2093" s="74"/>
      <c r="E2093" s="74"/>
      <c r="F2093" s="74"/>
      <c r="G2093" s="74"/>
      <c r="H2093" s="74"/>
      <c r="I2093" s="74"/>
      <c r="J2093" s="74"/>
      <c r="K2093" s="74"/>
      <c r="L2093" s="74"/>
      <c r="M2093" s="74"/>
      <c r="N2093" s="74"/>
      <c r="O2093" s="74"/>
      <c r="P2093" s="74"/>
      <c r="Q2093" s="74"/>
      <c r="R2093" s="74"/>
      <c r="S2093" s="74"/>
      <c r="T2093" s="74"/>
      <c r="U2093" s="74"/>
      <c r="V2093" s="21"/>
      <c r="W2093" s="21"/>
      <c r="X2093" s="21"/>
      <c r="Y2093" s="21"/>
      <c r="Z2093" s="21"/>
      <c r="AA2093" s="21"/>
      <c r="AB2093" s="21"/>
      <c r="AC2093" s="21"/>
      <c r="AD2093" s="21"/>
      <c r="AE2093" s="21"/>
      <c r="AF2093" s="21"/>
      <c r="AG2093" s="21"/>
      <c r="AH2093" s="21"/>
      <c r="AI2093" s="21"/>
      <c r="AJ2093" s="21"/>
      <c r="AK2093" s="21"/>
      <c r="AL2093" s="21"/>
      <c r="AM2093" s="21"/>
      <c r="AN2093" s="21"/>
    </row>
    <row r="2094" spans="1:40" ht="14.5">
      <c r="A2094" s="74"/>
      <c r="B2094" s="74"/>
      <c r="C2094" s="74"/>
      <c r="D2094" s="74"/>
      <c r="E2094" s="74"/>
      <c r="F2094" s="74"/>
      <c r="G2094" s="74"/>
      <c r="H2094" s="74"/>
      <c r="I2094" s="74"/>
      <c r="J2094" s="74"/>
      <c r="K2094" s="74"/>
      <c r="L2094" s="74"/>
      <c r="M2094" s="74"/>
      <c r="N2094" s="74"/>
      <c r="O2094" s="74"/>
      <c r="P2094" s="74"/>
      <c r="Q2094" s="74"/>
      <c r="R2094" s="74"/>
      <c r="S2094" s="74"/>
      <c r="T2094" s="74"/>
      <c r="U2094" s="74"/>
      <c r="V2094" s="21"/>
      <c r="W2094" s="21"/>
      <c r="X2094" s="21"/>
      <c r="Y2094" s="21"/>
      <c r="Z2094" s="21"/>
      <c r="AA2094" s="21"/>
      <c r="AB2094" s="21"/>
      <c r="AC2094" s="21"/>
      <c r="AD2094" s="21"/>
      <c r="AE2094" s="21"/>
      <c r="AF2094" s="21"/>
      <c r="AG2094" s="21"/>
      <c r="AH2094" s="21"/>
      <c r="AI2094" s="21"/>
      <c r="AJ2094" s="21"/>
      <c r="AK2094" s="21"/>
      <c r="AL2094" s="21"/>
      <c r="AM2094" s="21"/>
      <c r="AN2094" s="21"/>
    </row>
    <row r="2095" spans="1:40" ht="14.5">
      <c r="A2095" s="74"/>
      <c r="B2095" s="74"/>
      <c r="C2095" s="74"/>
      <c r="D2095" s="74"/>
      <c r="E2095" s="74"/>
      <c r="F2095" s="74"/>
      <c r="G2095" s="74"/>
      <c r="H2095" s="74"/>
      <c r="I2095" s="74"/>
      <c r="J2095" s="74"/>
      <c r="K2095" s="74"/>
      <c r="L2095" s="74"/>
      <c r="M2095" s="74"/>
      <c r="N2095" s="74"/>
      <c r="O2095" s="74"/>
      <c r="P2095" s="74"/>
      <c r="Q2095" s="74"/>
      <c r="R2095" s="74"/>
      <c r="S2095" s="74"/>
      <c r="T2095" s="74"/>
      <c r="U2095" s="74"/>
      <c r="V2095" s="21"/>
      <c r="W2095" s="21"/>
      <c r="X2095" s="21"/>
      <c r="Y2095" s="21"/>
      <c r="Z2095" s="21"/>
      <c r="AA2095" s="21"/>
      <c r="AB2095" s="21"/>
      <c r="AC2095" s="21"/>
      <c r="AD2095" s="21"/>
      <c r="AE2095" s="21"/>
      <c r="AF2095" s="21"/>
      <c r="AG2095" s="21"/>
      <c r="AH2095" s="21"/>
      <c r="AI2095" s="21"/>
      <c r="AJ2095" s="21"/>
      <c r="AK2095" s="21"/>
      <c r="AL2095" s="21"/>
      <c r="AM2095" s="21"/>
      <c r="AN2095" s="21"/>
    </row>
    <row r="2096" spans="1:40" ht="14.5">
      <c r="A2096" s="74"/>
      <c r="B2096" s="74"/>
      <c r="C2096" s="74"/>
      <c r="D2096" s="74"/>
      <c r="E2096" s="74"/>
      <c r="F2096" s="74"/>
      <c r="G2096" s="74"/>
      <c r="H2096" s="74"/>
      <c r="I2096" s="74"/>
      <c r="J2096" s="74"/>
      <c r="K2096" s="74"/>
      <c r="L2096" s="74"/>
      <c r="M2096" s="74"/>
      <c r="N2096" s="74"/>
      <c r="O2096" s="74"/>
      <c r="P2096" s="74"/>
      <c r="Q2096" s="74"/>
      <c r="R2096" s="74"/>
      <c r="S2096" s="74"/>
      <c r="T2096" s="74"/>
      <c r="U2096" s="74"/>
      <c r="V2096" s="21"/>
      <c r="W2096" s="21"/>
      <c r="X2096" s="21"/>
      <c r="Y2096" s="21"/>
      <c r="Z2096" s="21"/>
      <c r="AA2096" s="21"/>
      <c r="AB2096" s="21"/>
      <c r="AC2096" s="21"/>
      <c r="AD2096" s="21"/>
      <c r="AE2096" s="21"/>
      <c r="AF2096" s="21"/>
      <c r="AG2096" s="21"/>
      <c r="AH2096" s="21"/>
      <c r="AI2096" s="21"/>
      <c r="AJ2096" s="21"/>
      <c r="AK2096" s="21"/>
      <c r="AL2096" s="21"/>
      <c r="AM2096" s="21"/>
      <c r="AN2096" s="21"/>
    </row>
    <row r="2097" spans="1:40" ht="14.5">
      <c r="A2097" s="74"/>
      <c r="B2097" s="74"/>
      <c r="C2097" s="74"/>
      <c r="D2097" s="74"/>
      <c r="E2097" s="74"/>
      <c r="F2097" s="74"/>
      <c r="G2097" s="74"/>
      <c r="H2097" s="74"/>
      <c r="I2097" s="74"/>
      <c r="J2097" s="74"/>
      <c r="K2097" s="74"/>
      <c r="L2097" s="74"/>
      <c r="M2097" s="74"/>
      <c r="N2097" s="74"/>
      <c r="O2097" s="74"/>
      <c r="P2097" s="74"/>
      <c r="Q2097" s="74"/>
      <c r="R2097" s="74"/>
      <c r="S2097" s="74"/>
      <c r="T2097" s="74"/>
      <c r="U2097" s="74"/>
      <c r="V2097" s="21"/>
      <c r="W2097" s="21"/>
      <c r="X2097" s="21"/>
      <c r="Y2097" s="21"/>
      <c r="Z2097" s="21"/>
      <c r="AA2097" s="21"/>
      <c r="AB2097" s="21"/>
      <c r="AC2097" s="21"/>
      <c r="AD2097" s="21"/>
      <c r="AE2097" s="21"/>
      <c r="AF2097" s="21"/>
      <c r="AG2097" s="21"/>
      <c r="AH2097" s="21"/>
      <c r="AI2097" s="21"/>
      <c r="AJ2097" s="21"/>
      <c r="AK2097" s="21"/>
      <c r="AL2097" s="21"/>
      <c r="AM2097" s="21"/>
      <c r="AN2097" s="21"/>
    </row>
    <row r="2098" spans="1:40" ht="14.5">
      <c r="A2098" s="74"/>
      <c r="B2098" s="74"/>
      <c r="C2098" s="74"/>
      <c r="D2098" s="74"/>
      <c r="E2098" s="74"/>
      <c r="F2098" s="74"/>
      <c r="G2098" s="74"/>
      <c r="H2098" s="74"/>
      <c r="I2098" s="74"/>
      <c r="J2098" s="74"/>
      <c r="K2098" s="74"/>
      <c r="L2098" s="74"/>
      <c r="M2098" s="74"/>
      <c r="N2098" s="74"/>
      <c r="O2098" s="74"/>
      <c r="P2098" s="74"/>
      <c r="Q2098" s="74"/>
      <c r="R2098" s="74"/>
      <c r="S2098" s="74"/>
      <c r="T2098" s="74"/>
      <c r="U2098" s="74"/>
      <c r="V2098" s="21"/>
      <c r="W2098" s="21"/>
      <c r="X2098" s="21"/>
      <c r="Y2098" s="21"/>
      <c r="Z2098" s="21"/>
      <c r="AA2098" s="21"/>
      <c r="AB2098" s="21"/>
      <c r="AC2098" s="21"/>
      <c r="AD2098" s="21"/>
      <c r="AE2098" s="21"/>
      <c r="AF2098" s="21"/>
      <c r="AG2098" s="21"/>
      <c r="AH2098" s="21"/>
      <c r="AI2098" s="21"/>
      <c r="AJ2098" s="21"/>
      <c r="AK2098" s="21"/>
      <c r="AL2098" s="21"/>
      <c r="AM2098" s="21"/>
      <c r="AN2098" s="21"/>
    </row>
    <row r="2099" spans="1:40" ht="14.5">
      <c r="A2099" s="74"/>
      <c r="B2099" s="74"/>
      <c r="C2099" s="74"/>
      <c r="D2099" s="74"/>
      <c r="E2099" s="74"/>
      <c r="F2099" s="74"/>
      <c r="G2099" s="74"/>
      <c r="H2099" s="74"/>
      <c r="I2099" s="74"/>
      <c r="J2099" s="74"/>
      <c r="K2099" s="74"/>
      <c r="L2099" s="74"/>
      <c r="M2099" s="74"/>
      <c r="N2099" s="74"/>
      <c r="O2099" s="74"/>
      <c r="P2099" s="74"/>
      <c r="Q2099" s="74"/>
      <c r="R2099" s="74"/>
      <c r="S2099" s="74"/>
      <c r="T2099" s="74"/>
      <c r="U2099" s="74"/>
      <c r="V2099" s="21"/>
      <c r="W2099" s="21"/>
      <c r="X2099" s="21"/>
      <c r="Y2099" s="21"/>
      <c r="Z2099" s="21"/>
      <c r="AA2099" s="21"/>
      <c r="AB2099" s="21"/>
      <c r="AC2099" s="21"/>
      <c r="AD2099" s="21"/>
      <c r="AE2099" s="21"/>
      <c r="AF2099" s="21"/>
      <c r="AG2099" s="21"/>
      <c r="AH2099" s="21"/>
      <c r="AI2099" s="21"/>
      <c r="AJ2099" s="21"/>
      <c r="AK2099" s="21"/>
      <c r="AL2099" s="21"/>
      <c r="AM2099" s="21"/>
      <c r="AN2099" s="21"/>
    </row>
    <row r="2100" spans="1:40" ht="14.5">
      <c r="A2100" s="74"/>
      <c r="B2100" s="74"/>
      <c r="C2100" s="74"/>
      <c r="D2100" s="74"/>
      <c r="E2100" s="74"/>
      <c r="F2100" s="74"/>
      <c r="G2100" s="74"/>
      <c r="H2100" s="74"/>
      <c r="I2100" s="74"/>
      <c r="J2100" s="74"/>
      <c r="K2100" s="74"/>
      <c r="L2100" s="74"/>
      <c r="M2100" s="74"/>
      <c r="N2100" s="74"/>
      <c r="O2100" s="74"/>
      <c r="P2100" s="74"/>
      <c r="Q2100" s="74"/>
      <c r="R2100" s="74"/>
      <c r="S2100" s="74"/>
      <c r="T2100" s="74"/>
      <c r="U2100" s="74"/>
      <c r="V2100" s="21"/>
      <c r="W2100" s="21"/>
      <c r="X2100" s="21"/>
      <c r="Y2100" s="21"/>
      <c r="Z2100" s="21"/>
      <c r="AA2100" s="21"/>
      <c r="AB2100" s="21"/>
      <c r="AC2100" s="21"/>
      <c r="AD2100" s="21"/>
      <c r="AE2100" s="21"/>
      <c r="AF2100" s="21"/>
      <c r="AG2100" s="21"/>
      <c r="AH2100" s="21"/>
      <c r="AI2100" s="21"/>
      <c r="AJ2100" s="21"/>
      <c r="AK2100" s="21"/>
      <c r="AL2100" s="21"/>
      <c r="AM2100" s="21"/>
      <c r="AN2100" s="21"/>
    </row>
    <row r="2101" spans="1:40" ht="14.5">
      <c r="A2101" s="74"/>
      <c r="B2101" s="74"/>
      <c r="C2101" s="74"/>
      <c r="D2101" s="74"/>
      <c r="E2101" s="74"/>
      <c r="F2101" s="74"/>
      <c r="G2101" s="74"/>
      <c r="H2101" s="74"/>
      <c r="I2101" s="74"/>
      <c r="J2101" s="74"/>
      <c r="K2101" s="74"/>
      <c r="L2101" s="74"/>
      <c r="M2101" s="74"/>
      <c r="N2101" s="74"/>
      <c r="O2101" s="74"/>
      <c r="P2101" s="74"/>
      <c r="Q2101" s="74"/>
      <c r="R2101" s="74"/>
      <c r="S2101" s="74"/>
      <c r="T2101" s="74"/>
      <c r="U2101" s="74"/>
      <c r="V2101" s="21"/>
      <c r="W2101" s="21"/>
      <c r="X2101" s="21"/>
      <c r="Y2101" s="21"/>
      <c r="Z2101" s="21"/>
      <c r="AA2101" s="21"/>
      <c r="AB2101" s="21"/>
      <c r="AC2101" s="21"/>
      <c r="AD2101" s="21"/>
      <c r="AE2101" s="21"/>
      <c r="AF2101" s="21"/>
      <c r="AG2101" s="21"/>
      <c r="AH2101" s="21"/>
      <c r="AI2101" s="21"/>
      <c r="AJ2101" s="21"/>
      <c r="AK2101" s="21"/>
      <c r="AL2101" s="21"/>
      <c r="AM2101" s="21"/>
      <c r="AN2101" s="21"/>
    </row>
    <row r="2102" spans="1:40" ht="14.5">
      <c r="A2102" s="74"/>
      <c r="B2102" s="74"/>
      <c r="C2102" s="74"/>
      <c r="D2102" s="74"/>
      <c r="E2102" s="74"/>
      <c r="F2102" s="74"/>
      <c r="G2102" s="74"/>
      <c r="H2102" s="74"/>
      <c r="I2102" s="74"/>
      <c r="J2102" s="74"/>
      <c r="K2102" s="74"/>
      <c r="L2102" s="74"/>
      <c r="M2102" s="74"/>
      <c r="N2102" s="74"/>
      <c r="O2102" s="74"/>
      <c r="P2102" s="74"/>
      <c r="Q2102" s="74"/>
      <c r="R2102" s="74"/>
      <c r="S2102" s="74"/>
      <c r="T2102" s="74"/>
      <c r="U2102" s="74"/>
      <c r="V2102" s="21"/>
      <c r="W2102" s="21"/>
      <c r="X2102" s="21"/>
      <c r="Y2102" s="21"/>
      <c r="Z2102" s="21"/>
      <c r="AA2102" s="21"/>
      <c r="AB2102" s="21"/>
      <c r="AC2102" s="21"/>
      <c r="AD2102" s="21"/>
      <c r="AE2102" s="21"/>
      <c r="AF2102" s="21"/>
      <c r="AG2102" s="21"/>
      <c r="AH2102" s="21"/>
      <c r="AI2102" s="21"/>
      <c r="AJ2102" s="21"/>
      <c r="AK2102" s="21"/>
      <c r="AL2102" s="21"/>
      <c r="AM2102" s="21"/>
      <c r="AN2102" s="21"/>
    </row>
    <row r="2103" spans="1:40" ht="14.5">
      <c r="A2103" s="74"/>
      <c r="B2103" s="74"/>
      <c r="C2103" s="74"/>
      <c r="D2103" s="74"/>
      <c r="E2103" s="74"/>
      <c r="F2103" s="74"/>
      <c r="G2103" s="74"/>
      <c r="H2103" s="74"/>
      <c r="I2103" s="74"/>
      <c r="J2103" s="74"/>
      <c r="K2103" s="74"/>
      <c r="L2103" s="74"/>
      <c r="M2103" s="74"/>
      <c r="N2103" s="74"/>
      <c r="O2103" s="74"/>
      <c r="P2103" s="74"/>
      <c r="Q2103" s="74"/>
      <c r="R2103" s="74"/>
      <c r="S2103" s="74"/>
      <c r="T2103" s="74"/>
      <c r="U2103" s="74"/>
      <c r="V2103" s="21"/>
      <c r="W2103" s="21"/>
      <c r="X2103" s="21"/>
      <c r="Y2103" s="21"/>
      <c r="Z2103" s="21"/>
      <c r="AA2103" s="21"/>
      <c r="AB2103" s="21"/>
      <c r="AC2103" s="21"/>
      <c r="AD2103" s="21"/>
      <c r="AE2103" s="21"/>
      <c r="AF2103" s="21"/>
      <c r="AG2103" s="21"/>
      <c r="AH2103" s="21"/>
      <c r="AI2103" s="21"/>
      <c r="AJ2103" s="21"/>
      <c r="AK2103" s="21"/>
      <c r="AL2103" s="21"/>
      <c r="AM2103" s="21"/>
      <c r="AN2103" s="21"/>
    </row>
    <row r="2104" spans="1:40" ht="14.5">
      <c r="A2104" s="74"/>
      <c r="B2104" s="74"/>
      <c r="C2104" s="74"/>
      <c r="D2104" s="74"/>
      <c r="E2104" s="74"/>
      <c r="F2104" s="74"/>
      <c r="G2104" s="74"/>
      <c r="H2104" s="74"/>
      <c r="I2104" s="74"/>
      <c r="J2104" s="74"/>
      <c r="K2104" s="74"/>
      <c r="L2104" s="74"/>
      <c r="M2104" s="74"/>
      <c r="N2104" s="74"/>
      <c r="O2104" s="74"/>
      <c r="P2104" s="74"/>
      <c r="Q2104" s="74"/>
      <c r="R2104" s="74"/>
      <c r="S2104" s="74"/>
      <c r="T2104" s="74"/>
      <c r="U2104" s="74"/>
      <c r="V2104" s="21"/>
      <c r="W2104" s="21"/>
      <c r="X2104" s="21"/>
      <c r="Y2104" s="21"/>
      <c r="Z2104" s="21"/>
      <c r="AA2104" s="21"/>
      <c r="AB2104" s="21"/>
      <c r="AC2104" s="21"/>
      <c r="AD2104" s="21"/>
      <c r="AE2104" s="21"/>
      <c r="AF2104" s="21"/>
      <c r="AG2104" s="21"/>
      <c r="AH2104" s="21"/>
      <c r="AI2104" s="21"/>
      <c r="AJ2104" s="21"/>
      <c r="AK2104" s="21"/>
      <c r="AL2104" s="21"/>
      <c r="AM2104" s="21"/>
      <c r="AN2104" s="21"/>
    </row>
    <row r="2105" spans="1:40" ht="14.5">
      <c r="A2105" s="74"/>
      <c r="B2105" s="74"/>
      <c r="C2105" s="74"/>
      <c r="D2105" s="74"/>
      <c r="E2105" s="74"/>
      <c r="F2105" s="74"/>
      <c r="G2105" s="74"/>
      <c r="H2105" s="74"/>
      <c r="I2105" s="74"/>
      <c r="J2105" s="74"/>
      <c r="K2105" s="74"/>
      <c r="L2105" s="74"/>
      <c r="M2105" s="74"/>
      <c r="N2105" s="74"/>
      <c r="O2105" s="74"/>
      <c r="P2105" s="74"/>
      <c r="Q2105" s="74"/>
      <c r="R2105" s="74"/>
      <c r="S2105" s="74"/>
      <c r="T2105" s="74"/>
      <c r="U2105" s="74"/>
      <c r="V2105" s="21"/>
      <c r="W2105" s="21"/>
      <c r="X2105" s="21"/>
      <c r="Y2105" s="21"/>
      <c r="Z2105" s="21"/>
      <c r="AA2105" s="21"/>
      <c r="AB2105" s="21"/>
      <c r="AC2105" s="21"/>
      <c r="AD2105" s="21"/>
      <c r="AE2105" s="21"/>
      <c r="AF2105" s="21"/>
      <c r="AG2105" s="21"/>
      <c r="AH2105" s="21"/>
      <c r="AI2105" s="21"/>
      <c r="AJ2105" s="21"/>
      <c r="AK2105" s="21"/>
      <c r="AL2105" s="21"/>
      <c r="AM2105" s="21"/>
      <c r="AN2105" s="21"/>
    </row>
    <row r="2106" spans="1:40" ht="14.5">
      <c r="A2106" s="74"/>
      <c r="B2106" s="74"/>
      <c r="C2106" s="74"/>
      <c r="D2106" s="74"/>
      <c r="E2106" s="74"/>
      <c r="F2106" s="74"/>
      <c r="G2106" s="74"/>
      <c r="H2106" s="74"/>
      <c r="I2106" s="74"/>
      <c r="J2106" s="74"/>
      <c r="K2106" s="74"/>
      <c r="L2106" s="74"/>
      <c r="M2106" s="74"/>
      <c r="N2106" s="74"/>
      <c r="O2106" s="74"/>
      <c r="P2106" s="74"/>
      <c r="Q2106" s="74"/>
      <c r="R2106" s="74"/>
      <c r="S2106" s="74"/>
      <c r="T2106" s="74"/>
      <c r="U2106" s="74"/>
      <c r="V2106" s="21"/>
      <c r="W2106" s="21"/>
      <c r="X2106" s="21"/>
      <c r="Y2106" s="21"/>
      <c r="Z2106" s="21"/>
      <c r="AA2106" s="21"/>
      <c r="AB2106" s="21"/>
      <c r="AC2106" s="21"/>
      <c r="AD2106" s="21"/>
      <c r="AE2106" s="21"/>
      <c r="AF2106" s="21"/>
      <c r="AG2106" s="21"/>
      <c r="AH2106" s="21"/>
      <c r="AI2106" s="21"/>
      <c r="AJ2106" s="21"/>
      <c r="AK2106" s="21"/>
      <c r="AL2106" s="21"/>
      <c r="AM2106" s="21"/>
      <c r="AN2106" s="21"/>
    </row>
    <row r="2107" spans="1:40" ht="14.5">
      <c r="A2107" s="74"/>
      <c r="B2107" s="74"/>
      <c r="C2107" s="74"/>
      <c r="D2107" s="74"/>
      <c r="E2107" s="74"/>
      <c r="F2107" s="74"/>
      <c r="G2107" s="74"/>
      <c r="H2107" s="74"/>
      <c r="I2107" s="74"/>
      <c r="J2107" s="74"/>
      <c r="K2107" s="74"/>
      <c r="L2107" s="74"/>
      <c r="M2107" s="74"/>
      <c r="N2107" s="74"/>
      <c r="O2107" s="74"/>
      <c r="P2107" s="74"/>
      <c r="Q2107" s="74"/>
      <c r="R2107" s="74"/>
      <c r="S2107" s="74"/>
      <c r="T2107" s="74"/>
      <c r="U2107" s="74"/>
      <c r="V2107" s="21"/>
      <c r="W2107" s="21"/>
      <c r="X2107" s="21"/>
      <c r="Y2107" s="21"/>
      <c r="Z2107" s="21"/>
      <c r="AA2107" s="21"/>
      <c r="AB2107" s="21"/>
      <c r="AC2107" s="21"/>
      <c r="AD2107" s="21"/>
      <c r="AE2107" s="21"/>
      <c r="AF2107" s="21"/>
      <c r="AG2107" s="21"/>
      <c r="AH2107" s="21"/>
      <c r="AI2107" s="21"/>
      <c r="AJ2107" s="21"/>
      <c r="AK2107" s="21"/>
      <c r="AL2107" s="21"/>
      <c r="AM2107" s="21"/>
      <c r="AN2107" s="21"/>
    </row>
    <row r="2108" spans="1:40" ht="14.5">
      <c r="A2108" s="74"/>
      <c r="B2108" s="74"/>
      <c r="C2108" s="74"/>
      <c r="D2108" s="74"/>
      <c r="E2108" s="74"/>
      <c r="F2108" s="74"/>
      <c r="G2108" s="74"/>
      <c r="H2108" s="74"/>
      <c r="I2108" s="74"/>
      <c r="J2108" s="74"/>
      <c r="K2108" s="74"/>
      <c r="L2108" s="74"/>
      <c r="M2108" s="74"/>
      <c r="N2108" s="74"/>
      <c r="O2108" s="74"/>
      <c r="P2108" s="74"/>
      <c r="Q2108" s="74"/>
      <c r="R2108" s="74"/>
      <c r="S2108" s="74"/>
      <c r="T2108" s="74"/>
      <c r="U2108" s="74"/>
      <c r="V2108" s="21"/>
      <c r="W2108" s="21"/>
      <c r="X2108" s="21"/>
      <c r="Y2108" s="21"/>
      <c r="Z2108" s="21"/>
      <c r="AA2108" s="21"/>
      <c r="AB2108" s="21"/>
      <c r="AC2108" s="21"/>
      <c r="AD2108" s="21"/>
      <c r="AE2108" s="21"/>
      <c r="AF2108" s="21"/>
      <c r="AG2108" s="21"/>
      <c r="AH2108" s="21"/>
      <c r="AI2108" s="21"/>
      <c r="AJ2108" s="21"/>
      <c r="AK2108" s="21"/>
      <c r="AL2108" s="21"/>
      <c r="AM2108" s="21"/>
      <c r="AN2108" s="21"/>
    </row>
    <row r="2109" spans="1:40" ht="14.5">
      <c r="A2109" s="74"/>
      <c r="B2109" s="74"/>
      <c r="C2109" s="74"/>
      <c r="D2109" s="74"/>
      <c r="E2109" s="74"/>
      <c r="F2109" s="74"/>
      <c r="G2109" s="74"/>
      <c r="H2109" s="74"/>
      <c r="I2109" s="74"/>
      <c r="J2109" s="74"/>
      <c r="K2109" s="74"/>
      <c r="L2109" s="74"/>
      <c r="M2109" s="74"/>
      <c r="N2109" s="74"/>
      <c r="O2109" s="74"/>
      <c r="P2109" s="74"/>
      <c r="Q2109" s="74"/>
      <c r="R2109" s="74"/>
      <c r="S2109" s="74"/>
      <c r="T2109" s="74"/>
      <c r="U2109" s="74"/>
      <c r="V2109" s="21"/>
      <c r="W2109" s="21"/>
      <c r="X2109" s="21"/>
      <c r="Y2109" s="21"/>
      <c r="Z2109" s="21"/>
      <c r="AA2109" s="21"/>
      <c r="AB2109" s="21"/>
      <c r="AC2109" s="21"/>
      <c r="AD2109" s="21"/>
      <c r="AE2109" s="21"/>
      <c r="AF2109" s="21"/>
      <c r="AG2109" s="21"/>
      <c r="AH2109" s="21"/>
      <c r="AI2109" s="21"/>
      <c r="AJ2109" s="21"/>
      <c r="AK2109" s="21"/>
      <c r="AL2109" s="21"/>
      <c r="AM2109" s="21"/>
      <c r="AN2109" s="21"/>
    </row>
    <row r="2110" spans="1:40" ht="14.5">
      <c r="A2110" s="74"/>
      <c r="B2110" s="74"/>
      <c r="C2110" s="74"/>
      <c r="D2110" s="74"/>
      <c r="E2110" s="74"/>
      <c r="F2110" s="74"/>
      <c r="G2110" s="74"/>
      <c r="H2110" s="74"/>
      <c r="I2110" s="74"/>
      <c r="J2110" s="74"/>
      <c r="K2110" s="74"/>
      <c r="L2110" s="74"/>
      <c r="M2110" s="74"/>
      <c r="N2110" s="74"/>
      <c r="O2110" s="74"/>
      <c r="P2110" s="74"/>
      <c r="Q2110" s="74"/>
      <c r="R2110" s="74"/>
      <c r="S2110" s="74"/>
      <c r="T2110" s="74"/>
      <c r="U2110" s="74"/>
      <c r="V2110" s="21"/>
      <c r="W2110" s="21"/>
      <c r="X2110" s="21"/>
      <c r="Y2110" s="21"/>
      <c r="Z2110" s="21"/>
      <c r="AA2110" s="21"/>
      <c r="AB2110" s="21"/>
      <c r="AC2110" s="21"/>
      <c r="AD2110" s="21"/>
      <c r="AE2110" s="21"/>
      <c r="AF2110" s="21"/>
      <c r="AG2110" s="21"/>
      <c r="AH2110" s="21"/>
      <c r="AI2110" s="21"/>
      <c r="AJ2110" s="21"/>
      <c r="AK2110" s="21"/>
      <c r="AL2110" s="21"/>
      <c r="AM2110" s="21"/>
      <c r="AN2110" s="21"/>
    </row>
    <row r="2111" spans="1:40" ht="14.5">
      <c r="A2111" s="74"/>
      <c r="B2111" s="74"/>
      <c r="C2111" s="74"/>
      <c r="D2111" s="74"/>
      <c r="E2111" s="74"/>
      <c r="F2111" s="74"/>
      <c r="G2111" s="74"/>
      <c r="H2111" s="74"/>
      <c r="I2111" s="74"/>
      <c r="J2111" s="74"/>
      <c r="K2111" s="74"/>
      <c r="L2111" s="74"/>
      <c r="M2111" s="74"/>
      <c r="N2111" s="74"/>
      <c r="O2111" s="74"/>
      <c r="P2111" s="74"/>
      <c r="Q2111" s="74"/>
      <c r="R2111" s="74"/>
      <c r="S2111" s="74"/>
      <c r="T2111" s="74"/>
      <c r="U2111" s="74"/>
      <c r="V2111" s="21"/>
      <c r="W2111" s="21"/>
      <c r="X2111" s="21"/>
      <c r="Y2111" s="21"/>
      <c r="Z2111" s="21"/>
      <c r="AA2111" s="21"/>
      <c r="AB2111" s="21"/>
      <c r="AC2111" s="21"/>
      <c r="AD2111" s="21"/>
      <c r="AE2111" s="21"/>
      <c r="AF2111" s="21"/>
      <c r="AG2111" s="21"/>
      <c r="AH2111" s="21"/>
      <c r="AI2111" s="21"/>
      <c r="AJ2111" s="21"/>
      <c r="AK2111" s="21"/>
      <c r="AL2111" s="21"/>
      <c r="AM2111" s="21"/>
      <c r="AN2111" s="21"/>
    </row>
    <row r="2112" spans="1:40" ht="14.5">
      <c r="A2112" s="74"/>
      <c r="B2112" s="74"/>
      <c r="C2112" s="74"/>
      <c r="D2112" s="74"/>
      <c r="E2112" s="74"/>
      <c r="F2112" s="74"/>
      <c r="G2112" s="74"/>
      <c r="H2112" s="74"/>
      <c r="I2112" s="74"/>
      <c r="J2112" s="74"/>
      <c r="K2112" s="74"/>
      <c r="L2112" s="74"/>
      <c r="M2112" s="74"/>
      <c r="N2112" s="74"/>
      <c r="O2112" s="74"/>
      <c r="P2112" s="74"/>
      <c r="Q2112" s="74"/>
      <c r="R2112" s="74"/>
      <c r="S2112" s="74"/>
      <c r="T2112" s="74"/>
      <c r="U2112" s="74"/>
      <c r="V2112" s="21"/>
      <c r="W2112" s="21"/>
      <c r="X2112" s="21"/>
      <c r="Y2112" s="21"/>
      <c r="Z2112" s="21"/>
      <c r="AA2112" s="21"/>
      <c r="AB2112" s="21"/>
      <c r="AC2112" s="21"/>
      <c r="AD2112" s="21"/>
      <c r="AE2112" s="21"/>
      <c r="AF2112" s="21"/>
      <c r="AG2112" s="21"/>
      <c r="AH2112" s="21"/>
      <c r="AI2112" s="21"/>
      <c r="AJ2112" s="21"/>
      <c r="AK2112" s="21"/>
      <c r="AL2112" s="21"/>
      <c r="AM2112" s="21"/>
      <c r="AN2112" s="21"/>
    </row>
    <row r="2113" spans="1:40" ht="14.5">
      <c r="A2113" s="74"/>
      <c r="B2113" s="74"/>
      <c r="C2113" s="74"/>
      <c r="D2113" s="74"/>
      <c r="E2113" s="74"/>
      <c r="F2113" s="74"/>
      <c r="G2113" s="74"/>
      <c r="H2113" s="74"/>
      <c r="I2113" s="74"/>
      <c r="J2113" s="74"/>
      <c r="K2113" s="74"/>
      <c r="L2113" s="74"/>
      <c r="M2113" s="74"/>
      <c r="N2113" s="74"/>
      <c r="O2113" s="74"/>
      <c r="P2113" s="74"/>
      <c r="Q2113" s="74"/>
      <c r="R2113" s="74"/>
      <c r="S2113" s="74"/>
      <c r="T2113" s="74"/>
      <c r="U2113" s="74"/>
      <c r="V2113" s="21"/>
      <c r="W2113" s="21"/>
      <c r="X2113" s="21"/>
      <c r="Y2113" s="21"/>
      <c r="Z2113" s="21"/>
      <c r="AA2113" s="21"/>
      <c r="AB2113" s="21"/>
      <c r="AC2113" s="21"/>
      <c r="AD2113" s="21"/>
      <c r="AE2113" s="21"/>
      <c r="AF2113" s="21"/>
      <c r="AG2113" s="21"/>
      <c r="AH2113" s="21"/>
      <c r="AI2113" s="21"/>
      <c r="AJ2113" s="21"/>
      <c r="AK2113" s="21"/>
      <c r="AL2113" s="21"/>
      <c r="AM2113" s="21"/>
      <c r="AN2113" s="21"/>
    </row>
    <row r="2114" spans="1:40" ht="14.5">
      <c r="A2114" s="74"/>
      <c r="B2114" s="74"/>
      <c r="C2114" s="74"/>
      <c r="D2114" s="74"/>
      <c r="E2114" s="74"/>
      <c r="F2114" s="74"/>
      <c r="G2114" s="74"/>
      <c r="H2114" s="74"/>
      <c r="I2114" s="74"/>
      <c r="J2114" s="74"/>
      <c r="K2114" s="74"/>
      <c r="L2114" s="74"/>
      <c r="M2114" s="74"/>
      <c r="N2114" s="74"/>
      <c r="O2114" s="74"/>
      <c r="P2114" s="74"/>
      <c r="Q2114" s="74"/>
      <c r="R2114" s="74"/>
      <c r="S2114" s="74"/>
      <c r="T2114" s="74"/>
      <c r="U2114" s="74"/>
      <c r="V2114" s="21"/>
      <c r="W2114" s="21"/>
      <c r="X2114" s="21"/>
      <c r="Y2114" s="21"/>
      <c r="Z2114" s="21"/>
      <c r="AA2114" s="21"/>
      <c r="AB2114" s="21"/>
      <c r="AC2114" s="21"/>
      <c r="AD2114" s="21"/>
      <c r="AE2114" s="21"/>
      <c r="AF2114" s="21"/>
      <c r="AG2114" s="21"/>
      <c r="AH2114" s="21"/>
      <c r="AI2114" s="21"/>
      <c r="AJ2114" s="21"/>
      <c r="AK2114" s="21"/>
      <c r="AL2114" s="21"/>
      <c r="AM2114" s="21"/>
      <c r="AN2114" s="21"/>
    </row>
    <row r="2115" spans="1:40" ht="14.5">
      <c r="A2115" s="74"/>
      <c r="B2115" s="74"/>
      <c r="C2115" s="74"/>
      <c r="D2115" s="74"/>
      <c r="E2115" s="74"/>
      <c r="F2115" s="74"/>
      <c r="G2115" s="74"/>
      <c r="H2115" s="74"/>
      <c r="I2115" s="74"/>
      <c r="J2115" s="74"/>
      <c r="K2115" s="74"/>
      <c r="L2115" s="74"/>
      <c r="M2115" s="74"/>
      <c r="N2115" s="74"/>
      <c r="O2115" s="74"/>
      <c r="P2115" s="74"/>
      <c r="Q2115" s="74"/>
      <c r="R2115" s="74"/>
      <c r="S2115" s="74"/>
      <c r="T2115" s="74"/>
      <c r="U2115" s="74"/>
      <c r="V2115" s="21"/>
      <c r="W2115" s="21"/>
      <c r="X2115" s="21"/>
      <c r="Y2115" s="21"/>
      <c r="Z2115" s="21"/>
      <c r="AA2115" s="21"/>
      <c r="AB2115" s="21"/>
      <c r="AC2115" s="21"/>
      <c r="AD2115" s="21"/>
      <c r="AE2115" s="21"/>
      <c r="AF2115" s="21"/>
      <c r="AG2115" s="21"/>
      <c r="AH2115" s="21"/>
      <c r="AI2115" s="21"/>
      <c r="AJ2115" s="21"/>
      <c r="AK2115" s="21"/>
      <c r="AL2115" s="21"/>
      <c r="AM2115" s="21"/>
      <c r="AN2115" s="21"/>
    </row>
    <row r="2116" spans="1:40" ht="14.5">
      <c r="A2116" s="74"/>
      <c r="B2116" s="74"/>
      <c r="C2116" s="74"/>
      <c r="D2116" s="74"/>
      <c r="E2116" s="74"/>
      <c r="F2116" s="74"/>
      <c r="G2116" s="74"/>
      <c r="H2116" s="74"/>
      <c r="I2116" s="74"/>
      <c r="J2116" s="74"/>
      <c r="K2116" s="74"/>
      <c r="L2116" s="74"/>
      <c r="M2116" s="74"/>
      <c r="N2116" s="74"/>
      <c r="O2116" s="74"/>
      <c r="P2116" s="74"/>
      <c r="Q2116" s="74"/>
      <c r="R2116" s="74"/>
      <c r="S2116" s="74"/>
      <c r="T2116" s="74"/>
      <c r="U2116" s="74"/>
      <c r="V2116" s="21"/>
      <c r="W2116" s="21"/>
      <c r="X2116" s="21"/>
      <c r="Y2116" s="21"/>
      <c r="Z2116" s="21"/>
      <c r="AA2116" s="21"/>
      <c r="AB2116" s="21"/>
      <c r="AC2116" s="21"/>
      <c r="AD2116" s="21"/>
      <c r="AE2116" s="21"/>
      <c r="AF2116" s="21"/>
      <c r="AG2116" s="21"/>
      <c r="AH2116" s="21"/>
      <c r="AI2116" s="21"/>
      <c r="AJ2116" s="21"/>
      <c r="AK2116" s="21"/>
      <c r="AL2116" s="21"/>
      <c r="AM2116" s="21"/>
      <c r="AN2116" s="21"/>
    </row>
    <row r="2117" spans="1:40" ht="14.5">
      <c r="A2117" s="74"/>
      <c r="B2117" s="74"/>
      <c r="C2117" s="74"/>
      <c r="D2117" s="74"/>
      <c r="E2117" s="74"/>
      <c r="F2117" s="74"/>
      <c r="G2117" s="74"/>
      <c r="H2117" s="74"/>
      <c r="I2117" s="74"/>
      <c r="J2117" s="74"/>
      <c r="K2117" s="74"/>
      <c r="L2117" s="74"/>
      <c r="M2117" s="74"/>
      <c r="N2117" s="74"/>
      <c r="O2117" s="74"/>
      <c r="P2117" s="74"/>
      <c r="Q2117" s="74"/>
      <c r="R2117" s="74"/>
      <c r="S2117" s="74"/>
      <c r="T2117" s="74"/>
      <c r="U2117" s="74"/>
      <c r="V2117" s="21"/>
      <c r="W2117" s="21"/>
      <c r="X2117" s="21"/>
      <c r="Y2117" s="21"/>
      <c r="Z2117" s="21"/>
      <c r="AA2117" s="21"/>
      <c r="AB2117" s="21"/>
      <c r="AC2117" s="21"/>
      <c r="AD2117" s="21"/>
      <c r="AE2117" s="21"/>
      <c r="AF2117" s="21"/>
      <c r="AG2117" s="21"/>
      <c r="AH2117" s="21"/>
      <c r="AI2117" s="21"/>
      <c r="AJ2117" s="21"/>
      <c r="AK2117" s="21"/>
      <c r="AL2117" s="21"/>
      <c r="AM2117" s="21"/>
      <c r="AN2117" s="21"/>
    </row>
    <row r="2118" spans="1:40" ht="14.5">
      <c r="A2118" s="74"/>
      <c r="B2118" s="74"/>
      <c r="C2118" s="74"/>
      <c r="D2118" s="74"/>
      <c r="E2118" s="74"/>
      <c r="F2118" s="74"/>
      <c r="G2118" s="74"/>
      <c r="H2118" s="74"/>
      <c r="I2118" s="74"/>
      <c r="J2118" s="74"/>
      <c r="K2118" s="74"/>
      <c r="L2118" s="74"/>
      <c r="M2118" s="74"/>
      <c r="N2118" s="74"/>
      <c r="O2118" s="74"/>
      <c r="P2118" s="74"/>
      <c r="Q2118" s="74"/>
      <c r="R2118" s="74"/>
      <c r="S2118" s="74"/>
      <c r="T2118" s="74"/>
      <c r="U2118" s="74"/>
      <c r="V2118" s="21"/>
      <c r="W2118" s="21"/>
      <c r="X2118" s="21"/>
      <c r="Y2118" s="21"/>
      <c r="Z2118" s="21"/>
      <c r="AA2118" s="21"/>
      <c r="AB2118" s="21"/>
      <c r="AC2118" s="21"/>
      <c r="AD2118" s="21"/>
      <c r="AE2118" s="21"/>
      <c r="AF2118" s="21"/>
      <c r="AG2118" s="21"/>
      <c r="AH2118" s="21"/>
      <c r="AI2118" s="21"/>
      <c r="AJ2118" s="21"/>
      <c r="AK2118" s="21"/>
      <c r="AL2118" s="21"/>
      <c r="AM2118" s="21"/>
      <c r="AN2118" s="21"/>
    </row>
    <row r="2119" spans="1:40" ht="14.5">
      <c r="A2119" s="74"/>
      <c r="B2119" s="74"/>
      <c r="C2119" s="74"/>
      <c r="D2119" s="74"/>
      <c r="E2119" s="74"/>
      <c r="F2119" s="74"/>
      <c r="G2119" s="74"/>
      <c r="H2119" s="74"/>
      <c r="I2119" s="74"/>
      <c r="J2119" s="74"/>
      <c r="K2119" s="74"/>
      <c r="L2119" s="74"/>
      <c r="M2119" s="74"/>
      <c r="N2119" s="74"/>
      <c r="O2119" s="74"/>
      <c r="P2119" s="74"/>
      <c r="Q2119" s="74"/>
      <c r="R2119" s="74"/>
      <c r="S2119" s="74"/>
      <c r="T2119" s="74"/>
      <c r="U2119" s="74"/>
      <c r="V2119" s="21"/>
      <c r="W2119" s="21"/>
      <c r="X2119" s="21"/>
      <c r="Y2119" s="21"/>
      <c r="Z2119" s="21"/>
      <c r="AA2119" s="21"/>
      <c r="AB2119" s="21"/>
      <c r="AC2119" s="21"/>
      <c r="AD2119" s="21"/>
      <c r="AE2119" s="21"/>
      <c r="AF2119" s="21"/>
      <c r="AG2119" s="21"/>
      <c r="AH2119" s="21"/>
      <c r="AI2119" s="21"/>
      <c r="AJ2119" s="21"/>
      <c r="AK2119" s="21"/>
      <c r="AL2119" s="21"/>
      <c r="AM2119" s="21"/>
      <c r="AN2119" s="21"/>
    </row>
    <row r="2120" spans="1:40" ht="14.5">
      <c r="A2120" s="74"/>
      <c r="B2120" s="74"/>
      <c r="C2120" s="74"/>
      <c r="D2120" s="74"/>
      <c r="E2120" s="74"/>
      <c r="F2120" s="74"/>
      <c r="G2120" s="74"/>
      <c r="H2120" s="74"/>
      <c r="I2120" s="74"/>
      <c r="J2120" s="74"/>
      <c r="K2120" s="74"/>
      <c r="L2120" s="74"/>
      <c r="M2120" s="74"/>
      <c r="N2120" s="74"/>
      <c r="O2120" s="74"/>
      <c r="P2120" s="74"/>
      <c r="Q2120" s="74"/>
      <c r="R2120" s="74"/>
      <c r="S2120" s="74"/>
      <c r="T2120" s="74"/>
      <c r="U2120" s="74"/>
      <c r="V2120" s="21"/>
      <c r="W2120" s="21"/>
      <c r="X2120" s="21"/>
      <c r="Y2120" s="21"/>
      <c r="Z2120" s="21"/>
      <c r="AA2120" s="21"/>
      <c r="AB2120" s="21"/>
      <c r="AC2120" s="21"/>
      <c r="AD2120" s="21"/>
      <c r="AE2120" s="21"/>
      <c r="AF2120" s="21"/>
      <c r="AG2120" s="21"/>
      <c r="AH2120" s="21"/>
      <c r="AI2120" s="21"/>
      <c r="AJ2120" s="21"/>
      <c r="AK2120" s="21"/>
      <c r="AL2120" s="21"/>
      <c r="AM2120" s="21"/>
      <c r="AN2120" s="21"/>
    </row>
    <row r="2121" spans="1:40" ht="14.5">
      <c r="A2121" s="74"/>
      <c r="B2121" s="74"/>
      <c r="C2121" s="74"/>
      <c r="D2121" s="74"/>
      <c r="E2121" s="74"/>
      <c r="F2121" s="74"/>
      <c r="G2121" s="74"/>
      <c r="H2121" s="74"/>
      <c r="I2121" s="74"/>
      <c r="J2121" s="74"/>
      <c r="K2121" s="74"/>
      <c r="L2121" s="74"/>
      <c r="M2121" s="74"/>
      <c r="N2121" s="74"/>
      <c r="O2121" s="74"/>
      <c r="P2121" s="74"/>
      <c r="Q2121" s="74"/>
      <c r="R2121" s="74"/>
      <c r="S2121" s="74"/>
      <c r="T2121" s="74"/>
      <c r="U2121" s="74"/>
      <c r="V2121" s="21"/>
      <c r="W2121" s="21"/>
      <c r="X2121" s="21"/>
      <c r="Y2121" s="21"/>
      <c r="Z2121" s="21"/>
      <c r="AA2121" s="21"/>
      <c r="AB2121" s="21"/>
      <c r="AC2121" s="21"/>
      <c r="AD2121" s="21"/>
      <c r="AE2121" s="21"/>
      <c r="AF2121" s="21"/>
      <c r="AG2121" s="21"/>
      <c r="AH2121" s="21"/>
      <c r="AI2121" s="21"/>
      <c r="AJ2121" s="21"/>
      <c r="AK2121" s="21"/>
      <c r="AL2121" s="21"/>
      <c r="AM2121" s="21"/>
      <c r="AN2121" s="21"/>
    </row>
    <row r="2122" spans="1:40" ht="14.5">
      <c r="A2122" s="74"/>
      <c r="B2122" s="74"/>
      <c r="C2122" s="74"/>
      <c r="D2122" s="74"/>
      <c r="E2122" s="74"/>
      <c r="F2122" s="74"/>
      <c r="G2122" s="74"/>
      <c r="H2122" s="74"/>
      <c r="I2122" s="74"/>
      <c r="J2122" s="74"/>
      <c r="K2122" s="74"/>
      <c r="L2122" s="74"/>
      <c r="M2122" s="74"/>
      <c r="N2122" s="74"/>
      <c r="O2122" s="74"/>
      <c r="P2122" s="74"/>
      <c r="Q2122" s="74"/>
      <c r="R2122" s="74"/>
      <c r="S2122" s="74"/>
      <c r="T2122" s="74"/>
      <c r="U2122" s="74"/>
      <c r="V2122" s="21"/>
      <c r="W2122" s="21"/>
      <c r="X2122" s="21"/>
      <c r="Y2122" s="21"/>
      <c r="Z2122" s="21"/>
      <c r="AA2122" s="21"/>
      <c r="AB2122" s="21"/>
      <c r="AC2122" s="21"/>
      <c r="AD2122" s="21"/>
      <c r="AE2122" s="21"/>
      <c r="AF2122" s="21"/>
      <c r="AG2122" s="21"/>
      <c r="AH2122" s="21"/>
      <c r="AI2122" s="21"/>
      <c r="AJ2122" s="21"/>
      <c r="AK2122" s="21"/>
      <c r="AL2122" s="21"/>
      <c r="AM2122" s="21"/>
      <c r="AN2122" s="21"/>
    </row>
    <row r="2123" spans="1:40" ht="14.5">
      <c r="A2123" s="74"/>
      <c r="B2123" s="74"/>
      <c r="C2123" s="74"/>
      <c r="D2123" s="74"/>
      <c r="E2123" s="74"/>
      <c r="F2123" s="74"/>
      <c r="G2123" s="74"/>
      <c r="H2123" s="74"/>
      <c r="I2123" s="74"/>
      <c r="J2123" s="74"/>
      <c r="K2123" s="74"/>
      <c r="L2123" s="74"/>
      <c r="M2123" s="74"/>
      <c r="N2123" s="74"/>
      <c r="O2123" s="74"/>
      <c r="P2123" s="74"/>
      <c r="Q2123" s="74"/>
      <c r="R2123" s="74"/>
      <c r="S2123" s="74"/>
      <c r="T2123" s="74"/>
      <c r="U2123" s="74"/>
      <c r="V2123" s="21"/>
      <c r="W2123" s="21"/>
      <c r="X2123" s="21"/>
      <c r="Y2123" s="21"/>
      <c r="Z2123" s="21"/>
      <c r="AA2123" s="21"/>
      <c r="AB2123" s="21"/>
      <c r="AC2123" s="21"/>
      <c r="AD2123" s="21"/>
      <c r="AE2123" s="21"/>
      <c r="AF2123" s="21"/>
      <c r="AG2123" s="21"/>
      <c r="AH2123" s="21"/>
      <c r="AI2123" s="21"/>
      <c r="AJ2123" s="21"/>
      <c r="AK2123" s="21"/>
      <c r="AL2123" s="21"/>
      <c r="AM2123" s="21"/>
      <c r="AN2123" s="21"/>
    </row>
    <row r="2124" spans="1:40" ht="14.5">
      <c r="A2124" s="74"/>
      <c r="B2124" s="74"/>
      <c r="C2124" s="74"/>
      <c r="D2124" s="74"/>
      <c r="E2124" s="74"/>
      <c r="F2124" s="74"/>
      <c r="G2124" s="74"/>
      <c r="H2124" s="74"/>
      <c r="I2124" s="74"/>
      <c r="J2124" s="74"/>
      <c r="K2124" s="74"/>
      <c r="L2124" s="74"/>
      <c r="M2124" s="74"/>
      <c r="N2124" s="74"/>
      <c r="O2124" s="74"/>
      <c r="P2124" s="74"/>
      <c r="Q2124" s="74"/>
      <c r="R2124" s="74"/>
      <c r="S2124" s="74"/>
      <c r="T2124" s="74"/>
      <c r="U2124" s="74"/>
      <c r="V2124" s="21"/>
      <c r="W2124" s="21"/>
      <c r="X2124" s="21"/>
      <c r="Y2124" s="21"/>
      <c r="Z2124" s="21"/>
      <c r="AA2124" s="21"/>
      <c r="AB2124" s="21"/>
      <c r="AC2124" s="21"/>
      <c r="AD2124" s="21"/>
      <c r="AE2124" s="21"/>
      <c r="AF2124" s="21"/>
      <c r="AG2124" s="21"/>
      <c r="AH2124" s="21"/>
      <c r="AI2124" s="21"/>
      <c r="AJ2124" s="21"/>
      <c r="AK2124" s="21"/>
      <c r="AL2124" s="21"/>
      <c r="AM2124" s="21"/>
      <c r="AN2124" s="21"/>
    </row>
    <row r="2125" spans="1:40" ht="14.5">
      <c r="A2125" s="74"/>
      <c r="B2125" s="74"/>
      <c r="C2125" s="74"/>
      <c r="D2125" s="74"/>
      <c r="E2125" s="74"/>
      <c r="F2125" s="74"/>
      <c r="G2125" s="74"/>
      <c r="H2125" s="74"/>
      <c r="I2125" s="74"/>
      <c r="J2125" s="74"/>
      <c r="K2125" s="74"/>
      <c r="L2125" s="74"/>
      <c r="M2125" s="74"/>
      <c r="N2125" s="74"/>
      <c r="O2125" s="74"/>
      <c r="P2125" s="74"/>
      <c r="Q2125" s="74"/>
      <c r="R2125" s="74"/>
      <c r="S2125" s="74"/>
      <c r="T2125" s="74"/>
      <c r="U2125" s="74"/>
      <c r="V2125" s="21"/>
      <c r="W2125" s="21"/>
      <c r="X2125" s="21"/>
      <c r="Y2125" s="21"/>
      <c r="Z2125" s="21"/>
      <c r="AA2125" s="21"/>
      <c r="AB2125" s="21"/>
      <c r="AC2125" s="21"/>
      <c r="AD2125" s="21"/>
      <c r="AE2125" s="21"/>
      <c r="AF2125" s="21"/>
      <c r="AG2125" s="21"/>
      <c r="AH2125" s="21"/>
      <c r="AI2125" s="21"/>
      <c r="AJ2125" s="21"/>
      <c r="AK2125" s="21"/>
      <c r="AL2125" s="21"/>
      <c r="AM2125" s="21"/>
      <c r="AN2125" s="21"/>
    </row>
    <row r="2126" spans="1:40" ht="14.5">
      <c r="A2126" s="74"/>
      <c r="B2126" s="74"/>
      <c r="C2126" s="74"/>
      <c r="D2126" s="74"/>
      <c r="E2126" s="74"/>
      <c r="F2126" s="74"/>
      <c r="G2126" s="74"/>
      <c r="H2126" s="74"/>
      <c r="I2126" s="74"/>
      <c r="J2126" s="74"/>
      <c r="K2126" s="74"/>
      <c r="L2126" s="74"/>
      <c r="M2126" s="74"/>
      <c r="N2126" s="74"/>
      <c r="O2126" s="74"/>
      <c r="P2126" s="74"/>
      <c r="Q2126" s="74"/>
      <c r="R2126" s="74"/>
      <c r="S2126" s="74"/>
      <c r="T2126" s="74"/>
      <c r="U2126" s="74"/>
      <c r="V2126" s="21"/>
      <c r="W2126" s="21"/>
      <c r="X2126" s="21"/>
      <c r="Y2126" s="21"/>
      <c r="Z2126" s="21"/>
      <c r="AA2126" s="21"/>
      <c r="AB2126" s="21"/>
      <c r="AC2126" s="21"/>
      <c r="AD2126" s="21"/>
      <c r="AE2126" s="21"/>
      <c r="AF2126" s="21"/>
      <c r="AG2126" s="21"/>
      <c r="AH2126" s="21"/>
      <c r="AI2126" s="21"/>
      <c r="AJ2126" s="21"/>
      <c r="AK2126" s="21"/>
      <c r="AL2126" s="21"/>
      <c r="AM2126" s="21"/>
      <c r="AN2126" s="21"/>
    </row>
    <row r="2127" spans="1:40" ht="14.5">
      <c r="A2127" s="74"/>
      <c r="B2127" s="74"/>
      <c r="C2127" s="74"/>
      <c r="D2127" s="74"/>
      <c r="E2127" s="74"/>
      <c r="F2127" s="74"/>
      <c r="G2127" s="74"/>
      <c r="H2127" s="74"/>
      <c r="I2127" s="74"/>
      <c r="J2127" s="74"/>
      <c r="K2127" s="74"/>
      <c r="L2127" s="74"/>
      <c r="M2127" s="74"/>
      <c r="N2127" s="74"/>
      <c r="O2127" s="74"/>
      <c r="P2127" s="74"/>
      <c r="Q2127" s="74"/>
      <c r="R2127" s="74"/>
      <c r="S2127" s="74"/>
      <c r="T2127" s="74"/>
      <c r="U2127" s="74"/>
      <c r="V2127" s="21"/>
      <c r="W2127" s="21"/>
      <c r="X2127" s="21"/>
      <c r="Y2127" s="21"/>
      <c r="Z2127" s="21"/>
      <c r="AA2127" s="21"/>
      <c r="AB2127" s="21"/>
      <c r="AC2127" s="21"/>
      <c r="AD2127" s="21"/>
      <c r="AE2127" s="21"/>
      <c r="AF2127" s="21"/>
      <c r="AG2127" s="21"/>
      <c r="AH2127" s="21"/>
      <c r="AI2127" s="21"/>
      <c r="AJ2127" s="21"/>
      <c r="AK2127" s="21"/>
      <c r="AL2127" s="21"/>
      <c r="AM2127" s="21"/>
      <c r="AN2127" s="21"/>
    </row>
    <row r="2128" spans="1:40" ht="14.5">
      <c r="A2128" s="74"/>
      <c r="B2128" s="74"/>
      <c r="C2128" s="74"/>
      <c r="D2128" s="74"/>
      <c r="E2128" s="74"/>
      <c r="F2128" s="74"/>
      <c r="G2128" s="74"/>
      <c r="H2128" s="74"/>
      <c r="I2128" s="74"/>
      <c r="J2128" s="74"/>
      <c r="K2128" s="74"/>
      <c r="L2128" s="74"/>
      <c r="M2128" s="74"/>
      <c r="N2128" s="74"/>
      <c r="O2128" s="74"/>
      <c r="P2128" s="74"/>
      <c r="Q2128" s="74"/>
      <c r="R2128" s="74"/>
      <c r="S2128" s="74"/>
      <c r="T2128" s="74"/>
      <c r="U2128" s="74"/>
      <c r="V2128" s="21"/>
      <c r="W2128" s="21"/>
      <c r="X2128" s="21"/>
      <c r="Y2128" s="21"/>
      <c r="Z2128" s="21"/>
      <c r="AA2128" s="21"/>
      <c r="AB2128" s="21"/>
      <c r="AC2128" s="21"/>
      <c r="AD2128" s="21"/>
      <c r="AE2128" s="21"/>
      <c r="AF2128" s="21"/>
      <c r="AG2128" s="21"/>
      <c r="AH2128" s="21"/>
      <c r="AI2128" s="21"/>
      <c r="AJ2128" s="21"/>
      <c r="AK2128" s="21"/>
      <c r="AL2128" s="21"/>
      <c r="AM2128" s="21"/>
      <c r="AN2128" s="21"/>
    </row>
    <row r="2129" spans="1:40" ht="14.5">
      <c r="A2129" s="74"/>
      <c r="B2129" s="74"/>
      <c r="C2129" s="74"/>
      <c r="D2129" s="74"/>
      <c r="E2129" s="74"/>
      <c r="F2129" s="74"/>
      <c r="G2129" s="74"/>
      <c r="H2129" s="74"/>
      <c r="I2129" s="74"/>
      <c r="J2129" s="74"/>
      <c r="K2129" s="74"/>
      <c r="L2129" s="74"/>
      <c r="M2129" s="74"/>
      <c r="N2129" s="74"/>
      <c r="O2129" s="74"/>
      <c r="P2129" s="74"/>
      <c r="Q2129" s="74"/>
      <c r="R2129" s="74"/>
      <c r="S2129" s="74"/>
      <c r="T2129" s="74"/>
      <c r="U2129" s="74"/>
      <c r="V2129" s="21"/>
      <c r="W2129" s="21"/>
      <c r="X2129" s="21"/>
      <c r="Y2129" s="21"/>
      <c r="Z2129" s="21"/>
      <c r="AA2129" s="21"/>
      <c r="AB2129" s="21"/>
      <c r="AC2129" s="21"/>
      <c r="AD2129" s="21"/>
      <c r="AE2129" s="21"/>
      <c r="AF2129" s="21"/>
      <c r="AG2129" s="21"/>
      <c r="AH2129" s="21"/>
      <c r="AI2129" s="21"/>
      <c r="AJ2129" s="21"/>
      <c r="AK2129" s="21"/>
      <c r="AL2129" s="21"/>
      <c r="AM2129" s="21"/>
      <c r="AN2129" s="21"/>
    </row>
    <row r="2130" spans="1:40" ht="14.5">
      <c r="A2130" s="74"/>
      <c r="B2130" s="74"/>
      <c r="C2130" s="74"/>
      <c r="D2130" s="74"/>
      <c r="E2130" s="74"/>
      <c r="F2130" s="74"/>
      <c r="G2130" s="74"/>
      <c r="H2130" s="74"/>
      <c r="I2130" s="74"/>
      <c r="J2130" s="74"/>
      <c r="K2130" s="74"/>
      <c r="L2130" s="74"/>
      <c r="M2130" s="74"/>
      <c r="N2130" s="74"/>
      <c r="O2130" s="74"/>
      <c r="P2130" s="74"/>
      <c r="Q2130" s="74"/>
      <c r="R2130" s="74"/>
      <c r="S2130" s="74"/>
      <c r="T2130" s="74"/>
      <c r="U2130" s="74"/>
      <c r="V2130" s="21"/>
      <c r="W2130" s="21"/>
      <c r="X2130" s="21"/>
      <c r="Y2130" s="21"/>
      <c r="Z2130" s="21"/>
      <c r="AA2130" s="21"/>
      <c r="AB2130" s="21"/>
      <c r="AC2130" s="21"/>
      <c r="AD2130" s="21"/>
      <c r="AE2130" s="21"/>
      <c r="AF2130" s="21"/>
      <c r="AG2130" s="21"/>
      <c r="AH2130" s="21"/>
      <c r="AI2130" s="21"/>
      <c r="AJ2130" s="21"/>
      <c r="AK2130" s="21"/>
      <c r="AL2130" s="21"/>
      <c r="AM2130" s="21"/>
      <c r="AN2130" s="21"/>
    </row>
    <row r="2131" spans="1:40" ht="14.5">
      <c r="A2131" s="74"/>
      <c r="B2131" s="74"/>
      <c r="C2131" s="74"/>
      <c r="D2131" s="74"/>
      <c r="E2131" s="74"/>
      <c r="F2131" s="74"/>
      <c r="G2131" s="74"/>
      <c r="H2131" s="74"/>
      <c r="I2131" s="74"/>
      <c r="J2131" s="74"/>
      <c r="K2131" s="74"/>
      <c r="L2131" s="74"/>
      <c r="M2131" s="74"/>
      <c r="N2131" s="74"/>
      <c r="O2131" s="74"/>
      <c r="P2131" s="74"/>
      <c r="Q2131" s="74"/>
      <c r="R2131" s="74"/>
      <c r="S2131" s="74"/>
      <c r="T2131" s="74"/>
      <c r="U2131" s="74"/>
      <c r="V2131" s="21"/>
      <c r="W2131" s="21"/>
      <c r="X2131" s="21"/>
      <c r="Y2131" s="21"/>
      <c r="Z2131" s="21"/>
      <c r="AA2131" s="21"/>
      <c r="AB2131" s="21"/>
      <c r="AC2131" s="21"/>
      <c r="AD2131" s="21"/>
      <c r="AE2131" s="21"/>
      <c r="AF2131" s="21"/>
      <c r="AG2131" s="21"/>
      <c r="AH2131" s="21"/>
      <c r="AI2131" s="21"/>
      <c r="AJ2131" s="21"/>
      <c r="AK2131" s="21"/>
      <c r="AL2131" s="21"/>
      <c r="AM2131" s="21"/>
      <c r="AN2131" s="21"/>
    </row>
    <row r="2132" spans="1:40" ht="14.5">
      <c r="A2132" s="74"/>
      <c r="B2132" s="74"/>
      <c r="C2132" s="74"/>
      <c r="D2132" s="74"/>
      <c r="E2132" s="74"/>
      <c r="F2132" s="74"/>
      <c r="G2132" s="74"/>
      <c r="H2132" s="74"/>
      <c r="I2132" s="74"/>
      <c r="J2132" s="74"/>
      <c r="K2132" s="74"/>
      <c r="L2132" s="74"/>
      <c r="M2132" s="74"/>
      <c r="N2132" s="74"/>
      <c r="O2132" s="74"/>
      <c r="P2132" s="74"/>
      <c r="Q2132" s="74"/>
      <c r="R2132" s="74"/>
      <c r="S2132" s="74"/>
      <c r="T2132" s="74"/>
      <c r="U2132" s="74"/>
      <c r="V2132" s="21"/>
      <c r="W2132" s="21"/>
      <c r="X2132" s="21"/>
      <c r="Y2132" s="21"/>
      <c r="Z2132" s="21"/>
      <c r="AA2132" s="21"/>
      <c r="AB2132" s="21"/>
      <c r="AC2132" s="21"/>
      <c r="AD2132" s="21"/>
      <c r="AE2132" s="21"/>
      <c r="AF2132" s="21"/>
      <c r="AG2132" s="21"/>
      <c r="AH2132" s="21"/>
      <c r="AI2132" s="21"/>
      <c r="AJ2132" s="21"/>
      <c r="AK2132" s="21"/>
      <c r="AL2132" s="21"/>
      <c r="AM2132" s="21"/>
      <c r="AN2132" s="21"/>
    </row>
    <row r="2133" spans="1:40" ht="14.5">
      <c r="A2133" s="74"/>
      <c r="B2133" s="74"/>
      <c r="C2133" s="74"/>
      <c r="D2133" s="74"/>
      <c r="E2133" s="74"/>
      <c r="F2133" s="74"/>
      <c r="G2133" s="74"/>
      <c r="H2133" s="74"/>
      <c r="I2133" s="74"/>
      <c r="J2133" s="74"/>
      <c r="K2133" s="74"/>
      <c r="L2133" s="74"/>
      <c r="M2133" s="74"/>
      <c r="N2133" s="74"/>
      <c r="O2133" s="74"/>
      <c r="P2133" s="74"/>
      <c r="Q2133" s="74"/>
      <c r="R2133" s="74"/>
      <c r="S2133" s="74"/>
      <c r="T2133" s="74"/>
      <c r="U2133" s="74"/>
      <c r="V2133" s="21"/>
      <c r="W2133" s="21"/>
      <c r="X2133" s="21"/>
      <c r="Y2133" s="21"/>
      <c r="Z2133" s="21"/>
      <c r="AA2133" s="21"/>
      <c r="AB2133" s="21"/>
      <c r="AC2133" s="21"/>
      <c r="AD2133" s="21"/>
      <c r="AE2133" s="21"/>
      <c r="AF2133" s="21"/>
      <c r="AG2133" s="21"/>
      <c r="AH2133" s="21"/>
      <c r="AI2133" s="21"/>
      <c r="AJ2133" s="21"/>
      <c r="AK2133" s="21"/>
      <c r="AL2133" s="21"/>
      <c r="AM2133" s="21"/>
      <c r="AN2133" s="21"/>
    </row>
    <row r="2134" spans="1:40" ht="14.5">
      <c r="A2134" s="74"/>
      <c r="B2134" s="74"/>
      <c r="C2134" s="74"/>
      <c r="D2134" s="74"/>
      <c r="E2134" s="74"/>
      <c r="F2134" s="74"/>
      <c r="G2134" s="74"/>
      <c r="H2134" s="74"/>
      <c r="I2134" s="74"/>
      <c r="J2134" s="74"/>
      <c r="K2134" s="74"/>
      <c r="L2134" s="74"/>
      <c r="M2134" s="74"/>
      <c r="N2134" s="74"/>
      <c r="O2134" s="74"/>
      <c r="P2134" s="74"/>
      <c r="Q2134" s="74"/>
      <c r="R2134" s="74"/>
      <c r="S2134" s="74"/>
      <c r="T2134" s="74"/>
      <c r="U2134" s="74"/>
      <c r="V2134" s="21"/>
      <c r="W2134" s="21"/>
      <c r="X2134" s="21"/>
      <c r="Y2134" s="21"/>
      <c r="Z2134" s="21"/>
      <c r="AA2134" s="21"/>
      <c r="AB2134" s="21"/>
      <c r="AC2134" s="21"/>
      <c r="AD2134" s="21"/>
      <c r="AE2134" s="21"/>
      <c r="AF2134" s="21"/>
      <c r="AG2134" s="21"/>
      <c r="AH2134" s="21"/>
      <c r="AI2134" s="21"/>
      <c r="AJ2134" s="21"/>
      <c r="AK2134" s="21"/>
      <c r="AL2134" s="21"/>
      <c r="AM2134" s="21"/>
      <c r="AN2134" s="21"/>
    </row>
    <row r="2135" spans="1:40" ht="14.5">
      <c r="A2135" s="74"/>
      <c r="B2135" s="74"/>
      <c r="C2135" s="74"/>
      <c r="D2135" s="74"/>
      <c r="E2135" s="74"/>
      <c r="F2135" s="74"/>
      <c r="G2135" s="74"/>
      <c r="H2135" s="74"/>
      <c r="I2135" s="74"/>
      <c r="J2135" s="74"/>
      <c r="K2135" s="74"/>
      <c r="L2135" s="74"/>
      <c r="M2135" s="74"/>
      <c r="N2135" s="74"/>
      <c r="O2135" s="74"/>
      <c r="P2135" s="74"/>
      <c r="Q2135" s="74"/>
      <c r="R2135" s="74"/>
      <c r="S2135" s="74"/>
      <c r="T2135" s="74"/>
      <c r="U2135" s="74"/>
      <c r="V2135" s="21"/>
      <c r="W2135" s="21"/>
      <c r="X2135" s="21"/>
      <c r="Y2135" s="21"/>
      <c r="Z2135" s="21"/>
      <c r="AA2135" s="21"/>
      <c r="AB2135" s="21"/>
      <c r="AC2135" s="21"/>
      <c r="AD2135" s="21"/>
      <c r="AE2135" s="21"/>
      <c r="AF2135" s="21"/>
      <c r="AG2135" s="21"/>
      <c r="AH2135" s="21"/>
      <c r="AI2135" s="21"/>
      <c r="AJ2135" s="21"/>
      <c r="AK2135" s="21"/>
      <c r="AL2135" s="21"/>
      <c r="AM2135" s="21"/>
      <c r="AN2135" s="21"/>
    </row>
    <row r="2136" spans="1:40" ht="14.5">
      <c r="A2136" s="74"/>
      <c r="B2136" s="74"/>
      <c r="C2136" s="74"/>
      <c r="D2136" s="74"/>
      <c r="E2136" s="74"/>
      <c r="F2136" s="74"/>
      <c r="G2136" s="74"/>
      <c r="H2136" s="74"/>
      <c r="I2136" s="74"/>
      <c r="J2136" s="74"/>
      <c r="K2136" s="74"/>
      <c r="L2136" s="74"/>
      <c r="M2136" s="74"/>
      <c r="N2136" s="74"/>
      <c r="O2136" s="74"/>
      <c r="P2136" s="74"/>
      <c r="Q2136" s="74"/>
      <c r="R2136" s="74"/>
      <c r="S2136" s="74"/>
      <c r="T2136" s="74"/>
      <c r="U2136" s="74"/>
      <c r="V2136" s="21"/>
      <c r="W2136" s="21"/>
      <c r="X2136" s="21"/>
      <c r="Y2136" s="21"/>
      <c r="Z2136" s="21"/>
      <c r="AA2136" s="21"/>
      <c r="AB2136" s="21"/>
      <c r="AC2136" s="21"/>
      <c r="AD2136" s="21"/>
      <c r="AE2136" s="21"/>
      <c r="AF2136" s="21"/>
      <c r="AG2136" s="21"/>
      <c r="AH2136" s="21"/>
      <c r="AI2136" s="21"/>
      <c r="AJ2136" s="21"/>
      <c r="AK2136" s="21"/>
      <c r="AL2136" s="21"/>
      <c r="AM2136" s="21"/>
      <c r="AN2136" s="21"/>
    </row>
    <row r="2137" spans="1:40" ht="14.5">
      <c r="A2137" s="74"/>
      <c r="B2137" s="74"/>
      <c r="C2137" s="74"/>
      <c r="D2137" s="74"/>
      <c r="E2137" s="74"/>
      <c r="F2137" s="74"/>
      <c r="G2137" s="74"/>
      <c r="H2137" s="74"/>
      <c r="I2137" s="74"/>
      <c r="J2137" s="74"/>
      <c r="K2137" s="74"/>
      <c r="L2137" s="74"/>
      <c r="M2137" s="74"/>
      <c r="N2137" s="74"/>
      <c r="O2137" s="74"/>
      <c r="P2137" s="74"/>
      <c r="Q2137" s="74"/>
      <c r="R2137" s="74"/>
      <c r="S2137" s="74"/>
      <c r="T2137" s="74"/>
      <c r="U2137" s="74"/>
      <c r="V2137" s="21"/>
      <c r="W2137" s="21"/>
      <c r="X2137" s="21"/>
      <c r="Y2137" s="21"/>
      <c r="Z2137" s="21"/>
      <c r="AA2137" s="21"/>
      <c r="AB2137" s="21"/>
      <c r="AC2137" s="21"/>
      <c r="AD2137" s="21"/>
      <c r="AE2137" s="21"/>
      <c r="AF2137" s="21"/>
      <c r="AG2137" s="21"/>
      <c r="AH2137" s="21"/>
      <c r="AI2137" s="21"/>
      <c r="AJ2137" s="21"/>
      <c r="AK2137" s="21"/>
      <c r="AL2137" s="21"/>
      <c r="AM2137" s="21"/>
      <c r="AN2137" s="21"/>
    </row>
    <row r="2138" spans="1:40" ht="14.5">
      <c r="A2138" s="74"/>
      <c r="B2138" s="74"/>
      <c r="C2138" s="74"/>
      <c r="D2138" s="74"/>
      <c r="E2138" s="74"/>
      <c r="F2138" s="74"/>
      <c r="G2138" s="74"/>
      <c r="H2138" s="74"/>
      <c r="I2138" s="74"/>
      <c r="J2138" s="74"/>
      <c r="K2138" s="74"/>
      <c r="L2138" s="74"/>
      <c r="M2138" s="74"/>
      <c r="N2138" s="74"/>
      <c r="O2138" s="74"/>
      <c r="P2138" s="74"/>
      <c r="Q2138" s="74"/>
      <c r="R2138" s="74"/>
      <c r="S2138" s="74"/>
      <c r="T2138" s="74"/>
      <c r="U2138" s="74"/>
      <c r="V2138" s="21"/>
      <c r="W2138" s="21"/>
      <c r="X2138" s="21"/>
      <c r="Y2138" s="21"/>
      <c r="Z2138" s="21"/>
      <c r="AA2138" s="21"/>
      <c r="AB2138" s="21"/>
      <c r="AC2138" s="21"/>
      <c r="AD2138" s="21"/>
      <c r="AE2138" s="21"/>
      <c r="AF2138" s="21"/>
      <c r="AG2138" s="21"/>
      <c r="AH2138" s="21"/>
      <c r="AI2138" s="21"/>
      <c r="AJ2138" s="21"/>
      <c r="AK2138" s="21"/>
      <c r="AL2138" s="21"/>
      <c r="AM2138" s="21"/>
      <c r="AN2138" s="21"/>
    </row>
    <row r="2139" spans="1:40" ht="14.5">
      <c r="A2139" s="74"/>
      <c r="B2139" s="74"/>
      <c r="C2139" s="74"/>
      <c r="D2139" s="74"/>
      <c r="E2139" s="74"/>
      <c r="F2139" s="74"/>
      <c r="G2139" s="74"/>
      <c r="H2139" s="74"/>
      <c r="I2139" s="74"/>
      <c r="J2139" s="74"/>
      <c r="K2139" s="74"/>
      <c r="L2139" s="74"/>
      <c r="M2139" s="74"/>
      <c r="N2139" s="74"/>
      <c r="O2139" s="74"/>
      <c r="P2139" s="74"/>
      <c r="Q2139" s="74"/>
      <c r="R2139" s="74"/>
      <c r="S2139" s="74"/>
      <c r="T2139" s="74"/>
      <c r="U2139" s="74"/>
      <c r="V2139" s="21"/>
      <c r="W2139" s="21"/>
      <c r="X2139" s="21"/>
      <c r="Y2139" s="21"/>
      <c r="Z2139" s="21"/>
      <c r="AA2139" s="21"/>
      <c r="AB2139" s="21"/>
      <c r="AC2139" s="21"/>
      <c r="AD2139" s="21"/>
      <c r="AE2139" s="21"/>
      <c r="AF2139" s="21"/>
      <c r="AG2139" s="21"/>
      <c r="AH2139" s="21"/>
      <c r="AI2139" s="21"/>
      <c r="AJ2139" s="21"/>
      <c r="AK2139" s="21"/>
      <c r="AL2139" s="21"/>
      <c r="AM2139" s="21"/>
      <c r="AN2139" s="21"/>
    </row>
    <row r="2140" spans="1:40" ht="14.5">
      <c r="A2140" s="74"/>
      <c r="B2140" s="74"/>
      <c r="C2140" s="74"/>
      <c r="D2140" s="74"/>
      <c r="E2140" s="74"/>
      <c r="F2140" s="74"/>
      <c r="G2140" s="74"/>
      <c r="H2140" s="74"/>
      <c r="I2140" s="74"/>
      <c r="J2140" s="74"/>
      <c r="K2140" s="74"/>
      <c r="L2140" s="74"/>
      <c r="M2140" s="74"/>
      <c r="N2140" s="74"/>
      <c r="O2140" s="74"/>
      <c r="P2140" s="74"/>
      <c r="Q2140" s="74"/>
      <c r="R2140" s="74"/>
      <c r="S2140" s="74"/>
      <c r="T2140" s="74"/>
      <c r="U2140" s="74"/>
      <c r="V2140" s="21"/>
      <c r="W2140" s="21"/>
      <c r="X2140" s="21"/>
      <c r="Y2140" s="21"/>
      <c r="Z2140" s="21"/>
      <c r="AA2140" s="21"/>
      <c r="AB2140" s="21"/>
      <c r="AC2140" s="21"/>
      <c r="AD2140" s="21"/>
      <c r="AE2140" s="21"/>
      <c r="AF2140" s="21"/>
      <c r="AG2140" s="21"/>
      <c r="AH2140" s="21"/>
      <c r="AI2140" s="21"/>
      <c r="AJ2140" s="21"/>
      <c r="AK2140" s="21"/>
      <c r="AL2140" s="21"/>
      <c r="AM2140" s="21"/>
      <c r="AN2140" s="21"/>
    </row>
    <row r="2141" spans="1:40" ht="14.5">
      <c r="A2141" s="74"/>
      <c r="B2141" s="74"/>
      <c r="C2141" s="74"/>
      <c r="D2141" s="74"/>
      <c r="E2141" s="74"/>
      <c r="F2141" s="74"/>
      <c r="G2141" s="74"/>
      <c r="H2141" s="74"/>
      <c r="I2141" s="74"/>
      <c r="J2141" s="74"/>
      <c r="K2141" s="74"/>
      <c r="L2141" s="74"/>
      <c r="M2141" s="74"/>
      <c r="N2141" s="74"/>
      <c r="O2141" s="74"/>
      <c r="P2141" s="74"/>
      <c r="Q2141" s="74"/>
      <c r="R2141" s="74"/>
      <c r="S2141" s="74"/>
      <c r="T2141" s="74"/>
      <c r="U2141" s="74"/>
      <c r="V2141" s="21"/>
      <c r="W2141" s="21"/>
      <c r="X2141" s="21"/>
      <c r="Y2141" s="21"/>
      <c r="Z2141" s="21"/>
      <c r="AA2141" s="21"/>
      <c r="AB2141" s="21"/>
      <c r="AC2141" s="21"/>
      <c r="AD2141" s="21"/>
      <c r="AE2141" s="21"/>
      <c r="AF2141" s="21"/>
      <c r="AG2141" s="21"/>
      <c r="AH2141" s="21"/>
      <c r="AI2141" s="21"/>
      <c r="AJ2141" s="21"/>
      <c r="AK2141" s="21"/>
      <c r="AL2141" s="21"/>
      <c r="AM2141" s="21"/>
      <c r="AN2141" s="21"/>
    </row>
    <row r="2142" spans="1:40" ht="14.5">
      <c r="A2142" s="74"/>
      <c r="B2142" s="74"/>
      <c r="C2142" s="74"/>
      <c r="D2142" s="74"/>
      <c r="E2142" s="74"/>
      <c r="F2142" s="74"/>
      <c r="G2142" s="74"/>
      <c r="H2142" s="74"/>
      <c r="I2142" s="74"/>
      <c r="J2142" s="74"/>
      <c r="K2142" s="74"/>
      <c r="L2142" s="74"/>
      <c r="M2142" s="74"/>
      <c r="N2142" s="74"/>
      <c r="O2142" s="74"/>
      <c r="P2142" s="74"/>
      <c r="Q2142" s="74"/>
      <c r="R2142" s="74"/>
      <c r="S2142" s="74"/>
      <c r="T2142" s="74"/>
      <c r="U2142" s="74"/>
      <c r="V2142" s="21"/>
      <c r="W2142" s="21"/>
      <c r="X2142" s="21"/>
      <c r="Y2142" s="21"/>
      <c r="Z2142" s="21"/>
      <c r="AA2142" s="21"/>
      <c r="AB2142" s="21"/>
      <c r="AC2142" s="21"/>
      <c r="AD2142" s="21"/>
      <c r="AE2142" s="21"/>
      <c r="AF2142" s="21"/>
      <c r="AG2142" s="21"/>
      <c r="AH2142" s="21"/>
      <c r="AI2142" s="21"/>
      <c r="AJ2142" s="21"/>
      <c r="AK2142" s="21"/>
      <c r="AL2142" s="21"/>
      <c r="AM2142" s="21"/>
      <c r="AN2142" s="21"/>
    </row>
    <row r="2143" spans="1:40" ht="14.5">
      <c r="A2143" s="74"/>
      <c r="B2143" s="74"/>
      <c r="C2143" s="74"/>
      <c r="D2143" s="74"/>
      <c r="E2143" s="74"/>
      <c r="F2143" s="74"/>
      <c r="G2143" s="74"/>
      <c r="H2143" s="74"/>
      <c r="I2143" s="74"/>
      <c r="J2143" s="74"/>
      <c r="K2143" s="74"/>
      <c r="L2143" s="74"/>
      <c r="M2143" s="74"/>
      <c r="N2143" s="74"/>
      <c r="O2143" s="74"/>
      <c r="P2143" s="74"/>
      <c r="Q2143" s="74"/>
      <c r="R2143" s="74"/>
      <c r="S2143" s="74"/>
      <c r="T2143" s="74"/>
      <c r="U2143" s="74"/>
      <c r="V2143" s="21"/>
      <c r="W2143" s="21"/>
      <c r="X2143" s="21"/>
      <c r="Y2143" s="21"/>
      <c r="Z2143" s="21"/>
      <c r="AA2143" s="21"/>
      <c r="AB2143" s="21"/>
      <c r="AC2143" s="21"/>
      <c r="AD2143" s="21"/>
      <c r="AE2143" s="21"/>
      <c r="AF2143" s="21"/>
      <c r="AG2143" s="21"/>
      <c r="AH2143" s="21"/>
      <c r="AI2143" s="21"/>
      <c r="AJ2143" s="21"/>
      <c r="AK2143" s="21"/>
      <c r="AL2143" s="21"/>
      <c r="AM2143" s="21"/>
      <c r="AN2143" s="21"/>
    </row>
    <row r="2144" spans="1:40" ht="14.5">
      <c r="A2144" s="74"/>
      <c r="B2144" s="74"/>
      <c r="C2144" s="74"/>
      <c r="D2144" s="74"/>
      <c r="E2144" s="74"/>
      <c r="F2144" s="74"/>
      <c r="G2144" s="74"/>
      <c r="H2144" s="74"/>
      <c r="I2144" s="74"/>
      <c r="J2144" s="74"/>
      <c r="K2144" s="74"/>
      <c r="L2144" s="74"/>
      <c r="M2144" s="74"/>
      <c r="N2144" s="74"/>
      <c r="O2144" s="74"/>
      <c r="P2144" s="74"/>
      <c r="Q2144" s="74"/>
      <c r="R2144" s="74"/>
      <c r="S2144" s="74"/>
      <c r="T2144" s="74"/>
      <c r="U2144" s="74"/>
      <c r="V2144" s="21"/>
      <c r="W2144" s="21"/>
      <c r="X2144" s="21"/>
      <c r="Y2144" s="21"/>
      <c r="Z2144" s="21"/>
      <c r="AA2144" s="21"/>
      <c r="AB2144" s="21"/>
      <c r="AC2144" s="21"/>
      <c r="AD2144" s="21"/>
      <c r="AE2144" s="21"/>
      <c r="AF2144" s="21"/>
      <c r="AG2144" s="21"/>
      <c r="AH2144" s="21"/>
      <c r="AI2144" s="21"/>
      <c r="AJ2144" s="21"/>
      <c r="AK2144" s="21"/>
      <c r="AL2144" s="21"/>
      <c r="AM2144" s="21"/>
      <c r="AN2144" s="21"/>
    </row>
    <row r="2145" spans="1:40" ht="14.5">
      <c r="A2145" s="74"/>
      <c r="B2145" s="74"/>
      <c r="C2145" s="74"/>
      <c r="D2145" s="74"/>
      <c r="E2145" s="74"/>
      <c r="F2145" s="74"/>
      <c r="G2145" s="74"/>
      <c r="H2145" s="74"/>
      <c r="I2145" s="74"/>
      <c r="J2145" s="74"/>
      <c r="K2145" s="74"/>
      <c r="L2145" s="74"/>
      <c r="M2145" s="74"/>
      <c r="N2145" s="74"/>
      <c r="O2145" s="74"/>
      <c r="P2145" s="74"/>
      <c r="Q2145" s="74"/>
      <c r="R2145" s="74"/>
      <c r="S2145" s="74"/>
      <c r="T2145" s="74"/>
      <c r="U2145" s="74"/>
      <c r="V2145" s="21"/>
      <c r="W2145" s="21"/>
      <c r="X2145" s="21"/>
      <c r="Y2145" s="21"/>
      <c r="Z2145" s="21"/>
      <c r="AA2145" s="21"/>
      <c r="AB2145" s="21"/>
      <c r="AC2145" s="21"/>
      <c r="AD2145" s="21"/>
      <c r="AE2145" s="21"/>
      <c r="AF2145" s="21"/>
      <c r="AG2145" s="21"/>
      <c r="AH2145" s="21"/>
      <c r="AI2145" s="21"/>
      <c r="AJ2145" s="21"/>
      <c r="AK2145" s="21"/>
      <c r="AL2145" s="21"/>
      <c r="AM2145" s="21"/>
      <c r="AN2145" s="21"/>
    </row>
    <row r="2146" spans="1:40" ht="14.5">
      <c r="A2146" s="74"/>
      <c r="B2146" s="74"/>
      <c r="C2146" s="74"/>
      <c r="D2146" s="74"/>
      <c r="E2146" s="74"/>
      <c r="F2146" s="74"/>
      <c r="G2146" s="74"/>
      <c r="H2146" s="74"/>
      <c r="I2146" s="74"/>
      <c r="J2146" s="74"/>
      <c r="K2146" s="74"/>
      <c r="L2146" s="74"/>
      <c r="M2146" s="74"/>
      <c r="N2146" s="74"/>
      <c r="O2146" s="74"/>
      <c r="P2146" s="74"/>
      <c r="Q2146" s="74"/>
      <c r="R2146" s="74"/>
      <c r="S2146" s="74"/>
      <c r="T2146" s="74"/>
      <c r="U2146" s="74"/>
      <c r="V2146" s="21"/>
      <c r="W2146" s="21"/>
      <c r="X2146" s="21"/>
      <c r="Y2146" s="21"/>
      <c r="Z2146" s="21"/>
      <c r="AA2146" s="21"/>
      <c r="AB2146" s="21"/>
      <c r="AC2146" s="21"/>
      <c r="AD2146" s="21"/>
      <c r="AE2146" s="21"/>
      <c r="AF2146" s="21"/>
      <c r="AG2146" s="21"/>
      <c r="AH2146" s="21"/>
      <c r="AI2146" s="21"/>
      <c r="AJ2146" s="21"/>
      <c r="AK2146" s="21"/>
      <c r="AL2146" s="21"/>
      <c r="AM2146" s="21"/>
      <c r="AN2146" s="21"/>
    </row>
    <row r="2147" spans="1:40" ht="14.5">
      <c r="A2147" s="74"/>
      <c r="B2147" s="74"/>
      <c r="C2147" s="74"/>
      <c r="D2147" s="74"/>
      <c r="E2147" s="74"/>
      <c r="F2147" s="74"/>
      <c r="G2147" s="74"/>
      <c r="H2147" s="74"/>
      <c r="I2147" s="74"/>
      <c r="J2147" s="74"/>
      <c r="K2147" s="74"/>
      <c r="L2147" s="74"/>
      <c r="M2147" s="74"/>
      <c r="N2147" s="74"/>
      <c r="O2147" s="74"/>
      <c r="P2147" s="74"/>
      <c r="Q2147" s="74"/>
      <c r="R2147" s="74"/>
      <c r="S2147" s="74"/>
      <c r="T2147" s="74"/>
      <c r="U2147" s="74"/>
      <c r="V2147" s="21"/>
      <c r="W2147" s="21"/>
      <c r="X2147" s="21"/>
      <c r="Y2147" s="21"/>
      <c r="Z2147" s="21"/>
      <c r="AA2147" s="21"/>
      <c r="AB2147" s="21"/>
      <c r="AC2147" s="21"/>
      <c r="AD2147" s="21"/>
      <c r="AE2147" s="21"/>
      <c r="AF2147" s="21"/>
      <c r="AG2147" s="21"/>
      <c r="AH2147" s="21"/>
      <c r="AI2147" s="21"/>
      <c r="AJ2147" s="21"/>
      <c r="AK2147" s="21"/>
      <c r="AL2147" s="21"/>
      <c r="AM2147" s="21"/>
      <c r="AN2147" s="21"/>
    </row>
    <row r="2148" spans="1:40" ht="14.5">
      <c r="A2148" s="74"/>
      <c r="B2148" s="74"/>
      <c r="C2148" s="74"/>
      <c r="D2148" s="74"/>
      <c r="E2148" s="74"/>
      <c r="F2148" s="74"/>
      <c r="G2148" s="74"/>
      <c r="H2148" s="74"/>
      <c r="I2148" s="74"/>
      <c r="J2148" s="74"/>
      <c r="K2148" s="74"/>
      <c r="L2148" s="74"/>
      <c r="M2148" s="74"/>
      <c r="N2148" s="74"/>
      <c r="O2148" s="74"/>
      <c r="P2148" s="74"/>
      <c r="Q2148" s="74"/>
      <c r="R2148" s="74"/>
      <c r="S2148" s="74"/>
      <c r="T2148" s="74"/>
      <c r="U2148" s="74"/>
      <c r="V2148" s="21"/>
      <c r="W2148" s="21"/>
      <c r="X2148" s="21"/>
      <c r="Y2148" s="21"/>
      <c r="Z2148" s="21"/>
      <c r="AA2148" s="21"/>
      <c r="AB2148" s="21"/>
      <c r="AC2148" s="21"/>
      <c r="AD2148" s="21"/>
      <c r="AE2148" s="21"/>
      <c r="AF2148" s="21"/>
      <c r="AG2148" s="21"/>
      <c r="AH2148" s="21"/>
      <c r="AI2148" s="21"/>
      <c r="AJ2148" s="21"/>
      <c r="AK2148" s="21"/>
      <c r="AL2148" s="21"/>
      <c r="AM2148" s="21"/>
      <c r="AN2148" s="21"/>
    </row>
    <row r="2149" spans="1:40" ht="14.5">
      <c r="A2149" s="74"/>
      <c r="B2149" s="74"/>
      <c r="C2149" s="74"/>
      <c r="D2149" s="74"/>
      <c r="E2149" s="74"/>
      <c r="F2149" s="74"/>
      <c r="G2149" s="74"/>
      <c r="H2149" s="74"/>
      <c r="I2149" s="74"/>
      <c r="J2149" s="74"/>
      <c r="K2149" s="74"/>
      <c r="L2149" s="74"/>
      <c r="M2149" s="74"/>
      <c r="N2149" s="74"/>
      <c r="O2149" s="74"/>
      <c r="P2149" s="74"/>
      <c r="Q2149" s="74"/>
      <c r="R2149" s="74"/>
      <c r="S2149" s="74"/>
      <c r="T2149" s="74"/>
      <c r="U2149" s="74"/>
      <c r="V2149" s="21"/>
      <c r="W2149" s="21"/>
      <c r="X2149" s="21"/>
      <c r="Y2149" s="21"/>
      <c r="Z2149" s="21"/>
      <c r="AA2149" s="21"/>
      <c r="AB2149" s="21"/>
      <c r="AC2149" s="21"/>
      <c r="AD2149" s="21"/>
      <c r="AE2149" s="21"/>
      <c r="AF2149" s="21"/>
      <c r="AG2149" s="21"/>
      <c r="AH2149" s="21"/>
      <c r="AI2149" s="21"/>
      <c r="AJ2149" s="21"/>
      <c r="AK2149" s="21"/>
      <c r="AL2149" s="21"/>
      <c r="AM2149" s="21"/>
      <c r="AN2149" s="21"/>
    </row>
    <row r="2150" spans="1:40" ht="14.5">
      <c r="A2150" s="74"/>
      <c r="B2150" s="74"/>
      <c r="C2150" s="74"/>
      <c r="D2150" s="74"/>
      <c r="E2150" s="74"/>
      <c r="F2150" s="74"/>
      <c r="G2150" s="74"/>
      <c r="H2150" s="74"/>
      <c r="I2150" s="74"/>
      <c r="J2150" s="74"/>
      <c r="K2150" s="74"/>
      <c r="L2150" s="74"/>
      <c r="M2150" s="74"/>
      <c r="N2150" s="74"/>
      <c r="O2150" s="74"/>
      <c r="P2150" s="74"/>
      <c r="Q2150" s="74"/>
      <c r="R2150" s="74"/>
      <c r="S2150" s="74"/>
      <c r="T2150" s="74"/>
      <c r="U2150" s="74"/>
      <c r="V2150" s="21"/>
      <c r="W2150" s="21"/>
      <c r="X2150" s="21"/>
      <c r="Y2150" s="21"/>
      <c r="Z2150" s="21"/>
      <c r="AA2150" s="21"/>
      <c r="AB2150" s="21"/>
      <c r="AC2150" s="21"/>
      <c r="AD2150" s="21"/>
      <c r="AE2150" s="21"/>
      <c r="AF2150" s="21"/>
      <c r="AG2150" s="21"/>
      <c r="AH2150" s="21"/>
      <c r="AI2150" s="21"/>
      <c r="AJ2150" s="21"/>
      <c r="AK2150" s="21"/>
      <c r="AL2150" s="21"/>
      <c r="AM2150" s="21"/>
      <c r="AN2150" s="21"/>
    </row>
    <row r="2151" spans="1:40" ht="14.5">
      <c r="A2151" s="74"/>
      <c r="B2151" s="74"/>
      <c r="C2151" s="74"/>
      <c r="D2151" s="74"/>
      <c r="E2151" s="74"/>
      <c r="F2151" s="74"/>
      <c r="G2151" s="74"/>
      <c r="H2151" s="74"/>
      <c r="I2151" s="74"/>
      <c r="J2151" s="74"/>
      <c r="K2151" s="74"/>
      <c r="L2151" s="74"/>
      <c r="M2151" s="74"/>
      <c r="N2151" s="74"/>
      <c r="O2151" s="74"/>
      <c r="P2151" s="74"/>
      <c r="Q2151" s="74"/>
      <c r="R2151" s="74"/>
      <c r="S2151" s="74"/>
      <c r="T2151" s="74"/>
      <c r="U2151" s="74"/>
      <c r="V2151" s="21"/>
      <c r="W2151" s="21"/>
      <c r="X2151" s="21"/>
      <c r="Y2151" s="21"/>
      <c r="Z2151" s="21"/>
      <c r="AA2151" s="21"/>
      <c r="AB2151" s="21"/>
      <c r="AC2151" s="21"/>
      <c r="AD2151" s="21"/>
      <c r="AE2151" s="21"/>
      <c r="AF2151" s="21"/>
      <c r="AG2151" s="21"/>
      <c r="AH2151" s="21"/>
      <c r="AI2151" s="21"/>
      <c r="AJ2151" s="21"/>
      <c r="AK2151" s="21"/>
      <c r="AL2151" s="21"/>
      <c r="AM2151" s="21"/>
      <c r="AN2151" s="21"/>
    </row>
    <row r="2152" spans="1:40" ht="14.5">
      <c r="A2152" s="74"/>
      <c r="B2152" s="74"/>
      <c r="C2152" s="74"/>
      <c r="D2152" s="74"/>
      <c r="E2152" s="74"/>
      <c r="F2152" s="74"/>
      <c r="G2152" s="74"/>
      <c r="H2152" s="74"/>
      <c r="I2152" s="74"/>
      <c r="J2152" s="74"/>
      <c r="K2152" s="74"/>
      <c r="L2152" s="74"/>
      <c r="M2152" s="74"/>
      <c r="N2152" s="74"/>
      <c r="O2152" s="74"/>
      <c r="P2152" s="74"/>
      <c r="Q2152" s="74"/>
      <c r="R2152" s="74"/>
      <c r="S2152" s="74"/>
      <c r="T2152" s="74"/>
      <c r="U2152" s="74"/>
      <c r="V2152" s="21"/>
      <c r="W2152" s="21"/>
      <c r="X2152" s="21"/>
      <c r="Y2152" s="21"/>
      <c r="Z2152" s="21"/>
      <c r="AA2152" s="21"/>
      <c r="AB2152" s="21"/>
      <c r="AC2152" s="21"/>
      <c r="AD2152" s="21"/>
      <c r="AE2152" s="21"/>
      <c r="AF2152" s="21"/>
      <c r="AG2152" s="21"/>
      <c r="AH2152" s="21"/>
      <c r="AI2152" s="21"/>
      <c r="AJ2152" s="21"/>
      <c r="AK2152" s="21"/>
      <c r="AL2152" s="21"/>
      <c r="AM2152" s="21"/>
      <c r="AN2152" s="21"/>
    </row>
    <row r="2153" spans="1:40" ht="14.5">
      <c r="A2153" s="74"/>
      <c r="B2153" s="74"/>
      <c r="C2153" s="74"/>
      <c r="D2153" s="74"/>
      <c r="E2153" s="74"/>
      <c r="F2153" s="74"/>
      <c r="G2153" s="74"/>
      <c r="H2153" s="74"/>
      <c r="I2153" s="74"/>
      <c r="J2153" s="74"/>
      <c r="K2153" s="74"/>
      <c r="L2153" s="74"/>
      <c r="M2153" s="74"/>
      <c r="N2153" s="74"/>
      <c r="O2153" s="74"/>
      <c r="P2153" s="74"/>
      <c r="Q2153" s="74"/>
      <c r="R2153" s="74"/>
      <c r="S2153" s="74"/>
      <c r="T2153" s="74"/>
      <c r="U2153" s="74"/>
      <c r="V2153" s="21"/>
      <c r="W2153" s="21"/>
      <c r="X2153" s="21"/>
      <c r="Y2153" s="21"/>
      <c r="Z2153" s="21"/>
      <c r="AA2153" s="21"/>
      <c r="AB2153" s="21"/>
      <c r="AC2153" s="21"/>
      <c r="AD2153" s="21"/>
      <c r="AE2153" s="21"/>
      <c r="AF2153" s="21"/>
      <c r="AG2153" s="21"/>
      <c r="AH2153" s="21"/>
      <c r="AI2153" s="21"/>
      <c r="AJ2153" s="21"/>
      <c r="AK2153" s="21"/>
      <c r="AL2153" s="21"/>
      <c r="AM2153" s="21"/>
      <c r="AN2153" s="21"/>
    </row>
    <row r="2154" spans="1:40" ht="14.5">
      <c r="A2154" s="74"/>
      <c r="B2154" s="74"/>
      <c r="C2154" s="74"/>
      <c r="D2154" s="74"/>
      <c r="E2154" s="74"/>
      <c r="F2154" s="74"/>
      <c r="G2154" s="74"/>
      <c r="H2154" s="74"/>
      <c r="I2154" s="74"/>
      <c r="J2154" s="74"/>
      <c r="K2154" s="74"/>
      <c r="L2154" s="74"/>
      <c r="M2154" s="74"/>
      <c r="N2154" s="74"/>
      <c r="O2154" s="74"/>
      <c r="P2154" s="74"/>
      <c r="Q2154" s="74"/>
      <c r="R2154" s="74"/>
      <c r="S2154" s="74"/>
      <c r="T2154" s="74"/>
      <c r="U2154" s="74"/>
      <c r="V2154" s="21"/>
      <c r="W2154" s="21"/>
      <c r="X2154" s="21"/>
      <c r="Y2154" s="21"/>
      <c r="Z2154" s="21"/>
      <c r="AA2154" s="21"/>
      <c r="AB2154" s="21"/>
      <c r="AC2154" s="21"/>
      <c r="AD2154" s="21"/>
      <c r="AE2154" s="21"/>
      <c r="AF2154" s="21"/>
      <c r="AG2154" s="21"/>
      <c r="AH2154" s="21"/>
      <c r="AI2154" s="21"/>
      <c r="AJ2154" s="21"/>
      <c r="AK2154" s="21"/>
      <c r="AL2154" s="21"/>
      <c r="AM2154" s="21"/>
      <c r="AN2154" s="21"/>
    </row>
    <row r="2155" spans="1:40" ht="14.5">
      <c r="A2155" s="74"/>
      <c r="B2155" s="74"/>
      <c r="C2155" s="74"/>
      <c r="D2155" s="74"/>
      <c r="E2155" s="74"/>
      <c r="F2155" s="74"/>
      <c r="G2155" s="74"/>
      <c r="H2155" s="74"/>
      <c r="I2155" s="74"/>
      <c r="J2155" s="74"/>
      <c r="K2155" s="74"/>
      <c r="L2155" s="74"/>
      <c r="M2155" s="74"/>
      <c r="N2155" s="74"/>
      <c r="O2155" s="74"/>
      <c r="P2155" s="74"/>
      <c r="Q2155" s="74"/>
      <c r="R2155" s="74"/>
      <c r="S2155" s="74"/>
      <c r="T2155" s="74"/>
      <c r="U2155" s="74"/>
      <c r="V2155" s="21"/>
      <c r="W2155" s="21"/>
      <c r="X2155" s="21"/>
      <c r="Y2155" s="21"/>
      <c r="Z2155" s="21"/>
      <c r="AA2155" s="21"/>
      <c r="AB2155" s="21"/>
      <c r="AC2155" s="21"/>
      <c r="AD2155" s="21"/>
      <c r="AE2155" s="21"/>
      <c r="AF2155" s="21"/>
      <c r="AG2155" s="21"/>
      <c r="AH2155" s="21"/>
      <c r="AI2155" s="21"/>
      <c r="AJ2155" s="21"/>
      <c r="AK2155" s="21"/>
      <c r="AL2155" s="21"/>
      <c r="AM2155" s="21"/>
      <c r="AN2155" s="21"/>
    </row>
    <row r="2156" spans="1:40" ht="14.5">
      <c r="A2156" s="74"/>
      <c r="B2156" s="74"/>
      <c r="C2156" s="74"/>
      <c r="D2156" s="74"/>
      <c r="E2156" s="74"/>
      <c r="F2156" s="74"/>
      <c r="G2156" s="74"/>
      <c r="H2156" s="74"/>
      <c r="I2156" s="74"/>
      <c r="J2156" s="74"/>
      <c r="K2156" s="74"/>
      <c r="L2156" s="74"/>
      <c r="M2156" s="74"/>
      <c r="N2156" s="74"/>
      <c r="O2156" s="74"/>
      <c r="P2156" s="74"/>
      <c r="Q2156" s="74"/>
      <c r="R2156" s="74"/>
      <c r="S2156" s="74"/>
      <c r="T2156" s="74"/>
      <c r="U2156" s="74"/>
      <c r="V2156" s="21"/>
      <c r="W2156" s="21"/>
      <c r="X2156" s="21"/>
      <c r="Y2156" s="21"/>
      <c r="Z2156" s="21"/>
      <c r="AA2156" s="21"/>
      <c r="AB2156" s="21"/>
      <c r="AC2156" s="21"/>
      <c r="AD2156" s="21"/>
      <c r="AE2156" s="21"/>
      <c r="AF2156" s="21"/>
      <c r="AG2156" s="21"/>
      <c r="AH2156" s="21"/>
      <c r="AI2156" s="21"/>
      <c r="AJ2156" s="21"/>
      <c r="AK2156" s="21"/>
      <c r="AL2156" s="21"/>
      <c r="AM2156" s="21"/>
      <c r="AN2156" s="21"/>
    </row>
    <row r="2157" spans="1:40" ht="14.5">
      <c r="A2157" s="74"/>
      <c r="B2157" s="74"/>
      <c r="C2157" s="74"/>
      <c r="D2157" s="74"/>
      <c r="E2157" s="74"/>
      <c r="F2157" s="74"/>
      <c r="G2157" s="74"/>
      <c r="H2157" s="74"/>
      <c r="I2157" s="74"/>
      <c r="J2157" s="74"/>
      <c r="K2157" s="74"/>
      <c r="L2157" s="74"/>
      <c r="M2157" s="74"/>
      <c r="N2157" s="74"/>
      <c r="O2157" s="74"/>
      <c r="P2157" s="74"/>
      <c r="Q2157" s="74"/>
      <c r="R2157" s="74"/>
      <c r="S2157" s="74"/>
      <c r="T2157" s="74"/>
      <c r="U2157" s="74"/>
      <c r="V2157" s="21"/>
      <c r="W2157" s="21"/>
      <c r="X2157" s="21"/>
      <c r="Y2157" s="21"/>
      <c r="Z2157" s="21"/>
      <c r="AA2157" s="21"/>
      <c r="AB2157" s="21"/>
      <c r="AC2157" s="21"/>
      <c r="AD2157" s="21"/>
      <c r="AE2157" s="21"/>
      <c r="AF2157" s="21"/>
      <c r="AG2157" s="21"/>
      <c r="AH2157" s="21"/>
      <c r="AI2157" s="21"/>
      <c r="AJ2157" s="21"/>
      <c r="AK2157" s="21"/>
      <c r="AL2157" s="21"/>
      <c r="AM2157" s="21"/>
      <c r="AN2157" s="21"/>
    </row>
    <row r="2158" spans="1:40" ht="14.5">
      <c r="A2158" s="74"/>
      <c r="B2158" s="74"/>
      <c r="C2158" s="74"/>
      <c r="D2158" s="74"/>
      <c r="E2158" s="74"/>
      <c r="F2158" s="74"/>
      <c r="G2158" s="74"/>
      <c r="H2158" s="74"/>
      <c r="I2158" s="74"/>
      <c r="J2158" s="74"/>
      <c r="K2158" s="74"/>
      <c r="L2158" s="74"/>
      <c r="M2158" s="74"/>
      <c r="N2158" s="74"/>
      <c r="O2158" s="74"/>
      <c r="P2158" s="74"/>
      <c r="Q2158" s="74"/>
      <c r="R2158" s="74"/>
      <c r="S2158" s="74"/>
      <c r="T2158" s="74"/>
      <c r="U2158" s="74"/>
      <c r="V2158" s="21"/>
      <c r="W2158" s="21"/>
      <c r="X2158" s="21"/>
      <c r="Y2158" s="21"/>
      <c r="Z2158" s="21"/>
      <c r="AA2158" s="21"/>
      <c r="AB2158" s="21"/>
      <c r="AC2158" s="21"/>
      <c r="AD2158" s="21"/>
      <c r="AE2158" s="21"/>
      <c r="AF2158" s="21"/>
      <c r="AG2158" s="21"/>
      <c r="AH2158" s="21"/>
      <c r="AI2158" s="21"/>
      <c r="AJ2158" s="21"/>
      <c r="AK2158" s="21"/>
      <c r="AL2158" s="21"/>
      <c r="AM2158" s="21"/>
      <c r="AN2158" s="21"/>
    </row>
    <row r="2159" spans="1:40" ht="14.5">
      <c r="A2159" s="74"/>
      <c r="B2159" s="74"/>
      <c r="C2159" s="74"/>
      <c r="D2159" s="74"/>
      <c r="E2159" s="74"/>
      <c r="F2159" s="74"/>
      <c r="G2159" s="74"/>
      <c r="H2159" s="74"/>
      <c r="I2159" s="74"/>
      <c r="J2159" s="74"/>
      <c r="K2159" s="74"/>
      <c r="L2159" s="74"/>
      <c r="M2159" s="74"/>
      <c r="N2159" s="74"/>
      <c r="O2159" s="74"/>
      <c r="P2159" s="74"/>
      <c r="Q2159" s="74"/>
      <c r="R2159" s="74"/>
      <c r="S2159" s="74"/>
      <c r="T2159" s="74"/>
      <c r="U2159" s="74"/>
      <c r="V2159" s="21"/>
      <c r="W2159" s="21"/>
      <c r="X2159" s="21"/>
      <c r="Y2159" s="21"/>
      <c r="Z2159" s="21"/>
      <c r="AA2159" s="21"/>
      <c r="AB2159" s="21"/>
      <c r="AC2159" s="21"/>
      <c r="AD2159" s="21"/>
      <c r="AE2159" s="21"/>
      <c r="AF2159" s="21"/>
      <c r="AG2159" s="21"/>
      <c r="AH2159" s="21"/>
      <c r="AI2159" s="21"/>
      <c r="AJ2159" s="21"/>
      <c r="AK2159" s="21"/>
      <c r="AL2159" s="21"/>
      <c r="AM2159" s="21"/>
      <c r="AN2159" s="21"/>
    </row>
    <row r="2160" spans="1:40" ht="14.5">
      <c r="A2160" s="74"/>
      <c r="B2160" s="74"/>
      <c r="C2160" s="74"/>
      <c r="D2160" s="74"/>
      <c r="E2160" s="74"/>
      <c r="F2160" s="74"/>
      <c r="G2160" s="74"/>
      <c r="H2160" s="74"/>
      <c r="I2160" s="74"/>
      <c r="J2160" s="74"/>
      <c r="K2160" s="74"/>
      <c r="L2160" s="74"/>
      <c r="M2160" s="74"/>
      <c r="N2160" s="74"/>
      <c r="O2160" s="74"/>
      <c r="P2160" s="74"/>
      <c r="Q2160" s="74"/>
      <c r="R2160" s="74"/>
      <c r="S2160" s="74"/>
      <c r="T2160" s="74"/>
      <c r="U2160" s="74"/>
      <c r="V2160" s="21"/>
      <c r="W2160" s="21"/>
      <c r="X2160" s="21"/>
      <c r="Y2160" s="21"/>
      <c r="Z2160" s="21"/>
      <c r="AA2160" s="21"/>
      <c r="AB2160" s="21"/>
      <c r="AC2160" s="21"/>
      <c r="AD2160" s="21"/>
      <c r="AE2160" s="21"/>
      <c r="AF2160" s="21"/>
      <c r="AG2160" s="21"/>
      <c r="AH2160" s="21"/>
      <c r="AI2160" s="21"/>
      <c r="AJ2160" s="21"/>
      <c r="AK2160" s="21"/>
      <c r="AL2160" s="21"/>
      <c r="AM2160" s="21"/>
      <c r="AN2160" s="21"/>
    </row>
    <row r="2161" spans="1:40" ht="14.5">
      <c r="A2161" s="74"/>
      <c r="B2161" s="74"/>
      <c r="C2161" s="74"/>
      <c r="D2161" s="74"/>
      <c r="E2161" s="74"/>
      <c r="F2161" s="74"/>
      <c r="G2161" s="74"/>
      <c r="H2161" s="74"/>
      <c r="I2161" s="74"/>
      <c r="J2161" s="74"/>
      <c r="K2161" s="74"/>
      <c r="L2161" s="74"/>
      <c r="M2161" s="74"/>
      <c r="N2161" s="74"/>
      <c r="O2161" s="74"/>
      <c r="P2161" s="74"/>
      <c r="Q2161" s="74"/>
      <c r="R2161" s="74"/>
      <c r="S2161" s="74"/>
      <c r="T2161" s="74"/>
      <c r="U2161" s="74"/>
      <c r="V2161" s="21"/>
      <c r="W2161" s="21"/>
      <c r="X2161" s="21"/>
      <c r="Y2161" s="21"/>
      <c r="Z2161" s="21"/>
      <c r="AA2161" s="21"/>
      <c r="AB2161" s="21"/>
      <c r="AC2161" s="21"/>
      <c r="AD2161" s="21"/>
      <c r="AE2161" s="21"/>
      <c r="AF2161" s="21"/>
      <c r="AG2161" s="21"/>
      <c r="AH2161" s="21"/>
      <c r="AI2161" s="21"/>
      <c r="AJ2161" s="21"/>
      <c r="AK2161" s="21"/>
      <c r="AL2161" s="21"/>
      <c r="AM2161" s="21"/>
      <c r="AN2161" s="21"/>
    </row>
    <row r="2162" spans="1:40" ht="14.5">
      <c r="A2162" s="74"/>
      <c r="B2162" s="74"/>
      <c r="C2162" s="74"/>
      <c r="D2162" s="74"/>
      <c r="E2162" s="74"/>
      <c r="F2162" s="74"/>
      <c r="G2162" s="74"/>
      <c r="H2162" s="74"/>
      <c r="I2162" s="74"/>
      <c r="J2162" s="74"/>
      <c r="K2162" s="74"/>
      <c r="L2162" s="74"/>
      <c r="M2162" s="74"/>
      <c r="N2162" s="74"/>
      <c r="O2162" s="74"/>
      <c r="P2162" s="74"/>
      <c r="Q2162" s="74"/>
      <c r="R2162" s="74"/>
      <c r="S2162" s="74"/>
      <c r="T2162" s="74"/>
      <c r="U2162" s="74"/>
      <c r="V2162" s="21"/>
      <c r="W2162" s="21"/>
      <c r="X2162" s="21"/>
      <c r="Y2162" s="21"/>
      <c r="Z2162" s="21"/>
      <c r="AA2162" s="21"/>
      <c r="AB2162" s="21"/>
      <c r="AC2162" s="21"/>
      <c r="AD2162" s="21"/>
      <c r="AE2162" s="21"/>
      <c r="AF2162" s="21"/>
      <c r="AG2162" s="21"/>
      <c r="AH2162" s="21"/>
      <c r="AI2162" s="21"/>
      <c r="AJ2162" s="21"/>
      <c r="AK2162" s="21"/>
      <c r="AL2162" s="21"/>
      <c r="AM2162" s="21"/>
      <c r="AN2162" s="21"/>
    </row>
    <row r="2163" spans="1:40" ht="14.5">
      <c r="A2163" s="74"/>
      <c r="B2163" s="74"/>
      <c r="C2163" s="74"/>
      <c r="D2163" s="74"/>
      <c r="E2163" s="74"/>
      <c r="F2163" s="74"/>
      <c r="G2163" s="74"/>
      <c r="H2163" s="74"/>
      <c r="I2163" s="74"/>
      <c r="J2163" s="74"/>
      <c r="K2163" s="74"/>
      <c r="L2163" s="74"/>
      <c r="M2163" s="74"/>
      <c r="N2163" s="74"/>
      <c r="O2163" s="74"/>
      <c r="P2163" s="74"/>
      <c r="Q2163" s="74"/>
      <c r="R2163" s="74"/>
      <c r="S2163" s="74"/>
      <c r="T2163" s="74"/>
      <c r="U2163" s="74"/>
      <c r="V2163" s="21"/>
      <c r="W2163" s="21"/>
      <c r="X2163" s="21"/>
      <c r="Y2163" s="21"/>
      <c r="Z2163" s="21"/>
      <c r="AA2163" s="21"/>
      <c r="AB2163" s="21"/>
      <c r="AC2163" s="21"/>
      <c r="AD2163" s="21"/>
      <c r="AE2163" s="21"/>
      <c r="AF2163" s="21"/>
      <c r="AG2163" s="21"/>
      <c r="AH2163" s="21"/>
      <c r="AI2163" s="21"/>
      <c r="AJ2163" s="21"/>
      <c r="AK2163" s="21"/>
      <c r="AL2163" s="21"/>
      <c r="AM2163" s="21"/>
      <c r="AN2163" s="21"/>
    </row>
    <row r="2164" spans="1:40" ht="14.5">
      <c r="A2164" s="74"/>
      <c r="B2164" s="74"/>
      <c r="C2164" s="74"/>
      <c r="D2164" s="74"/>
      <c r="E2164" s="74"/>
      <c r="F2164" s="74"/>
      <c r="G2164" s="74"/>
      <c r="H2164" s="74"/>
      <c r="I2164" s="74"/>
      <c r="J2164" s="74"/>
      <c r="K2164" s="74"/>
      <c r="L2164" s="74"/>
      <c r="M2164" s="74"/>
      <c r="N2164" s="74"/>
      <c r="O2164" s="74"/>
      <c r="P2164" s="74"/>
      <c r="Q2164" s="74"/>
      <c r="R2164" s="74"/>
      <c r="S2164" s="74"/>
      <c r="T2164" s="74"/>
      <c r="U2164" s="74"/>
      <c r="V2164" s="21"/>
      <c r="W2164" s="21"/>
      <c r="X2164" s="21"/>
      <c r="Y2164" s="21"/>
      <c r="Z2164" s="21"/>
      <c r="AA2164" s="21"/>
      <c r="AB2164" s="21"/>
      <c r="AC2164" s="21"/>
      <c r="AD2164" s="21"/>
      <c r="AE2164" s="21"/>
      <c r="AF2164" s="21"/>
      <c r="AG2164" s="21"/>
      <c r="AH2164" s="21"/>
      <c r="AI2164" s="21"/>
      <c r="AJ2164" s="21"/>
      <c r="AK2164" s="21"/>
      <c r="AL2164" s="21"/>
      <c r="AM2164" s="21"/>
      <c r="AN2164" s="21"/>
    </row>
    <row r="2165" spans="1:40" ht="14.5">
      <c r="A2165" s="74"/>
      <c r="B2165" s="74"/>
      <c r="C2165" s="74"/>
      <c r="D2165" s="74"/>
      <c r="E2165" s="74"/>
      <c r="F2165" s="74"/>
      <c r="G2165" s="74"/>
      <c r="H2165" s="74"/>
      <c r="I2165" s="74"/>
      <c r="J2165" s="74"/>
      <c r="K2165" s="74"/>
      <c r="L2165" s="74"/>
      <c r="M2165" s="74"/>
      <c r="N2165" s="74"/>
      <c r="O2165" s="74"/>
      <c r="P2165" s="74"/>
      <c r="Q2165" s="74"/>
      <c r="R2165" s="74"/>
      <c r="S2165" s="74"/>
      <c r="T2165" s="74"/>
      <c r="U2165" s="74"/>
      <c r="V2165" s="21"/>
      <c r="W2165" s="21"/>
      <c r="X2165" s="21"/>
      <c r="Y2165" s="21"/>
      <c r="Z2165" s="21"/>
      <c r="AA2165" s="21"/>
      <c r="AB2165" s="21"/>
      <c r="AC2165" s="21"/>
      <c r="AD2165" s="21"/>
      <c r="AE2165" s="21"/>
      <c r="AF2165" s="21"/>
      <c r="AG2165" s="21"/>
      <c r="AH2165" s="21"/>
      <c r="AI2165" s="21"/>
      <c r="AJ2165" s="21"/>
      <c r="AK2165" s="21"/>
      <c r="AL2165" s="21"/>
      <c r="AM2165" s="21"/>
      <c r="AN2165" s="21"/>
    </row>
    <row r="2166" spans="1:40" ht="14.5">
      <c r="A2166" s="74"/>
      <c r="B2166" s="74"/>
      <c r="C2166" s="74"/>
      <c r="D2166" s="74"/>
      <c r="E2166" s="74"/>
      <c r="F2166" s="74"/>
      <c r="G2166" s="74"/>
      <c r="H2166" s="74"/>
      <c r="I2166" s="74"/>
      <c r="J2166" s="74"/>
      <c r="K2166" s="74"/>
      <c r="L2166" s="74"/>
      <c r="M2166" s="74"/>
      <c r="N2166" s="74"/>
      <c r="O2166" s="74"/>
      <c r="P2166" s="74"/>
      <c r="Q2166" s="74"/>
      <c r="R2166" s="74"/>
      <c r="S2166" s="74"/>
      <c r="T2166" s="74"/>
      <c r="U2166" s="74"/>
      <c r="V2166" s="21"/>
      <c r="W2166" s="21"/>
      <c r="X2166" s="21"/>
      <c r="Y2166" s="21"/>
      <c r="Z2166" s="21"/>
      <c r="AA2166" s="21"/>
      <c r="AB2166" s="21"/>
      <c r="AC2166" s="21"/>
      <c r="AD2166" s="21"/>
      <c r="AE2166" s="21"/>
      <c r="AF2166" s="21"/>
      <c r="AG2166" s="21"/>
      <c r="AH2166" s="21"/>
      <c r="AI2166" s="21"/>
      <c r="AJ2166" s="21"/>
      <c r="AK2166" s="21"/>
      <c r="AL2166" s="21"/>
      <c r="AM2166" s="21"/>
      <c r="AN2166" s="21"/>
    </row>
    <row r="2167" spans="1:40" ht="14.5">
      <c r="A2167" s="74"/>
      <c r="B2167" s="74"/>
      <c r="C2167" s="74"/>
      <c r="D2167" s="74"/>
      <c r="E2167" s="74"/>
      <c r="F2167" s="74"/>
      <c r="G2167" s="74"/>
      <c r="H2167" s="74"/>
      <c r="I2167" s="74"/>
      <c r="J2167" s="74"/>
      <c r="K2167" s="74"/>
      <c r="L2167" s="74"/>
      <c r="M2167" s="74"/>
      <c r="N2167" s="74"/>
      <c r="O2167" s="74"/>
      <c r="P2167" s="74"/>
      <c r="Q2167" s="74"/>
      <c r="R2167" s="74"/>
      <c r="S2167" s="74"/>
      <c r="T2167" s="74"/>
      <c r="U2167" s="74"/>
      <c r="V2167" s="21"/>
      <c r="W2167" s="21"/>
      <c r="X2167" s="21"/>
      <c r="Y2167" s="21"/>
      <c r="Z2167" s="21"/>
      <c r="AA2167" s="21"/>
      <c r="AB2167" s="21"/>
      <c r="AC2167" s="21"/>
      <c r="AD2167" s="21"/>
      <c r="AE2167" s="21"/>
      <c r="AF2167" s="21"/>
      <c r="AG2167" s="21"/>
      <c r="AH2167" s="21"/>
      <c r="AI2167" s="21"/>
      <c r="AJ2167" s="21"/>
      <c r="AK2167" s="21"/>
      <c r="AL2167" s="21"/>
      <c r="AM2167" s="21"/>
      <c r="AN2167" s="21"/>
    </row>
    <row r="2168" spans="1:40" ht="14.5">
      <c r="A2168" s="74"/>
      <c r="B2168" s="74"/>
      <c r="C2168" s="74"/>
      <c r="D2168" s="74"/>
      <c r="E2168" s="74"/>
      <c r="F2168" s="74"/>
      <c r="G2168" s="74"/>
      <c r="H2168" s="74"/>
      <c r="I2168" s="74"/>
      <c r="J2168" s="74"/>
      <c r="K2168" s="74"/>
      <c r="L2168" s="74"/>
      <c r="M2168" s="74"/>
      <c r="N2168" s="74"/>
      <c r="O2168" s="74"/>
      <c r="P2168" s="74"/>
      <c r="Q2168" s="74"/>
      <c r="R2168" s="74"/>
      <c r="S2168" s="74"/>
      <c r="T2168" s="74"/>
      <c r="U2168" s="74"/>
      <c r="V2168" s="21"/>
      <c r="W2168" s="21"/>
      <c r="X2168" s="21"/>
      <c r="Y2168" s="21"/>
      <c r="Z2168" s="21"/>
      <c r="AA2168" s="21"/>
      <c r="AB2168" s="21"/>
      <c r="AC2168" s="21"/>
      <c r="AD2168" s="21"/>
      <c r="AE2168" s="21"/>
      <c r="AF2168" s="21"/>
      <c r="AG2168" s="21"/>
      <c r="AH2168" s="21"/>
      <c r="AI2168" s="21"/>
      <c r="AJ2168" s="21"/>
      <c r="AK2168" s="21"/>
      <c r="AL2168" s="21"/>
      <c r="AM2168" s="21"/>
      <c r="AN2168" s="21"/>
    </row>
    <row r="2169" spans="1:40" ht="14.5">
      <c r="A2169" s="74"/>
      <c r="B2169" s="74"/>
      <c r="C2169" s="74"/>
      <c r="D2169" s="74"/>
      <c r="E2169" s="74"/>
      <c r="F2169" s="74"/>
      <c r="G2169" s="74"/>
      <c r="H2169" s="74"/>
      <c r="I2169" s="74"/>
      <c r="J2169" s="74"/>
      <c r="K2169" s="74"/>
      <c r="L2169" s="74"/>
      <c r="M2169" s="74"/>
      <c r="N2169" s="74"/>
      <c r="O2169" s="74"/>
      <c r="P2169" s="74"/>
      <c r="Q2169" s="74"/>
      <c r="R2169" s="74"/>
      <c r="S2169" s="74"/>
      <c r="T2169" s="74"/>
      <c r="U2169" s="74"/>
      <c r="V2169" s="21"/>
      <c r="W2169" s="21"/>
      <c r="X2169" s="21"/>
      <c r="Y2169" s="21"/>
      <c r="Z2169" s="21"/>
      <c r="AA2169" s="21"/>
      <c r="AB2169" s="21"/>
      <c r="AC2169" s="21"/>
      <c r="AD2169" s="21"/>
      <c r="AE2169" s="21"/>
      <c r="AF2169" s="21"/>
      <c r="AG2169" s="21"/>
      <c r="AH2169" s="21"/>
      <c r="AI2169" s="21"/>
      <c r="AJ2169" s="21"/>
      <c r="AK2169" s="21"/>
      <c r="AL2169" s="21"/>
      <c r="AM2169" s="21"/>
      <c r="AN2169" s="21"/>
    </row>
    <row r="2170" spans="1:40" ht="14.5">
      <c r="A2170" s="74"/>
      <c r="B2170" s="74"/>
      <c r="C2170" s="74"/>
      <c r="D2170" s="74"/>
      <c r="E2170" s="74"/>
      <c r="F2170" s="74"/>
      <c r="G2170" s="74"/>
      <c r="H2170" s="74"/>
      <c r="I2170" s="74"/>
      <c r="J2170" s="74"/>
      <c r="K2170" s="74"/>
      <c r="L2170" s="74"/>
      <c r="M2170" s="74"/>
      <c r="N2170" s="74"/>
      <c r="O2170" s="74"/>
      <c r="P2170" s="74"/>
      <c r="Q2170" s="74"/>
      <c r="R2170" s="74"/>
      <c r="S2170" s="74"/>
      <c r="T2170" s="74"/>
      <c r="U2170" s="74"/>
      <c r="V2170" s="21"/>
      <c r="W2170" s="21"/>
      <c r="X2170" s="21"/>
      <c r="Y2170" s="21"/>
      <c r="Z2170" s="21"/>
      <c r="AA2170" s="21"/>
      <c r="AB2170" s="21"/>
      <c r="AC2170" s="21"/>
      <c r="AD2170" s="21"/>
      <c r="AE2170" s="21"/>
      <c r="AF2170" s="21"/>
      <c r="AG2170" s="21"/>
      <c r="AH2170" s="21"/>
      <c r="AI2170" s="21"/>
      <c r="AJ2170" s="21"/>
      <c r="AK2170" s="21"/>
      <c r="AL2170" s="21"/>
      <c r="AM2170" s="21"/>
      <c r="AN2170" s="21"/>
    </row>
    <row r="2171" spans="1:40" ht="14.5">
      <c r="A2171" s="74"/>
      <c r="B2171" s="74"/>
      <c r="C2171" s="74"/>
      <c r="D2171" s="74"/>
      <c r="E2171" s="74"/>
      <c r="F2171" s="74"/>
      <c r="G2171" s="74"/>
      <c r="H2171" s="74"/>
      <c r="I2171" s="74"/>
      <c r="J2171" s="74"/>
      <c r="K2171" s="74"/>
      <c r="L2171" s="74"/>
      <c r="M2171" s="74"/>
      <c r="N2171" s="74"/>
      <c r="O2171" s="74"/>
      <c r="P2171" s="74"/>
      <c r="Q2171" s="74"/>
      <c r="R2171" s="74"/>
      <c r="S2171" s="74"/>
      <c r="T2171" s="74"/>
      <c r="U2171" s="74"/>
      <c r="V2171" s="21"/>
      <c r="W2171" s="21"/>
      <c r="X2171" s="21"/>
      <c r="Y2171" s="21"/>
      <c r="Z2171" s="21"/>
      <c r="AA2171" s="21"/>
      <c r="AB2171" s="21"/>
      <c r="AC2171" s="21"/>
      <c r="AD2171" s="21"/>
      <c r="AE2171" s="21"/>
      <c r="AF2171" s="21"/>
      <c r="AG2171" s="21"/>
      <c r="AH2171" s="21"/>
      <c r="AI2171" s="21"/>
      <c r="AJ2171" s="21"/>
      <c r="AK2171" s="21"/>
      <c r="AL2171" s="21"/>
      <c r="AM2171" s="21"/>
      <c r="AN2171" s="21"/>
    </row>
    <row r="2172" spans="1:40" ht="14.5">
      <c r="A2172" s="74"/>
      <c r="B2172" s="74"/>
      <c r="C2172" s="74"/>
      <c r="D2172" s="74"/>
      <c r="E2172" s="74"/>
      <c r="F2172" s="74"/>
      <c r="G2172" s="74"/>
      <c r="H2172" s="74"/>
      <c r="I2172" s="74"/>
      <c r="J2172" s="74"/>
      <c r="K2172" s="74"/>
      <c r="L2172" s="74"/>
      <c r="M2172" s="74"/>
      <c r="N2172" s="74"/>
      <c r="O2172" s="74"/>
      <c r="P2172" s="74"/>
      <c r="Q2172" s="74"/>
      <c r="R2172" s="74"/>
      <c r="S2172" s="74"/>
      <c r="T2172" s="74"/>
      <c r="U2172" s="74"/>
      <c r="V2172" s="21"/>
      <c r="W2172" s="21"/>
      <c r="X2172" s="21"/>
      <c r="Y2172" s="21"/>
      <c r="Z2172" s="21"/>
      <c r="AA2172" s="21"/>
      <c r="AB2172" s="21"/>
      <c r="AC2172" s="21"/>
      <c r="AD2172" s="21"/>
      <c r="AE2172" s="21"/>
      <c r="AF2172" s="21"/>
      <c r="AG2172" s="21"/>
      <c r="AH2172" s="21"/>
      <c r="AI2172" s="21"/>
      <c r="AJ2172" s="21"/>
      <c r="AK2172" s="21"/>
      <c r="AL2172" s="21"/>
      <c r="AM2172" s="21"/>
      <c r="AN2172" s="21"/>
    </row>
    <row r="2173" spans="1:40" ht="14.5">
      <c r="A2173" s="74"/>
      <c r="B2173" s="74"/>
      <c r="C2173" s="74"/>
      <c r="D2173" s="74"/>
      <c r="E2173" s="74"/>
      <c r="F2173" s="74"/>
      <c r="G2173" s="74"/>
      <c r="H2173" s="74"/>
      <c r="I2173" s="74"/>
      <c r="J2173" s="74"/>
      <c r="K2173" s="74"/>
      <c r="L2173" s="74"/>
      <c r="M2173" s="74"/>
      <c r="N2173" s="74"/>
      <c r="O2173" s="74"/>
      <c r="P2173" s="74"/>
      <c r="Q2173" s="74"/>
      <c r="R2173" s="74"/>
      <c r="S2173" s="74"/>
      <c r="T2173" s="74"/>
      <c r="U2173" s="74"/>
      <c r="V2173" s="21"/>
      <c r="W2173" s="21"/>
      <c r="X2173" s="21"/>
      <c r="Y2173" s="21"/>
      <c r="Z2173" s="21"/>
      <c r="AA2173" s="21"/>
      <c r="AB2173" s="21"/>
      <c r="AC2173" s="21"/>
      <c r="AD2173" s="21"/>
      <c r="AE2173" s="21"/>
      <c r="AF2173" s="21"/>
      <c r="AG2173" s="21"/>
      <c r="AH2173" s="21"/>
      <c r="AI2173" s="21"/>
      <c r="AJ2173" s="21"/>
      <c r="AK2173" s="21"/>
      <c r="AL2173" s="21"/>
      <c r="AM2173" s="21"/>
      <c r="AN2173" s="21"/>
    </row>
    <row r="2174" spans="1:40" ht="14.5">
      <c r="A2174" s="74"/>
      <c r="B2174" s="74"/>
      <c r="C2174" s="74"/>
      <c r="D2174" s="74"/>
      <c r="E2174" s="74"/>
      <c r="F2174" s="74"/>
      <c r="G2174" s="74"/>
      <c r="H2174" s="74"/>
      <c r="I2174" s="74"/>
      <c r="J2174" s="74"/>
      <c r="K2174" s="74"/>
      <c r="L2174" s="74"/>
      <c r="M2174" s="74"/>
      <c r="N2174" s="74"/>
      <c r="O2174" s="74"/>
      <c r="P2174" s="74"/>
      <c r="Q2174" s="74"/>
      <c r="R2174" s="74"/>
      <c r="S2174" s="74"/>
      <c r="T2174" s="74"/>
      <c r="U2174" s="74"/>
      <c r="V2174" s="21"/>
      <c r="W2174" s="21"/>
      <c r="X2174" s="21"/>
      <c r="Y2174" s="21"/>
      <c r="Z2174" s="21"/>
      <c r="AA2174" s="21"/>
      <c r="AB2174" s="21"/>
      <c r="AC2174" s="21"/>
      <c r="AD2174" s="21"/>
      <c r="AE2174" s="21"/>
      <c r="AF2174" s="21"/>
      <c r="AG2174" s="21"/>
      <c r="AH2174" s="21"/>
      <c r="AI2174" s="21"/>
      <c r="AJ2174" s="21"/>
      <c r="AK2174" s="21"/>
      <c r="AL2174" s="21"/>
      <c r="AM2174" s="21"/>
      <c r="AN2174" s="21"/>
    </row>
    <row r="2175" spans="1:40" ht="14.5">
      <c r="A2175" s="74"/>
      <c r="B2175" s="74"/>
      <c r="C2175" s="74"/>
      <c r="D2175" s="74"/>
      <c r="E2175" s="74"/>
      <c r="F2175" s="74"/>
      <c r="G2175" s="74"/>
      <c r="H2175" s="74"/>
      <c r="I2175" s="74"/>
      <c r="J2175" s="74"/>
      <c r="K2175" s="74"/>
      <c r="L2175" s="74"/>
      <c r="M2175" s="74"/>
      <c r="N2175" s="74"/>
      <c r="O2175" s="74"/>
      <c r="P2175" s="74"/>
      <c r="Q2175" s="74"/>
      <c r="R2175" s="74"/>
      <c r="S2175" s="74"/>
      <c r="T2175" s="74"/>
      <c r="U2175" s="74"/>
      <c r="V2175" s="21"/>
      <c r="W2175" s="21"/>
      <c r="X2175" s="21"/>
      <c r="Y2175" s="21"/>
      <c r="Z2175" s="21"/>
      <c r="AA2175" s="21"/>
      <c r="AB2175" s="21"/>
      <c r="AC2175" s="21"/>
      <c r="AD2175" s="21"/>
      <c r="AE2175" s="21"/>
      <c r="AF2175" s="21"/>
      <c r="AG2175" s="21"/>
      <c r="AH2175" s="21"/>
      <c r="AI2175" s="21"/>
      <c r="AJ2175" s="21"/>
      <c r="AK2175" s="21"/>
      <c r="AL2175" s="21"/>
      <c r="AM2175" s="21"/>
      <c r="AN2175" s="21"/>
    </row>
    <row r="2176" spans="1:40" ht="14.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21"/>
      <c r="W2176" s="21"/>
      <c r="X2176" s="21"/>
      <c r="Y2176" s="21"/>
      <c r="Z2176" s="21"/>
      <c r="AA2176" s="21"/>
      <c r="AB2176" s="21"/>
      <c r="AC2176" s="21"/>
      <c r="AD2176" s="21"/>
      <c r="AE2176" s="21"/>
      <c r="AF2176" s="21"/>
      <c r="AG2176" s="21"/>
      <c r="AH2176" s="21"/>
      <c r="AI2176" s="21"/>
      <c r="AJ2176" s="21"/>
      <c r="AK2176" s="21"/>
      <c r="AL2176" s="21"/>
      <c r="AM2176" s="21"/>
      <c r="AN2176" s="21"/>
    </row>
    <row r="2177" spans="1:40" ht="14.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21"/>
      <c r="W2177" s="21"/>
      <c r="X2177" s="21"/>
      <c r="Y2177" s="21"/>
      <c r="Z2177" s="21"/>
      <c r="AA2177" s="21"/>
      <c r="AB2177" s="21"/>
      <c r="AC2177" s="21"/>
      <c r="AD2177" s="21"/>
      <c r="AE2177" s="21"/>
      <c r="AF2177" s="21"/>
      <c r="AG2177" s="21"/>
      <c r="AH2177" s="21"/>
      <c r="AI2177" s="21"/>
      <c r="AJ2177" s="21"/>
      <c r="AK2177" s="21"/>
      <c r="AL2177" s="21"/>
      <c r="AM2177" s="21"/>
      <c r="AN2177" s="21"/>
    </row>
    <row r="2178" spans="1:40" ht="14.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21"/>
      <c r="W2178" s="21"/>
      <c r="X2178" s="21"/>
      <c r="Y2178" s="21"/>
      <c r="Z2178" s="21"/>
      <c r="AA2178" s="21"/>
      <c r="AB2178" s="21"/>
      <c r="AC2178" s="21"/>
      <c r="AD2178" s="21"/>
      <c r="AE2178" s="21"/>
      <c r="AF2178" s="21"/>
      <c r="AG2178" s="21"/>
      <c r="AH2178" s="21"/>
      <c r="AI2178" s="21"/>
      <c r="AJ2178" s="21"/>
      <c r="AK2178" s="21"/>
      <c r="AL2178" s="21"/>
      <c r="AM2178" s="21"/>
      <c r="AN2178" s="21"/>
    </row>
    <row r="2179" spans="1:40" ht="14.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21"/>
      <c r="W2179" s="21"/>
      <c r="X2179" s="21"/>
      <c r="Y2179" s="21"/>
      <c r="Z2179" s="21"/>
      <c r="AA2179" s="21"/>
      <c r="AB2179" s="21"/>
      <c r="AC2179" s="21"/>
      <c r="AD2179" s="21"/>
      <c r="AE2179" s="21"/>
      <c r="AF2179" s="21"/>
      <c r="AG2179" s="21"/>
      <c r="AH2179" s="21"/>
      <c r="AI2179" s="21"/>
      <c r="AJ2179" s="21"/>
      <c r="AK2179" s="21"/>
      <c r="AL2179" s="21"/>
      <c r="AM2179" s="21"/>
      <c r="AN2179" s="21"/>
    </row>
    <row r="2180" spans="1:40" ht="14.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21"/>
      <c r="W2180" s="21"/>
      <c r="X2180" s="21"/>
      <c r="Y2180" s="21"/>
      <c r="Z2180" s="21"/>
      <c r="AA2180" s="21"/>
      <c r="AB2180" s="21"/>
      <c r="AC2180" s="21"/>
      <c r="AD2180" s="21"/>
      <c r="AE2180" s="21"/>
      <c r="AF2180" s="21"/>
      <c r="AG2180" s="21"/>
      <c r="AH2180" s="21"/>
      <c r="AI2180" s="21"/>
      <c r="AJ2180" s="21"/>
      <c r="AK2180" s="21"/>
      <c r="AL2180" s="21"/>
      <c r="AM2180" s="21"/>
      <c r="AN2180" s="21"/>
    </row>
    <row r="2181" spans="1:40" ht="14.5">
      <c r="A2181" s="74"/>
      <c r="B2181" s="74"/>
      <c r="C2181" s="74"/>
      <c r="D2181" s="74"/>
      <c r="E2181" s="74"/>
      <c r="F2181" s="74"/>
      <c r="G2181" s="74"/>
      <c r="H2181" s="74"/>
      <c r="I2181" s="74"/>
      <c r="J2181" s="74"/>
      <c r="K2181" s="74"/>
      <c r="L2181" s="74"/>
      <c r="M2181" s="74"/>
      <c r="N2181" s="74"/>
      <c r="O2181" s="74"/>
      <c r="P2181" s="74"/>
      <c r="Q2181" s="74"/>
      <c r="R2181" s="74"/>
      <c r="S2181" s="74"/>
      <c r="T2181" s="74"/>
      <c r="U2181" s="74"/>
      <c r="V2181" s="21"/>
      <c r="W2181" s="21"/>
      <c r="X2181" s="21"/>
      <c r="Y2181" s="21"/>
      <c r="Z2181" s="21"/>
      <c r="AA2181" s="21"/>
      <c r="AB2181" s="21"/>
      <c r="AC2181" s="21"/>
      <c r="AD2181" s="21"/>
      <c r="AE2181" s="21"/>
      <c r="AF2181" s="21"/>
      <c r="AG2181" s="21"/>
      <c r="AH2181" s="21"/>
      <c r="AI2181" s="21"/>
      <c r="AJ2181" s="21"/>
      <c r="AK2181" s="21"/>
      <c r="AL2181" s="21"/>
      <c r="AM2181" s="21"/>
      <c r="AN2181" s="21"/>
    </row>
    <row r="2182" spans="1:40" ht="14.5">
      <c r="A2182" s="74"/>
      <c r="B2182" s="74"/>
      <c r="C2182" s="74"/>
      <c r="D2182" s="74"/>
      <c r="E2182" s="74"/>
      <c r="F2182" s="74"/>
      <c r="G2182" s="74"/>
      <c r="H2182" s="74"/>
      <c r="I2182" s="74"/>
      <c r="J2182" s="74"/>
      <c r="K2182" s="74"/>
      <c r="L2182" s="74"/>
      <c r="M2182" s="74"/>
      <c r="N2182" s="74"/>
      <c r="O2182" s="74"/>
      <c r="P2182" s="74"/>
      <c r="Q2182" s="74"/>
      <c r="R2182" s="74"/>
      <c r="S2182" s="74"/>
      <c r="T2182" s="74"/>
      <c r="U2182" s="74"/>
      <c r="V2182" s="21"/>
      <c r="W2182" s="21"/>
      <c r="X2182" s="21"/>
      <c r="Y2182" s="21"/>
      <c r="Z2182" s="21"/>
      <c r="AA2182" s="21"/>
      <c r="AB2182" s="21"/>
      <c r="AC2182" s="21"/>
      <c r="AD2182" s="21"/>
      <c r="AE2182" s="21"/>
      <c r="AF2182" s="21"/>
      <c r="AG2182" s="21"/>
      <c r="AH2182" s="21"/>
      <c r="AI2182" s="21"/>
      <c r="AJ2182" s="21"/>
      <c r="AK2182" s="21"/>
      <c r="AL2182" s="21"/>
      <c r="AM2182" s="21"/>
      <c r="AN2182" s="21"/>
    </row>
    <row r="2183" spans="1:40" ht="14.5">
      <c r="A2183" s="74"/>
      <c r="B2183" s="74"/>
      <c r="C2183" s="74"/>
      <c r="D2183" s="74"/>
      <c r="E2183" s="74"/>
      <c r="F2183" s="74"/>
      <c r="G2183" s="74"/>
      <c r="H2183" s="74"/>
      <c r="I2183" s="74"/>
      <c r="J2183" s="74"/>
      <c r="K2183" s="74"/>
      <c r="L2183" s="74"/>
      <c r="M2183" s="74"/>
      <c r="N2183" s="74"/>
      <c r="O2183" s="74"/>
      <c r="P2183" s="74"/>
      <c r="Q2183" s="74"/>
      <c r="R2183" s="74"/>
      <c r="S2183" s="74"/>
      <c r="T2183" s="74"/>
      <c r="U2183" s="74"/>
      <c r="V2183" s="21"/>
      <c r="W2183" s="21"/>
      <c r="X2183" s="21"/>
      <c r="Y2183" s="21"/>
      <c r="Z2183" s="21"/>
      <c r="AA2183" s="21"/>
      <c r="AB2183" s="21"/>
      <c r="AC2183" s="21"/>
      <c r="AD2183" s="21"/>
      <c r="AE2183" s="21"/>
      <c r="AF2183" s="21"/>
      <c r="AG2183" s="21"/>
      <c r="AH2183" s="21"/>
      <c r="AI2183" s="21"/>
      <c r="AJ2183" s="21"/>
      <c r="AK2183" s="21"/>
      <c r="AL2183" s="21"/>
      <c r="AM2183" s="21"/>
      <c r="AN2183" s="21"/>
    </row>
    <row r="2184" spans="1:40" ht="14.5">
      <c r="A2184" s="74"/>
      <c r="B2184" s="74"/>
      <c r="C2184" s="74"/>
      <c r="D2184" s="74"/>
      <c r="E2184" s="74"/>
      <c r="F2184" s="74"/>
      <c r="G2184" s="74"/>
      <c r="H2184" s="74"/>
      <c r="I2184" s="74"/>
      <c r="J2184" s="74"/>
      <c r="K2184" s="74"/>
      <c r="L2184" s="74"/>
      <c r="M2184" s="74"/>
      <c r="N2184" s="74"/>
      <c r="O2184" s="74"/>
      <c r="P2184" s="74"/>
      <c r="Q2184" s="74"/>
      <c r="R2184" s="74"/>
      <c r="S2184" s="74"/>
      <c r="T2184" s="74"/>
      <c r="U2184" s="74"/>
      <c r="V2184" s="21"/>
      <c r="W2184" s="21"/>
      <c r="X2184" s="21"/>
      <c r="Y2184" s="21"/>
      <c r="Z2184" s="21"/>
      <c r="AA2184" s="21"/>
      <c r="AB2184" s="21"/>
      <c r="AC2184" s="21"/>
      <c r="AD2184" s="21"/>
      <c r="AE2184" s="21"/>
      <c r="AF2184" s="21"/>
      <c r="AG2184" s="21"/>
      <c r="AH2184" s="21"/>
      <c r="AI2184" s="21"/>
      <c r="AJ2184" s="21"/>
      <c r="AK2184" s="21"/>
      <c r="AL2184" s="21"/>
      <c r="AM2184" s="21"/>
      <c r="AN2184" s="21"/>
    </row>
    <row r="2185" spans="1:40" ht="14.5">
      <c r="A2185" s="74"/>
      <c r="B2185" s="74"/>
      <c r="C2185" s="74"/>
      <c r="D2185" s="74"/>
      <c r="E2185" s="74"/>
      <c r="F2185" s="74"/>
      <c r="G2185" s="74"/>
      <c r="H2185" s="74"/>
      <c r="I2185" s="74"/>
      <c r="J2185" s="74"/>
      <c r="K2185" s="74"/>
      <c r="L2185" s="74"/>
      <c r="M2185" s="74"/>
      <c r="N2185" s="74"/>
      <c r="O2185" s="74"/>
      <c r="P2185" s="74"/>
      <c r="Q2185" s="74"/>
      <c r="R2185" s="74"/>
      <c r="S2185" s="74"/>
      <c r="T2185" s="74"/>
      <c r="U2185" s="74"/>
      <c r="V2185" s="21"/>
      <c r="W2185" s="21"/>
      <c r="X2185" s="21"/>
      <c r="Y2185" s="21"/>
      <c r="Z2185" s="21"/>
      <c r="AA2185" s="21"/>
      <c r="AB2185" s="21"/>
      <c r="AC2185" s="21"/>
      <c r="AD2185" s="21"/>
      <c r="AE2185" s="21"/>
      <c r="AF2185" s="21"/>
      <c r="AG2185" s="21"/>
      <c r="AH2185" s="21"/>
      <c r="AI2185" s="21"/>
      <c r="AJ2185" s="21"/>
      <c r="AK2185" s="21"/>
      <c r="AL2185" s="21"/>
      <c r="AM2185" s="21"/>
      <c r="AN2185" s="21"/>
    </row>
    <row r="2186" spans="1:40" ht="14.5">
      <c r="A2186" s="74"/>
      <c r="B2186" s="74"/>
      <c r="C2186" s="74"/>
      <c r="D2186" s="74"/>
      <c r="E2186" s="74"/>
      <c r="F2186" s="74"/>
      <c r="G2186" s="74"/>
      <c r="H2186" s="74"/>
      <c r="I2186" s="74"/>
      <c r="J2186" s="74"/>
      <c r="K2186" s="74"/>
      <c r="L2186" s="74"/>
      <c r="M2186" s="74"/>
      <c r="N2186" s="74"/>
      <c r="O2186" s="74"/>
      <c r="P2186" s="74"/>
      <c r="Q2186" s="74"/>
      <c r="R2186" s="74"/>
      <c r="S2186" s="74"/>
      <c r="T2186" s="74"/>
      <c r="U2186" s="74"/>
      <c r="V2186" s="21"/>
      <c r="W2186" s="21"/>
      <c r="X2186" s="21"/>
      <c r="Y2186" s="21"/>
      <c r="Z2186" s="21"/>
      <c r="AA2186" s="21"/>
      <c r="AB2186" s="21"/>
      <c r="AC2186" s="21"/>
      <c r="AD2186" s="21"/>
      <c r="AE2186" s="21"/>
      <c r="AF2186" s="21"/>
      <c r="AG2186" s="21"/>
      <c r="AH2186" s="21"/>
      <c r="AI2186" s="21"/>
      <c r="AJ2186" s="21"/>
      <c r="AK2186" s="21"/>
      <c r="AL2186" s="21"/>
      <c r="AM2186" s="21"/>
      <c r="AN2186" s="21"/>
    </row>
    <row r="2187" spans="1:40" ht="14.5">
      <c r="A2187" s="74"/>
      <c r="B2187" s="74"/>
      <c r="C2187" s="74"/>
      <c r="D2187" s="74"/>
      <c r="E2187" s="74"/>
      <c r="F2187" s="74"/>
      <c r="G2187" s="74"/>
      <c r="H2187" s="74"/>
      <c r="I2187" s="74"/>
      <c r="J2187" s="74"/>
      <c r="K2187" s="74"/>
      <c r="L2187" s="74"/>
      <c r="M2187" s="74"/>
      <c r="N2187" s="74"/>
      <c r="O2187" s="74"/>
      <c r="P2187" s="74"/>
      <c r="Q2187" s="74"/>
      <c r="R2187" s="74"/>
      <c r="S2187" s="74"/>
      <c r="T2187" s="74"/>
      <c r="U2187" s="74"/>
      <c r="V2187" s="21"/>
      <c r="W2187" s="21"/>
      <c r="X2187" s="21"/>
      <c r="Y2187" s="21"/>
      <c r="Z2187" s="21"/>
      <c r="AA2187" s="21"/>
      <c r="AB2187" s="21"/>
      <c r="AC2187" s="21"/>
      <c r="AD2187" s="21"/>
      <c r="AE2187" s="21"/>
      <c r="AF2187" s="21"/>
      <c r="AG2187" s="21"/>
      <c r="AH2187" s="21"/>
      <c r="AI2187" s="21"/>
      <c r="AJ2187" s="21"/>
      <c r="AK2187" s="21"/>
      <c r="AL2187" s="21"/>
      <c r="AM2187" s="21"/>
      <c r="AN2187" s="21"/>
    </row>
    <row r="2188" spans="1:40" ht="14.5">
      <c r="A2188" s="74"/>
      <c r="B2188" s="74"/>
      <c r="C2188" s="74"/>
      <c r="D2188" s="74"/>
      <c r="E2188" s="74"/>
      <c r="F2188" s="74"/>
      <c r="G2188" s="74"/>
      <c r="H2188" s="74"/>
      <c r="I2188" s="74"/>
      <c r="J2188" s="74"/>
      <c r="K2188" s="74"/>
      <c r="L2188" s="74"/>
      <c r="M2188" s="74"/>
      <c r="N2188" s="74"/>
      <c r="O2188" s="74"/>
      <c r="P2188" s="74"/>
      <c r="Q2188" s="74"/>
      <c r="R2188" s="74"/>
      <c r="S2188" s="74"/>
      <c r="T2188" s="74"/>
      <c r="U2188" s="74"/>
      <c r="V2188" s="21"/>
      <c r="W2188" s="21"/>
      <c r="X2188" s="21"/>
      <c r="Y2188" s="21"/>
      <c r="Z2188" s="21"/>
      <c r="AA2188" s="21"/>
      <c r="AB2188" s="21"/>
      <c r="AC2188" s="21"/>
      <c r="AD2188" s="21"/>
      <c r="AE2188" s="21"/>
      <c r="AF2188" s="21"/>
      <c r="AG2188" s="21"/>
      <c r="AH2188" s="21"/>
      <c r="AI2188" s="21"/>
      <c r="AJ2188" s="21"/>
      <c r="AK2188" s="21"/>
      <c r="AL2188" s="21"/>
      <c r="AM2188" s="21"/>
      <c r="AN2188" s="21"/>
    </row>
    <row r="2189" spans="1:40" ht="14.5">
      <c r="A2189" s="74"/>
      <c r="B2189" s="74"/>
      <c r="C2189" s="74"/>
      <c r="D2189" s="74"/>
      <c r="E2189" s="74"/>
      <c r="F2189" s="74"/>
      <c r="G2189" s="74"/>
      <c r="H2189" s="74"/>
      <c r="I2189" s="74"/>
      <c r="J2189" s="74"/>
      <c r="K2189" s="74"/>
      <c r="L2189" s="74"/>
      <c r="M2189" s="74"/>
      <c r="N2189" s="74"/>
      <c r="O2189" s="74"/>
      <c r="P2189" s="74"/>
      <c r="Q2189" s="74"/>
      <c r="R2189" s="74"/>
      <c r="S2189" s="74"/>
      <c r="T2189" s="74"/>
      <c r="U2189" s="74"/>
      <c r="V2189" s="21"/>
      <c r="W2189" s="21"/>
      <c r="X2189" s="21"/>
      <c r="Y2189" s="21"/>
      <c r="Z2189" s="21"/>
      <c r="AA2189" s="21"/>
      <c r="AB2189" s="21"/>
      <c r="AC2189" s="21"/>
      <c r="AD2189" s="21"/>
      <c r="AE2189" s="21"/>
      <c r="AF2189" s="21"/>
      <c r="AG2189" s="21"/>
      <c r="AH2189" s="21"/>
      <c r="AI2189" s="21"/>
      <c r="AJ2189" s="21"/>
      <c r="AK2189" s="21"/>
      <c r="AL2189" s="21"/>
      <c r="AM2189" s="21"/>
      <c r="AN2189" s="21"/>
    </row>
    <row r="2190" spans="1:40" ht="14.5">
      <c r="A2190" s="74"/>
      <c r="B2190" s="74"/>
      <c r="C2190" s="74"/>
      <c r="D2190" s="74"/>
      <c r="E2190" s="74"/>
      <c r="F2190" s="74"/>
      <c r="G2190" s="74"/>
      <c r="H2190" s="74"/>
      <c r="I2190" s="74"/>
      <c r="J2190" s="74"/>
      <c r="K2190" s="74"/>
      <c r="L2190" s="74"/>
      <c r="M2190" s="74"/>
      <c r="N2190" s="74"/>
      <c r="O2190" s="74"/>
      <c r="P2190" s="74"/>
      <c r="Q2190" s="74"/>
      <c r="R2190" s="74"/>
      <c r="S2190" s="74"/>
      <c r="T2190" s="74"/>
      <c r="U2190" s="74"/>
      <c r="V2190" s="21"/>
      <c r="W2190" s="21"/>
      <c r="X2190" s="21"/>
      <c r="Y2190" s="21"/>
      <c r="Z2190" s="21"/>
      <c r="AA2190" s="21"/>
      <c r="AB2190" s="21"/>
      <c r="AC2190" s="21"/>
      <c r="AD2190" s="21"/>
      <c r="AE2190" s="21"/>
      <c r="AF2190" s="21"/>
      <c r="AG2190" s="21"/>
      <c r="AH2190" s="21"/>
      <c r="AI2190" s="21"/>
      <c r="AJ2190" s="21"/>
      <c r="AK2190" s="21"/>
      <c r="AL2190" s="21"/>
      <c r="AM2190" s="21"/>
      <c r="AN2190" s="21"/>
    </row>
    <row r="2191" spans="1:40" ht="14.5">
      <c r="A2191" s="74"/>
      <c r="B2191" s="74"/>
      <c r="C2191" s="74"/>
      <c r="D2191" s="74"/>
      <c r="E2191" s="74"/>
      <c r="F2191" s="74"/>
      <c r="G2191" s="74"/>
      <c r="H2191" s="74"/>
      <c r="I2191" s="74"/>
      <c r="J2191" s="74"/>
      <c r="K2191" s="74"/>
      <c r="L2191" s="74"/>
      <c r="M2191" s="74"/>
      <c r="N2191" s="74"/>
      <c r="O2191" s="74"/>
      <c r="P2191" s="74"/>
      <c r="Q2191" s="74"/>
      <c r="R2191" s="74"/>
      <c r="S2191" s="74"/>
      <c r="T2191" s="74"/>
      <c r="U2191" s="74"/>
      <c r="V2191" s="21"/>
      <c r="W2191" s="21"/>
      <c r="X2191" s="21"/>
      <c r="Y2191" s="21"/>
      <c r="Z2191" s="21"/>
      <c r="AA2191" s="21"/>
      <c r="AB2191" s="21"/>
      <c r="AC2191" s="21"/>
      <c r="AD2191" s="21"/>
      <c r="AE2191" s="21"/>
      <c r="AF2191" s="21"/>
      <c r="AG2191" s="21"/>
      <c r="AH2191" s="21"/>
      <c r="AI2191" s="21"/>
      <c r="AJ2191" s="21"/>
      <c r="AK2191" s="21"/>
      <c r="AL2191" s="21"/>
      <c r="AM2191" s="21"/>
      <c r="AN2191" s="21"/>
    </row>
    <row r="2192" spans="1:40" ht="14.5">
      <c r="A2192" s="74"/>
      <c r="B2192" s="74"/>
      <c r="C2192" s="74"/>
      <c r="D2192" s="74"/>
      <c r="E2192" s="74"/>
      <c r="F2192" s="74"/>
      <c r="G2192" s="74"/>
      <c r="H2192" s="74"/>
      <c r="I2192" s="74"/>
      <c r="J2192" s="74"/>
      <c r="K2192" s="74"/>
      <c r="L2192" s="74"/>
      <c r="M2192" s="74"/>
      <c r="N2192" s="74"/>
      <c r="O2192" s="74"/>
      <c r="P2192" s="74"/>
      <c r="Q2192" s="74"/>
      <c r="R2192" s="74"/>
      <c r="S2192" s="74"/>
      <c r="T2192" s="74"/>
      <c r="U2192" s="74"/>
      <c r="V2192" s="21"/>
      <c r="W2192" s="21"/>
      <c r="X2192" s="21"/>
      <c r="Y2192" s="21"/>
      <c r="Z2192" s="21"/>
      <c r="AA2192" s="21"/>
      <c r="AB2192" s="21"/>
      <c r="AC2192" s="21"/>
      <c r="AD2192" s="21"/>
      <c r="AE2192" s="21"/>
      <c r="AF2192" s="21"/>
      <c r="AG2192" s="21"/>
      <c r="AH2192" s="21"/>
      <c r="AI2192" s="21"/>
      <c r="AJ2192" s="21"/>
      <c r="AK2192" s="21"/>
      <c r="AL2192" s="21"/>
      <c r="AM2192" s="21"/>
      <c r="AN2192" s="21"/>
    </row>
    <row r="2193" spans="1:40" ht="14.5">
      <c r="A2193" s="74"/>
      <c r="B2193" s="74"/>
      <c r="C2193" s="74"/>
      <c r="D2193" s="74"/>
      <c r="E2193" s="74"/>
      <c r="F2193" s="74"/>
      <c r="G2193" s="74"/>
      <c r="H2193" s="74"/>
      <c r="I2193" s="74"/>
      <c r="J2193" s="74"/>
      <c r="K2193" s="74"/>
      <c r="L2193" s="74"/>
      <c r="M2193" s="74"/>
      <c r="N2193" s="74"/>
      <c r="O2193" s="74"/>
      <c r="P2193" s="74"/>
      <c r="Q2193" s="74"/>
      <c r="R2193" s="74"/>
      <c r="S2193" s="74"/>
      <c r="T2193" s="74"/>
      <c r="U2193" s="74"/>
      <c r="V2193" s="21"/>
      <c r="W2193" s="21"/>
      <c r="X2193" s="21"/>
      <c r="Y2193" s="21"/>
      <c r="Z2193" s="21"/>
      <c r="AA2193" s="21"/>
      <c r="AB2193" s="21"/>
      <c r="AC2193" s="21"/>
      <c r="AD2193" s="21"/>
      <c r="AE2193" s="21"/>
      <c r="AF2193" s="21"/>
      <c r="AG2193" s="21"/>
      <c r="AH2193" s="21"/>
      <c r="AI2193" s="21"/>
      <c r="AJ2193" s="21"/>
      <c r="AK2193" s="21"/>
      <c r="AL2193" s="21"/>
      <c r="AM2193" s="21"/>
      <c r="AN2193" s="21"/>
    </row>
    <row r="2194" spans="1:40" ht="14.5">
      <c r="A2194" s="74"/>
      <c r="B2194" s="74"/>
      <c r="C2194" s="74"/>
      <c r="D2194" s="74"/>
      <c r="E2194" s="74"/>
      <c r="F2194" s="74"/>
      <c r="G2194" s="74"/>
      <c r="H2194" s="74"/>
      <c r="I2194" s="74"/>
      <c r="J2194" s="74"/>
      <c r="K2194" s="74"/>
      <c r="L2194" s="74"/>
      <c r="M2194" s="74"/>
      <c r="N2194" s="74"/>
      <c r="O2194" s="74"/>
      <c r="P2194" s="74"/>
      <c r="Q2194" s="74"/>
      <c r="R2194" s="74"/>
      <c r="S2194" s="74"/>
      <c r="T2194" s="74"/>
      <c r="U2194" s="74"/>
      <c r="V2194" s="21"/>
      <c r="W2194" s="21"/>
      <c r="X2194" s="21"/>
      <c r="Y2194" s="21"/>
      <c r="Z2194" s="21"/>
      <c r="AA2194" s="21"/>
      <c r="AB2194" s="21"/>
      <c r="AC2194" s="21"/>
      <c r="AD2194" s="21"/>
      <c r="AE2194" s="21"/>
      <c r="AF2194" s="21"/>
      <c r="AG2194" s="21"/>
      <c r="AH2194" s="21"/>
      <c r="AI2194" s="21"/>
      <c r="AJ2194" s="21"/>
      <c r="AK2194" s="21"/>
      <c r="AL2194" s="21"/>
      <c r="AM2194" s="21"/>
      <c r="AN2194" s="21"/>
    </row>
    <row r="2195" spans="1:40" ht="14.5">
      <c r="A2195" s="74"/>
      <c r="B2195" s="74"/>
      <c r="C2195" s="74"/>
      <c r="D2195" s="74"/>
      <c r="E2195" s="74"/>
      <c r="F2195" s="74"/>
      <c r="G2195" s="74"/>
      <c r="H2195" s="74"/>
      <c r="I2195" s="74"/>
      <c r="J2195" s="74"/>
      <c r="K2195" s="74"/>
      <c r="L2195" s="74"/>
      <c r="M2195" s="74"/>
      <c r="N2195" s="74"/>
      <c r="O2195" s="74"/>
      <c r="P2195" s="74"/>
      <c r="Q2195" s="74"/>
      <c r="R2195" s="74"/>
      <c r="S2195" s="74"/>
      <c r="T2195" s="74"/>
      <c r="U2195" s="74"/>
      <c r="V2195" s="21"/>
      <c r="W2195" s="21"/>
      <c r="X2195" s="21"/>
      <c r="Y2195" s="21"/>
      <c r="Z2195" s="21"/>
      <c r="AA2195" s="21"/>
      <c r="AB2195" s="21"/>
      <c r="AC2195" s="21"/>
      <c r="AD2195" s="21"/>
      <c r="AE2195" s="21"/>
      <c r="AF2195" s="21"/>
      <c r="AG2195" s="21"/>
      <c r="AH2195" s="21"/>
      <c r="AI2195" s="21"/>
      <c r="AJ2195" s="21"/>
      <c r="AK2195" s="21"/>
      <c r="AL2195" s="21"/>
      <c r="AM2195" s="21"/>
      <c r="AN2195" s="21"/>
    </row>
    <row r="2196" spans="1:40" ht="14.5">
      <c r="A2196" s="74"/>
      <c r="B2196" s="74"/>
      <c r="C2196" s="74"/>
      <c r="D2196" s="74"/>
      <c r="E2196" s="74"/>
      <c r="F2196" s="74"/>
      <c r="G2196" s="74"/>
      <c r="H2196" s="74"/>
      <c r="I2196" s="74"/>
      <c r="J2196" s="74"/>
      <c r="K2196" s="74"/>
      <c r="L2196" s="74"/>
      <c r="M2196" s="74"/>
      <c r="N2196" s="74"/>
      <c r="O2196" s="74"/>
      <c r="P2196" s="74"/>
      <c r="Q2196" s="74"/>
      <c r="R2196" s="74"/>
      <c r="S2196" s="74"/>
      <c r="T2196" s="74"/>
      <c r="U2196" s="74"/>
      <c r="V2196" s="21"/>
      <c r="W2196" s="21"/>
      <c r="X2196" s="21"/>
      <c r="Y2196" s="21"/>
      <c r="Z2196" s="21"/>
      <c r="AA2196" s="21"/>
      <c r="AB2196" s="21"/>
      <c r="AC2196" s="21"/>
      <c r="AD2196" s="21"/>
      <c r="AE2196" s="21"/>
      <c r="AF2196" s="21"/>
      <c r="AG2196" s="21"/>
      <c r="AH2196" s="21"/>
      <c r="AI2196" s="21"/>
      <c r="AJ2196" s="21"/>
      <c r="AK2196" s="21"/>
      <c r="AL2196" s="21"/>
      <c r="AM2196" s="21"/>
      <c r="AN2196" s="21"/>
    </row>
    <row r="2197" spans="1:40" ht="14.5">
      <c r="A2197" s="74"/>
      <c r="B2197" s="74"/>
      <c r="C2197" s="74"/>
      <c r="D2197" s="74"/>
      <c r="E2197" s="74"/>
      <c r="F2197" s="74"/>
      <c r="G2197" s="74"/>
      <c r="H2197" s="74"/>
      <c r="I2197" s="74"/>
      <c r="J2197" s="74"/>
      <c r="K2197" s="74"/>
      <c r="L2197" s="74"/>
      <c r="M2197" s="74"/>
      <c r="N2197" s="74"/>
      <c r="O2197" s="74"/>
      <c r="P2197" s="74"/>
      <c r="Q2197" s="74"/>
      <c r="R2197" s="74"/>
      <c r="S2197" s="74"/>
      <c r="T2197" s="74"/>
      <c r="U2197" s="74"/>
      <c r="V2197" s="21"/>
      <c r="W2197" s="21"/>
      <c r="X2197" s="21"/>
      <c r="Y2197" s="21"/>
      <c r="Z2197" s="21"/>
      <c r="AA2197" s="21"/>
      <c r="AB2197" s="21"/>
      <c r="AC2197" s="21"/>
      <c r="AD2197" s="21"/>
      <c r="AE2197" s="21"/>
      <c r="AF2197" s="21"/>
      <c r="AG2197" s="21"/>
      <c r="AH2197" s="21"/>
      <c r="AI2197" s="21"/>
      <c r="AJ2197" s="21"/>
      <c r="AK2197" s="21"/>
      <c r="AL2197" s="21"/>
      <c r="AM2197" s="21"/>
      <c r="AN2197" s="21"/>
    </row>
    <row r="2198" spans="1:40" ht="14.5">
      <c r="A2198" s="74"/>
      <c r="B2198" s="74"/>
      <c r="C2198" s="74"/>
      <c r="D2198" s="74"/>
      <c r="E2198" s="74"/>
      <c r="F2198" s="74"/>
      <c r="G2198" s="74"/>
      <c r="H2198" s="74"/>
      <c r="I2198" s="74"/>
      <c r="J2198" s="74"/>
      <c r="K2198" s="74"/>
      <c r="L2198" s="74"/>
      <c r="M2198" s="74"/>
      <c r="N2198" s="74"/>
      <c r="O2198" s="74"/>
      <c r="P2198" s="74"/>
      <c r="Q2198" s="74"/>
      <c r="R2198" s="74"/>
      <c r="S2198" s="74"/>
      <c r="T2198" s="74"/>
      <c r="U2198" s="74"/>
      <c r="V2198" s="21"/>
      <c r="W2198" s="21"/>
      <c r="X2198" s="21"/>
      <c r="Y2198" s="21"/>
      <c r="Z2198" s="21"/>
      <c r="AA2198" s="21"/>
      <c r="AB2198" s="21"/>
      <c r="AC2198" s="21"/>
      <c r="AD2198" s="21"/>
      <c r="AE2198" s="21"/>
      <c r="AF2198" s="21"/>
      <c r="AG2198" s="21"/>
      <c r="AH2198" s="21"/>
      <c r="AI2198" s="21"/>
      <c r="AJ2198" s="21"/>
      <c r="AK2198" s="21"/>
      <c r="AL2198" s="21"/>
      <c r="AM2198" s="21"/>
      <c r="AN2198" s="21"/>
    </row>
    <row r="2199" spans="1:40" ht="14.5">
      <c r="A2199" s="74"/>
      <c r="B2199" s="74"/>
      <c r="C2199" s="74"/>
      <c r="D2199" s="74"/>
      <c r="E2199" s="74"/>
      <c r="F2199" s="74"/>
      <c r="G2199" s="74"/>
      <c r="H2199" s="74"/>
      <c r="I2199" s="74"/>
      <c r="J2199" s="74"/>
      <c r="K2199" s="74"/>
      <c r="L2199" s="74"/>
      <c r="M2199" s="74"/>
      <c r="N2199" s="74"/>
      <c r="O2199" s="74"/>
      <c r="P2199" s="74"/>
      <c r="Q2199" s="74"/>
      <c r="R2199" s="74"/>
      <c r="S2199" s="74"/>
      <c r="T2199" s="74"/>
      <c r="U2199" s="74"/>
      <c r="V2199" s="21"/>
      <c r="W2199" s="21"/>
      <c r="X2199" s="21"/>
      <c r="Y2199" s="21"/>
      <c r="Z2199" s="21"/>
      <c r="AA2199" s="21"/>
      <c r="AB2199" s="21"/>
      <c r="AC2199" s="21"/>
      <c r="AD2199" s="21"/>
      <c r="AE2199" s="21"/>
      <c r="AF2199" s="21"/>
      <c r="AG2199" s="21"/>
      <c r="AH2199" s="21"/>
      <c r="AI2199" s="21"/>
      <c r="AJ2199" s="21"/>
      <c r="AK2199" s="21"/>
      <c r="AL2199" s="21"/>
      <c r="AM2199" s="21"/>
      <c r="AN2199" s="21"/>
    </row>
    <row r="2200" spans="1:40" ht="14.5">
      <c r="A2200" s="74"/>
      <c r="B2200" s="74"/>
      <c r="C2200" s="74"/>
      <c r="D2200" s="74"/>
      <c r="E2200" s="74"/>
      <c r="F2200" s="74"/>
      <c r="G2200" s="74"/>
      <c r="H2200" s="74"/>
      <c r="I2200" s="74"/>
      <c r="J2200" s="74"/>
      <c r="K2200" s="74"/>
      <c r="L2200" s="74"/>
      <c r="M2200" s="74"/>
      <c r="N2200" s="74"/>
      <c r="O2200" s="74"/>
      <c r="P2200" s="74"/>
      <c r="Q2200" s="74"/>
      <c r="R2200" s="74"/>
      <c r="S2200" s="74"/>
      <c r="T2200" s="74"/>
      <c r="U2200" s="74"/>
      <c r="V2200" s="21"/>
      <c r="W2200" s="21"/>
      <c r="X2200" s="21"/>
      <c r="Y2200" s="21"/>
      <c r="Z2200" s="21"/>
      <c r="AA2200" s="21"/>
      <c r="AB2200" s="21"/>
      <c r="AC2200" s="21"/>
      <c r="AD2200" s="21"/>
      <c r="AE2200" s="21"/>
      <c r="AF2200" s="21"/>
      <c r="AG2200" s="21"/>
      <c r="AH2200" s="21"/>
      <c r="AI2200" s="21"/>
      <c r="AJ2200" s="21"/>
      <c r="AK2200" s="21"/>
      <c r="AL2200" s="21"/>
      <c r="AM2200" s="21"/>
      <c r="AN2200" s="21"/>
    </row>
    <row r="2201" spans="1:40" ht="14.5">
      <c r="A2201" s="74"/>
      <c r="B2201" s="74"/>
      <c r="C2201" s="74"/>
      <c r="D2201" s="74"/>
      <c r="E2201" s="74"/>
      <c r="F2201" s="74"/>
      <c r="G2201" s="74"/>
      <c r="H2201" s="74"/>
      <c r="I2201" s="74"/>
      <c r="J2201" s="74"/>
      <c r="K2201" s="74"/>
      <c r="L2201" s="74"/>
      <c r="M2201" s="74"/>
      <c r="N2201" s="74"/>
      <c r="O2201" s="74"/>
      <c r="P2201" s="74"/>
      <c r="Q2201" s="74"/>
      <c r="R2201" s="74"/>
      <c r="S2201" s="74"/>
      <c r="T2201" s="74"/>
      <c r="U2201" s="74"/>
      <c r="V2201" s="21"/>
      <c r="W2201" s="21"/>
      <c r="X2201" s="21"/>
      <c r="Y2201" s="21"/>
      <c r="Z2201" s="21"/>
      <c r="AA2201" s="21"/>
      <c r="AB2201" s="21"/>
      <c r="AC2201" s="21"/>
      <c r="AD2201" s="21"/>
      <c r="AE2201" s="21"/>
      <c r="AF2201" s="21"/>
      <c r="AG2201" s="21"/>
      <c r="AH2201" s="21"/>
      <c r="AI2201" s="21"/>
      <c r="AJ2201" s="21"/>
      <c r="AK2201" s="21"/>
      <c r="AL2201" s="21"/>
      <c r="AM2201" s="21"/>
      <c r="AN2201" s="21"/>
    </row>
    <row r="2202" spans="1:40" ht="14.5">
      <c r="A2202" s="74"/>
      <c r="B2202" s="74"/>
      <c r="C2202" s="74"/>
      <c r="D2202" s="74"/>
      <c r="E2202" s="74"/>
      <c r="F2202" s="74"/>
      <c r="G2202" s="74"/>
      <c r="H2202" s="74"/>
      <c r="I2202" s="74"/>
      <c r="J2202" s="74"/>
      <c r="K2202" s="74"/>
      <c r="L2202" s="74"/>
      <c r="M2202" s="74"/>
      <c r="N2202" s="74"/>
      <c r="O2202" s="74"/>
      <c r="P2202" s="74"/>
      <c r="Q2202" s="74"/>
      <c r="R2202" s="74"/>
      <c r="S2202" s="74"/>
      <c r="T2202" s="74"/>
      <c r="U2202" s="74"/>
      <c r="V2202" s="21"/>
      <c r="W2202" s="21"/>
      <c r="X2202" s="21"/>
      <c r="Y2202" s="21"/>
      <c r="Z2202" s="21"/>
      <c r="AA2202" s="21"/>
      <c r="AB2202" s="21"/>
      <c r="AC2202" s="21"/>
      <c r="AD2202" s="21"/>
      <c r="AE2202" s="21"/>
      <c r="AF2202" s="21"/>
      <c r="AG2202" s="21"/>
      <c r="AH2202" s="21"/>
      <c r="AI2202" s="21"/>
      <c r="AJ2202" s="21"/>
      <c r="AK2202" s="21"/>
      <c r="AL2202" s="21"/>
      <c r="AM2202" s="21"/>
      <c r="AN2202" s="21"/>
    </row>
    <row r="2203" spans="1:40" ht="14.5">
      <c r="A2203" s="74"/>
      <c r="B2203" s="74"/>
      <c r="C2203" s="74"/>
      <c r="D2203" s="74"/>
      <c r="E2203" s="74"/>
      <c r="F2203" s="74"/>
      <c r="G2203" s="74"/>
      <c r="H2203" s="74"/>
      <c r="I2203" s="74"/>
      <c r="J2203" s="74"/>
      <c r="K2203" s="74"/>
      <c r="L2203" s="74"/>
      <c r="M2203" s="74"/>
      <c r="N2203" s="74"/>
      <c r="O2203" s="74"/>
      <c r="P2203" s="74"/>
      <c r="Q2203" s="74"/>
      <c r="R2203" s="74"/>
      <c r="S2203" s="74"/>
      <c r="T2203" s="74"/>
      <c r="U2203" s="74"/>
      <c r="V2203" s="21"/>
      <c r="W2203" s="21"/>
      <c r="X2203" s="21"/>
      <c r="Y2203" s="21"/>
      <c r="Z2203" s="21"/>
      <c r="AA2203" s="21"/>
      <c r="AB2203" s="21"/>
      <c r="AC2203" s="21"/>
      <c r="AD2203" s="21"/>
      <c r="AE2203" s="21"/>
      <c r="AF2203" s="21"/>
      <c r="AG2203" s="21"/>
      <c r="AH2203" s="21"/>
      <c r="AI2203" s="21"/>
      <c r="AJ2203" s="21"/>
      <c r="AK2203" s="21"/>
      <c r="AL2203" s="21"/>
      <c r="AM2203" s="21"/>
      <c r="AN2203" s="21"/>
    </row>
    <row r="2204" spans="1:40" ht="14.5">
      <c r="A2204" s="74"/>
      <c r="B2204" s="74"/>
      <c r="C2204" s="74"/>
      <c r="D2204" s="74"/>
      <c r="E2204" s="74"/>
      <c r="F2204" s="74"/>
      <c r="G2204" s="74"/>
      <c r="H2204" s="74"/>
      <c r="I2204" s="74"/>
      <c r="J2204" s="74"/>
      <c r="K2204" s="74"/>
      <c r="L2204" s="74"/>
      <c r="M2204" s="74"/>
      <c r="N2204" s="74"/>
      <c r="O2204" s="74"/>
      <c r="P2204" s="74"/>
      <c r="Q2204" s="74"/>
      <c r="R2204" s="74"/>
      <c r="S2204" s="74"/>
      <c r="T2204" s="74"/>
      <c r="U2204" s="74"/>
      <c r="V2204" s="21"/>
      <c r="W2204" s="21"/>
      <c r="X2204" s="21"/>
      <c r="Y2204" s="21"/>
      <c r="Z2204" s="21"/>
      <c r="AA2204" s="21"/>
      <c r="AB2204" s="21"/>
      <c r="AC2204" s="21"/>
      <c r="AD2204" s="21"/>
      <c r="AE2204" s="21"/>
      <c r="AF2204" s="21"/>
      <c r="AG2204" s="21"/>
      <c r="AH2204" s="21"/>
      <c r="AI2204" s="21"/>
      <c r="AJ2204" s="21"/>
      <c r="AK2204" s="21"/>
      <c r="AL2204" s="21"/>
      <c r="AM2204" s="21"/>
      <c r="AN2204" s="21"/>
    </row>
    <row r="2205" spans="1:40" ht="14.5">
      <c r="A2205" s="74"/>
      <c r="B2205" s="74"/>
      <c r="C2205" s="74"/>
      <c r="D2205" s="74"/>
      <c r="E2205" s="74"/>
      <c r="F2205" s="74"/>
      <c r="G2205" s="74"/>
      <c r="H2205" s="74"/>
      <c r="I2205" s="74"/>
      <c r="J2205" s="74"/>
      <c r="K2205" s="74"/>
      <c r="L2205" s="74"/>
      <c r="M2205" s="74"/>
      <c r="N2205" s="74"/>
      <c r="O2205" s="74"/>
      <c r="P2205" s="74"/>
      <c r="Q2205" s="74"/>
      <c r="R2205" s="74"/>
      <c r="S2205" s="74"/>
      <c r="T2205" s="74"/>
      <c r="U2205" s="74"/>
      <c r="V2205" s="21"/>
      <c r="W2205" s="21"/>
      <c r="X2205" s="21"/>
      <c r="Y2205" s="21"/>
      <c r="Z2205" s="21"/>
      <c r="AA2205" s="21"/>
      <c r="AB2205" s="21"/>
      <c r="AC2205" s="21"/>
      <c r="AD2205" s="21"/>
      <c r="AE2205" s="21"/>
      <c r="AF2205" s="21"/>
      <c r="AG2205" s="21"/>
      <c r="AH2205" s="21"/>
      <c r="AI2205" s="21"/>
      <c r="AJ2205" s="21"/>
      <c r="AK2205" s="21"/>
      <c r="AL2205" s="21"/>
      <c r="AM2205" s="21"/>
      <c r="AN2205" s="21"/>
    </row>
    <row r="2206" spans="1:40" ht="14.5">
      <c r="A2206" s="74"/>
      <c r="B2206" s="74"/>
      <c r="C2206" s="74"/>
      <c r="D2206" s="74"/>
      <c r="E2206" s="74"/>
      <c r="F2206" s="74"/>
      <c r="G2206" s="74"/>
      <c r="H2206" s="74"/>
      <c r="I2206" s="74"/>
      <c r="J2206" s="74"/>
      <c r="K2206" s="74"/>
      <c r="L2206" s="74"/>
      <c r="M2206" s="74"/>
      <c r="N2206" s="74"/>
      <c r="O2206" s="74"/>
      <c r="P2206" s="74"/>
      <c r="Q2206" s="74"/>
      <c r="R2206" s="74"/>
      <c r="S2206" s="74"/>
      <c r="T2206" s="74"/>
      <c r="U2206" s="74"/>
      <c r="V2206" s="21"/>
      <c r="W2206" s="21"/>
      <c r="X2206" s="21"/>
      <c r="Y2206" s="21"/>
      <c r="Z2206" s="21"/>
      <c r="AA2206" s="21"/>
      <c r="AB2206" s="21"/>
      <c r="AC2206" s="21"/>
      <c r="AD2206" s="21"/>
      <c r="AE2206" s="21"/>
      <c r="AF2206" s="21"/>
      <c r="AG2206" s="21"/>
      <c r="AH2206" s="21"/>
      <c r="AI2206" s="21"/>
      <c r="AJ2206" s="21"/>
      <c r="AK2206" s="21"/>
      <c r="AL2206" s="21"/>
      <c r="AM2206" s="21"/>
      <c r="AN2206" s="21"/>
    </row>
    <row r="2207" spans="1:40" ht="14.5">
      <c r="A2207" s="74"/>
      <c r="B2207" s="74"/>
      <c r="C2207" s="74"/>
      <c r="D2207" s="74"/>
      <c r="E2207" s="74"/>
      <c r="F2207" s="74"/>
      <c r="G2207" s="74"/>
      <c r="H2207" s="74"/>
      <c r="I2207" s="74"/>
      <c r="J2207" s="74"/>
      <c r="K2207" s="74"/>
      <c r="L2207" s="74"/>
      <c r="M2207" s="74"/>
      <c r="N2207" s="74"/>
      <c r="O2207" s="74"/>
      <c r="P2207" s="74"/>
      <c r="Q2207" s="74"/>
      <c r="R2207" s="74"/>
      <c r="S2207" s="74"/>
      <c r="T2207" s="74"/>
      <c r="U2207" s="74"/>
      <c r="V2207" s="21"/>
      <c r="W2207" s="21"/>
      <c r="X2207" s="21"/>
      <c r="Y2207" s="21"/>
      <c r="Z2207" s="21"/>
      <c r="AA2207" s="21"/>
      <c r="AB2207" s="21"/>
      <c r="AC2207" s="21"/>
      <c r="AD2207" s="21"/>
      <c r="AE2207" s="21"/>
      <c r="AF2207" s="21"/>
      <c r="AG2207" s="21"/>
      <c r="AH2207" s="21"/>
      <c r="AI2207" s="21"/>
      <c r="AJ2207" s="21"/>
      <c r="AK2207" s="21"/>
      <c r="AL2207" s="21"/>
      <c r="AM2207" s="21"/>
      <c r="AN2207" s="21"/>
    </row>
    <row r="2208" spans="1:40" ht="14.5">
      <c r="A2208" s="74"/>
      <c r="B2208" s="74"/>
      <c r="C2208" s="74"/>
      <c r="D2208" s="74"/>
      <c r="E2208" s="74"/>
      <c r="F2208" s="74"/>
      <c r="G2208" s="74"/>
      <c r="H2208" s="74"/>
      <c r="I2208" s="74"/>
      <c r="J2208" s="74"/>
      <c r="K2208" s="74"/>
      <c r="L2208" s="74"/>
      <c r="M2208" s="74"/>
      <c r="N2208" s="74"/>
      <c r="O2208" s="74"/>
      <c r="P2208" s="74"/>
      <c r="Q2208" s="74"/>
      <c r="R2208" s="74"/>
      <c r="S2208" s="74"/>
      <c r="T2208" s="74"/>
      <c r="U2208" s="74"/>
      <c r="V2208" s="21"/>
      <c r="W2208" s="21"/>
      <c r="X2208" s="21"/>
      <c r="Y2208" s="21"/>
      <c r="Z2208" s="21"/>
      <c r="AA2208" s="21"/>
      <c r="AB2208" s="21"/>
      <c r="AC2208" s="21"/>
      <c r="AD2208" s="21"/>
      <c r="AE2208" s="21"/>
      <c r="AF2208" s="21"/>
      <c r="AG2208" s="21"/>
      <c r="AH2208" s="21"/>
      <c r="AI2208" s="21"/>
      <c r="AJ2208" s="21"/>
      <c r="AK2208" s="21"/>
      <c r="AL2208" s="21"/>
      <c r="AM2208" s="21"/>
      <c r="AN2208" s="21"/>
    </row>
    <row r="2209" spans="1:40" ht="14.5">
      <c r="A2209" s="74"/>
      <c r="B2209" s="74"/>
      <c r="C2209" s="74"/>
      <c r="D2209" s="74"/>
      <c r="E2209" s="74"/>
      <c r="F2209" s="74"/>
      <c r="G2209" s="74"/>
      <c r="H2209" s="74"/>
      <c r="I2209" s="74"/>
      <c r="J2209" s="74"/>
      <c r="K2209" s="74"/>
      <c r="L2209" s="74"/>
      <c r="M2209" s="74"/>
      <c r="N2209" s="74"/>
      <c r="O2209" s="74"/>
      <c r="P2209" s="74"/>
      <c r="Q2209" s="74"/>
      <c r="R2209" s="74"/>
      <c r="S2209" s="74"/>
      <c r="T2209" s="74"/>
      <c r="U2209" s="74"/>
      <c r="V2209" s="21"/>
      <c r="W2209" s="21"/>
      <c r="X2209" s="21"/>
      <c r="Y2209" s="21"/>
      <c r="Z2209" s="21"/>
      <c r="AA2209" s="21"/>
      <c r="AB2209" s="21"/>
      <c r="AC2209" s="21"/>
      <c r="AD2209" s="21"/>
      <c r="AE2209" s="21"/>
      <c r="AF2209" s="21"/>
      <c r="AG2209" s="21"/>
      <c r="AH2209" s="21"/>
      <c r="AI2209" s="21"/>
      <c r="AJ2209" s="21"/>
      <c r="AK2209" s="21"/>
      <c r="AL2209" s="21"/>
      <c r="AM2209" s="21"/>
      <c r="AN2209" s="21"/>
    </row>
    <row r="2210" spans="1:40" ht="14.5">
      <c r="A2210" s="74"/>
      <c r="B2210" s="74"/>
      <c r="C2210" s="74"/>
      <c r="D2210" s="74"/>
      <c r="E2210" s="74"/>
      <c r="F2210" s="74"/>
      <c r="G2210" s="74"/>
      <c r="H2210" s="74"/>
      <c r="I2210" s="74"/>
      <c r="J2210" s="74"/>
      <c r="K2210" s="74"/>
      <c r="L2210" s="74"/>
      <c r="M2210" s="74"/>
      <c r="N2210" s="74"/>
      <c r="O2210" s="74"/>
      <c r="P2210" s="74"/>
      <c r="Q2210" s="74"/>
      <c r="R2210" s="74"/>
      <c r="S2210" s="74"/>
      <c r="T2210" s="74"/>
      <c r="U2210" s="74"/>
      <c r="V2210" s="21"/>
      <c r="W2210" s="21"/>
      <c r="X2210" s="21"/>
      <c r="Y2210" s="21"/>
      <c r="Z2210" s="21"/>
      <c r="AA2210" s="21"/>
      <c r="AB2210" s="21"/>
      <c r="AC2210" s="21"/>
      <c r="AD2210" s="21"/>
      <c r="AE2210" s="21"/>
      <c r="AF2210" s="21"/>
      <c r="AG2210" s="21"/>
      <c r="AH2210" s="21"/>
      <c r="AI2210" s="21"/>
      <c r="AJ2210" s="21"/>
      <c r="AK2210" s="21"/>
      <c r="AL2210" s="21"/>
      <c r="AM2210" s="21"/>
      <c r="AN2210" s="21"/>
    </row>
    <row r="2211" spans="1:40" ht="14.5">
      <c r="A2211" s="74"/>
      <c r="B2211" s="74"/>
      <c r="C2211" s="74"/>
      <c r="D2211" s="74"/>
      <c r="E2211" s="74"/>
      <c r="F2211" s="74"/>
      <c r="G2211" s="74"/>
      <c r="H2211" s="74"/>
      <c r="I2211" s="74"/>
      <c r="J2211" s="74"/>
      <c r="K2211" s="74"/>
      <c r="L2211" s="74"/>
      <c r="M2211" s="74"/>
      <c r="N2211" s="74"/>
      <c r="O2211" s="74"/>
      <c r="P2211" s="74"/>
      <c r="Q2211" s="74"/>
      <c r="R2211" s="74"/>
      <c r="S2211" s="74"/>
      <c r="T2211" s="74"/>
      <c r="U2211" s="74"/>
      <c r="V2211" s="21"/>
      <c r="W2211" s="21"/>
      <c r="X2211" s="21"/>
      <c r="Y2211" s="21"/>
      <c r="Z2211" s="21"/>
      <c r="AA2211" s="21"/>
      <c r="AB2211" s="21"/>
      <c r="AC2211" s="21"/>
      <c r="AD2211" s="21"/>
      <c r="AE2211" s="21"/>
      <c r="AF2211" s="21"/>
      <c r="AG2211" s="21"/>
      <c r="AH2211" s="21"/>
      <c r="AI2211" s="21"/>
      <c r="AJ2211" s="21"/>
      <c r="AK2211" s="21"/>
      <c r="AL2211" s="21"/>
      <c r="AM2211" s="21"/>
      <c r="AN2211" s="21"/>
    </row>
    <row r="2212" spans="1:40" ht="14.5">
      <c r="A2212" s="74"/>
      <c r="B2212" s="74"/>
      <c r="C2212" s="74"/>
      <c r="D2212" s="74"/>
      <c r="E2212" s="74"/>
      <c r="F2212" s="74"/>
      <c r="G2212" s="74"/>
      <c r="H2212" s="74"/>
      <c r="I2212" s="74"/>
      <c r="J2212" s="74"/>
      <c r="K2212" s="74"/>
      <c r="L2212" s="74"/>
      <c r="M2212" s="74"/>
      <c r="N2212" s="74"/>
      <c r="O2212" s="74"/>
      <c r="P2212" s="74"/>
      <c r="Q2212" s="74"/>
      <c r="R2212" s="74"/>
      <c r="S2212" s="74"/>
      <c r="T2212" s="74"/>
      <c r="U2212" s="74"/>
      <c r="V2212" s="21"/>
      <c r="W2212" s="21"/>
      <c r="X2212" s="21"/>
      <c r="Y2212" s="21"/>
      <c r="Z2212" s="21"/>
      <c r="AA2212" s="21"/>
      <c r="AB2212" s="21"/>
      <c r="AC2212" s="21"/>
      <c r="AD2212" s="21"/>
      <c r="AE2212" s="21"/>
      <c r="AF2212" s="21"/>
      <c r="AG2212" s="21"/>
      <c r="AH2212" s="21"/>
      <c r="AI2212" s="21"/>
      <c r="AJ2212" s="21"/>
      <c r="AK2212" s="21"/>
      <c r="AL2212" s="21"/>
      <c r="AM2212" s="21"/>
      <c r="AN2212" s="21"/>
    </row>
    <row r="2213" spans="1:40" ht="14.5">
      <c r="A2213" s="74"/>
      <c r="B2213" s="74"/>
      <c r="C2213" s="74"/>
      <c r="D2213" s="74"/>
      <c r="E2213" s="74"/>
      <c r="F2213" s="74"/>
      <c r="G2213" s="74"/>
      <c r="H2213" s="74"/>
      <c r="I2213" s="74"/>
      <c r="J2213" s="74"/>
      <c r="K2213" s="74"/>
      <c r="L2213" s="74"/>
      <c r="M2213" s="74"/>
      <c r="N2213" s="74"/>
      <c r="O2213" s="74"/>
      <c r="P2213" s="74"/>
      <c r="Q2213" s="74"/>
      <c r="R2213" s="74"/>
      <c r="S2213" s="74"/>
      <c r="T2213" s="74"/>
      <c r="U2213" s="74"/>
      <c r="V2213" s="21"/>
      <c r="W2213" s="21"/>
      <c r="X2213" s="21"/>
      <c r="Y2213" s="21"/>
      <c r="Z2213" s="21"/>
      <c r="AA2213" s="21"/>
      <c r="AB2213" s="21"/>
      <c r="AC2213" s="21"/>
      <c r="AD2213" s="21"/>
      <c r="AE2213" s="21"/>
      <c r="AF2213" s="21"/>
      <c r="AG2213" s="21"/>
      <c r="AH2213" s="21"/>
      <c r="AI2213" s="21"/>
      <c r="AJ2213" s="21"/>
      <c r="AK2213" s="21"/>
      <c r="AL2213" s="21"/>
      <c r="AM2213" s="21"/>
      <c r="AN2213" s="21"/>
    </row>
    <row r="2214" spans="1:40" ht="14.5">
      <c r="A2214" s="74"/>
      <c r="B2214" s="74"/>
      <c r="C2214" s="74"/>
      <c r="D2214" s="74"/>
      <c r="E2214" s="74"/>
      <c r="F2214" s="74"/>
      <c r="G2214" s="74"/>
      <c r="H2214" s="74"/>
      <c r="I2214" s="74"/>
      <c r="J2214" s="74"/>
      <c r="K2214" s="74"/>
      <c r="L2214" s="74"/>
      <c r="M2214" s="74"/>
      <c r="N2214" s="74"/>
      <c r="O2214" s="74"/>
      <c r="P2214" s="74"/>
      <c r="Q2214" s="74"/>
      <c r="R2214" s="74"/>
      <c r="S2214" s="74"/>
      <c r="T2214" s="74"/>
      <c r="U2214" s="74"/>
      <c r="V2214" s="21"/>
      <c r="W2214" s="21"/>
      <c r="X2214" s="21"/>
      <c r="Y2214" s="21"/>
      <c r="Z2214" s="21"/>
      <c r="AA2214" s="21"/>
      <c r="AB2214" s="21"/>
      <c r="AC2214" s="21"/>
      <c r="AD2214" s="21"/>
      <c r="AE2214" s="21"/>
      <c r="AF2214" s="21"/>
      <c r="AG2214" s="21"/>
      <c r="AH2214" s="21"/>
      <c r="AI2214" s="21"/>
      <c r="AJ2214" s="21"/>
      <c r="AK2214" s="21"/>
      <c r="AL2214" s="21"/>
      <c r="AM2214" s="21"/>
      <c r="AN2214" s="21"/>
    </row>
    <row r="2215" spans="1:40" ht="14.5">
      <c r="A2215" s="74"/>
      <c r="B2215" s="74"/>
      <c r="C2215" s="74"/>
      <c r="D2215" s="74"/>
      <c r="E2215" s="74"/>
      <c r="F2215" s="74"/>
      <c r="G2215" s="74"/>
      <c r="H2215" s="74"/>
      <c r="I2215" s="74"/>
      <c r="J2215" s="74"/>
      <c r="K2215" s="74"/>
      <c r="L2215" s="74"/>
      <c r="M2215" s="74"/>
      <c r="N2215" s="74"/>
      <c r="O2215" s="74"/>
      <c r="P2215" s="74"/>
      <c r="Q2215" s="74"/>
      <c r="R2215" s="74"/>
      <c r="S2215" s="74"/>
      <c r="T2215" s="74"/>
      <c r="U2215" s="74"/>
      <c r="V2215" s="21"/>
      <c r="W2215" s="21"/>
      <c r="X2215" s="21"/>
      <c r="Y2215" s="21"/>
      <c r="Z2215" s="21"/>
      <c r="AA2215" s="21"/>
      <c r="AB2215" s="21"/>
      <c r="AC2215" s="21"/>
      <c r="AD2215" s="21"/>
      <c r="AE2215" s="21"/>
      <c r="AF2215" s="21"/>
      <c r="AG2215" s="21"/>
      <c r="AH2215" s="21"/>
      <c r="AI2215" s="21"/>
      <c r="AJ2215" s="21"/>
      <c r="AK2215" s="21"/>
      <c r="AL2215" s="21"/>
      <c r="AM2215" s="21"/>
      <c r="AN2215" s="21"/>
    </row>
    <row r="2216" spans="1:40" ht="14.5">
      <c r="A2216" s="74"/>
      <c r="B2216" s="74"/>
      <c r="C2216" s="74"/>
      <c r="D2216" s="74"/>
      <c r="E2216" s="74"/>
      <c r="F2216" s="74"/>
      <c r="G2216" s="74"/>
      <c r="H2216" s="74"/>
      <c r="I2216" s="74"/>
      <c r="J2216" s="74"/>
      <c r="K2216" s="74"/>
      <c r="L2216" s="74"/>
      <c r="M2216" s="74"/>
      <c r="N2216" s="74"/>
      <c r="O2216" s="74"/>
      <c r="P2216" s="74"/>
      <c r="Q2216" s="74"/>
      <c r="R2216" s="74"/>
      <c r="S2216" s="74"/>
      <c r="T2216" s="74"/>
      <c r="U2216" s="74"/>
      <c r="V2216" s="21"/>
      <c r="W2216" s="21"/>
      <c r="X2216" s="21"/>
      <c r="Y2216" s="21"/>
      <c r="Z2216" s="21"/>
      <c r="AA2216" s="21"/>
      <c r="AB2216" s="21"/>
      <c r="AC2216" s="21"/>
      <c r="AD2216" s="21"/>
      <c r="AE2216" s="21"/>
      <c r="AF2216" s="21"/>
      <c r="AG2216" s="21"/>
      <c r="AH2216" s="21"/>
      <c r="AI2216" s="21"/>
      <c r="AJ2216" s="21"/>
      <c r="AK2216" s="21"/>
      <c r="AL2216" s="21"/>
      <c r="AM2216" s="21"/>
      <c r="AN2216" s="21"/>
    </row>
    <row r="2217" spans="1:40" ht="14.5">
      <c r="A2217" s="74"/>
      <c r="B2217" s="74"/>
      <c r="C2217" s="74"/>
      <c r="D2217" s="74"/>
      <c r="E2217" s="74"/>
      <c r="F2217" s="74"/>
      <c r="G2217" s="74"/>
      <c r="H2217" s="74"/>
      <c r="I2217" s="74"/>
      <c r="J2217" s="74"/>
      <c r="K2217" s="74"/>
      <c r="L2217" s="74"/>
      <c r="M2217" s="74"/>
      <c r="N2217" s="74"/>
      <c r="O2217" s="74"/>
      <c r="P2217" s="74"/>
      <c r="Q2217" s="74"/>
      <c r="R2217" s="74"/>
      <c r="S2217" s="74"/>
      <c r="T2217" s="74"/>
      <c r="U2217" s="74"/>
      <c r="V2217" s="21"/>
      <c r="W2217" s="21"/>
      <c r="X2217" s="21"/>
      <c r="Y2217" s="21"/>
      <c r="Z2217" s="21"/>
      <c r="AA2217" s="21"/>
      <c r="AB2217" s="21"/>
      <c r="AC2217" s="21"/>
      <c r="AD2217" s="21"/>
      <c r="AE2217" s="21"/>
      <c r="AF2217" s="21"/>
      <c r="AG2217" s="21"/>
      <c r="AH2217" s="21"/>
      <c r="AI2217" s="21"/>
      <c r="AJ2217" s="21"/>
      <c r="AK2217" s="21"/>
      <c r="AL2217" s="21"/>
      <c r="AM2217" s="21"/>
      <c r="AN2217" s="21"/>
    </row>
    <row r="2218" spans="1:40" ht="14.5">
      <c r="A2218" s="74"/>
      <c r="B2218" s="74"/>
      <c r="C2218" s="74"/>
      <c r="D2218" s="74"/>
      <c r="E2218" s="74"/>
      <c r="F2218" s="74"/>
      <c r="G2218" s="74"/>
      <c r="H2218" s="74"/>
      <c r="I2218" s="74"/>
      <c r="J2218" s="74"/>
      <c r="K2218" s="74"/>
      <c r="L2218" s="74"/>
      <c r="M2218" s="74"/>
      <c r="N2218" s="74"/>
      <c r="O2218" s="74"/>
      <c r="P2218" s="74"/>
      <c r="Q2218" s="74"/>
      <c r="R2218" s="74"/>
      <c r="S2218" s="74"/>
      <c r="T2218" s="74"/>
      <c r="U2218" s="74"/>
      <c r="V2218" s="21"/>
      <c r="W2218" s="21"/>
      <c r="X2218" s="21"/>
      <c r="Y2218" s="21"/>
      <c r="Z2218" s="21"/>
      <c r="AA2218" s="21"/>
      <c r="AB2218" s="21"/>
      <c r="AC2218" s="21"/>
      <c r="AD2218" s="21"/>
      <c r="AE2218" s="21"/>
      <c r="AF2218" s="21"/>
      <c r="AG2218" s="21"/>
      <c r="AH2218" s="21"/>
      <c r="AI2218" s="21"/>
      <c r="AJ2218" s="21"/>
      <c r="AK2218" s="21"/>
      <c r="AL2218" s="21"/>
      <c r="AM2218" s="21"/>
      <c r="AN2218" s="21"/>
    </row>
    <row r="2219" spans="1:40" ht="14.5">
      <c r="A2219" s="74"/>
      <c r="B2219" s="74"/>
      <c r="C2219" s="74"/>
      <c r="D2219" s="74"/>
      <c r="E2219" s="74"/>
      <c r="F2219" s="74"/>
      <c r="G2219" s="74"/>
      <c r="H2219" s="74"/>
      <c r="I2219" s="74"/>
      <c r="J2219" s="74"/>
      <c r="K2219" s="74"/>
      <c r="L2219" s="74"/>
      <c r="M2219" s="74"/>
      <c r="N2219" s="74"/>
      <c r="O2219" s="74"/>
      <c r="P2219" s="74"/>
      <c r="Q2219" s="74"/>
      <c r="R2219" s="74"/>
      <c r="S2219" s="74"/>
      <c r="T2219" s="74"/>
      <c r="U2219" s="74"/>
      <c r="V2219" s="21"/>
      <c r="W2219" s="21"/>
      <c r="X2219" s="21"/>
      <c r="Y2219" s="21"/>
      <c r="Z2219" s="21"/>
      <c r="AA2219" s="21"/>
      <c r="AB2219" s="21"/>
      <c r="AC2219" s="21"/>
      <c r="AD2219" s="21"/>
      <c r="AE2219" s="21"/>
      <c r="AF2219" s="21"/>
      <c r="AG2219" s="21"/>
      <c r="AH2219" s="21"/>
      <c r="AI2219" s="21"/>
      <c r="AJ2219" s="21"/>
      <c r="AK2219" s="21"/>
      <c r="AL2219" s="21"/>
      <c r="AM2219" s="21"/>
      <c r="AN2219" s="21"/>
    </row>
    <row r="2220" spans="1:40" ht="14.5">
      <c r="A2220" s="74"/>
      <c r="B2220" s="74"/>
      <c r="C2220" s="74"/>
      <c r="D2220" s="74"/>
      <c r="E2220" s="74"/>
      <c r="F2220" s="74"/>
      <c r="G2220" s="74"/>
      <c r="H2220" s="74"/>
      <c r="I2220" s="74"/>
      <c r="J2220" s="74"/>
      <c r="K2220" s="74"/>
      <c r="L2220" s="74"/>
      <c r="M2220" s="74"/>
      <c r="N2220" s="74"/>
      <c r="O2220" s="74"/>
      <c r="P2220" s="74"/>
      <c r="Q2220" s="74"/>
      <c r="R2220" s="74"/>
      <c r="S2220" s="74"/>
      <c r="T2220" s="74"/>
      <c r="U2220" s="74"/>
      <c r="V2220" s="21"/>
      <c r="W2220" s="21"/>
      <c r="X2220" s="21"/>
      <c r="Y2220" s="21"/>
      <c r="Z2220" s="21"/>
      <c r="AA2220" s="21"/>
      <c r="AB2220" s="21"/>
      <c r="AC2220" s="21"/>
      <c r="AD2220" s="21"/>
      <c r="AE2220" s="21"/>
      <c r="AF2220" s="21"/>
      <c r="AG2220" s="21"/>
      <c r="AH2220" s="21"/>
      <c r="AI2220" s="21"/>
      <c r="AJ2220" s="21"/>
      <c r="AK2220" s="21"/>
      <c r="AL2220" s="21"/>
      <c r="AM2220" s="21"/>
      <c r="AN2220" s="21"/>
    </row>
    <row r="2221" spans="1:40" ht="14.5">
      <c r="A2221" s="74"/>
      <c r="B2221" s="74"/>
      <c r="C2221" s="74"/>
      <c r="D2221" s="74"/>
      <c r="E2221" s="74"/>
      <c r="F2221" s="74"/>
      <c r="G2221" s="74"/>
      <c r="H2221" s="74"/>
      <c r="I2221" s="74"/>
      <c r="J2221" s="74"/>
      <c r="K2221" s="74"/>
      <c r="L2221" s="74"/>
      <c r="M2221" s="74"/>
      <c r="N2221" s="74"/>
      <c r="O2221" s="74"/>
      <c r="P2221" s="74"/>
      <c r="Q2221" s="74"/>
      <c r="R2221" s="74"/>
      <c r="S2221" s="74"/>
      <c r="T2221" s="74"/>
      <c r="U2221" s="74"/>
      <c r="V2221" s="21"/>
      <c r="W2221" s="21"/>
      <c r="X2221" s="21"/>
      <c r="Y2221" s="21"/>
      <c r="Z2221" s="21"/>
      <c r="AA2221" s="21"/>
      <c r="AB2221" s="21"/>
      <c r="AC2221" s="21"/>
      <c r="AD2221" s="21"/>
      <c r="AE2221" s="21"/>
      <c r="AF2221" s="21"/>
      <c r="AG2221" s="21"/>
      <c r="AH2221" s="21"/>
      <c r="AI2221" s="21"/>
      <c r="AJ2221" s="21"/>
      <c r="AK2221" s="21"/>
      <c r="AL2221" s="21"/>
      <c r="AM2221" s="21"/>
      <c r="AN2221" s="21"/>
    </row>
    <row r="2222" spans="1:40" ht="14.5">
      <c r="A2222" s="74"/>
      <c r="B2222" s="74"/>
      <c r="C2222" s="74"/>
      <c r="D2222" s="74"/>
      <c r="E2222" s="74"/>
      <c r="F2222" s="74"/>
      <c r="G2222" s="74"/>
      <c r="H2222" s="74"/>
      <c r="I2222" s="74"/>
      <c r="J2222" s="74"/>
      <c r="K2222" s="74"/>
      <c r="L2222" s="74"/>
      <c r="M2222" s="74"/>
      <c r="N2222" s="74"/>
      <c r="O2222" s="74"/>
      <c r="P2222" s="74"/>
      <c r="Q2222" s="74"/>
      <c r="R2222" s="74"/>
      <c r="S2222" s="74"/>
      <c r="T2222" s="74"/>
      <c r="U2222" s="74"/>
      <c r="V2222" s="21"/>
      <c r="W2222" s="21"/>
      <c r="X2222" s="21"/>
      <c r="Y2222" s="21"/>
      <c r="Z2222" s="21"/>
      <c r="AA2222" s="21"/>
      <c r="AB2222" s="21"/>
      <c r="AC2222" s="21"/>
      <c r="AD2222" s="21"/>
      <c r="AE2222" s="21"/>
      <c r="AF2222" s="21"/>
      <c r="AG2222" s="21"/>
      <c r="AH2222" s="21"/>
      <c r="AI2222" s="21"/>
      <c r="AJ2222" s="21"/>
      <c r="AK2222" s="21"/>
      <c r="AL2222" s="21"/>
      <c r="AM2222" s="21"/>
      <c r="AN2222" s="21"/>
    </row>
    <row r="2223" spans="1:40" ht="14.5">
      <c r="A2223" s="74"/>
      <c r="B2223" s="74"/>
      <c r="C2223" s="74"/>
      <c r="D2223" s="74"/>
      <c r="E2223" s="74"/>
      <c r="F2223" s="74"/>
      <c r="G2223" s="74"/>
      <c r="H2223" s="74"/>
      <c r="I2223" s="74"/>
      <c r="J2223" s="74"/>
      <c r="K2223" s="74"/>
      <c r="L2223" s="74"/>
      <c r="M2223" s="74"/>
      <c r="N2223" s="74"/>
      <c r="O2223" s="74"/>
      <c r="P2223" s="74"/>
      <c r="Q2223" s="74"/>
      <c r="R2223" s="74"/>
      <c r="S2223" s="74"/>
      <c r="T2223" s="74"/>
      <c r="U2223" s="74"/>
      <c r="V2223" s="21"/>
      <c r="W2223" s="21"/>
      <c r="X2223" s="21"/>
      <c r="Y2223" s="21"/>
      <c r="Z2223" s="21"/>
      <c r="AA2223" s="21"/>
      <c r="AB2223" s="21"/>
      <c r="AC2223" s="21"/>
      <c r="AD2223" s="21"/>
      <c r="AE2223" s="21"/>
      <c r="AF2223" s="21"/>
      <c r="AG2223" s="21"/>
      <c r="AH2223" s="21"/>
      <c r="AI2223" s="21"/>
      <c r="AJ2223" s="21"/>
      <c r="AK2223" s="21"/>
      <c r="AL2223" s="21"/>
      <c r="AM2223" s="21"/>
      <c r="AN2223" s="21"/>
    </row>
    <row r="2224" spans="1:40" ht="14.5">
      <c r="A2224" s="74"/>
      <c r="B2224" s="74"/>
      <c r="C2224" s="74"/>
      <c r="D2224" s="74"/>
      <c r="E2224" s="74"/>
      <c r="F2224" s="74"/>
      <c r="G2224" s="74"/>
      <c r="H2224" s="74"/>
      <c r="I2224" s="74"/>
      <c r="J2224" s="74"/>
      <c r="K2224" s="74"/>
      <c r="L2224" s="74"/>
      <c r="M2224" s="74"/>
      <c r="N2224" s="74"/>
      <c r="O2224" s="74"/>
      <c r="P2224" s="74"/>
      <c r="Q2224" s="74"/>
      <c r="R2224" s="74"/>
      <c r="S2224" s="74"/>
      <c r="T2224" s="74"/>
      <c r="U2224" s="74"/>
      <c r="V2224" s="21"/>
      <c r="W2224" s="21"/>
      <c r="X2224" s="21"/>
      <c r="Y2224" s="21"/>
      <c r="Z2224" s="21"/>
      <c r="AA2224" s="21"/>
      <c r="AB2224" s="21"/>
      <c r="AC2224" s="21"/>
      <c r="AD2224" s="21"/>
      <c r="AE2224" s="21"/>
      <c r="AF2224" s="21"/>
      <c r="AG2224" s="21"/>
      <c r="AH2224" s="21"/>
      <c r="AI2224" s="21"/>
      <c r="AJ2224" s="21"/>
      <c r="AK2224" s="21"/>
      <c r="AL2224" s="21"/>
      <c r="AM2224" s="21"/>
      <c r="AN2224" s="21"/>
    </row>
    <row r="2225" spans="1:40" ht="14.5">
      <c r="A2225" s="74"/>
      <c r="B2225" s="74"/>
      <c r="C2225" s="74"/>
      <c r="D2225" s="74"/>
      <c r="E2225" s="74"/>
      <c r="F2225" s="74"/>
      <c r="G2225" s="74"/>
      <c r="H2225" s="74"/>
      <c r="I2225" s="74"/>
      <c r="J2225" s="74"/>
      <c r="K2225" s="74"/>
      <c r="L2225" s="74"/>
      <c r="M2225" s="74"/>
      <c r="N2225" s="74"/>
      <c r="O2225" s="74"/>
      <c r="P2225" s="74"/>
      <c r="Q2225" s="74"/>
      <c r="R2225" s="74"/>
      <c r="S2225" s="74"/>
      <c r="T2225" s="74"/>
      <c r="U2225" s="74"/>
      <c r="V2225" s="21"/>
      <c r="W2225" s="21"/>
      <c r="X2225" s="21"/>
      <c r="Y2225" s="21"/>
      <c r="Z2225" s="21"/>
      <c r="AA2225" s="21"/>
      <c r="AB2225" s="21"/>
      <c r="AC2225" s="21"/>
      <c r="AD2225" s="21"/>
      <c r="AE2225" s="21"/>
      <c r="AF2225" s="21"/>
      <c r="AG2225" s="21"/>
      <c r="AH2225" s="21"/>
      <c r="AI2225" s="21"/>
      <c r="AJ2225" s="21"/>
      <c r="AK2225" s="21"/>
      <c r="AL2225" s="21"/>
      <c r="AM2225" s="21"/>
      <c r="AN2225" s="21"/>
    </row>
    <row r="2226" spans="1:40" ht="14.5">
      <c r="A2226" s="74"/>
      <c r="B2226" s="74"/>
      <c r="C2226" s="74"/>
      <c r="D2226" s="74"/>
      <c r="E2226" s="74"/>
      <c r="F2226" s="74"/>
      <c r="G2226" s="74"/>
      <c r="H2226" s="74"/>
      <c r="I2226" s="74"/>
      <c r="J2226" s="74"/>
      <c r="K2226" s="74"/>
      <c r="L2226" s="74"/>
      <c r="M2226" s="74"/>
      <c r="N2226" s="74"/>
      <c r="O2226" s="74"/>
      <c r="P2226" s="74"/>
      <c r="Q2226" s="74"/>
      <c r="R2226" s="74"/>
      <c r="S2226" s="74"/>
      <c r="T2226" s="74"/>
      <c r="U2226" s="74"/>
      <c r="V2226" s="21"/>
      <c r="W2226" s="21"/>
      <c r="X2226" s="21"/>
      <c r="Y2226" s="21"/>
      <c r="Z2226" s="21"/>
      <c r="AA2226" s="21"/>
      <c r="AB2226" s="21"/>
      <c r="AC2226" s="21"/>
      <c r="AD2226" s="21"/>
      <c r="AE2226" s="21"/>
      <c r="AF2226" s="21"/>
      <c r="AG2226" s="21"/>
      <c r="AH2226" s="21"/>
      <c r="AI2226" s="21"/>
      <c r="AJ2226" s="21"/>
      <c r="AK2226" s="21"/>
      <c r="AL2226" s="21"/>
      <c r="AM2226" s="21"/>
      <c r="AN2226" s="21"/>
    </row>
    <row r="2227" spans="1:40" ht="14.5">
      <c r="A2227" s="74"/>
      <c r="B2227" s="74"/>
      <c r="C2227" s="74"/>
      <c r="D2227" s="74"/>
      <c r="E2227" s="74"/>
      <c r="F2227" s="74"/>
      <c r="G2227" s="74"/>
      <c r="H2227" s="74"/>
      <c r="I2227" s="74"/>
      <c r="J2227" s="74"/>
      <c r="K2227" s="74"/>
      <c r="L2227" s="74"/>
      <c r="M2227" s="74"/>
      <c r="N2227" s="74"/>
      <c r="O2227" s="74"/>
      <c r="P2227" s="74"/>
      <c r="Q2227" s="74"/>
      <c r="R2227" s="74"/>
      <c r="S2227" s="74"/>
      <c r="T2227" s="74"/>
      <c r="U2227" s="74"/>
      <c r="V2227" s="21"/>
      <c r="W2227" s="21"/>
      <c r="X2227" s="21"/>
      <c r="Y2227" s="21"/>
      <c r="Z2227" s="21"/>
      <c r="AA2227" s="21"/>
      <c r="AB2227" s="21"/>
      <c r="AC2227" s="21"/>
      <c r="AD2227" s="21"/>
      <c r="AE2227" s="21"/>
      <c r="AF2227" s="21"/>
      <c r="AG2227" s="21"/>
      <c r="AH2227" s="21"/>
      <c r="AI2227" s="21"/>
      <c r="AJ2227" s="21"/>
      <c r="AK2227" s="21"/>
      <c r="AL2227" s="21"/>
      <c r="AM2227" s="21"/>
      <c r="AN2227" s="21"/>
    </row>
    <row r="2228" spans="1:40" ht="14.5">
      <c r="A2228" s="74"/>
      <c r="B2228" s="74"/>
      <c r="C2228" s="74"/>
      <c r="D2228" s="74"/>
      <c r="E2228" s="74"/>
      <c r="F2228" s="74"/>
      <c r="G2228" s="74"/>
      <c r="H2228" s="74"/>
      <c r="I2228" s="74"/>
      <c r="J2228" s="74"/>
      <c r="K2228" s="74"/>
      <c r="L2228" s="74"/>
      <c r="M2228" s="74"/>
      <c r="N2228" s="74"/>
      <c r="O2228" s="74"/>
      <c r="P2228" s="74"/>
      <c r="Q2228" s="74"/>
      <c r="R2228" s="74"/>
      <c r="S2228" s="74"/>
      <c r="T2228" s="74"/>
      <c r="U2228" s="74"/>
      <c r="V2228" s="21"/>
      <c r="W2228" s="21"/>
      <c r="X2228" s="21"/>
      <c r="Y2228" s="21"/>
      <c r="Z2228" s="21"/>
      <c r="AA2228" s="21"/>
      <c r="AB2228" s="21"/>
      <c r="AC2228" s="21"/>
      <c r="AD2228" s="21"/>
      <c r="AE2228" s="21"/>
      <c r="AF2228" s="21"/>
      <c r="AG2228" s="21"/>
      <c r="AH2228" s="21"/>
      <c r="AI2228" s="21"/>
      <c r="AJ2228" s="21"/>
      <c r="AK2228" s="21"/>
      <c r="AL2228" s="21"/>
      <c r="AM2228" s="21"/>
      <c r="AN2228" s="21"/>
    </row>
    <row r="2229" spans="1:40" ht="14.5">
      <c r="A2229" s="74"/>
      <c r="B2229" s="74"/>
      <c r="C2229" s="74"/>
      <c r="D2229" s="74"/>
      <c r="E2229" s="74"/>
      <c r="F2229" s="74"/>
      <c r="G2229" s="74"/>
      <c r="H2229" s="74"/>
      <c r="I2229" s="74"/>
      <c r="J2229" s="74"/>
      <c r="K2229" s="74"/>
      <c r="L2229" s="74"/>
      <c r="M2229" s="74"/>
      <c r="N2229" s="74"/>
      <c r="O2229" s="74"/>
      <c r="P2229" s="74"/>
      <c r="Q2229" s="74"/>
      <c r="R2229" s="74"/>
      <c r="S2229" s="74"/>
      <c r="T2229" s="74"/>
      <c r="U2229" s="74"/>
      <c r="V2229" s="21"/>
      <c r="W2229" s="21"/>
      <c r="X2229" s="21"/>
      <c r="Y2229" s="21"/>
      <c r="Z2229" s="21"/>
      <c r="AA2229" s="21"/>
      <c r="AB2229" s="21"/>
      <c r="AC2229" s="21"/>
      <c r="AD2229" s="21"/>
      <c r="AE2229" s="21"/>
      <c r="AF2229" s="21"/>
      <c r="AG2229" s="21"/>
      <c r="AH2229" s="21"/>
      <c r="AI2229" s="21"/>
      <c r="AJ2229" s="21"/>
      <c r="AK2229" s="21"/>
      <c r="AL2229" s="21"/>
      <c r="AM2229" s="21"/>
      <c r="AN2229" s="21"/>
    </row>
    <row r="2230" spans="1:40" ht="14.5">
      <c r="A2230" s="74"/>
      <c r="B2230" s="74"/>
      <c r="C2230" s="74"/>
      <c r="D2230" s="74"/>
      <c r="E2230" s="74"/>
      <c r="F2230" s="74"/>
      <c r="G2230" s="74"/>
      <c r="H2230" s="74"/>
      <c r="I2230" s="74"/>
      <c r="J2230" s="74"/>
      <c r="K2230" s="74"/>
      <c r="L2230" s="74"/>
      <c r="M2230" s="74"/>
      <c r="N2230" s="74"/>
      <c r="O2230" s="74"/>
      <c r="P2230" s="74"/>
      <c r="Q2230" s="74"/>
      <c r="R2230" s="74"/>
      <c r="S2230" s="74"/>
      <c r="T2230" s="74"/>
      <c r="U2230" s="74"/>
      <c r="V2230" s="21"/>
      <c r="W2230" s="21"/>
      <c r="X2230" s="21"/>
      <c r="Y2230" s="21"/>
      <c r="Z2230" s="21"/>
      <c r="AA2230" s="21"/>
      <c r="AB2230" s="21"/>
      <c r="AC2230" s="21"/>
      <c r="AD2230" s="21"/>
      <c r="AE2230" s="21"/>
      <c r="AF2230" s="21"/>
      <c r="AG2230" s="21"/>
      <c r="AH2230" s="21"/>
      <c r="AI2230" s="21"/>
      <c r="AJ2230" s="21"/>
      <c r="AK2230" s="21"/>
      <c r="AL2230" s="21"/>
      <c r="AM2230" s="21"/>
      <c r="AN2230" s="21"/>
    </row>
    <row r="2231" spans="1:40" ht="14.5">
      <c r="A2231" s="74"/>
      <c r="B2231" s="74"/>
      <c r="C2231" s="74"/>
      <c r="D2231" s="74"/>
      <c r="E2231" s="74"/>
      <c r="F2231" s="74"/>
      <c r="G2231" s="74"/>
      <c r="H2231" s="74"/>
      <c r="I2231" s="74"/>
      <c r="J2231" s="74"/>
      <c r="K2231" s="74"/>
      <c r="L2231" s="74"/>
      <c r="M2231" s="74"/>
      <c r="N2231" s="74"/>
      <c r="O2231" s="74"/>
      <c r="P2231" s="74"/>
      <c r="Q2231" s="74"/>
      <c r="R2231" s="74"/>
      <c r="S2231" s="74"/>
      <c r="T2231" s="74"/>
      <c r="U2231" s="74"/>
      <c r="V2231" s="21"/>
      <c r="W2231" s="21"/>
      <c r="X2231" s="21"/>
      <c r="Y2231" s="21"/>
      <c r="Z2231" s="21"/>
      <c r="AA2231" s="21"/>
      <c r="AB2231" s="21"/>
      <c r="AC2231" s="21"/>
      <c r="AD2231" s="21"/>
      <c r="AE2231" s="21"/>
      <c r="AF2231" s="21"/>
      <c r="AG2231" s="21"/>
      <c r="AH2231" s="21"/>
      <c r="AI2231" s="21"/>
      <c r="AJ2231" s="21"/>
      <c r="AK2231" s="21"/>
      <c r="AL2231" s="21"/>
      <c r="AM2231" s="21"/>
      <c r="AN2231" s="21"/>
    </row>
    <row r="2232" spans="1:40" ht="14.5">
      <c r="A2232" s="74"/>
      <c r="B2232" s="74"/>
      <c r="C2232" s="74"/>
      <c r="D2232" s="74"/>
      <c r="E2232" s="74"/>
      <c r="F2232" s="74"/>
      <c r="G2232" s="74"/>
      <c r="H2232" s="74"/>
      <c r="I2232" s="74"/>
      <c r="J2232" s="74"/>
      <c r="K2232" s="74"/>
      <c r="L2232" s="74"/>
      <c r="M2232" s="74"/>
      <c r="N2232" s="74"/>
      <c r="O2232" s="74"/>
      <c r="P2232" s="74"/>
      <c r="Q2232" s="74"/>
      <c r="R2232" s="74"/>
      <c r="S2232" s="74"/>
      <c r="T2232" s="74"/>
      <c r="U2232" s="74"/>
      <c r="V2232" s="21"/>
      <c r="W2232" s="21"/>
      <c r="X2232" s="21"/>
      <c r="Y2232" s="21"/>
      <c r="Z2232" s="21"/>
      <c r="AA2232" s="21"/>
      <c r="AB2232" s="21"/>
      <c r="AC2232" s="21"/>
      <c r="AD2232" s="21"/>
      <c r="AE2232" s="21"/>
      <c r="AF2232" s="21"/>
      <c r="AG2232" s="21"/>
      <c r="AH2232" s="21"/>
      <c r="AI2232" s="21"/>
      <c r="AJ2232" s="21"/>
      <c r="AK2232" s="21"/>
      <c r="AL2232" s="21"/>
      <c r="AM2232" s="21"/>
      <c r="AN2232" s="21"/>
    </row>
    <row r="2233" spans="1:40" ht="14.5">
      <c r="A2233" s="74"/>
      <c r="B2233" s="74"/>
      <c r="C2233" s="74"/>
      <c r="D2233" s="74"/>
      <c r="E2233" s="74"/>
      <c r="F2233" s="74"/>
      <c r="G2233" s="74"/>
      <c r="H2233" s="74"/>
      <c r="I2233" s="74"/>
      <c r="J2233" s="74"/>
      <c r="K2233" s="74"/>
      <c r="L2233" s="74"/>
      <c r="M2233" s="74"/>
      <c r="N2233" s="74"/>
      <c r="O2233" s="74"/>
      <c r="P2233" s="74"/>
      <c r="Q2233" s="74"/>
      <c r="R2233" s="74"/>
      <c r="S2233" s="74"/>
      <c r="T2233" s="74"/>
      <c r="U2233" s="74"/>
      <c r="V2233" s="21"/>
      <c r="W2233" s="21"/>
      <c r="X2233" s="21"/>
      <c r="Y2233" s="21"/>
      <c r="Z2233" s="21"/>
      <c r="AA2233" s="21"/>
      <c r="AB2233" s="21"/>
      <c r="AC2233" s="21"/>
      <c r="AD2233" s="21"/>
      <c r="AE2233" s="21"/>
      <c r="AF2233" s="21"/>
      <c r="AG2233" s="21"/>
      <c r="AH2233" s="21"/>
      <c r="AI2233" s="21"/>
      <c r="AJ2233" s="21"/>
      <c r="AK2233" s="21"/>
      <c r="AL2233" s="21"/>
      <c r="AM2233" s="21"/>
      <c r="AN2233" s="21"/>
    </row>
    <row r="2234" spans="1:40" ht="14.5">
      <c r="A2234" s="74"/>
      <c r="B2234" s="74"/>
      <c r="C2234" s="74"/>
      <c r="D2234" s="74"/>
      <c r="E2234" s="74"/>
      <c r="F2234" s="74"/>
      <c r="G2234" s="74"/>
      <c r="H2234" s="74"/>
      <c r="I2234" s="74"/>
      <c r="J2234" s="74"/>
      <c r="K2234" s="74"/>
      <c r="L2234" s="74"/>
      <c r="M2234" s="74"/>
      <c r="N2234" s="74"/>
      <c r="O2234" s="74"/>
      <c r="P2234" s="74"/>
      <c r="Q2234" s="74"/>
      <c r="R2234" s="74"/>
      <c r="S2234" s="74"/>
      <c r="T2234" s="74"/>
      <c r="U2234" s="74"/>
      <c r="V2234" s="21"/>
      <c r="W2234" s="21"/>
      <c r="X2234" s="21"/>
      <c r="Y2234" s="21"/>
      <c r="Z2234" s="21"/>
      <c r="AA2234" s="21"/>
      <c r="AB2234" s="21"/>
      <c r="AC2234" s="21"/>
      <c r="AD2234" s="21"/>
      <c r="AE2234" s="21"/>
      <c r="AF2234" s="21"/>
      <c r="AG2234" s="21"/>
      <c r="AH2234" s="21"/>
      <c r="AI2234" s="21"/>
      <c r="AJ2234" s="21"/>
      <c r="AK2234" s="21"/>
      <c r="AL2234" s="21"/>
      <c r="AM2234" s="21"/>
      <c r="AN2234" s="21"/>
    </row>
    <row r="2235" spans="1:40" ht="14.5">
      <c r="A2235" s="74"/>
      <c r="B2235" s="74"/>
      <c r="C2235" s="74"/>
      <c r="D2235" s="74"/>
      <c r="E2235" s="74"/>
      <c r="F2235" s="74"/>
      <c r="G2235" s="74"/>
      <c r="H2235" s="74"/>
      <c r="I2235" s="74"/>
      <c r="J2235" s="74"/>
      <c r="K2235" s="74"/>
      <c r="L2235" s="74"/>
      <c r="M2235" s="74"/>
      <c r="N2235" s="74"/>
      <c r="O2235" s="74"/>
      <c r="P2235" s="74"/>
      <c r="Q2235" s="74"/>
      <c r="R2235" s="74"/>
      <c r="S2235" s="74"/>
      <c r="T2235" s="74"/>
      <c r="U2235" s="74"/>
      <c r="V2235" s="21"/>
      <c r="W2235" s="21"/>
      <c r="X2235" s="21"/>
      <c r="Y2235" s="21"/>
      <c r="Z2235" s="21"/>
      <c r="AA2235" s="21"/>
      <c r="AB2235" s="21"/>
      <c r="AC2235" s="21"/>
      <c r="AD2235" s="21"/>
      <c r="AE2235" s="21"/>
      <c r="AF2235" s="21"/>
      <c r="AG2235" s="21"/>
      <c r="AH2235" s="21"/>
      <c r="AI2235" s="21"/>
      <c r="AJ2235" s="21"/>
      <c r="AK2235" s="21"/>
      <c r="AL2235" s="21"/>
      <c r="AM2235" s="21"/>
      <c r="AN2235" s="21"/>
    </row>
    <row r="2236" spans="1:40" ht="14.5">
      <c r="A2236" s="74"/>
      <c r="B2236" s="74"/>
      <c r="C2236" s="74"/>
      <c r="D2236" s="74"/>
      <c r="E2236" s="74"/>
      <c r="F2236" s="74"/>
      <c r="G2236" s="74"/>
      <c r="H2236" s="74"/>
      <c r="I2236" s="74"/>
      <c r="J2236" s="74"/>
      <c r="K2236" s="74"/>
      <c r="L2236" s="74"/>
      <c r="M2236" s="74"/>
      <c r="N2236" s="74"/>
      <c r="O2236" s="74"/>
      <c r="P2236" s="74"/>
      <c r="Q2236" s="74"/>
      <c r="R2236" s="74"/>
      <c r="S2236" s="74"/>
      <c r="T2236" s="74"/>
      <c r="U2236" s="74"/>
      <c r="V2236" s="21"/>
      <c r="W2236" s="21"/>
      <c r="X2236" s="21"/>
      <c r="Y2236" s="21"/>
      <c r="Z2236" s="21"/>
      <c r="AA2236" s="21"/>
      <c r="AB2236" s="21"/>
      <c r="AC2236" s="21"/>
      <c r="AD2236" s="21"/>
      <c r="AE2236" s="21"/>
      <c r="AF2236" s="21"/>
      <c r="AG2236" s="21"/>
      <c r="AH2236" s="21"/>
      <c r="AI2236" s="21"/>
      <c r="AJ2236" s="21"/>
      <c r="AK2236" s="21"/>
      <c r="AL2236" s="21"/>
      <c r="AM2236" s="21"/>
      <c r="AN2236" s="21"/>
    </row>
    <row r="2237" spans="1:40" ht="14.5">
      <c r="A2237" s="74"/>
      <c r="B2237" s="74"/>
      <c r="C2237" s="74"/>
      <c r="D2237" s="74"/>
      <c r="E2237" s="74"/>
      <c r="F2237" s="74"/>
      <c r="G2237" s="74"/>
      <c r="H2237" s="74"/>
      <c r="I2237" s="74"/>
      <c r="J2237" s="74"/>
      <c r="K2237" s="74"/>
      <c r="L2237" s="74"/>
      <c r="M2237" s="74"/>
      <c r="N2237" s="74"/>
      <c r="O2237" s="74"/>
      <c r="P2237" s="74"/>
      <c r="Q2237" s="74"/>
      <c r="R2237" s="74"/>
      <c r="S2237" s="74"/>
      <c r="T2237" s="74"/>
      <c r="U2237" s="74"/>
      <c r="V2237" s="21"/>
      <c r="W2237" s="21"/>
      <c r="X2237" s="21"/>
      <c r="Y2237" s="21"/>
      <c r="Z2237" s="21"/>
      <c r="AA2237" s="21"/>
      <c r="AB2237" s="21"/>
      <c r="AC2237" s="21"/>
      <c r="AD2237" s="21"/>
      <c r="AE2237" s="21"/>
      <c r="AF2237" s="21"/>
      <c r="AG2237" s="21"/>
      <c r="AH2237" s="21"/>
      <c r="AI2237" s="21"/>
      <c r="AJ2237" s="21"/>
      <c r="AK2237" s="21"/>
      <c r="AL2237" s="21"/>
      <c r="AM2237" s="21"/>
      <c r="AN2237" s="21"/>
    </row>
    <row r="2238" spans="1:40" ht="14.5">
      <c r="A2238" s="74"/>
      <c r="B2238" s="74"/>
      <c r="C2238" s="74"/>
      <c r="D2238" s="74"/>
      <c r="E2238" s="74"/>
      <c r="F2238" s="74"/>
      <c r="G2238" s="74"/>
      <c r="H2238" s="74"/>
      <c r="I2238" s="74"/>
      <c r="J2238" s="74"/>
      <c r="K2238" s="74"/>
      <c r="L2238" s="74"/>
      <c r="M2238" s="74"/>
      <c r="N2238" s="74"/>
      <c r="O2238" s="74"/>
      <c r="P2238" s="74"/>
      <c r="Q2238" s="74"/>
      <c r="R2238" s="74"/>
      <c r="S2238" s="74"/>
      <c r="T2238" s="74"/>
      <c r="U2238" s="74"/>
      <c r="V2238" s="21"/>
      <c r="W2238" s="21"/>
      <c r="X2238" s="21"/>
      <c r="Y2238" s="21"/>
      <c r="Z2238" s="21"/>
      <c r="AA2238" s="21"/>
      <c r="AB2238" s="21"/>
      <c r="AC2238" s="21"/>
      <c r="AD2238" s="21"/>
      <c r="AE2238" s="21"/>
      <c r="AF2238" s="21"/>
      <c r="AG2238" s="21"/>
      <c r="AH2238" s="21"/>
      <c r="AI2238" s="21"/>
      <c r="AJ2238" s="21"/>
      <c r="AK2238" s="21"/>
      <c r="AL2238" s="21"/>
      <c r="AM2238" s="21"/>
      <c r="AN2238" s="21"/>
    </row>
    <row r="2239" spans="1:40" ht="14.5">
      <c r="A2239" s="74"/>
      <c r="B2239" s="74"/>
      <c r="C2239" s="74"/>
      <c r="D2239" s="74"/>
      <c r="E2239" s="74"/>
      <c r="F2239" s="74"/>
      <c r="G2239" s="74"/>
      <c r="H2239" s="74"/>
      <c r="I2239" s="74"/>
      <c r="J2239" s="74"/>
      <c r="K2239" s="74"/>
      <c r="L2239" s="74"/>
      <c r="M2239" s="74"/>
      <c r="N2239" s="74"/>
      <c r="O2239" s="74"/>
      <c r="P2239" s="74"/>
      <c r="Q2239" s="74"/>
      <c r="R2239" s="74"/>
      <c r="S2239" s="74"/>
      <c r="T2239" s="74"/>
      <c r="U2239" s="74"/>
      <c r="V2239" s="21"/>
      <c r="W2239" s="21"/>
      <c r="X2239" s="21"/>
      <c r="Y2239" s="21"/>
      <c r="Z2239" s="21"/>
      <c r="AA2239" s="21"/>
      <c r="AB2239" s="21"/>
      <c r="AC2239" s="21"/>
      <c r="AD2239" s="21"/>
      <c r="AE2239" s="21"/>
      <c r="AF2239" s="21"/>
      <c r="AG2239" s="21"/>
      <c r="AH2239" s="21"/>
      <c r="AI2239" s="21"/>
      <c r="AJ2239" s="21"/>
      <c r="AK2239" s="21"/>
      <c r="AL2239" s="21"/>
      <c r="AM2239" s="21"/>
      <c r="AN2239" s="21"/>
    </row>
    <row r="2240" spans="1:40" ht="14.5">
      <c r="A2240" s="74"/>
      <c r="B2240" s="74"/>
      <c r="C2240" s="74"/>
      <c r="D2240" s="74"/>
      <c r="E2240" s="74"/>
      <c r="F2240" s="74"/>
      <c r="G2240" s="74"/>
      <c r="H2240" s="74"/>
      <c r="I2240" s="74"/>
      <c r="J2240" s="74"/>
      <c r="K2240" s="74"/>
      <c r="L2240" s="74"/>
      <c r="M2240" s="74"/>
      <c r="N2240" s="74"/>
      <c r="O2240" s="74"/>
      <c r="P2240" s="74"/>
      <c r="Q2240" s="74"/>
      <c r="R2240" s="74"/>
      <c r="S2240" s="74"/>
      <c r="T2240" s="74"/>
      <c r="U2240" s="74"/>
      <c r="V2240" s="21"/>
      <c r="W2240" s="21"/>
      <c r="X2240" s="21"/>
      <c r="Y2240" s="21"/>
      <c r="Z2240" s="21"/>
      <c r="AA2240" s="21"/>
      <c r="AB2240" s="21"/>
      <c r="AC2240" s="21"/>
      <c r="AD2240" s="21"/>
      <c r="AE2240" s="21"/>
      <c r="AF2240" s="21"/>
      <c r="AG2240" s="21"/>
      <c r="AH2240" s="21"/>
      <c r="AI2240" s="21"/>
      <c r="AJ2240" s="21"/>
      <c r="AK2240" s="21"/>
      <c r="AL2240" s="21"/>
      <c r="AM2240" s="21"/>
      <c r="AN2240" s="21"/>
    </row>
    <row r="2241" spans="1:40" ht="14.5">
      <c r="A2241" s="74"/>
      <c r="B2241" s="74"/>
      <c r="C2241" s="74"/>
      <c r="D2241" s="74"/>
      <c r="E2241" s="74"/>
      <c r="F2241" s="74"/>
      <c r="G2241" s="74"/>
      <c r="H2241" s="74"/>
      <c r="I2241" s="74"/>
      <c r="J2241" s="74"/>
      <c r="K2241" s="74"/>
      <c r="L2241" s="74"/>
      <c r="M2241" s="74"/>
      <c r="N2241" s="74"/>
      <c r="O2241" s="74"/>
      <c r="P2241" s="74"/>
      <c r="Q2241" s="74"/>
      <c r="R2241" s="74"/>
      <c r="S2241" s="74"/>
      <c r="T2241" s="74"/>
      <c r="U2241" s="74"/>
      <c r="V2241" s="21"/>
      <c r="W2241" s="21"/>
      <c r="X2241" s="21"/>
      <c r="Y2241" s="21"/>
      <c r="Z2241" s="21"/>
      <c r="AA2241" s="21"/>
      <c r="AB2241" s="21"/>
      <c r="AC2241" s="21"/>
      <c r="AD2241" s="21"/>
      <c r="AE2241" s="21"/>
      <c r="AF2241" s="21"/>
      <c r="AG2241" s="21"/>
      <c r="AH2241" s="21"/>
      <c r="AI2241" s="21"/>
      <c r="AJ2241" s="21"/>
      <c r="AK2241" s="21"/>
      <c r="AL2241" s="21"/>
      <c r="AM2241" s="21"/>
      <c r="AN2241" s="21"/>
    </row>
    <row r="2242" spans="1:40" ht="14.5">
      <c r="A2242" s="74"/>
      <c r="B2242" s="74"/>
      <c r="C2242" s="74"/>
      <c r="D2242" s="74"/>
      <c r="E2242" s="74"/>
      <c r="F2242" s="74"/>
      <c r="G2242" s="74"/>
      <c r="H2242" s="74"/>
      <c r="I2242" s="74"/>
      <c r="J2242" s="74"/>
      <c r="K2242" s="74"/>
      <c r="L2242" s="74"/>
      <c r="M2242" s="74"/>
      <c r="N2242" s="74"/>
      <c r="O2242" s="74"/>
      <c r="P2242" s="74"/>
      <c r="Q2242" s="74"/>
      <c r="R2242" s="74"/>
      <c r="S2242" s="74"/>
      <c r="T2242" s="74"/>
      <c r="U2242" s="74"/>
      <c r="V2242" s="21"/>
      <c r="W2242" s="21"/>
      <c r="X2242" s="21"/>
      <c r="Y2242" s="21"/>
      <c r="Z2242" s="21"/>
      <c r="AA2242" s="21"/>
      <c r="AB2242" s="21"/>
      <c r="AC2242" s="21"/>
      <c r="AD2242" s="21"/>
      <c r="AE2242" s="21"/>
      <c r="AF2242" s="21"/>
      <c r="AG2242" s="21"/>
      <c r="AH2242" s="21"/>
      <c r="AI2242" s="21"/>
      <c r="AJ2242" s="21"/>
      <c r="AK2242" s="21"/>
      <c r="AL2242" s="21"/>
      <c r="AM2242" s="21"/>
      <c r="AN2242" s="21"/>
    </row>
    <row r="2243" spans="1:40" ht="14.5">
      <c r="A2243" s="74"/>
      <c r="B2243" s="74"/>
      <c r="C2243" s="74"/>
      <c r="D2243" s="74"/>
      <c r="E2243" s="74"/>
      <c r="F2243" s="74"/>
      <c r="G2243" s="74"/>
      <c r="H2243" s="74"/>
      <c r="I2243" s="74"/>
      <c r="J2243" s="74"/>
      <c r="K2243" s="74"/>
      <c r="L2243" s="74"/>
      <c r="M2243" s="74"/>
      <c r="N2243" s="74"/>
      <c r="O2243" s="74"/>
      <c r="P2243" s="74"/>
      <c r="Q2243" s="74"/>
      <c r="R2243" s="74"/>
      <c r="S2243" s="74"/>
      <c r="T2243" s="74"/>
      <c r="U2243" s="74"/>
      <c r="V2243" s="21"/>
      <c r="W2243" s="21"/>
      <c r="X2243" s="21"/>
      <c r="Y2243" s="21"/>
      <c r="Z2243" s="21"/>
      <c r="AA2243" s="21"/>
      <c r="AB2243" s="21"/>
      <c r="AC2243" s="21"/>
      <c r="AD2243" s="21"/>
      <c r="AE2243" s="21"/>
      <c r="AF2243" s="21"/>
      <c r="AG2243" s="21"/>
      <c r="AH2243" s="21"/>
      <c r="AI2243" s="21"/>
      <c r="AJ2243" s="21"/>
      <c r="AK2243" s="21"/>
      <c r="AL2243" s="21"/>
      <c r="AM2243" s="21"/>
      <c r="AN2243" s="21"/>
    </row>
    <row r="2244" spans="1:40" ht="14.5">
      <c r="A2244" s="74"/>
      <c r="B2244" s="74"/>
      <c r="C2244" s="74"/>
      <c r="D2244" s="74"/>
      <c r="E2244" s="74"/>
      <c r="F2244" s="74"/>
      <c r="G2244" s="74"/>
      <c r="H2244" s="74"/>
      <c r="I2244" s="74"/>
      <c r="J2244" s="74"/>
      <c r="K2244" s="74"/>
      <c r="L2244" s="74"/>
      <c r="M2244" s="74"/>
      <c r="N2244" s="74"/>
      <c r="O2244" s="74"/>
      <c r="P2244" s="74"/>
      <c r="Q2244" s="74"/>
      <c r="R2244" s="74"/>
      <c r="S2244" s="74"/>
      <c r="T2244" s="74"/>
      <c r="U2244" s="74"/>
      <c r="V2244" s="21"/>
      <c r="W2244" s="21"/>
      <c r="X2244" s="21"/>
      <c r="Y2244" s="21"/>
      <c r="Z2244" s="21"/>
      <c r="AA2244" s="21"/>
      <c r="AB2244" s="21"/>
      <c r="AC2244" s="21"/>
      <c r="AD2244" s="21"/>
      <c r="AE2244" s="21"/>
      <c r="AF2244" s="21"/>
      <c r="AG2244" s="21"/>
      <c r="AH2244" s="21"/>
      <c r="AI2244" s="21"/>
      <c r="AJ2244" s="21"/>
      <c r="AK2244" s="21"/>
      <c r="AL2244" s="21"/>
      <c r="AM2244" s="21"/>
      <c r="AN2244" s="21"/>
    </row>
    <row r="2245" spans="1:40" ht="14.5">
      <c r="A2245" s="74"/>
      <c r="B2245" s="74"/>
      <c r="C2245" s="74"/>
      <c r="D2245" s="74"/>
      <c r="E2245" s="74"/>
      <c r="F2245" s="74"/>
      <c r="G2245" s="74"/>
      <c r="H2245" s="74"/>
      <c r="I2245" s="74"/>
      <c r="J2245" s="74"/>
      <c r="K2245" s="74"/>
      <c r="L2245" s="74"/>
      <c r="M2245" s="74"/>
      <c r="N2245" s="74"/>
      <c r="O2245" s="74"/>
      <c r="P2245" s="74"/>
      <c r="Q2245" s="74"/>
      <c r="R2245" s="74"/>
      <c r="S2245" s="74"/>
      <c r="T2245" s="74"/>
      <c r="U2245" s="74"/>
      <c r="V2245" s="21"/>
      <c r="W2245" s="21"/>
      <c r="X2245" s="21"/>
      <c r="Y2245" s="21"/>
      <c r="Z2245" s="21"/>
      <c r="AA2245" s="21"/>
      <c r="AB2245" s="21"/>
      <c r="AC2245" s="21"/>
      <c r="AD2245" s="21"/>
      <c r="AE2245" s="21"/>
      <c r="AF2245" s="21"/>
      <c r="AG2245" s="21"/>
      <c r="AH2245" s="21"/>
      <c r="AI2245" s="21"/>
      <c r="AJ2245" s="21"/>
      <c r="AK2245" s="21"/>
      <c r="AL2245" s="21"/>
      <c r="AM2245" s="21"/>
      <c r="AN2245" s="21"/>
    </row>
    <row r="2246" spans="1:40" ht="14.5">
      <c r="A2246" s="74"/>
      <c r="B2246" s="74"/>
      <c r="C2246" s="74"/>
      <c r="D2246" s="74"/>
      <c r="E2246" s="74"/>
      <c r="F2246" s="74"/>
      <c r="G2246" s="74"/>
      <c r="H2246" s="74"/>
      <c r="I2246" s="74"/>
      <c r="J2246" s="74"/>
      <c r="K2246" s="74"/>
      <c r="L2246" s="74"/>
      <c r="M2246" s="74"/>
      <c r="N2246" s="74"/>
      <c r="O2246" s="74"/>
      <c r="P2246" s="74"/>
      <c r="Q2246" s="74"/>
      <c r="R2246" s="74"/>
      <c r="S2246" s="74"/>
      <c r="T2246" s="74"/>
      <c r="U2246" s="74"/>
      <c r="V2246" s="21"/>
      <c r="W2246" s="21"/>
      <c r="X2246" s="21"/>
      <c r="Y2246" s="21"/>
      <c r="Z2246" s="21"/>
      <c r="AA2246" s="21"/>
      <c r="AB2246" s="21"/>
      <c r="AC2246" s="21"/>
      <c r="AD2246" s="21"/>
      <c r="AE2246" s="21"/>
      <c r="AF2246" s="21"/>
      <c r="AG2246" s="21"/>
      <c r="AH2246" s="21"/>
      <c r="AI2246" s="21"/>
      <c r="AJ2246" s="21"/>
      <c r="AK2246" s="21"/>
      <c r="AL2246" s="21"/>
      <c r="AM2246" s="21"/>
      <c r="AN2246" s="21"/>
    </row>
    <row r="2247" spans="1:40" ht="14.5">
      <c r="A2247" s="74"/>
      <c r="B2247" s="74"/>
      <c r="C2247" s="74"/>
      <c r="D2247" s="74"/>
      <c r="E2247" s="74"/>
      <c r="F2247" s="74"/>
      <c r="G2247" s="74"/>
      <c r="H2247" s="74"/>
      <c r="I2247" s="74"/>
      <c r="J2247" s="74"/>
      <c r="K2247" s="74"/>
      <c r="L2247" s="74"/>
      <c r="M2247" s="74"/>
      <c r="N2247" s="74"/>
      <c r="O2247" s="74"/>
      <c r="P2247" s="74"/>
      <c r="Q2247" s="74"/>
      <c r="R2247" s="74"/>
      <c r="S2247" s="74"/>
      <c r="T2247" s="74"/>
      <c r="U2247" s="74"/>
      <c r="V2247" s="21"/>
      <c r="W2247" s="21"/>
      <c r="X2247" s="21"/>
      <c r="Y2247" s="21"/>
      <c r="Z2247" s="21"/>
      <c r="AA2247" s="21"/>
      <c r="AB2247" s="21"/>
      <c r="AC2247" s="21"/>
      <c r="AD2247" s="21"/>
      <c r="AE2247" s="21"/>
      <c r="AF2247" s="21"/>
      <c r="AG2247" s="21"/>
      <c r="AH2247" s="21"/>
      <c r="AI2247" s="21"/>
      <c r="AJ2247" s="21"/>
      <c r="AK2247" s="21"/>
      <c r="AL2247" s="21"/>
      <c r="AM2247" s="21"/>
      <c r="AN2247" s="21"/>
    </row>
    <row r="2248" spans="1:40" ht="14.5">
      <c r="A2248" s="74"/>
      <c r="B2248" s="74"/>
      <c r="C2248" s="74"/>
      <c r="D2248" s="74"/>
      <c r="E2248" s="74"/>
      <c r="F2248" s="74"/>
      <c r="G2248" s="74"/>
      <c r="H2248" s="74"/>
      <c r="I2248" s="74"/>
      <c r="J2248" s="74"/>
      <c r="K2248" s="74"/>
      <c r="L2248" s="74"/>
      <c r="M2248" s="74"/>
      <c r="N2248" s="74"/>
      <c r="O2248" s="74"/>
      <c r="P2248" s="74"/>
      <c r="Q2248" s="74"/>
      <c r="R2248" s="74"/>
      <c r="S2248" s="74"/>
      <c r="T2248" s="74"/>
      <c r="U2248" s="74"/>
      <c r="V2248" s="21"/>
      <c r="W2248" s="21"/>
      <c r="X2248" s="21"/>
      <c r="Y2248" s="21"/>
      <c r="Z2248" s="21"/>
      <c r="AA2248" s="21"/>
      <c r="AB2248" s="21"/>
      <c r="AC2248" s="21"/>
      <c r="AD2248" s="21"/>
      <c r="AE2248" s="21"/>
      <c r="AF2248" s="21"/>
      <c r="AG2248" s="21"/>
      <c r="AH2248" s="21"/>
      <c r="AI2248" s="21"/>
      <c r="AJ2248" s="21"/>
      <c r="AK2248" s="21"/>
      <c r="AL2248" s="21"/>
      <c r="AM2248" s="21"/>
      <c r="AN2248" s="21"/>
    </row>
    <row r="2249" spans="1:40" ht="14.5">
      <c r="A2249" s="74"/>
      <c r="B2249" s="74"/>
      <c r="C2249" s="74"/>
      <c r="D2249" s="74"/>
      <c r="E2249" s="74"/>
      <c r="F2249" s="74"/>
      <c r="G2249" s="74"/>
      <c r="H2249" s="74"/>
      <c r="I2249" s="74"/>
      <c r="J2249" s="74"/>
      <c r="K2249" s="74"/>
      <c r="L2249" s="74"/>
      <c r="M2249" s="74"/>
      <c r="N2249" s="74"/>
      <c r="O2249" s="74"/>
      <c r="P2249" s="74"/>
      <c r="Q2249" s="74"/>
      <c r="R2249" s="74"/>
      <c r="S2249" s="74"/>
      <c r="T2249" s="74"/>
      <c r="U2249" s="74"/>
      <c r="V2249" s="21"/>
      <c r="W2249" s="21"/>
      <c r="X2249" s="21"/>
      <c r="Y2249" s="21"/>
      <c r="Z2249" s="21"/>
      <c r="AA2249" s="21"/>
      <c r="AB2249" s="21"/>
      <c r="AC2249" s="21"/>
      <c r="AD2249" s="21"/>
      <c r="AE2249" s="21"/>
      <c r="AF2249" s="21"/>
      <c r="AG2249" s="21"/>
      <c r="AH2249" s="21"/>
      <c r="AI2249" s="21"/>
      <c r="AJ2249" s="21"/>
      <c r="AK2249" s="21"/>
      <c r="AL2249" s="21"/>
      <c r="AM2249" s="21"/>
      <c r="AN2249" s="21"/>
    </row>
    <row r="2250" spans="1:40" ht="14.5">
      <c r="A2250" s="74"/>
      <c r="B2250" s="74"/>
      <c r="C2250" s="74"/>
      <c r="D2250" s="74"/>
      <c r="E2250" s="74"/>
      <c r="F2250" s="74"/>
      <c r="G2250" s="74"/>
      <c r="H2250" s="74"/>
      <c r="I2250" s="74"/>
      <c r="J2250" s="74"/>
      <c r="K2250" s="74"/>
      <c r="L2250" s="74"/>
      <c r="M2250" s="74"/>
      <c r="N2250" s="74"/>
      <c r="O2250" s="74"/>
      <c r="P2250" s="74"/>
      <c r="Q2250" s="74"/>
      <c r="R2250" s="74"/>
      <c r="S2250" s="74"/>
      <c r="T2250" s="74"/>
      <c r="U2250" s="74"/>
      <c r="V2250" s="21"/>
      <c r="W2250" s="21"/>
      <c r="X2250" s="21"/>
      <c r="Y2250" s="21"/>
      <c r="Z2250" s="21"/>
      <c r="AA2250" s="21"/>
      <c r="AB2250" s="21"/>
      <c r="AC2250" s="21"/>
      <c r="AD2250" s="21"/>
      <c r="AE2250" s="21"/>
      <c r="AF2250" s="21"/>
      <c r="AG2250" s="21"/>
      <c r="AH2250" s="21"/>
      <c r="AI2250" s="21"/>
      <c r="AJ2250" s="21"/>
      <c r="AK2250" s="21"/>
      <c r="AL2250" s="21"/>
      <c r="AM2250" s="21"/>
      <c r="AN2250" s="21"/>
    </row>
    <row r="2251" spans="1:40" ht="14.5">
      <c r="A2251" s="74"/>
      <c r="B2251" s="74"/>
      <c r="C2251" s="74"/>
      <c r="D2251" s="74"/>
      <c r="E2251" s="74"/>
      <c r="F2251" s="74"/>
      <c r="G2251" s="74"/>
      <c r="H2251" s="74"/>
      <c r="I2251" s="74"/>
      <c r="J2251" s="74"/>
      <c r="K2251" s="74"/>
      <c r="L2251" s="74"/>
      <c r="M2251" s="74"/>
      <c r="N2251" s="74"/>
      <c r="O2251" s="74"/>
      <c r="P2251" s="74"/>
      <c r="Q2251" s="74"/>
      <c r="R2251" s="74"/>
      <c r="S2251" s="74"/>
      <c r="T2251" s="74"/>
      <c r="U2251" s="74"/>
      <c r="V2251" s="21"/>
      <c r="W2251" s="21"/>
      <c r="X2251" s="21"/>
      <c r="Y2251" s="21"/>
      <c r="Z2251" s="21"/>
      <c r="AA2251" s="21"/>
      <c r="AB2251" s="21"/>
      <c r="AC2251" s="21"/>
      <c r="AD2251" s="21"/>
      <c r="AE2251" s="21"/>
      <c r="AF2251" s="21"/>
      <c r="AG2251" s="21"/>
      <c r="AH2251" s="21"/>
      <c r="AI2251" s="21"/>
      <c r="AJ2251" s="21"/>
      <c r="AK2251" s="21"/>
      <c r="AL2251" s="21"/>
      <c r="AM2251" s="21"/>
      <c r="AN2251" s="21"/>
    </row>
    <row r="2252" spans="1:40" ht="14.5">
      <c r="A2252" s="74"/>
      <c r="B2252" s="74"/>
      <c r="C2252" s="74"/>
      <c r="D2252" s="74"/>
      <c r="E2252" s="74"/>
      <c r="F2252" s="74"/>
      <c r="G2252" s="74"/>
      <c r="H2252" s="74"/>
      <c r="I2252" s="74"/>
      <c r="J2252" s="74"/>
      <c r="K2252" s="74"/>
      <c r="L2252" s="74"/>
      <c r="M2252" s="74"/>
      <c r="N2252" s="74"/>
      <c r="O2252" s="74"/>
      <c r="P2252" s="74"/>
      <c r="Q2252" s="74"/>
      <c r="R2252" s="74"/>
      <c r="S2252" s="74"/>
      <c r="T2252" s="74"/>
      <c r="U2252" s="74"/>
      <c r="V2252" s="21"/>
      <c r="W2252" s="21"/>
      <c r="X2252" s="21"/>
      <c r="Y2252" s="21"/>
      <c r="Z2252" s="21"/>
      <c r="AA2252" s="21"/>
      <c r="AB2252" s="21"/>
      <c r="AC2252" s="21"/>
      <c r="AD2252" s="21"/>
      <c r="AE2252" s="21"/>
      <c r="AF2252" s="21"/>
      <c r="AG2252" s="21"/>
      <c r="AH2252" s="21"/>
      <c r="AI2252" s="21"/>
      <c r="AJ2252" s="21"/>
      <c r="AK2252" s="21"/>
      <c r="AL2252" s="21"/>
      <c r="AM2252" s="21"/>
      <c r="AN2252" s="21"/>
    </row>
    <row r="2253" spans="1:40" ht="14.5">
      <c r="A2253" s="74"/>
      <c r="B2253" s="74"/>
      <c r="C2253" s="74"/>
      <c r="D2253" s="74"/>
      <c r="E2253" s="74"/>
      <c r="F2253" s="74"/>
      <c r="G2253" s="74"/>
      <c r="H2253" s="74"/>
      <c r="I2253" s="74"/>
      <c r="J2253" s="74"/>
      <c r="K2253" s="74"/>
      <c r="L2253" s="74"/>
      <c r="M2253" s="74"/>
      <c r="N2253" s="74"/>
      <c r="O2253" s="74"/>
      <c r="P2253" s="74"/>
      <c r="Q2253" s="74"/>
      <c r="R2253" s="74"/>
      <c r="S2253" s="74"/>
      <c r="T2253" s="74"/>
      <c r="U2253" s="74"/>
      <c r="V2253" s="21"/>
      <c r="W2253" s="21"/>
      <c r="X2253" s="21"/>
      <c r="Y2253" s="21"/>
      <c r="Z2253" s="21"/>
      <c r="AA2253" s="21"/>
      <c r="AB2253" s="21"/>
      <c r="AC2253" s="21"/>
      <c r="AD2253" s="21"/>
      <c r="AE2253" s="21"/>
      <c r="AF2253" s="21"/>
      <c r="AG2253" s="21"/>
      <c r="AH2253" s="21"/>
      <c r="AI2253" s="21"/>
      <c r="AJ2253" s="21"/>
      <c r="AK2253" s="21"/>
      <c r="AL2253" s="21"/>
      <c r="AM2253" s="21"/>
      <c r="AN2253" s="21"/>
    </row>
    <row r="2254" spans="1:40" ht="14.5">
      <c r="A2254" s="74"/>
      <c r="B2254" s="74"/>
      <c r="C2254" s="74"/>
      <c r="D2254" s="74"/>
      <c r="E2254" s="74"/>
      <c r="F2254" s="74"/>
      <c r="G2254" s="74"/>
      <c r="H2254" s="74"/>
      <c r="I2254" s="74"/>
      <c r="J2254" s="74"/>
      <c r="K2254" s="74"/>
      <c r="L2254" s="74"/>
      <c r="M2254" s="74"/>
      <c r="N2254" s="74"/>
      <c r="O2254" s="74"/>
      <c r="P2254" s="74"/>
      <c r="Q2254" s="74"/>
      <c r="R2254" s="74"/>
      <c r="S2254" s="74"/>
      <c r="T2254" s="74"/>
      <c r="U2254" s="74"/>
      <c r="V2254" s="21"/>
      <c r="W2254" s="21"/>
      <c r="X2254" s="21"/>
      <c r="Y2254" s="21"/>
      <c r="Z2254" s="21"/>
      <c r="AA2254" s="21"/>
      <c r="AB2254" s="21"/>
      <c r="AC2254" s="21"/>
      <c r="AD2254" s="21"/>
      <c r="AE2254" s="21"/>
      <c r="AF2254" s="21"/>
      <c r="AG2254" s="21"/>
      <c r="AH2254" s="21"/>
      <c r="AI2254" s="21"/>
      <c r="AJ2254" s="21"/>
      <c r="AK2254" s="21"/>
      <c r="AL2254" s="21"/>
      <c r="AM2254" s="21"/>
      <c r="AN2254" s="21"/>
    </row>
    <row r="2255" spans="1:40" ht="14.5">
      <c r="A2255" s="74"/>
      <c r="B2255" s="74"/>
      <c r="C2255" s="74"/>
      <c r="D2255" s="74"/>
      <c r="E2255" s="74"/>
      <c r="F2255" s="74"/>
      <c r="G2255" s="74"/>
      <c r="H2255" s="74"/>
      <c r="I2255" s="74"/>
      <c r="J2255" s="74"/>
      <c r="K2255" s="74"/>
      <c r="L2255" s="74"/>
      <c r="M2255" s="74"/>
      <c r="N2255" s="74"/>
      <c r="O2255" s="74"/>
      <c r="P2255" s="74"/>
      <c r="Q2255" s="74"/>
      <c r="R2255" s="74"/>
      <c r="S2255" s="74"/>
      <c r="T2255" s="74"/>
      <c r="U2255" s="74"/>
      <c r="V2255" s="21"/>
      <c r="W2255" s="21"/>
      <c r="X2255" s="21"/>
      <c r="Y2255" s="21"/>
      <c r="Z2255" s="21"/>
      <c r="AA2255" s="21"/>
      <c r="AB2255" s="21"/>
      <c r="AC2255" s="21"/>
      <c r="AD2255" s="21"/>
      <c r="AE2255" s="21"/>
      <c r="AF2255" s="21"/>
      <c r="AG2255" s="21"/>
      <c r="AH2255" s="21"/>
      <c r="AI2255" s="21"/>
      <c r="AJ2255" s="21"/>
      <c r="AK2255" s="21"/>
      <c r="AL2255" s="21"/>
      <c r="AM2255" s="21"/>
      <c r="AN2255" s="21"/>
    </row>
    <row r="2256" spans="1:40" ht="14.5">
      <c r="A2256" s="74"/>
      <c r="B2256" s="74"/>
      <c r="C2256" s="74"/>
      <c r="D2256" s="74"/>
      <c r="E2256" s="74"/>
      <c r="F2256" s="74"/>
      <c r="G2256" s="74"/>
      <c r="H2256" s="74"/>
      <c r="I2256" s="74"/>
      <c r="J2256" s="74"/>
      <c r="K2256" s="74"/>
      <c r="L2256" s="74"/>
      <c r="M2256" s="74"/>
      <c r="N2256" s="74"/>
      <c r="O2256" s="74"/>
      <c r="P2256" s="74"/>
      <c r="Q2256" s="74"/>
      <c r="R2256" s="74"/>
      <c r="S2256" s="74"/>
      <c r="T2256" s="74"/>
      <c r="U2256" s="74"/>
      <c r="V2256" s="21"/>
      <c r="W2256" s="21"/>
      <c r="X2256" s="21"/>
      <c r="Y2256" s="21"/>
      <c r="Z2256" s="21"/>
      <c r="AA2256" s="21"/>
      <c r="AB2256" s="21"/>
      <c r="AC2256" s="21"/>
      <c r="AD2256" s="21"/>
      <c r="AE2256" s="21"/>
      <c r="AF2256" s="21"/>
      <c r="AG2256" s="21"/>
      <c r="AH2256" s="21"/>
      <c r="AI2256" s="21"/>
      <c r="AJ2256" s="21"/>
      <c r="AK2256" s="21"/>
      <c r="AL2256" s="21"/>
      <c r="AM2256" s="21"/>
      <c r="AN2256" s="21"/>
    </row>
    <row r="2257" spans="1:40" ht="14.5">
      <c r="A2257" s="74"/>
      <c r="B2257" s="74"/>
      <c r="C2257" s="74"/>
      <c r="D2257" s="74"/>
      <c r="E2257" s="74"/>
      <c r="F2257" s="74"/>
      <c r="G2257" s="74"/>
      <c r="H2257" s="74"/>
      <c r="I2257" s="74"/>
      <c r="J2257" s="74"/>
      <c r="K2257" s="74"/>
      <c r="L2257" s="74"/>
      <c r="M2257" s="74"/>
      <c r="N2257" s="74"/>
      <c r="O2257" s="74"/>
      <c r="P2257" s="74"/>
      <c r="Q2257" s="74"/>
      <c r="R2257" s="74"/>
      <c r="S2257" s="74"/>
      <c r="T2257" s="74"/>
      <c r="U2257" s="74"/>
      <c r="V2257" s="21"/>
      <c r="W2257" s="21"/>
      <c r="X2257" s="21"/>
      <c r="Y2257" s="21"/>
      <c r="Z2257" s="21"/>
      <c r="AA2257" s="21"/>
      <c r="AB2257" s="21"/>
      <c r="AC2257" s="21"/>
      <c r="AD2257" s="21"/>
      <c r="AE2257" s="21"/>
      <c r="AF2257" s="21"/>
      <c r="AG2257" s="21"/>
      <c r="AH2257" s="21"/>
      <c r="AI2257" s="21"/>
      <c r="AJ2257" s="21"/>
      <c r="AK2257" s="21"/>
      <c r="AL2257" s="21"/>
      <c r="AM2257" s="21"/>
      <c r="AN2257" s="21"/>
    </row>
    <row r="2258" spans="1:40" ht="14.5">
      <c r="A2258" s="74"/>
      <c r="B2258" s="74"/>
      <c r="C2258" s="74"/>
      <c r="D2258" s="74"/>
      <c r="E2258" s="74"/>
      <c r="F2258" s="74"/>
      <c r="G2258" s="74"/>
      <c r="H2258" s="74"/>
      <c r="I2258" s="74"/>
      <c r="J2258" s="74"/>
      <c r="K2258" s="74"/>
      <c r="L2258" s="74"/>
      <c r="M2258" s="74"/>
      <c r="N2258" s="74"/>
      <c r="O2258" s="74"/>
      <c r="P2258" s="74"/>
      <c r="Q2258" s="74"/>
      <c r="R2258" s="74"/>
      <c r="S2258" s="74"/>
      <c r="T2258" s="74"/>
      <c r="U2258" s="74"/>
      <c r="V2258" s="21"/>
      <c r="W2258" s="21"/>
      <c r="X2258" s="21"/>
      <c r="Y2258" s="21"/>
      <c r="Z2258" s="21"/>
      <c r="AA2258" s="21"/>
      <c r="AB2258" s="21"/>
      <c r="AC2258" s="21"/>
      <c r="AD2258" s="21"/>
      <c r="AE2258" s="21"/>
      <c r="AF2258" s="21"/>
      <c r="AG2258" s="21"/>
      <c r="AH2258" s="21"/>
      <c r="AI2258" s="21"/>
      <c r="AJ2258" s="21"/>
      <c r="AK2258" s="21"/>
      <c r="AL2258" s="21"/>
      <c r="AM2258" s="21"/>
      <c r="AN2258" s="21"/>
    </row>
    <row r="2259" spans="1:40" ht="14.5">
      <c r="A2259" s="74"/>
      <c r="B2259" s="74"/>
      <c r="C2259" s="74"/>
      <c r="D2259" s="74"/>
      <c r="E2259" s="74"/>
      <c r="F2259" s="74"/>
      <c r="G2259" s="74"/>
      <c r="H2259" s="74"/>
      <c r="I2259" s="74"/>
      <c r="J2259" s="74"/>
      <c r="K2259" s="74"/>
      <c r="L2259" s="74"/>
      <c r="M2259" s="74"/>
      <c r="N2259" s="74"/>
      <c r="O2259" s="74"/>
      <c r="P2259" s="74"/>
      <c r="Q2259" s="74"/>
      <c r="R2259" s="74"/>
      <c r="S2259" s="74"/>
      <c r="T2259" s="74"/>
      <c r="U2259" s="74"/>
      <c r="V2259" s="21"/>
      <c r="W2259" s="21"/>
      <c r="X2259" s="21"/>
      <c r="Y2259" s="21"/>
      <c r="Z2259" s="21"/>
      <c r="AA2259" s="21"/>
      <c r="AB2259" s="21"/>
      <c r="AC2259" s="21"/>
      <c r="AD2259" s="21"/>
      <c r="AE2259" s="21"/>
      <c r="AF2259" s="21"/>
      <c r="AG2259" s="21"/>
      <c r="AH2259" s="21"/>
      <c r="AI2259" s="21"/>
      <c r="AJ2259" s="21"/>
      <c r="AK2259" s="21"/>
      <c r="AL2259" s="21"/>
      <c r="AM2259" s="21"/>
      <c r="AN2259" s="21"/>
    </row>
    <row r="2260" spans="1:40" ht="14.5">
      <c r="A2260" s="74"/>
      <c r="B2260" s="74"/>
      <c r="C2260" s="74"/>
      <c r="D2260" s="74"/>
      <c r="E2260" s="74"/>
      <c r="F2260" s="74"/>
      <c r="G2260" s="74"/>
      <c r="H2260" s="74"/>
      <c r="I2260" s="74"/>
      <c r="J2260" s="74"/>
      <c r="K2260" s="74"/>
      <c r="L2260" s="74"/>
      <c r="M2260" s="74"/>
      <c r="N2260" s="74"/>
      <c r="O2260" s="74"/>
      <c r="P2260" s="74"/>
      <c r="Q2260" s="74"/>
      <c r="R2260" s="74"/>
      <c r="S2260" s="74"/>
      <c r="T2260" s="74"/>
      <c r="U2260" s="74"/>
      <c r="V2260" s="21"/>
      <c r="W2260" s="21"/>
      <c r="X2260" s="21"/>
      <c r="Y2260" s="21"/>
      <c r="Z2260" s="21"/>
      <c r="AA2260" s="21"/>
      <c r="AB2260" s="21"/>
      <c r="AC2260" s="21"/>
      <c r="AD2260" s="21"/>
      <c r="AE2260" s="21"/>
      <c r="AF2260" s="21"/>
      <c r="AG2260" s="21"/>
      <c r="AH2260" s="21"/>
      <c r="AI2260" s="21"/>
      <c r="AJ2260" s="21"/>
      <c r="AK2260" s="21"/>
      <c r="AL2260" s="21"/>
      <c r="AM2260" s="21"/>
      <c r="AN2260" s="21"/>
    </row>
    <row r="2261" spans="1:40" ht="14.5">
      <c r="A2261" s="74"/>
      <c r="B2261" s="74"/>
      <c r="C2261" s="74"/>
      <c r="D2261" s="74"/>
      <c r="E2261" s="74"/>
      <c r="F2261" s="74"/>
      <c r="G2261" s="74"/>
      <c r="H2261" s="74"/>
      <c r="I2261" s="74"/>
      <c r="J2261" s="74"/>
      <c r="K2261" s="74"/>
      <c r="L2261" s="74"/>
      <c r="M2261" s="74"/>
      <c r="N2261" s="74"/>
      <c r="O2261" s="74"/>
      <c r="P2261" s="74"/>
      <c r="Q2261" s="74"/>
      <c r="R2261" s="74"/>
      <c r="S2261" s="74"/>
      <c r="T2261" s="74"/>
      <c r="U2261" s="74"/>
      <c r="V2261" s="21"/>
      <c r="W2261" s="21"/>
      <c r="X2261" s="21"/>
      <c r="Y2261" s="21"/>
      <c r="Z2261" s="21"/>
      <c r="AA2261" s="21"/>
      <c r="AB2261" s="21"/>
      <c r="AC2261" s="21"/>
      <c r="AD2261" s="21"/>
      <c r="AE2261" s="21"/>
      <c r="AF2261" s="21"/>
      <c r="AG2261" s="21"/>
      <c r="AH2261" s="21"/>
      <c r="AI2261" s="21"/>
      <c r="AJ2261" s="21"/>
      <c r="AK2261" s="21"/>
      <c r="AL2261" s="21"/>
      <c r="AM2261" s="21"/>
      <c r="AN2261" s="21"/>
    </row>
    <row r="2262" spans="1:40" ht="14.5">
      <c r="A2262" s="74"/>
      <c r="B2262" s="74"/>
      <c r="C2262" s="74"/>
      <c r="D2262" s="74"/>
      <c r="E2262" s="74"/>
      <c r="F2262" s="74"/>
      <c r="G2262" s="74"/>
      <c r="H2262" s="74"/>
      <c r="I2262" s="74"/>
      <c r="J2262" s="74"/>
      <c r="K2262" s="74"/>
      <c r="L2262" s="74"/>
      <c r="M2262" s="74"/>
      <c r="N2262" s="74"/>
      <c r="O2262" s="74"/>
      <c r="P2262" s="74"/>
      <c r="Q2262" s="74"/>
      <c r="R2262" s="74"/>
      <c r="S2262" s="74"/>
      <c r="T2262" s="74"/>
      <c r="U2262" s="74"/>
      <c r="V2262" s="21"/>
      <c r="W2262" s="21"/>
      <c r="X2262" s="21"/>
      <c r="Y2262" s="21"/>
      <c r="Z2262" s="21"/>
      <c r="AA2262" s="21"/>
      <c r="AB2262" s="21"/>
      <c r="AC2262" s="21"/>
      <c r="AD2262" s="21"/>
      <c r="AE2262" s="21"/>
      <c r="AF2262" s="21"/>
      <c r="AG2262" s="21"/>
      <c r="AH2262" s="21"/>
      <c r="AI2262" s="21"/>
      <c r="AJ2262" s="21"/>
      <c r="AK2262" s="21"/>
      <c r="AL2262" s="21"/>
      <c r="AM2262" s="21"/>
      <c r="AN2262" s="21"/>
    </row>
    <row r="2263" spans="1:40" ht="14.5">
      <c r="A2263" s="74"/>
      <c r="B2263" s="74"/>
      <c r="C2263" s="74"/>
      <c r="D2263" s="74"/>
      <c r="E2263" s="74"/>
      <c r="F2263" s="74"/>
      <c r="G2263" s="74"/>
      <c r="H2263" s="74"/>
      <c r="I2263" s="74"/>
      <c r="J2263" s="74"/>
      <c r="K2263" s="74"/>
      <c r="L2263" s="74"/>
      <c r="M2263" s="74"/>
      <c r="N2263" s="74"/>
      <c r="O2263" s="74"/>
      <c r="P2263" s="74"/>
      <c r="Q2263" s="74"/>
      <c r="R2263" s="74"/>
      <c r="S2263" s="74"/>
      <c r="T2263" s="74"/>
      <c r="U2263" s="74"/>
      <c r="V2263" s="21"/>
      <c r="W2263" s="21"/>
      <c r="X2263" s="21"/>
      <c r="Y2263" s="21"/>
      <c r="Z2263" s="21"/>
      <c r="AA2263" s="21"/>
      <c r="AB2263" s="21"/>
      <c r="AC2263" s="21"/>
      <c r="AD2263" s="21"/>
      <c r="AE2263" s="21"/>
      <c r="AF2263" s="21"/>
      <c r="AG2263" s="21"/>
      <c r="AH2263" s="21"/>
      <c r="AI2263" s="21"/>
      <c r="AJ2263" s="21"/>
      <c r="AK2263" s="21"/>
      <c r="AL2263" s="21"/>
      <c r="AM2263" s="21"/>
      <c r="AN2263" s="21"/>
    </row>
    <row r="2264" spans="1:40" ht="14.5">
      <c r="A2264" s="74"/>
      <c r="B2264" s="74"/>
      <c r="C2264" s="74"/>
      <c r="D2264" s="74"/>
      <c r="E2264" s="74"/>
      <c r="F2264" s="74"/>
      <c r="G2264" s="74"/>
      <c r="H2264" s="74"/>
      <c r="I2264" s="74"/>
      <c r="J2264" s="74"/>
      <c r="K2264" s="74"/>
      <c r="L2264" s="74"/>
      <c r="M2264" s="74"/>
      <c r="N2264" s="74"/>
      <c r="O2264" s="74"/>
      <c r="P2264" s="74"/>
      <c r="Q2264" s="74"/>
      <c r="R2264" s="74"/>
      <c r="S2264" s="74"/>
      <c r="T2264" s="74"/>
      <c r="U2264" s="74"/>
      <c r="V2264" s="21"/>
      <c r="W2264" s="21"/>
      <c r="X2264" s="21"/>
      <c r="Y2264" s="21"/>
      <c r="Z2264" s="21"/>
      <c r="AA2264" s="21"/>
      <c r="AB2264" s="21"/>
      <c r="AC2264" s="21"/>
      <c r="AD2264" s="21"/>
      <c r="AE2264" s="21"/>
      <c r="AF2264" s="21"/>
      <c r="AG2264" s="21"/>
      <c r="AH2264" s="21"/>
      <c r="AI2264" s="21"/>
      <c r="AJ2264" s="21"/>
      <c r="AK2264" s="21"/>
      <c r="AL2264" s="21"/>
      <c r="AM2264" s="21"/>
      <c r="AN2264" s="21"/>
    </row>
    <row r="2265" spans="1:40" ht="14.5">
      <c r="A2265" s="74"/>
      <c r="B2265" s="74"/>
      <c r="C2265" s="74"/>
      <c r="D2265" s="74"/>
      <c r="E2265" s="74"/>
      <c r="F2265" s="74"/>
      <c r="G2265" s="74"/>
      <c r="H2265" s="74"/>
      <c r="I2265" s="74"/>
      <c r="J2265" s="74"/>
      <c r="K2265" s="74"/>
      <c r="L2265" s="74"/>
      <c r="M2265" s="74"/>
      <c r="N2265" s="74"/>
      <c r="O2265" s="74"/>
      <c r="P2265" s="74"/>
      <c r="Q2265" s="74"/>
      <c r="R2265" s="74"/>
      <c r="S2265" s="74"/>
      <c r="T2265" s="74"/>
      <c r="U2265" s="74"/>
      <c r="V2265" s="21"/>
      <c r="W2265" s="21"/>
      <c r="X2265" s="21"/>
      <c r="Y2265" s="21"/>
      <c r="Z2265" s="21"/>
      <c r="AA2265" s="21"/>
      <c r="AB2265" s="21"/>
      <c r="AC2265" s="21"/>
      <c r="AD2265" s="21"/>
      <c r="AE2265" s="21"/>
      <c r="AF2265" s="21"/>
      <c r="AG2265" s="21"/>
      <c r="AH2265" s="21"/>
      <c r="AI2265" s="21"/>
      <c r="AJ2265" s="21"/>
      <c r="AK2265" s="21"/>
      <c r="AL2265" s="21"/>
      <c r="AM2265" s="21"/>
      <c r="AN2265" s="21"/>
    </row>
    <row r="2266" spans="1:40" ht="14.5">
      <c r="A2266" s="74"/>
      <c r="B2266" s="74"/>
      <c r="C2266" s="74"/>
      <c r="D2266" s="74"/>
      <c r="E2266" s="74"/>
      <c r="F2266" s="74"/>
      <c r="G2266" s="74"/>
      <c r="H2266" s="74"/>
      <c r="I2266" s="74"/>
      <c r="J2266" s="74"/>
      <c r="K2266" s="74"/>
      <c r="L2266" s="74"/>
      <c r="M2266" s="74"/>
      <c r="N2266" s="74"/>
      <c r="O2266" s="74"/>
      <c r="P2266" s="74"/>
      <c r="Q2266" s="74"/>
      <c r="R2266" s="74"/>
      <c r="S2266" s="74"/>
      <c r="T2266" s="74"/>
      <c r="U2266" s="74"/>
      <c r="V2266" s="21"/>
      <c r="W2266" s="21"/>
      <c r="X2266" s="21"/>
      <c r="Y2266" s="21"/>
      <c r="Z2266" s="21"/>
      <c r="AA2266" s="21"/>
      <c r="AB2266" s="21"/>
      <c r="AC2266" s="21"/>
      <c r="AD2266" s="21"/>
      <c r="AE2266" s="21"/>
      <c r="AF2266" s="21"/>
      <c r="AG2266" s="21"/>
      <c r="AH2266" s="21"/>
      <c r="AI2266" s="21"/>
      <c r="AJ2266" s="21"/>
      <c r="AK2266" s="21"/>
      <c r="AL2266" s="21"/>
      <c r="AM2266" s="21"/>
      <c r="AN2266" s="21"/>
    </row>
    <row r="2267" spans="1:40" ht="14.5">
      <c r="A2267" s="74"/>
      <c r="B2267" s="74"/>
      <c r="C2267" s="74"/>
      <c r="D2267" s="74"/>
      <c r="E2267" s="74"/>
      <c r="F2267" s="74"/>
      <c r="G2267" s="74"/>
      <c r="H2267" s="74"/>
      <c r="I2267" s="74"/>
      <c r="J2267" s="74"/>
      <c r="K2267" s="74"/>
      <c r="L2267" s="74"/>
      <c r="M2267" s="74"/>
      <c r="N2267" s="74"/>
      <c r="O2267" s="74"/>
      <c r="P2267" s="74"/>
      <c r="Q2267" s="74"/>
      <c r="R2267" s="74"/>
      <c r="S2267" s="74"/>
      <c r="T2267" s="74"/>
      <c r="U2267" s="74"/>
      <c r="V2267" s="21"/>
      <c r="W2267" s="21"/>
      <c r="X2267" s="21"/>
      <c r="Y2267" s="21"/>
      <c r="Z2267" s="21"/>
      <c r="AA2267" s="21"/>
      <c r="AB2267" s="21"/>
      <c r="AC2267" s="21"/>
      <c r="AD2267" s="21"/>
      <c r="AE2267" s="21"/>
      <c r="AF2267" s="21"/>
      <c r="AG2267" s="21"/>
      <c r="AH2267" s="21"/>
      <c r="AI2267" s="21"/>
      <c r="AJ2267" s="21"/>
      <c r="AK2267" s="21"/>
      <c r="AL2267" s="21"/>
      <c r="AM2267" s="21"/>
      <c r="AN2267" s="21"/>
    </row>
    <row r="2268" spans="1:40" ht="14.5">
      <c r="A2268" s="74"/>
      <c r="B2268" s="74"/>
      <c r="C2268" s="74"/>
      <c r="D2268" s="74"/>
      <c r="E2268" s="74"/>
      <c r="F2268" s="74"/>
      <c r="G2268" s="74"/>
      <c r="H2268" s="74"/>
      <c r="I2268" s="74"/>
      <c r="J2268" s="74"/>
      <c r="K2268" s="74"/>
      <c r="L2268" s="74"/>
      <c r="M2268" s="74"/>
      <c r="N2268" s="74"/>
      <c r="O2268" s="74"/>
      <c r="P2268" s="74"/>
      <c r="Q2268" s="74"/>
      <c r="R2268" s="74"/>
      <c r="S2268" s="74"/>
      <c r="T2268" s="74"/>
      <c r="U2268" s="74"/>
      <c r="V2268" s="21"/>
      <c r="W2268" s="21"/>
      <c r="X2268" s="21"/>
      <c r="Y2268" s="21"/>
      <c r="Z2268" s="21"/>
      <c r="AA2268" s="21"/>
      <c r="AB2268" s="21"/>
      <c r="AC2268" s="21"/>
      <c r="AD2268" s="21"/>
      <c r="AE2268" s="21"/>
      <c r="AF2268" s="21"/>
      <c r="AG2268" s="21"/>
      <c r="AH2268" s="21"/>
      <c r="AI2268" s="21"/>
      <c r="AJ2268" s="21"/>
      <c r="AK2268" s="21"/>
      <c r="AL2268" s="21"/>
      <c r="AM2268" s="21"/>
      <c r="AN2268" s="21"/>
    </row>
    <row r="2269" spans="1:40" ht="14.5">
      <c r="A2269" s="74"/>
      <c r="B2269" s="74"/>
      <c r="C2269" s="74"/>
      <c r="D2269" s="74"/>
      <c r="E2269" s="74"/>
      <c r="F2269" s="74"/>
      <c r="G2269" s="74"/>
      <c r="H2269" s="74"/>
      <c r="I2269" s="74"/>
      <c r="J2269" s="74"/>
      <c r="K2269" s="74"/>
      <c r="L2269" s="74"/>
      <c r="M2269" s="74"/>
      <c r="N2269" s="74"/>
      <c r="O2269" s="74"/>
      <c r="P2269" s="74"/>
      <c r="Q2269" s="74"/>
      <c r="R2269" s="74"/>
      <c r="S2269" s="74"/>
      <c r="T2269" s="74"/>
      <c r="U2269" s="74"/>
      <c r="V2269" s="21"/>
      <c r="W2269" s="21"/>
      <c r="X2269" s="21"/>
      <c r="Y2269" s="21"/>
      <c r="Z2269" s="21"/>
      <c r="AA2269" s="21"/>
      <c r="AB2269" s="21"/>
      <c r="AC2269" s="21"/>
      <c r="AD2269" s="21"/>
      <c r="AE2269" s="21"/>
      <c r="AF2269" s="21"/>
      <c r="AG2269" s="21"/>
      <c r="AH2269" s="21"/>
      <c r="AI2269" s="21"/>
      <c r="AJ2269" s="21"/>
      <c r="AK2269" s="21"/>
      <c r="AL2269" s="21"/>
      <c r="AM2269" s="21"/>
      <c r="AN2269" s="21"/>
    </row>
    <row r="2270" spans="1:40" ht="14.5">
      <c r="A2270" s="74"/>
      <c r="B2270" s="74"/>
      <c r="C2270" s="74"/>
      <c r="D2270" s="74"/>
      <c r="E2270" s="74"/>
      <c r="F2270" s="74"/>
      <c r="G2270" s="74"/>
      <c r="H2270" s="74"/>
      <c r="I2270" s="74"/>
      <c r="J2270" s="74"/>
      <c r="K2270" s="74"/>
      <c r="L2270" s="74"/>
      <c r="M2270" s="74"/>
      <c r="N2270" s="74"/>
      <c r="O2270" s="74"/>
      <c r="P2270" s="74"/>
      <c r="Q2270" s="74"/>
      <c r="R2270" s="74"/>
      <c r="S2270" s="74"/>
      <c r="T2270" s="74"/>
      <c r="U2270" s="74"/>
      <c r="V2270" s="21"/>
      <c r="W2270" s="21"/>
      <c r="X2270" s="21"/>
      <c r="Y2270" s="21"/>
      <c r="Z2270" s="21"/>
      <c r="AA2270" s="21"/>
      <c r="AB2270" s="21"/>
      <c r="AC2270" s="21"/>
      <c r="AD2270" s="21"/>
      <c r="AE2270" s="21"/>
      <c r="AF2270" s="21"/>
      <c r="AG2270" s="21"/>
      <c r="AH2270" s="21"/>
      <c r="AI2270" s="21"/>
      <c r="AJ2270" s="21"/>
      <c r="AK2270" s="21"/>
      <c r="AL2270" s="21"/>
      <c r="AM2270" s="21"/>
      <c r="AN2270" s="21"/>
    </row>
    <row r="2271" spans="1:40" ht="14.5">
      <c r="A2271" s="74"/>
      <c r="B2271" s="74"/>
      <c r="C2271" s="74"/>
      <c r="D2271" s="74"/>
      <c r="E2271" s="74"/>
      <c r="F2271" s="74"/>
      <c r="G2271" s="74"/>
      <c r="H2271" s="74"/>
      <c r="I2271" s="74"/>
      <c r="J2271" s="74"/>
      <c r="K2271" s="74"/>
      <c r="L2271" s="74"/>
      <c r="M2271" s="74"/>
      <c r="N2271" s="74"/>
      <c r="O2271" s="74"/>
      <c r="P2271" s="74"/>
      <c r="Q2271" s="74"/>
      <c r="R2271" s="74"/>
      <c r="S2271" s="74"/>
      <c r="T2271" s="74"/>
      <c r="U2271" s="74"/>
      <c r="V2271" s="21"/>
      <c r="W2271" s="21"/>
      <c r="X2271" s="21"/>
      <c r="Y2271" s="21"/>
      <c r="Z2271" s="21"/>
      <c r="AA2271" s="21"/>
      <c r="AB2271" s="21"/>
      <c r="AC2271" s="21"/>
      <c r="AD2271" s="21"/>
      <c r="AE2271" s="21"/>
      <c r="AF2271" s="21"/>
      <c r="AG2271" s="21"/>
      <c r="AH2271" s="21"/>
      <c r="AI2271" s="21"/>
      <c r="AJ2271" s="21"/>
      <c r="AK2271" s="21"/>
      <c r="AL2271" s="21"/>
      <c r="AM2271" s="21"/>
      <c r="AN2271" s="21"/>
    </row>
    <row r="2272" spans="1:40" ht="14.5">
      <c r="A2272" s="74"/>
      <c r="B2272" s="74"/>
      <c r="C2272" s="74"/>
      <c r="D2272" s="74"/>
      <c r="E2272" s="74"/>
      <c r="F2272" s="74"/>
      <c r="G2272" s="74"/>
      <c r="H2272" s="74"/>
      <c r="I2272" s="74"/>
      <c r="J2272" s="74"/>
      <c r="K2272" s="74"/>
      <c r="L2272" s="74"/>
      <c r="M2272" s="74"/>
      <c r="N2272" s="74"/>
      <c r="O2272" s="74"/>
      <c r="P2272" s="74"/>
      <c r="Q2272" s="74"/>
      <c r="R2272" s="74"/>
      <c r="S2272" s="74"/>
      <c r="T2272" s="74"/>
      <c r="U2272" s="74"/>
      <c r="V2272" s="21"/>
      <c r="W2272" s="21"/>
      <c r="X2272" s="21"/>
      <c r="Y2272" s="21"/>
      <c r="Z2272" s="21"/>
      <c r="AA2272" s="21"/>
      <c r="AB2272" s="21"/>
      <c r="AC2272" s="21"/>
      <c r="AD2272" s="21"/>
      <c r="AE2272" s="21"/>
      <c r="AF2272" s="21"/>
      <c r="AG2272" s="21"/>
      <c r="AH2272" s="21"/>
      <c r="AI2272" s="21"/>
      <c r="AJ2272" s="21"/>
      <c r="AK2272" s="21"/>
      <c r="AL2272" s="21"/>
      <c r="AM2272" s="21"/>
      <c r="AN2272" s="21"/>
    </row>
    <row r="2273" spans="1:40" ht="14.5">
      <c r="A2273" s="74"/>
      <c r="B2273" s="74"/>
      <c r="C2273" s="74"/>
      <c r="D2273" s="74"/>
      <c r="E2273" s="74"/>
      <c r="F2273" s="74"/>
      <c r="G2273" s="74"/>
      <c r="H2273" s="74"/>
      <c r="I2273" s="74"/>
      <c r="J2273" s="74"/>
      <c r="K2273" s="74"/>
      <c r="L2273" s="74"/>
      <c r="M2273" s="74"/>
      <c r="N2273" s="74"/>
      <c r="O2273" s="74"/>
      <c r="P2273" s="74"/>
      <c r="Q2273" s="74"/>
      <c r="R2273" s="74"/>
      <c r="S2273" s="74"/>
      <c r="T2273" s="74"/>
      <c r="U2273" s="74"/>
      <c r="V2273" s="21"/>
      <c r="W2273" s="21"/>
      <c r="X2273" s="21"/>
      <c r="Y2273" s="21"/>
      <c r="Z2273" s="21"/>
      <c r="AA2273" s="21"/>
      <c r="AB2273" s="21"/>
      <c r="AC2273" s="21"/>
      <c r="AD2273" s="21"/>
      <c r="AE2273" s="21"/>
      <c r="AF2273" s="21"/>
      <c r="AG2273" s="21"/>
      <c r="AH2273" s="21"/>
      <c r="AI2273" s="21"/>
      <c r="AJ2273" s="21"/>
      <c r="AK2273" s="21"/>
      <c r="AL2273" s="21"/>
      <c r="AM2273" s="21"/>
      <c r="AN2273" s="21"/>
    </row>
    <row r="2274" spans="1:40" ht="14.5">
      <c r="A2274" s="74"/>
      <c r="B2274" s="74"/>
      <c r="C2274" s="74"/>
      <c r="D2274" s="74"/>
      <c r="E2274" s="74"/>
      <c r="F2274" s="74"/>
      <c r="G2274" s="74"/>
      <c r="H2274" s="74"/>
      <c r="I2274" s="74"/>
      <c r="J2274" s="74"/>
      <c r="K2274" s="74"/>
      <c r="L2274" s="74"/>
      <c r="M2274" s="74"/>
      <c r="N2274" s="74"/>
      <c r="O2274" s="74"/>
      <c r="P2274" s="74"/>
      <c r="Q2274" s="74"/>
      <c r="R2274" s="74"/>
      <c r="S2274" s="74"/>
      <c r="T2274" s="74"/>
      <c r="U2274" s="74"/>
      <c r="V2274" s="21"/>
      <c r="W2274" s="21"/>
      <c r="X2274" s="21"/>
      <c r="Y2274" s="21"/>
      <c r="Z2274" s="21"/>
      <c r="AA2274" s="21"/>
      <c r="AB2274" s="21"/>
      <c r="AC2274" s="21"/>
      <c r="AD2274" s="21"/>
      <c r="AE2274" s="21"/>
      <c r="AF2274" s="21"/>
      <c r="AG2274" s="21"/>
      <c r="AH2274" s="21"/>
      <c r="AI2274" s="21"/>
      <c r="AJ2274" s="21"/>
      <c r="AK2274" s="21"/>
      <c r="AL2274" s="21"/>
      <c r="AM2274" s="21"/>
      <c r="AN2274" s="21"/>
    </row>
    <row r="2275" spans="1:40" ht="14.5">
      <c r="A2275" s="74"/>
      <c r="B2275" s="74"/>
      <c r="C2275" s="74"/>
      <c r="D2275" s="74"/>
      <c r="E2275" s="74"/>
      <c r="F2275" s="74"/>
      <c r="G2275" s="74"/>
      <c r="H2275" s="74"/>
      <c r="I2275" s="74"/>
      <c r="J2275" s="74"/>
      <c r="K2275" s="74"/>
      <c r="L2275" s="74"/>
      <c r="M2275" s="74"/>
      <c r="N2275" s="74"/>
      <c r="O2275" s="74"/>
      <c r="P2275" s="74"/>
      <c r="Q2275" s="74"/>
      <c r="R2275" s="74"/>
      <c r="S2275" s="74"/>
      <c r="T2275" s="74"/>
      <c r="U2275" s="74"/>
      <c r="V2275" s="21"/>
      <c r="W2275" s="21"/>
      <c r="X2275" s="21"/>
      <c r="Y2275" s="21"/>
      <c r="Z2275" s="21"/>
      <c r="AA2275" s="21"/>
      <c r="AB2275" s="21"/>
      <c r="AC2275" s="21"/>
      <c r="AD2275" s="21"/>
      <c r="AE2275" s="21"/>
      <c r="AF2275" s="21"/>
      <c r="AG2275" s="21"/>
      <c r="AH2275" s="21"/>
      <c r="AI2275" s="21"/>
      <c r="AJ2275" s="21"/>
      <c r="AK2275" s="21"/>
      <c r="AL2275" s="21"/>
      <c r="AM2275" s="21"/>
      <c r="AN2275" s="21"/>
    </row>
    <row r="2276" spans="1:40" ht="14.5">
      <c r="A2276" s="74"/>
      <c r="B2276" s="74"/>
      <c r="C2276" s="74"/>
      <c r="D2276" s="74"/>
      <c r="E2276" s="74"/>
      <c r="F2276" s="74"/>
      <c r="G2276" s="74"/>
      <c r="H2276" s="74"/>
      <c r="I2276" s="74"/>
      <c r="J2276" s="74"/>
      <c r="K2276" s="74"/>
      <c r="L2276" s="74"/>
      <c r="M2276" s="74"/>
      <c r="N2276" s="74"/>
      <c r="O2276" s="74"/>
      <c r="P2276" s="74"/>
      <c r="Q2276" s="74"/>
      <c r="R2276" s="74"/>
      <c r="S2276" s="74"/>
      <c r="T2276" s="74"/>
      <c r="U2276" s="74"/>
      <c r="V2276" s="21"/>
      <c r="W2276" s="21"/>
      <c r="X2276" s="21"/>
      <c r="Y2276" s="21"/>
      <c r="Z2276" s="21"/>
      <c r="AA2276" s="21"/>
      <c r="AB2276" s="21"/>
      <c r="AC2276" s="21"/>
      <c r="AD2276" s="21"/>
      <c r="AE2276" s="21"/>
      <c r="AF2276" s="21"/>
      <c r="AG2276" s="21"/>
      <c r="AH2276" s="21"/>
      <c r="AI2276" s="21"/>
      <c r="AJ2276" s="21"/>
      <c r="AK2276" s="21"/>
      <c r="AL2276" s="21"/>
      <c r="AM2276" s="21"/>
      <c r="AN2276" s="21"/>
    </row>
    <row r="2277" spans="1:40" ht="14.5">
      <c r="A2277" s="74"/>
      <c r="B2277" s="74"/>
      <c r="C2277" s="74"/>
      <c r="D2277" s="74"/>
      <c r="E2277" s="74"/>
      <c r="F2277" s="74"/>
      <c r="G2277" s="74"/>
      <c r="H2277" s="74"/>
      <c r="I2277" s="74"/>
      <c r="J2277" s="74"/>
      <c r="K2277" s="74"/>
      <c r="L2277" s="74"/>
      <c r="M2277" s="74"/>
      <c r="N2277" s="74"/>
      <c r="O2277" s="74"/>
      <c r="P2277" s="74"/>
      <c r="Q2277" s="74"/>
      <c r="R2277" s="74"/>
      <c r="S2277" s="74"/>
      <c r="T2277" s="74"/>
      <c r="U2277" s="74"/>
      <c r="V2277" s="21"/>
      <c r="W2277" s="21"/>
      <c r="X2277" s="21"/>
      <c r="Y2277" s="21"/>
      <c r="Z2277" s="21"/>
      <c r="AA2277" s="21"/>
      <c r="AB2277" s="21"/>
      <c r="AC2277" s="21"/>
      <c r="AD2277" s="21"/>
      <c r="AE2277" s="21"/>
      <c r="AF2277" s="21"/>
      <c r="AG2277" s="21"/>
      <c r="AH2277" s="21"/>
      <c r="AI2277" s="21"/>
      <c r="AJ2277" s="21"/>
      <c r="AK2277" s="21"/>
      <c r="AL2277" s="21"/>
      <c r="AM2277" s="21"/>
      <c r="AN2277" s="21"/>
    </row>
    <row r="2278" spans="1:40" ht="14.5">
      <c r="A2278" s="74"/>
      <c r="B2278" s="74"/>
      <c r="C2278" s="74"/>
      <c r="D2278" s="74"/>
      <c r="E2278" s="74"/>
      <c r="F2278" s="74"/>
      <c r="G2278" s="74"/>
      <c r="H2278" s="74"/>
      <c r="I2278" s="74"/>
      <c r="J2278" s="74"/>
      <c r="K2278" s="74"/>
      <c r="L2278" s="74"/>
      <c r="M2278" s="74"/>
      <c r="N2278" s="74"/>
      <c r="O2278" s="74"/>
      <c r="P2278" s="74"/>
      <c r="Q2278" s="74"/>
      <c r="R2278" s="74"/>
      <c r="S2278" s="74"/>
      <c r="T2278" s="74"/>
      <c r="U2278" s="74"/>
      <c r="V2278" s="21"/>
      <c r="W2278" s="21"/>
      <c r="X2278" s="21"/>
      <c r="Y2278" s="21"/>
      <c r="Z2278" s="21"/>
      <c r="AA2278" s="21"/>
      <c r="AB2278" s="21"/>
      <c r="AC2278" s="21"/>
      <c r="AD2278" s="21"/>
      <c r="AE2278" s="21"/>
      <c r="AF2278" s="21"/>
      <c r="AG2278" s="21"/>
      <c r="AH2278" s="21"/>
      <c r="AI2278" s="21"/>
      <c r="AJ2278" s="21"/>
      <c r="AK2278" s="21"/>
      <c r="AL2278" s="21"/>
      <c r="AM2278" s="21"/>
      <c r="AN2278" s="21"/>
    </row>
    <row r="2279" spans="1:40" ht="14.5">
      <c r="A2279" s="74"/>
      <c r="B2279" s="74"/>
      <c r="C2279" s="74"/>
      <c r="D2279" s="74"/>
      <c r="E2279" s="74"/>
      <c r="F2279" s="74"/>
      <c r="G2279" s="74"/>
      <c r="H2279" s="74"/>
      <c r="I2279" s="74"/>
      <c r="J2279" s="74"/>
      <c r="K2279" s="74"/>
      <c r="L2279" s="74"/>
      <c r="M2279" s="74"/>
      <c r="N2279" s="74"/>
      <c r="O2279" s="74"/>
      <c r="P2279" s="74"/>
      <c r="Q2279" s="74"/>
      <c r="R2279" s="74"/>
      <c r="S2279" s="74"/>
      <c r="T2279" s="74"/>
      <c r="U2279" s="74"/>
      <c r="V2279" s="21"/>
      <c r="W2279" s="21"/>
      <c r="X2279" s="21"/>
      <c r="Y2279" s="21"/>
      <c r="Z2279" s="21"/>
      <c r="AA2279" s="21"/>
      <c r="AB2279" s="21"/>
      <c r="AC2279" s="21"/>
      <c r="AD2279" s="21"/>
      <c r="AE2279" s="21"/>
      <c r="AF2279" s="21"/>
      <c r="AG2279" s="21"/>
      <c r="AH2279" s="21"/>
      <c r="AI2279" s="21"/>
      <c r="AJ2279" s="21"/>
      <c r="AK2279" s="21"/>
      <c r="AL2279" s="21"/>
      <c r="AM2279" s="21"/>
      <c r="AN2279" s="21"/>
    </row>
    <row r="2280" spans="1:40" ht="14.5">
      <c r="A2280" s="74"/>
      <c r="B2280" s="74"/>
      <c r="C2280" s="74"/>
      <c r="D2280" s="74"/>
      <c r="E2280" s="74"/>
      <c r="F2280" s="74"/>
      <c r="G2280" s="74"/>
      <c r="H2280" s="74"/>
      <c r="I2280" s="74"/>
      <c r="J2280" s="74"/>
      <c r="K2280" s="74"/>
      <c r="L2280" s="74"/>
      <c r="M2280" s="74"/>
      <c r="N2280" s="74"/>
      <c r="O2280" s="74"/>
      <c r="P2280" s="74"/>
      <c r="Q2280" s="74"/>
      <c r="R2280" s="74"/>
      <c r="S2280" s="74"/>
      <c r="T2280" s="74"/>
      <c r="U2280" s="74"/>
      <c r="V2280" s="21"/>
      <c r="W2280" s="21"/>
      <c r="X2280" s="21"/>
      <c r="Y2280" s="21"/>
      <c r="Z2280" s="21"/>
      <c r="AA2280" s="21"/>
      <c r="AB2280" s="21"/>
      <c r="AC2280" s="21"/>
      <c r="AD2280" s="21"/>
      <c r="AE2280" s="21"/>
      <c r="AF2280" s="21"/>
      <c r="AG2280" s="21"/>
      <c r="AH2280" s="21"/>
      <c r="AI2280" s="21"/>
      <c r="AJ2280" s="21"/>
      <c r="AK2280" s="21"/>
      <c r="AL2280" s="21"/>
      <c r="AM2280" s="21"/>
      <c r="AN2280" s="21"/>
    </row>
    <row r="2281" spans="1:40" ht="14.5">
      <c r="A2281" s="74"/>
      <c r="B2281" s="74"/>
      <c r="C2281" s="74"/>
      <c r="D2281" s="74"/>
      <c r="E2281" s="74"/>
      <c r="F2281" s="74"/>
      <c r="G2281" s="74"/>
      <c r="H2281" s="74"/>
      <c r="I2281" s="74"/>
      <c r="J2281" s="74"/>
      <c r="K2281" s="74"/>
      <c r="L2281" s="74"/>
      <c r="M2281" s="74"/>
      <c r="N2281" s="74"/>
      <c r="O2281" s="74"/>
      <c r="P2281" s="74"/>
      <c r="Q2281" s="74"/>
      <c r="R2281" s="74"/>
      <c r="S2281" s="74"/>
      <c r="T2281" s="74"/>
      <c r="U2281" s="74"/>
      <c r="V2281" s="21"/>
      <c r="W2281" s="21"/>
      <c r="X2281" s="21"/>
      <c r="Y2281" s="21"/>
      <c r="Z2281" s="21"/>
      <c r="AA2281" s="21"/>
      <c r="AB2281" s="21"/>
      <c r="AC2281" s="21"/>
      <c r="AD2281" s="21"/>
      <c r="AE2281" s="21"/>
      <c r="AF2281" s="21"/>
      <c r="AG2281" s="21"/>
      <c r="AH2281" s="21"/>
      <c r="AI2281" s="21"/>
      <c r="AJ2281" s="21"/>
      <c r="AK2281" s="21"/>
      <c r="AL2281" s="21"/>
      <c r="AM2281" s="21"/>
      <c r="AN2281" s="21"/>
    </row>
    <row r="2282" spans="1:40" ht="14.5">
      <c r="A2282" s="74"/>
      <c r="B2282" s="74"/>
      <c r="C2282" s="74"/>
      <c r="D2282" s="74"/>
      <c r="E2282" s="74"/>
      <c r="F2282" s="74"/>
      <c r="G2282" s="74"/>
      <c r="H2282" s="74"/>
      <c r="I2282" s="74"/>
      <c r="J2282" s="74"/>
      <c r="K2282" s="74"/>
      <c r="L2282" s="74"/>
      <c r="M2282" s="74"/>
      <c r="N2282" s="74"/>
      <c r="O2282" s="74"/>
      <c r="P2282" s="74"/>
      <c r="Q2282" s="74"/>
      <c r="R2282" s="74"/>
      <c r="S2282" s="74"/>
      <c r="T2282" s="74"/>
      <c r="U2282" s="74"/>
      <c r="V2282" s="21"/>
      <c r="W2282" s="21"/>
      <c r="X2282" s="21"/>
      <c r="Y2282" s="21"/>
      <c r="Z2282" s="21"/>
      <c r="AA2282" s="21"/>
      <c r="AB2282" s="21"/>
      <c r="AC2282" s="21"/>
      <c r="AD2282" s="21"/>
      <c r="AE2282" s="21"/>
      <c r="AF2282" s="21"/>
      <c r="AG2282" s="21"/>
      <c r="AH2282" s="21"/>
      <c r="AI2282" s="21"/>
      <c r="AJ2282" s="21"/>
      <c r="AK2282" s="21"/>
      <c r="AL2282" s="21"/>
      <c r="AM2282" s="21"/>
      <c r="AN2282" s="21"/>
    </row>
    <row r="2283" spans="1:40" ht="14.5">
      <c r="A2283" s="74"/>
      <c r="B2283" s="74"/>
      <c r="C2283" s="74"/>
      <c r="D2283" s="74"/>
      <c r="E2283" s="74"/>
      <c r="F2283" s="74"/>
      <c r="G2283" s="74"/>
      <c r="H2283" s="74"/>
      <c r="I2283" s="74"/>
      <c r="J2283" s="74"/>
      <c r="K2283" s="74"/>
      <c r="L2283" s="74"/>
      <c r="M2283" s="74"/>
      <c r="N2283" s="74"/>
      <c r="O2283" s="74"/>
      <c r="P2283" s="74"/>
      <c r="Q2283" s="74"/>
      <c r="R2283" s="74"/>
      <c r="S2283" s="74"/>
      <c r="T2283" s="74"/>
      <c r="U2283" s="74"/>
      <c r="V2283" s="21"/>
      <c r="W2283" s="21"/>
      <c r="X2283" s="21"/>
      <c r="Y2283" s="21"/>
      <c r="Z2283" s="21"/>
      <c r="AA2283" s="21"/>
      <c r="AB2283" s="21"/>
      <c r="AC2283" s="21"/>
      <c r="AD2283" s="21"/>
      <c r="AE2283" s="21"/>
      <c r="AF2283" s="21"/>
      <c r="AG2283" s="21"/>
      <c r="AH2283" s="21"/>
      <c r="AI2283" s="21"/>
      <c r="AJ2283" s="21"/>
      <c r="AK2283" s="21"/>
      <c r="AL2283" s="21"/>
      <c r="AM2283" s="21"/>
      <c r="AN2283" s="21"/>
    </row>
    <row r="2284" spans="1:40" ht="14.5">
      <c r="A2284" s="74"/>
      <c r="B2284" s="74"/>
      <c r="C2284" s="74"/>
      <c r="D2284" s="74"/>
      <c r="E2284" s="74"/>
      <c r="F2284" s="74"/>
      <c r="G2284" s="74"/>
      <c r="H2284" s="74"/>
      <c r="I2284" s="74"/>
      <c r="J2284" s="74"/>
      <c r="K2284" s="74"/>
      <c r="L2284" s="74"/>
      <c r="M2284" s="74"/>
      <c r="N2284" s="74"/>
      <c r="O2284" s="74"/>
      <c r="P2284" s="74"/>
      <c r="Q2284" s="74"/>
      <c r="R2284" s="74"/>
      <c r="S2284" s="74"/>
      <c r="T2284" s="74"/>
      <c r="U2284" s="74"/>
      <c r="V2284" s="21"/>
      <c r="W2284" s="21"/>
      <c r="X2284" s="21"/>
      <c r="Y2284" s="21"/>
      <c r="Z2284" s="21"/>
      <c r="AA2284" s="21"/>
      <c r="AB2284" s="21"/>
      <c r="AC2284" s="21"/>
      <c r="AD2284" s="21"/>
      <c r="AE2284" s="21"/>
      <c r="AF2284" s="21"/>
      <c r="AG2284" s="21"/>
      <c r="AH2284" s="21"/>
      <c r="AI2284" s="21"/>
      <c r="AJ2284" s="21"/>
      <c r="AK2284" s="21"/>
      <c r="AL2284" s="21"/>
      <c r="AM2284" s="21"/>
      <c r="AN2284" s="21"/>
    </row>
    <row r="2285" spans="1:40" ht="14.5">
      <c r="A2285" s="74"/>
      <c r="B2285" s="74"/>
      <c r="C2285" s="74"/>
      <c r="D2285" s="74"/>
      <c r="E2285" s="74"/>
      <c r="F2285" s="74"/>
      <c r="G2285" s="74"/>
      <c r="H2285" s="74"/>
      <c r="I2285" s="74"/>
      <c r="J2285" s="74"/>
      <c r="K2285" s="74"/>
      <c r="L2285" s="74"/>
      <c r="M2285" s="74"/>
      <c r="N2285" s="74"/>
      <c r="O2285" s="74"/>
      <c r="P2285" s="74"/>
      <c r="Q2285" s="74"/>
      <c r="R2285" s="74"/>
      <c r="S2285" s="74"/>
      <c r="T2285" s="74"/>
      <c r="U2285" s="74"/>
      <c r="V2285" s="21"/>
      <c r="W2285" s="21"/>
      <c r="X2285" s="21"/>
      <c r="Y2285" s="21"/>
      <c r="Z2285" s="21"/>
      <c r="AA2285" s="21"/>
      <c r="AB2285" s="21"/>
      <c r="AC2285" s="21"/>
      <c r="AD2285" s="21"/>
      <c r="AE2285" s="21"/>
      <c r="AF2285" s="21"/>
      <c r="AG2285" s="21"/>
      <c r="AH2285" s="21"/>
      <c r="AI2285" s="21"/>
      <c r="AJ2285" s="21"/>
      <c r="AK2285" s="21"/>
      <c r="AL2285" s="21"/>
      <c r="AM2285" s="21"/>
      <c r="AN2285" s="21"/>
    </row>
    <row r="2286" spans="1:40" ht="14.5">
      <c r="A2286" s="74"/>
      <c r="B2286" s="74"/>
      <c r="C2286" s="74"/>
      <c r="D2286" s="74"/>
      <c r="E2286" s="74"/>
      <c r="F2286" s="74"/>
      <c r="G2286" s="74"/>
      <c r="H2286" s="74"/>
      <c r="I2286" s="74"/>
      <c r="J2286" s="74"/>
      <c r="K2286" s="74"/>
      <c r="L2286" s="74"/>
      <c r="M2286" s="74"/>
      <c r="N2286" s="74"/>
      <c r="O2286" s="74"/>
      <c r="P2286" s="74"/>
      <c r="Q2286" s="74"/>
      <c r="R2286" s="74"/>
      <c r="S2286" s="74"/>
      <c r="T2286" s="74"/>
      <c r="U2286" s="74"/>
      <c r="V2286" s="21"/>
      <c r="W2286" s="21"/>
      <c r="X2286" s="21"/>
      <c r="Y2286" s="21"/>
      <c r="Z2286" s="21"/>
      <c r="AA2286" s="21"/>
      <c r="AB2286" s="21"/>
      <c r="AC2286" s="21"/>
      <c r="AD2286" s="21"/>
      <c r="AE2286" s="21"/>
      <c r="AF2286" s="21"/>
      <c r="AG2286" s="21"/>
      <c r="AH2286" s="21"/>
      <c r="AI2286" s="21"/>
      <c r="AJ2286" s="21"/>
      <c r="AK2286" s="21"/>
      <c r="AL2286" s="21"/>
      <c r="AM2286" s="21"/>
      <c r="AN2286" s="21"/>
    </row>
    <row r="2287" spans="1:40" ht="14.5">
      <c r="A2287" s="74"/>
      <c r="B2287" s="74"/>
      <c r="C2287" s="74"/>
      <c r="D2287" s="74"/>
      <c r="E2287" s="74"/>
      <c r="F2287" s="74"/>
      <c r="G2287" s="74"/>
      <c r="H2287" s="74"/>
      <c r="I2287" s="74"/>
      <c r="J2287" s="74"/>
      <c r="K2287" s="74"/>
      <c r="L2287" s="74"/>
      <c r="M2287" s="74"/>
      <c r="N2287" s="74"/>
      <c r="O2287" s="74"/>
      <c r="P2287" s="74"/>
      <c r="Q2287" s="74"/>
      <c r="R2287" s="74"/>
      <c r="S2287" s="74"/>
      <c r="T2287" s="74"/>
      <c r="U2287" s="74"/>
      <c r="V2287" s="21"/>
      <c r="W2287" s="21"/>
      <c r="X2287" s="21"/>
      <c r="Y2287" s="21"/>
      <c r="Z2287" s="21"/>
      <c r="AA2287" s="21"/>
      <c r="AB2287" s="21"/>
      <c r="AC2287" s="21"/>
      <c r="AD2287" s="21"/>
      <c r="AE2287" s="21"/>
      <c r="AF2287" s="21"/>
      <c r="AG2287" s="21"/>
      <c r="AH2287" s="21"/>
      <c r="AI2287" s="21"/>
      <c r="AJ2287" s="21"/>
      <c r="AK2287" s="21"/>
      <c r="AL2287" s="21"/>
      <c r="AM2287" s="21"/>
      <c r="AN2287" s="21"/>
    </row>
    <row r="2288" spans="1:40" ht="14.5">
      <c r="A2288" s="74"/>
      <c r="B2288" s="74"/>
      <c r="C2288" s="74"/>
      <c r="D2288" s="74"/>
      <c r="E2288" s="74"/>
      <c r="F2288" s="74"/>
      <c r="G2288" s="74"/>
      <c r="H2288" s="74"/>
      <c r="I2288" s="74"/>
      <c r="J2288" s="74"/>
      <c r="K2288" s="74"/>
      <c r="L2288" s="74"/>
      <c r="M2288" s="74"/>
      <c r="N2288" s="74"/>
      <c r="O2288" s="74"/>
      <c r="P2288" s="74"/>
      <c r="Q2288" s="74"/>
      <c r="R2288" s="74"/>
      <c r="S2288" s="74"/>
      <c r="T2288" s="74"/>
      <c r="U2288" s="74"/>
      <c r="V2288" s="21"/>
      <c r="W2288" s="21"/>
      <c r="X2288" s="21"/>
      <c r="Y2288" s="21"/>
      <c r="Z2288" s="21"/>
      <c r="AA2288" s="21"/>
      <c r="AB2288" s="21"/>
      <c r="AC2288" s="21"/>
      <c r="AD2288" s="21"/>
      <c r="AE2288" s="21"/>
      <c r="AF2288" s="21"/>
      <c r="AG2288" s="21"/>
      <c r="AH2288" s="21"/>
      <c r="AI2288" s="21"/>
      <c r="AJ2288" s="21"/>
      <c r="AK2288" s="21"/>
      <c r="AL2288" s="21"/>
      <c r="AM2288" s="21"/>
      <c r="AN2288" s="21"/>
    </row>
    <row r="2289" spans="1:40" ht="14.5">
      <c r="A2289" s="74"/>
      <c r="B2289" s="74"/>
      <c r="C2289" s="74"/>
      <c r="D2289" s="74"/>
      <c r="E2289" s="74"/>
      <c r="F2289" s="74"/>
      <c r="G2289" s="74"/>
      <c r="H2289" s="74"/>
      <c r="I2289" s="74"/>
      <c r="J2289" s="74"/>
      <c r="K2289" s="74"/>
      <c r="L2289" s="74"/>
      <c r="M2289" s="74"/>
      <c r="N2289" s="74"/>
      <c r="O2289" s="74"/>
      <c r="P2289" s="74"/>
      <c r="Q2289" s="74"/>
      <c r="R2289" s="74"/>
      <c r="S2289" s="74"/>
      <c r="T2289" s="74"/>
      <c r="U2289" s="74"/>
      <c r="V2289" s="21"/>
      <c r="W2289" s="21"/>
      <c r="X2289" s="21"/>
      <c r="Y2289" s="21"/>
      <c r="Z2289" s="21"/>
      <c r="AA2289" s="21"/>
      <c r="AB2289" s="21"/>
      <c r="AC2289" s="21"/>
      <c r="AD2289" s="21"/>
      <c r="AE2289" s="21"/>
      <c r="AF2289" s="21"/>
      <c r="AG2289" s="21"/>
      <c r="AH2289" s="21"/>
      <c r="AI2289" s="21"/>
      <c r="AJ2289" s="21"/>
      <c r="AK2289" s="21"/>
      <c r="AL2289" s="21"/>
      <c r="AM2289" s="21"/>
      <c r="AN2289" s="21"/>
    </row>
    <row r="2290" spans="1:40" ht="14.5">
      <c r="A2290" s="74"/>
      <c r="B2290" s="74"/>
      <c r="C2290" s="74"/>
      <c r="D2290" s="74"/>
      <c r="E2290" s="74"/>
      <c r="F2290" s="74"/>
      <c r="G2290" s="74"/>
      <c r="H2290" s="74"/>
      <c r="I2290" s="74"/>
      <c r="J2290" s="74"/>
      <c r="K2290" s="74"/>
      <c r="L2290" s="74"/>
      <c r="M2290" s="74"/>
      <c r="N2290" s="74"/>
      <c r="O2290" s="74"/>
      <c r="P2290" s="74"/>
      <c r="Q2290" s="74"/>
      <c r="R2290" s="74"/>
      <c r="S2290" s="74"/>
      <c r="T2290" s="74"/>
      <c r="U2290" s="74"/>
      <c r="V2290" s="21"/>
      <c r="W2290" s="21"/>
      <c r="X2290" s="21"/>
      <c r="Y2290" s="21"/>
      <c r="Z2290" s="21"/>
      <c r="AA2290" s="21"/>
      <c r="AB2290" s="21"/>
      <c r="AC2290" s="21"/>
      <c r="AD2290" s="21"/>
      <c r="AE2290" s="21"/>
      <c r="AF2290" s="21"/>
      <c r="AG2290" s="21"/>
      <c r="AH2290" s="21"/>
      <c r="AI2290" s="21"/>
      <c r="AJ2290" s="21"/>
      <c r="AK2290" s="21"/>
      <c r="AL2290" s="21"/>
      <c r="AM2290" s="21"/>
      <c r="AN2290" s="21"/>
    </row>
    <row r="2291" spans="1:40" ht="14.5">
      <c r="A2291" s="74"/>
      <c r="B2291" s="74"/>
      <c r="C2291" s="74"/>
      <c r="D2291" s="74"/>
      <c r="E2291" s="74"/>
      <c r="F2291" s="74"/>
      <c r="G2291" s="74"/>
      <c r="H2291" s="74"/>
      <c r="I2291" s="74"/>
      <c r="J2291" s="74"/>
      <c r="K2291" s="74"/>
      <c r="L2291" s="74"/>
      <c r="M2291" s="74"/>
      <c r="N2291" s="74"/>
      <c r="O2291" s="74"/>
      <c r="P2291" s="74"/>
      <c r="Q2291" s="74"/>
      <c r="R2291" s="74"/>
      <c r="S2291" s="74"/>
      <c r="T2291" s="74"/>
      <c r="U2291" s="74"/>
      <c r="V2291" s="21"/>
      <c r="W2291" s="21"/>
      <c r="X2291" s="21"/>
      <c r="Y2291" s="21"/>
      <c r="Z2291" s="21"/>
      <c r="AA2291" s="21"/>
      <c r="AB2291" s="21"/>
      <c r="AC2291" s="21"/>
      <c r="AD2291" s="21"/>
      <c r="AE2291" s="21"/>
      <c r="AF2291" s="21"/>
      <c r="AG2291" s="21"/>
      <c r="AH2291" s="21"/>
      <c r="AI2291" s="21"/>
      <c r="AJ2291" s="21"/>
      <c r="AK2291" s="21"/>
      <c r="AL2291" s="21"/>
      <c r="AM2291" s="21"/>
      <c r="AN2291" s="21"/>
    </row>
    <row r="2292" spans="1:40" ht="14.5">
      <c r="A2292" s="74"/>
      <c r="B2292" s="74"/>
      <c r="C2292" s="74"/>
      <c r="D2292" s="74"/>
      <c r="E2292" s="74"/>
      <c r="F2292" s="74"/>
      <c r="G2292" s="74"/>
      <c r="H2292" s="74"/>
      <c r="I2292" s="74"/>
      <c r="J2292" s="74"/>
      <c r="K2292" s="74"/>
      <c r="L2292" s="74"/>
      <c r="M2292" s="74"/>
      <c r="N2292" s="74"/>
      <c r="O2292" s="74"/>
      <c r="P2292" s="74"/>
      <c r="Q2292" s="74"/>
      <c r="R2292" s="74"/>
      <c r="S2292" s="74"/>
      <c r="T2292" s="74"/>
      <c r="U2292" s="74"/>
      <c r="V2292" s="21"/>
      <c r="W2292" s="21"/>
      <c r="X2292" s="21"/>
      <c r="Y2292" s="21"/>
      <c r="Z2292" s="21"/>
      <c r="AA2292" s="21"/>
      <c r="AB2292" s="21"/>
      <c r="AC2292" s="21"/>
      <c r="AD2292" s="21"/>
      <c r="AE2292" s="21"/>
      <c r="AF2292" s="21"/>
      <c r="AG2292" s="21"/>
      <c r="AH2292" s="21"/>
      <c r="AI2292" s="21"/>
      <c r="AJ2292" s="21"/>
      <c r="AK2292" s="21"/>
      <c r="AL2292" s="21"/>
      <c r="AM2292" s="21"/>
      <c r="AN2292" s="21"/>
    </row>
    <row r="2293" spans="1:40" ht="14.5">
      <c r="A2293" s="74"/>
      <c r="B2293" s="74"/>
      <c r="C2293" s="74"/>
      <c r="D2293" s="74"/>
      <c r="E2293" s="74"/>
      <c r="F2293" s="74"/>
      <c r="G2293" s="74"/>
      <c r="H2293" s="74"/>
      <c r="I2293" s="74"/>
      <c r="J2293" s="74"/>
      <c r="K2293" s="74"/>
      <c r="L2293" s="74"/>
      <c r="M2293" s="74"/>
      <c r="N2293" s="74"/>
      <c r="O2293" s="74"/>
      <c r="P2293" s="74"/>
      <c r="Q2293" s="74"/>
      <c r="R2293" s="74"/>
      <c r="S2293" s="74"/>
      <c r="T2293" s="74"/>
      <c r="U2293" s="74"/>
      <c r="V2293" s="21"/>
      <c r="W2293" s="21"/>
      <c r="X2293" s="21"/>
      <c r="Y2293" s="21"/>
      <c r="Z2293" s="21"/>
      <c r="AA2293" s="21"/>
      <c r="AB2293" s="21"/>
      <c r="AC2293" s="21"/>
      <c r="AD2293" s="21"/>
      <c r="AE2293" s="21"/>
      <c r="AF2293" s="21"/>
      <c r="AG2293" s="21"/>
      <c r="AH2293" s="21"/>
      <c r="AI2293" s="21"/>
      <c r="AJ2293" s="21"/>
      <c r="AK2293" s="21"/>
      <c r="AL2293" s="21"/>
      <c r="AM2293" s="21"/>
      <c r="AN2293" s="21"/>
    </row>
    <row r="2294" spans="1:40" ht="14.5">
      <c r="A2294" s="74"/>
      <c r="B2294" s="74"/>
      <c r="C2294" s="74"/>
      <c r="D2294" s="74"/>
      <c r="E2294" s="74"/>
      <c r="F2294" s="74"/>
      <c r="G2294" s="74"/>
      <c r="H2294" s="74"/>
      <c r="I2294" s="74"/>
      <c r="J2294" s="74"/>
      <c r="K2294" s="74"/>
      <c r="L2294" s="74"/>
      <c r="M2294" s="74"/>
      <c r="N2294" s="74"/>
      <c r="O2294" s="74"/>
      <c r="P2294" s="74"/>
      <c r="Q2294" s="74"/>
      <c r="R2294" s="74"/>
      <c r="S2294" s="74"/>
      <c r="T2294" s="74"/>
      <c r="U2294" s="74"/>
      <c r="V2294" s="21"/>
      <c r="W2294" s="21"/>
      <c r="X2294" s="21"/>
      <c r="Y2294" s="21"/>
      <c r="Z2294" s="21"/>
      <c r="AA2294" s="21"/>
      <c r="AB2294" s="21"/>
      <c r="AC2294" s="21"/>
      <c r="AD2294" s="21"/>
      <c r="AE2294" s="21"/>
      <c r="AF2294" s="21"/>
      <c r="AG2294" s="21"/>
      <c r="AH2294" s="21"/>
      <c r="AI2294" s="21"/>
      <c r="AJ2294" s="21"/>
      <c r="AK2294" s="21"/>
      <c r="AL2294" s="21"/>
      <c r="AM2294" s="21"/>
      <c r="AN2294" s="21"/>
    </row>
    <row r="2295" spans="1:40" ht="14.5">
      <c r="A2295" s="74"/>
      <c r="B2295" s="74"/>
      <c r="C2295" s="74"/>
      <c r="D2295" s="74"/>
      <c r="E2295" s="74"/>
      <c r="F2295" s="74"/>
      <c r="G2295" s="74"/>
      <c r="H2295" s="74"/>
      <c r="I2295" s="74"/>
      <c r="J2295" s="74"/>
      <c r="K2295" s="74"/>
      <c r="L2295" s="74"/>
      <c r="M2295" s="74"/>
      <c r="N2295" s="74"/>
      <c r="O2295" s="74"/>
      <c r="P2295" s="74"/>
      <c r="Q2295" s="74"/>
      <c r="R2295" s="74"/>
      <c r="S2295" s="74"/>
      <c r="T2295" s="74"/>
      <c r="U2295" s="74"/>
      <c r="V2295" s="21"/>
      <c r="W2295" s="21"/>
      <c r="X2295" s="21"/>
      <c r="Y2295" s="21"/>
      <c r="Z2295" s="21"/>
      <c r="AA2295" s="21"/>
      <c r="AB2295" s="21"/>
      <c r="AC2295" s="21"/>
      <c r="AD2295" s="21"/>
      <c r="AE2295" s="21"/>
      <c r="AF2295" s="21"/>
      <c r="AG2295" s="21"/>
      <c r="AH2295" s="21"/>
      <c r="AI2295" s="21"/>
      <c r="AJ2295" s="21"/>
      <c r="AK2295" s="21"/>
      <c r="AL2295" s="21"/>
      <c r="AM2295" s="21"/>
      <c r="AN2295" s="21"/>
    </row>
    <row r="2296" spans="1:40" ht="14.5">
      <c r="A2296" s="74"/>
      <c r="B2296" s="74"/>
      <c r="C2296" s="74"/>
      <c r="D2296" s="74"/>
      <c r="E2296" s="74"/>
      <c r="F2296" s="74"/>
      <c r="G2296" s="74"/>
      <c r="H2296" s="74"/>
      <c r="I2296" s="74"/>
      <c r="J2296" s="74"/>
      <c r="K2296" s="74"/>
      <c r="L2296" s="74"/>
      <c r="M2296" s="74"/>
      <c r="N2296" s="74"/>
      <c r="O2296" s="74"/>
      <c r="P2296" s="74"/>
      <c r="Q2296" s="74"/>
      <c r="R2296" s="74"/>
      <c r="S2296" s="74"/>
      <c r="T2296" s="74"/>
      <c r="U2296" s="74"/>
      <c r="V2296" s="21"/>
      <c r="W2296" s="21"/>
      <c r="X2296" s="21"/>
      <c r="Y2296" s="21"/>
      <c r="Z2296" s="21"/>
      <c r="AA2296" s="21"/>
      <c r="AB2296" s="21"/>
      <c r="AC2296" s="21"/>
      <c r="AD2296" s="21"/>
      <c r="AE2296" s="21"/>
      <c r="AF2296" s="21"/>
      <c r="AG2296" s="21"/>
      <c r="AH2296" s="21"/>
      <c r="AI2296" s="21"/>
      <c r="AJ2296" s="21"/>
      <c r="AK2296" s="21"/>
      <c r="AL2296" s="21"/>
      <c r="AM2296" s="21"/>
      <c r="AN2296" s="21"/>
    </row>
    <row r="2297" spans="1:40" ht="14.5">
      <c r="A2297" s="74"/>
      <c r="B2297" s="74"/>
      <c r="C2297" s="74"/>
      <c r="D2297" s="74"/>
      <c r="E2297" s="74"/>
      <c r="F2297" s="74"/>
      <c r="G2297" s="74"/>
      <c r="H2297" s="74"/>
      <c r="I2297" s="74"/>
      <c r="J2297" s="74"/>
      <c r="K2297" s="74"/>
      <c r="L2297" s="74"/>
      <c r="M2297" s="74"/>
      <c r="N2297" s="74"/>
      <c r="O2297" s="74"/>
      <c r="P2297" s="74"/>
      <c r="Q2297" s="74"/>
      <c r="R2297" s="74"/>
      <c r="S2297" s="74"/>
      <c r="T2297" s="74"/>
      <c r="U2297" s="74"/>
      <c r="V2297" s="21"/>
      <c r="W2297" s="21"/>
      <c r="X2297" s="21"/>
      <c r="Y2297" s="21"/>
      <c r="Z2297" s="21"/>
      <c r="AA2297" s="21"/>
      <c r="AB2297" s="21"/>
      <c r="AC2297" s="21"/>
      <c r="AD2297" s="21"/>
      <c r="AE2297" s="21"/>
      <c r="AF2297" s="21"/>
      <c r="AG2297" s="21"/>
      <c r="AH2297" s="21"/>
      <c r="AI2297" s="21"/>
      <c r="AJ2297" s="21"/>
      <c r="AK2297" s="21"/>
      <c r="AL2297" s="21"/>
      <c r="AM2297" s="21"/>
      <c r="AN2297" s="21"/>
    </row>
    <row r="2298" spans="1:40" ht="14.5">
      <c r="A2298" s="74"/>
      <c r="B2298" s="74"/>
      <c r="C2298" s="74"/>
      <c r="D2298" s="74"/>
      <c r="E2298" s="74"/>
      <c r="F2298" s="74"/>
      <c r="G2298" s="74"/>
      <c r="H2298" s="74"/>
      <c r="I2298" s="74"/>
      <c r="J2298" s="74"/>
      <c r="K2298" s="74"/>
      <c r="L2298" s="74"/>
      <c r="M2298" s="74"/>
      <c r="N2298" s="74"/>
      <c r="O2298" s="74"/>
      <c r="P2298" s="74"/>
      <c r="Q2298" s="74"/>
      <c r="R2298" s="74"/>
      <c r="S2298" s="74"/>
      <c r="T2298" s="74"/>
      <c r="U2298" s="74"/>
      <c r="V2298" s="21"/>
      <c r="W2298" s="21"/>
      <c r="X2298" s="21"/>
      <c r="Y2298" s="21"/>
      <c r="Z2298" s="21"/>
      <c r="AA2298" s="21"/>
      <c r="AB2298" s="21"/>
      <c r="AC2298" s="21"/>
      <c r="AD2298" s="21"/>
      <c r="AE2298" s="21"/>
      <c r="AF2298" s="21"/>
      <c r="AG2298" s="21"/>
      <c r="AH2298" s="21"/>
      <c r="AI2298" s="21"/>
      <c r="AJ2298" s="21"/>
      <c r="AK2298" s="21"/>
      <c r="AL2298" s="21"/>
      <c r="AM2298" s="21"/>
      <c r="AN2298" s="21"/>
    </row>
    <row r="2299" spans="1:40" ht="14.5">
      <c r="A2299" s="74"/>
      <c r="B2299" s="74"/>
      <c r="C2299" s="74"/>
      <c r="D2299" s="74"/>
      <c r="E2299" s="74"/>
      <c r="F2299" s="74"/>
      <c r="G2299" s="74"/>
      <c r="H2299" s="74"/>
      <c r="I2299" s="74"/>
      <c r="J2299" s="74"/>
      <c r="K2299" s="74"/>
      <c r="L2299" s="74"/>
      <c r="M2299" s="74"/>
      <c r="N2299" s="74"/>
      <c r="O2299" s="74"/>
      <c r="P2299" s="74"/>
      <c r="Q2299" s="74"/>
      <c r="R2299" s="74"/>
      <c r="S2299" s="74"/>
      <c r="T2299" s="74"/>
      <c r="U2299" s="74"/>
      <c r="V2299" s="21"/>
      <c r="W2299" s="21"/>
      <c r="X2299" s="21"/>
      <c r="Y2299" s="21"/>
      <c r="Z2299" s="21"/>
      <c r="AA2299" s="21"/>
      <c r="AB2299" s="21"/>
      <c r="AC2299" s="21"/>
      <c r="AD2299" s="21"/>
      <c r="AE2299" s="21"/>
      <c r="AF2299" s="21"/>
      <c r="AG2299" s="21"/>
      <c r="AH2299" s="21"/>
      <c r="AI2299" s="21"/>
      <c r="AJ2299" s="21"/>
      <c r="AK2299" s="21"/>
      <c r="AL2299" s="21"/>
      <c r="AM2299" s="21"/>
      <c r="AN2299" s="21"/>
    </row>
    <row r="2300" spans="1:40" ht="14.5">
      <c r="A2300" s="74"/>
      <c r="B2300" s="74"/>
      <c r="C2300" s="74"/>
      <c r="D2300" s="74"/>
      <c r="E2300" s="74"/>
      <c r="F2300" s="74"/>
      <c r="G2300" s="74"/>
      <c r="H2300" s="74"/>
      <c r="I2300" s="74"/>
      <c r="J2300" s="74"/>
      <c r="K2300" s="74"/>
      <c r="L2300" s="74"/>
      <c r="M2300" s="74"/>
      <c r="N2300" s="74"/>
      <c r="O2300" s="74"/>
      <c r="P2300" s="74"/>
      <c r="Q2300" s="74"/>
      <c r="R2300" s="74"/>
      <c r="S2300" s="74"/>
      <c r="T2300" s="74"/>
      <c r="U2300" s="74"/>
      <c r="V2300" s="21"/>
      <c r="W2300" s="21"/>
      <c r="X2300" s="21"/>
      <c r="Y2300" s="21"/>
      <c r="Z2300" s="21"/>
      <c r="AA2300" s="21"/>
      <c r="AB2300" s="21"/>
      <c r="AC2300" s="21"/>
      <c r="AD2300" s="21"/>
      <c r="AE2300" s="21"/>
      <c r="AF2300" s="21"/>
      <c r="AG2300" s="21"/>
      <c r="AH2300" s="21"/>
      <c r="AI2300" s="21"/>
      <c r="AJ2300" s="21"/>
      <c r="AK2300" s="21"/>
      <c r="AL2300" s="21"/>
      <c r="AM2300" s="21"/>
      <c r="AN2300" s="21"/>
    </row>
    <row r="2301" spans="1:40" ht="14.5">
      <c r="A2301" s="74"/>
      <c r="B2301" s="74"/>
      <c r="C2301" s="74"/>
      <c r="D2301" s="74"/>
      <c r="E2301" s="74"/>
      <c r="F2301" s="74"/>
      <c r="G2301" s="74"/>
      <c r="H2301" s="74"/>
      <c r="I2301" s="74"/>
      <c r="J2301" s="74"/>
      <c r="K2301" s="74"/>
      <c r="L2301" s="74"/>
      <c r="M2301" s="74"/>
      <c r="N2301" s="74"/>
      <c r="O2301" s="74"/>
      <c r="P2301" s="74"/>
      <c r="Q2301" s="74"/>
      <c r="R2301" s="74"/>
      <c r="S2301" s="74"/>
      <c r="T2301" s="74"/>
      <c r="U2301" s="74"/>
      <c r="V2301" s="21"/>
      <c r="W2301" s="21"/>
      <c r="X2301" s="21"/>
      <c r="Y2301" s="21"/>
      <c r="Z2301" s="21"/>
      <c r="AA2301" s="21"/>
      <c r="AB2301" s="21"/>
      <c r="AC2301" s="21"/>
      <c r="AD2301" s="21"/>
      <c r="AE2301" s="21"/>
      <c r="AF2301" s="21"/>
      <c r="AG2301" s="21"/>
      <c r="AH2301" s="21"/>
      <c r="AI2301" s="21"/>
      <c r="AJ2301" s="21"/>
      <c r="AK2301" s="21"/>
      <c r="AL2301" s="21"/>
      <c r="AM2301" s="21"/>
      <c r="AN2301" s="21"/>
    </row>
    <row r="2302" spans="1:40" ht="14.5">
      <c r="A2302" s="74"/>
      <c r="B2302" s="74"/>
      <c r="C2302" s="74"/>
      <c r="D2302" s="74"/>
      <c r="E2302" s="74"/>
      <c r="F2302" s="74"/>
      <c r="G2302" s="74"/>
      <c r="H2302" s="74"/>
      <c r="I2302" s="74"/>
      <c r="J2302" s="74"/>
      <c r="K2302" s="74"/>
      <c r="L2302" s="74"/>
      <c r="M2302" s="74"/>
      <c r="N2302" s="74"/>
      <c r="O2302" s="74"/>
      <c r="P2302" s="74"/>
      <c r="Q2302" s="74"/>
      <c r="R2302" s="74"/>
      <c r="S2302" s="74"/>
      <c r="T2302" s="74"/>
      <c r="U2302" s="74"/>
      <c r="V2302" s="21"/>
      <c r="W2302" s="21"/>
      <c r="X2302" s="21"/>
      <c r="Y2302" s="21"/>
      <c r="Z2302" s="21"/>
      <c r="AA2302" s="21"/>
      <c r="AB2302" s="21"/>
      <c r="AC2302" s="21"/>
      <c r="AD2302" s="21"/>
      <c r="AE2302" s="21"/>
      <c r="AF2302" s="21"/>
      <c r="AG2302" s="21"/>
      <c r="AH2302" s="21"/>
      <c r="AI2302" s="21"/>
      <c r="AJ2302" s="21"/>
      <c r="AK2302" s="21"/>
      <c r="AL2302" s="21"/>
      <c r="AM2302" s="21"/>
      <c r="AN2302" s="21"/>
    </row>
    <row r="2303" spans="1:40" ht="14.5">
      <c r="A2303" s="74"/>
      <c r="B2303" s="74"/>
      <c r="C2303" s="74"/>
      <c r="D2303" s="74"/>
      <c r="E2303" s="74"/>
      <c r="F2303" s="74"/>
      <c r="G2303" s="74"/>
      <c r="H2303" s="74"/>
      <c r="I2303" s="74"/>
      <c r="J2303" s="74"/>
      <c r="K2303" s="74"/>
      <c r="L2303" s="74"/>
      <c r="M2303" s="74"/>
      <c r="N2303" s="74"/>
      <c r="O2303" s="74"/>
      <c r="P2303" s="74"/>
      <c r="Q2303" s="74"/>
      <c r="R2303" s="74"/>
      <c r="S2303" s="74"/>
      <c r="T2303" s="74"/>
      <c r="U2303" s="74"/>
      <c r="V2303" s="21"/>
      <c r="W2303" s="21"/>
      <c r="X2303" s="21"/>
      <c r="Y2303" s="21"/>
      <c r="Z2303" s="21"/>
      <c r="AA2303" s="21"/>
      <c r="AB2303" s="21"/>
      <c r="AC2303" s="21"/>
      <c r="AD2303" s="21"/>
      <c r="AE2303" s="21"/>
      <c r="AF2303" s="21"/>
      <c r="AG2303" s="21"/>
      <c r="AH2303" s="21"/>
      <c r="AI2303" s="21"/>
      <c r="AJ2303" s="21"/>
      <c r="AK2303" s="21"/>
      <c r="AL2303" s="21"/>
      <c r="AM2303" s="21"/>
      <c r="AN2303" s="21"/>
    </row>
    <row r="2304" spans="1:40" ht="14.5">
      <c r="A2304" s="74"/>
      <c r="B2304" s="74"/>
      <c r="C2304" s="74"/>
      <c r="D2304" s="74"/>
      <c r="E2304" s="74"/>
      <c r="F2304" s="74"/>
      <c r="G2304" s="74"/>
      <c r="H2304" s="74"/>
      <c r="I2304" s="74"/>
      <c r="J2304" s="74"/>
      <c r="K2304" s="74"/>
      <c r="L2304" s="74"/>
      <c r="M2304" s="74"/>
      <c r="N2304" s="74"/>
      <c r="O2304" s="74"/>
      <c r="P2304" s="74"/>
      <c r="Q2304" s="74"/>
      <c r="R2304" s="74"/>
      <c r="S2304" s="74"/>
      <c r="T2304" s="74"/>
      <c r="U2304" s="74"/>
      <c r="V2304" s="21"/>
      <c r="W2304" s="21"/>
      <c r="X2304" s="21"/>
      <c r="Y2304" s="21"/>
      <c r="Z2304" s="21"/>
      <c r="AA2304" s="21"/>
      <c r="AB2304" s="21"/>
      <c r="AC2304" s="21"/>
      <c r="AD2304" s="21"/>
      <c r="AE2304" s="21"/>
      <c r="AF2304" s="21"/>
      <c r="AG2304" s="21"/>
      <c r="AH2304" s="21"/>
      <c r="AI2304" s="21"/>
      <c r="AJ2304" s="21"/>
      <c r="AK2304" s="21"/>
      <c r="AL2304" s="21"/>
      <c r="AM2304" s="21"/>
      <c r="AN2304" s="21"/>
    </row>
    <row r="2305" spans="1:40" ht="14.5">
      <c r="A2305" s="74"/>
      <c r="B2305" s="74"/>
      <c r="C2305" s="74"/>
      <c r="D2305" s="74"/>
      <c r="E2305" s="74"/>
      <c r="F2305" s="74"/>
      <c r="G2305" s="74"/>
      <c r="H2305" s="74"/>
      <c r="I2305" s="74"/>
      <c r="J2305" s="74"/>
      <c r="K2305" s="74"/>
      <c r="L2305" s="74"/>
      <c r="M2305" s="74"/>
      <c r="N2305" s="74"/>
      <c r="O2305" s="74"/>
      <c r="P2305" s="74"/>
      <c r="Q2305" s="74"/>
      <c r="R2305" s="74"/>
      <c r="S2305" s="74"/>
      <c r="T2305" s="74"/>
      <c r="U2305" s="74"/>
      <c r="V2305" s="21"/>
      <c r="W2305" s="21"/>
      <c r="X2305" s="21"/>
      <c r="Y2305" s="21"/>
      <c r="Z2305" s="21"/>
      <c r="AA2305" s="21"/>
      <c r="AB2305" s="21"/>
      <c r="AC2305" s="21"/>
      <c r="AD2305" s="21"/>
      <c r="AE2305" s="21"/>
      <c r="AF2305" s="21"/>
      <c r="AG2305" s="21"/>
      <c r="AH2305" s="21"/>
      <c r="AI2305" s="21"/>
      <c r="AJ2305" s="21"/>
      <c r="AK2305" s="21"/>
      <c r="AL2305" s="21"/>
      <c r="AM2305" s="21"/>
      <c r="AN2305" s="21"/>
    </row>
    <row r="2306" spans="1:40" ht="14.5">
      <c r="A2306" s="74"/>
      <c r="B2306" s="74"/>
      <c r="C2306" s="74"/>
      <c r="D2306" s="74"/>
      <c r="E2306" s="74"/>
      <c r="F2306" s="74"/>
      <c r="G2306" s="74"/>
      <c r="H2306" s="74"/>
      <c r="I2306" s="74"/>
      <c r="J2306" s="74"/>
      <c r="K2306" s="74"/>
      <c r="L2306" s="74"/>
      <c r="M2306" s="74"/>
      <c r="N2306" s="74"/>
      <c r="O2306" s="74"/>
      <c r="P2306" s="74"/>
      <c r="Q2306" s="74"/>
      <c r="R2306" s="74"/>
      <c r="S2306" s="74"/>
      <c r="T2306" s="74"/>
      <c r="U2306" s="74"/>
      <c r="V2306" s="21"/>
      <c r="W2306" s="21"/>
      <c r="X2306" s="21"/>
      <c r="Y2306" s="21"/>
      <c r="Z2306" s="21"/>
      <c r="AA2306" s="21"/>
      <c r="AB2306" s="21"/>
      <c r="AC2306" s="21"/>
      <c r="AD2306" s="21"/>
      <c r="AE2306" s="21"/>
      <c r="AF2306" s="21"/>
      <c r="AG2306" s="21"/>
      <c r="AH2306" s="21"/>
      <c r="AI2306" s="21"/>
      <c r="AJ2306" s="21"/>
      <c r="AK2306" s="21"/>
      <c r="AL2306" s="21"/>
      <c r="AM2306" s="21"/>
      <c r="AN2306" s="21"/>
    </row>
    <row r="2307" spans="1:40" ht="14.5">
      <c r="A2307" s="74"/>
      <c r="B2307" s="74"/>
      <c r="C2307" s="74"/>
      <c r="D2307" s="74"/>
      <c r="E2307" s="74"/>
      <c r="F2307" s="74"/>
      <c r="G2307" s="74"/>
      <c r="H2307" s="74"/>
      <c r="I2307" s="74"/>
      <c r="J2307" s="74"/>
      <c r="K2307" s="74"/>
      <c r="L2307" s="74"/>
      <c r="M2307" s="74"/>
      <c r="N2307" s="74"/>
      <c r="O2307" s="74"/>
      <c r="P2307" s="74"/>
      <c r="Q2307" s="74"/>
      <c r="R2307" s="74"/>
      <c r="S2307" s="74"/>
      <c r="T2307" s="74"/>
      <c r="U2307" s="74"/>
      <c r="V2307" s="21"/>
      <c r="W2307" s="21"/>
      <c r="X2307" s="21"/>
      <c r="Y2307" s="21"/>
      <c r="Z2307" s="21"/>
      <c r="AA2307" s="21"/>
      <c r="AB2307" s="21"/>
      <c r="AC2307" s="21"/>
      <c r="AD2307" s="21"/>
      <c r="AE2307" s="21"/>
      <c r="AF2307" s="21"/>
      <c r="AG2307" s="21"/>
      <c r="AH2307" s="21"/>
      <c r="AI2307" s="21"/>
      <c r="AJ2307" s="21"/>
      <c r="AK2307" s="21"/>
      <c r="AL2307" s="21"/>
      <c r="AM2307" s="21"/>
      <c r="AN2307" s="21"/>
    </row>
    <row r="2308" spans="1:40" ht="14.5">
      <c r="A2308" s="74"/>
      <c r="B2308" s="74"/>
      <c r="C2308" s="74"/>
      <c r="D2308" s="74"/>
      <c r="E2308" s="74"/>
      <c r="F2308" s="74"/>
      <c r="G2308" s="74"/>
      <c r="H2308" s="74"/>
      <c r="I2308" s="74"/>
      <c r="J2308" s="74"/>
      <c r="K2308" s="74"/>
      <c r="L2308" s="74"/>
      <c r="M2308" s="74"/>
      <c r="N2308" s="74"/>
      <c r="O2308" s="74"/>
      <c r="P2308" s="74"/>
      <c r="Q2308" s="74"/>
      <c r="R2308" s="74"/>
      <c r="S2308" s="74"/>
      <c r="T2308" s="74"/>
      <c r="U2308" s="74"/>
      <c r="V2308" s="21"/>
      <c r="W2308" s="21"/>
      <c r="X2308" s="21"/>
      <c r="Y2308" s="21"/>
      <c r="Z2308" s="21"/>
      <c r="AA2308" s="21"/>
      <c r="AB2308" s="21"/>
      <c r="AC2308" s="21"/>
      <c r="AD2308" s="21"/>
      <c r="AE2308" s="21"/>
      <c r="AF2308" s="21"/>
      <c r="AG2308" s="21"/>
      <c r="AH2308" s="21"/>
      <c r="AI2308" s="21"/>
      <c r="AJ2308" s="21"/>
      <c r="AK2308" s="21"/>
      <c r="AL2308" s="21"/>
      <c r="AM2308" s="21"/>
      <c r="AN2308" s="21"/>
    </row>
    <row r="2309" spans="1:40" ht="14.5">
      <c r="A2309" s="74"/>
      <c r="B2309" s="74"/>
      <c r="C2309" s="74"/>
      <c r="D2309" s="74"/>
      <c r="E2309" s="74"/>
      <c r="F2309" s="74"/>
      <c r="G2309" s="74"/>
      <c r="H2309" s="74"/>
      <c r="I2309" s="74"/>
      <c r="J2309" s="74"/>
      <c r="K2309" s="74"/>
      <c r="L2309" s="74"/>
      <c r="M2309" s="74"/>
      <c r="N2309" s="74"/>
      <c r="O2309" s="74"/>
      <c r="P2309" s="74"/>
      <c r="Q2309" s="74"/>
      <c r="R2309" s="74"/>
      <c r="S2309" s="74"/>
      <c r="T2309" s="74"/>
      <c r="U2309" s="74"/>
      <c r="V2309" s="21"/>
      <c r="W2309" s="21"/>
      <c r="X2309" s="21"/>
      <c r="Y2309" s="21"/>
      <c r="Z2309" s="21"/>
      <c r="AA2309" s="21"/>
      <c r="AB2309" s="21"/>
      <c r="AC2309" s="21"/>
      <c r="AD2309" s="21"/>
      <c r="AE2309" s="21"/>
      <c r="AF2309" s="21"/>
      <c r="AG2309" s="21"/>
      <c r="AH2309" s="21"/>
      <c r="AI2309" s="21"/>
      <c r="AJ2309" s="21"/>
      <c r="AK2309" s="21"/>
      <c r="AL2309" s="21"/>
      <c r="AM2309" s="21"/>
      <c r="AN2309" s="21"/>
    </row>
    <row r="2310" spans="1:40" ht="14.5">
      <c r="A2310" s="74"/>
      <c r="B2310" s="74"/>
      <c r="C2310" s="74"/>
      <c r="D2310" s="74"/>
      <c r="E2310" s="74"/>
      <c r="F2310" s="74"/>
      <c r="G2310" s="74"/>
      <c r="H2310" s="74"/>
      <c r="I2310" s="74"/>
      <c r="J2310" s="74"/>
      <c r="K2310" s="74"/>
      <c r="L2310" s="74"/>
      <c r="M2310" s="74"/>
      <c r="N2310" s="74"/>
      <c r="O2310" s="74"/>
      <c r="P2310" s="74"/>
      <c r="Q2310" s="74"/>
      <c r="R2310" s="74"/>
      <c r="S2310" s="74"/>
      <c r="T2310" s="74"/>
      <c r="U2310" s="74"/>
      <c r="V2310" s="21"/>
      <c r="W2310" s="21"/>
      <c r="X2310" s="21"/>
      <c r="Y2310" s="21"/>
      <c r="Z2310" s="21"/>
      <c r="AA2310" s="21"/>
      <c r="AB2310" s="21"/>
      <c r="AC2310" s="21"/>
      <c r="AD2310" s="21"/>
      <c r="AE2310" s="21"/>
      <c r="AF2310" s="21"/>
      <c r="AG2310" s="21"/>
      <c r="AH2310" s="21"/>
      <c r="AI2310" s="21"/>
      <c r="AJ2310" s="21"/>
      <c r="AK2310" s="21"/>
      <c r="AL2310" s="21"/>
      <c r="AM2310" s="21"/>
      <c r="AN2310" s="21"/>
    </row>
    <row r="2311" spans="1:40" ht="14.5">
      <c r="A2311" s="74"/>
      <c r="B2311" s="74"/>
      <c r="C2311" s="74"/>
      <c r="D2311" s="74"/>
      <c r="E2311" s="74"/>
      <c r="F2311" s="74"/>
      <c r="G2311" s="74"/>
      <c r="H2311" s="74"/>
      <c r="I2311" s="74"/>
      <c r="J2311" s="74"/>
      <c r="K2311" s="74"/>
      <c r="L2311" s="74"/>
      <c r="M2311" s="74"/>
      <c r="N2311" s="74"/>
      <c r="O2311" s="74"/>
      <c r="P2311" s="74"/>
      <c r="Q2311" s="74"/>
      <c r="R2311" s="74"/>
      <c r="S2311" s="74"/>
      <c r="T2311" s="74"/>
      <c r="U2311" s="74"/>
      <c r="V2311" s="21"/>
      <c r="W2311" s="21"/>
      <c r="X2311" s="21"/>
      <c r="Y2311" s="21"/>
      <c r="Z2311" s="21"/>
      <c r="AA2311" s="21"/>
      <c r="AB2311" s="21"/>
      <c r="AC2311" s="21"/>
      <c r="AD2311" s="21"/>
      <c r="AE2311" s="21"/>
      <c r="AF2311" s="21"/>
      <c r="AG2311" s="21"/>
      <c r="AH2311" s="21"/>
      <c r="AI2311" s="21"/>
      <c r="AJ2311" s="21"/>
      <c r="AK2311" s="21"/>
      <c r="AL2311" s="21"/>
      <c r="AM2311" s="21"/>
      <c r="AN2311" s="21"/>
    </row>
    <row r="2312" spans="1:40" ht="14.5">
      <c r="A2312" s="74"/>
      <c r="B2312" s="74"/>
      <c r="C2312" s="74"/>
      <c r="D2312" s="74"/>
      <c r="E2312" s="74"/>
      <c r="F2312" s="74"/>
      <c r="G2312" s="74"/>
      <c r="H2312" s="74"/>
      <c r="I2312" s="74"/>
      <c r="J2312" s="74"/>
      <c r="K2312" s="74"/>
      <c r="L2312" s="74"/>
      <c r="M2312" s="74"/>
      <c r="N2312" s="74"/>
      <c r="O2312" s="74"/>
      <c r="P2312" s="74"/>
      <c r="Q2312" s="74"/>
      <c r="R2312" s="74"/>
      <c r="S2312" s="74"/>
      <c r="T2312" s="74"/>
      <c r="U2312" s="74"/>
      <c r="V2312" s="21"/>
      <c r="W2312" s="21"/>
      <c r="X2312" s="21"/>
      <c r="Y2312" s="21"/>
      <c r="Z2312" s="21"/>
      <c r="AA2312" s="21"/>
      <c r="AB2312" s="21"/>
      <c r="AC2312" s="21"/>
      <c r="AD2312" s="21"/>
      <c r="AE2312" s="21"/>
      <c r="AF2312" s="21"/>
      <c r="AG2312" s="21"/>
      <c r="AH2312" s="21"/>
      <c r="AI2312" s="21"/>
      <c r="AJ2312" s="21"/>
      <c r="AK2312" s="21"/>
      <c r="AL2312" s="21"/>
      <c r="AM2312" s="21"/>
      <c r="AN2312" s="21"/>
    </row>
    <row r="2313" spans="1:40" ht="14.5">
      <c r="A2313" s="74"/>
      <c r="B2313" s="74"/>
      <c r="C2313" s="74"/>
      <c r="D2313" s="74"/>
      <c r="E2313" s="74"/>
      <c r="F2313" s="74"/>
      <c r="G2313" s="74"/>
      <c r="H2313" s="74"/>
      <c r="I2313" s="74"/>
      <c r="J2313" s="74"/>
      <c r="K2313" s="74"/>
      <c r="L2313" s="74"/>
      <c r="M2313" s="74"/>
      <c r="N2313" s="74"/>
      <c r="O2313" s="74"/>
      <c r="P2313" s="74"/>
      <c r="Q2313" s="74"/>
      <c r="R2313" s="74"/>
      <c r="S2313" s="74"/>
      <c r="T2313" s="74"/>
      <c r="U2313" s="74"/>
      <c r="V2313" s="21"/>
      <c r="W2313" s="21"/>
      <c r="X2313" s="21"/>
      <c r="Y2313" s="21"/>
      <c r="Z2313" s="21"/>
      <c r="AA2313" s="21"/>
      <c r="AB2313" s="21"/>
      <c r="AC2313" s="21"/>
      <c r="AD2313" s="21"/>
      <c r="AE2313" s="21"/>
      <c r="AF2313" s="21"/>
      <c r="AG2313" s="21"/>
      <c r="AH2313" s="21"/>
      <c r="AI2313" s="21"/>
      <c r="AJ2313" s="21"/>
      <c r="AK2313" s="21"/>
      <c r="AL2313" s="21"/>
      <c r="AM2313" s="21"/>
      <c r="AN2313" s="21"/>
    </row>
    <row r="2314" spans="1:40" ht="14.5">
      <c r="A2314" s="74"/>
      <c r="B2314" s="74"/>
      <c r="C2314" s="74"/>
      <c r="D2314" s="74"/>
      <c r="E2314" s="74"/>
      <c r="F2314" s="74"/>
      <c r="G2314" s="74"/>
      <c r="H2314" s="74"/>
      <c r="I2314" s="74"/>
      <c r="J2314" s="74"/>
      <c r="K2314" s="74"/>
      <c r="L2314" s="74"/>
      <c r="M2314" s="74"/>
      <c r="N2314" s="74"/>
      <c r="O2314" s="74"/>
      <c r="P2314" s="74"/>
      <c r="Q2314" s="74"/>
      <c r="R2314" s="74"/>
      <c r="S2314" s="74"/>
      <c r="T2314" s="74"/>
      <c r="U2314" s="74"/>
      <c r="V2314" s="21"/>
      <c r="W2314" s="21"/>
      <c r="X2314" s="21"/>
      <c r="Y2314" s="21"/>
      <c r="Z2314" s="21"/>
      <c r="AA2314" s="21"/>
      <c r="AB2314" s="21"/>
      <c r="AC2314" s="21"/>
      <c r="AD2314" s="21"/>
      <c r="AE2314" s="21"/>
      <c r="AF2314" s="21"/>
      <c r="AG2314" s="21"/>
      <c r="AH2314" s="21"/>
      <c r="AI2314" s="21"/>
      <c r="AJ2314" s="21"/>
      <c r="AK2314" s="21"/>
      <c r="AL2314" s="21"/>
      <c r="AM2314" s="21"/>
      <c r="AN2314" s="21"/>
    </row>
    <row r="2315" spans="1:40" ht="14.5">
      <c r="A2315" s="74"/>
      <c r="B2315" s="74"/>
      <c r="C2315" s="74"/>
      <c r="D2315" s="74"/>
      <c r="E2315" s="74"/>
      <c r="F2315" s="74"/>
      <c r="G2315" s="74"/>
      <c r="H2315" s="74"/>
      <c r="I2315" s="74"/>
      <c r="J2315" s="74"/>
      <c r="K2315" s="74"/>
      <c r="L2315" s="74"/>
      <c r="M2315" s="74"/>
      <c r="N2315" s="74"/>
      <c r="O2315" s="74"/>
      <c r="P2315" s="74"/>
      <c r="Q2315" s="74"/>
      <c r="R2315" s="74"/>
      <c r="S2315" s="74"/>
      <c r="T2315" s="74"/>
      <c r="U2315" s="74"/>
      <c r="V2315" s="21"/>
      <c r="W2315" s="21"/>
      <c r="X2315" s="21"/>
      <c r="Y2315" s="21"/>
      <c r="Z2315" s="21"/>
      <c r="AA2315" s="21"/>
      <c r="AB2315" s="21"/>
      <c r="AC2315" s="21"/>
      <c r="AD2315" s="21"/>
      <c r="AE2315" s="21"/>
      <c r="AF2315" s="21"/>
      <c r="AG2315" s="21"/>
      <c r="AH2315" s="21"/>
      <c r="AI2315" s="21"/>
      <c r="AJ2315" s="21"/>
      <c r="AK2315" s="21"/>
      <c r="AL2315" s="21"/>
      <c r="AM2315" s="21"/>
      <c r="AN2315" s="21"/>
    </row>
    <row r="2316" spans="1:40" ht="14.5">
      <c r="A2316" s="74"/>
      <c r="B2316" s="74"/>
      <c r="C2316" s="74"/>
      <c r="D2316" s="74"/>
      <c r="E2316" s="74"/>
      <c r="F2316" s="74"/>
      <c r="G2316" s="74"/>
      <c r="H2316" s="74"/>
      <c r="I2316" s="74"/>
      <c r="J2316" s="74"/>
      <c r="K2316" s="74"/>
      <c r="L2316" s="74"/>
      <c r="M2316" s="74"/>
      <c r="N2316" s="74"/>
      <c r="O2316" s="74"/>
      <c r="P2316" s="74"/>
      <c r="Q2316" s="74"/>
      <c r="R2316" s="74"/>
      <c r="S2316" s="74"/>
      <c r="T2316" s="74"/>
      <c r="U2316" s="74"/>
      <c r="V2316" s="21"/>
      <c r="W2316" s="21"/>
      <c r="X2316" s="21"/>
      <c r="Y2316" s="21"/>
      <c r="Z2316" s="21"/>
      <c r="AA2316" s="21"/>
      <c r="AB2316" s="21"/>
      <c r="AC2316" s="21"/>
      <c r="AD2316" s="21"/>
      <c r="AE2316" s="21"/>
      <c r="AF2316" s="21"/>
      <c r="AG2316" s="21"/>
      <c r="AH2316" s="21"/>
      <c r="AI2316" s="21"/>
      <c r="AJ2316" s="21"/>
      <c r="AK2316" s="21"/>
      <c r="AL2316" s="21"/>
      <c r="AM2316" s="21"/>
      <c r="AN2316" s="21"/>
    </row>
    <row r="2317" spans="1:40" ht="14.5">
      <c r="A2317" s="74"/>
      <c r="B2317" s="74"/>
      <c r="C2317" s="74"/>
      <c r="D2317" s="74"/>
      <c r="E2317" s="74"/>
      <c r="F2317" s="74"/>
      <c r="G2317" s="74"/>
      <c r="H2317" s="74"/>
      <c r="I2317" s="74"/>
      <c r="J2317" s="74"/>
      <c r="K2317" s="74"/>
      <c r="L2317" s="74"/>
      <c r="M2317" s="74"/>
      <c r="N2317" s="74"/>
      <c r="O2317" s="74"/>
      <c r="P2317" s="74"/>
      <c r="Q2317" s="74"/>
      <c r="R2317" s="74"/>
      <c r="S2317" s="74"/>
      <c r="T2317" s="74"/>
      <c r="U2317" s="74"/>
      <c r="V2317" s="21"/>
      <c r="W2317" s="21"/>
      <c r="X2317" s="21"/>
      <c r="Y2317" s="21"/>
      <c r="Z2317" s="21"/>
      <c r="AA2317" s="21"/>
      <c r="AB2317" s="21"/>
      <c r="AC2317" s="21"/>
      <c r="AD2317" s="21"/>
      <c r="AE2317" s="21"/>
      <c r="AF2317" s="21"/>
      <c r="AG2317" s="21"/>
      <c r="AH2317" s="21"/>
      <c r="AI2317" s="21"/>
      <c r="AJ2317" s="21"/>
      <c r="AK2317" s="21"/>
      <c r="AL2317" s="21"/>
      <c r="AM2317" s="21"/>
      <c r="AN2317" s="21"/>
    </row>
    <row r="2318" spans="1:40" ht="14.5">
      <c r="A2318" s="74"/>
      <c r="B2318" s="74"/>
      <c r="C2318" s="74"/>
      <c r="D2318" s="74"/>
      <c r="E2318" s="74"/>
      <c r="F2318" s="74"/>
      <c r="G2318" s="74"/>
      <c r="H2318" s="74"/>
      <c r="I2318" s="74"/>
      <c r="J2318" s="74"/>
      <c r="K2318" s="74"/>
      <c r="L2318" s="74"/>
      <c r="M2318" s="74"/>
      <c r="N2318" s="74"/>
      <c r="O2318" s="74"/>
      <c r="P2318" s="74"/>
      <c r="Q2318" s="74"/>
      <c r="R2318" s="74"/>
      <c r="S2318" s="74"/>
      <c r="T2318" s="74"/>
      <c r="U2318" s="74"/>
      <c r="V2318" s="21"/>
      <c r="W2318" s="21"/>
      <c r="X2318" s="21"/>
      <c r="Y2318" s="21"/>
      <c r="Z2318" s="21"/>
      <c r="AA2318" s="21"/>
      <c r="AB2318" s="21"/>
      <c r="AC2318" s="21"/>
      <c r="AD2318" s="21"/>
      <c r="AE2318" s="21"/>
      <c r="AF2318" s="21"/>
      <c r="AG2318" s="21"/>
      <c r="AH2318" s="21"/>
      <c r="AI2318" s="21"/>
      <c r="AJ2318" s="21"/>
      <c r="AK2318" s="21"/>
      <c r="AL2318" s="21"/>
      <c r="AM2318" s="21"/>
      <c r="AN2318" s="21"/>
    </row>
    <row r="2319" spans="1:40" ht="14.5">
      <c r="A2319" s="74"/>
      <c r="B2319" s="74"/>
      <c r="C2319" s="74"/>
      <c r="D2319" s="74"/>
      <c r="E2319" s="74"/>
      <c r="F2319" s="74"/>
      <c r="G2319" s="74"/>
      <c r="H2319" s="74"/>
      <c r="I2319" s="74"/>
      <c r="J2319" s="74"/>
      <c r="K2319" s="74"/>
      <c r="L2319" s="74"/>
      <c r="M2319" s="74"/>
      <c r="N2319" s="74"/>
      <c r="O2319" s="74"/>
      <c r="P2319" s="74"/>
      <c r="Q2319" s="74"/>
      <c r="R2319" s="74"/>
      <c r="S2319" s="74"/>
      <c r="T2319" s="74"/>
      <c r="U2319" s="74"/>
      <c r="V2319" s="21"/>
      <c r="W2319" s="21"/>
      <c r="X2319" s="21"/>
      <c r="Y2319" s="21"/>
      <c r="Z2319" s="21"/>
      <c r="AA2319" s="21"/>
      <c r="AB2319" s="21"/>
      <c r="AC2319" s="21"/>
      <c r="AD2319" s="21"/>
      <c r="AE2319" s="21"/>
      <c r="AF2319" s="21"/>
      <c r="AG2319" s="21"/>
      <c r="AH2319" s="21"/>
      <c r="AI2319" s="21"/>
      <c r="AJ2319" s="21"/>
      <c r="AK2319" s="21"/>
      <c r="AL2319" s="21"/>
      <c r="AM2319" s="21"/>
      <c r="AN2319" s="21"/>
    </row>
    <row r="2320" spans="1:40" ht="14.5">
      <c r="A2320" s="74"/>
      <c r="B2320" s="74"/>
      <c r="C2320" s="74"/>
      <c r="D2320" s="74"/>
      <c r="E2320" s="74"/>
      <c r="F2320" s="74"/>
      <c r="G2320" s="74"/>
      <c r="H2320" s="74"/>
      <c r="I2320" s="74"/>
      <c r="J2320" s="74"/>
      <c r="K2320" s="74"/>
      <c r="L2320" s="74"/>
      <c r="M2320" s="74"/>
      <c r="N2320" s="74"/>
      <c r="O2320" s="74"/>
      <c r="P2320" s="74"/>
      <c r="Q2320" s="74"/>
      <c r="R2320" s="74"/>
      <c r="S2320" s="74"/>
      <c r="T2320" s="74"/>
      <c r="U2320" s="74"/>
      <c r="V2320" s="21"/>
      <c r="W2320" s="21"/>
      <c r="X2320" s="21"/>
      <c r="Y2320" s="21"/>
      <c r="Z2320" s="21"/>
      <c r="AA2320" s="21"/>
      <c r="AB2320" s="21"/>
      <c r="AC2320" s="21"/>
      <c r="AD2320" s="21"/>
      <c r="AE2320" s="21"/>
      <c r="AF2320" s="21"/>
      <c r="AG2320" s="21"/>
      <c r="AH2320" s="21"/>
      <c r="AI2320" s="21"/>
      <c r="AJ2320" s="21"/>
      <c r="AK2320" s="21"/>
      <c r="AL2320" s="21"/>
      <c r="AM2320" s="21"/>
      <c r="AN2320" s="21"/>
    </row>
    <row r="2321" spans="1:40" ht="14.5">
      <c r="A2321" s="74"/>
      <c r="B2321" s="74"/>
      <c r="C2321" s="74"/>
      <c r="D2321" s="74"/>
      <c r="E2321" s="74"/>
      <c r="F2321" s="74"/>
      <c r="G2321" s="74"/>
      <c r="H2321" s="74"/>
      <c r="I2321" s="74"/>
      <c r="J2321" s="74"/>
      <c r="K2321" s="74"/>
      <c r="L2321" s="74"/>
      <c r="M2321" s="74"/>
      <c r="N2321" s="74"/>
      <c r="O2321" s="74"/>
      <c r="P2321" s="74"/>
      <c r="Q2321" s="74"/>
      <c r="R2321" s="74"/>
      <c r="S2321" s="74"/>
      <c r="T2321" s="74"/>
      <c r="U2321" s="74"/>
      <c r="V2321" s="21"/>
      <c r="W2321" s="21"/>
      <c r="X2321" s="21"/>
      <c r="Y2321" s="21"/>
      <c r="Z2321" s="21"/>
      <c r="AA2321" s="21"/>
      <c r="AB2321" s="21"/>
      <c r="AC2321" s="21"/>
      <c r="AD2321" s="21"/>
      <c r="AE2321" s="21"/>
      <c r="AF2321" s="21"/>
      <c r="AG2321" s="21"/>
      <c r="AH2321" s="21"/>
      <c r="AI2321" s="21"/>
      <c r="AJ2321" s="21"/>
      <c r="AK2321" s="21"/>
      <c r="AL2321" s="21"/>
      <c r="AM2321" s="21"/>
      <c r="AN2321" s="21"/>
    </row>
    <row r="2322" spans="1:40" ht="14.5">
      <c r="A2322" s="74"/>
      <c r="B2322" s="74"/>
      <c r="C2322" s="74"/>
      <c r="D2322" s="74"/>
      <c r="E2322" s="74"/>
      <c r="F2322" s="74"/>
      <c r="G2322" s="74"/>
      <c r="H2322" s="74"/>
      <c r="I2322" s="74"/>
      <c r="J2322" s="74"/>
      <c r="K2322" s="74"/>
      <c r="L2322" s="74"/>
      <c r="M2322" s="74"/>
      <c r="N2322" s="74"/>
      <c r="O2322" s="74"/>
      <c r="P2322" s="74"/>
      <c r="Q2322" s="74"/>
      <c r="R2322" s="74"/>
      <c r="S2322" s="74"/>
      <c r="T2322" s="74"/>
      <c r="U2322" s="74"/>
      <c r="V2322" s="21"/>
      <c r="W2322" s="21"/>
      <c r="X2322" s="21"/>
      <c r="Y2322" s="21"/>
      <c r="Z2322" s="21"/>
      <c r="AA2322" s="21"/>
      <c r="AB2322" s="21"/>
      <c r="AC2322" s="21"/>
      <c r="AD2322" s="21"/>
      <c r="AE2322" s="21"/>
      <c r="AF2322" s="21"/>
      <c r="AG2322" s="21"/>
      <c r="AH2322" s="21"/>
      <c r="AI2322" s="21"/>
      <c r="AJ2322" s="21"/>
      <c r="AK2322" s="21"/>
      <c r="AL2322" s="21"/>
      <c r="AM2322" s="21"/>
      <c r="AN2322" s="21"/>
    </row>
    <row r="2323" spans="1:40" ht="14.5">
      <c r="A2323" s="74"/>
      <c r="B2323" s="74"/>
      <c r="C2323" s="74"/>
      <c r="D2323" s="74"/>
      <c r="E2323" s="74"/>
      <c r="F2323" s="74"/>
      <c r="G2323" s="74"/>
      <c r="H2323" s="74"/>
      <c r="I2323" s="74"/>
      <c r="J2323" s="74"/>
      <c r="K2323" s="74"/>
      <c r="L2323" s="74"/>
      <c r="M2323" s="74"/>
      <c r="N2323" s="74"/>
      <c r="O2323" s="74"/>
      <c r="P2323" s="74"/>
      <c r="Q2323" s="74"/>
      <c r="R2323" s="74"/>
      <c r="S2323" s="74"/>
      <c r="T2323" s="74"/>
      <c r="U2323" s="74"/>
      <c r="V2323" s="21"/>
      <c r="W2323" s="21"/>
      <c r="X2323" s="21"/>
      <c r="Y2323" s="21"/>
      <c r="Z2323" s="21"/>
      <c r="AA2323" s="21"/>
      <c r="AB2323" s="21"/>
      <c r="AC2323" s="21"/>
      <c r="AD2323" s="21"/>
      <c r="AE2323" s="21"/>
      <c r="AF2323" s="21"/>
      <c r="AG2323" s="21"/>
      <c r="AH2323" s="21"/>
      <c r="AI2323" s="21"/>
      <c r="AJ2323" s="21"/>
      <c r="AK2323" s="21"/>
      <c r="AL2323" s="21"/>
      <c r="AM2323" s="21"/>
      <c r="AN2323" s="21"/>
    </row>
    <row r="2324" spans="1:40" ht="14.5">
      <c r="A2324" s="74"/>
      <c r="B2324" s="74"/>
      <c r="C2324" s="74"/>
      <c r="D2324" s="74"/>
      <c r="E2324" s="74"/>
      <c r="F2324" s="74"/>
      <c r="G2324" s="74"/>
      <c r="H2324" s="74"/>
      <c r="I2324" s="74"/>
      <c r="J2324" s="74"/>
      <c r="K2324" s="74"/>
      <c r="L2324" s="74"/>
      <c r="M2324" s="74"/>
      <c r="N2324" s="74"/>
      <c r="O2324" s="74"/>
      <c r="P2324" s="74"/>
      <c r="Q2324" s="74"/>
      <c r="R2324" s="74"/>
      <c r="S2324" s="74"/>
      <c r="T2324" s="74"/>
      <c r="U2324" s="74"/>
      <c r="V2324" s="21"/>
      <c r="W2324" s="21"/>
      <c r="X2324" s="21"/>
      <c r="Y2324" s="21"/>
      <c r="Z2324" s="21"/>
      <c r="AA2324" s="21"/>
      <c r="AB2324" s="21"/>
      <c r="AC2324" s="21"/>
      <c r="AD2324" s="21"/>
      <c r="AE2324" s="21"/>
      <c r="AF2324" s="21"/>
      <c r="AG2324" s="21"/>
      <c r="AH2324" s="21"/>
      <c r="AI2324" s="21"/>
      <c r="AJ2324" s="21"/>
      <c r="AK2324" s="21"/>
      <c r="AL2324" s="21"/>
      <c r="AM2324" s="21"/>
      <c r="AN2324" s="21"/>
    </row>
  </sheetData>
  <mergeCells count="5">
    <mergeCell ref="A1436:E1436"/>
    <mergeCell ref="A1:B1"/>
    <mergeCell ref="T16:U16"/>
    <mergeCell ref="I56:J56"/>
    <mergeCell ref="H107:I107"/>
  </mergeCells>
  <phoneticPr fontId="78" type="noConversion"/>
  <pageMargins left="0.75" right="0.75" top="1" bottom="1" header="0.5" footer="0.5"/>
  <pageSetup orientation="portrait" r:id="rId1"/>
  <ignoredErrors>
    <ignoredError sqref="B463" twoDigitTextYea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A2833"/>
  <sheetViews>
    <sheetView zoomScale="80" zoomScaleNormal="80" workbookViewId="0">
      <pane ySplit="1" topLeftCell="A2815" activePane="bottomLeft" state="frozen"/>
      <selection pane="bottomLeft" activeCell="H2831" sqref="H2831"/>
    </sheetView>
  </sheetViews>
  <sheetFormatPr defaultColWidth="14.453125" defaultRowHeight="15.75" customHeight="1"/>
  <cols>
    <col min="1" max="1" width="18.26953125" style="28" customWidth="1"/>
    <col min="2" max="2" width="11" style="282" customWidth="1"/>
    <col min="3" max="3" width="7.453125" customWidth="1"/>
    <col min="5" max="5" width="12.81640625" customWidth="1"/>
    <col min="6" max="6" width="14.453125" style="115"/>
    <col min="7" max="7" width="21.1796875" style="115" customWidth="1"/>
  </cols>
  <sheetData>
    <row r="1" spans="1:53" ht="15.75" customHeight="1">
      <c r="A1" s="110" t="s">
        <v>2346</v>
      </c>
      <c r="B1" s="288" t="s">
        <v>2347</v>
      </c>
      <c r="C1" s="110" t="s">
        <v>2348</v>
      </c>
      <c r="D1" s="110" t="s">
        <v>2349</v>
      </c>
      <c r="E1" s="110" t="s">
        <v>2350</v>
      </c>
      <c r="F1" s="110" t="s">
        <v>2351</v>
      </c>
      <c r="G1" s="110" t="s">
        <v>2352</v>
      </c>
      <c r="H1" s="110" t="s">
        <v>2353</v>
      </c>
      <c r="I1" s="110" t="s">
        <v>2354</v>
      </c>
      <c r="J1" s="518" t="s">
        <v>2355</v>
      </c>
      <c r="K1" s="115"/>
      <c r="L1" s="40" t="s">
        <v>2356</v>
      </c>
      <c r="M1" s="40" t="s">
        <v>39</v>
      </c>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row>
    <row r="2" spans="1:53" ht="15.75" customHeight="1">
      <c r="A2" s="40" t="s">
        <v>40</v>
      </c>
      <c r="B2" s="282">
        <v>1</v>
      </c>
      <c r="C2" s="115">
        <v>1</v>
      </c>
      <c r="D2" s="115">
        <v>1830</v>
      </c>
      <c r="E2" s="115">
        <v>6</v>
      </c>
      <c r="F2" s="115">
        <v>30</v>
      </c>
      <c r="G2" s="115">
        <v>31</v>
      </c>
      <c r="H2" s="115" t="s">
        <v>2357</v>
      </c>
      <c r="I2" s="115" t="s">
        <v>2358</v>
      </c>
      <c r="J2" s="115" t="s">
        <v>2357</v>
      </c>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row>
    <row r="3" spans="1:53" ht="15.75" customHeight="1">
      <c r="A3" s="40" t="s">
        <v>42</v>
      </c>
      <c r="B3" s="282">
        <v>1</v>
      </c>
      <c r="C3" s="115">
        <v>2</v>
      </c>
      <c r="D3" s="115"/>
      <c r="E3" s="115">
        <v>1</v>
      </c>
      <c r="F3" s="115" t="s">
        <v>715</v>
      </c>
      <c r="G3" s="115" t="s">
        <v>1280</v>
      </c>
      <c r="H3" s="115" t="s">
        <v>2357</v>
      </c>
      <c r="I3" s="115" t="s">
        <v>2359</v>
      </c>
      <c r="J3" s="115" t="s">
        <v>2357</v>
      </c>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row>
    <row r="4" spans="1:53" ht="15.75" customHeight="1">
      <c r="A4" s="40" t="s">
        <v>42</v>
      </c>
      <c r="B4" s="282">
        <v>2</v>
      </c>
      <c r="C4" s="115">
        <v>3</v>
      </c>
      <c r="D4" s="115"/>
      <c r="E4" s="115">
        <v>1</v>
      </c>
      <c r="F4" s="115" t="s">
        <v>1351</v>
      </c>
      <c r="G4" s="115">
        <v>39</v>
      </c>
      <c r="H4" s="115" t="s">
        <v>2357</v>
      </c>
      <c r="I4" s="115" t="s">
        <v>277</v>
      </c>
      <c r="J4" s="115" t="s">
        <v>2357</v>
      </c>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row>
    <row r="5" spans="1:53" ht="15.75" customHeight="1">
      <c r="A5" s="40" t="s">
        <v>42</v>
      </c>
      <c r="B5" s="282">
        <v>3</v>
      </c>
      <c r="C5" s="115">
        <v>4</v>
      </c>
      <c r="D5" s="115"/>
      <c r="E5" s="115">
        <v>1</v>
      </c>
      <c r="F5" s="115">
        <v>35</v>
      </c>
      <c r="G5" s="115">
        <v>35</v>
      </c>
      <c r="H5" s="115" t="s">
        <v>2357</v>
      </c>
      <c r="I5" s="115" t="s">
        <v>2360</v>
      </c>
      <c r="J5" s="115" t="s">
        <v>2357</v>
      </c>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row>
    <row r="6" spans="1:53" ht="15.75" customHeight="1">
      <c r="A6" s="40" t="s">
        <v>47</v>
      </c>
      <c r="B6" s="282">
        <v>1</v>
      </c>
      <c r="C6" s="115">
        <v>5</v>
      </c>
      <c r="D6" s="115"/>
      <c r="E6" s="115"/>
      <c r="F6" s="115">
        <v>32</v>
      </c>
      <c r="H6" s="115" t="s">
        <v>2357</v>
      </c>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row>
    <row r="7" spans="1:53" ht="15.75" customHeight="1">
      <c r="A7" s="40" t="s">
        <v>47</v>
      </c>
      <c r="B7" s="282">
        <v>2</v>
      </c>
      <c r="C7" s="115">
        <v>6</v>
      </c>
      <c r="D7" s="115"/>
      <c r="E7" s="115"/>
      <c r="F7" s="115">
        <v>34</v>
      </c>
      <c r="H7" s="115" t="s">
        <v>2357</v>
      </c>
      <c r="I7" s="115" t="s">
        <v>19</v>
      </c>
      <c r="J7" s="115" t="s">
        <v>2357</v>
      </c>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row>
    <row r="8" spans="1:53" ht="15.75" customHeight="1">
      <c r="A8" s="40" t="s">
        <v>47</v>
      </c>
      <c r="B8" s="282">
        <v>3</v>
      </c>
      <c r="C8" s="115">
        <v>7</v>
      </c>
      <c r="D8" s="115"/>
      <c r="E8" s="115"/>
      <c r="F8" s="115" t="s">
        <v>2361</v>
      </c>
      <c r="H8" s="115" t="s">
        <v>2357</v>
      </c>
      <c r="I8" s="115" t="s">
        <v>2362</v>
      </c>
      <c r="J8" s="115" t="s">
        <v>2357</v>
      </c>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row>
    <row r="9" spans="1:53" ht="15.75" customHeight="1">
      <c r="A9" s="40" t="s">
        <v>47</v>
      </c>
      <c r="B9" s="282">
        <v>4</v>
      </c>
      <c r="C9" s="115">
        <v>8</v>
      </c>
      <c r="D9" s="115"/>
      <c r="E9" s="115"/>
      <c r="F9" s="115">
        <v>35</v>
      </c>
      <c r="H9" s="115" t="s">
        <v>2357</v>
      </c>
      <c r="I9" s="115" t="s">
        <v>2363</v>
      </c>
      <c r="J9" s="115" t="s">
        <v>2357</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row>
    <row r="10" spans="1:53" ht="15.75" customHeight="1">
      <c r="A10" s="40" t="s">
        <v>47</v>
      </c>
      <c r="B10" s="282">
        <v>5</v>
      </c>
      <c r="C10" s="115">
        <v>9</v>
      </c>
      <c r="D10" s="115"/>
      <c r="E10" s="115"/>
      <c r="F10" s="115" t="s">
        <v>735</v>
      </c>
      <c r="H10" s="115" t="s">
        <v>2357</v>
      </c>
      <c r="I10" s="115"/>
      <c r="J10" s="115" t="s">
        <v>2357</v>
      </c>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row>
    <row r="11" spans="1:53" ht="15.75" customHeight="1">
      <c r="A11" s="40" t="s">
        <v>47</v>
      </c>
      <c r="B11" s="282">
        <v>6</v>
      </c>
      <c r="C11" s="115">
        <v>10</v>
      </c>
      <c r="D11" s="115"/>
      <c r="E11" s="115"/>
      <c r="F11" s="115">
        <v>36</v>
      </c>
      <c r="H11" s="115" t="s">
        <v>2357</v>
      </c>
      <c r="I11" s="115"/>
      <c r="J11" s="115" t="s">
        <v>2357</v>
      </c>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row>
    <row r="12" spans="1:53" ht="15.75" customHeight="1">
      <c r="A12" s="40" t="s">
        <v>47</v>
      </c>
      <c r="B12" s="282">
        <v>7</v>
      </c>
      <c r="C12" s="115">
        <v>11</v>
      </c>
      <c r="D12" s="115"/>
      <c r="E12" s="115"/>
      <c r="F12" s="115" t="s">
        <v>2364</v>
      </c>
      <c r="H12" s="115" t="s">
        <v>2357</v>
      </c>
      <c r="I12" s="115" t="s">
        <v>2363</v>
      </c>
      <c r="J12" s="115" t="s">
        <v>2357</v>
      </c>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row>
    <row r="13" spans="1:53" ht="15.75" customHeight="1">
      <c r="A13" s="40" t="s">
        <v>47</v>
      </c>
      <c r="B13" s="282">
        <v>8</v>
      </c>
      <c r="C13" s="115">
        <v>12</v>
      </c>
      <c r="D13" s="115"/>
      <c r="E13" s="115"/>
      <c r="F13" s="115">
        <v>37</v>
      </c>
      <c r="H13" s="115" t="s">
        <v>2357</v>
      </c>
      <c r="I13" s="115" t="s">
        <v>2363</v>
      </c>
      <c r="J13" s="115" t="s">
        <v>2357</v>
      </c>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row>
    <row r="14" spans="1:53" ht="15.75" customHeight="1">
      <c r="A14" s="40" t="s">
        <v>47</v>
      </c>
      <c r="B14" s="282">
        <v>9</v>
      </c>
      <c r="C14" s="115">
        <v>13</v>
      </c>
      <c r="D14" s="115"/>
      <c r="E14" s="115"/>
      <c r="F14" s="115">
        <v>38</v>
      </c>
      <c r="H14" s="115" t="s">
        <v>2357</v>
      </c>
      <c r="I14" s="115"/>
      <c r="J14" s="115" t="s">
        <v>2357</v>
      </c>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row>
    <row r="15" spans="1:53" ht="15.75" customHeight="1">
      <c r="A15" s="40" t="s">
        <v>47</v>
      </c>
      <c r="B15" s="282">
        <v>10</v>
      </c>
      <c r="C15" s="115">
        <v>14</v>
      </c>
      <c r="D15" s="115"/>
      <c r="E15" s="115"/>
      <c r="F15" s="115" t="s">
        <v>2039</v>
      </c>
      <c r="H15" s="115" t="s">
        <v>2357</v>
      </c>
      <c r="I15" s="115"/>
      <c r="J15" s="115" t="s">
        <v>2357</v>
      </c>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row>
    <row r="16" spans="1:53" ht="15.75" customHeight="1">
      <c r="A16" s="40" t="s">
        <v>52</v>
      </c>
      <c r="B16" s="282">
        <v>1</v>
      </c>
      <c r="C16" s="115">
        <v>15</v>
      </c>
      <c r="D16" s="115"/>
      <c r="E16" s="115">
        <v>4</v>
      </c>
      <c r="F16" s="115">
        <v>35</v>
      </c>
      <c r="H16" s="115" t="s">
        <v>2357</v>
      </c>
      <c r="I16" s="115" t="s">
        <v>1960</v>
      </c>
      <c r="J16" s="115" t="s">
        <v>2357</v>
      </c>
      <c r="K16" s="540"/>
      <c r="L16" s="535"/>
      <c r="M16" s="535"/>
      <c r="N16" s="535"/>
      <c r="O16" s="535"/>
      <c r="P16" s="535"/>
      <c r="Q16" s="535"/>
      <c r="R16" s="535"/>
      <c r="S16" s="535"/>
      <c r="T16" s="535"/>
      <c r="U16" s="535"/>
      <c r="V16" s="535"/>
      <c r="W16" s="535"/>
      <c r="X16" s="535"/>
      <c r="Y16" s="535"/>
      <c r="Z16" s="535"/>
      <c r="AA16" s="535"/>
      <c r="AB16" s="535"/>
      <c r="AC16" s="53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row>
    <row r="17" spans="1:53" ht="15.75" customHeight="1">
      <c r="A17" s="40" t="s">
        <v>58</v>
      </c>
      <c r="B17" s="282">
        <v>1</v>
      </c>
      <c r="C17" s="115">
        <v>16</v>
      </c>
      <c r="D17" s="115">
        <v>2870</v>
      </c>
      <c r="E17" s="115">
        <v>1</v>
      </c>
      <c r="F17" s="115" t="s">
        <v>2040</v>
      </c>
      <c r="G17" s="115" t="s">
        <v>2040</v>
      </c>
      <c r="H17" s="115" t="s">
        <v>2357</v>
      </c>
      <c r="I17" s="115" t="s">
        <v>2365</v>
      </c>
      <c r="J17" s="115" t="s">
        <v>2366</v>
      </c>
      <c r="K17" s="539"/>
      <c r="L17" s="53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row>
    <row r="18" spans="1:53" ht="15.75" customHeight="1">
      <c r="A18" s="40" t="s">
        <v>58</v>
      </c>
      <c r="B18" s="282">
        <v>2</v>
      </c>
      <c r="C18" s="115">
        <v>17</v>
      </c>
      <c r="D18" s="115">
        <v>3730</v>
      </c>
      <c r="E18" s="115">
        <v>6</v>
      </c>
      <c r="F18" s="115" t="s">
        <v>2184</v>
      </c>
      <c r="G18" s="115" t="s">
        <v>2039</v>
      </c>
      <c r="H18" s="115" t="s">
        <v>2357</v>
      </c>
      <c r="I18" s="115" t="s">
        <v>2367</v>
      </c>
      <c r="J18" s="115" t="s">
        <v>2366</v>
      </c>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row>
    <row r="19" spans="1:53" ht="15.75" customHeight="1">
      <c r="A19" s="40" t="s">
        <v>58</v>
      </c>
      <c r="B19" s="282">
        <v>3</v>
      </c>
      <c r="C19" s="115">
        <v>18</v>
      </c>
      <c r="D19" s="115">
        <v>3820</v>
      </c>
      <c r="E19" s="115">
        <v>4</v>
      </c>
      <c r="F19" s="115">
        <v>36</v>
      </c>
      <c r="G19" s="115">
        <v>36</v>
      </c>
      <c r="H19" s="115" t="s">
        <v>2357</v>
      </c>
      <c r="I19" s="115" t="s">
        <v>2368</v>
      </c>
      <c r="J19" s="115" t="s">
        <v>2366</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row>
    <row r="20" spans="1:53" ht="15.75" customHeight="1">
      <c r="A20" s="40" t="s">
        <v>58</v>
      </c>
      <c r="B20" s="282">
        <v>4</v>
      </c>
      <c r="C20" s="115">
        <v>19</v>
      </c>
      <c r="D20" s="115">
        <v>1880</v>
      </c>
      <c r="E20" s="115">
        <v>3</v>
      </c>
      <c r="F20" s="115" t="s">
        <v>669</v>
      </c>
      <c r="G20" s="115" t="s">
        <v>669</v>
      </c>
      <c r="H20" s="115" t="s">
        <v>2357</v>
      </c>
      <c r="I20" s="115" t="s">
        <v>2369</v>
      </c>
      <c r="J20" s="115" t="s">
        <v>2366</v>
      </c>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row>
    <row r="21" spans="1:53" ht="15.75" customHeight="1">
      <c r="A21" s="40" t="s">
        <v>58</v>
      </c>
      <c r="B21" s="282">
        <v>5</v>
      </c>
      <c r="C21" s="115">
        <v>20</v>
      </c>
      <c r="D21" s="115">
        <v>2970</v>
      </c>
      <c r="E21" s="115">
        <v>1</v>
      </c>
      <c r="F21" s="115" t="s">
        <v>2370</v>
      </c>
      <c r="G21" s="115" t="s">
        <v>2370</v>
      </c>
      <c r="H21" s="115" t="s">
        <v>2357</v>
      </c>
      <c r="I21" s="115" t="s">
        <v>2363</v>
      </c>
      <c r="J21" s="115" t="s">
        <v>2366</v>
      </c>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row>
    <row r="22" spans="1:53" ht="15.75" customHeight="1">
      <c r="A22" s="40" t="s">
        <v>58</v>
      </c>
      <c r="B22" s="282">
        <v>6</v>
      </c>
      <c r="C22" s="115">
        <v>21</v>
      </c>
      <c r="D22" s="115">
        <v>3040</v>
      </c>
      <c r="E22" s="115">
        <v>4</v>
      </c>
      <c r="F22" s="115" t="s">
        <v>2371</v>
      </c>
      <c r="G22" s="115" t="s">
        <v>2371</v>
      </c>
      <c r="H22" s="115" t="s">
        <v>2357</v>
      </c>
      <c r="I22" s="115" t="s">
        <v>2372</v>
      </c>
      <c r="J22" s="115" t="s">
        <v>2366</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row>
    <row r="23" spans="1:53" ht="15.75" customHeight="1">
      <c r="A23" s="40" t="s">
        <v>58</v>
      </c>
      <c r="B23" s="282">
        <v>7</v>
      </c>
      <c r="C23" s="115">
        <v>22</v>
      </c>
      <c r="D23" s="115">
        <v>2460</v>
      </c>
      <c r="E23" s="115">
        <v>2</v>
      </c>
      <c r="F23" s="115" t="s">
        <v>669</v>
      </c>
      <c r="G23" s="115" t="s">
        <v>669</v>
      </c>
      <c r="H23" s="115" t="s">
        <v>2357</v>
      </c>
      <c r="I23" s="115" t="s">
        <v>19</v>
      </c>
      <c r="J23" s="115" t="s">
        <v>2366</v>
      </c>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row>
    <row r="24" spans="1:53" ht="15.75" customHeight="1">
      <c r="A24" s="40" t="s">
        <v>58</v>
      </c>
      <c r="B24" s="282">
        <v>8</v>
      </c>
      <c r="C24" s="115">
        <v>23</v>
      </c>
      <c r="D24" s="115">
        <v>2800</v>
      </c>
      <c r="E24" s="115">
        <v>2</v>
      </c>
      <c r="F24" s="115">
        <v>38</v>
      </c>
      <c r="G24" s="115">
        <v>38</v>
      </c>
      <c r="H24" s="115" t="s">
        <v>2357</v>
      </c>
      <c r="I24" s="115" t="s">
        <v>2363</v>
      </c>
      <c r="J24" s="115" t="s">
        <v>2366</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row>
    <row r="25" spans="1:53" ht="15.75" customHeight="1">
      <c r="A25" s="40" t="s">
        <v>58</v>
      </c>
      <c r="B25" s="282">
        <v>9</v>
      </c>
      <c r="C25" s="115">
        <v>24</v>
      </c>
      <c r="D25" s="115">
        <v>3530</v>
      </c>
      <c r="E25" s="115">
        <v>7</v>
      </c>
      <c r="F25" s="115" t="s">
        <v>2196</v>
      </c>
      <c r="G25" s="115" t="s">
        <v>2196</v>
      </c>
      <c r="H25" s="115" t="s">
        <v>2357</v>
      </c>
      <c r="I25" s="115" t="s">
        <v>19</v>
      </c>
      <c r="J25" s="115" t="s">
        <v>2366</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row>
    <row r="26" spans="1:53" ht="15.75" customHeight="1">
      <c r="A26" s="40" t="s">
        <v>63</v>
      </c>
      <c r="B26" s="282">
        <v>1</v>
      </c>
      <c r="C26" s="115">
        <v>25</v>
      </c>
      <c r="D26" s="115">
        <v>2450</v>
      </c>
      <c r="E26" s="115"/>
      <c r="G26" s="115" t="s">
        <v>659</v>
      </c>
      <c r="H26" s="115"/>
      <c r="I26" s="539" t="s">
        <v>2373</v>
      </c>
      <c r="J26" s="535"/>
      <c r="K26" s="539"/>
      <c r="L26" s="535"/>
      <c r="M26" s="53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row>
    <row r="27" spans="1:53" ht="15.75" customHeight="1">
      <c r="A27" s="40" t="s">
        <v>63</v>
      </c>
      <c r="B27" s="282">
        <v>2</v>
      </c>
      <c r="C27" s="115">
        <v>26</v>
      </c>
      <c r="D27" s="115">
        <v>2050</v>
      </c>
      <c r="E27" s="115"/>
      <c r="G27" s="115" t="s">
        <v>2374</v>
      </c>
      <c r="H27" s="115"/>
      <c r="I27" s="115" t="s">
        <v>19</v>
      </c>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row>
    <row r="28" spans="1:53" ht="15.75" customHeight="1">
      <c r="A28" s="40" t="s">
        <v>63</v>
      </c>
      <c r="B28" s="282">
        <v>3</v>
      </c>
      <c r="C28" s="115">
        <v>27</v>
      </c>
      <c r="D28" s="115">
        <v>2350</v>
      </c>
      <c r="E28" s="115"/>
      <c r="G28" s="115" t="s">
        <v>1454</v>
      </c>
      <c r="H28" s="115"/>
      <c r="I28" s="115" t="s">
        <v>19</v>
      </c>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row>
    <row r="29" spans="1:53" ht="15.75" customHeight="1">
      <c r="A29" s="40" t="s">
        <v>63</v>
      </c>
      <c r="B29" s="282">
        <v>4</v>
      </c>
      <c r="C29" s="115">
        <v>28</v>
      </c>
      <c r="D29" s="115">
        <v>2200</v>
      </c>
      <c r="E29" s="115"/>
      <c r="G29" s="115" t="s">
        <v>910</v>
      </c>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row>
    <row r="30" spans="1:53" ht="15.75" customHeight="1">
      <c r="A30" s="40" t="s">
        <v>63</v>
      </c>
      <c r="B30" s="282">
        <v>5</v>
      </c>
      <c r="C30" s="115">
        <v>29</v>
      </c>
      <c r="D30" s="115">
        <v>3030</v>
      </c>
      <c r="E30" s="115"/>
      <c r="G30" s="115">
        <v>39</v>
      </c>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row>
    <row r="31" spans="1:53" ht="15.75" customHeight="1">
      <c r="A31" s="40" t="s">
        <v>63</v>
      </c>
      <c r="B31" s="282">
        <v>6</v>
      </c>
      <c r="C31" s="115">
        <v>30</v>
      </c>
      <c r="D31" s="115">
        <v>3800</v>
      </c>
      <c r="E31" s="115"/>
      <c r="G31" s="115">
        <v>37</v>
      </c>
      <c r="H31" s="115"/>
      <c r="I31" s="115" t="s">
        <v>1183</v>
      </c>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row>
    <row r="32" spans="1:53" ht="15.75" customHeight="1">
      <c r="A32" s="40" t="s">
        <v>63</v>
      </c>
      <c r="B32" s="282">
        <v>7</v>
      </c>
      <c r="C32" s="115">
        <v>31</v>
      </c>
      <c r="D32" s="115">
        <v>2300</v>
      </c>
      <c r="E32" s="115"/>
      <c r="G32" s="115" t="s">
        <v>916</v>
      </c>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row>
    <row r="33" spans="1:53" ht="15.75" customHeight="1">
      <c r="A33" s="40" t="s">
        <v>63</v>
      </c>
      <c r="B33" s="282" t="s">
        <v>2375</v>
      </c>
      <c r="C33" s="115">
        <v>32</v>
      </c>
      <c r="D33" s="115">
        <v>1520</v>
      </c>
      <c r="E33" s="115"/>
      <c r="G33" s="115">
        <v>31</v>
      </c>
      <c r="H33" s="115"/>
      <c r="I33" s="115" t="s">
        <v>19</v>
      </c>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row>
    <row r="34" spans="1:53" ht="15.75" customHeight="1">
      <c r="A34" s="40" t="s">
        <v>63</v>
      </c>
      <c r="B34" s="282" t="s">
        <v>2376</v>
      </c>
      <c r="C34" s="115">
        <v>33</v>
      </c>
      <c r="D34" s="115">
        <v>1720</v>
      </c>
      <c r="E34" s="115"/>
      <c r="G34" s="115">
        <v>31</v>
      </c>
      <c r="H34" s="115"/>
      <c r="I34" s="115" t="s">
        <v>19</v>
      </c>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row>
    <row r="35" spans="1:53" ht="15.75" customHeight="1">
      <c r="A35" s="40" t="s">
        <v>63</v>
      </c>
      <c r="B35" s="282">
        <v>10</v>
      </c>
      <c r="C35" s="115">
        <v>34</v>
      </c>
      <c r="D35" s="115">
        <v>2810</v>
      </c>
      <c r="E35" s="115"/>
      <c r="G35" s="115">
        <v>39</v>
      </c>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row>
    <row r="36" spans="1:53" ht="15.75" customHeight="1">
      <c r="A36" s="40" t="s">
        <v>67</v>
      </c>
      <c r="B36" s="282">
        <v>1</v>
      </c>
      <c r="C36" s="115">
        <v>35</v>
      </c>
      <c r="D36" s="115">
        <v>3400</v>
      </c>
      <c r="E36" s="115">
        <v>5</v>
      </c>
      <c r="F36" s="115" t="s">
        <v>735</v>
      </c>
      <c r="G36" s="115" t="s">
        <v>2151</v>
      </c>
      <c r="H36" s="115"/>
      <c r="I36" s="115"/>
      <c r="J36" s="115" t="s">
        <v>2377</v>
      </c>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row>
    <row r="37" spans="1:53" ht="15.75" customHeight="1">
      <c r="A37" s="40" t="s">
        <v>67</v>
      </c>
      <c r="B37" s="282">
        <v>2</v>
      </c>
      <c r="C37" s="115">
        <v>36</v>
      </c>
      <c r="D37" s="115">
        <v>2890</v>
      </c>
      <c r="E37" s="115">
        <v>5</v>
      </c>
      <c r="F37" s="115" t="s">
        <v>735</v>
      </c>
      <c r="G37" s="115" t="s">
        <v>2378</v>
      </c>
      <c r="H37" s="115" t="s">
        <v>2357</v>
      </c>
      <c r="I37" s="115" t="s">
        <v>2379</v>
      </c>
      <c r="J37" s="115" t="s">
        <v>2377</v>
      </c>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row>
    <row r="38" spans="1:53" ht="15.75" customHeight="1">
      <c r="A38" s="40" t="s">
        <v>71</v>
      </c>
      <c r="B38" s="282">
        <v>1</v>
      </c>
      <c r="C38" s="115">
        <v>37</v>
      </c>
      <c r="D38" s="115"/>
      <c r="E38" s="115"/>
      <c r="H38" s="115" t="s">
        <v>2357</v>
      </c>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row>
    <row r="39" spans="1:53" ht="15.75" customHeight="1">
      <c r="A39" s="40" t="s">
        <v>71</v>
      </c>
      <c r="B39" s="282">
        <v>2</v>
      </c>
      <c r="C39" s="115">
        <v>38</v>
      </c>
      <c r="D39" s="115"/>
      <c r="E39" s="115"/>
      <c r="H39" s="115" t="s">
        <v>2357</v>
      </c>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row>
    <row r="40" spans="1:53" ht="15.75" customHeight="1">
      <c r="A40" s="40" t="s">
        <v>71</v>
      </c>
      <c r="B40" s="282">
        <v>3</v>
      </c>
      <c r="C40" s="115">
        <v>39</v>
      </c>
      <c r="D40" s="115"/>
      <c r="E40" s="115"/>
      <c r="H40" s="115" t="s">
        <v>2357</v>
      </c>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row>
    <row r="41" spans="1:53" ht="15.75" customHeight="1">
      <c r="A41" s="40" t="s">
        <v>71</v>
      </c>
      <c r="B41" s="282">
        <v>4</v>
      </c>
      <c r="C41" s="115">
        <v>40</v>
      </c>
      <c r="D41" s="115"/>
      <c r="E41" s="115">
        <v>3</v>
      </c>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row>
    <row r="42" spans="1:53" ht="15.75" customHeight="1">
      <c r="A42" s="40" t="s">
        <v>71</v>
      </c>
      <c r="B42" s="282">
        <v>5</v>
      </c>
      <c r="C42" s="115">
        <v>41</v>
      </c>
      <c r="D42" s="115"/>
      <c r="E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row>
    <row r="43" spans="1:53" ht="15.75" customHeight="1">
      <c r="A43" s="40" t="s">
        <v>71</v>
      </c>
      <c r="B43" s="282">
        <v>6</v>
      </c>
      <c r="C43" s="115">
        <v>42</v>
      </c>
      <c r="D43" s="115"/>
      <c r="E43" s="115">
        <v>6</v>
      </c>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row>
    <row r="44" spans="1:53" ht="15.75" customHeight="1">
      <c r="A44" s="40" t="s">
        <v>71</v>
      </c>
      <c r="B44" s="282">
        <v>7</v>
      </c>
      <c r="C44" s="115">
        <v>43</v>
      </c>
      <c r="D44" s="115"/>
      <c r="E44" s="115">
        <v>4</v>
      </c>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row>
    <row r="45" spans="1:53" ht="15.75" customHeight="1">
      <c r="A45" s="40" t="s">
        <v>71</v>
      </c>
      <c r="B45" s="282">
        <v>8</v>
      </c>
      <c r="C45" s="115">
        <v>44</v>
      </c>
      <c r="D45" s="115"/>
      <c r="E45" s="115">
        <v>5</v>
      </c>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row>
    <row r="46" spans="1:53" ht="15.75" customHeight="1">
      <c r="A46" s="40" t="s">
        <v>71</v>
      </c>
      <c r="B46" s="282">
        <v>9</v>
      </c>
      <c r="C46" s="115">
        <v>45</v>
      </c>
      <c r="D46" s="115"/>
      <c r="E46" s="115">
        <v>0</v>
      </c>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row>
    <row r="47" spans="1:53" ht="15.75" customHeight="1">
      <c r="A47" s="40" t="s">
        <v>71</v>
      </c>
      <c r="B47" s="282">
        <v>10</v>
      </c>
      <c r="C47" s="115">
        <v>46</v>
      </c>
      <c r="D47" s="115"/>
      <c r="E47" s="115">
        <v>5</v>
      </c>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row>
    <row r="48" spans="1:53" ht="15.75" customHeight="1">
      <c r="A48" s="40" t="s">
        <v>71</v>
      </c>
      <c r="B48" s="282">
        <v>11</v>
      </c>
      <c r="C48" s="115">
        <v>47</v>
      </c>
      <c r="D48" s="115"/>
      <c r="E48" s="115">
        <v>1</v>
      </c>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row>
    <row r="49" spans="1:53" ht="15.75" customHeight="1">
      <c r="A49" s="40" t="s">
        <v>71</v>
      </c>
      <c r="B49" s="282">
        <v>12</v>
      </c>
      <c r="C49" s="115">
        <v>48</v>
      </c>
      <c r="D49" s="115"/>
      <c r="E49" s="115" t="s">
        <v>2380</v>
      </c>
      <c r="H49" s="115" t="s">
        <v>1960</v>
      </c>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row>
    <row r="50" spans="1:53" ht="15.75" customHeight="1">
      <c r="A50" s="40" t="s">
        <v>71</v>
      </c>
      <c r="B50" s="282">
        <v>13</v>
      </c>
      <c r="C50" s="115">
        <v>49</v>
      </c>
      <c r="D50" s="115"/>
      <c r="E50" s="115" t="s">
        <v>2380</v>
      </c>
      <c r="H50" s="115" t="s">
        <v>1960</v>
      </c>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row>
    <row r="51" spans="1:53" ht="15.75" customHeight="1">
      <c r="A51" s="40" t="s">
        <v>71</v>
      </c>
      <c r="B51" s="282">
        <v>14</v>
      </c>
      <c r="C51" s="115">
        <v>50</v>
      </c>
      <c r="D51" s="115"/>
      <c r="E51" s="115" t="s">
        <v>2380</v>
      </c>
      <c r="H51" s="115" t="s">
        <v>1960</v>
      </c>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row>
    <row r="52" spans="1:53" ht="15.75" customHeight="1">
      <c r="A52" s="40" t="s">
        <v>71</v>
      </c>
      <c r="B52" s="282">
        <v>15</v>
      </c>
      <c r="C52" s="115">
        <v>51</v>
      </c>
      <c r="D52" s="115"/>
      <c r="E52" s="115" t="s">
        <v>2380</v>
      </c>
      <c r="H52" s="115" t="s">
        <v>1960</v>
      </c>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row>
    <row r="53" spans="1:53" ht="15.75" customHeight="1">
      <c r="A53" s="40" t="s">
        <v>76</v>
      </c>
      <c r="B53" s="282" t="s">
        <v>2381</v>
      </c>
      <c r="C53" s="115" t="s">
        <v>2381</v>
      </c>
      <c r="D53" s="115"/>
      <c r="E53" s="115"/>
      <c r="H53" s="115" t="s">
        <v>2382</v>
      </c>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row>
    <row r="54" spans="1:53" ht="15.75" customHeight="1">
      <c r="A54" s="40" t="s">
        <v>78</v>
      </c>
      <c r="B54" s="282">
        <v>1</v>
      </c>
      <c r="C54" s="115">
        <v>52</v>
      </c>
      <c r="D54" s="115"/>
      <c r="E54" s="115"/>
      <c r="H54" s="115"/>
      <c r="I54" s="539" t="s">
        <v>2383</v>
      </c>
      <c r="J54" s="535"/>
      <c r="K54" s="539"/>
      <c r="L54" s="535"/>
      <c r="M54" s="535"/>
      <c r="N54" s="535"/>
      <c r="O54" s="535"/>
      <c r="P54" s="535"/>
      <c r="Q54" s="535"/>
      <c r="R54" s="53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row>
    <row r="55" spans="1:53" ht="15.75" customHeight="1">
      <c r="A55" s="40" t="s">
        <v>78</v>
      </c>
      <c r="B55" s="282">
        <v>2</v>
      </c>
      <c r="C55" s="115">
        <v>53</v>
      </c>
      <c r="D55" s="115"/>
      <c r="E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row>
    <row r="56" spans="1:53" ht="15.75" customHeight="1">
      <c r="A56" s="40" t="s">
        <v>78</v>
      </c>
      <c r="B56" s="282">
        <v>3</v>
      </c>
      <c r="C56" s="115">
        <v>54</v>
      </c>
      <c r="D56" s="115"/>
      <c r="E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row>
    <row r="57" spans="1:53" ht="15.75" customHeight="1">
      <c r="A57" s="40" t="s">
        <v>78</v>
      </c>
      <c r="B57" s="282">
        <v>4</v>
      </c>
      <c r="C57" s="115">
        <v>55</v>
      </c>
      <c r="D57" s="115"/>
      <c r="E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row>
    <row r="58" spans="1:53" ht="15.75" customHeight="1">
      <c r="A58" s="40" t="s">
        <v>78</v>
      </c>
      <c r="B58" s="282">
        <v>5</v>
      </c>
      <c r="C58" s="115">
        <v>56</v>
      </c>
      <c r="D58" s="115"/>
      <c r="E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row>
    <row r="59" spans="1:53" ht="15.75" customHeight="1">
      <c r="A59" s="40" t="s">
        <v>78</v>
      </c>
      <c r="B59" s="282">
        <v>6</v>
      </c>
      <c r="C59" s="115">
        <v>57</v>
      </c>
      <c r="D59" s="115"/>
      <c r="E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row>
    <row r="60" spans="1:53" ht="15.75" customHeight="1">
      <c r="A60" s="40" t="s">
        <v>78</v>
      </c>
      <c r="B60" s="282">
        <v>7</v>
      </c>
      <c r="C60" s="115">
        <v>58</v>
      </c>
      <c r="D60" s="115"/>
      <c r="E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row>
    <row r="61" spans="1:53" ht="15.75" customHeight="1">
      <c r="A61" s="40" t="s">
        <v>78</v>
      </c>
      <c r="B61" s="282">
        <v>8</v>
      </c>
      <c r="C61" s="115">
        <v>59</v>
      </c>
      <c r="D61" s="115"/>
      <c r="E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row>
    <row r="62" spans="1:53" ht="15.75" customHeight="1">
      <c r="A62" s="40" t="s">
        <v>78</v>
      </c>
      <c r="B62" s="282">
        <v>9</v>
      </c>
      <c r="C62" s="115">
        <v>60</v>
      </c>
      <c r="D62" s="115"/>
      <c r="E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row>
    <row r="63" spans="1:53" ht="15.75" customHeight="1">
      <c r="A63" s="40" t="s">
        <v>78</v>
      </c>
      <c r="B63" s="282">
        <v>10</v>
      </c>
      <c r="C63" s="115">
        <v>61</v>
      </c>
      <c r="D63" s="115"/>
      <c r="E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row>
    <row r="64" spans="1:53" ht="15.75" customHeight="1">
      <c r="A64" s="40" t="s">
        <v>78</v>
      </c>
      <c r="B64" s="282">
        <v>11</v>
      </c>
      <c r="C64" s="115">
        <v>62</v>
      </c>
      <c r="D64" s="115"/>
      <c r="E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row>
    <row r="65" spans="1:53" ht="15.75" customHeight="1">
      <c r="A65" s="40" t="s">
        <v>78</v>
      </c>
      <c r="B65" s="282">
        <v>12</v>
      </c>
      <c r="C65" s="115">
        <v>63</v>
      </c>
      <c r="D65" s="115"/>
      <c r="E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row>
    <row r="66" spans="1:53" ht="15.75" customHeight="1">
      <c r="A66" s="40" t="s">
        <v>78</v>
      </c>
      <c r="B66" s="282">
        <v>13</v>
      </c>
      <c r="C66" s="115">
        <v>64</v>
      </c>
      <c r="D66" s="115"/>
      <c r="E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row>
    <row r="67" spans="1:53" ht="15.75" customHeight="1">
      <c r="A67" s="40" t="s">
        <v>78</v>
      </c>
      <c r="B67" s="282">
        <v>14</v>
      </c>
      <c r="C67" s="115">
        <v>65</v>
      </c>
      <c r="D67" s="115"/>
      <c r="E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row>
    <row r="68" spans="1:53" ht="15.75" customHeight="1">
      <c r="A68" s="40" t="s">
        <v>78</v>
      </c>
      <c r="B68" s="282">
        <v>15</v>
      </c>
      <c r="C68" s="115">
        <v>66</v>
      </c>
      <c r="D68" s="115"/>
      <c r="E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row>
    <row r="69" spans="1:53" ht="15.75" customHeight="1">
      <c r="A69" s="40" t="s">
        <v>78</v>
      </c>
      <c r="B69" s="282" t="s">
        <v>2384</v>
      </c>
      <c r="C69" s="115">
        <v>67</v>
      </c>
      <c r="D69" s="115"/>
      <c r="E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row>
    <row r="70" spans="1:53" ht="15.75" customHeight="1">
      <c r="A70" s="40" t="s">
        <v>78</v>
      </c>
      <c r="B70" s="282" t="s">
        <v>2385</v>
      </c>
      <c r="C70" s="115">
        <v>68</v>
      </c>
      <c r="D70" s="115"/>
      <c r="E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row>
    <row r="71" spans="1:53" ht="15.75" customHeight="1">
      <c r="A71" s="40" t="s">
        <v>81</v>
      </c>
      <c r="B71" s="282">
        <v>1</v>
      </c>
      <c r="C71" s="115">
        <v>69</v>
      </c>
      <c r="D71" s="115">
        <v>3250</v>
      </c>
      <c r="E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row>
    <row r="72" spans="1:53" ht="15.75" customHeight="1">
      <c r="A72" s="40" t="s">
        <v>81</v>
      </c>
      <c r="B72" s="282">
        <v>2</v>
      </c>
      <c r="C72" s="115">
        <v>70</v>
      </c>
      <c r="D72" s="115">
        <v>3350</v>
      </c>
      <c r="E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row>
    <row r="73" spans="1:53" ht="15.75" customHeight="1">
      <c r="A73" s="40" t="s">
        <v>81</v>
      </c>
      <c r="B73" s="282">
        <v>3</v>
      </c>
      <c r="C73" s="115">
        <v>71</v>
      </c>
      <c r="D73" s="115">
        <v>3200</v>
      </c>
      <c r="E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row>
    <row r="74" spans="1:53" ht="15.75" customHeight="1">
      <c r="A74" s="40" t="s">
        <v>81</v>
      </c>
      <c r="B74" s="282">
        <v>4</v>
      </c>
      <c r="C74" s="115">
        <v>72</v>
      </c>
      <c r="D74" s="115">
        <v>3000</v>
      </c>
      <c r="E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row>
    <row r="75" spans="1:53" ht="15.75" customHeight="1">
      <c r="A75" s="40" t="s">
        <v>81</v>
      </c>
      <c r="B75" s="282">
        <v>5</v>
      </c>
      <c r="C75" s="115">
        <v>73</v>
      </c>
      <c r="D75" s="115">
        <v>3500</v>
      </c>
      <c r="E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row>
    <row r="76" spans="1:53" ht="15.75" customHeight="1">
      <c r="A76" s="40" t="s">
        <v>81</v>
      </c>
      <c r="B76" s="282">
        <v>6</v>
      </c>
      <c r="C76" s="115">
        <v>74</v>
      </c>
      <c r="D76" s="115">
        <v>3300</v>
      </c>
      <c r="E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row>
    <row r="77" spans="1:53" ht="15.75" customHeight="1">
      <c r="A77" s="40" t="s">
        <v>81</v>
      </c>
      <c r="B77" s="282">
        <v>7</v>
      </c>
      <c r="C77" s="115">
        <v>75</v>
      </c>
      <c r="D77" s="115">
        <v>3250</v>
      </c>
      <c r="E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row>
    <row r="78" spans="1:53" ht="15.75" customHeight="1">
      <c r="A78" s="40" t="s">
        <v>85</v>
      </c>
      <c r="B78" s="282">
        <v>1</v>
      </c>
      <c r="C78" s="115">
        <v>76</v>
      </c>
      <c r="D78" s="115">
        <v>3120</v>
      </c>
      <c r="E78" s="115">
        <v>22</v>
      </c>
      <c r="F78" s="115" t="s">
        <v>910</v>
      </c>
      <c r="G78" s="115" t="s">
        <v>632</v>
      </c>
      <c r="H78" s="115"/>
      <c r="I78" s="115"/>
      <c r="J78" s="115" t="s">
        <v>2357</v>
      </c>
      <c r="K78" s="539"/>
      <c r="L78" s="535"/>
      <c r="M78" s="535"/>
      <c r="N78" s="535"/>
      <c r="O78" s="535"/>
      <c r="P78" s="535"/>
      <c r="Q78" s="535"/>
      <c r="R78" s="53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row>
    <row r="79" spans="1:53" ht="15.75" customHeight="1">
      <c r="A79" s="40" t="s">
        <v>87</v>
      </c>
      <c r="B79" s="282">
        <v>1</v>
      </c>
      <c r="C79" s="115">
        <v>77</v>
      </c>
      <c r="D79" s="115">
        <v>3250</v>
      </c>
      <c r="E79" s="115">
        <v>1</v>
      </c>
      <c r="F79" s="115">
        <v>40</v>
      </c>
      <c r="G79" s="115">
        <v>40</v>
      </c>
      <c r="H79" s="115"/>
      <c r="I79" s="539" t="s">
        <v>2386</v>
      </c>
      <c r="J79" s="535"/>
      <c r="K79" s="539"/>
      <c r="L79" s="535"/>
      <c r="M79" s="535"/>
      <c r="N79" s="535"/>
      <c r="O79" s="53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row>
    <row r="80" spans="1:53" ht="15.75" customHeight="1">
      <c r="A80" s="40" t="s">
        <v>87</v>
      </c>
      <c r="B80" s="282">
        <v>2</v>
      </c>
      <c r="C80" s="115">
        <v>78</v>
      </c>
      <c r="D80" s="115">
        <v>3360</v>
      </c>
      <c r="E80" s="115">
        <v>5</v>
      </c>
      <c r="F80" s="115" t="s">
        <v>2387</v>
      </c>
      <c r="G80" s="115" t="s">
        <v>2388</v>
      </c>
      <c r="H80" s="115"/>
      <c r="I80" s="115"/>
      <c r="J80" s="115"/>
      <c r="K80" s="539"/>
      <c r="L80" s="535"/>
      <c r="M80" s="535"/>
      <c r="N80" s="535"/>
      <c r="O80" s="53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row>
    <row r="81" spans="1:53" ht="15.75" customHeight="1">
      <c r="A81" s="40" t="s">
        <v>87</v>
      </c>
      <c r="B81" s="282">
        <v>3</v>
      </c>
      <c r="C81" s="115">
        <v>79</v>
      </c>
      <c r="D81" s="115">
        <v>1580</v>
      </c>
      <c r="E81" s="115">
        <v>5</v>
      </c>
      <c r="F81" s="115" t="s">
        <v>2389</v>
      </c>
      <c r="G81" s="115" t="s">
        <v>2026</v>
      </c>
      <c r="H81" s="115" t="s">
        <v>2357</v>
      </c>
      <c r="I81" s="539" t="s">
        <v>2390</v>
      </c>
      <c r="J81" s="535"/>
      <c r="K81" s="539"/>
      <c r="L81" s="535"/>
      <c r="M81" s="535"/>
      <c r="N81" s="535"/>
      <c r="O81" s="53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row>
    <row r="82" spans="1:53" ht="15.75" customHeight="1">
      <c r="A82" s="40" t="s">
        <v>87</v>
      </c>
      <c r="B82" s="282">
        <v>4</v>
      </c>
      <c r="C82" s="115">
        <v>80</v>
      </c>
      <c r="D82" s="115"/>
      <c r="E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row>
    <row r="83" spans="1:53" ht="15.75" customHeight="1">
      <c r="A83" s="40" t="s">
        <v>87</v>
      </c>
      <c r="B83" s="282">
        <v>5</v>
      </c>
      <c r="C83" s="115">
        <v>81</v>
      </c>
      <c r="D83" s="115"/>
      <c r="E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row>
    <row r="84" spans="1:53" ht="15.75" customHeight="1">
      <c r="A84" s="40" t="s">
        <v>87</v>
      </c>
      <c r="B84" s="282">
        <v>6</v>
      </c>
      <c r="C84" s="115">
        <v>82</v>
      </c>
      <c r="D84" s="115"/>
      <c r="E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row>
    <row r="85" spans="1:53" ht="15.75" customHeight="1">
      <c r="A85" s="40" t="s">
        <v>87</v>
      </c>
      <c r="B85" s="282">
        <v>7</v>
      </c>
      <c r="C85" s="115">
        <v>83</v>
      </c>
      <c r="D85" s="115"/>
      <c r="E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row>
    <row r="86" spans="1:53" ht="15.75" customHeight="1">
      <c r="A86" s="40" t="s">
        <v>87</v>
      </c>
      <c r="B86" s="282">
        <v>8</v>
      </c>
      <c r="C86" s="115">
        <v>84</v>
      </c>
      <c r="D86" s="115"/>
      <c r="E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row>
    <row r="87" spans="1:53" ht="15.75" customHeight="1">
      <c r="A87" s="40" t="s">
        <v>87</v>
      </c>
      <c r="B87" s="282">
        <v>9</v>
      </c>
      <c r="C87" s="115">
        <v>85</v>
      </c>
      <c r="D87" s="115"/>
      <c r="E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row>
    <row r="88" spans="1:53" ht="15.75" customHeight="1">
      <c r="A88" s="40" t="s">
        <v>87</v>
      </c>
      <c r="B88" s="282">
        <v>10</v>
      </c>
      <c r="C88" s="115">
        <v>86</v>
      </c>
      <c r="D88" s="115"/>
      <c r="E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row>
    <row r="89" spans="1:53" ht="15.75" customHeight="1">
      <c r="A89" s="40" t="s">
        <v>87</v>
      </c>
      <c r="B89" s="282">
        <v>11</v>
      </c>
      <c r="C89" s="115">
        <v>87</v>
      </c>
      <c r="D89" s="115"/>
      <c r="E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row>
    <row r="90" spans="1:53" ht="15.75" customHeight="1">
      <c r="A90" s="40" t="s">
        <v>87</v>
      </c>
      <c r="B90" s="282">
        <v>12</v>
      </c>
      <c r="C90" s="115">
        <v>88</v>
      </c>
      <c r="D90" s="115"/>
      <c r="E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row>
    <row r="91" spans="1:53" ht="15.75" customHeight="1">
      <c r="A91" s="40" t="s">
        <v>87</v>
      </c>
      <c r="B91" s="282">
        <v>13</v>
      </c>
      <c r="C91" s="115">
        <v>89</v>
      </c>
      <c r="D91" s="115"/>
      <c r="E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row>
    <row r="92" spans="1:53" ht="15.75" customHeight="1">
      <c r="A92" s="40" t="s">
        <v>87</v>
      </c>
      <c r="B92" s="282">
        <v>14</v>
      </c>
      <c r="C92" s="115">
        <v>90</v>
      </c>
      <c r="D92" s="115"/>
      <c r="E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row>
    <row r="93" spans="1:53" ht="15.75" customHeight="1">
      <c r="A93" s="40" t="s">
        <v>87</v>
      </c>
      <c r="B93" s="282">
        <v>15</v>
      </c>
      <c r="C93" s="115">
        <v>91</v>
      </c>
      <c r="D93" s="115"/>
      <c r="E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row>
    <row r="94" spans="1:53" ht="15.75" customHeight="1">
      <c r="A94" s="40" t="s">
        <v>87</v>
      </c>
      <c r="B94" s="282">
        <v>16</v>
      </c>
      <c r="C94" s="115">
        <v>92</v>
      </c>
      <c r="D94" s="115"/>
      <c r="E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row>
    <row r="95" spans="1:53" ht="15.75" customHeight="1">
      <c r="A95" s="40" t="s">
        <v>87</v>
      </c>
      <c r="B95" s="282">
        <v>17</v>
      </c>
      <c r="C95" s="115">
        <v>93</v>
      </c>
      <c r="D95" s="115"/>
      <c r="E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row>
    <row r="96" spans="1:53" ht="15.75" customHeight="1">
      <c r="A96" s="40" t="s">
        <v>87</v>
      </c>
      <c r="B96" s="282">
        <v>18</v>
      </c>
      <c r="C96" s="115">
        <v>94</v>
      </c>
      <c r="D96" s="115"/>
      <c r="E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row>
    <row r="97" spans="1:53" ht="15.75" customHeight="1">
      <c r="A97" s="40" t="s">
        <v>87</v>
      </c>
      <c r="B97" s="282">
        <v>19</v>
      </c>
      <c r="C97" s="115">
        <v>95</v>
      </c>
      <c r="D97" s="115"/>
      <c r="E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row>
    <row r="98" spans="1:53" ht="15.75" customHeight="1">
      <c r="A98" s="40" t="s">
        <v>87</v>
      </c>
      <c r="B98" s="282">
        <v>20</v>
      </c>
      <c r="C98" s="115">
        <v>96</v>
      </c>
      <c r="D98" s="115"/>
      <c r="E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row>
    <row r="99" spans="1:53" ht="15.75" customHeight="1">
      <c r="A99" s="40" t="s">
        <v>87</v>
      </c>
      <c r="B99" s="282">
        <v>21</v>
      </c>
      <c r="C99" s="115">
        <v>97</v>
      </c>
      <c r="D99" s="115"/>
      <c r="E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row>
    <row r="100" spans="1:53" ht="15.75" customHeight="1">
      <c r="A100" s="40" t="s">
        <v>87</v>
      </c>
      <c r="B100" s="282">
        <v>22</v>
      </c>
      <c r="C100" s="115">
        <v>98</v>
      </c>
      <c r="D100" s="115"/>
      <c r="E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row>
    <row r="101" spans="1:53" ht="15.75" customHeight="1">
      <c r="A101" s="40" t="s">
        <v>87</v>
      </c>
      <c r="B101" s="282">
        <v>23</v>
      </c>
      <c r="C101" s="115">
        <v>99</v>
      </c>
      <c r="D101" s="115"/>
      <c r="E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row>
    <row r="102" spans="1:53" ht="15.75" customHeight="1">
      <c r="A102" s="40" t="s">
        <v>87</v>
      </c>
      <c r="B102" s="282">
        <v>24</v>
      </c>
      <c r="C102" s="115">
        <v>100</v>
      </c>
      <c r="D102" s="115"/>
      <c r="E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row>
    <row r="103" spans="1:53" ht="15.75" customHeight="1">
      <c r="A103" s="40" t="s">
        <v>87</v>
      </c>
      <c r="B103" s="282">
        <v>25</v>
      </c>
      <c r="C103" s="115">
        <v>101</v>
      </c>
      <c r="D103" s="115"/>
      <c r="E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row>
    <row r="104" spans="1:53" ht="15.75" customHeight="1">
      <c r="A104" s="40" t="s">
        <v>87</v>
      </c>
      <c r="B104" s="282">
        <v>26</v>
      </c>
      <c r="C104" s="115">
        <v>102</v>
      </c>
      <c r="D104" s="115"/>
      <c r="E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row>
    <row r="105" spans="1:53" ht="15.75" customHeight="1">
      <c r="A105" s="40" t="s">
        <v>87</v>
      </c>
      <c r="B105" s="282">
        <v>27</v>
      </c>
      <c r="C105" s="115">
        <v>103</v>
      </c>
      <c r="D105" s="115"/>
      <c r="E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row>
    <row r="106" spans="1:53" ht="15.75" customHeight="1">
      <c r="A106" s="40" t="s">
        <v>87</v>
      </c>
      <c r="B106" s="282">
        <v>28</v>
      </c>
      <c r="C106" s="115">
        <v>104</v>
      </c>
      <c r="D106" s="115"/>
      <c r="E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row>
    <row r="107" spans="1:53" ht="15.75" customHeight="1">
      <c r="A107" s="40" t="s">
        <v>87</v>
      </c>
      <c r="B107" s="282">
        <v>29</v>
      </c>
      <c r="C107" s="115">
        <v>105</v>
      </c>
      <c r="D107" s="115"/>
      <c r="E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row>
    <row r="108" spans="1:53" ht="15.75" customHeight="1">
      <c r="A108" s="40" t="s">
        <v>87</v>
      </c>
      <c r="B108" s="282">
        <v>30</v>
      </c>
      <c r="C108" s="115">
        <v>106</v>
      </c>
      <c r="D108" s="115"/>
      <c r="E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row>
    <row r="109" spans="1:53" ht="15.75" customHeight="1">
      <c r="A109" s="40" t="s">
        <v>87</v>
      </c>
      <c r="B109" s="282">
        <v>31</v>
      </c>
      <c r="C109" s="115">
        <v>107</v>
      </c>
      <c r="D109" s="115"/>
      <c r="E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row>
    <row r="110" spans="1:53" ht="15.75" customHeight="1">
      <c r="A110" s="40" t="s">
        <v>87</v>
      </c>
      <c r="B110" s="282">
        <v>32</v>
      </c>
      <c r="C110" s="115">
        <v>108</v>
      </c>
      <c r="D110" s="115"/>
      <c r="E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row>
    <row r="111" spans="1:53" ht="15.75" customHeight="1">
      <c r="A111" s="40" t="s">
        <v>87</v>
      </c>
      <c r="B111" s="282">
        <v>33</v>
      </c>
      <c r="C111" s="115">
        <v>109</v>
      </c>
      <c r="D111" s="115"/>
      <c r="E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row>
    <row r="112" spans="1:53" ht="15.75" customHeight="1">
      <c r="A112" s="40" t="s">
        <v>89</v>
      </c>
      <c r="B112" s="282">
        <v>1</v>
      </c>
      <c r="C112" s="115">
        <v>110</v>
      </c>
      <c r="D112" s="115">
        <v>3205</v>
      </c>
      <c r="E112" s="115">
        <v>1</v>
      </c>
      <c r="F112" s="115">
        <v>40</v>
      </c>
      <c r="G112" s="115" t="s">
        <v>2078</v>
      </c>
      <c r="H112" s="115"/>
      <c r="I112" s="115"/>
      <c r="J112" s="115"/>
      <c r="K112" s="539"/>
      <c r="L112" s="535"/>
      <c r="M112" s="535"/>
      <c r="N112" s="535"/>
      <c r="O112" s="535"/>
      <c r="P112" s="535"/>
      <c r="Q112" s="535"/>
      <c r="R112" s="53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row>
    <row r="113" spans="1:53" ht="15.75" customHeight="1">
      <c r="A113" s="40" t="s">
        <v>91</v>
      </c>
      <c r="B113" s="282">
        <v>1</v>
      </c>
      <c r="C113" s="115">
        <v>111</v>
      </c>
      <c r="D113" s="115"/>
      <c r="E113" s="115"/>
      <c r="H113" s="115"/>
      <c r="I113" s="115" t="s">
        <v>2391</v>
      </c>
      <c r="J113" s="115" t="s">
        <v>2357</v>
      </c>
      <c r="K113" s="539"/>
      <c r="L113" s="53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row>
    <row r="114" spans="1:53" ht="15.75" customHeight="1">
      <c r="A114" s="40" t="s">
        <v>91</v>
      </c>
      <c r="B114" s="282">
        <v>2</v>
      </c>
      <c r="C114" s="115">
        <v>112</v>
      </c>
      <c r="D114" s="115"/>
      <c r="E114" s="115"/>
      <c r="H114" s="115"/>
      <c r="I114" s="115" t="s">
        <v>2391</v>
      </c>
      <c r="J114" s="115" t="s">
        <v>2357</v>
      </c>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row>
    <row r="115" spans="1:53" ht="15.75" customHeight="1">
      <c r="A115" s="40" t="s">
        <v>91</v>
      </c>
      <c r="B115" s="282">
        <v>3</v>
      </c>
      <c r="C115" s="115">
        <v>113</v>
      </c>
      <c r="D115" s="115"/>
      <c r="E115" s="115"/>
      <c r="H115" s="115"/>
      <c r="I115" s="115" t="s">
        <v>2391</v>
      </c>
      <c r="J115" s="115" t="s">
        <v>2357</v>
      </c>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row>
    <row r="116" spans="1:53" ht="15.75" customHeight="1">
      <c r="A116" s="40" t="s">
        <v>91</v>
      </c>
      <c r="B116" s="282">
        <v>4</v>
      </c>
      <c r="C116" s="115">
        <v>114</v>
      </c>
      <c r="D116" s="115"/>
      <c r="E116" s="115"/>
      <c r="H116" s="115"/>
      <c r="I116" s="115"/>
      <c r="J116" s="115" t="s">
        <v>2357</v>
      </c>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row>
    <row r="117" spans="1:53" ht="15.75" customHeight="1">
      <c r="A117" s="40" t="s">
        <v>91</v>
      </c>
      <c r="B117" s="282">
        <v>5</v>
      </c>
      <c r="C117" s="115">
        <v>115</v>
      </c>
      <c r="D117" s="115"/>
      <c r="E117" s="115"/>
      <c r="H117" s="115"/>
      <c r="I117" s="115"/>
      <c r="J117" s="115" t="s">
        <v>2357</v>
      </c>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row>
    <row r="118" spans="1:53" ht="15.75" customHeight="1">
      <c r="A118" s="40" t="s">
        <v>91</v>
      </c>
      <c r="B118" s="282">
        <v>6</v>
      </c>
      <c r="C118" s="115">
        <v>116</v>
      </c>
      <c r="D118" s="115"/>
      <c r="E118" s="115"/>
      <c r="H118" s="115"/>
      <c r="I118" s="115"/>
      <c r="J118" s="115" t="s">
        <v>2357</v>
      </c>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row>
    <row r="119" spans="1:53" ht="15.75" customHeight="1">
      <c r="A119" s="40" t="s">
        <v>91</v>
      </c>
      <c r="B119" s="282">
        <v>7</v>
      </c>
      <c r="C119" s="115">
        <v>117</v>
      </c>
      <c r="D119" s="115"/>
      <c r="E119" s="115"/>
      <c r="H119" s="115"/>
      <c r="I119" s="115"/>
      <c r="J119" s="115" t="s">
        <v>2357</v>
      </c>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row>
    <row r="120" spans="1:53" ht="15.75" customHeight="1">
      <c r="A120" s="40" t="s">
        <v>91</v>
      </c>
      <c r="B120" s="282">
        <v>8</v>
      </c>
      <c r="C120" s="115">
        <v>118</v>
      </c>
      <c r="D120" s="115"/>
      <c r="E120" s="115"/>
      <c r="H120" s="115"/>
      <c r="I120" s="115"/>
      <c r="J120" s="115" t="s">
        <v>2357</v>
      </c>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row>
    <row r="121" spans="1:53" ht="15.75" customHeight="1">
      <c r="A121" s="40" t="s">
        <v>91</v>
      </c>
      <c r="B121" s="282">
        <v>9</v>
      </c>
      <c r="C121" s="115">
        <v>119</v>
      </c>
      <c r="D121" s="115"/>
      <c r="E121" s="115"/>
      <c r="H121" s="115"/>
      <c r="I121" s="115"/>
      <c r="J121" s="115" t="s">
        <v>2357</v>
      </c>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row>
    <row r="122" spans="1:53" ht="15.75" customHeight="1">
      <c r="A122" s="40" t="s">
        <v>91</v>
      </c>
      <c r="B122" s="282">
        <v>10</v>
      </c>
      <c r="C122" s="115">
        <v>120</v>
      </c>
      <c r="D122" s="115"/>
      <c r="E122" s="115"/>
      <c r="H122" s="115"/>
      <c r="I122" s="115"/>
      <c r="J122" s="115" t="s">
        <v>2357</v>
      </c>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row>
    <row r="123" spans="1:53" ht="15.75" customHeight="1">
      <c r="A123" s="40" t="s">
        <v>91</v>
      </c>
      <c r="B123" s="282">
        <v>11</v>
      </c>
      <c r="C123" s="115">
        <v>121</v>
      </c>
      <c r="D123" s="115"/>
      <c r="E123" s="115"/>
      <c r="H123" s="115"/>
      <c r="I123" s="115"/>
      <c r="J123" s="115" t="s">
        <v>2357</v>
      </c>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row>
    <row r="124" spans="1:53" ht="15.75" customHeight="1">
      <c r="A124" s="40" t="s">
        <v>91</v>
      </c>
      <c r="B124" s="282">
        <v>12</v>
      </c>
      <c r="C124" s="115">
        <v>122</v>
      </c>
      <c r="D124" s="115"/>
      <c r="E124" s="115"/>
      <c r="H124" s="115"/>
      <c r="I124" s="115"/>
      <c r="J124" s="115" t="s">
        <v>2357</v>
      </c>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row>
    <row r="125" spans="1:53" ht="15.75" customHeight="1">
      <c r="A125" s="40" t="s">
        <v>91</v>
      </c>
      <c r="B125" s="282">
        <v>13</v>
      </c>
      <c r="C125" s="115">
        <v>123</v>
      </c>
      <c r="D125" s="115"/>
      <c r="E125" s="115"/>
      <c r="H125" s="115"/>
      <c r="I125" s="115"/>
      <c r="J125" s="115" t="s">
        <v>2357</v>
      </c>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row>
    <row r="126" spans="1:53" ht="15.75" customHeight="1">
      <c r="A126" s="40" t="s">
        <v>91</v>
      </c>
      <c r="B126" s="282">
        <v>14</v>
      </c>
      <c r="C126" s="115">
        <v>124</v>
      </c>
      <c r="D126" s="115"/>
      <c r="E126" s="115"/>
      <c r="H126" s="115"/>
      <c r="I126" s="115"/>
      <c r="J126" s="115" t="s">
        <v>2357</v>
      </c>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row>
    <row r="127" spans="1:53" ht="15.75" customHeight="1">
      <c r="A127" s="40" t="s">
        <v>91</v>
      </c>
      <c r="B127" s="282">
        <v>15</v>
      </c>
      <c r="C127" s="115">
        <v>125</v>
      </c>
      <c r="D127" s="115"/>
      <c r="E127" s="115"/>
      <c r="H127" s="115"/>
      <c r="I127" s="115"/>
      <c r="J127" s="115" t="s">
        <v>2357</v>
      </c>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row>
    <row r="128" spans="1:53" ht="15.75" customHeight="1">
      <c r="A128" s="40" t="s">
        <v>91</v>
      </c>
      <c r="B128" s="282">
        <v>16</v>
      </c>
      <c r="C128" s="115">
        <v>126</v>
      </c>
      <c r="D128" s="115"/>
      <c r="E128" s="115"/>
      <c r="H128" s="115"/>
      <c r="I128" s="115"/>
      <c r="J128" s="115" t="s">
        <v>2357</v>
      </c>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row>
    <row r="129" spans="1:53" ht="15.75" customHeight="1">
      <c r="A129" s="40" t="s">
        <v>91</v>
      </c>
      <c r="B129" s="282">
        <v>17</v>
      </c>
      <c r="C129" s="115">
        <v>127</v>
      </c>
      <c r="D129" s="115"/>
      <c r="E129" s="115"/>
      <c r="H129" s="115"/>
      <c r="I129" s="115"/>
      <c r="J129" s="115" t="s">
        <v>2357</v>
      </c>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row>
    <row r="130" spans="1:53" ht="15.75" customHeight="1">
      <c r="A130" s="40" t="s">
        <v>94</v>
      </c>
      <c r="B130" s="282">
        <v>1</v>
      </c>
      <c r="C130" s="115">
        <v>128</v>
      </c>
      <c r="D130" s="115">
        <v>3235</v>
      </c>
      <c r="E130" s="115"/>
      <c r="G130" s="115" t="s">
        <v>2388</v>
      </c>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row>
    <row r="131" spans="1:53" ht="15.75" customHeight="1">
      <c r="A131" s="40" t="s">
        <v>94</v>
      </c>
      <c r="B131" s="282">
        <v>2</v>
      </c>
      <c r="C131" s="115">
        <v>129</v>
      </c>
      <c r="D131" s="115">
        <v>3800</v>
      </c>
      <c r="E131" s="115"/>
      <c r="G131" s="115" t="s">
        <v>2030</v>
      </c>
      <c r="H131" s="115"/>
      <c r="I131" s="539" t="s">
        <v>2392</v>
      </c>
      <c r="J131" s="53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row>
    <row r="132" spans="1:53" ht="15.75" customHeight="1">
      <c r="A132" s="40" t="s">
        <v>94</v>
      </c>
      <c r="B132" s="282">
        <v>3</v>
      </c>
      <c r="C132" s="115">
        <v>130</v>
      </c>
      <c r="D132" s="115">
        <v>3670</v>
      </c>
      <c r="E132" s="115"/>
      <c r="G132" s="115" t="s">
        <v>1351</v>
      </c>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row>
    <row r="133" spans="1:53" ht="15.75" customHeight="1">
      <c r="A133" s="40" t="s">
        <v>94</v>
      </c>
      <c r="B133" s="282">
        <v>4</v>
      </c>
      <c r="C133" s="115">
        <v>131</v>
      </c>
      <c r="D133" s="115">
        <v>3700</v>
      </c>
      <c r="E133" s="115"/>
      <c r="G133" s="115" t="s">
        <v>2393</v>
      </c>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row>
    <row r="134" spans="1:53" ht="15.75" customHeight="1">
      <c r="A134" s="40" t="s">
        <v>94</v>
      </c>
      <c r="B134" s="282">
        <v>5</v>
      </c>
      <c r="C134" s="115">
        <v>132</v>
      </c>
      <c r="D134" s="115">
        <v>4050</v>
      </c>
      <c r="E134" s="115"/>
      <c r="G134" s="115">
        <v>39</v>
      </c>
      <c r="H134" s="115"/>
      <c r="I134" s="539" t="s">
        <v>2394</v>
      </c>
      <c r="J134" s="53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row>
    <row r="135" spans="1:53" ht="15.75" customHeight="1">
      <c r="A135" s="40" t="s">
        <v>98</v>
      </c>
      <c r="B135" s="282">
        <v>1</v>
      </c>
      <c r="C135" s="115">
        <v>133</v>
      </c>
      <c r="D135" s="115">
        <v>3130</v>
      </c>
      <c r="E135" s="115">
        <v>11</v>
      </c>
      <c r="F135" s="115" t="s">
        <v>669</v>
      </c>
      <c r="G135" s="115" t="s">
        <v>632</v>
      </c>
      <c r="H135" s="115"/>
      <c r="I135" s="115" t="s">
        <v>2395</v>
      </c>
      <c r="J135" s="115" t="s">
        <v>2357</v>
      </c>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row>
    <row r="136" spans="1:53" ht="15.75" customHeight="1">
      <c r="A136" s="40" t="s">
        <v>101</v>
      </c>
      <c r="B136" s="282">
        <v>1</v>
      </c>
      <c r="C136" s="115">
        <v>134</v>
      </c>
      <c r="D136" s="115">
        <v>1500</v>
      </c>
      <c r="E136" s="115">
        <v>10</v>
      </c>
      <c r="F136" s="115">
        <v>31</v>
      </c>
      <c r="G136" s="115">
        <v>32</v>
      </c>
      <c r="H136" s="115" t="s">
        <v>2357</v>
      </c>
      <c r="I136" s="115"/>
      <c r="J136" s="115"/>
      <c r="K136" s="539"/>
      <c r="L136" s="535"/>
      <c r="M136" s="53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row>
    <row r="137" spans="1:53" ht="15.75" customHeight="1">
      <c r="A137" s="40" t="s">
        <v>104</v>
      </c>
      <c r="B137" s="282">
        <v>1</v>
      </c>
      <c r="C137" s="115">
        <v>135</v>
      </c>
      <c r="D137" s="115"/>
      <c r="E137" s="115">
        <v>2</v>
      </c>
      <c r="F137" s="115" t="s">
        <v>1359</v>
      </c>
      <c r="G137" s="115" t="s">
        <v>1016</v>
      </c>
      <c r="H137" s="115"/>
      <c r="I137" s="115" t="s">
        <v>2363</v>
      </c>
      <c r="J137" s="115"/>
      <c r="K137" s="539"/>
      <c r="L137" s="535"/>
      <c r="M137" s="53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row>
    <row r="138" spans="1:53" ht="15.75" customHeight="1">
      <c r="A138" s="40" t="s">
        <v>106</v>
      </c>
      <c r="B138" s="282">
        <v>1</v>
      </c>
      <c r="C138" s="115">
        <v>136</v>
      </c>
      <c r="D138" s="115"/>
      <c r="E138" s="115"/>
      <c r="H138" s="115"/>
      <c r="I138" s="115"/>
      <c r="J138" s="115" t="s">
        <v>2357</v>
      </c>
      <c r="K138" s="539"/>
      <c r="L138" s="535"/>
      <c r="M138" s="53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row>
    <row r="139" spans="1:53" ht="15.75" customHeight="1">
      <c r="A139" s="40" t="s">
        <v>106</v>
      </c>
      <c r="B139" s="282">
        <v>2</v>
      </c>
      <c r="C139" s="115">
        <v>137</v>
      </c>
      <c r="D139" s="115"/>
      <c r="E139" s="115"/>
      <c r="H139" s="115"/>
      <c r="I139" s="115"/>
      <c r="J139" s="115" t="s">
        <v>2357</v>
      </c>
      <c r="K139" s="539"/>
      <c r="L139" s="535"/>
      <c r="M139" s="535"/>
      <c r="N139" s="53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row>
    <row r="140" spans="1:53" ht="15.75" customHeight="1">
      <c r="A140" s="40" t="s">
        <v>106</v>
      </c>
      <c r="B140" s="282">
        <v>3</v>
      </c>
      <c r="C140" s="115">
        <v>138</v>
      </c>
      <c r="D140" s="115"/>
      <c r="E140" s="115"/>
      <c r="H140" s="115"/>
      <c r="I140" s="115"/>
      <c r="J140" s="115" t="s">
        <v>2357</v>
      </c>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row>
    <row r="141" spans="1:53" ht="15.75" customHeight="1">
      <c r="A141" s="40" t="s">
        <v>106</v>
      </c>
      <c r="B141" s="282">
        <v>4</v>
      </c>
      <c r="C141" s="115">
        <v>139</v>
      </c>
      <c r="D141" s="115"/>
      <c r="E141" s="115"/>
      <c r="H141" s="115"/>
      <c r="I141" s="115"/>
      <c r="J141" s="115" t="s">
        <v>2357</v>
      </c>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row>
    <row r="142" spans="1:53" ht="15.75" customHeight="1">
      <c r="A142" s="40" t="s">
        <v>106</v>
      </c>
      <c r="B142" s="282">
        <v>5</v>
      </c>
      <c r="C142" s="115">
        <v>140</v>
      </c>
      <c r="D142" s="115"/>
      <c r="E142" s="115"/>
      <c r="H142" s="115"/>
      <c r="I142" s="115"/>
      <c r="J142" s="115" t="s">
        <v>2357</v>
      </c>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row>
    <row r="143" spans="1:53" ht="15.75" customHeight="1">
      <c r="A143" s="40" t="s">
        <v>106</v>
      </c>
      <c r="B143" s="282">
        <v>6</v>
      </c>
      <c r="C143" s="115">
        <v>141</v>
      </c>
      <c r="D143" s="115"/>
      <c r="E143" s="115"/>
      <c r="H143" s="115"/>
      <c r="I143" s="115"/>
      <c r="J143" s="115" t="s">
        <v>2357</v>
      </c>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row>
    <row r="144" spans="1:53" ht="15.75" customHeight="1">
      <c r="A144" s="40" t="s">
        <v>108</v>
      </c>
      <c r="B144" s="282">
        <v>1</v>
      </c>
      <c r="C144" s="115">
        <v>142</v>
      </c>
      <c r="D144" s="115">
        <v>2500</v>
      </c>
      <c r="E144" s="115"/>
      <c r="G144" s="115" t="s">
        <v>659</v>
      </c>
      <c r="H144" s="115"/>
      <c r="I144" s="539" t="s">
        <v>2396</v>
      </c>
      <c r="J144" s="535"/>
      <c r="K144" s="539"/>
      <c r="L144" s="535"/>
      <c r="M144" s="535"/>
      <c r="N144" s="535"/>
      <c r="O144" s="53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row>
    <row r="145" spans="1:53" ht="15.75" customHeight="1">
      <c r="A145" s="40" t="s">
        <v>111</v>
      </c>
      <c r="B145" s="282">
        <v>1</v>
      </c>
      <c r="C145" s="115">
        <v>143</v>
      </c>
      <c r="D145" s="115"/>
      <c r="E145" s="115">
        <v>1</v>
      </c>
      <c r="F145" s="115" t="s">
        <v>659</v>
      </c>
      <c r="G145" s="115" t="s">
        <v>1024</v>
      </c>
      <c r="H145" s="115" t="s">
        <v>1960</v>
      </c>
      <c r="I145" s="115"/>
      <c r="J145" s="115" t="s">
        <v>1960</v>
      </c>
      <c r="K145" s="539"/>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row>
    <row r="146" spans="1:53" ht="15.75" customHeight="1">
      <c r="A146" s="40" t="s">
        <v>112</v>
      </c>
      <c r="B146" s="282">
        <v>1</v>
      </c>
      <c r="C146" s="115">
        <v>144</v>
      </c>
      <c r="D146" s="115">
        <v>2790</v>
      </c>
      <c r="E146" s="115"/>
      <c r="F146" s="115" t="s">
        <v>1016</v>
      </c>
      <c r="G146" s="115" t="s">
        <v>2397</v>
      </c>
      <c r="H146" s="115" t="s">
        <v>2357</v>
      </c>
      <c r="I146" s="115"/>
      <c r="J146" s="115" t="s">
        <v>2357</v>
      </c>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row>
    <row r="147" spans="1:53" ht="15.75" customHeight="1">
      <c r="A147" s="40" t="s">
        <v>115</v>
      </c>
      <c r="B147" s="282" t="s">
        <v>2398</v>
      </c>
      <c r="C147" s="115">
        <v>145</v>
      </c>
      <c r="D147" s="115">
        <v>2680</v>
      </c>
      <c r="E147" s="115"/>
      <c r="F147" s="115" t="s">
        <v>1242</v>
      </c>
      <c r="G147" s="115" t="s">
        <v>669</v>
      </c>
      <c r="H147" s="115" t="s">
        <v>2357</v>
      </c>
      <c r="I147" s="115" t="s">
        <v>2399</v>
      </c>
      <c r="J147" s="115"/>
      <c r="K147" s="539"/>
      <c r="L147" s="535"/>
      <c r="M147" s="53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row>
    <row r="148" spans="1:53" ht="15.75" customHeight="1">
      <c r="A148" s="40" t="s">
        <v>115</v>
      </c>
      <c r="B148" s="282" t="s">
        <v>2400</v>
      </c>
      <c r="C148" s="115">
        <v>146</v>
      </c>
      <c r="D148" s="115">
        <v>2160</v>
      </c>
      <c r="E148" s="115"/>
      <c r="F148" s="115" t="s">
        <v>1242</v>
      </c>
      <c r="G148" s="115" t="s">
        <v>669</v>
      </c>
      <c r="H148" s="115" t="s">
        <v>2357</v>
      </c>
      <c r="I148" s="115" t="s">
        <v>2399</v>
      </c>
      <c r="J148" s="115"/>
      <c r="K148" s="539"/>
      <c r="L148" s="535"/>
      <c r="M148" s="53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row>
    <row r="149" spans="1:53" ht="15.75" customHeight="1">
      <c r="A149" s="40" t="s">
        <v>117</v>
      </c>
      <c r="B149" s="282">
        <v>1</v>
      </c>
      <c r="C149" s="115">
        <v>147</v>
      </c>
      <c r="D149" s="115">
        <v>3200</v>
      </c>
      <c r="E149" s="115"/>
      <c r="G149" s="115" t="s">
        <v>2040</v>
      </c>
      <c r="H149" s="115"/>
      <c r="I149" s="115"/>
      <c r="J149" s="115"/>
      <c r="K149" s="539"/>
      <c r="L149" s="535"/>
      <c r="M149" s="535"/>
      <c r="N149" s="53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row>
    <row r="150" spans="1:53" ht="15.75" customHeight="1">
      <c r="A150" s="40" t="s">
        <v>117</v>
      </c>
      <c r="B150" s="282">
        <v>2</v>
      </c>
      <c r="C150" s="115">
        <v>148</v>
      </c>
      <c r="D150" s="115">
        <v>3050</v>
      </c>
      <c r="E150" s="115"/>
      <c r="G150" s="115">
        <v>39</v>
      </c>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row>
    <row r="151" spans="1:53" ht="15.75" customHeight="1">
      <c r="A151" s="40" t="s">
        <v>117</v>
      </c>
      <c r="B151" s="282">
        <v>3</v>
      </c>
      <c r="C151" s="115">
        <v>149</v>
      </c>
      <c r="D151" s="115">
        <v>3800</v>
      </c>
      <c r="E151" s="115"/>
      <c r="G151" s="115" t="s">
        <v>715</v>
      </c>
      <c r="H151" s="115"/>
      <c r="I151" s="115" t="s">
        <v>2401</v>
      </c>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row>
    <row r="152" spans="1:53" ht="15.75" customHeight="1">
      <c r="A152" s="40" t="s">
        <v>117</v>
      </c>
      <c r="B152" s="282">
        <v>4</v>
      </c>
      <c r="C152" s="115">
        <v>150</v>
      </c>
      <c r="D152" s="115">
        <v>3550</v>
      </c>
      <c r="E152" s="115"/>
      <c r="G152" s="115" t="s">
        <v>659</v>
      </c>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row>
    <row r="153" spans="1:53" ht="15.75" customHeight="1">
      <c r="A153" s="40" t="s">
        <v>118</v>
      </c>
      <c r="B153" s="282" t="s">
        <v>2402</v>
      </c>
      <c r="C153" s="115" t="s">
        <v>2403</v>
      </c>
      <c r="D153" s="115"/>
      <c r="E153" s="115"/>
      <c r="H153" s="115"/>
      <c r="I153" s="115" t="s">
        <v>2404</v>
      </c>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row>
    <row r="154" spans="1:53" ht="15.75" customHeight="1">
      <c r="A154" s="40" t="s">
        <v>122</v>
      </c>
      <c r="B154" s="282">
        <v>43846</v>
      </c>
      <c r="C154" s="115" t="s">
        <v>2405</v>
      </c>
      <c r="D154" s="115"/>
      <c r="E154" s="115"/>
      <c r="H154" s="115"/>
      <c r="I154" s="115"/>
      <c r="J154" s="115"/>
      <c r="K154" s="115"/>
      <c r="L154" s="115"/>
      <c r="M154" s="115"/>
      <c r="N154" s="115"/>
      <c r="O154" s="115"/>
      <c r="P154" s="115"/>
      <c r="Q154" s="115"/>
      <c r="R154" s="115"/>
      <c r="S154" s="115"/>
      <c r="T154" s="115"/>
      <c r="U154" s="115"/>
      <c r="V154" s="115"/>
      <c r="W154" s="115"/>
      <c r="X154" s="115"/>
      <c r="Y154" s="115"/>
      <c r="Z154" s="115"/>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115"/>
    </row>
    <row r="155" spans="1:53" ht="15.75" customHeight="1">
      <c r="A155" s="40" t="s">
        <v>123</v>
      </c>
      <c r="B155" s="282">
        <v>43851</v>
      </c>
      <c r="C155" s="115" t="s">
        <v>2406</v>
      </c>
      <c r="D155" s="115"/>
      <c r="E155" s="115"/>
      <c r="H155" s="115"/>
      <c r="I155" s="115"/>
      <c r="J155" s="115"/>
      <c r="K155" s="115"/>
      <c r="L155" s="115"/>
      <c r="M155" s="115"/>
      <c r="N155" s="115"/>
      <c r="O155" s="115"/>
      <c r="P155" s="115"/>
      <c r="Q155" s="115"/>
      <c r="R155" s="115"/>
      <c r="S155" s="115"/>
      <c r="T155" s="115"/>
      <c r="U155" s="115"/>
      <c r="V155" s="115"/>
      <c r="W155" s="115"/>
      <c r="X155" s="115"/>
      <c r="Y155" s="115"/>
      <c r="Z155" s="115"/>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row>
    <row r="156" spans="1:53" ht="15.75" customHeight="1">
      <c r="A156" s="40" t="s">
        <v>124</v>
      </c>
      <c r="B156" s="282">
        <v>1</v>
      </c>
      <c r="C156" s="115">
        <v>230</v>
      </c>
      <c r="D156" s="115">
        <v>2890</v>
      </c>
      <c r="E156" s="115">
        <v>0</v>
      </c>
      <c r="F156" s="115" t="s">
        <v>916</v>
      </c>
      <c r="G156" s="115" t="s">
        <v>916</v>
      </c>
      <c r="H156" s="115"/>
      <c r="I156" s="115"/>
      <c r="J156" s="115"/>
      <c r="K156" s="115"/>
      <c r="L156" s="115"/>
      <c r="M156" s="115"/>
      <c r="N156" s="115"/>
      <c r="O156" s="115"/>
      <c r="P156" s="115"/>
      <c r="Q156" s="115"/>
      <c r="R156" s="115"/>
      <c r="S156" s="115"/>
      <c r="T156" s="115"/>
      <c r="U156" s="115"/>
      <c r="V156" s="115"/>
      <c r="W156" s="115"/>
      <c r="X156" s="115"/>
      <c r="Y156" s="115"/>
      <c r="Z156" s="115"/>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row>
    <row r="157" spans="1:53" ht="15.75" customHeight="1">
      <c r="A157" s="40" t="s">
        <v>124</v>
      </c>
      <c r="B157" s="282">
        <v>2</v>
      </c>
      <c r="C157" s="115">
        <v>231</v>
      </c>
      <c r="D157" s="115">
        <v>3500</v>
      </c>
      <c r="E157" s="115">
        <v>0</v>
      </c>
      <c r="F157" s="115" t="s">
        <v>2030</v>
      </c>
      <c r="G157" s="115" t="s">
        <v>2030</v>
      </c>
      <c r="H157" s="115"/>
      <c r="I157" s="115"/>
      <c r="J157" s="115"/>
      <c r="K157" s="115"/>
      <c r="L157" s="115"/>
      <c r="M157" s="115"/>
      <c r="N157" s="115"/>
      <c r="O157" s="115"/>
      <c r="P157" s="115"/>
      <c r="Q157" s="115"/>
      <c r="R157" s="115"/>
      <c r="S157" s="115"/>
      <c r="T157" s="115"/>
      <c r="U157" s="115"/>
      <c r="V157" s="115"/>
      <c r="W157" s="115"/>
      <c r="X157" s="115"/>
      <c r="Y157" s="115"/>
      <c r="Z157" s="115"/>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row>
    <row r="158" spans="1:53" ht="15.75" customHeight="1">
      <c r="A158" s="40" t="s">
        <v>124</v>
      </c>
      <c r="B158" s="282">
        <v>3</v>
      </c>
      <c r="C158" s="115">
        <v>232</v>
      </c>
      <c r="D158" s="115">
        <v>3730</v>
      </c>
      <c r="E158" s="115">
        <v>0</v>
      </c>
      <c r="F158" s="115" t="s">
        <v>2184</v>
      </c>
      <c r="G158" s="115" t="s">
        <v>2184</v>
      </c>
      <c r="H158" s="115"/>
      <c r="I158" s="115"/>
      <c r="J158" s="115"/>
      <c r="K158" s="115"/>
      <c r="L158" s="115"/>
      <c r="M158" s="115"/>
      <c r="N158" s="115"/>
      <c r="O158" s="115"/>
      <c r="P158" s="115"/>
      <c r="Q158" s="115"/>
      <c r="R158" s="115"/>
      <c r="S158" s="115"/>
      <c r="T158" s="115"/>
      <c r="U158" s="115"/>
      <c r="V158" s="115"/>
      <c r="W158" s="115"/>
      <c r="X158" s="115"/>
      <c r="Y158" s="115"/>
      <c r="Z158" s="115"/>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row>
    <row r="159" spans="1:53" ht="15.75" customHeight="1">
      <c r="A159" s="40" t="s">
        <v>127</v>
      </c>
      <c r="B159" s="282">
        <v>1</v>
      </c>
      <c r="C159" s="115">
        <v>233</v>
      </c>
      <c r="D159" s="115"/>
      <c r="E159" s="115"/>
      <c r="G159" s="115" t="s">
        <v>2371</v>
      </c>
      <c r="H159" s="115" t="s">
        <v>2357</v>
      </c>
      <c r="I159" s="115"/>
      <c r="J159" s="115"/>
      <c r="K159" s="115"/>
      <c r="L159" s="115"/>
      <c r="M159" s="115"/>
      <c r="N159" s="115"/>
      <c r="O159" s="115"/>
      <c r="P159" s="115"/>
      <c r="Q159" s="115"/>
      <c r="R159" s="115"/>
      <c r="S159" s="115"/>
      <c r="T159" s="115"/>
      <c r="U159" s="115"/>
      <c r="V159" s="115"/>
      <c r="W159" s="115"/>
      <c r="X159" s="115"/>
      <c r="Y159" s="115"/>
      <c r="Z159" s="115"/>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row>
    <row r="160" spans="1:53" ht="15.75" customHeight="1">
      <c r="A160" s="40" t="s">
        <v>128</v>
      </c>
      <c r="B160" s="282">
        <v>1</v>
      </c>
      <c r="C160" s="115">
        <v>234</v>
      </c>
      <c r="D160" s="115">
        <v>3250</v>
      </c>
      <c r="E160" s="115"/>
      <c r="F160" s="115">
        <v>40</v>
      </c>
      <c r="G160" s="115">
        <v>40</v>
      </c>
      <c r="H160" s="115" t="s">
        <v>1939</v>
      </c>
      <c r="I160" s="115"/>
      <c r="J160" s="115"/>
      <c r="K160" s="539"/>
      <c r="L160" s="535"/>
      <c r="M160" s="53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38"/>
    </row>
    <row r="161" spans="1:53" ht="15.75" customHeight="1">
      <c r="A161" s="40" t="s">
        <v>128</v>
      </c>
      <c r="B161" s="282">
        <v>2</v>
      </c>
      <c r="C161" s="115">
        <v>235</v>
      </c>
      <c r="D161" s="115">
        <v>3250</v>
      </c>
      <c r="E161" s="115"/>
      <c r="F161" s="115">
        <v>37</v>
      </c>
      <c r="G161" s="115" t="s">
        <v>659</v>
      </c>
      <c r="H161" s="115" t="s">
        <v>1939</v>
      </c>
      <c r="I161" s="115"/>
      <c r="J161" s="115"/>
      <c r="K161" s="539"/>
      <c r="L161" s="53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row>
    <row r="162" spans="1:53" ht="15.75" customHeight="1">
      <c r="A162" s="40" t="s">
        <v>128</v>
      </c>
      <c r="B162" s="282">
        <v>3</v>
      </c>
      <c r="C162" s="115">
        <v>236</v>
      </c>
      <c r="D162" s="115">
        <v>3670</v>
      </c>
      <c r="E162" s="115"/>
      <c r="F162" s="115">
        <v>37</v>
      </c>
      <c r="G162" s="115" t="s">
        <v>2081</v>
      </c>
      <c r="H162" s="115" t="s">
        <v>1939</v>
      </c>
      <c r="I162" s="115"/>
      <c r="J162" s="115"/>
      <c r="K162" s="539"/>
      <c r="L162" s="535"/>
      <c r="M162" s="53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row>
    <row r="163" spans="1:53" ht="15.75" customHeight="1">
      <c r="A163" s="40" t="s">
        <v>134</v>
      </c>
      <c r="B163" s="282">
        <v>1</v>
      </c>
      <c r="C163" s="115">
        <v>237</v>
      </c>
      <c r="D163" s="115">
        <v>2600</v>
      </c>
      <c r="E163" s="115">
        <v>7</v>
      </c>
      <c r="F163" s="115" t="s">
        <v>2407</v>
      </c>
      <c r="G163" s="115" t="s">
        <v>1016</v>
      </c>
      <c r="H163" s="115" t="s">
        <v>2357</v>
      </c>
      <c r="I163" s="115"/>
      <c r="J163" s="115"/>
      <c r="K163" s="539"/>
      <c r="L163" s="53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row>
    <row r="164" spans="1:53" ht="15.75" customHeight="1">
      <c r="A164" s="40" t="s">
        <v>135</v>
      </c>
      <c r="B164" s="282">
        <v>1</v>
      </c>
      <c r="C164" s="115">
        <v>238</v>
      </c>
      <c r="D164" s="115">
        <v>2970</v>
      </c>
      <c r="E164" s="115"/>
      <c r="F164" s="115">
        <v>33</v>
      </c>
      <c r="H164" s="115" t="s">
        <v>2357</v>
      </c>
      <c r="I164" s="115"/>
      <c r="J164" s="115"/>
      <c r="K164" s="539"/>
      <c r="L164" s="53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row>
    <row r="165" spans="1:53" ht="15.75" customHeight="1">
      <c r="A165" s="40" t="s">
        <v>137</v>
      </c>
      <c r="B165" s="282" t="s">
        <v>2408</v>
      </c>
      <c r="C165" s="115" t="s">
        <v>2409</v>
      </c>
      <c r="D165" s="115" t="s">
        <v>2410</v>
      </c>
      <c r="E165" s="115"/>
      <c r="G165" s="115" t="s">
        <v>2411</v>
      </c>
      <c r="H165" s="115"/>
      <c r="I165" s="115"/>
      <c r="J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row>
    <row r="166" spans="1:53" ht="15.75" customHeight="1">
      <c r="A166" s="261" t="s">
        <v>139</v>
      </c>
      <c r="B166" s="282">
        <v>1</v>
      </c>
      <c r="C166" s="115">
        <v>253</v>
      </c>
      <c r="D166" s="115">
        <v>2350</v>
      </c>
      <c r="E166" s="115">
        <v>4</v>
      </c>
      <c r="F166" s="115" t="s">
        <v>2412</v>
      </c>
      <c r="H166" s="115" t="s">
        <v>2357</v>
      </c>
      <c r="I166" s="115"/>
      <c r="J166" s="115" t="s">
        <v>2357</v>
      </c>
      <c r="K166" s="539"/>
      <c r="L166" s="53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row>
    <row r="167" spans="1:53" ht="15.75" customHeight="1">
      <c r="A167" s="40" t="s">
        <v>141</v>
      </c>
      <c r="B167" s="282">
        <v>1</v>
      </c>
      <c r="C167" s="115">
        <v>254</v>
      </c>
      <c r="D167" s="115">
        <v>2930</v>
      </c>
      <c r="E167" s="115">
        <v>2</v>
      </c>
      <c r="F167" s="115" t="s">
        <v>1016</v>
      </c>
      <c r="G167" s="115" t="s">
        <v>735</v>
      </c>
      <c r="H167" s="115" t="s">
        <v>2357</v>
      </c>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row>
    <row r="168" spans="1:53" ht="15.75" customHeight="1">
      <c r="A168" s="40" t="s">
        <v>141</v>
      </c>
      <c r="B168" s="282">
        <v>2</v>
      </c>
      <c r="C168" s="115">
        <v>255</v>
      </c>
      <c r="D168" s="115">
        <v>2540</v>
      </c>
      <c r="E168" s="115">
        <v>3</v>
      </c>
      <c r="F168" s="115" t="s">
        <v>2413</v>
      </c>
      <c r="G168" s="115" t="s">
        <v>735</v>
      </c>
      <c r="H168" s="115" t="s">
        <v>2357</v>
      </c>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row>
    <row r="169" spans="1:53" ht="15.75" customHeight="1">
      <c r="A169" s="40" t="s">
        <v>145</v>
      </c>
      <c r="B169" s="282">
        <v>1</v>
      </c>
      <c r="C169" s="115">
        <v>256</v>
      </c>
      <c r="D169" s="115">
        <v>2870</v>
      </c>
      <c r="E169" s="115">
        <v>0</v>
      </c>
      <c r="F169" s="115" t="s">
        <v>2040</v>
      </c>
      <c r="G169" s="115" t="s">
        <v>2040</v>
      </c>
      <c r="H169" s="115"/>
      <c r="I169" s="39"/>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row>
    <row r="170" spans="1:53" ht="15.75" customHeight="1">
      <c r="A170" s="40" t="s">
        <v>145</v>
      </c>
      <c r="B170" s="282">
        <v>2</v>
      </c>
      <c r="C170" s="115">
        <v>257</v>
      </c>
      <c r="D170" s="115">
        <v>3730</v>
      </c>
      <c r="E170" s="115">
        <v>6</v>
      </c>
      <c r="G170" s="115" t="s">
        <v>2184</v>
      </c>
      <c r="H170" s="115"/>
      <c r="I170" s="115"/>
      <c r="J170" s="115"/>
      <c r="K170" s="539"/>
      <c r="L170" s="53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42"/>
    </row>
    <row r="171" spans="1:53" ht="15.75" customHeight="1">
      <c r="A171" s="40" t="s">
        <v>145</v>
      </c>
      <c r="B171" s="282">
        <v>3</v>
      </c>
      <c r="C171" s="115">
        <v>258</v>
      </c>
      <c r="D171" s="115">
        <v>1880</v>
      </c>
      <c r="E171" s="115">
        <v>3</v>
      </c>
      <c r="G171" s="115" t="s">
        <v>669</v>
      </c>
      <c r="H171" s="115"/>
      <c r="I171" s="39"/>
      <c r="J171" s="115"/>
      <c r="K171" s="535"/>
      <c r="L171" s="535"/>
      <c r="M171" s="53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42"/>
    </row>
    <row r="172" spans="1:53" ht="15.75" customHeight="1">
      <c r="A172" s="40" t="s">
        <v>145</v>
      </c>
      <c r="B172" s="282">
        <v>4</v>
      </c>
      <c r="C172" s="115">
        <v>259</v>
      </c>
      <c r="D172" s="115">
        <v>3040</v>
      </c>
      <c r="E172" s="115">
        <v>4</v>
      </c>
      <c r="G172" s="115" t="s">
        <v>2371</v>
      </c>
      <c r="H172" s="115"/>
      <c r="I172" s="39"/>
      <c r="J172" s="115"/>
      <c r="K172" s="535"/>
      <c r="L172" s="535"/>
      <c r="M172" s="53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42"/>
    </row>
    <row r="173" spans="1:53" ht="15.75" customHeight="1">
      <c r="A173" s="40" t="s">
        <v>145</v>
      </c>
      <c r="B173" s="282">
        <v>5</v>
      </c>
      <c r="C173" s="115">
        <v>260</v>
      </c>
      <c r="D173" s="115">
        <v>3800</v>
      </c>
      <c r="E173" s="115">
        <v>2</v>
      </c>
      <c r="G173" s="115">
        <v>36</v>
      </c>
      <c r="H173" s="115"/>
      <c r="I173" s="39"/>
      <c r="J173" s="115"/>
      <c r="K173" s="535"/>
      <c r="L173" s="535"/>
      <c r="M173" s="53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42"/>
    </row>
    <row r="174" spans="1:53" ht="15.75" customHeight="1">
      <c r="A174" s="40" t="s">
        <v>145</v>
      </c>
      <c r="B174" s="282">
        <v>6</v>
      </c>
      <c r="C174" s="115">
        <v>261</v>
      </c>
      <c r="D174" s="115">
        <v>2620</v>
      </c>
      <c r="E174" s="115">
        <v>0</v>
      </c>
      <c r="G174" s="115" t="s">
        <v>669</v>
      </c>
      <c r="H174" s="115"/>
      <c r="I174" s="39"/>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42"/>
    </row>
    <row r="175" spans="1:53" ht="15.75" customHeight="1">
      <c r="A175" s="40" t="s">
        <v>145</v>
      </c>
      <c r="B175" s="282">
        <v>7</v>
      </c>
      <c r="C175" s="115">
        <v>262</v>
      </c>
      <c r="D175" s="115">
        <v>2800</v>
      </c>
      <c r="E175" s="115">
        <v>2</v>
      </c>
      <c r="G175" s="115">
        <v>38</v>
      </c>
      <c r="H175" s="115"/>
      <c r="I175" s="39"/>
      <c r="J175" s="115"/>
      <c r="K175" s="535"/>
      <c r="L175" s="535"/>
      <c r="M175" s="53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42"/>
    </row>
    <row r="176" spans="1:53" ht="15.75" customHeight="1">
      <c r="A176" s="40" t="s">
        <v>147</v>
      </c>
      <c r="B176" s="282" t="s">
        <v>2414</v>
      </c>
      <c r="C176" s="115" t="s">
        <v>2415</v>
      </c>
      <c r="D176" s="115"/>
      <c r="E176" s="115"/>
      <c r="H176" s="115"/>
      <c r="I176" s="539" t="s">
        <v>2416</v>
      </c>
      <c r="J176" s="53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42"/>
    </row>
    <row r="177" spans="1:53" ht="15.75" customHeight="1">
      <c r="A177" s="40" t="s">
        <v>150</v>
      </c>
      <c r="B177" s="282" t="s">
        <v>2417</v>
      </c>
      <c r="C177" s="115" t="s">
        <v>2418</v>
      </c>
      <c r="D177" s="115"/>
      <c r="E177" s="115"/>
      <c r="F177" s="115">
        <v>37</v>
      </c>
      <c r="H177" s="115"/>
      <c r="I177" s="539" t="s">
        <v>2419</v>
      </c>
      <c r="J177" s="535"/>
      <c r="K177" s="539"/>
      <c r="L177" s="53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42"/>
    </row>
    <row r="178" spans="1:53" ht="15.75" customHeight="1">
      <c r="A178" s="40" t="s">
        <v>128</v>
      </c>
      <c r="B178" s="282">
        <v>1</v>
      </c>
      <c r="C178" s="115">
        <v>351</v>
      </c>
      <c r="D178" s="115">
        <v>2840</v>
      </c>
      <c r="E178" s="115">
        <v>21</v>
      </c>
      <c r="G178" s="115" t="s">
        <v>2371</v>
      </c>
      <c r="H178" s="115"/>
      <c r="I178" s="115"/>
      <c r="J178" s="115"/>
      <c r="K178" s="539"/>
      <c r="L178" s="535"/>
      <c r="M178" s="535"/>
      <c r="N178" s="53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42"/>
    </row>
    <row r="179" spans="1:53" ht="15.75" customHeight="1">
      <c r="A179" s="40" t="s">
        <v>128</v>
      </c>
      <c r="B179" s="282">
        <v>2</v>
      </c>
      <c r="C179" s="115">
        <v>352</v>
      </c>
      <c r="D179" s="115">
        <v>2500</v>
      </c>
      <c r="E179" s="115">
        <v>9</v>
      </c>
      <c r="G179" s="115" t="s">
        <v>2413</v>
      </c>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42"/>
    </row>
    <row r="180" spans="1:53" ht="15.75" customHeight="1">
      <c r="A180" s="40" t="s">
        <v>128</v>
      </c>
      <c r="B180" s="282">
        <v>3</v>
      </c>
      <c r="C180" s="115">
        <v>353</v>
      </c>
      <c r="D180" s="115">
        <v>2920</v>
      </c>
      <c r="E180" s="115">
        <v>7</v>
      </c>
      <c r="G180" s="115" t="s">
        <v>2184</v>
      </c>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42"/>
    </row>
    <row r="181" spans="1:53" ht="15.75" customHeight="1">
      <c r="A181" s="40" t="s">
        <v>128</v>
      </c>
      <c r="B181" s="282">
        <v>4</v>
      </c>
      <c r="C181" s="115">
        <v>354</v>
      </c>
      <c r="D181" s="115">
        <v>3250</v>
      </c>
      <c r="E181" s="115">
        <v>0</v>
      </c>
      <c r="G181" s="115">
        <v>40</v>
      </c>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42"/>
    </row>
    <row r="182" spans="1:53" ht="15.75" customHeight="1">
      <c r="A182" s="40" t="s">
        <v>128</v>
      </c>
      <c r="B182" s="282">
        <v>5</v>
      </c>
      <c r="C182" s="115">
        <v>355</v>
      </c>
      <c r="D182" s="115">
        <v>3470</v>
      </c>
      <c r="E182" s="115">
        <v>12</v>
      </c>
      <c r="G182" s="115" t="s">
        <v>2420</v>
      </c>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42"/>
    </row>
    <row r="183" spans="1:53" ht="15.75" customHeight="1">
      <c r="A183" s="40" t="s">
        <v>128</v>
      </c>
      <c r="B183" s="282">
        <v>6</v>
      </c>
      <c r="C183" s="115">
        <v>356</v>
      </c>
      <c r="D183" s="115">
        <v>3250</v>
      </c>
      <c r="E183" s="115">
        <v>7</v>
      </c>
      <c r="G183" s="115" t="s">
        <v>659</v>
      </c>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42"/>
    </row>
    <row r="184" spans="1:53" ht="15.75" customHeight="1">
      <c r="A184" s="40" t="s">
        <v>128</v>
      </c>
      <c r="B184" s="282">
        <v>7</v>
      </c>
      <c r="C184" s="115">
        <v>357</v>
      </c>
      <c r="D184" s="115">
        <v>3670</v>
      </c>
      <c r="E184" s="115">
        <v>10</v>
      </c>
      <c r="G184" s="115" t="s">
        <v>2081</v>
      </c>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42"/>
    </row>
    <row r="185" spans="1:53" ht="15.75" customHeight="1">
      <c r="A185" s="40" t="s">
        <v>128</v>
      </c>
      <c r="B185" s="282">
        <v>8</v>
      </c>
      <c r="C185" s="115">
        <v>358</v>
      </c>
      <c r="D185" s="115">
        <v>3180</v>
      </c>
      <c r="E185" s="115">
        <v>1</v>
      </c>
      <c r="G185" s="115" t="s">
        <v>2184</v>
      </c>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42"/>
    </row>
    <row r="186" spans="1:53" ht="15.75" customHeight="1">
      <c r="A186" s="40" t="s">
        <v>128</v>
      </c>
      <c r="B186" s="282">
        <v>9</v>
      </c>
      <c r="C186" s="115">
        <v>359</v>
      </c>
      <c r="D186" s="115">
        <v>3200</v>
      </c>
      <c r="E186" s="115">
        <v>4</v>
      </c>
      <c r="G186" s="115" t="s">
        <v>2184</v>
      </c>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42"/>
    </row>
    <row r="187" spans="1:53" ht="15.75" customHeight="1">
      <c r="A187" s="40" t="s">
        <v>128</v>
      </c>
      <c r="B187" s="282">
        <v>10</v>
      </c>
      <c r="C187" s="115">
        <v>360</v>
      </c>
      <c r="D187" s="115">
        <v>3300</v>
      </c>
      <c r="E187" s="115">
        <v>21</v>
      </c>
      <c r="G187" s="115" t="s">
        <v>2040</v>
      </c>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42"/>
    </row>
    <row r="188" spans="1:53" ht="15.75" customHeight="1">
      <c r="A188" s="40" t="s">
        <v>128</v>
      </c>
      <c r="B188" s="282">
        <v>11</v>
      </c>
      <c r="C188" s="115">
        <v>361</v>
      </c>
      <c r="D188" s="115">
        <v>3190</v>
      </c>
      <c r="E188" s="115">
        <v>4</v>
      </c>
      <c r="G188" s="115" t="s">
        <v>2081</v>
      </c>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42"/>
    </row>
    <row r="189" spans="1:53" ht="15.75" customHeight="1">
      <c r="A189" s="40" t="s">
        <v>128</v>
      </c>
      <c r="B189" s="282">
        <v>12</v>
      </c>
      <c r="C189" s="115">
        <v>362</v>
      </c>
      <c r="D189" s="115">
        <v>3290</v>
      </c>
      <c r="E189" s="115"/>
      <c r="G189" s="115" t="s">
        <v>2030</v>
      </c>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42"/>
    </row>
    <row r="190" spans="1:53" ht="15.75" customHeight="1">
      <c r="A190" s="40" t="s">
        <v>128</v>
      </c>
      <c r="B190" s="282">
        <v>13</v>
      </c>
      <c r="C190" s="115">
        <v>363</v>
      </c>
      <c r="D190" s="115">
        <v>2640</v>
      </c>
      <c r="E190" s="115">
        <v>2</v>
      </c>
      <c r="G190" s="115" t="s">
        <v>2151</v>
      </c>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42"/>
    </row>
    <row r="191" spans="1:53" ht="15.75" customHeight="1">
      <c r="A191" s="40" t="s">
        <v>128</v>
      </c>
      <c r="B191" s="282">
        <v>14</v>
      </c>
      <c r="C191" s="115">
        <v>364</v>
      </c>
      <c r="D191" s="115">
        <v>3710</v>
      </c>
      <c r="E191" s="115">
        <v>1</v>
      </c>
      <c r="G191" s="115" t="s">
        <v>1351</v>
      </c>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42"/>
    </row>
    <row r="192" spans="1:53" ht="15.75" customHeight="1">
      <c r="A192" s="40" t="s">
        <v>128</v>
      </c>
      <c r="B192" s="282">
        <v>15</v>
      </c>
      <c r="C192" s="115">
        <v>365</v>
      </c>
      <c r="D192" s="115">
        <v>4120</v>
      </c>
      <c r="E192" s="115"/>
      <c r="G192" s="115" t="s">
        <v>2420</v>
      </c>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42"/>
    </row>
    <row r="193" spans="1:53" ht="15.75" customHeight="1">
      <c r="A193" s="40" t="s">
        <v>128</v>
      </c>
      <c r="B193" s="282">
        <v>16</v>
      </c>
      <c r="C193" s="115">
        <v>366</v>
      </c>
      <c r="D193" s="115">
        <v>3160</v>
      </c>
      <c r="E193" s="115"/>
      <c r="G193" s="115">
        <v>39</v>
      </c>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42"/>
    </row>
    <row r="194" spans="1:53" ht="15.75" customHeight="1">
      <c r="A194" s="40" t="s">
        <v>128</v>
      </c>
      <c r="B194" s="282">
        <v>17</v>
      </c>
      <c r="C194" s="115">
        <v>367</v>
      </c>
      <c r="D194" s="115">
        <v>3860</v>
      </c>
      <c r="E194" s="115">
        <v>1</v>
      </c>
      <c r="G194" s="115">
        <v>38</v>
      </c>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42"/>
    </row>
    <row r="195" spans="1:53" ht="15.75" customHeight="1">
      <c r="A195" s="40" t="s">
        <v>128</v>
      </c>
      <c r="B195" s="282">
        <v>18</v>
      </c>
      <c r="C195" s="115">
        <v>368</v>
      </c>
      <c r="D195" s="115">
        <v>3930</v>
      </c>
      <c r="E195" s="115">
        <v>2</v>
      </c>
      <c r="G195" s="115">
        <v>39</v>
      </c>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42"/>
    </row>
    <row r="196" spans="1:53" ht="15.75" customHeight="1">
      <c r="A196" s="40" t="s">
        <v>128</v>
      </c>
      <c r="B196" s="282">
        <v>19</v>
      </c>
      <c r="C196" s="115">
        <v>369</v>
      </c>
      <c r="D196" s="115">
        <v>3090</v>
      </c>
      <c r="E196" s="115"/>
      <c r="G196" s="115">
        <v>38</v>
      </c>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42"/>
    </row>
    <row r="197" spans="1:53" ht="15.75" customHeight="1">
      <c r="A197" s="40" t="s">
        <v>157</v>
      </c>
      <c r="B197" s="282">
        <v>1</v>
      </c>
      <c r="C197" s="115">
        <v>370</v>
      </c>
      <c r="D197" s="115"/>
      <c r="E197" s="115">
        <v>1</v>
      </c>
      <c r="F197" s="115" t="s">
        <v>2169</v>
      </c>
      <c r="G197" s="115" t="s">
        <v>2421</v>
      </c>
      <c r="H197" s="115" t="s">
        <v>1960</v>
      </c>
      <c r="I197" s="115"/>
      <c r="J197" s="115"/>
      <c r="K197" s="539"/>
      <c r="L197" s="535"/>
      <c r="M197" s="53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42"/>
    </row>
    <row r="198" spans="1:53" ht="15.75" customHeight="1">
      <c r="A198" s="40" t="s">
        <v>159</v>
      </c>
      <c r="B198" s="282">
        <v>1</v>
      </c>
      <c r="C198" s="115">
        <v>371</v>
      </c>
      <c r="D198" s="115"/>
      <c r="E198" s="115">
        <v>4</v>
      </c>
      <c r="F198" s="115">
        <v>30</v>
      </c>
      <c r="G198" s="115" t="s">
        <v>2422</v>
      </c>
      <c r="H198" s="115" t="s">
        <v>1960</v>
      </c>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row>
    <row r="199" spans="1:53" ht="15.75" customHeight="1">
      <c r="A199" s="40" t="s">
        <v>161</v>
      </c>
      <c r="B199" s="282">
        <v>1</v>
      </c>
      <c r="C199" s="115">
        <v>372</v>
      </c>
      <c r="D199" s="115">
        <v>3070</v>
      </c>
      <c r="E199" s="115">
        <v>37</v>
      </c>
      <c r="F199" s="115" t="s">
        <v>2423</v>
      </c>
      <c r="G199" s="115" t="s">
        <v>659</v>
      </c>
      <c r="H199" s="115" t="s">
        <v>1939</v>
      </c>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row>
    <row r="200" spans="1:53" ht="15.75" customHeight="1">
      <c r="A200" s="40" t="s">
        <v>163</v>
      </c>
      <c r="B200" s="282">
        <v>1</v>
      </c>
      <c r="C200" s="115">
        <v>373</v>
      </c>
      <c r="D200" s="115"/>
      <c r="E200" s="115">
        <v>3</v>
      </c>
      <c r="F200" s="115">
        <v>38</v>
      </c>
      <c r="G200" s="115" t="s">
        <v>2184</v>
      </c>
      <c r="H200" s="115" t="s">
        <v>1939</v>
      </c>
      <c r="I200" s="539" t="s">
        <v>2424</v>
      </c>
      <c r="J200" s="535"/>
      <c r="K200" s="539"/>
      <c r="L200" s="53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row>
    <row r="201" spans="1:53" ht="15.75" customHeight="1">
      <c r="A201" s="28" t="s">
        <v>165</v>
      </c>
      <c r="B201" s="282">
        <v>1</v>
      </c>
      <c r="C201" s="115">
        <v>374</v>
      </c>
      <c r="D201" s="115">
        <v>3400</v>
      </c>
      <c r="E201" s="115">
        <v>1</v>
      </c>
      <c r="F201" s="115" t="s">
        <v>715</v>
      </c>
      <c r="G201" s="115" t="s">
        <v>1280</v>
      </c>
      <c r="H201" s="115" t="s">
        <v>1939</v>
      </c>
      <c r="I201" s="539" t="s">
        <v>2425</v>
      </c>
      <c r="J201" s="53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row>
    <row r="202" spans="1:53" ht="15.75" customHeight="1">
      <c r="A202" s="28" t="s">
        <v>166</v>
      </c>
      <c r="B202" s="282">
        <v>43834</v>
      </c>
      <c r="C202" s="115" t="s">
        <v>2426</v>
      </c>
      <c r="D202" s="115"/>
      <c r="E202" s="115"/>
      <c r="F202" s="539" t="s">
        <v>2427</v>
      </c>
      <c r="G202" s="535"/>
      <c r="H202" s="535"/>
      <c r="I202" s="115"/>
      <c r="J202" s="115"/>
      <c r="K202" s="539"/>
      <c r="L202" s="535"/>
      <c r="M202" s="53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row>
    <row r="203" spans="1:53" ht="15.75" customHeight="1">
      <c r="A203" s="28" t="s">
        <v>167</v>
      </c>
      <c r="B203" s="282">
        <v>1</v>
      </c>
      <c r="C203" s="115">
        <v>379</v>
      </c>
      <c r="D203" s="115"/>
      <c r="E203" s="115"/>
      <c r="G203" s="115" t="s">
        <v>2040</v>
      </c>
      <c r="H203" s="115" t="s">
        <v>2357</v>
      </c>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row>
    <row r="204" spans="1:53" ht="15.75" customHeight="1">
      <c r="A204" s="40" t="s">
        <v>124</v>
      </c>
      <c r="B204" s="282">
        <v>43847</v>
      </c>
      <c r="C204" s="115" t="s">
        <v>2428</v>
      </c>
      <c r="D204" s="115" t="s">
        <v>2429</v>
      </c>
      <c r="E204" s="115" t="s">
        <v>2430</v>
      </c>
      <c r="G204" s="115" t="s">
        <v>2431</v>
      </c>
      <c r="H204" s="115"/>
      <c r="I204" s="115"/>
      <c r="J204" s="115"/>
      <c r="K204" s="539"/>
      <c r="L204" s="53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row>
    <row r="205" spans="1:53" ht="15.75" customHeight="1">
      <c r="A205" s="40" t="s">
        <v>173</v>
      </c>
      <c r="B205" s="282" t="s">
        <v>2432</v>
      </c>
      <c r="C205" s="115" t="s">
        <v>2433</v>
      </c>
      <c r="D205" s="115"/>
      <c r="E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row>
    <row r="206" spans="1:53" ht="15.75" customHeight="1">
      <c r="A206" s="40" t="s">
        <v>175</v>
      </c>
      <c r="B206" s="282">
        <v>1</v>
      </c>
      <c r="C206" s="115">
        <v>405</v>
      </c>
      <c r="D206" s="115"/>
      <c r="E206" s="115">
        <v>1</v>
      </c>
      <c r="F206" s="115" t="s">
        <v>2041</v>
      </c>
      <c r="G206" s="115" t="s">
        <v>2434</v>
      </c>
      <c r="H206" s="115" t="s">
        <v>2357</v>
      </c>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row>
    <row r="207" spans="1:53" ht="15.75" customHeight="1">
      <c r="A207" s="40" t="s">
        <v>176</v>
      </c>
      <c r="B207" s="282">
        <v>1</v>
      </c>
      <c r="C207" s="42">
        <v>406</v>
      </c>
      <c r="D207" s="115">
        <v>2500</v>
      </c>
      <c r="E207" s="115">
        <v>4</v>
      </c>
      <c r="F207" s="115" t="s">
        <v>1242</v>
      </c>
      <c r="G207" s="115" t="s">
        <v>2371</v>
      </c>
      <c r="H207" s="115" t="s">
        <v>1939</v>
      </c>
      <c r="I207" s="539" t="s">
        <v>2435</v>
      </c>
      <c r="J207" s="535"/>
      <c r="K207" s="539"/>
      <c r="L207" s="53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row>
    <row r="208" spans="1:53" ht="15.75" customHeight="1">
      <c r="A208" s="40" t="s">
        <v>177</v>
      </c>
      <c r="B208" s="282">
        <v>43848</v>
      </c>
      <c r="C208" s="42" t="s">
        <v>2436</v>
      </c>
      <c r="D208" s="115">
        <v>3181</v>
      </c>
      <c r="E208" s="115"/>
      <c r="G208" s="115" t="s">
        <v>2437</v>
      </c>
      <c r="H208" s="115"/>
      <c r="I208" s="115">
        <v>17</v>
      </c>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row>
    <row r="209" spans="1:53" ht="15.75" customHeight="1">
      <c r="A209" s="40" t="s">
        <v>179</v>
      </c>
      <c r="B209" s="282">
        <v>43832</v>
      </c>
      <c r="C209" s="42" t="s">
        <v>2438</v>
      </c>
      <c r="D209" s="115"/>
      <c r="E209" s="115"/>
      <c r="G209" s="539" t="s">
        <v>2439</v>
      </c>
      <c r="H209" s="535"/>
      <c r="I209" s="115">
        <v>1</v>
      </c>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row>
    <row r="210" spans="1:53" ht="15.75" customHeight="1">
      <c r="A210" s="40" t="s">
        <v>180</v>
      </c>
      <c r="B210" s="282">
        <v>43847</v>
      </c>
      <c r="C210" s="42" t="s">
        <v>2440</v>
      </c>
      <c r="D210" s="115"/>
      <c r="E210" s="115"/>
      <c r="G210" s="539" t="s">
        <v>2441</v>
      </c>
      <c r="H210" s="53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row>
    <row r="211" spans="1:53" ht="15.75" customHeight="1">
      <c r="A211" s="40" t="s">
        <v>182</v>
      </c>
      <c r="B211" s="282">
        <v>43858</v>
      </c>
      <c r="C211" s="42" t="s">
        <v>2442</v>
      </c>
      <c r="D211" s="539" t="s">
        <v>1953</v>
      </c>
      <c r="E211" s="535"/>
      <c r="G211" s="115" t="s">
        <v>1952</v>
      </c>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row>
    <row r="212" spans="1:53" ht="15.75" customHeight="1">
      <c r="A212" s="40" t="s">
        <v>186</v>
      </c>
      <c r="B212" s="282" t="s">
        <v>2381</v>
      </c>
      <c r="C212" s="42" t="s">
        <v>2381</v>
      </c>
      <c r="D212" s="115"/>
      <c r="E212" s="115"/>
      <c r="F212" s="115" t="s">
        <v>2443</v>
      </c>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row>
    <row r="213" spans="1:53" ht="15.75" customHeight="1">
      <c r="A213" s="40" t="s">
        <v>187</v>
      </c>
      <c r="B213" s="282">
        <v>1</v>
      </c>
      <c r="C213" s="115">
        <v>472</v>
      </c>
      <c r="D213" s="115"/>
      <c r="E213" s="115"/>
      <c r="G213" s="115" t="s">
        <v>1351</v>
      </c>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BA213" s="115"/>
    </row>
    <row r="214" spans="1:53" ht="15.75" customHeight="1">
      <c r="A214" s="40" t="s">
        <v>189</v>
      </c>
      <c r="B214" s="282">
        <v>1</v>
      </c>
      <c r="C214" s="115">
        <v>473</v>
      </c>
      <c r="D214" s="115">
        <v>3470</v>
      </c>
      <c r="E214" s="115">
        <v>3</v>
      </c>
      <c r="G214" s="115" t="s">
        <v>1954</v>
      </c>
      <c r="H214" s="115"/>
      <c r="I214" s="539" t="s">
        <v>2444</v>
      </c>
      <c r="J214" s="535"/>
      <c r="K214" s="539"/>
      <c r="L214" s="535"/>
      <c r="M214" s="535"/>
      <c r="N214" s="535"/>
      <c r="O214" s="115"/>
      <c r="P214" s="115"/>
      <c r="Q214" s="115"/>
      <c r="R214" s="115"/>
      <c r="S214" s="115"/>
      <c r="T214" s="115"/>
      <c r="U214" s="115"/>
      <c r="V214" s="115"/>
      <c r="W214" s="115"/>
      <c r="X214" s="115"/>
      <c r="Y214" s="115"/>
      <c r="Z214" s="115"/>
      <c r="AA214" s="115"/>
      <c r="AB214" s="115"/>
      <c r="AC214" s="115"/>
      <c r="AD214" s="115"/>
      <c r="AE214" s="115"/>
      <c r="AF214" s="115"/>
      <c r="AG214" s="115"/>
      <c r="BA214" s="115"/>
    </row>
    <row r="215" spans="1:53" ht="15.75" customHeight="1">
      <c r="A215" s="40" t="s">
        <v>192</v>
      </c>
      <c r="B215" s="282">
        <v>1</v>
      </c>
      <c r="C215" s="42">
        <v>474</v>
      </c>
      <c r="D215" s="115">
        <v>2650</v>
      </c>
      <c r="E215" s="115"/>
      <c r="G215" s="115" t="s">
        <v>916</v>
      </c>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BA215" s="115"/>
    </row>
    <row r="216" spans="1:53" ht="15.75" customHeight="1">
      <c r="A216" s="40" t="s">
        <v>192</v>
      </c>
      <c r="B216" s="282">
        <v>2</v>
      </c>
      <c r="C216" s="115">
        <v>475</v>
      </c>
      <c r="D216" s="115">
        <v>3250</v>
      </c>
      <c r="E216" s="115"/>
      <c r="G216" s="115" t="s">
        <v>2421</v>
      </c>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BA216" s="115"/>
    </row>
    <row r="217" spans="1:53" ht="15.75" customHeight="1">
      <c r="A217" s="40" t="s">
        <v>192</v>
      </c>
      <c r="B217" s="282">
        <v>3</v>
      </c>
      <c r="C217" s="115">
        <v>476</v>
      </c>
      <c r="D217" s="115">
        <v>3180</v>
      </c>
      <c r="E217" s="115"/>
      <c r="G217" s="115" t="s">
        <v>2370</v>
      </c>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BA217" s="115"/>
    </row>
    <row r="218" spans="1:53" ht="15.75" customHeight="1">
      <c r="A218" s="40" t="s">
        <v>192</v>
      </c>
      <c r="B218" s="282">
        <v>4</v>
      </c>
      <c r="C218" s="42">
        <v>477</v>
      </c>
      <c r="D218" s="115">
        <v>2050</v>
      </c>
      <c r="E218" s="115"/>
      <c r="G218" s="115" t="s">
        <v>1742</v>
      </c>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BA218" s="115"/>
    </row>
    <row r="219" spans="1:53" ht="15.75" customHeight="1">
      <c r="A219" s="40" t="s">
        <v>192</v>
      </c>
      <c r="B219" s="282">
        <v>5</v>
      </c>
      <c r="C219" s="115">
        <v>478</v>
      </c>
      <c r="D219" s="115">
        <v>3400</v>
      </c>
      <c r="E219" s="115"/>
      <c r="G219" s="115" t="s">
        <v>2445</v>
      </c>
      <c r="H219" s="115" t="s">
        <v>2357</v>
      </c>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BA219" s="115"/>
    </row>
    <row r="220" spans="1:53" ht="15.75" customHeight="1">
      <c r="A220" s="40" t="s">
        <v>192</v>
      </c>
      <c r="B220" s="282">
        <v>6</v>
      </c>
      <c r="C220" s="115">
        <v>479</v>
      </c>
      <c r="D220" s="115">
        <v>2900</v>
      </c>
      <c r="E220" s="115"/>
      <c r="G220" s="115" t="s">
        <v>2039</v>
      </c>
      <c r="H220" s="115" t="s">
        <v>2357</v>
      </c>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BA220" s="115"/>
    </row>
    <row r="221" spans="1:53" ht="15.75" customHeight="1">
      <c r="A221" s="40" t="s">
        <v>192</v>
      </c>
      <c r="B221" s="282">
        <v>7</v>
      </c>
      <c r="C221" s="42">
        <v>480</v>
      </c>
      <c r="D221" s="115">
        <v>2310</v>
      </c>
      <c r="E221" s="115"/>
      <c r="G221" s="115" t="s">
        <v>2446</v>
      </c>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BA221" s="115"/>
    </row>
    <row r="222" spans="1:53" ht="15.75" customHeight="1">
      <c r="A222" s="40" t="s">
        <v>192</v>
      </c>
      <c r="B222" s="282">
        <v>8</v>
      </c>
      <c r="C222" s="115">
        <v>481</v>
      </c>
      <c r="D222" s="115">
        <v>2510</v>
      </c>
      <c r="E222" s="115"/>
      <c r="G222" s="115" t="s">
        <v>2446</v>
      </c>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BA222" s="115"/>
    </row>
    <row r="223" spans="1:53" ht="15.75" customHeight="1">
      <c r="A223" s="40" t="s">
        <v>192</v>
      </c>
      <c r="B223" s="282">
        <v>9</v>
      </c>
      <c r="C223" s="115">
        <v>482</v>
      </c>
      <c r="D223" s="115">
        <v>3750</v>
      </c>
      <c r="E223" s="115"/>
      <c r="G223" s="115" t="s">
        <v>1024</v>
      </c>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BA223" s="115"/>
    </row>
    <row r="224" spans="1:53" ht="15.75" customHeight="1">
      <c r="A224" s="40" t="s">
        <v>192</v>
      </c>
      <c r="B224" s="282">
        <v>10</v>
      </c>
      <c r="C224" s="42">
        <v>483</v>
      </c>
      <c r="D224" s="115">
        <v>3800</v>
      </c>
      <c r="E224" s="115"/>
      <c r="G224" s="115" t="s">
        <v>2030</v>
      </c>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BA224" s="115"/>
    </row>
    <row r="225" spans="1:53" ht="15.75" customHeight="1">
      <c r="A225" s="40" t="s">
        <v>192</v>
      </c>
      <c r="B225" s="282">
        <v>11</v>
      </c>
      <c r="C225" s="115">
        <v>484</v>
      </c>
      <c r="D225" s="115">
        <v>3235</v>
      </c>
      <c r="E225" s="115"/>
      <c r="G225" s="115" t="s">
        <v>748</v>
      </c>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BA225" s="115"/>
    </row>
    <row r="226" spans="1:53" ht="15.75" customHeight="1">
      <c r="A226" s="40" t="s">
        <v>197</v>
      </c>
      <c r="B226" s="282">
        <v>1</v>
      </c>
      <c r="C226" s="115">
        <v>485</v>
      </c>
      <c r="D226" s="115">
        <v>3100</v>
      </c>
      <c r="E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BA226" s="115"/>
    </row>
    <row r="227" spans="1:53" ht="15.75" customHeight="1">
      <c r="A227" s="40" t="s">
        <v>198</v>
      </c>
      <c r="B227" s="282">
        <v>1</v>
      </c>
      <c r="C227" s="42">
        <v>486</v>
      </c>
      <c r="D227" s="115">
        <v>3120</v>
      </c>
      <c r="E227" s="115"/>
      <c r="G227" s="115">
        <v>37</v>
      </c>
      <c r="H227" s="115"/>
      <c r="I227" s="115"/>
      <c r="J227" s="115"/>
      <c r="K227" s="539"/>
      <c r="L227" s="53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BA227" s="115"/>
    </row>
    <row r="228" spans="1:53" ht="15.75" customHeight="1">
      <c r="A228" s="40" t="s">
        <v>204</v>
      </c>
      <c r="B228" s="282">
        <v>1</v>
      </c>
      <c r="C228" s="115">
        <v>487</v>
      </c>
      <c r="D228" s="115"/>
      <c r="E228" s="115"/>
      <c r="G228" s="115" t="s">
        <v>1024</v>
      </c>
      <c r="H228" s="115"/>
      <c r="I228" s="539" t="s">
        <v>2447</v>
      </c>
      <c r="J228" s="53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BA228" s="115"/>
    </row>
    <row r="229" spans="1:53" ht="15.75" customHeight="1">
      <c r="A229" s="40" t="s">
        <v>204</v>
      </c>
      <c r="B229" s="282">
        <v>2</v>
      </c>
      <c r="C229" s="115">
        <v>488</v>
      </c>
      <c r="D229" s="115"/>
      <c r="E229" s="115"/>
      <c r="G229" s="115" t="s">
        <v>1742</v>
      </c>
      <c r="H229" s="115"/>
      <c r="I229" s="539" t="s">
        <v>2448</v>
      </c>
      <c r="J229" s="53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BA229" s="115"/>
    </row>
    <row r="230" spans="1:53" ht="15.75" customHeight="1">
      <c r="A230" s="40" t="s">
        <v>206</v>
      </c>
      <c r="B230" s="282">
        <v>1</v>
      </c>
      <c r="C230" s="42">
        <v>489</v>
      </c>
      <c r="D230" s="115">
        <v>3250</v>
      </c>
      <c r="E230" s="115"/>
      <c r="G230" s="115">
        <v>40</v>
      </c>
      <c r="H230" s="115"/>
      <c r="I230" s="539" t="s">
        <v>2449</v>
      </c>
      <c r="J230" s="53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BA230" s="115"/>
    </row>
    <row r="231" spans="1:53" ht="15.75" customHeight="1">
      <c r="A231" s="40" t="s">
        <v>206</v>
      </c>
      <c r="B231" s="282">
        <v>2</v>
      </c>
      <c r="C231" s="115">
        <v>490</v>
      </c>
      <c r="D231" s="115">
        <v>3470</v>
      </c>
      <c r="E231" s="115"/>
      <c r="G231" s="115" t="s">
        <v>2420</v>
      </c>
      <c r="H231" s="115"/>
      <c r="I231" s="539" t="s">
        <v>2449</v>
      </c>
      <c r="J231" s="535"/>
      <c r="K231" s="539"/>
      <c r="L231" s="535"/>
      <c r="M231" s="535"/>
      <c r="N231" s="535"/>
      <c r="O231" s="115"/>
      <c r="P231" s="115"/>
      <c r="Q231" s="115"/>
      <c r="R231" s="115"/>
      <c r="S231" s="115"/>
      <c r="T231" s="115"/>
      <c r="U231" s="115"/>
      <c r="V231" s="115"/>
      <c r="W231" s="115"/>
      <c r="X231" s="115"/>
      <c r="Y231" s="115"/>
      <c r="Z231" s="115"/>
      <c r="AA231" s="115"/>
      <c r="AB231" s="115"/>
      <c r="AC231" s="115"/>
      <c r="AD231" s="115"/>
      <c r="AE231" s="115"/>
      <c r="AF231" s="115"/>
      <c r="AG231" s="115"/>
      <c r="BA231" s="115"/>
    </row>
    <row r="232" spans="1:53" ht="15.75" customHeight="1">
      <c r="A232" s="40" t="s">
        <v>206</v>
      </c>
      <c r="B232" s="282">
        <v>3</v>
      </c>
      <c r="C232" s="115">
        <v>491</v>
      </c>
      <c r="D232" s="115">
        <v>3250</v>
      </c>
      <c r="E232" s="115"/>
      <c r="G232" s="115" t="s">
        <v>659</v>
      </c>
      <c r="H232" s="115"/>
      <c r="I232" s="539" t="s">
        <v>2449</v>
      </c>
      <c r="J232" s="53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BA232" s="115"/>
    </row>
    <row r="233" spans="1:53" ht="15.75" customHeight="1">
      <c r="A233" s="40" t="s">
        <v>206</v>
      </c>
      <c r="B233" s="282">
        <v>4</v>
      </c>
      <c r="C233" s="42">
        <v>492</v>
      </c>
      <c r="D233" s="115">
        <v>3670</v>
      </c>
      <c r="E233" s="115"/>
      <c r="G233" s="115" t="s">
        <v>2081</v>
      </c>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row>
    <row r="234" spans="1:53" ht="15.75" customHeight="1">
      <c r="A234" s="40" t="s">
        <v>206</v>
      </c>
      <c r="B234" s="282">
        <v>5</v>
      </c>
      <c r="C234" s="115">
        <v>493</v>
      </c>
      <c r="D234" s="115">
        <v>3180</v>
      </c>
      <c r="E234" s="115"/>
      <c r="G234" s="115" t="s">
        <v>2184</v>
      </c>
      <c r="H234" s="115"/>
      <c r="I234" s="539" t="s">
        <v>2449</v>
      </c>
      <c r="J234" s="53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row>
    <row r="235" spans="1:53" ht="15.75" customHeight="1">
      <c r="A235" s="40" t="s">
        <v>206</v>
      </c>
      <c r="B235" s="282">
        <v>6</v>
      </c>
      <c r="C235" s="115">
        <v>494</v>
      </c>
      <c r="D235" s="115">
        <v>3200</v>
      </c>
      <c r="E235" s="115"/>
      <c r="G235" s="115" t="s">
        <v>2184</v>
      </c>
      <c r="H235" s="115"/>
      <c r="I235" s="539" t="s">
        <v>2449</v>
      </c>
      <c r="J235" s="53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row>
    <row r="236" spans="1:53" ht="15.75" customHeight="1">
      <c r="A236" s="40" t="s">
        <v>206</v>
      </c>
      <c r="B236" s="282">
        <v>7</v>
      </c>
      <c r="C236" s="42">
        <v>495</v>
      </c>
      <c r="D236" s="115">
        <v>3300</v>
      </c>
      <c r="E236" s="115"/>
      <c r="G236" s="115" t="s">
        <v>2040</v>
      </c>
      <c r="H236" s="115"/>
      <c r="I236" s="539" t="s">
        <v>2449</v>
      </c>
      <c r="J236" s="53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row>
    <row r="237" spans="1:53" ht="15.75" customHeight="1">
      <c r="A237" s="40" t="s">
        <v>210</v>
      </c>
      <c r="B237" s="282">
        <v>1</v>
      </c>
      <c r="C237" s="115">
        <v>496</v>
      </c>
      <c r="D237" s="115">
        <v>2700</v>
      </c>
      <c r="E237" s="115">
        <v>4</v>
      </c>
      <c r="G237" s="115" t="s">
        <v>2413</v>
      </c>
      <c r="H237" s="115"/>
      <c r="I237" s="539" t="s">
        <v>2450</v>
      </c>
      <c r="J237" s="53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row>
    <row r="238" spans="1:53" ht="15.75" customHeight="1">
      <c r="A238" s="40" t="s">
        <v>210</v>
      </c>
      <c r="B238" s="282">
        <v>2</v>
      </c>
      <c r="C238" s="115">
        <v>497</v>
      </c>
      <c r="D238" s="115">
        <v>2350</v>
      </c>
      <c r="E238" s="115"/>
      <c r="G238" s="115" t="s">
        <v>1454</v>
      </c>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row>
    <row r="239" spans="1:53" ht="15.75" customHeight="1">
      <c r="A239" s="40" t="s">
        <v>210</v>
      </c>
      <c r="B239" s="282">
        <v>3</v>
      </c>
      <c r="C239" s="42">
        <v>498</v>
      </c>
      <c r="D239" s="115">
        <v>3500</v>
      </c>
      <c r="E239" s="115">
        <v>0</v>
      </c>
      <c r="G239" s="115" t="s">
        <v>2151</v>
      </c>
      <c r="H239" s="115"/>
      <c r="I239" s="539" t="s">
        <v>2451</v>
      </c>
      <c r="J239" s="53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row>
    <row r="240" spans="1:53" ht="15.75" customHeight="1">
      <c r="A240" s="40" t="s">
        <v>210</v>
      </c>
      <c r="B240" s="282">
        <v>4</v>
      </c>
      <c r="C240" s="115">
        <v>499</v>
      </c>
      <c r="D240" s="115">
        <v>2670</v>
      </c>
      <c r="E240" s="115">
        <v>10</v>
      </c>
      <c r="G240" s="115" t="s">
        <v>669</v>
      </c>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row>
    <row r="241" spans="1:53" ht="15.75" customHeight="1">
      <c r="A241" s="40" t="s">
        <v>210</v>
      </c>
      <c r="B241" s="282">
        <v>5</v>
      </c>
      <c r="C241" s="115">
        <v>500</v>
      </c>
      <c r="D241" s="115">
        <v>3750</v>
      </c>
      <c r="E241" s="115"/>
      <c r="G241" s="115" t="s">
        <v>2030</v>
      </c>
      <c r="H241" s="115"/>
      <c r="I241" s="539" t="s">
        <v>2451</v>
      </c>
      <c r="J241" s="53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row>
    <row r="242" spans="1:53" ht="15.75" customHeight="1">
      <c r="A242" s="40" t="s">
        <v>210</v>
      </c>
      <c r="B242" s="282">
        <v>6</v>
      </c>
      <c r="C242" s="42">
        <v>501</v>
      </c>
      <c r="D242" s="115">
        <v>3800</v>
      </c>
      <c r="E242" s="115"/>
      <c r="G242" s="115" t="s">
        <v>2030</v>
      </c>
      <c r="H242" s="115"/>
      <c r="I242" s="539" t="s">
        <v>2452</v>
      </c>
      <c r="J242" s="53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row>
    <row r="243" spans="1:53" ht="15.75" customHeight="1">
      <c r="A243" s="40" t="s">
        <v>210</v>
      </c>
      <c r="B243" s="282">
        <v>7</v>
      </c>
      <c r="C243" s="115">
        <v>502</v>
      </c>
      <c r="D243" s="115">
        <v>3200</v>
      </c>
      <c r="E243" s="115">
        <v>5</v>
      </c>
      <c r="G243" s="115" t="s">
        <v>2039</v>
      </c>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row>
    <row r="244" spans="1:53" ht="15.75" customHeight="1">
      <c r="A244" s="40" t="s">
        <v>210</v>
      </c>
      <c r="B244" s="282">
        <v>8</v>
      </c>
      <c r="C244" s="115">
        <v>503</v>
      </c>
      <c r="D244" s="115">
        <v>1530</v>
      </c>
      <c r="E244" s="115">
        <v>7</v>
      </c>
      <c r="G244" s="115" t="s">
        <v>2453</v>
      </c>
      <c r="H244" s="115"/>
      <c r="I244" s="115" t="s">
        <v>9</v>
      </c>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row>
    <row r="245" spans="1:53" ht="15.75" customHeight="1">
      <c r="A245" s="40" t="s">
        <v>210</v>
      </c>
      <c r="B245" s="282" t="s">
        <v>2454</v>
      </c>
      <c r="C245" s="115" t="s">
        <v>2455</v>
      </c>
      <c r="D245" s="115">
        <v>3108</v>
      </c>
      <c r="E245" s="115"/>
      <c r="G245" s="115" t="s">
        <v>2456</v>
      </c>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row>
    <row r="246" spans="1:53" ht="15.75" customHeight="1">
      <c r="A246" s="40" t="s">
        <v>213</v>
      </c>
      <c r="B246" s="282">
        <v>1</v>
      </c>
      <c r="C246" s="115">
        <v>596</v>
      </c>
      <c r="D246" s="115"/>
      <c r="E246" s="115">
        <v>14</v>
      </c>
      <c r="F246" s="115">
        <v>38</v>
      </c>
      <c r="G246" s="115">
        <v>40</v>
      </c>
      <c r="H246" s="115" t="s">
        <v>1960</v>
      </c>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row>
    <row r="247" spans="1:53" ht="15.75" customHeight="1">
      <c r="A247" s="40" t="s">
        <v>213</v>
      </c>
      <c r="B247" s="282">
        <v>2</v>
      </c>
      <c r="C247" s="115">
        <v>597</v>
      </c>
      <c r="D247" s="115"/>
      <c r="E247" s="115">
        <v>7</v>
      </c>
      <c r="F247" s="115">
        <v>35</v>
      </c>
      <c r="G247" s="115">
        <v>36</v>
      </c>
      <c r="H247" s="115"/>
      <c r="I247" s="539" t="s">
        <v>2457</v>
      </c>
      <c r="J247" s="53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row>
    <row r="248" spans="1:53" ht="15.75" customHeight="1">
      <c r="A248" s="40" t="s">
        <v>215</v>
      </c>
      <c r="B248" s="282">
        <v>1</v>
      </c>
      <c r="C248" s="115">
        <v>598</v>
      </c>
      <c r="D248" s="115">
        <v>3050</v>
      </c>
      <c r="E248" s="115">
        <v>6</v>
      </c>
      <c r="G248" s="115">
        <v>39</v>
      </c>
      <c r="H248" s="115" t="s">
        <v>2357</v>
      </c>
      <c r="I248" s="115" t="s">
        <v>2458</v>
      </c>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row>
    <row r="249" spans="1:53" ht="15.75" customHeight="1">
      <c r="A249" s="40" t="s">
        <v>215</v>
      </c>
      <c r="B249" s="282">
        <v>2</v>
      </c>
      <c r="C249" s="115">
        <v>599</v>
      </c>
      <c r="D249" s="115">
        <v>2580</v>
      </c>
      <c r="E249" s="115">
        <v>11</v>
      </c>
      <c r="G249" s="115" t="s">
        <v>1506</v>
      </c>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row>
    <row r="250" spans="1:53" ht="15.75" customHeight="1">
      <c r="A250" s="40" t="s">
        <v>215</v>
      </c>
      <c r="B250" s="282">
        <v>3</v>
      </c>
      <c r="C250" s="115">
        <v>600</v>
      </c>
      <c r="D250" s="115">
        <v>3760</v>
      </c>
      <c r="E250" s="115">
        <v>5</v>
      </c>
      <c r="G250" s="115" t="s">
        <v>715</v>
      </c>
      <c r="H250" s="115"/>
      <c r="I250" s="115" t="s">
        <v>2459</v>
      </c>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row>
    <row r="251" spans="1:53" ht="15.75" customHeight="1">
      <c r="A251" s="40" t="s">
        <v>215</v>
      </c>
      <c r="B251" s="282">
        <v>4</v>
      </c>
      <c r="C251" s="115">
        <v>601</v>
      </c>
      <c r="D251" s="115">
        <v>2450</v>
      </c>
      <c r="E251" s="115">
        <v>10</v>
      </c>
      <c r="G251" s="115" t="s">
        <v>2364</v>
      </c>
      <c r="H251" s="115" t="s">
        <v>2357</v>
      </c>
      <c r="I251" s="115" t="s">
        <v>2459</v>
      </c>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row>
    <row r="252" spans="1:53" ht="15.75" customHeight="1">
      <c r="A252" s="40" t="s">
        <v>215</v>
      </c>
      <c r="B252" s="282">
        <v>5</v>
      </c>
      <c r="C252" s="115">
        <v>602</v>
      </c>
      <c r="D252" s="115">
        <v>3120</v>
      </c>
      <c r="E252" s="115">
        <v>8</v>
      </c>
      <c r="G252" s="115">
        <v>37</v>
      </c>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row>
    <row r="253" spans="1:53" ht="15.75" customHeight="1">
      <c r="A253" s="40" t="s">
        <v>217</v>
      </c>
      <c r="B253" s="282" t="s">
        <v>2381</v>
      </c>
      <c r="C253" s="115" t="s">
        <v>2381</v>
      </c>
      <c r="D253" s="115"/>
      <c r="E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row>
    <row r="254" spans="1:53" ht="15.75" customHeight="1">
      <c r="A254" s="40" t="s">
        <v>217</v>
      </c>
      <c r="B254" s="282" t="s">
        <v>2381</v>
      </c>
      <c r="C254" s="115" t="s">
        <v>2381</v>
      </c>
      <c r="D254" s="115"/>
      <c r="E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row>
    <row r="255" spans="1:53" ht="15.75" customHeight="1">
      <c r="A255" s="19" t="s">
        <v>81</v>
      </c>
      <c r="B255" s="282" t="s">
        <v>2381</v>
      </c>
      <c r="C255" s="115" t="s">
        <v>2381</v>
      </c>
      <c r="D255" s="115"/>
      <c r="E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row>
    <row r="256" spans="1:53" ht="15.75" customHeight="1">
      <c r="A256" s="40" t="s">
        <v>223</v>
      </c>
      <c r="B256" s="282" t="s">
        <v>2460</v>
      </c>
      <c r="C256" s="115" t="s">
        <v>2461</v>
      </c>
      <c r="D256" s="115"/>
      <c r="E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row>
    <row r="257" spans="1:53" ht="15.75" customHeight="1">
      <c r="A257" s="40" t="s">
        <v>225</v>
      </c>
      <c r="B257" s="282">
        <v>1</v>
      </c>
      <c r="C257" s="115">
        <v>635</v>
      </c>
      <c r="D257" s="115">
        <v>3110</v>
      </c>
      <c r="E257" s="115">
        <v>0</v>
      </c>
      <c r="F257" s="115" t="s">
        <v>1142</v>
      </c>
      <c r="G257" s="115" t="s">
        <v>2393</v>
      </c>
      <c r="H257" s="115" t="s">
        <v>1960</v>
      </c>
      <c r="I257" s="115" t="s">
        <v>2462</v>
      </c>
      <c r="J257" s="115">
        <v>1</v>
      </c>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row>
    <row r="258" spans="1:53" ht="15.75" customHeight="1">
      <c r="A258" s="40" t="s">
        <v>226</v>
      </c>
      <c r="B258" s="282">
        <v>43853</v>
      </c>
      <c r="C258" s="115" t="s">
        <v>2463</v>
      </c>
      <c r="D258" s="115">
        <v>3130</v>
      </c>
      <c r="E258" s="115"/>
      <c r="G258" s="115" t="s">
        <v>2464</v>
      </c>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row>
    <row r="259" spans="1:53" ht="15.75" customHeight="1">
      <c r="A259" s="40" t="s">
        <v>230</v>
      </c>
      <c r="B259" s="282">
        <v>1</v>
      </c>
      <c r="C259" s="115">
        <v>659</v>
      </c>
      <c r="D259" s="115" t="s">
        <v>1962</v>
      </c>
      <c r="E259" s="115"/>
      <c r="G259" s="115" t="s">
        <v>2388</v>
      </c>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row>
    <row r="260" spans="1:53" ht="15.75" customHeight="1">
      <c r="A260" s="40" t="s">
        <v>230</v>
      </c>
      <c r="B260" s="282">
        <v>2</v>
      </c>
      <c r="C260" s="115">
        <v>660</v>
      </c>
      <c r="D260" s="115" t="s">
        <v>1962</v>
      </c>
      <c r="E260" s="115"/>
      <c r="G260" s="115">
        <v>39</v>
      </c>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row>
    <row r="261" spans="1:53" ht="15.75" customHeight="1">
      <c r="A261" s="40" t="s">
        <v>230</v>
      </c>
      <c r="B261" s="282">
        <v>3</v>
      </c>
      <c r="C261" s="115">
        <v>661</v>
      </c>
      <c r="D261" s="115" t="s">
        <v>1962</v>
      </c>
      <c r="E261" s="115"/>
      <c r="G261" s="115" t="s">
        <v>2081</v>
      </c>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row>
    <row r="262" spans="1:53" ht="15.75" customHeight="1">
      <c r="A262" s="40" t="s">
        <v>230</v>
      </c>
      <c r="B262" s="282">
        <v>4</v>
      </c>
      <c r="C262" s="115">
        <v>662</v>
      </c>
      <c r="D262" s="115" t="s">
        <v>1962</v>
      </c>
      <c r="E262" s="115"/>
      <c r="G262" s="115" t="s">
        <v>632</v>
      </c>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row>
    <row r="263" spans="1:53" ht="15.75" customHeight="1">
      <c r="A263" s="40" t="s">
        <v>230</v>
      </c>
      <c r="B263" s="282">
        <v>5</v>
      </c>
      <c r="C263" s="115">
        <v>663</v>
      </c>
      <c r="D263" s="115" t="s">
        <v>1962</v>
      </c>
      <c r="E263" s="115"/>
      <c r="G263" s="115" t="s">
        <v>2370</v>
      </c>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row>
    <row r="264" spans="1:53" ht="15.75" customHeight="1">
      <c r="A264" s="40" t="s">
        <v>230</v>
      </c>
      <c r="B264" s="282">
        <v>6</v>
      </c>
      <c r="C264" s="115">
        <v>664</v>
      </c>
      <c r="D264" s="115" t="s">
        <v>1962</v>
      </c>
      <c r="E264" s="115"/>
      <c r="G264" s="115" t="s">
        <v>2078</v>
      </c>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row>
    <row r="265" spans="1:53" ht="15.75" customHeight="1">
      <c r="A265" s="40" t="s">
        <v>230</v>
      </c>
      <c r="B265" s="282">
        <v>7</v>
      </c>
      <c r="C265" s="115">
        <v>665</v>
      </c>
      <c r="D265" s="115" t="s">
        <v>1962</v>
      </c>
      <c r="E265" s="115"/>
      <c r="G265" s="115" t="s">
        <v>2196</v>
      </c>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row>
    <row r="266" spans="1:53" ht="15.75" customHeight="1">
      <c r="A266" s="40" t="s">
        <v>230</v>
      </c>
      <c r="B266" s="282">
        <v>8</v>
      </c>
      <c r="C266" s="115">
        <v>666</v>
      </c>
      <c r="D266" s="115" t="s">
        <v>1962</v>
      </c>
      <c r="E266" s="115"/>
      <c r="G266" s="115" t="s">
        <v>669</v>
      </c>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row>
    <row r="267" spans="1:53" ht="15.75" customHeight="1">
      <c r="A267" s="40" t="s">
        <v>230</v>
      </c>
      <c r="B267" s="282">
        <v>9</v>
      </c>
      <c r="C267" s="115">
        <v>667</v>
      </c>
      <c r="D267" s="115" t="s">
        <v>1962</v>
      </c>
      <c r="E267" s="115"/>
      <c r="G267" s="115" t="s">
        <v>2169</v>
      </c>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row>
    <row r="268" spans="1:53" ht="15.75" customHeight="1">
      <c r="A268" s="40" t="s">
        <v>230</v>
      </c>
      <c r="B268" s="282">
        <v>10</v>
      </c>
      <c r="C268" s="115">
        <v>668</v>
      </c>
      <c r="D268" s="115" t="s">
        <v>1962</v>
      </c>
      <c r="E268" s="115"/>
      <c r="G268" s="115" t="s">
        <v>2040</v>
      </c>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row>
    <row r="269" spans="1:53" ht="15.75" customHeight="1">
      <c r="A269" s="40" t="s">
        <v>233</v>
      </c>
      <c r="B269" s="282">
        <v>1</v>
      </c>
      <c r="C269" s="115">
        <v>669</v>
      </c>
      <c r="D269" s="115"/>
      <c r="E269" s="115">
        <v>1</v>
      </c>
      <c r="G269" s="115">
        <v>40</v>
      </c>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row>
    <row r="270" spans="1:53" ht="15.75" customHeight="1">
      <c r="A270" s="19" t="s">
        <v>235</v>
      </c>
      <c r="B270" s="282">
        <v>1</v>
      </c>
      <c r="C270" s="115">
        <v>670</v>
      </c>
      <c r="D270" s="115">
        <v>1700</v>
      </c>
      <c r="E270" s="115"/>
      <c r="G270" s="115" t="s">
        <v>2465</v>
      </c>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row>
    <row r="271" spans="1:53" ht="15.75" customHeight="1">
      <c r="A271" s="19" t="s">
        <v>235</v>
      </c>
      <c r="B271" s="282">
        <v>2</v>
      </c>
      <c r="C271" s="115">
        <v>671</v>
      </c>
      <c r="D271" s="115">
        <v>2800</v>
      </c>
      <c r="E271" s="115"/>
      <c r="G271" s="115" t="s">
        <v>2039</v>
      </c>
      <c r="H271" s="115"/>
      <c r="I271" s="115" t="s">
        <v>2466</v>
      </c>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row>
    <row r="272" spans="1:53" ht="15.75" customHeight="1">
      <c r="A272" s="19" t="s">
        <v>235</v>
      </c>
      <c r="B272" s="282">
        <v>3</v>
      </c>
      <c r="C272" s="115">
        <v>672</v>
      </c>
      <c r="D272" s="115">
        <v>2100</v>
      </c>
      <c r="E272" s="115"/>
      <c r="G272" s="115" t="s">
        <v>1529</v>
      </c>
      <c r="H272" s="115"/>
      <c r="I272" s="115" t="s">
        <v>2467</v>
      </c>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row>
    <row r="273" spans="1:53" ht="15.75" customHeight="1">
      <c r="A273" s="19" t="s">
        <v>235</v>
      </c>
      <c r="B273" s="282">
        <v>4</v>
      </c>
      <c r="C273" s="115">
        <v>673</v>
      </c>
      <c r="D273" s="115">
        <v>3200</v>
      </c>
      <c r="E273" s="115"/>
      <c r="G273" s="115">
        <v>36</v>
      </c>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row>
    <row r="274" spans="1:53" ht="15.75" customHeight="1">
      <c r="A274" s="19" t="s">
        <v>235</v>
      </c>
      <c r="B274" s="282">
        <v>5</v>
      </c>
      <c r="C274" s="115">
        <v>674</v>
      </c>
      <c r="D274" s="115">
        <v>1180</v>
      </c>
      <c r="E274" s="115"/>
      <c r="G274" s="115">
        <v>28</v>
      </c>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row>
    <row r="275" spans="1:53" ht="15.75" customHeight="1">
      <c r="A275" s="19" t="s">
        <v>235</v>
      </c>
      <c r="B275" s="282">
        <v>6</v>
      </c>
      <c r="C275" s="115">
        <v>675</v>
      </c>
      <c r="D275" s="115">
        <v>1340</v>
      </c>
      <c r="E275" s="115"/>
      <c r="G275" s="115">
        <v>28</v>
      </c>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row>
    <row r="276" spans="1:53" ht="15.75" customHeight="1">
      <c r="A276" s="19" t="s">
        <v>235</v>
      </c>
      <c r="B276" s="282">
        <v>7</v>
      </c>
      <c r="C276" s="115">
        <v>676</v>
      </c>
      <c r="D276" s="115">
        <v>1800</v>
      </c>
      <c r="E276" s="115"/>
      <c r="G276" s="115" t="s">
        <v>814</v>
      </c>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row>
    <row r="277" spans="1:53" ht="15.75" customHeight="1">
      <c r="A277" s="19" t="s">
        <v>235</v>
      </c>
      <c r="B277" s="282">
        <v>8</v>
      </c>
      <c r="C277" s="115">
        <v>677</v>
      </c>
      <c r="D277" s="115">
        <v>3000</v>
      </c>
      <c r="E277" s="115"/>
      <c r="G277" s="115">
        <v>36</v>
      </c>
      <c r="H277" s="115"/>
      <c r="I277" s="115" t="s">
        <v>19</v>
      </c>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row>
    <row r="278" spans="1:53" ht="15.75" customHeight="1">
      <c r="A278" s="40" t="s">
        <v>238</v>
      </c>
      <c r="B278" s="282">
        <v>1</v>
      </c>
      <c r="C278" s="115">
        <v>678</v>
      </c>
      <c r="D278" s="115"/>
      <c r="E278" s="115">
        <v>1</v>
      </c>
      <c r="F278" s="115">
        <v>33</v>
      </c>
      <c r="G278" s="115" t="s">
        <v>814</v>
      </c>
      <c r="H278" s="115" t="s">
        <v>2357</v>
      </c>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row>
    <row r="279" spans="1:53" ht="15.75" customHeight="1">
      <c r="A279" s="40" t="s">
        <v>240</v>
      </c>
      <c r="B279" s="282">
        <v>1</v>
      </c>
      <c r="C279" s="115">
        <v>679</v>
      </c>
      <c r="D279" s="115"/>
      <c r="E279" s="115">
        <v>2</v>
      </c>
      <c r="F279" s="115" t="s">
        <v>2468</v>
      </c>
      <c r="G279" s="115" t="s">
        <v>2469</v>
      </c>
      <c r="H279" s="115" t="s">
        <v>1960</v>
      </c>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row>
    <row r="280" spans="1:53" ht="15.75" customHeight="1">
      <c r="A280" s="40" t="s">
        <v>213</v>
      </c>
      <c r="B280" s="282">
        <v>1</v>
      </c>
      <c r="C280" s="115">
        <v>680</v>
      </c>
      <c r="D280" s="115">
        <v>3390</v>
      </c>
      <c r="E280" s="115"/>
      <c r="G280" s="115" t="s">
        <v>2039</v>
      </c>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row>
    <row r="281" spans="1:53" ht="15.75" customHeight="1">
      <c r="A281" s="40" t="s">
        <v>213</v>
      </c>
      <c r="B281" s="282">
        <v>2</v>
      </c>
      <c r="C281" s="115">
        <v>681</v>
      </c>
      <c r="D281" s="115">
        <v>2300</v>
      </c>
      <c r="E281" s="115"/>
      <c r="G281" s="115" t="s">
        <v>735</v>
      </c>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row>
    <row r="282" spans="1:53" ht="15.75" customHeight="1">
      <c r="A282" s="40" t="s">
        <v>242</v>
      </c>
      <c r="B282" s="282">
        <v>1</v>
      </c>
      <c r="C282" s="115">
        <v>682</v>
      </c>
      <c r="D282" s="115"/>
      <c r="E282" s="115">
        <v>4</v>
      </c>
      <c r="F282" s="115" t="s">
        <v>2412</v>
      </c>
      <c r="G282" s="115">
        <v>32</v>
      </c>
      <c r="H282" s="115"/>
      <c r="I282" s="115" t="s">
        <v>2470</v>
      </c>
      <c r="J282" s="115">
        <v>1</v>
      </c>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row>
    <row r="283" spans="1:53" ht="15.75" customHeight="1">
      <c r="A283" s="40" t="s">
        <v>244</v>
      </c>
      <c r="B283" s="282">
        <v>1</v>
      </c>
      <c r="C283" s="115">
        <v>683</v>
      </c>
      <c r="D283" s="115">
        <v>2700</v>
      </c>
      <c r="E283" s="115">
        <v>-1</v>
      </c>
      <c r="F283" s="115" t="s">
        <v>910</v>
      </c>
      <c r="G283" s="115" t="s">
        <v>2413</v>
      </c>
      <c r="H283" s="115" t="s">
        <v>2357</v>
      </c>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row>
    <row r="284" spans="1:53" ht="15.75" customHeight="1">
      <c r="A284" s="40" t="s">
        <v>246</v>
      </c>
      <c r="B284" s="282">
        <v>43843</v>
      </c>
      <c r="C284" s="115" t="s">
        <v>2471</v>
      </c>
      <c r="D284" s="115"/>
      <c r="E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row>
    <row r="285" spans="1:53" ht="15.75" customHeight="1">
      <c r="A285" s="40" t="s">
        <v>249</v>
      </c>
      <c r="B285" s="282">
        <v>1</v>
      </c>
      <c r="C285" s="115">
        <v>697</v>
      </c>
      <c r="D285" s="115">
        <v>1500</v>
      </c>
      <c r="E285" s="115"/>
      <c r="F285" s="115" t="s">
        <v>2026</v>
      </c>
      <c r="G285" s="115" t="s">
        <v>634</v>
      </c>
      <c r="H285" s="115" t="s">
        <v>2357</v>
      </c>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row>
    <row r="286" spans="1:53" ht="15.75" customHeight="1">
      <c r="A286" s="40" t="s">
        <v>249</v>
      </c>
      <c r="B286" s="282">
        <v>2</v>
      </c>
      <c r="C286" s="42">
        <v>698</v>
      </c>
      <c r="D286" s="115">
        <v>2110</v>
      </c>
      <c r="E286" s="9"/>
      <c r="F286" s="42" t="s">
        <v>643</v>
      </c>
      <c r="G286" s="42" t="s">
        <v>2412</v>
      </c>
      <c r="H286" s="9" t="s">
        <v>2357</v>
      </c>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row>
    <row r="287" spans="1:53" ht="15.75" customHeight="1">
      <c r="A287" s="40" t="s">
        <v>249</v>
      </c>
      <c r="B287" s="282">
        <v>3</v>
      </c>
      <c r="C287" s="115">
        <v>699</v>
      </c>
      <c r="D287" s="115">
        <v>1845</v>
      </c>
      <c r="E287" s="115"/>
      <c r="F287" s="115" t="s">
        <v>2465</v>
      </c>
      <c r="G287" s="115" t="s">
        <v>2472</v>
      </c>
      <c r="H287" s="115" t="s">
        <v>2357</v>
      </c>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row>
    <row r="288" spans="1:53" ht="15.75" customHeight="1">
      <c r="A288" s="40" t="s">
        <v>251</v>
      </c>
      <c r="B288" s="282">
        <v>1</v>
      </c>
      <c r="C288" s="115">
        <v>700</v>
      </c>
      <c r="D288" s="115">
        <v>1490</v>
      </c>
      <c r="E288" s="115"/>
      <c r="F288" s="115" t="s">
        <v>2473</v>
      </c>
      <c r="G288" s="115" t="s">
        <v>1182</v>
      </c>
      <c r="H288" s="115" t="s">
        <v>2357</v>
      </c>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row>
    <row r="289" spans="1:53" ht="15.75" customHeight="1">
      <c r="A289" s="40" t="s">
        <v>253</v>
      </c>
      <c r="B289" s="282">
        <v>1</v>
      </c>
      <c r="C289" s="115">
        <v>701</v>
      </c>
      <c r="D289" s="115">
        <v>1880</v>
      </c>
      <c r="E289" s="115">
        <v>6</v>
      </c>
      <c r="F289" s="115">
        <v>28</v>
      </c>
      <c r="G289" s="115" t="s">
        <v>2474</v>
      </c>
      <c r="H289" s="115" t="s">
        <v>2357</v>
      </c>
      <c r="I289" s="115"/>
      <c r="J289" s="115" t="s">
        <v>2357</v>
      </c>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row>
    <row r="290" spans="1:53" ht="15.75" customHeight="1">
      <c r="A290" s="40" t="s">
        <v>255</v>
      </c>
      <c r="B290" s="282">
        <v>43837</v>
      </c>
      <c r="C290" s="115" t="s">
        <v>2475</v>
      </c>
      <c r="D290" s="115"/>
      <c r="E290" s="115"/>
      <c r="H290" s="115"/>
      <c r="I290" s="115" t="s">
        <v>2476</v>
      </c>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row>
    <row r="291" spans="1:53" ht="15.75" customHeight="1">
      <c r="A291" s="40" t="s">
        <v>257</v>
      </c>
      <c r="B291" s="282" t="s">
        <v>2477</v>
      </c>
      <c r="C291" s="115" t="s">
        <v>2478</v>
      </c>
      <c r="D291" s="115" t="s">
        <v>2479</v>
      </c>
      <c r="E291" s="115"/>
      <c r="F291" s="115" t="s">
        <v>258</v>
      </c>
      <c r="G291" s="115" t="s">
        <v>1963</v>
      </c>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row>
    <row r="292" spans="1:53" ht="15.75" customHeight="1">
      <c r="A292" s="40" t="s">
        <v>261</v>
      </c>
      <c r="B292" s="282">
        <v>1</v>
      </c>
      <c r="C292" s="115">
        <v>742</v>
      </c>
      <c r="D292" s="115"/>
      <c r="E292" s="115">
        <v>2</v>
      </c>
      <c r="G292" s="115" t="s">
        <v>2480</v>
      </c>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row>
    <row r="293" spans="1:53" ht="15.75" customHeight="1">
      <c r="A293" s="40" t="s">
        <v>261</v>
      </c>
      <c r="B293" s="282">
        <v>2</v>
      </c>
      <c r="C293" s="115">
        <v>743</v>
      </c>
      <c r="D293" s="115"/>
      <c r="E293" s="115">
        <v>1</v>
      </c>
      <c r="G293" s="115" t="s">
        <v>861</v>
      </c>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row>
    <row r="294" spans="1:53" ht="15.75" customHeight="1">
      <c r="A294" s="40" t="s">
        <v>261</v>
      </c>
      <c r="B294" s="282">
        <v>3</v>
      </c>
      <c r="C294" s="115">
        <v>744</v>
      </c>
      <c r="D294" s="115"/>
      <c r="E294" s="115">
        <v>0</v>
      </c>
      <c r="G294" s="115" t="s">
        <v>2039</v>
      </c>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row>
    <row r="295" spans="1:53" ht="15.75" customHeight="1">
      <c r="A295" s="40" t="s">
        <v>261</v>
      </c>
      <c r="B295" s="282">
        <v>4</v>
      </c>
      <c r="C295" s="115">
        <v>745</v>
      </c>
      <c r="D295" s="115"/>
      <c r="E295" s="115">
        <v>1</v>
      </c>
      <c r="G295" s="115" t="s">
        <v>1454</v>
      </c>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row>
    <row r="296" spans="1:53" ht="15.75" customHeight="1">
      <c r="A296" s="40" t="s">
        <v>261</v>
      </c>
      <c r="B296" s="282">
        <v>5</v>
      </c>
      <c r="C296" s="115">
        <v>746</v>
      </c>
      <c r="D296" s="115"/>
      <c r="E296" s="115">
        <v>0</v>
      </c>
      <c r="G296" s="115" t="s">
        <v>632</v>
      </c>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row>
    <row r="297" spans="1:53" ht="15.75" customHeight="1">
      <c r="A297" s="40" t="s">
        <v>261</v>
      </c>
      <c r="B297" s="282">
        <v>6</v>
      </c>
      <c r="C297" s="115">
        <v>747</v>
      </c>
      <c r="D297" s="115"/>
      <c r="E297" s="115">
        <v>10</v>
      </c>
      <c r="G297" s="115" t="s">
        <v>2481</v>
      </c>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row>
    <row r="298" spans="1:53" ht="15.75" customHeight="1">
      <c r="A298" s="40" t="s">
        <v>261</v>
      </c>
      <c r="B298" s="282">
        <v>7</v>
      </c>
      <c r="C298" s="115">
        <v>748</v>
      </c>
      <c r="D298" s="115"/>
      <c r="E298" s="115">
        <v>1</v>
      </c>
      <c r="G298" s="115" t="s">
        <v>2187</v>
      </c>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row>
    <row r="299" spans="1:53" ht="15.75" customHeight="1">
      <c r="A299" s="40" t="s">
        <v>261</v>
      </c>
      <c r="B299" s="282">
        <v>8</v>
      </c>
      <c r="C299" s="115">
        <v>749</v>
      </c>
      <c r="D299" s="115"/>
      <c r="E299" s="115">
        <v>8</v>
      </c>
      <c r="G299" s="115" t="s">
        <v>2482</v>
      </c>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row>
    <row r="300" spans="1:53" ht="15.75" customHeight="1">
      <c r="A300" s="40" t="s">
        <v>261</v>
      </c>
      <c r="B300" s="282">
        <v>9</v>
      </c>
      <c r="C300" s="115">
        <v>750</v>
      </c>
      <c r="D300" s="115"/>
      <c r="E300" s="115">
        <v>15</v>
      </c>
      <c r="G300" s="115" t="s">
        <v>2393</v>
      </c>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row>
    <row r="301" spans="1:53" ht="15.75" customHeight="1">
      <c r="A301" s="40" t="s">
        <v>261</v>
      </c>
      <c r="B301" s="282">
        <v>10</v>
      </c>
      <c r="C301" s="115">
        <v>751</v>
      </c>
      <c r="D301" s="115"/>
      <c r="E301" s="115">
        <v>5</v>
      </c>
      <c r="G301" s="115">
        <v>40</v>
      </c>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row>
    <row r="302" spans="1:53" ht="15.75" customHeight="1">
      <c r="A302" s="40" t="s">
        <v>261</v>
      </c>
      <c r="B302" s="282">
        <v>11</v>
      </c>
      <c r="C302" s="115">
        <v>752</v>
      </c>
      <c r="D302" s="115"/>
      <c r="E302" s="115">
        <v>15</v>
      </c>
      <c r="G302" s="115">
        <v>41</v>
      </c>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row>
    <row r="303" spans="1:53" ht="15.75" customHeight="1">
      <c r="A303" s="40" t="s">
        <v>261</v>
      </c>
      <c r="B303" s="282" t="s">
        <v>2483</v>
      </c>
      <c r="C303" s="115" t="s">
        <v>2484</v>
      </c>
      <c r="D303" s="115"/>
      <c r="E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row>
    <row r="304" spans="1:53" ht="15.75" customHeight="1">
      <c r="A304" s="40" t="s">
        <v>264</v>
      </c>
      <c r="B304" s="282">
        <v>1</v>
      </c>
      <c r="C304" s="115">
        <v>774</v>
      </c>
      <c r="D304" s="115">
        <v>2747</v>
      </c>
      <c r="E304" s="115">
        <v>-1</v>
      </c>
      <c r="F304" s="115">
        <v>36</v>
      </c>
      <c r="G304" s="115">
        <v>37</v>
      </c>
      <c r="H304" s="115" t="s">
        <v>2357</v>
      </c>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row>
    <row r="305" spans="1:53" ht="15.75" customHeight="1">
      <c r="A305" s="40" t="s">
        <v>266</v>
      </c>
      <c r="B305" s="282">
        <v>1</v>
      </c>
      <c r="C305" s="115" t="s">
        <v>2381</v>
      </c>
      <c r="D305" s="115"/>
      <c r="E305" s="115"/>
      <c r="F305" s="115" t="s">
        <v>927</v>
      </c>
      <c r="H305" s="115" t="s">
        <v>1960</v>
      </c>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row>
    <row r="306" spans="1:53" ht="15.75" customHeight="1">
      <c r="A306" s="40" t="s">
        <v>268</v>
      </c>
      <c r="B306" s="282">
        <v>1</v>
      </c>
      <c r="C306" s="115">
        <v>775</v>
      </c>
      <c r="D306" s="115">
        <v>4200</v>
      </c>
      <c r="E306" s="115">
        <v>0</v>
      </c>
      <c r="F306" s="115" t="s">
        <v>1280</v>
      </c>
      <c r="G306" s="115" t="s">
        <v>2184</v>
      </c>
      <c r="H306" s="115"/>
      <c r="I306" s="115" t="s">
        <v>2485</v>
      </c>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row>
    <row r="307" spans="1:53" ht="15.75" customHeight="1">
      <c r="A307" s="40" t="s">
        <v>268</v>
      </c>
      <c r="B307" s="282">
        <v>2</v>
      </c>
      <c r="C307" s="115">
        <v>776</v>
      </c>
      <c r="D307" s="115">
        <v>4000</v>
      </c>
      <c r="E307" s="115">
        <v>0</v>
      </c>
      <c r="F307" s="115" t="s">
        <v>2486</v>
      </c>
      <c r="G307" s="115" t="s">
        <v>2196</v>
      </c>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row>
    <row r="308" spans="1:53" ht="15.75" customHeight="1">
      <c r="A308" s="40" t="s">
        <v>268</v>
      </c>
      <c r="B308" s="282">
        <v>3</v>
      </c>
      <c r="C308" s="115">
        <v>777</v>
      </c>
      <c r="D308" s="115">
        <v>4400</v>
      </c>
      <c r="E308" s="115">
        <v>0</v>
      </c>
      <c r="F308" s="115" t="s">
        <v>2184</v>
      </c>
      <c r="G308" s="115" t="s">
        <v>1247</v>
      </c>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row>
    <row r="309" spans="1:53" ht="15.75" customHeight="1">
      <c r="A309" s="28" t="s">
        <v>270</v>
      </c>
      <c r="B309" s="282">
        <v>1</v>
      </c>
      <c r="C309" s="115">
        <v>778</v>
      </c>
      <c r="D309" s="115">
        <v>960</v>
      </c>
      <c r="E309" s="115">
        <v>6</v>
      </c>
      <c r="G309" s="115" t="s">
        <v>894</v>
      </c>
      <c r="H309" s="115" t="s">
        <v>2357</v>
      </c>
      <c r="I309" s="115" t="s">
        <v>2487</v>
      </c>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row>
    <row r="310" spans="1:53" ht="15.75" customHeight="1">
      <c r="A310" s="28" t="s">
        <v>273</v>
      </c>
      <c r="B310" s="282">
        <v>1</v>
      </c>
      <c r="C310" s="115">
        <v>779</v>
      </c>
      <c r="D310" s="115"/>
      <c r="E310" s="115">
        <v>1</v>
      </c>
      <c r="F310" s="115">
        <v>37</v>
      </c>
      <c r="G310" s="115" t="s">
        <v>2184</v>
      </c>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row>
    <row r="311" spans="1:53" ht="15.75" customHeight="1">
      <c r="A311" s="40" t="s">
        <v>273</v>
      </c>
      <c r="B311" s="282">
        <v>2</v>
      </c>
      <c r="C311" s="115">
        <v>780</v>
      </c>
      <c r="D311" s="115"/>
      <c r="E311" s="115">
        <v>4</v>
      </c>
      <c r="F311" s="115" t="s">
        <v>1529</v>
      </c>
      <c r="G311" s="115" t="s">
        <v>2026</v>
      </c>
      <c r="H311" s="115" t="s">
        <v>2357</v>
      </c>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row>
    <row r="312" spans="1:53" ht="15.75" customHeight="1">
      <c r="A312" s="40" t="s">
        <v>273</v>
      </c>
      <c r="B312" s="282">
        <v>3</v>
      </c>
      <c r="C312" s="115">
        <v>781</v>
      </c>
      <c r="D312" s="115"/>
      <c r="E312" s="115">
        <v>-6</v>
      </c>
      <c r="F312" s="115">
        <v>0</v>
      </c>
      <c r="G312" s="115" t="s">
        <v>2488</v>
      </c>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row>
    <row r="313" spans="1:53" ht="15.75" customHeight="1">
      <c r="A313" s="40" t="s">
        <v>276</v>
      </c>
      <c r="B313" s="282">
        <v>1</v>
      </c>
      <c r="C313" s="115">
        <v>782</v>
      </c>
      <c r="D313" s="115">
        <v>2190</v>
      </c>
      <c r="E313" s="115">
        <v>2</v>
      </c>
      <c r="F313" s="115" t="s">
        <v>1020</v>
      </c>
      <c r="G313" s="115" t="s">
        <v>1042</v>
      </c>
      <c r="H313" s="115" t="s">
        <v>2357</v>
      </c>
      <c r="I313" s="115" t="s">
        <v>2489</v>
      </c>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row>
    <row r="314" spans="1:53" ht="15.75" customHeight="1">
      <c r="A314" s="40" t="s">
        <v>276</v>
      </c>
      <c r="B314" s="282">
        <v>2</v>
      </c>
      <c r="C314" s="115">
        <v>783</v>
      </c>
      <c r="D314" s="115">
        <v>2160</v>
      </c>
      <c r="E314" s="115">
        <v>2</v>
      </c>
      <c r="F314" s="115" t="s">
        <v>1020</v>
      </c>
      <c r="G314" s="115" t="s">
        <v>1042</v>
      </c>
      <c r="H314" s="115" t="s">
        <v>2357</v>
      </c>
      <c r="I314" s="115" t="s">
        <v>2489</v>
      </c>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row>
    <row r="315" spans="1:53" ht="15.75" customHeight="1">
      <c r="A315" s="40" t="s">
        <v>279</v>
      </c>
      <c r="B315" s="282">
        <v>1</v>
      </c>
      <c r="C315" s="115">
        <v>784</v>
      </c>
      <c r="D315" s="115">
        <v>4165</v>
      </c>
      <c r="E315" s="115"/>
      <c r="G315" s="115">
        <v>38</v>
      </c>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row>
    <row r="316" spans="1:53" ht="15.75" customHeight="1">
      <c r="A316" s="40" t="s">
        <v>279</v>
      </c>
      <c r="B316" s="282">
        <v>2</v>
      </c>
      <c r="C316" s="115">
        <v>785</v>
      </c>
      <c r="D316" s="115">
        <v>1200</v>
      </c>
      <c r="E316" s="115"/>
      <c r="G316" s="115">
        <v>27</v>
      </c>
      <c r="H316" s="115" t="s">
        <v>2357</v>
      </c>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row>
    <row r="317" spans="1:53" ht="15.75" customHeight="1">
      <c r="A317" s="40" t="s">
        <v>279</v>
      </c>
      <c r="B317" s="282">
        <v>3</v>
      </c>
      <c r="C317" s="115">
        <v>786</v>
      </c>
      <c r="D317" s="115">
        <v>2700</v>
      </c>
      <c r="E317" s="115"/>
      <c r="G317" s="115">
        <v>35</v>
      </c>
      <c r="H317" s="115"/>
      <c r="I317" s="115" t="s">
        <v>2490</v>
      </c>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row>
    <row r="318" spans="1:53" ht="15.75" customHeight="1">
      <c r="A318" s="40" t="s">
        <v>279</v>
      </c>
      <c r="B318" s="282">
        <v>4</v>
      </c>
      <c r="C318" s="115">
        <v>787</v>
      </c>
      <c r="D318" s="115">
        <v>3370</v>
      </c>
      <c r="E318" s="115"/>
      <c r="G318" s="115">
        <v>39</v>
      </c>
      <c r="H318" s="115"/>
      <c r="I318" s="115" t="s">
        <v>2491</v>
      </c>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row>
    <row r="319" spans="1:53" ht="15.75" customHeight="1">
      <c r="A319" s="40" t="s">
        <v>279</v>
      </c>
      <c r="B319" s="282">
        <v>5</v>
      </c>
      <c r="C319" s="115">
        <v>788</v>
      </c>
      <c r="D319" s="115">
        <v>4300</v>
      </c>
      <c r="E319" s="115"/>
      <c r="G319" s="115">
        <v>38</v>
      </c>
      <c r="H319" s="115"/>
      <c r="I319" s="115" t="s">
        <v>2492</v>
      </c>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row>
    <row r="320" spans="1:53" ht="15.75" customHeight="1">
      <c r="A320" s="40" t="s">
        <v>279</v>
      </c>
      <c r="B320" s="282">
        <v>6</v>
      </c>
      <c r="C320" s="115">
        <v>789</v>
      </c>
      <c r="D320" s="115">
        <v>2500</v>
      </c>
      <c r="E320" s="115"/>
      <c r="G320" s="115">
        <v>37</v>
      </c>
      <c r="H320" s="115"/>
      <c r="I320" s="115" t="s">
        <v>2492</v>
      </c>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row>
    <row r="321" spans="1:53" ht="15.75" customHeight="1">
      <c r="A321" s="40" t="s">
        <v>279</v>
      </c>
      <c r="B321" s="282">
        <v>7</v>
      </c>
      <c r="C321" s="115">
        <v>790</v>
      </c>
      <c r="D321" s="115">
        <v>3060</v>
      </c>
      <c r="E321" s="115"/>
      <c r="G321" s="115">
        <v>39</v>
      </c>
      <c r="H321" s="115"/>
      <c r="I321" s="115" t="s">
        <v>2492</v>
      </c>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row>
    <row r="322" spans="1:53" ht="15.75" customHeight="1">
      <c r="A322" s="40" t="s">
        <v>279</v>
      </c>
      <c r="B322" s="282">
        <v>8</v>
      </c>
      <c r="C322" s="115">
        <v>791</v>
      </c>
      <c r="D322" s="115">
        <v>3540</v>
      </c>
      <c r="E322" s="115"/>
      <c r="G322" s="115">
        <v>39</v>
      </c>
      <c r="H322" s="115"/>
      <c r="I322" s="115" t="s">
        <v>2492</v>
      </c>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row>
    <row r="323" spans="1:53" ht="15.75" customHeight="1">
      <c r="A323" s="40" t="s">
        <v>279</v>
      </c>
      <c r="B323" s="282">
        <v>9</v>
      </c>
      <c r="C323" s="115">
        <v>792</v>
      </c>
      <c r="D323" s="115">
        <v>3560</v>
      </c>
      <c r="E323" s="115"/>
      <c r="G323" s="115">
        <v>39</v>
      </c>
      <c r="H323" s="115"/>
      <c r="I323" s="115" t="s">
        <v>2492</v>
      </c>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row>
    <row r="324" spans="1:53" ht="15.75" customHeight="1">
      <c r="A324" s="40" t="s">
        <v>280</v>
      </c>
      <c r="B324" s="282">
        <v>1</v>
      </c>
      <c r="C324" s="115">
        <v>793</v>
      </c>
      <c r="D324" s="115"/>
      <c r="E324" s="115"/>
      <c r="G324" s="115">
        <v>34</v>
      </c>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row>
    <row r="325" spans="1:53" ht="15.75" customHeight="1">
      <c r="A325" s="40" t="s">
        <v>282</v>
      </c>
      <c r="B325" s="282">
        <v>1</v>
      </c>
      <c r="C325" s="115">
        <v>794</v>
      </c>
      <c r="D325" s="115"/>
      <c r="E325" s="115"/>
      <c r="G325" s="115">
        <v>38</v>
      </c>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row>
    <row r="326" spans="1:53" ht="15.75" customHeight="1">
      <c r="A326" s="40" t="s">
        <v>283</v>
      </c>
      <c r="B326" s="282">
        <v>1</v>
      </c>
      <c r="C326" s="115">
        <v>795</v>
      </c>
      <c r="D326" s="115">
        <v>3650</v>
      </c>
      <c r="E326" s="115"/>
      <c r="G326" s="115" t="s">
        <v>2393</v>
      </c>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row>
    <row r="327" spans="1:53" ht="15.75" customHeight="1">
      <c r="A327" s="40" t="s">
        <v>283</v>
      </c>
      <c r="B327" s="282">
        <v>2</v>
      </c>
      <c r="C327" s="115">
        <v>796</v>
      </c>
      <c r="D327" s="115">
        <v>3360</v>
      </c>
      <c r="E327" s="115"/>
      <c r="G327" s="115">
        <v>38</v>
      </c>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row>
    <row r="328" spans="1:53" ht="15.75" customHeight="1">
      <c r="A328" s="40" t="s">
        <v>283</v>
      </c>
      <c r="B328" s="282">
        <v>3</v>
      </c>
      <c r="C328" s="115">
        <v>797</v>
      </c>
      <c r="D328" s="115">
        <v>3400</v>
      </c>
      <c r="E328" s="115"/>
      <c r="G328" s="115" t="s">
        <v>2388</v>
      </c>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row>
    <row r="329" spans="1:53" ht="15.75" customHeight="1">
      <c r="A329" s="40" t="s">
        <v>283</v>
      </c>
      <c r="B329" s="282">
        <v>4</v>
      </c>
      <c r="C329" s="115">
        <v>798</v>
      </c>
      <c r="D329" s="115">
        <v>3720</v>
      </c>
      <c r="E329" s="115"/>
      <c r="G329" s="115" t="s">
        <v>2196</v>
      </c>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row>
    <row r="330" spans="1:53" ht="15.75" customHeight="1">
      <c r="A330" s="40" t="s">
        <v>283</v>
      </c>
      <c r="B330" s="282">
        <v>5</v>
      </c>
      <c r="C330" s="115">
        <v>799</v>
      </c>
      <c r="D330" s="115">
        <v>3050</v>
      </c>
      <c r="E330" s="115"/>
      <c r="G330" s="115" t="s">
        <v>1024</v>
      </c>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row>
    <row r="331" spans="1:53" ht="15.75" customHeight="1">
      <c r="A331" s="40" t="s">
        <v>283</v>
      </c>
      <c r="B331" s="282">
        <v>6</v>
      </c>
      <c r="C331" s="115">
        <v>800</v>
      </c>
      <c r="D331" s="115">
        <v>2072</v>
      </c>
      <c r="E331" s="115"/>
      <c r="G331" s="115">
        <v>37</v>
      </c>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row>
    <row r="332" spans="1:53" ht="15.75" customHeight="1">
      <c r="A332" s="40" t="s">
        <v>283</v>
      </c>
      <c r="B332" s="282">
        <v>7</v>
      </c>
      <c r="C332" s="115">
        <v>801</v>
      </c>
      <c r="D332" s="115">
        <v>2390</v>
      </c>
      <c r="E332" s="115"/>
      <c r="G332" s="115">
        <v>38</v>
      </c>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row>
    <row r="333" spans="1:53" ht="15.75" customHeight="1">
      <c r="A333" s="40" t="s">
        <v>283</v>
      </c>
      <c r="B333" s="282">
        <v>8</v>
      </c>
      <c r="C333" s="115">
        <v>802</v>
      </c>
      <c r="D333" s="115">
        <v>3820</v>
      </c>
      <c r="E333" s="115"/>
      <c r="G333" s="115" t="s">
        <v>2421</v>
      </c>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row>
    <row r="334" spans="1:53" ht="15.75" customHeight="1">
      <c r="A334" s="40" t="s">
        <v>283</v>
      </c>
      <c r="B334" s="282">
        <v>9</v>
      </c>
      <c r="C334" s="115">
        <v>803</v>
      </c>
      <c r="D334" s="115">
        <v>2415</v>
      </c>
      <c r="E334" s="115"/>
      <c r="G334" s="115">
        <v>39</v>
      </c>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row>
    <row r="335" spans="1:53" ht="15.75" customHeight="1">
      <c r="A335" s="40" t="s">
        <v>283</v>
      </c>
      <c r="B335" s="282">
        <v>10</v>
      </c>
      <c r="C335" s="115">
        <v>804</v>
      </c>
      <c r="D335" s="115">
        <v>3799</v>
      </c>
      <c r="E335" s="115"/>
      <c r="G335" s="115" t="s">
        <v>2078</v>
      </c>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row>
    <row r="336" spans="1:53" ht="15.75" customHeight="1">
      <c r="A336" s="40" t="s">
        <v>283</v>
      </c>
      <c r="B336" s="282">
        <v>11</v>
      </c>
      <c r="C336" s="115">
        <v>805</v>
      </c>
      <c r="D336" s="115">
        <v>2680</v>
      </c>
      <c r="E336" s="115"/>
      <c r="G336" s="115">
        <v>36</v>
      </c>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row>
    <row r="337" spans="1:53" ht="15.75" customHeight="1">
      <c r="A337" s="40" t="s">
        <v>283</v>
      </c>
      <c r="B337" s="282">
        <v>12</v>
      </c>
      <c r="C337" s="115">
        <v>806</v>
      </c>
      <c r="D337" s="115"/>
      <c r="E337" s="115"/>
      <c r="G337" s="115">
        <v>39</v>
      </c>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row>
    <row r="338" spans="1:53" ht="15.75" customHeight="1">
      <c r="A338" s="40" t="s">
        <v>283</v>
      </c>
      <c r="B338" s="282">
        <v>13</v>
      </c>
      <c r="C338" s="115">
        <v>807</v>
      </c>
      <c r="D338" s="115">
        <v>3800</v>
      </c>
      <c r="E338" s="115"/>
      <c r="G338" s="115">
        <v>40</v>
      </c>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row>
    <row r="339" spans="1:53" ht="15.75" customHeight="1">
      <c r="A339" s="40" t="s">
        <v>283</v>
      </c>
      <c r="B339" s="282">
        <v>14</v>
      </c>
      <c r="C339" s="115">
        <v>808</v>
      </c>
      <c r="D339" s="115"/>
      <c r="E339" s="115"/>
      <c r="G339" s="115" t="s">
        <v>1495</v>
      </c>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row>
    <row r="340" spans="1:53" ht="15.75" customHeight="1">
      <c r="A340" s="40" t="s">
        <v>283</v>
      </c>
      <c r="B340" s="282">
        <v>15</v>
      </c>
      <c r="C340" s="115">
        <v>809</v>
      </c>
      <c r="D340" s="115">
        <v>4115</v>
      </c>
      <c r="E340" s="115"/>
      <c r="G340" s="115">
        <v>40</v>
      </c>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row>
    <row r="341" spans="1:53" ht="15.75" customHeight="1">
      <c r="A341" s="40" t="s">
        <v>283</v>
      </c>
      <c r="B341" s="282">
        <v>16</v>
      </c>
      <c r="C341" s="115">
        <v>810</v>
      </c>
      <c r="D341" s="115">
        <v>3314</v>
      </c>
      <c r="E341" s="115"/>
      <c r="G341" s="115" t="s">
        <v>2493</v>
      </c>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row>
    <row r="342" spans="1:53" ht="15.75" customHeight="1">
      <c r="A342" s="40" t="s">
        <v>283</v>
      </c>
      <c r="B342" s="282">
        <v>17</v>
      </c>
      <c r="C342" s="115">
        <v>811</v>
      </c>
      <c r="D342" s="115"/>
      <c r="E342" s="115"/>
      <c r="G342" s="115" t="s">
        <v>1016</v>
      </c>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row>
    <row r="343" spans="1:53" ht="15.75" customHeight="1">
      <c r="A343" s="40" t="s">
        <v>283</v>
      </c>
      <c r="B343" s="282">
        <v>18</v>
      </c>
      <c r="C343" s="115">
        <v>812</v>
      </c>
      <c r="D343" s="115">
        <v>3580</v>
      </c>
      <c r="E343" s="115"/>
      <c r="G343" s="115" t="s">
        <v>2081</v>
      </c>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row>
    <row r="344" spans="1:53" ht="15.75" customHeight="1">
      <c r="A344" s="40" t="s">
        <v>283</v>
      </c>
      <c r="B344" s="282">
        <v>19</v>
      </c>
      <c r="C344" s="115">
        <v>813</v>
      </c>
      <c r="D344" s="115">
        <v>3920</v>
      </c>
      <c r="E344" s="115"/>
      <c r="G344" s="115" t="s">
        <v>659</v>
      </c>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row>
    <row r="345" spans="1:53" ht="15.75" customHeight="1">
      <c r="A345" s="40" t="s">
        <v>283</v>
      </c>
      <c r="B345" s="282">
        <v>20</v>
      </c>
      <c r="C345" s="115">
        <v>814</v>
      </c>
      <c r="D345" s="115">
        <v>3160</v>
      </c>
      <c r="E345" s="115"/>
      <c r="G345" s="115" t="s">
        <v>632</v>
      </c>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row>
    <row r="346" spans="1:53" ht="15.75" customHeight="1">
      <c r="A346" s="40" t="s">
        <v>286</v>
      </c>
      <c r="B346" s="282">
        <v>1</v>
      </c>
      <c r="C346" s="115">
        <v>815</v>
      </c>
      <c r="D346" s="115"/>
      <c r="E346" s="115"/>
      <c r="G346" s="115" t="s">
        <v>2421</v>
      </c>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row>
    <row r="347" spans="1:53" ht="15.75" customHeight="1">
      <c r="A347" s="40" t="s">
        <v>287</v>
      </c>
      <c r="B347" s="282">
        <v>1</v>
      </c>
      <c r="C347" s="115">
        <v>816</v>
      </c>
      <c r="D347" s="115">
        <v>1340</v>
      </c>
      <c r="E347" s="115"/>
      <c r="G347" s="115" t="s">
        <v>1336</v>
      </c>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row>
    <row r="348" spans="1:53" ht="15.75" customHeight="1">
      <c r="A348" s="19" t="s">
        <v>289</v>
      </c>
      <c r="B348" s="282">
        <v>1</v>
      </c>
      <c r="C348" s="115">
        <v>817</v>
      </c>
      <c r="D348" s="115">
        <v>2930</v>
      </c>
      <c r="E348" s="115"/>
      <c r="F348" s="115" t="s">
        <v>809</v>
      </c>
      <c r="G348" s="115" t="s">
        <v>735</v>
      </c>
      <c r="H348" s="115" t="s">
        <v>2357</v>
      </c>
      <c r="I348" s="9" t="s">
        <v>2494</v>
      </c>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row>
    <row r="349" spans="1:53" ht="15.75" customHeight="1">
      <c r="A349" s="40"/>
      <c r="C349" s="115"/>
      <c r="D349" s="115"/>
      <c r="E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row>
    <row r="350" spans="1:53" ht="15.75" customHeight="1">
      <c r="A350" s="40" t="s">
        <v>290</v>
      </c>
      <c r="B350" s="282">
        <v>1</v>
      </c>
      <c r="C350" s="115">
        <v>1058</v>
      </c>
      <c r="D350" s="115">
        <v>4200</v>
      </c>
      <c r="E350" s="115"/>
      <c r="F350" s="115" t="s">
        <v>1142</v>
      </c>
      <c r="G350" s="115" t="s">
        <v>1142</v>
      </c>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row>
    <row r="351" spans="1:53" ht="15.75" customHeight="1">
      <c r="A351" s="40" t="s">
        <v>290</v>
      </c>
      <c r="B351" s="282">
        <v>2</v>
      </c>
      <c r="C351" s="115">
        <v>1059</v>
      </c>
      <c r="D351" s="115">
        <v>2367</v>
      </c>
      <c r="E351" s="115"/>
      <c r="F351" s="115">
        <v>38</v>
      </c>
      <c r="G351" s="115" t="s">
        <v>659</v>
      </c>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row>
    <row r="352" spans="1:53" ht="15.75" customHeight="1">
      <c r="A352" s="40" t="s">
        <v>290</v>
      </c>
      <c r="B352" s="282">
        <v>3</v>
      </c>
      <c r="C352" s="115">
        <v>1060</v>
      </c>
      <c r="D352" s="115">
        <v>2585</v>
      </c>
      <c r="E352" s="115"/>
      <c r="F352" s="115" t="s">
        <v>1280</v>
      </c>
      <c r="G352" s="115" t="s">
        <v>2151</v>
      </c>
      <c r="H352" s="115"/>
      <c r="I352" s="115" t="s">
        <v>2495</v>
      </c>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row>
    <row r="353" spans="1:53" ht="15.75" customHeight="1">
      <c r="A353" s="40" t="s">
        <v>290</v>
      </c>
      <c r="B353" s="282">
        <v>4</v>
      </c>
      <c r="C353" s="115">
        <v>1061</v>
      </c>
      <c r="D353" s="115">
        <v>1520</v>
      </c>
      <c r="E353" s="115"/>
      <c r="F353" s="115" t="s">
        <v>2026</v>
      </c>
      <c r="G353" s="115" t="s">
        <v>2026</v>
      </c>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row>
    <row r="354" spans="1:53" ht="15.75" customHeight="1">
      <c r="A354" s="40" t="s">
        <v>290</v>
      </c>
      <c r="B354" s="282">
        <v>5</v>
      </c>
      <c r="C354" s="115">
        <v>1062</v>
      </c>
      <c r="D354" s="115">
        <v>1720</v>
      </c>
      <c r="E354" s="115"/>
      <c r="F354" s="115" t="s">
        <v>2026</v>
      </c>
      <c r="G354" s="115" t="s">
        <v>2026</v>
      </c>
      <c r="H354" s="115"/>
      <c r="I354" s="115" t="s">
        <v>2495</v>
      </c>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row>
    <row r="355" spans="1:53" ht="15.75" customHeight="1">
      <c r="A355" s="40" t="s">
        <v>290</v>
      </c>
      <c r="B355" s="282">
        <v>6</v>
      </c>
      <c r="C355" s="115">
        <v>1063</v>
      </c>
      <c r="D355" s="115">
        <v>2700</v>
      </c>
      <c r="E355" s="115"/>
      <c r="F355" s="115" t="s">
        <v>2413</v>
      </c>
      <c r="G355" s="115" t="s">
        <v>2413</v>
      </c>
      <c r="H355" s="115" t="s">
        <v>2496</v>
      </c>
      <c r="I355" s="115" t="s">
        <v>2495</v>
      </c>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row>
    <row r="356" spans="1:53" ht="15.75" customHeight="1">
      <c r="A356" s="40" t="s">
        <v>290</v>
      </c>
      <c r="B356" s="282">
        <v>7</v>
      </c>
      <c r="C356" s="115">
        <v>1064</v>
      </c>
      <c r="D356" s="115">
        <v>1530</v>
      </c>
      <c r="E356" s="115"/>
      <c r="F356" s="115" t="s">
        <v>2497</v>
      </c>
      <c r="G356" s="115" t="s">
        <v>2497</v>
      </c>
      <c r="H356" s="115"/>
      <c r="I356" s="115" t="s">
        <v>2495</v>
      </c>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row>
    <row r="357" spans="1:53" ht="15.75" customHeight="1">
      <c r="A357" s="40" t="s">
        <v>294</v>
      </c>
      <c r="B357" s="282" t="s">
        <v>2498</v>
      </c>
      <c r="C357" s="115" t="s">
        <v>2499</v>
      </c>
      <c r="D357" s="115"/>
      <c r="E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row>
    <row r="358" spans="1:53" ht="15.75" customHeight="1">
      <c r="A358" s="40" t="s">
        <v>298</v>
      </c>
      <c r="B358" s="282">
        <v>1</v>
      </c>
      <c r="C358" s="115">
        <v>1089</v>
      </c>
      <c r="D358" s="115"/>
      <c r="E358" s="115"/>
      <c r="F358" s="115">
        <v>29</v>
      </c>
      <c r="G358" s="115">
        <v>31</v>
      </c>
      <c r="H358" s="115" t="s">
        <v>2357</v>
      </c>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row>
    <row r="366" spans="1:53" ht="15.75" customHeight="1">
      <c r="A366" s="40" t="s">
        <v>301</v>
      </c>
      <c r="B366" s="282">
        <v>1</v>
      </c>
      <c r="C366" s="115">
        <v>1097</v>
      </c>
      <c r="D366" s="115">
        <v>925</v>
      </c>
      <c r="E366" s="115">
        <v>7</v>
      </c>
      <c r="G366" s="115">
        <v>28</v>
      </c>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row>
    <row r="367" spans="1:53" ht="15.75" customHeight="1">
      <c r="A367" s="40" t="s">
        <v>301</v>
      </c>
      <c r="B367" s="282">
        <v>2</v>
      </c>
      <c r="C367" s="115">
        <v>1098</v>
      </c>
      <c r="D367" s="115">
        <v>1050</v>
      </c>
      <c r="E367" s="115">
        <v>7</v>
      </c>
      <c r="G367" s="115">
        <v>28</v>
      </c>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row>
    <row r="368" spans="1:53" ht="15.75" customHeight="1">
      <c r="A368" s="40" t="s">
        <v>302</v>
      </c>
      <c r="B368" s="282" t="s">
        <v>2500</v>
      </c>
      <c r="C368" s="115"/>
      <c r="D368" s="115"/>
      <c r="E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row>
    <row r="369" spans="1:53" ht="15.75" customHeight="1">
      <c r="A369" s="40" t="s">
        <v>303</v>
      </c>
      <c r="B369" s="282">
        <v>1</v>
      </c>
      <c r="C369" s="115">
        <v>1099</v>
      </c>
      <c r="D369" s="115">
        <v>2350</v>
      </c>
      <c r="E369" s="115"/>
      <c r="F369" s="115">
        <v>37</v>
      </c>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row>
    <row r="370" spans="1:53" ht="15.75" customHeight="1">
      <c r="A370" s="40" t="s">
        <v>303</v>
      </c>
      <c r="B370" s="282">
        <v>2</v>
      </c>
      <c r="C370" s="115">
        <v>1100</v>
      </c>
      <c r="D370" s="115">
        <v>2480</v>
      </c>
      <c r="E370" s="115"/>
      <c r="F370" s="115">
        <v>39</v>
      </c>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row>
    <row r="371" spans="1:53" ht="15.75" customHeight="1">
      <c r="A371" s="40" t="s">
        <v>1972</v>
      </c>
      <c r="B371" s="282">
        <v>3</v>
      </c>
      <c r="C371" s="115">
        <v>1101</v>
      </c>
      <c r="D371" s="115">
        <v>3380</v>
      </c>
      <c r="E371" s="115"/>
      <c r="F371" s="115">
        <v>41</v>
      </c>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row>
    <row r="372" spans="1:53" ht="15.75" customHeight="1">
      <c r="A372" s="40" t="s">
        <v>1972</v>
      </c>
      <c r="B372" s="282">
        <v>4</v>
      </c>
      <c r="C372" s="115">
        <v>1102</v>
      </c>
      <c r="D372" s="115">
        <v>2600</v>
      </c>
      <c r="E372" s="115"/>
      <c r="F372" s="115">
        <v>37</v>
      </c>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row>
    <row r="373" spans="1:53" ht="15.75" customHeight="1">
      <c r="A373" s="40" t="s">
        <v>1972</v>
      </c>
      <c r="B373" s="282">
        <v>5</v>
      </c>
      <c r="C373" s="115">
        <v>1103</v>
      </c>
      <c r="D373" s="115">
        <v>2670</v>
      </c>
      <c r="E373" s="115"/>
      <c r="F373" s="115">
        <v>40</v>
      </c>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row>
    <row r="374" spans="1:53" ht="15.75" customHeight="1">
      <c r="A374" s="40" t="s">
        <v>1972</v>
      </c>
      <c r="B374" s="282">
        <v>6</v>
      </c>
      <c r="C374" s="115">
        <v>1104</v>
      </c>
      <c r="D374" s="115">
        <v>2795</v>
      </c>
      <c r="E374" s="115"/>
      <c r="F374" s="115">
        <v>40</v>
      </c>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row>
    <row r="375" spans="1:53" ht="15.75" customHeight="1">
      <c r="A375" s="40" t="s">
        <v>1972</v>
      </c>
      <c r="B375" s="282">
        <v>7</v>
      </c>
      <c r="C375" s="115">
        <v>1105</v>
      </c>
      <c r="D375" s="115">
        <v>2410</v>
      </c>
      <c r="E375" s="115"/>
      <c r="F375" s="115">
        <v>37</v>
      </c>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row>
    <row r="376" spans="1:53" ht="15.75" customHeight="1">
      <c r="A376" s="40" t="s">
        <v>1972</v>
      </c>
      <c r="B376" s="282">
        <v>8</v>
      </c>
      <c r="C376" s="115">
        <v>1106</v>
      </c>
      <c r="D376" s="115">
        <v>3220</v>
      </c>
      <c r="E376" s="115"/>
      <c r="F376" s="115">
        <v>39</v>
      </c>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row>
    <row r="377" spans="1:53" ht="15.75" customHeight="1">
      <c r="A377" s="40" t="s">
        <v>1972</v>
      </c>
      <c r="B377" s="282">
        <v>9</v>
      </c>
      <c r="C377" s="115">
        <v>1107</v>
      </c>
      <c r="D377" s="115">
        <v>2580</v>
      </c>
      <c r="E377" s="115"/>
      <c r="F377" s="115">
        <v>38</v>
      </c>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row>
    <row r="378" spans="1:53" ht="15.75" customHeight="1">
      <c r="A378" s="40" t="s">
        <v>1972</v>
      </c>
      <c r="B378" s="282">
        <v>10</v>
      </c>
      <c r="C378" s="115">
        <v>1108</v>
      </c>
      <c r="D378" s="115">
        <v>2370</v>
      </c>
      <c r="E378" s="115"/>
      <c r="F378" s="115">
        <v>37</v>
      </c>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row>
    <row r="379" spans="1:53" ht="15.75" customHeight="1">
      <c r="A379" s="40" t="s">
        <v>1972</v>
      </c>
      <c r="B379" s="282">
        <v>11</v>
      </c>
      <c r="C379" s="115">
        <v>1109</v>
      </c>
      <c r="D379" s="115">
        <v>2745</v>
      </c>
      <c r="E379" s="115"/>
      <c r="F379" s="115">
        <v>37</v>
      </c>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row>
    <row r="380" spans="1:53" ht="15.75" customHeight="1">
      <c r="A380" s="40" t="s">
        <v>308</v>
      </c>
      <c r="B380" s="282">
        <v>1</v>
      </c>
      <c r="C380" s="115">
        <v>1110</v>
      </c>
      <c r="D380" s="115">
        <v>1530</v>
      </c>
      <c r="E380" s="115">
        <v>5</v>
      </c>
      <c r="F380" s="115" t="s">
        <v>2091</v>
      </c>
      <c r="G380" s="115" t="s">
        <v>1336</v>
      </c>
      <c r="H380" s="115"/>
      <c r="I380" s="9" t="s">
        <v>2501</v>
      </c>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row>
    <row r="381" spans="1:53" ht="15.75" customHeight="1">
      <c r="A381" s="40" t="s">
        <v>308</v>
      </c>
      <c r="B381" s="282">
        <v>2</v>
      </c>
      <c r="C381" s="115">
        <v>1111</v>
      </c>
      <c r="D381" s="115">
        <v>1400</v>
      </c>
      <c r="E381" s="115">
        <v>5</v>
      </c>
      <c r="F381" s="115" t="s">
        <v>2453</v>
      </c>
      <c r="G381" s="115" t="s">
        <v>2474</v>
      </c>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row>
    <row r="382" spans="1:53" ht="15.75" customHeight="1">
      <c r="A382" s="40" t="s">
        <v>311</v>
      </c>
      <c r="B382" s="282">
        <v>1</v>
      </c>
      <c r="C382" s="115">
        <v>1112</v>
      </c>
      <c r="D382" s="115"/>
      <c r="E382" s="115">
        <v>8</v>
      </c>
      <c r="G382" s="115" t="s">
        <v>2413</v>
      </c>
      <c r="H382" s="115"/>
      <c r="I382" s="115" t="s">
        <v>2502</v>
      </c>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row>
    <row r="383" spans="1:53" ht="15.75" customHeight="1">
      <c r="A383" s="40" t="s">
        <v>312</v>
      </c>
      <c r="B383" s="282" t="s">
        <v>2503</v>
      </c>
      <c r="C383" s="115" t="s">
        <v>2504</v>
      </c>
      <c r="D383" s="115"/>
      <c r="E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row>
    <row r="384" spans="1:53" ht="15.75" customHeight="1">
      <c r="A384" s="40" t="s">
        <v>314</v>
      </c>
      <c r="B384" s="282" t="s">
        <v>2505</v>
      </c>
      <c r="C384" s="115" t="s">
        <v>2506</v>
      </c>
      <c r="D384" s="115">
        <v>3160</v>
      </c>
      <c r="E384" s="115"/>
      <c r="G384" s="115" t="s">
        <v>2507</v>
      </c>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row>
    <row r="385" spans="1:53" ht="15.75" customHeight="1">
      <c r="A385" s="40" t="s">
        <v>316</v>
      </c>
      <c r="B385" s="282">
        <v>1</v>
      </c>
      <c r="C385" s="115">
        <v>1225</v>
      </c>
      <c r="D385" s="115"/>
      <c r="E385" s="115"/>
      <c r="F385" s="115" t="s">
        <v>669</v>
      </c>
      <c r="G385" s="115" t="s">
        <v>993</v>
      </c>
      <c r="H385" s="115" t="s">
        <v>2357</v>
      </c>
      <c r="I385" s="115"/>
      <c r="J385" s="115" t="s">
        <v>2357</v>
      </c>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row>
    <row r="386" spans="1:53" ht="15.75" customHeight="1">
      <c r="A386" s="40" t="s">
        <v>317</v>
      </c>
      <c r="B386" s="282">
        <v>1</v>
      </c>
      <c r="C386" s="115">
        <v>1226</v>
      </c>
      <c r="D386" s="115"/>
      <c r="E386" s="115">
        <v>-1</v>
      </c>
      <c r="G386" s="115">
        <v>34</v>
      </c>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row>
    <row r="387" spans="1:53" ht="15.75" customHeight="1">
      <c r="A387" s="40" t="s">
        <v>318</v>
      </c>
      <c r="B387" s="282">
        <v>1</v>
      </c>
      <c r="C387" s="115">
        <v>1227</v>
      </c>
      <c r="D387" s="115">
        <v>2660</v>
      </c>
      <c r="E387" s="115"/>
      <c r="G387" s="115" t="s">
        <v>632</v>
      </c>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row>
    <row r="388" spans="1:53" ht="15.75" customHeight="1">
      <c r="A388" s="40" t="s">
        <v>318</v>
      </c>
      <c r="B388" s="282">
        <v>2</v>
      </c>
      <c r="C388" s="115">
        <v>1228</v>
      </c>
      <c r="D388" s="115">
        <v>2686</v>
      </c>
      <c r="E388" s="115"/>
      <c r="G388" s="115" t="s">
        <v>1359</v>
      </c>
      <c r="H388" s="115" t="s">
        <v>1960</v>
      </c>
      <c r="I388" s="115" t="s">
        <v>2508</v>
      </c>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row>
    <row r="389" spans="1:53" ht="15.75" customHeight="1">
      <c r="A389" s="40" t="s">
        <v>319</v>
      </c>
      <c r="B389" s="282">
        <v>43854</v>
      </c>
      <c r="C389" s="115" t="s">
        <v>2509</v>
      </c>
      <c r="D389" s="115"/>
      <c r="E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row>
    <row r="390" spans="1:53" ht="15.75" customHeight="1">
      <c r="A390" s="40" t="s">
        <v>321</v>
      </c>
      <c r="B390" s="282">
        <v>43842</v>
      </c>
      <c r="C390" s="115" t="s">
        <v>2510</v>
      </c>
      <c r="D390" s="115" t="s">
        <v>2511</v>
      </c>
      <c r="E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row>
    <row r="391" spans="1:53" ht="15.75" customHeight="1">
      <c r="A391" s="40" t="s">
        <v>324</v>
      </c>
      <c r="B391" s="282" t="s">
        <v>2512</v>
      </c>
      <c r="C391" s="115" t="s">
        <v>2513</v>
      </c>
      <c r="D391" s="115">
        <v>3080</v>
      </c>
      <c r="E391" s="115"/>
      <c r="G391" s="115">
        <v>38</v>
      </c>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row>
    <row r="392" spans="1:53" ht="15.75" customHeight="1">
      <c r="A392" s="40" t="s">
        <v>325</v>
      </c>
      <c r="B392" s="282">
        <v>43851</v>
      </c>
      <c r="C392" s="115" t="s">
        <v>2514</v>
      </c>
      <c r="D392" s="115"/>
      <c r="E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row>
    <row r="393" spans="1:53" ht="15.75" customHeight="1">
      <c r="A393" s="40" t="s">
        <v>326</v>
      </c>
      <c r="B393" s="282">
        <v>43846</v>
      </c>
      <c r="C393" s="115" t="s">
        <v>2515</v>
      </c>
      <c r="D393" s="9" t="s">
        <v>1979</v>
      </c>
      <c r="E393" s="115"/>
      <c r="F393" s="115">
        <v>37</v>
      </c>
      <c r="G393" s="115" t="s">
        <v>2151</v>
      </c>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row>
    <row r="394" spans="1:53" ht="15.75" customHeight="1">
      <c r="A394" s="40" t="s">
        <v>327</v>
      </c>
      <c r="B394" s="282">
        <v>1</v>
      </c>
      <c r="C394" s="115">
        <v>1353</v>
      </c>
      <c r="D394" s="115">
        <v>1600</v>
      </c>
      <c r="E394" s="115"/>
      <c r="G394" s="115" t="s">
        <v>1495</v>
      </c>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row>
    <row r="395" spans="1:53" ht="15.75" customHeight="1">
      <c r="A395" s="40" t="s">
        <v>327</v>
      </c>
      <c r="B395" s="282">
        <v>2</v>
      </c>
      <c r="C395" s="115">
        <v>1354</v>
      </c>
      <c r="D395" s="115">
        <v>1740</v>
      </c>
      <c r="E395" s="115"/>
      <c r="G395" s="115" t="s">
        <v>1364</v>
      </c>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row>
    <row r="396" spans="1:53" ht="15.75" customHeight="1">
      <c r="A396" s="40" t="s">
        <v>327</v>
      </c>
      <c r="B396" s="282">
        <v>43921</v>
      </c>
      <c r="C396" s="115" t="s">
        <v>2516</v>
      </c>
      <c r="D396" s="115"/>
      <c r="E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row>
    <row r="397" spans="1:53" ht="15.75" customHeight="1">
      <c r="A397" s="40" t="s">
        <v>329</v>
      </c>
      <c r="B397" s="282">
        <v>1</v>
      </c>
      <c r="C397" s="115">
        <v>1384</v>
      </c>
      <c r="D397" s="115"/>
      <c r="E397" s="115"/>
      <c r="G397" s="115" t="s">
        <v>1454</v>
      </c>
      <c r="H397" s="115"/>
      <c r="I397" s="115" t="s">
        <v>2517</v>
      </c>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row>
    <row r="398" spans="1:53" ht="15.75" customHeight="1">
      <c r="A398" s="40" t="s">
        <v>329</v>
      </c>
      <c r="B398" s="282">
        <v>2</v>
      </c>
      <c r="C398" s="115">
        <v>1385</v>
      </c>
      <c r="D398" s="115"/>
      <c r="E398" s="115"/>
      <c r="H398" s="115"/>
      <c r="I398" s="115" t="s">
        <v>2518</v>
      </c>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row>
    <row r="399" spans="1:53" ht="15.75" customHeight="1">
      <c r="A399" s="40" t="s">
        <v>329</v>
      </c>
      <c r="B399" s="282">
        <v>3</v>
      </c>
      <c r="C399" s="115">
        <v>1386</v>
      </c>
      <c r="D399" s="115"/>
      <c r="E399" s="115"/>
      <c r="H399" s="115"/>
      <c r="I399" s="115" t="s">
        <v>2518</v>
      </c>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row>
    <row r="400" spans="1:53" ht="15.75" customHeight="1">
      <c r="A400" s="40" t="s">
        <v>329</v>
      </c>
      <c r="B400" s="282">
        <v>4</v>
      </c>
      <c r="C400" s="115">
        <v>1387</v>
      </c>
      <c r="D400" s="115"/>
      <c r="E400" s="115"/>
      <c r="H400" s="115"/>
      <c r="I400" s="115" t="s">
        <v>2519</v>
      </c>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row>
    <row r="401" spans="1:53" ht="15.75" customHeight="1">
      <c r="A401" s="40" t="s">
        <v>329</v>
      </c>
      <c r="B401" s="282">
        <v>5</v>
      </c>
      <c r="C401" s="115">
        <v>1388</v>
      </c>
      <c r="D401" s="115"/>
      <c r="E401" s="115"/>
      <c r="H401" s="115"/>
      <c r="I401" s="9" t="s">
        <v>2520</v>
      </c>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row>
    <row r="402" spans="1:53" ht="15.75" customHeight="1">
      <c r="A402" s="40" t="s">
        <v>329</v>
      </c>
      <c r="B402" s="282">
        <v>44005</v>
      </c>
      <c r="C402" s="115" t="s">
        <v>2521</v>
      </c>
      <c r="D402" s="115"/>
      <c r="E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row>
    <row r="403" spans="1:53" ht="15.75" customHeight="1">
      <c r="A403" s="40" t="s">
        <v>332</v>
      </c>
      <c r="B403" s="282">
        <v>1</v>
      </c>
      <c r="C403" s="115">
        <v>1407</v>
      </c>
      <c r="D403" s="115"/>
      <c r="E403" s="115"/>
      <c r="H403" s="115"/>
      <c r="I403" s="115" t="s">
        <v>2522</v>
      </c>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row>
    <row r="404" spans="1:53" ht="15.75" customHeight="1">
      <c r="A404" s="40" t="s">
        <v>333</v>
      </c>
      <c r="B404" s="282">
        <v>1</v>
      </c>
      <c r="C404" s="115">
        <v>1408</v>
      </c>
      <c r="D404" s="115"/>
      <c r="E404" s="115">
        <v>0</v>
      </c>
      <c r="G404" s="115">
        <v>37</v>
      </c>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row>
    <row r="405" spans="1:53" ht="15.75" customHeight="1">
      <c r="A405" s="40" t="s">
        <v>333</v>
      </c>
      <c r="B405" s="282">
        <v>2</v>
      </c>
      <c r="C405" s="115">
        <v>1409</v>
      </c>
      <c r="D405" s="115"/>
      <c r="E405" s="115">
        <v>0</v>
      </c>
      <c r="G405" s="115">
        <v>38</v>
      </c>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row>
    <row r="406" spans="1:53" ht="15.75" customHeight="1">
      <c r="A406" s="40" t="s">
        <v>333</v>
      </c>
      <c r="B406" s="282">
        <v>3</v>
      </c>
      <c r="C406" s="115">
        <v>1410</v>
      </c>
      <c r="D406" s="115"/>
      <c r="E406" s="115">
        <v>0</v>
      </c>
      <c r="G406" s="115">
        <v>39</v>
      </c>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row>
    <row r="407" spans="1:53" ht="15.75" customHeight="1">
      <c r="A407" s="40" t="s">
        <v>333</v>
      </c>
      <c r="B407" s="282">
        <v>4</v>
      </c>
      <c r="C407" s="115">
        <v>1411</v>
      </c>
      <c r="D407" s="115"/>
      <c r="E407" s="115">
        <v>0</v>
      </c>
      <c r="G407" s="115">
        <v>39</v>
      </c>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row>
    <row r="408" spans="1:53" ht="15.75" customHeight="1">
      <c r="A408" s="40" t="s">
        <v>333</v>
      </c>
      <c r="B408" s="282">
        <v>5</v>
      </c>
      <c r="C408" s="115">
        <v>1412</v>
      </c>
      <c r="D408" s="115"/>
      <c r="E408" s="115">
        <v>0</v>
      </c>
      <c r="G408" s="115">
        <v>39</v>
      </c>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row>
    <row r="409" spans="1:53" ht="15.75" customHeight="1">
      <c r="A409" s="40" t="s">
        <v>333</v>
      </c>
      <c r="B409" s="282">
        <v>6</v>
      </c>
      <c r="C409" s="115">
        <v>1413</v>
      </c>
      <c r="D409" s="115"/>
      <c r="E409" s="115">
        <v>0</v>
      </c>
      <c r="G409" s="115">
        <v>40</v>
      </c>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row>
    <row r="410" spans="1:53" ht="15.75" customHeight="1">
      <c r="A410" s="40" t="s">
        <v>333</v>
      </c>
      <c r="B410" s="282">
        <v>7</v>
      </c>
      <c r="C410" s="115">
        <v>1414</v>
      </c>
      <c r="D410" s="115"/>
      <c r="E410" s="115">
        <v>1</v>
      </c>
      <c r="G410" s="115">
        <v>38</v>
      </c>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row>
    <row r="411" spans="1:53" ht="15.75" customHeight="1">
      <c r="A411" s="40" t="s">
        <v>333</v>
      </c>
      <c r="B411" s="282">
        <v>8</v>
      </c>
      <c r="C411" s="115">
        <v>1415</v>
      </c>
      <c r="D411" s="115"/>
      <c r="E411" s="115">
        <v>1</v>
      </c>
      <c r="G411" s="115">
        <v>38</v>
      </c>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row>
    <row r="412" spans="1:53" ht="15.75" customHeight="1">
      <c r="A412" s="40" t="s">
        <v>333</v>
      </c>
      <c r="B412" s="282">
        <v>9</v>
      </c>
      <c r="C412" s="115">
        <v>1416</v>
      </c>
      <c r="D412" s="115"/>
      <c r="E412" s="115">
        <v>2</v>
      </c>
      <c r="G412" s="115">
        <v>40</v>
      </c>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row>
    <row r="413" spans="1:53" ht="15.75" customHeight="1">
      <c r="A413" s="40" t="s">
        <v>333</v>
      </c>
      <c r="B413" s="282">
        <v>10</v>
      </c>
      <c r="C413" s="115">
        <v>1417</v>
      </c>
      <c r="D413" s="115"/>
      <c r="E413" s="115">
        <v>6</v>
      </c>
      <c r="G413" s="115">
        <v>34</v>
      </c>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row>
    <row r="414" spans="1:53" ht="15.75" customHeight="1">
      <c r="A414" s="40" t="s">
        <v>333</v>
      </c>
      <c r="B414" s="282">
        <v>11</v>
      </c>
      <c r="C414" s="115">
        <v>1418</v>
      </c>
      <c r="D414" s="115"/>
      <c r="E414" s="115">
        <v>7</v>
      </c>
      <c r="G414" s="115">
        <v>37</v>
      </c>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row>
    <row r="415" spans="1:53" ht="15.75" customHeight="1">
      <c r="A415" s="40" t="s">
        <v>333</v>
      </c>
      <c r="B415" s="282">
        <v>12</v>
      </c>
      <c r="C415" s="115">
        <v>1419</v>
      </c>
      <c r="D415" s="115"/>
      <c r="E415" s="115">
        <v>25</v>
      </c>
      <c r="G415" s="115">
        <v>39</v>
      </c>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row>
    <row r="416" spans="1:53" ht="15.75" customHeight="1">
      <c r="A416" s="40" t="s">
        <v>333</v>
      </c>
      <c r="B416" s="282">
        <v>13</v>
      </c>
      <c r="C416" s="115">
        <v>1420</v>
      </c>
      <c r="D416" s="115"/>
      <c r="E416" s="115">
        <v>25</v>
      </c>
      <c r="G416" s="115">
        <v>40</v>
      </c>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row>
    <row r="417" spans="1:53" ht="15.75" customHeight="1">
      <c r="A417" s="40" t="s">
        <v>333</v>
      </c>
      <c r="B417" s="282">
        <v>14</v>
      </c>
      <c r="C417" s="115">
        <v>1421</v>
      </c>
      <c r="D417" s="115"/>
      <c r="E417" s="115">
        <v>28</v>
      </c>
      <c r="G417" s="115">
        <v>39</v>
      </c>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row>
    <row r="418" spans="1:53" ht="15.75" customHeight="1">
      <c r="A418" s="40" t="s">
        <v>333</v>
      </c>
      <c r="B418" s="282">
        <v>15</v>
      </c>
      <c r="C418" s="115">
        <v>1422</v>
      </c>
      <c r="D418" s="115"/>
      <c r="E418" s="115">
        <v>34</v>
      </c>
      <c r="G418" s="115">
        <v>37</v>
      </c>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row>
    <row r="419" spans="1:53" ht="15.75" customHeight="1">
      <c r="A419" s="40" t="s">
        <v>336</v>
      </c>
      <c r="B419" s="282">
        <v>1</v>
      </c>
      <c r="C419" s="115">
        <v>1423</v>
      </c>
      <c r="D419" s="115">
        <v>3240</v>
      </c>
      <c r="E419" s="115">
        <v>0</v>
      </c>
      <c r="G419" s="115">
        <v>38</v>
      </c>
      <c r="H419" s="115" t="s">
        <v>1960</v>
      </c>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row>
    <row r="420" spans="1:53" ht="15.75" customHeight="1">
      <c r="A420" s="40" t="s">
        <v>337</v>
      </c>
      <c r="B420" s="282">
        <v>43850</v>
      </c>
      <c r="C420" s="115" t="s">
        <v>2523</v>
      </c>
      <c r="D420" s="115"/>
      <c r="E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row>
    <row r="421" spans="1:53" ht="15.75" customHeight="1">
      <c r="A421" s="40" t="s">
        <v>338</v>
      </c>
      <c r="B421" s="282">
        <v>1</v>
      </c>
      <c r="C421" s="115">
        <v>1444</v>
      </c>
      <c r="D421" s="115"/>
      <c r="E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row>
    <row r="422" spans="1:53" ht="15.75" customHeight="1">
      <c r="A422" s="40" t="s">
        <v>339</v>
      </c>
      <c r="B422" s="282">
        <v>1</v>
      </c>
      <c r="C422" s="115">
        <v>1445</v>
      </c>
      <c r="D422" s="115"/>
      <c r="E422" s="115">
        <v>14</v>
      </c>
      <c r="F422" s="115" t="s">
        <v>2524</v>
      </c>
      <c r="G422" s="115" t="s">
        <v>634</v>
      </c>
      <c r="H422" s="115" t="s">
        <v>2357</v>
      </c>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row>
    <row r="423" spans="1:53" ht="15.75" customHeight="1">
      <c r="A423" s="40" t="s">
        <v>339</v>
      </c>
      <c r="B423" s="282">
        <v>2</v>
      </c>
      <c r="C423" s="115">
        <v>1446</v>
      </c>
      <c r="D423" s="115"/>
      <c r="E423" s="115">
        <v>13</v>
      </c>
      <c r="F423" s="115" t="s">
        <v>732</v>
      </c>
      <c r="G423" s="115" t="s">
        <v>1016</v>
      </c>
      <c r="H423" s="115" t="s">
        <v>2357</v>
      </c>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row>
    <row r="424" spans="1:53" ht="15.75" customHeight="1">
      <c r="A424" s="40" t="s">
        <v>339</v>
      </c>
      <c r="B424" s="282">
        <v>3</v>
      </c>
      <c r="C424" s="115">
        <v>1447</v>
      </c>
      <c r="D424" s="115"/>
      <c r="E424" s="115">
        <v>6</v>
      </c>
      <c r="F424" s="115" t="s">
        <v>1016</v>
      </c>
      <c r="G424" s="115" t="s">
        <v>669</v>
      </c>
      <c r="H424" s="115" t="s">
        <v>2357</v>
      </c>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row>
    <row r="425" spans="1:53" ht="15.75" customHeight="1">
      <c r="A425" s="40" t="s">
        <v>339</v>
      </c>
      <c r="B425" s="282">
        <v>4</v>
      </c>
      <c r="C425" s="115">
        <v>1448</v>
      </c>
      <c r="D425" s="115"/>
      <c r="E425" s="115">
        <v>11</v>
      </c>
      <c r="F425" s="115" t="s">
        <v>2525</v>
      </c>
      <c r="G425" s="115" t="s">
        <v>1020</v>
      </c>
      <c r="H425" s="115" t="s">
        <v>2357</v>
      </c>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row>
    <row r="426" spans="1:53" ht="15.75" customHeight="1">
      <c r="A426" s="40" t="s">
        <v>339</v>
      </c>
      <c r="B426" s="282">
        <v>5</v>
      </c>
      <c r="C426" s="115">
        <v>1449</v>
      </c>
      <c r="D426" s="115"/>
      <c r="E426" s="115">
        <v>20</v>
      </c>
      <c r="F426" s="115" t="s">
        <v>2473</v>
      </c>
      <c r="G426" s="115" t="s">
        <v>634</v>
      </c>
      <c r="H426" s="115" t="s">
        <v>1960</v>
      </c>
      <c r="I426" s="115" t="s">
        <v>2526</v>
      </c>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row>
    <row r="427" spans="1:53" ht="15.75" customHeight="1">
      <c r="A427" s="40" t="s">
        <v>339</v>
      </c>
      <c r="B427" s="282">
        <v>6</v>
      </c>
      <c r="C427" s="115">
        <v>1450</v>
      </c>
      <c r="D427" s="115"/>
      <c r="E427" s="115">
        <v>20</v>
      </c>
      <c r="F427" s="115" t="s">
        <v>2473</v>
      </c>
      <c r="G427" s="115" t="s">
        <v>634</v>
      </c>
      <c r="H427" s="115" t="s">
        <v>1960</v>
      </c>
      <c r="I427" s="115" t="s">
        <v>2526</v>
      </c>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row>
    <row r="428" spans="1:53" ht="15.75" customHeight="1">
      <c r="A428" s="40" t="s">
        <v>339</v>
      </c>
      <c r="B428" s="282">
        <v>7</v>
      </c>
      <c r="C428" s="115">
        <v>1451</v>
      </c>
      <c r="D428" s="115"/>
      <c r="E428" s="115">
        <v>1</v>
      </c>
      <c r="F428" s="115" t="s">
        <v>2527</v>
      </c>
      <c r="G428" s="115" t="s">
        <v>2528</v>
      </c>
      <c r="H428" s="115" t="s">
        <v>2357</v>
      </c>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row>
    <row r="429" spans="1:53" ht="15.75" customHeight="1">
      <c r="A429" s="40" t="s">
        <v>339</v>
      </c>
      <c r="B429" s="282">
        <v>8</v>
      </c>
      <c r="C429" s="115">
        <v>1452</v>
      </c>
      <c r="D429" s="115"/>
      <c r="E429" s="115">
        <v>0</v>
      </c>
      <c r="F429" s="115" t="s">
        <v>2040</v>
      </c>
      <c r="G429" s="115" t="s">
        <v>2040</v>
      </c>
      <c r="H429" s="115" t="s">
        <v>1960</v>
      </c>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row>
    <row r="430" spans="1:53" ht="15.75" customHeight="1">
      <c r="A430" s="40" t="s">
        <v>339</v>
      </c>
      <c r="B430" s="282">
        <v>9</v>
      </c>
      <c r="C430" s="115">
        <v>1453</v>
      </c>
      <c r="D430" s="115"/>
      <c r="E430" s="115">
        <v>11</v>
      </c>
      <c r="F430" s="115" t="s">
        <v>2529</v>
      </c>
      <c r="G430" s="115" t="s">
        <v>1506</v>
      </c>
      <c r="H430" s="115" t="s">
        <v>2357</v>
      </c>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row>
    <row r="431" spans="1:53" ht="15.75" customHeight="1">
      <c r="A431" s="40" t="s">
        <v>339</v>
      </c>
      <c r="B431" s="282">
        <v>10</v>
      </c>
      <c r="C431" s="115">
        <v>1454</v>
      </c>
      <c r="D431" s="115"/>
      <c r="E431" s="115">
        <v>2</v>
      </c>
      <c r="F431" s="115" t="s">
        <v>916</v>
      </c>
      <c r="G431" s="115" t="s">
        <v>1359</v>
      </c>
      <c r="H431" s="115" t="s">
        <v>2357</v>
      </c>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row>
    <row r="432" spans="1:53" ht="15.75" customHeight="1">
      <c r="A432" s="40" t="s">
        <v>343</v>
      </c>
      <c r="B432" s="282">
        <v>1</v>
      </c>
      <c r="C432" s="115">
        <v>1455</v>
      </c>
      <c r="D432" s="115">
        <v>2150</v>
      </c>
      <c r="E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row>
    <row r="433" spans="1:53" ht="15.75" customHeight="1">
      <c r="A433" s="19" t="s">
        <v>344</v>
      </c>
      <c r="B433" s="282" t="s">
        <v>2530</v>
      </c>
      <c r="C433" s="115">
        <v>1763</v>
      </c>
      <c r="D433" s="115"/>
      <c r="E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row>
    <row r="434" spans="1:53" ht="15.75" customHeight="1">
      <c r="A434" s="40" t="s">
        <v>2531</v>
      </c>
      <c r="B434" s="282">
        <v>1</v>
      </c>
      <c r="C434" s="115">
        <v>1764</v>
      </c>
      <c r="D434" s="115"/>
      <c r="E434" s="115"/>
      <c r="F434" s="115" t="s">
        <v>2532</v>
      </c>
      <c r="G434" s="115" t="s">
        <v>2533</v>
      </c>
      <c r="H434" s="115" t="s">
        <v>2357</v>
      </c>
      <c r="I434" s="115" t="s">
        <v>2534</v>
      </c>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row>
    <row r="435" spans="1:53" ht="15.75" customHeight="1">
      <c r="A435" s="40" t="s">
        <v>2531</v>
      </c>
      <c r="B435" s="282">
        <v>2</v>
      </c>
      <c r="C435" s="115">
        <v>1765</v>
      </c>
      <c r="D435" s="115"/>
      <c r="E435" s="115"/>
      <c r="F435" s="115" t="s">
        <v>2151</v>
      </c>
      <c r="G435" s="115" t="s">
        <v>632</v>
      </c>
      <c r="H435" s="115" t="s">
        <v>2357</v>
      </c>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row>
    <row r="436" spans="1:53" ht="15.75" customHeight="1">
      <c r="A436" s="40" t="s">
        <v>2531</v>
      </c>
      <c r="B436" s="282">
        <v>3</v>
      </c>
      <c r="C436" s="115">
        <v>1766</v>
      </c>
      <c r="D436" s="115"/>
      <c r="E436" s="115"/>
      <c r="F436" s="115" t="s">
        <v>2364</v>
      </c>
      <c r="G436" s="115" t="s">
        <v>2480</v>
      </c>
      <c r="H436" s="115" t="s">
        <v>2357</v>
      </c>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row>
    <row r="437" spans="1:53" ht="15.75" customHeight="1">
      <c r="A437" s="40" t="s">
        <v>2531</v>
      </c>
      <c r="B437" s="282">
        <v>4</v>
      </c>
      <c r="C437" s="115">
        <v>1767</v>
      </c>
      <c r="D437" s="115"/>
      <c r="E437" s="115"/>
      <c r="F437" s="115" t="s">
        <v>2535</v>
      </c>
      <c r="G437" s="115" t="s">
        <v>643</v>
      </c>
      <c r="H437" s="115" t="s">
        <v>2357</v>
      </c>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row>
    <row r="438" spans="1:53" ht="15.75" customHeight="1">
      <c r="A438" s="40" t="s">
        <v>347</v>
      </c>
      <c r="B438" s="282">
        <v>1</v>
      </c>
      <c r="C438" s="115">
        <v>1768</v>
      </c>
      <c r="D438" s="115">
        <v>3070</v>
      </c>
      <c r="E438" s="115"/>
      <c r="G438" s="115">
        <v>39</v>
      </c>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row>
    <row r="439" spans="1:53" ht="15.75" customHeight="1">
      <c r="A439" s="40" t="s">
        <v>347</v>
      </c>
      <c r="B439" s="282">
        <v>2</v>
      </c>
      <c r="C439" s="115">
        <v>1769</v>
      </c>
      <c r="D439" s="115"/>
      <c r="E439" s="115"/>
      <c r="G439" s="115">
        <v>38</v>
      </c>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row>
    <row r="440" spans="1:53" ht="15.75" customHeight="1">
      <c r="A440" s="40" t="s">
        <v>349</v>
      </c>
      <c r="B440" s="282">
        <v>1</v>
      </c>
      <c r="C440" s="115">
        <v>1770</v>
      </c>
      <c r="D440" s="115">
        <v>2900</v>
      </c>
      <c r="E440" s="115"/>
      <c r="G440" s="115">
        <v>38</v>
      </c>
      <c r="H440" s="115" t="s">
        <v>2357</v>
      </c>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row>
    <row r="441" spans="1:53" ht="15.75" customHeight="1">
      <c r="A441" s="40" t="s">
        <v>350</v>
      </c>
      <c r="B441" s="282">
        <v>1</v>
      </c>
      <c r="C441" s="115">
        <v>1771</v>
      </c>
      <c r="D441" s="115">
        <v>3715</v>
      </c>
      <c r="E441" s="115"/>
      <c r="G441" s="115" t="s">
        <v>2196</v>
      </c>
      <c r="H441" s="115" t="s">
        <v>1960</v>
      </c>
      <c r="I441" s="115" t="s">
        <v>2536</v>
      </c>
      <c r="J441" s="115" t="s">
        <v>2357</v>
      </c>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row>
    <row r="442" spans="1:53" ht="15.75" customHeight="1">
      <c r="A442" s="40" t="s">
        <v>350</v>
      </c>
      <c r="B442" s="282">
        <v>2</v>
      </c>
      <c r="C442" s="115">
        <v>1772</v>
      </c>
      <c r="D442" s="115">
        <v>2805</v>
      </c>
      <c r="E442" s="115"/>
      <c r="G442" s="115" t="s">
        <v>2040</v>
      </c>
      <c r="H442" s="115" t="s">
        <v>1960</v>
      </c>
      <c r="I442" s="115" t="s">
        <v>2536</v>
      </c>
      <c r="J442" s="115" t="s">
        <v>2357</v>
      </c>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row>
    <row r="443" spans="1:53" ht="15.75" customHeight="1">
      <c r="A443" s="40" t="s">
        <v>352</v>
      </c>
      <c r="B443" s="282">
        <v>1</v>
      </c>
      <c r="C443" s="115">
        <v>1773</v>
      </c>
      <c r="D443" s="115">
        <v>1830</v>
      </c>
      <c r="E443" s="115"/>
      <c r="G443" s="115">
        <v>33</v>
      </c>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row>
    <row r="444" spans="1:53" ht="15.75" customHeight="1">
      <c r="A444" s="40" t="s">
        <v>353</v>
      </c>
      <c r="B444" s="282">
        <v>1</v>
      </c>
      <c r="C444" s="115">
        <v>1774</v>
      </c>
      <c r="D444" s="115">
        <v>2865</v>
      </c>
      <c r="E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row>
    <row r="445" spans="1:53" ht="15.75" customHeight="1">
      <c r="A445" s="40" t="s">
        <v>353</v>
      </c>
      <c r="B445" s="282">
        <v>2</v>
      </c>
      <c r="C445" s="115">
        <v>1775</v>
      </c>
      <c r="D445" s="115"/>
      <c r="E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row>
    <row r="446" spans="1:53" ht="15.75" customHeight="1">
      <c r="A446" s="40" t="s">
        <v>354</v>
      </c>
      <c r="B446" s="282">
        <v>1</v>
      </c>
      <c r="C446" s="115">
        <v>1776</v>
      </c>
      <c r="D446" s="115">
        <v>3700</v>
      </c>
      <c r="E446" s="115"/>
      <c r="F446" s="115" t="s">
        <v>2039</v>
      </c>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row>
    <row r="447" spans="1:53" ht="15.75" customHeight="1">
      <c r="A447" s="40" t="s">
        <v>354</v>
      </c>
      <c r="B447" s="282">
        <v>2</v>
      </c>
      <c r="C447" s="115">
        <v>1777</v>
      </c>
      <c r="D447" s="115">
        <v>1135</v>
      </c>
      <c r="E447" s="115"/>
      <c r="F447" s="115" t="s">
        <v>1142</v>
      </c>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row>
    <row r="448" spans="1:53" ht="15.75" customHeight="1">
      <c r="A448" s="40" t="s">
        <v>354</v>
      </c>
      <c r="B448" s="282">
        <v>3</v>
      </c>
      <c r="C448" s="115">
        <v>1778</v>
      </c>
      <c r="D448" s="115">
        <v>3550</v>
      </c>
      <c r="E448" s="115"/>
      <c r="F448" s="115" t="s">
        <v>2393</v>
      </c>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row>
    <row r="449" spans="1:53" ht="15.75" customHeight="1">
      <c r="A449" s="40" t="s">
        <v>356</v>
      </c>
      <c r="B449" s="282">
        <v>1</v>
      </c>
      <c r="C449" s="115">
        <v>1779</v>
      </c>
      <c r="D449" s="115">
        <v>1400</v>
      </c>
      <c r="E449" s="115"/>
      <c r="F449" s="115" t="s">
        <v>1529</v>
      </c>
      <c r="G449" s="115" t="s">
        <v>1529</v>
      </c>
      <c r="H449" s="115"/>
      <c r="I449" s="115" t="s">
        <v>2537</v>
      </c>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row>
    <row r="450" spans="1:53" ht="15.75" customHeight="1">
      <c r="A450" s="40" t="s">
        <v>356</v>
      </c>
      <c r="B450" s="282">
        <v>2</v>
      </c>
      <c r="C450" s="115">
        <v>1780</v>
      </c>
      <c r="D450" s="115">
        <v>2410</v>
      </c>
      <c r="E450" s="115"/>
      <c r="F450" s="115">
        <v>33</v>
      </c>
      <c r="G450" s="115" t="s">
        <v>677</v>
      </c>
      <c r="H450" s="115"/>
      <c r="I450" s="115" t="s">
        <v>2537</v>
      </c>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row>
    <row r="451" spans="1:53" ht="15.75" customHeight="1">
      <c r="A451" s="40" t="s">
        <v>356</v>
      </c>
      <c r="B451" s="282">
        <v>3</v>
      </c>
      <c r="C451" s="115">
        <v>1781</v>
      </c>
      <c r="D451" s="115">
        <v>2680</v>
      </c>
      <c r="E451" s="115"/>
      <c r="F451" s="115">
        <v>35</v>
      </c>
      <c r="G451" s="115">
        <v>35</v>
      </c>
      <c r="H451" s="115"/>
      <c r="I451" s="115" t="s">
        <v>2537</v>
      </c>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row>
    <row r="452" spans="1:53" ht="15.75" customHeight="1">
      <c r="A452" s="40" t="s">
        <v>356</v>
      </c>
      <c r="B452" s="282">
        <v>4</v>
      </c>
      <c r="C452" s="115">
        <v>1782</v>
      </c>
      <c r="D452" s="115">
        <v>1530</v>
      </c>
      <c r="E452" s="115"/>
      <c r="F452" s="115">
        <v>30</v>
      </c>
      <c r="G452" s="115" t="s">
        <v>2533</v>
      </c>
      <c r="H452" s="115"/>
      <c r="I452" s="115" t="s">
        <v>2537</v>
      </c>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row>
    <row r="453" spans="1:53" ht="15.75" customHeight="1">
      <c r="A453" s="40" t="s">
        <v>356</v>
      </c>
      <c r="B453" s="282">
        <v>5</v>
      </c>
      <c r="C453" s="115">
        <v>1783</v>
      </c>
      <c r="D453" s="115">
        <v>1250</v>
      </c>
      <c r="E453" s="115"/>
      <c r="F453" s="115" t="s">
        <v>2091</v>
      </c>
      <c r="G453" s="115" t="s">
        <v>2453</v>
      </c>
      <c r="H453" s="115"/>
      <c r="I453" s="115" t="s">
        <v>2537</v>
      </c>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row>
    <row r="454" spans="1:53" ht="15.75" customHeight="1">
      <c r="A454" s="40" t="s">
        <v>356</v>
      </c>
      <c r="B454" s="282">
        <v>6</v>
      </c>
      <c r="C454" s="115">
        <v>1784</v>
      </c>
      <c r="D454" s="115">
        <v>1310</v>
      </c>
      <c r="E454" s="115"/>
      <c r="F454" s="115" t="s">
        <v>2538</v>
      </c>
      <c r="G454" s="115" t="s">
        <v>2528</v>
      </c>
      <c r="H454" s="115"/>
      <c r="I454" s="115" t="s">
        <v>2534</v>
      </c>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row>
    <row r="455" spans="1:53" ht="15.75" customHeight="1">
      <c r="A455" s="40" t="s">
        <v>356</v>
      </c>
      <c r="B455" s="282">
        <v>7</v>
      </c>
      <c r="C455" s="115">
        <v>1785</v>
      </c>
      <c r="D455" s="115">
        <v>1710</v>
      </c>
      <c r="E455" s="115"/>
      <c r="F455" s="115" t="s">
        <v>2533</v>
      </c>
      <c r="G455" s="115" t="s">
        <v>2412</v>
      </c>
      <c r="H455" s="115"/>
      <c r="I455" s="115" t="s">
        <v>2537</v>
      </c>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row>
    <row r="456" spans="1:53" ht="15.75" customHeight="1">
      <c r="A456" s="40" t="s">
        <v>358</v>
      </c>
      <c r="B456" s="282">
        <v>1</v>
      </c>
      <c r="C456" s="115">
        <v>1786</v>
      </c>
      <c r="D456" s="115"/>
      <c r="E456" s="115"/>
      <c r="G456" s="115">
        <v>40</v>
      </c>
      <c r="H456" s="115"/>
      <c r="I456" s="9" t="s">
        <v>2539</v>
      </c>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row>
    <row r="457" spans="1:53" ht="15.75" customHeight="1">
      <c r="A457" s="40" t="s">
        <v>361</v>
      </c>
      <c r="B457" s="541" t="s">
        <v>2540</v>
      </c>
      <c r="C457" s="539" t="s">
        <v>2541</v>
      </c>
      <c r="D457" s="115"/>
      <c r="E457" s="115"/>
      <c r="G457" s="115" t="s">
        <v>2542</v>
      </c>
      <c r="H457" s="115"/>
      <c r="I457" s="115" t="s">
        <v>2543</v>
      </c>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row>
    <row r="458" spans="1:53" ht="15.75" customHeight="1">
      <c r="A458" s="40" t="s">
        <v>361</v>
      </c>
      <c r="B458" s="541"/>
      <c r="C458" s="535"/>
      <c r="D458" s="115"/>
      <c r="E458" s="115"/>
      <c r="G458" s="115" t="s">
        <v>2544</v>
      </c>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row>
    <row r="459" spans="1:53" ht="15.75" customHeight="1">
      <c r="A459" s="40" t="s">
        <v>361</v>
      </c>
      <c r="B459" s="541"/>
      <c r="C459" s="535"/>
      <c r="D459" s="115"/>
      <c r="E459" s="115"/>
      <c r="G459" s="115" t="s">
        <v>2545</v>
      </c>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row>
    <row r="460" spans="1:53" ht="15.75" customHeight="1">
      <c r="A460" s="40" t="s">
        <v>367</v>
      </c>
      <c r="B460" s="282">
        <v>1</v>
      </c>
      <c r="C460" s="115">
        <v>1977</v>
      </c>
      <c r="D460" s="115">
        <v>3225</v>
      </c>
      <c r="E460" s="115"/>
      <c r="F460" s="115" t="s">
        <v>2124</v>
      </c>
      <c r="G460" s="115" t="s">
        <v>2480</v>
      </c>
      <c r="H460" s="115"/>
      <c r="I460" s="115"/>
      <c r="J460" s="115" t="s">
        <v>2357</v>
      </c>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row>
    <row r="461" spans="1:53" ht="15.75" customHeight="1">
      <c r="A461" s="40"/>
      <c r="B461" s="282">
        <v>2</v>
      </c>
      <c r="C461" s="115">
        <v>1978</v>
      </c>
      <c r="D461" s="115">
        <v>2110</v>
      </c>
      <c r="E461" s="115"/>
      <c r="F461" s="115">
        <v>34</v>
      </c>
      <c r="G461" s="115" t="s">
        <v>875</v>
      </c>
      <c r="H461" s="115"/>
      <c r="I461" s="115"/>
      <c r="J461" s="115" t="s">
        <v>2357</v>
      </c>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row>
    <row r="462" spans="1:53" ht="15.75" customHeight="1">
      <c r="A462" s="40" t="s">
        <v>370</v>
      </c>
      <c r="B462" s="282">
        <v>43861</v>
      </c>
      <c r="C462" s="115" t="s">
        <v>2546</v>
      </c>
      <c r="D462" s="115"/>
      <c r="E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row>
    <row r="463" spans="1:53" ht="15.75" customHeight="1">
      <c r="A463" s="40" t="s">
        <v>373</v>
      </c>
      <c r="B463" s="282" t="s">
        <v>2547</v>
      </c>
      <c r="C463" s="115" t="s">
        <v>2548</v>
      </c>
      <c r="D463" s="115"/>
      <c r="E463" s="115"/>
      <c r="H463" s="115"/>
      <c r="I463" s="115" t="s">
        <v>2549</v>
      </c>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row>
    <row r="464" spans="1:53" ht="15.75" customHeight="1">
      <c r="A464" s="40" t="s">
        <v>376</v>
      </c>
      <c r="B464" s="282">
        <v>1</v>
      </c>
      <c r="C464" s="115">
        <v>2092</v>
      </c>
      <c r="D464" s="115">
        <v>2500</v>
      </c>
      <c r="E464" s="115">
        <v>6</v>
      </c>
      <c r="F464" s="115" t="s">
        <v>809</v>
      </c>
      <c r="G464" s="115" t="s">
        <v>2371</v>
      </c>
      <c r="H464" s="115"/>
      <c r="I464" s="115" t="s">
        <v>2550</v>
      </c>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row>
    <row r="465" spans="1:53" ht="15.75" customHeight="1">
      <c r="A465" s="40" t="s">
        <v>377</v>
      </c>
      <c r="B465" s="282">
        <v>1</v>
      </c>
      <c r="C465" s="115">
        <v>2093</v>
      </c>
      <c r="D465" s="115">
        <v>2085</v>
      </c>
      <c r="E465" s="115">
        <v>14</v>
      </c>
      <c r="F465" s="115" t="s">
        <v>1099</v>
      </c>
      <c r="G465" s="115" t="s">
        <v>1042</v>
      </c>
      <c r="H465" s="115"/>
      <c r="I465" s="115" t="s">
        <v>2551</v>
      </c>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row>
    <row r="466" spans="1:53" ht="15.75" customHeight="1">
      <c r="A466" s="40" t="s">
        <v>378</v>
      </c>
      <c r="B466" s="282">
        <v>1</v>
      </c>
      <c r="C466" s="115">
        <v>2094</v>
      </c>
      <c r="D466" s="115"/>
      <c r="E466" s="115"/>
      <c r="G466" s="115">
        <v>30</v>
      </c>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row>
    <row r="467" spans="1:53" ht="15.75" customHeight="1">
      <c r="A467" s="40"/>
      <c r="B467" s="282">
        <v>2</v>
      </c>
      <c r="C467" s="115">
        <v>2095</v>
      </c>
      <c r="D467" s="115"/>
      <c r="E467" s="115"/>
      <c r="G467" s="115">
        <v>37</v>
      </c>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row>
    <row r="468" spans="1:53" ht="15.75" customHeight="1">
      <c r="A468" s="40"/>
      <c r="B468" s="282">
        <v>3</v>
      </c>
      <c r="C468" s="115">
        <v>2096</v>
      </c>
      <c r="D468" s="115"/>
      <c r="E468" s="115"/>
      <c r="G468" s="115" t="s">
        <v>694</v>
      </c>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row>
    <row r="469" spans="1:53" ht="15.75" customHeight="1">
      <c r="A469" s="40" t="s">
        <v>380</v>
      </c>
      <c r="B469" s="282">
        <v>43857</v>
      </c>
      <c r="C469" s="115" t="s">
        <v>2552</v>
      </c>
      <c r="D469" s="115">
        <v>3317</v>
      </c>
      <c r="E469" s="115"/>
      <c r="G469" s="115">
        <v>38.9</v>
      </c>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row>
    <row r="470" spans="1:53" ht="15.75" customHeight="1">
      <c r="A470" s="40" t="s">
        <v>382</v>
      </c>
      <c r="B470" s="282">
        <v>43847</v>
      </c>
      <c r="C470" s="115" t="s">
        <v>2553</v>
      </c>
      <c r="D470" s="115" t="s">
        <v>1983</v>
      </c>
      <c r="E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row>
    <row r="471" spans="1:53" ht="15.75" customHeight="1">
      <c r="A471" s="40" t="s">
        <v>387</v>
      </c>
      <c r="B471" s="282">
        <v>43837</v>
      </c>
      <c r="C471" s="115" t="s">
        <v>2554</v>
      </c>
      <c r="D471" s="115" t="s">
        <v>1985</v>
      </c>
      <c r="E471" s="115"/>
      <c r="G471" s="115" t="s">
        <v>1984</v>
      </c>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row>
    <row r="472" spans="1:53" ht="15.75" customHeight="1">
      <c r="A472" s="40" t="s">
        <v>391</v>
      </c>
      <c r="B472" s="282" t="s">
        <v>2555</v>
      </c>
      <c r="C472" s="115" t="s">
        <v>2556</v>
      </c>
      <c r="D472" s="9" t="s">
        <v>2557</v>
      </c>
      <c r="E472" s="115"/>
      <c r="G472" s="115" t="s">
        <v>2558</v>
      </c>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row>
    <row r="473" spans="1:53" ht="15.75" customHeight="1">
      <c r="A473" s="40" t="s">
        <v>391</v>
      </c>
      <c r="C473" s="115"/>
      <c r="D473" s="9" t="s">
        <v>2559</v>
      </c>
      <c r="E473" s="115"/>
      <c r="G473" s="115" t="s">
        <v>2560</v>
      </c>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row>
    <row r="474" spans="1:53" ht="15.75" customHeight="1">
      <c r="A474" s="40" t="s">
        <v>391</v>
      </c>
      <c r="C474" s="115"/>
      <c r="D474" s="115"/>
      <c r="E474" s="115"/>
      <c r="G474" s="115" t="s">
        <v>2561</v>
      </c>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row>
    <row r="475" spans="1:53" ht="15.75" customHeight="1">
      <c r="A475" s="40" t="s">
        <v>391</v>
      </c>
      <c r="C475" s="115"/>
      <c r="D475" s="115"/>
      <c r="E475" s="115"/>
      <c r="G475" s="115" t="s">
        <v>2562</v>
      </c>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row>
    <row r="476" spans="1:53" ht="15.75" customHeight="1">
      <c r="A476" s="40" t="s">
        <v>394</v>
      </c>
      <c r="B476" s="282">
        <v>1</v>
      </c>
      <c r="C476" s="115">
        <v>2226</v>
      </c>
      <c r="D476" s="115">
        <v>1320</v>
      </c>
      <c r="E476" s="115"/>
      <c r="F476" s="115" t="s">
        <v>1182</v>
      </c>
      <c r="G476" s="115">
        <v>30</v>
      </c>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row>
    <row r="477" spans="1:53" ht="15.75" customHeight="1">
      <c r="A477" s="40"/>
      <c r="B477" s="282">
        <v>2</v>
      </c>
      <c r="C477" s="115">
        <v>2227</v>
      </c>
      <c r="D477" s="115">
        <v>1600</v>
      </c>
      <c r="E477" s="115"/>
      <c r="F477" s="115" t="s">
        <v>2563</v>
      </c>
      <c r="G477" s="115">
        <v>30</v>
      </c>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row>
    <row r="478" spans="1:53" ht="15.75" customHeight="1">
      <c r="A478" s="40"/>
      <c r="B478" s="282">
        <v>3</v>
      </c>
      <c r="C478" s="115">
        <v>2228</v>
      </c>
      <c r="D478" s="115">
        <v>1250</v>
      </c>
      <c r="E478" s="115"/>
      <c r="F478" s="115" t="s">
        <v>2564</v>
      </c>
      <c r="G478" s="115">
        <v>30</v>
      </c>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row>
    <row r="479" spans="1:53" ht="15.75" customHeight="1">
      <c r="A479" s="40" t="s">
        <v>395</v>
      </c>
      <c r="B479" s="282">
        <v>1</v>
      </c>
      <c r="C479" s="115">
        <v>2229</v>
      </c>
      <c r="D479" s="115">
        <v>3070</v>
      </c>
      <c r="E479" s="115"/>
      <c r="F479" s="115" t="s">
        <v>809</v>
      </c>
      <c r="G479" s="115">
        <v>36</v>
      </c>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row>
    <row r="480" spans="1:53" ht="15.75" customHeight="1">
      <c r="A480" s="40" t="s">
        <v>397</v>
      </c>
      <c r="B480" s="282">
        <v>1</v>
      </c>
      <c r="C480" s="115">
        <v>2230</v>
      </c>
      <c r="D480" s="115"/>
      <c r="E480" s="115">
        <v>41</v>
      </c>
      <c r="F480" s="115" t="s">
        <v>1364</v>
      </c>
      <c r="G480" s="115" t="s">
        <v>2184</v>
      </c>
      <c r="H480" s="115"/>
      <c r="I480" s="115" t="s">
        <v>2565</v>
      </c>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row>
    <row r="481" spans="1:53" ht="15.75" customHeight="1">
      <c r="A481" s="40" t="s">
        <v>399</v>
      </c>
      <c r="B481" s="282">
        <v>43844</v>
      </c>
      <c r="C481" s="115" t="s">
        <v>2566</v>
      </c>
      <c r="D481" s="115"/>
      <c r="E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row>
    <row r="482" spans="1:53" ht="15.75" customHeight="1">
      <c r="A482" s="28" t="s">
        <v>405</v>
      </c>
      <c r="B482" s="282">
        <v>1</v>
      </c>
      <c r="C482" s="115">
        <v>2245</v>
      </c>
      <c r="D482" s="115">
        <v>2950</v>
      </c>
      <c r="E482" s="115" t="s">
        <v>407</v>
      </c>
      <c r="G482" s="115" t="s">
        <v>2184</v>
      </c>
      <c r="H482" s="115"/>
      <c r="I482" s="115"/>
      <c r="J482" s="115" t="s">
        <v>2567</v>
      </c>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row>
    <row r="483" spans="1:53" ht="15.75" customHeight="1">
      <c r="A483" s="28" t="s">
        <v>410</v>
      </c>
      <c r="B483" s="282" t="s">
        <v>2568</v>
      </c>
      <c r="C483" s="115" t="s">
        <v>2569</v>
      </c>
      <c r="D483" s="115" t="s">
        <v>2570</v>
      </c>
      <c r="E483" s="115"/>
      <c r="G483" s="42" t="s">
        <v>1988</v>
      </c>
      <c r="H483" s="115"/>
      <c r="I483" s="115" t="s">
        <v>2571</v>
      </c>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row>
    <row r="484" spans="1:53" ht="15.75" customHeight="1">
      <c r="A484" s="28" t="s">
        <v>413</v>
      </c>
      <c r="B484" s="282">
        <v>1</v>
      </c>
      <c r="C484" s="115">
        <v>2491</v>
      </c>
      <c r="D484" s="115"/>
      <c r="E484" s="115">
        <v>-1</v>
      </c>
      <c r="F484" s="115" t="s">
        <v>2474</v>
      </c>
      <c r="G484" s="115" t="s">
        <v>1182</v>
      </c>
      <c r="H484" s="115" t="s">
        <v>1960</v>
      </c>
      <c r="I484" s="115" t="s">
        <v>2572</v>
      </c>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row>
    <row r="485" spans="1:53" ht="15.75" customHeight="1">
      <c r="A485" s="29" t="s">
        <v>416</v>
      </c>
      <c r="B485" s="282">
        <v>1</v>
      </c>
      <c r="C485" s="115">
        <v>2492</v>
      </c>
      <c r="D485" s="115"/>
      <c r="E485" s="115"/>
      <c r="H485" s="115" t="s">
        <v>1960</v>
      </c>
      <c r="I485" s="115" t="s">
        <v>2363</v>
      </c>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row>
    <row r="486" spans="1:53" ht="15.75" customHeight="1">
      <c r="A486" s="40" t="s">
        <v>418</v>
      </c>
      <c r="B486" s="282">
        <v>43836</v>
      </c>
      <c r="C486" s="115" t="s">
        <v>2573</v>
      </c>
      <c r="D486" s="115"/>
      <c r="E486" s="115"/>
      <c r="H486" s="115"/>
      <c r="I486" s="115" t="s">
        <v>2574</v>
      </c>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row>
    <row r="487" spans="1:53" ht="15.75" customHeight="1">
      <c r="A487" s="40" t="s">
        <v>420</v>
      </c>
      <c r="B487" s="282">
        <v>1</v>
      </c>
      <c r="C487" s="115">
        <v>2499</v>
      </c>
      <c r="D487" s="115">
        <v>2960</v>
      </c>
      <c r="E487" s="115">
        <v>1</v>
      </c>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row>
    <row r="488" spans="1:53" ht="15.75" customHeight="1">
      <c r="A488" s="40"/>
      <c r="B488" s="282">
        <v>2</v>
      </c>
      <c r="C488" s="115">
        <v>2500</v>
      </c>
      <c r="D488" s="115">
        <v>3300</v>
      </c>
      <c r="E488" s="115">
        <v>6</v>
      </c>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row>
    <row r="489" spans="1:53" ht="15.75" customHeight="1">
      <c r="A489" s="40"/>
      <c r="B489" s="282">
        <v>3</v>
      </c>
      <c r="C489" s="115">
        <v>2501</v>
      </c>
      <c r="D489" s="115">
        <v>3300</v>
      </c>
      <c r="E489" s="115">
        <v>0</v>
      </c>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row>
    <row r="490" spans="1:53" ht="15.75" customHeight="1">
      <c r="A490" s="40"/>
      <c r="B490" s="282">
        <v>4</v>
      </c>
      <c r="C490" s="115">
        <v>2502</v>
      </c>
      <c r="D490" s="115">
        <v>1530</v>
      </c>
      <c r="E490" s="115">
        <v>15</v>
      </c>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row>
    <row r="491" spans="1:53" ht="15.75" customHeight="1">
      <c r="A491" s="40"/>
      <c r="B491" s="282">
        <v>5</v>
      </c>
      <c r="C491" s="115">
        <v>2503</v>
      </c>
      <c r="D491" s="115">
        <v>2600</v>
      </c>
      <c r="E491" s="115">
        <v>0</v>
      </c>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row>
    <row r="492" spans="1:53" ht="15.75" customHeight="1">
      <c r="A492" s="40"/>
      <c r="B492" s="282">
        <v>43989</v>
      </c>
      <c r="C492" s="115" t="s">
        <v>2575</v>
      </c>
      <c r="D492" s="115" t="s">
        <v>2576</v>
      </c>
      <c r="E492" s="115">
        <v>0</v>
      </c>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row>
    <row r="493" spans="1:53" ht="15.75" customHeight="1">
      <c r="A493" s="40" t="s">
        <v>422</v>
      </c>
      <c r="B493" s="282" t="s">
        <v>21</v>
      </c>
      <c r="C493" s="115"/>
      <c r="D493" s="115"/>
      <c r="E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row>
    <row r="494" spans="1:53" ht="15.75" customHeight="1">
      <c r="A494" s="40" t="s">
        <v>424</v>
      </c>
      <c r="B494" s="282">
        <v>1</v>
      </c>
      <c r="C494" s="115">
        <v>2506</v>
      </c>
      <c r="D494" s="115">
        <v>3310</v>
      </c>
      <c r="E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row>
    <row r="495" spans="1:53" ht="15.75" customHeight="1">
      <c r="A495" s="40" t="s">
        <v>426</v>
      </c>
      <c r="B495" s="282">
        <v>1</v>
      </c>
      <c r="C495" s="115">
        <v>2507</v>
      </c>
      <c r="D495" s="115" t="s">
        <v>2577</v>
      </c>
      <c r="E495" s="115"/>
      <c r="G495" s="115">
        <v>39</v>
      </c>
      <c r="H495" s="115"/>
      <c r="I495" s="115" t="s">
        <v>2578</v>
      </c>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row>
    <row r="496" spans="1:53" ht="15.75" customHeight="1">
      <c r="A496" s="40"/>
      <c r="B496" s="282">
        <v>2</v>
      </c>
      <c r="C496" s="115">
        <v>2508</v>
      </c>
      <c r="D496" s="115">
        <v>3400</v>
      </c>
      <c r="E496" s="115"/>
      <c r="G496" s="115">
        <v>39</v>
      </c>
      <c r="H496" s="115"/>
      <c r="I496" s="115" t="s">
        <v>2578</v>
      </c>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row>
    <row r="497" spans="1:53" ht="15.75" customHeight="1">
      <c r="A497" s="40" t="s">
        <v>428</v>
      </c>
      <c r="B497" s="282">
        <v>1</v>
      </c>
      <c r="C497" s="115">
        <v>2509</v>
      </c>
      <c r="D497" s="115">
        <v>2430</v>
      </c>
      <c r="E497" s="115"/>
      <c r="G497" s="115" t="s">
        <v>814</v>
      </c>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row>
    <row r="498" spans="1:53" ht="15.75" customHeight="1">
      <c r="A498" s="40" t="s">
        <v>429</v>
      </c>
      <c r="B498" s="282">
        <v>1</v>
      </c>
      <c r="C498" s="115">
        <v>2510</v>
      </c>
      <c r="D498" s="115">
        <v>2600</v>
      </c>
      <c r="E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row>
    <row r="499" spans="1:53" ht="15.75" customHeight="1">
      <c r="A499" s="40" t="s">
        <v>430</v>
      </c>
      <c r="B499" s="282">
        <v>43847</v>
      </c>
      <c r="C499" s="115" t="s">
        <v>2579</v>
      </c>
      <c r="D499" s="115"/>
      <c r="E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row>
    <row r="500" spans="1:53" ht="15.75" customHeight="1">
      <c r="A500" s="40" t="s">
        <v>433</v>
      </c>
      <c r="B500" s="282">
        <v>1</v>
      </c>
      <c r="C500" s="115">
        <v>2528</v>
      </c>
      <c r="D500" s="115">
        <v>1900</v>
      </c>
      <c r="E500" s="115">
        <v>15</v>
      </c>
      <c r="G500" s="115">
        <v>32</v>
      </c>
      <c r="H500" s="115"/>
      <c r="I500" s="115" t="s">
        <v>2580</v>
      </c>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row>
    <row r="501" spans="1:53" ht="15.75" customHeight="1">
      <c r="A501" s="40"/>
      <c r="B501" s="282">
        <v>2</v>
      </c>
      <c r="C501" s="115">
        <v>2529</v>
      </c>
      <c r="D501" s="115">
        <v>1390</v>
      </c>
      <c r="E501" s="115">
        <v>7</v>
      </c>
      <c r="G501" s="115" t="s">
        <v>643</v>
      </c>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row>
    <row r="502" spans="1:53" ht="15.75" customHeight="1">
      <c r="A502" s="28" t="s">
        <v>436</v>
      </c>
      <c r="B502" s="282">
        <v>1</v>
      </c>
      <c r="C502" s="115">
        <v>2530</v>
      </c>
      <c r="D502" s="115"/>
      <c r="E502" s="115"/>
      <c r="G502" s="115">
        <v>38</v>
      </c>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row>
    <row r="503" spans="1:53" ht="15.75" customHeight="1">
      <c r="A503" s="28" t="s">
        <v>437</v>
      </c>
      <c r="B503" s="282">
        <v>1</v>
      </c>
      <c r="C503" s="115">
        <v>2531</v>
      </c>
      <c r="D503" s="115">
        <v>3250</v>
      </c>
      <c r="E503" s="115"/>
      <c r="G503" s="115">
        <v>40</v>
      </c>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row>
    <row r="504" spans="1:53" ht="15.75" customHeight="1">
      <c r="A504" s="28" t="s">
        <v>438</v>
      </c>
      <c r="B504" s="282">
        <v>1</v>
      </c>
      <c r="C504" s="115">
        <v>2532</v>
      </c>
      <c r="D504" s="115">
        <v>2880</v>
      </c>
      <c r="E504" s="115"/>
      <c r="G504" s="115" t="s">
        <v>2370</v>
      </c>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row>
    <row r="505" spans="1:53" ht="15.75" customHeight="1">
      <c r="A505" s="28" t="s">
        <v>439</v>
      </c>
      <c r="B505" s="282">
        <v>1</v>
      </c>
      <c r="C505" s="115">
        <v>2533</v>
      </c>
      <c r="D505" s="115">
        <v>2980</v>
      </c>
      <c r="E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row>
    <row r="506" spans="1:53" ht="15.75" customHeight="1">
      <c r="A506" s="28" t="s">
        <v>440</v>
      </c>
      <c r="B506" s="282">
        <v>43847</v>
      </c>
      <c r="C506" s="115" t="s">
        <v>2581</v>
      </c>
      <c r="D506" s="115"/>
      <c r="E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row>
    <row r="507" spans="1:53" ht="15.75" customHeight="1">
      <c r="A507" s="28" t="s">
        <v>441</v>
      </c>
      <c r="B507" s="282" t="s">
        <v>2582</v>
      </c>
      <c r="C507" s="115"/>
      <c r="D507" s="115"/>
      <c r="E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row>
    <row r="508" spans="1:53" ht="15.75" customHeight="1">
      <c r="A508" s="28" t="s">
        <v>442</v>
      </c>
      <c r="B508" s="282" t="s">
        <v>2582</v>
      </c>
      <c r="C508" s="115"/>
      <c r="D508" s="115"/>
      <c r="E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row>
    <row r="509" spans="1:53" ht="15.75" customHeight="1">
      <c r="A509" s="28" t="s">
        <v>443</v>
      </c>
      <c r="B509" s="282">
        <v>43845</v>
      </c>
      <c r="C509" s="115" t="s">
        <v>2583</v>
      </c>
      <c r="D509" s="115"/>
      <c r="E509" s="115"/>
      <c r="H509" s="115"/>
      <c r="I509" s="115" t="s">
        <v>2584</v>
      </c>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row>
    <row r="510" spans="1:53" ht="15.75" customHeight="1">
      <c r="A510" s="40" t="s">
        <v>180</v>
      </c>
      <c r="B510" s="282">
        <v>43838</v>
      </c>
      <c r="C510" s="115" t="s">
        <v>2585</v>
      </c>
      <c r="D510" s="115"/>
      <c r="E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row>
    <row r="511" spans="1:53" ht="15.75" customHeight="1">
      <c r="A511" s="40" t="s">
        <v>444</v>
      </c>
      <c r="B511" s="282">
        <v>43839</v>
      </c>
      <c r="C511" s="115" t="s">
        <v>2586</v>
      </c>
      <c r="D511" s="115"/>
      <c r="E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row>
    <row r="512" spans="1:53" ht="15.75" customHeight="1">
      <c r="A512" s="40" t="s">
        <v>445</v>
      </c>
      <c r="B512" s="282" t="s">
        <v>2587</v>
      </c>
      <c r="C512" s="115" t="s">
        <v>2588</v>
      </c>
      <c r="D512" s="115"/>
      <c r="E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row>
    <row r="513" spans="1:53" ht="15.75" customHeight="1">
      <c r="A513" s="40" t="s">
        <v>446</v>
      </c>
      <c r="B513" s="282">
        <v>1</v>
      </c>
      <c r="C513" s="115">
        <v>2623</v>
      </c>
      <c r="D513" s="115">
        <v>1230</v>
      </c>
      <c r="E513" s="115">
        <v>8</v>
      </c>
      <c r="G513" s="115">
        <v>28</v>
      </c>
      <c r="H513" s="115" t="s">
        <v>2357</v>
      </c>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row>
    <row r="514" spans="1:53" ht="15.75" customHeight="1">
      <c r="A514" s="40"/>
      <c r="B514" s="282">
        <v>2</v>
      </c>
      <c r="C514" s="115">
        <v>2624</v>
      </c>
      <c r="D514" s="115">
        <v>2260</v>
      </c>
      <c r="E514" s="115">
        <v>8</v>
      </c>
      <c r="G514" s="115">
        <v>35</v>
      </c>
      <c r="H514" s="115" t="s">
        <v>1960</v>
      </c>
      <c r="I514" s="115" t="s">
        <v>19</v>
      </c>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row>
    <row r="515" spans="1:53" ht="15.75" customHeight="1">
      <c r="A515" s="40"/>
      <c r="B515" s="282">
        <v>3</v>
      </c>
      <c r="C515" s="115">
        <v>2625</v>
      </c>
      <c r="D515" s="115">
        <v>3680</v>
      </c>
      <c r="E515" s="115">
        <v>1</v>
      </c>
      <c r="G515" s="115">
        <v>41</v>
      </c>
      <c r="H515" s="115" t="s">
        <v>1960</v>
      </c>
      <c r="I515" s="115" t="s">
        <v>2589</v>
      </c>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row>
    <row r="516" spans="1:53" ht="15.75" customHeight="1">
      <c r="A516" s="40"/>
      <c r="B516" s="282">
        <v>4</v>
      </c>
      <c r="C516" s="115">
        <v>2626</v>
      </c>
      <c r="D516" s="115">
        <v>4000</v>
      </c>
      <c r="E516" s="115">
        <v>1</v>
      </c>
      <c r="G516" s="115">
        <v>38</v>
      </c>
      <c r="H516" s="115" t="s">
        <v>2357</v>
      </c>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row>
    <row r="517" spans="1:53" ht="15.75" customHeight="1">
      <c r="A517" s="40"/>
      <c r="B517" s="282">
        <v>5</v>
      </c>
      <c r="C517" s="115">
        <v>2627</v>
      </c>
      <c r="D517" s="115">
        <v>3350</v>
      </c>
      <c r="E517" s="115">
        <v>2</v>
      </c>
      <c r="G517" s="115">
        <v>38</v>
      </c>
      <c r="H517" s="115" t="s">
        <v>2357</v>
      </c>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row>
    <row r="518" spans="1:53" ht="15.75" customHeight="1">
      <c r="A518" s="40"/>
      <c r="B518" s="282">
        <v>6</v>
      </c>
      <c r="C518" s="115">
        <v>2628</v>
      </c>
      <c r="D518" s="115">
        <v>3100</v>
      </c>
      <c r="E518" s="115">
        <v>1</v>
      </c>
      <c r="G518" s="115">
        <v>38</v>
      </c>
      <c r="H518" s="115" t="s">
        <v>1960</v>
      </c>
      <c r="I518" s="115" t="s">
        <v>2590</v>
      </c>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row>
    <row r="519" spans="1:53" ht="15.75" customHeight="1">
      <c r="A519" s="40" t="s">
        <v>448</v>
      </c>
      <c r="B519" s="282" t="s">
        <v>2591</v>
      </c>
      <c r="C519" s="115" t="s">
        <v>2592</v>
      </c>
      <c r="D519" s="115"/>
      <c r="E519" s="115" t="s">
        <v>2593</v>
      </c>
      <c r="G519" s="115">
        <v>37.9</v>
      </c>
      <c r="H519" s="115">
        <v>25</v>
      </c>
      <c r="I519" s="115" t="s">
        <v>2594</v>
      </c>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row>
    <row r="520" spans="1:53" ht="15.75" customHeight="1">
      <c r="A520" s="40" t="s">
        <v>451</v>
      </c>
      <c r="B520" s="282" t="s">
        <v>2595</v>
      </c>
      <c r="C520" s="115"/>
      <c r="D520" s="115"/>
      <c r="E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row>
    <row r="521" spans="1:53" ht="15.75" customHeight="1">
      <c r="A521" s="40" t="s">
        <v>452</v>
      </c>
      <c r="B521" s="282">
        <v>1</v>
      </c>
      <c r="C521" s="115">
        <v>2665</v>
      </c>
      <c r="D521" s="115">
        <v>3790</v>
      </c>
      <c r="E521" s="115">
        <v>20</v>
      </c>
      <c r="G521" s="115" t="s">
        <v>2388</v>
      </c>
      <c r="H521" s="115" t="s">
        <v>1960</v>
      </c>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row>
    <row r="522" spans="1:53" ht="15.75" customHeight="1">
      <c r="A522" s="40"/>
      <c r="B522" s="282">
        <v>2</v>
      </c>
      <c r="C522" s="115">
        <v>2666</v>
      </c>
      <c r="D522" s="115">
        <v>3535</v>
      </c>
      <c r="E522" s="115">
        <v>31</v>
      </c>
      <c r="G522" s="115" t="s">
        <v>1247</v>
      </c>
      <c r="H522" s="115" t="s">
        <v>1960</v>
      </c>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row>
    <row r="523" spans="1:53" ht="15.75" customHeight="1">
      <c r="A523" s="40"/>
      <c r="B523" s="282">
        <v>3</v>
      </c>
      <c r="C523" s="115">
        <v>2667</v>
      </c>
      <c r="D523" s="115">
        <v>2290</v>
      </c>
      <c r="E523" s="115">
        <v>31</v>
      </c>
      <c r="G523" s="115" t="s">
        <v>2184</v>
      </c>
      <c r="H523" s="115" t="s">
        <v>1960</v>
      </c>
      <c r="I523" s="115" t="s">
        <v>2596</v>
      </c>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row>
    <row r="524" spans="1:53" ht="15.75" customHeight="1">
      <c r="A524" s="40"/>
      <c r="B524" s="282">
        <v>4</v>
      </c>
      <c r="C524" s="115">
        <v>2668</v>
      </c>
      <c r="D524" s="115">
        <v>3720</v>
      </c>
      <c r="E524" s="115"/>
      <c r="G524" s="115" t="s">
        <v>2393</v>
      </c>
      <c r="H524" s="115" t="s">
        <v>1960</v>
      </c>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row>
    <row r="525" spans="1:53" ht="15.75" customHeight="1">
      <c r="A525" s="40" t="s">
        <v>455</v>
      </c>
      <c r="B525" s="282">
        <v>1</v>
      </c>
      <c r="C525" s="115">
        <v>2669</v>
      </c>
      <c r="D525" s="115">
        <v>2600</v>
      </c>
      <c r="E525" s="115"/>
      <c r="G525" s="115">
        <v>38</v>
      </c>
      <c r="H525" s="115"/>
      <c r="I525" s="115" t="s">
        <v>2597</v>
      </c>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row>
    <row r="526" spans="1:53" ht="15.75" customHeight="1">
      <c r="A526" s="40" t="s">
        <v>456</v>
      </c>
      <c r="B526" s="282">
        <v>1</v>
      </c>
      <c r="C526" s="115">
        <v>2670</v>
      </c>
      <c r="D526" s="42">
        <v>3674</v>
      </c>
      <c r="E526" s="115">
        <v>0</v>
      </c>
      <c r="G526" s="41" t="s">
        <v>2388</v>
      </c>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row>
    <row r="527" spans="1:53" ht="15.75" customHeight="1">
      <c r="A527" s="40"/>
      <c r="B527" s="282">
        <v>2</v>
      </c>
      <c r="C527" s="115">
        <v>2671</v>
      </c>
      <c r="D527" s="115">
        <v>2980</v>
      </c>
      <c r="E527" s="115">
        <v>0</v>
      </c>
      <c r="G527" s="41" t="s">
        <v>2388</v>
      </c>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row>
    <row r="528" spans="1:53" ht="15.75" customHeight="1">
      <c r="A528" s="40"/>
      <c r="B528" s="282">
        <v>3</v>
      </c>
      <c r="C528" s="115">
        <v>2672</v>
      </c>
      <c r="D528" s="115">
        <v>3358</v>
      </c>
      <c r="E528" s="115">
        <v>60</v>
      </c>
      <c r="G528" s="41" t="s">
        <v>2388</v>
      </c>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row>
    <row r="529" spans="1:53" ht="15.75" customHeight="1">
      <c r="A529" s="40"/>
      <c r="B529" s="282">
        <v>4</v>
      </c>
      <c r="C529" s="115">
        <v>2673</v>
      </c>
      <c r="D529" s="115">
        <v>2866</v>
      </c>
      <c r="E529" s="115">
        <v>0</v>
      </c>
      <c r="G529" s="41" t="s">
        <v>2420</v>
      </c>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row>
    <row r="530" spans="1:53" ht="15.75" customHeight="1">
      <c r="A530" s="40"/>
      <c r="B530" s="282">
        <v>5</v>
      </c>
      <c r="C530" s="115">
        <v>2674</v>
      </c>
      <c r="D530" s="115">
        <v>4574</v>
      </c>
      <c r="E530" s="115">
        <v>0</v>
      </c>
      <c r="G530" s="41">
        <v>41</v>
      </c>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row>
    <row r="531" spans="1:53" ht="15.75" customHeight="1">
      <c r="A531" s="40"/>
      <c r="B531" s="282">
        <v>6</v>
      </c>
      <c r="C531" s="115">
        <v>2675</v>
      </c>
      <c r="D531" s="115">
        <v>3402</v>
      </c>
      <c r="E531" s="115">
        <v>0</v>
      </c>
      <c r="G531" s="41" t="s">
        <v>2598</v>
      </c>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row>
    <row r="532" spans="1:53" ht="15.75" customHeight="1">
      <c r="A532" s="40"/>
      <c r="B532" s="282">
        <v>7</v>
      </c>
      <c r="C532" s="115">
        <v>2676</v>
      </c>
      <c r="D532" s="115">
        <v>2788</v>
      </c>
      <c r="E532" s="115">
        <v>0</v>
      </c>
      <c r="G532" s="41" t="s">
        <v>2039</v>
      </c>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row>
    <row r="533" spans="1:53" ht="15.75" customHeight="1">
      <c r="A533" s="40" t="s">
        <v>460</v>
      </c>
      <c r="B533" s="282" t="s">
        <v>2595</v>
      </c>
      <c r="C533" s="115"/>
      <c r="D533" s="115"/>
      <c r="E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row>
    <row r="534" spans="1:53" ht="15.75" customHeight="1">
      <c r="A534" s="40" t="s">
        <v>462</v>
      </c>
      <c r="B534" s="282">
        <v>43843</v>
      </c>
      <c r="C534" s="115" t="s">
        <v>2599</v>
      </c>
      <c r="D534" s="115"/>
      <c r="E534" s="115"/>
      <c r="H534" s="115">
        <v>1</v>
      </c>
      <c r="I534" s="115" t="s">
        <v>2600</v>
      </c>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row>
    <row r="535" spans="1:53" ht="15.75" customHeight="1">
      <c r="A535" s="40" t="s">
        <v>456</v>
      </c>
      <c r="B535" s="282" t="s">
        <v>2402</v>
      </c>
      <c r="C535" s="115" t="s">
        <v>2601</v>
      </c>
      <c r="D535" s="115"/>
      <c r="E535" s="115"/>
      <c r="H535" s="115"/>
      <c r="I535" s="115" t="s">
        <v>2602</v>
      </c>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row>
    <row r="536" spans="1:53" ht="15.75" customHeight="1">
      <c r="A536" s="40" t="s">
        <v>466</v>
      </c>
      <c r="B536" s="78">
        <v>1</v>
      </c>
      <c r="C536" s="41">
        <v>3568</v>
      </c>
      <c r="D536" s="41">
        <v>4170</v>
      </c>
      <c r="E536" s="42"/>
      <c r="F536" s="42"/>
      <c r="G536" s="41" t="s">
        <v>2081</v>
      </c>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row>
    <row r="537" spans="1:53" ht="15.75" customHeight="1">
      <c r="A537" s="40" t="s">
        <v>467</v>
      </c>
      <c r="B537" s="282">
        <v>1</v>
      </c>
      <c r="C537" s="115">
        <v>2733</v>
      </c>
      <c r="D537" s="115">
        <v>3280</v>
      </c>
      <c r="E537" s="115"/>
      <c r="G537" s="115">
        <v>34</v>
      </c>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row>
    <row r="538" spans="1:53" ht="15.75" customHeight="1">
      <c r="A538" s="40" t="s">
        <v>468</v>
      </c>
      <c r="B538" s="282" t="s">
        <v>2603</v>
      </c>
      <c r="C538" s="115" t="s">
        <v>2604</v>
      </c>
      <c r="D538" s="115" t="s">
        <v>2605</v>
      </c>
      <c r="E538" s="115"/>
      <c r="F538" s="115" t="s">
        <v>1996</v>
      </c>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row>
    <row r="539" spans="1:53" ht="15.75" customHeight="1">
      <c r="A539" s="40"/>
      <c r="C539" s="115"/>
      <c r="D539" s="115" t="s">
        <v>2606</v>
      </c>
      <c r="E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row>
    <row r="540" spans="1:53" ht="15.75" customHeight="1">
      <c r="A540" s="40" t="s">
        <v>470</v>
      </c>
      <c r="B540" s="282">
        <v>1</v>
      </c>
      <c r="C540" s="115">
        <v>2803</v>
      </c>
      <c r="D540" s="115">
        <v>3100</v>
      </c>
      <c r="E540" s="115">
        <v>8</v>
      </c>
      <c r="G540" s="115" t="s">
        <v>2493</v>
      </c>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row>
    <row r="541" spans="1:53" ht="15.75" customHeight="1">
      <c r="A541" s="40" t="s">
        <v>471</v>
      </c>
      <c r="B541" s="282">
        <v>1</v>
      </c>
      <c r="C541" s="115">
        <v>2804</v>
      </c>
      <c r="D541" s="115">
        <v>4140</v>
      </c>
      <c r="E541" s="115"/>
      <c r="G541" s="115" t="s">
        <v>2078</v>
      </c>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row>
    <row r="542" spans="1:53" ht="15.75" customHeight="1">
      <c r="A542" s="40"/>
      <c r="B542" s="282">
        <v>2</v>
      </c>
      <c r="C542" s="115">
        <v>2805</v>
      </c>
      <c r="D542" s="115">
        <v>3450</v>
      </c>
      <c r="E542" s="115"/>
      <c r="G542" s="115" t="s">
        <v>1247</v>
      </c>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row>
    <row r="543" spans="1:53" ht="15.75" customHeight="1">
      <c r="A543" s="40" t="s">
        <v>2607</v>
      </c>
      <c r="B543" s="282" t="s">
        <v>2608</v>
      </c>
      <c r="C543" s="115"/>
      <c r="D543" s="115"/>
      <c r="E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row>
    <row r="544" spans="1:53" ht="15.75" customHeight="1">
      <c r="A544" s="40" t="s">
        <v>474</v>
      </c>
      <c r="B544" s="282" t="s">
        <v>2608</v>
      </c>
      <c r="C544" s="115"/>
      <c r="D544" s="115">
        <v>1070</v>
      </c>
      <c r="E544" s="115"/>
      <c r="G544" s="115" t="s">
        <v>643</v>
      </c>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row>
    <row r="545" spans="1:53" ht="15.75" customHeight="1">
      <c r="A545" s="40"/>
      <c r="C545" s="115"/>
      <c r="D545" s="115">
        <v>329</v>
      </c>
      <c r="E545" s="115"/>
      <c r="G545" s="115" t="s">
        <v>2609</v>
      </c>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row>
    <row r="546" spans="1:53" ht="15.75" customHeight="1">
      <c r="A546" s="40"/>
      <c r="C546" s="115"/>
      <c r="D546" s="115">
        <v>2895</v>
      </c>
      <c r="E546" s="115"/>
      <c r="G546" s="115" t="s">
        <v>2039</v>
      </c>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row>
    <row r="547" spans="1:53" ht="15.75" customHeight="1">
      <c r="A547" s="40"/>
      <c r="C547" s="115"/>
      <c r="D547" s="115">
        <v>680</v>
      </c>
      <c r="E547" s="115"/>
      <c r="G547" s="115" t="s">
        <v>2610</v>
      </c>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row>
    <row r="548" spans="1:53" ht="15.75" customHeight="1">
      <c r="A548" s="40"/>
      <c r="C548" s="115"/>
      <c r="D548" s="115">
        <v>1430</v>
      </c>
      <c r="E548" s="115"/>
      <c r="G548" s="115" t="s">
        <v>1099</v>
      </c>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row>
    <row r="549" spans="1:53" ht="15.75" customHeight="1">
      <c r="A549" s="40" t="s">
        <v>477</v>
      </c>
      <c r="B549" s="282">
        <v>1</v>
      </c>
      <c r="C549" s="115">
        <v>2806</v>
      </c>
      <c r="D549" s="115">
        <v>2380</v>
      </c>
      <c r="E549" s="115">
        <v>-12</v>
      </c>
      <c r="F549" s="115">
        <v>31</v>
      </c>
      <c r="G549" s="115">
        <v>31</v>
      </c>
      <c r="H549" s="115" t="s">
        <v>2357</v>
      </c>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row>
    <row r="550" spans="1:53" ht="15.75" customHeight="1">
      <c r="A550" s="40"/>
      <c r="B550" s="282">
        <v>2</v>
      </c>
      <c r="C550" s="115">
        <v>2807</v>
      </c>
      <c r="D550" s="115">
        <v>3875</v>
      </c>
      <c r="E550" s="115">
        <v>-3</v>
      </c>
      <c r="F550" s="115">
        <v>40</v>
      </c>
      <c r="G550" s="115">
        <v>40</v>
      </c>
      <c r="H550" s="115" t="s">
        <v>1960</v>
      </c>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row>
    <row r="551" spans="1:53" ht="15.75" customHeight="1">
      <c r="A551" s="40"/>
      <c r="B551" s="282">
        <v>3</v>
      </c>
      <c r="C551" s="115">
        <v>2808</v>
      </c>
      <c r="D551" s="115">
        <v>1255</v>
      </c>
      <c r="E551" s="115">
        <v>0</v>
      </c>
      <c r="F551" s="115" t="s">
        <v>2474</v>
      </c>
      <c r="G551" s="115" t="s">
        <v>2474</v>
      </c>
      <c r="H551" s="115" t="s">
        <v>2357</v>
      </c>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row>
    <row r="552" spans="1:53" ht="15.75" customHeight="1">
      <c r="A552" s="40" t="s">
        <v>448</v>
      </c>
      <c r="B552" s="282">
        <v>1</v>
      </c>
      <c r="C552" s="115">
        <v>2809</v>
      </c>
      <c r="D552" s="115">
        <v>2540</v>
      </c>
      <c r="E552" s="115">
        <v>3</v>
      </c>
      <c r="F552" s="115" t="s">
        <v>2413</v>
      </c>
      <c r="G552" s="115" t="s">
        <v>735</v>
      </c>
      <c r="H552" s="115" t="s">
        <v>1960</v>
      </c>
      <c r="I552" s="115" t="s">
        <v>2611</v>
      </c>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row>
    <row r="553" spans="1:53" ht="15.75" customHeight="1">
      <c r="A553" s="40" t="s">
        <v>479</v>
      </c>
      <c r="B553" s="282">
        <v>1</v>
      </c>
      <c r="C553" s="115">
        <v>2810</v>
      </c>
      <c r="D553" s="115">
        <v>4040</v>
      </c>
      <c r="E553" s="115"/>
      <c r="G553" s="115" t="s">
        <v>2488</v>
      </c>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row>
    <row r="554" spans="1:53" ht="15.75" customHeight="1">
      <c r="A554" s="40"/>
      <c r="B554" s="282">
        <v>2</v>
      </c>
      <c r="C554" s="115">
        <v>2811</v>
      </c>
      <c r="D554" s="115">
        <v>1100</v>
      </c>
      <c r="E554" s="115"/>
      <c r="G554" s="115" t="s">
        <v>2535</v>
      </c>
      <c r="H554" s="115" t="s">
        <v>2357</v>
      </c>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row>
    <row r="555" spans="1:53" ht="15.75" customHeight="1">
      <c r="A555" s="40"/>
      <c r="B555" s="282">
        <v>3</v>
      </c>
      <c r="C555" s="115">
        <v>2812</v>
      </c>
      <c r="D555" s="115">
        <v>4020</v>
      </c>
      <c r="E555" s="115"/>
      <c r="G555" s="115" t="s">
        <v>659</v>
      </c>
      <c r="H555" s="115" t="s">
        <v>1960</v>
      </c>
      <c r="I555" s="115" t="s">
        <v>2612</v>
      </c>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row>
    <row r="556" spans="1:53" ht="15.75" customHeight="1">
      <c r="A556" s="40"/>
      <c r="B556" s="282">
        <v>4</v>
      </c>
      <c r="C556" s="115">
        <v>2813</v>
      </c>
      <c r="D556" s="115">
        <v>3670</v>
      </c>
      <c r="E556" s="115"/>
      <c r="G556" s="115" t="s">
        <v>715</v>
      </c>
      <c r="H556" s="115" t="s">
        <v>2357</v>
      </c>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row>
    <row r="557" spans="1:53" ht="15.75" customHeight="1">
      <c r="A557" s="40" t="s">
        <v>482</v>
      </c>
      <c r="B557" s="282">
        <v>1</v>
      </c>
      <c r="C557" s="115">
        <v>2814</v>
      </c>
      <c r="D557" s="115">
        <v>1705</v>
      </c>
      <c r="E557" s="115"/>
      <c r="G557" s="115" t="s">
        <v>1529</v>
      </c>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row>
    <row r="558" spans="1:53" ht="15.75" customHeight="1">
      <c r="A558" s="40" t="s">
        <v>483</v>
      </c>
      <c r="B558" s="282">
        <v>1</v>
      </c>
      <c r="C558" s="115">
        <v>2815</v>
      </c>
      <c r="D558" s="115">
        <v>2700</v>
      </c>
      <c r="E558" s="115"/>
      <c r="G558" s="115" t="s">
        <v>715</v>
      </c>
      <c r="H558" s="115"/>
      <c r="I558" s="115" t="s">
        <v>2613</v>
      </c>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row>
    <row r="559" spans="1:53" ht="15.75" customHeight="1">
      <c r="A559" s="40" t="s">
        <v>484</v>
      </c>
      <c r="B559" s="282">
        <v>1</v>
      </c>
      <c r="C559" s="115">
        <v>2816</v>
      </c>
      <c r="D559" s="115">
        <v>3160</v>
      </c>
      <c r="E559" s="115"/>
      <c r="F559" s="115" t="s">
        <v>2370</v>
      </c>
      <c r="G559" s="115" t="s">
        <v>1351</v>
      </c>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row>
    <row r="560" spans="1:53" ht="15.75" customHeight="1">
      <c r="A560" s="40"/>
      <c r="B560" s="282">
        <v>2</v>
      </c>
      <c r="C560" s="115">
        <v>2817</v>
      </c>
      <c r="D560" s="115">
        <v>3870</v>
      </c>
      <c r="E560" s="115"/>
      <c r="F560" s="115">
        <v>38</v>
      </c>
      <c r="G560" s="115">
        <v>38</v>
      </c>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row>
    <row r="561" spans="1:53" ht="15.75" customHeight="1">
      <c r="A561" s="40"/>
      <c r="B561" s="282">
        <v>3</v>
      </c>
      <c r="C561" s="115">
        <v>2818</v>
      </c>
      <c r="D561" s="115">
        <v>2410</v>
      </c>
      <c r="E561" s="115"/>
      <c r="F561" s="115" t="s">
        <v>809</v>
      </c>
      <c r="G561" s="115" t="s">
        <v>735</v>
      </c>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row>
    <row r="562" spans="1:53" ht="15.75" customHeight="1">
      <c r="A562" s="40"/>
      <c r="B562" s="282">
        <v>4</v>
      </c>
      <c r="C562" s="115">
        <v>2819</v>
      </c>
      <c r="D562" s="115">
        <v>2770</v>
      </c>
      <c r="E562" s="115"/>
      <c r="F562" s="115" t="s">
        <v>2040</v>
      </c>
      <c r="G562" s="115" t="s">
        <v>715</v>
      </c>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row>
    <row r="563" spans="1:53" ht="15.75" customHeight="1">
      <c r="A563" s="40"/>
      <c r="B563" s="282">
        <v>5</v>
      </c>
      <c r="C563" s="115">
        <v>2820</v>
      </c>
      <c r="D563" s="115">
        <v>3000</v>
      </c>
      <c r="E563" s="115"/>
      <c r="F563" s="115">
        <v>40</v>
      </c>
      <c r="G563" s="115">
        <v>40</v>
      </c>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row>
    <row r="564" spans="1:53" ht="15.75" customHeight="1">
      <c r="A564" s="40"/>
      <c r="B564" s="282">
        <v>6</v>
      </c>
      <c r="C564" s="115">
        <v>2821</v>
      </c>
      <c r="D564" s="115">
        <v>2200</v>
      </c>
      <c r="E564" s="115"/>
      <c r="F564" s="115">
        <v>33</v>
      </c>
      <c r="G564" s="115">
        <v>33</v>
      </c>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row>
    <row r="565" spans="1:53" ht="15.75" customHeight="1">
      <c r="A565" s="40"/>
      <c r="B565" s="282">
        <v>7</v>
      </c>
      <c r="C565" s="115">
        <v>2822</v>
      </c>
      <c r="D565" s="115">
        <v>3250</v>
      </c>
      <c r="E565" s="115"/>
      <c r="F565" s="115">
        <v>40</v>
      </c>
      <c r="G565" s="115">
        <v>40</v>
      </c>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row>
    <row r="566" spans="1:53" ht="15.75" customHeight="1">
      <c r="A566" s="40"/>
      <c r="B566" s="282">
        <v>8</v>
      </c>
      <c r="C566" s="115">
        <v>2823</v>
      </c>
      <c r="D566" s="115">
        <v>2840</v>
      </c>
      <c r="E566" s="115"/>
      <c r="F566" s="115" t="s">
        <v>993</v>
      </c>
      <c r="G566" s="115" t="s">
        <v>2151</v>
      </c>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row>
    <row r="567" spans="1:53" ht="15.75" customHeight="1">
      <c r="A567" s="40"/>
      <c r="B567" s="282">
        <v>9</v>
      </c>
      <c r="C567" s="115">
        <v>2824</v>
      </c>
      <c r="D567" s="115">
        <v>2380</v>
      </c>
      <c r="E567" s="115"/>
      <c r="F567" s="115" t="s">
        <v>1359</v>
      </c>
      <c r="G567" s="115" t="s">
        <v>809</v>
      </c>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row>
    <row r="568" spans="1:53" ht="15.75" customHeight="1">
      <c r="A568" s="40" t="s">
        <v>486</v>
      </c>
      <c r="B568" s="282">
        <v>1</v>
      </c>
      <c r="C568" s="115">
        <v>2825</v>
      </c>
      <c r="D568" s="115"/>
      <c r="E568" s="115"/>
      <c r="G568" s="115" t="s">
        <v>2538</v>
      </c>
      <c r="H568" s="115"/>
      <c r="I568" s="115" t="s">
        <v>2614</v>
      </c>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row>
    <row r="569" spans="1:53" ht="15.75" customHeight="1">
      <c r="A569" s="40" t="s">
        <v>487</v>
      </c>
      <c r="B569" s="282">
        <v>2</v>
      </c>
      <c r="C569" s="115" t="s">
        <v>2615</v>
      </c>
      <c r="D569" s="115"/>
      <c r="E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row>
    <row r="570" spans="1:53" ht="15.75" customHeight="1">
      <c r="A570" s="40" t="s">
        <v>488</v>
      </c>
      <c r="B570" s="282">
        <v>3</v>
      </c>
      <c r="C570" s="115" t="s">
        <v>2616</v>
      </c>
      <c r="D570" s="115"/>
      <c r="E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row>
    <row r="571" spans="1:53" ht="15.75" customHeight="1">
      <c r="A571" s="40" t="s">
        <v>491</v>
      </c>
      <c r="C571" s="115"/>
      <c r="D571" s="115"/>
      <c r="E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row>
    <row r="572" spans="1:53" ht="15.75" customHeight="1">
      <c r="A572" s="40" t="s">
        <v>495</v>
      </c>
      <c r="B572" s="282">
        <v>43846</v>
      </c>
      <c r="C572" s="115" t="s">
        <v>2617</v>
      </c>
      <c r="D572" s="115"/>
      <c r="E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row>
    <row r="573" spans="1:53" ht="15.75" customHeight="1">
      <c r="A573" s="40" t="s">
        <v>497</v>
      </c>
      <c r="B573" s="282">
        <v>1</v>
      </c>
      <c r="C573" s="115">
        <v>2847</v>
      </c>
      <c r="D573" s="115"/>
      <c r="E573" s="115"/>
      <c r="G573" s="115" t="s">
        <v>632</v>
      </c>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row>
    <row r="574" spans="1:53" ht="15.75" customHeight="1">
      <c r="A574" s="40" t="s">
        <v>498</v>
      </c>
      <c r="B574" s="282">
        <v>1</v>
      </c>
      <c r="C574" s="115">
        <v>2848</v>
      </c>
      <c r="D574" s="115">
        <v>2520</v>
      </c>
      <c r="E574" s="115"/>
      <c r="G574" s="115" t="s">
        <v>2371</v>
      </c>
      <c r="H574" s="115" t="s">
        <v>2618</v>
      </c>
      <c r="I574" s="115" t="s">
        <v>2619</v>
      </c>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row>
    <row r="575" spans="1:53" ht="15.75" customHeight="1">
      <c r="A575" s="40"/>
      <c r="B575" s="282">
        <v>2</v>
      </c>
      <c r="C575" s="115">
        <v>2849</v>
      </c>
      <c r="D575" s="115">
        <v>3520</v>
      </c>
      <c r="E575" s="115"/>
      <c r="G575" s="115" t="s">
        <v>2196</v>
      </c>
      <c r="H575" s="115"/>
      <c r="I575" s="115" t="s">
        <v>1920</v>
      </c>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row>
    <row r="576" spans="1:53" ht="14.5">
      <c r="A576" s="40" t="s">
        <v>500</v>
      </c>
      <c r="B576" s="282">
        <v>43840</v>
      </c>
      <c r="C576" s="12" t="s">
        <v>2620</v>
      </c>
      <c r="D576" s="12" t="s">
        <v>2621</v>
      </c>
      <c r="E576" s="115"/>
      <c r="G576" s="508" t="s">
        <v>2622</v>
      </c>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row>
    <row r="577" spans="1:53" ht="15.75" customHeight="1">
      <c r="A577" s="40" t="s">
        <v>504</v>
      </c>
      <c r="B577" s="282">
        <v>43855</v>
      </c>
      <c r="C577" s="115" t="s">
        <v>2623</v>
      </c>
      <c r="D577" s="115"/>
      <c r="E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row>
    <row r="578" spans="1:53" ht="15.75" customHeight="1">
      <c r="A578" s="40" t="s">
        <v>506</v>
      </c>
      <c r="B578" s="282">
        <v>1</v>
      </c>
      <c r="C578" s="115">
        <v>2885</v>
      </c>
      <c r="D578" s="115">
        <v>2900</v>
      </c>
      <c r="E578" s="115"/>
      <c r="H578" s="115"/>
      <c r="I578" s="115" t="s">
        <v>1920</v>
      </c>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row>
    <row r="579" spans="1:53" ht="15.75" customHeight="1">
      <c r="A579" s="40" t="s">
        <v>509</v>
      </c>
      <c r="B579" s="282" t="s">
        <v>2624</v>
      </c>
      <c r="C579" s="115" t="s">
        <v>2625</v>
      </c>
      <c r="D579" s="115" t="s">
        <v>2626</v>
      </c>
      <c r="E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row>
    <row r="580" spans="1:53" ht="15.75" customHeight="1">
      <c r="A580" s="40"/>
      <c r="C580" s="115"/>
      <c r="D580" s="115" t="s">
        <v>2627</v>
      </c>
      <c r="E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row>
    <row r="581" spans="1:53" ht="15.75" customHeight="1">
      <c r="A581" s="40"/>
      <c r="C581" s="115"/>
      <c r="D581" s="115" t="s">
        <v>2628</v>
      </c>
      <c r="E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row>
    <row r="582" spans="1:53" ht="15.75" customHeight="1">
      <c r="A582" s="40"/>
      <c r="C582" s="115"/>
      <c r="D582" s="115" t="s">
        <v>2629</v>
      </c>
      <c r="E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row>
    <row r="583" spans="1:53" ht="15.75" customHeight="1">
      <c r="A583" s="40"/>
      <c r="C583" s="115"/>
      <c r="D583" s="115" t="s">
        <v>2630</v>
      </c>
      <c r="E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row>
    <row r="584" spans="1:53" ht="15.75" customHeight="1">
      <c r="A584" s="40" t="s">
        <v>510</v>
      </c>
      <c r="B584" s="282">
        <v>43850</v>
      </c>
      <c r="C584" s="115" t="s">
        <v>2631</v>
      </c>
      <c r="D584" s="9" t="s">
        <v>2632</v>
      </c>
      <c r="E584" s="115"/>
      <c r="G584" s="42" t="s">
        <v>511</v>
      </c>
      <c r="H584" s="115" t="s">
        <v>2633</v>
      </c>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row>
    <row r="585" spans="1:53" ht="15.75" customHeight="1">
      <c r="A585" s="40" t="s">
        <v>513</v>
      </c>
      <c r="B585" s="282">
        <v>1</v>
      </c>
      <c r="C585" s="115">
        <v>3040</v>
      </c>
      <c r="D585" s="115">
        <v>3110</v>
      </c>
      <c r="E585" s="115"/>
      <c r="G585" s="115" t="s">
        <v>2196</v>
      </c>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row>
    <row r="586" spans="1:53" ht="15.75" customHeight="1">
      <c r="A586" s="40" t="s">
        <v>514</v>
      </c>
      <c r="B586" s="282">
        <v>43854</v>
      </c>
      <c r="C586" s="115" t="s">
        <v>2634</v>
      </c>
      <c r="D586" s="115" t="s">
        <v>2635</v>
      </c>
      <c r="E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row>
    <row r="587" spans="1:53" ht="15.75" customHeight="1">
      <c r="A587" s="40"/>
      <c r="C587" s="115"/>
      <c r="D587" s="115" t="s">
        <v>2636</v>
      </c>
      <c r="E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row>
    <row r="588" spans="1:53" ht="15.75" customHeight="1">
      <c r="A588" s="40" t="s">
        <v>519</v>
      </c>
      <c r="B588" s="282" t="s">
        <v>2512</v>
      </c>
      <c r="C588" s="115" t="s">
        <v>2637</v>
      </c>
      <c r="D588" s="115"/>
      <c r="E588" s="115"/>
      <c r="H588" s="115"/>
      <c r="I588" s="115" t="s">
        <v>2638</v>
      </c>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row>
    <row r="589" spans="1:53" ht="15.75" customHeight="1">
      <c r="A589" s="40" t="s">
        <v>117</v>
      </c>
      <c r="B589" s="282">
        <v>43851</v>
      </c>
      <c r="C589" s="115" t="s">
        <v>2639</v>
      </c>
      <c r="D589" s="115"/>
      <c r="E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row>
    <row r="590" spans="1:53" ht="15.75" customHeight="1">
      <c r="A590" s="40" t="s">
        <v>523</v>
      </c>
      <c r="B590" s="282" t="s">
        <v>2000</v>
      </c>
      <c r="C590" s="115"/>
      <c r="D590" s="115">
        <v>300</v>
      </c>
      <c r="E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row>
    <row r="591" spans="1:53" ht="15.75" customHeight="1">
      <c r="A591" s="40" t="s">
        <v>524</v>
      </c>
      <c r="B591" s="282">
        <v>1</v>
      </c>
      <c r="C591" s="115">
        <v>3137</v>
      </c>
      <c r="D591" s="115">
        <v>3240</v>
      </c>
      <c r="E591" s="115">
        <v>3</v>
      </c>
      <c r="G591" s="115" t="s">
        <v>1351</v>
      </c>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row>
    <row r="592" spans="1:53" ht="15.75" customHeight="1">
      <c r="A592" s="40"/>
      <c r="B592" s="282">
        <v>2</v>
      </c>
      <c r="C592" s="115">
        <v>3138</v>
      </c>
      <c r="D592" s="115">
        <v>3110</v>
      </c>
      <c r="E592" s="115">
        <v>0</v>
      </c>
      <c r="G592" s="115">
        <v>40</v>
      </c>
      <c r="H592" s="115"/>
      <c r="I592" s="115" t="s">
        <v>2640</v>
      </c>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row>
    <row r="593" spans="1:53" ht="15.75" customHeight="1">
      <c r="A593" s="40"/>
      <c r="B593" s="282">
        <v>3</v>
      </c>
      <c r="C593" s="115">
        <v>3139</v>
      </c>
      <c r="D593" s="115">
        <v>3350</v>
      </c>
      <c r="E593" s="115">
        <v>15</v>
      </c>
      <c r="G593" s="115" t="s">
        <v>2388</v>
      </c>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row>
    <row r="594" spans="1:53" ht="15.75" customHeight="1">
      <c r="A594" s="40"/>
      <c r="B594" s="282">
        <v>4</v>
      </c>
      <c r="C594" s="115">
        <v>3140</v>
      </c>
      <c r="D594" s="115">
        <v>2180</v>
      </c>
      <c r="E594" s="115">
        <v>8</v>
      </c>
      <c r="G594" s="115" t="s">
        <v>1454</v>
      </c>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row>
    <row r="595" spans="1:53" ht="15.75" customHeight="1">
      <c r="A595" s="40"/>
      <c r="B595" s="282">
        <v>5</v>
      </c>
      <c r="C595" s="115">
        <v>3141</v>
      </c>
      <c r="D595" s="115">
        <v>2840</v>
      </c>
      <c r="E595" s="115">
        <v>0</v>
      </c>
      <c r="G595" s="115" t="s">
        <v>2081</v>
      </c>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row>
    <row r="596" spans="1:53" ht="15.75" customHeight="1">
      <c r="A596" s="40"/>
      <c r="B596" s="282">
        <v>6</v>
      </c>
      <c r="C596" s="115">
        <v>3142</v>
      </c>
      <c r="D596" s="115">
        <v>3020</v>
      </c>
      <c r="E596" s="115">
        <v>0</v>
      </c>
      <c r="G596" s="115" t="s">
        <v>2481</v>
      </c>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row>
    <row r="597" spans="1:53" ht="15.75" customHeight="1">
      <c r="A597" s="40"/>
      <c r="B597" s="282">
        <v>7</v>
      </c>
      <c r="C597" s="115">
        <v>3143</v>
      </c>
      <c r="D597" s="115">
        <v>2820</v>
      </c>
      <c r="E597" s="115">
        <v>1</v>
      </c>
      <c r="G597" s="115" t="s">
        <v>715</v>
      </c>
      <c r="H597" s="115"/>
      <c r="I597" s="115" t="s">
        <v>2640</v>
      </c>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row>
    <row r="598" spans="1:53" ht="15.75" customHeight="1">
      <c r="A598" s="40"/>
      <c r="B598" s="282">
        <v>8</v>
      </c>
      <c r="C598" s="115">
        <v>3144</v>
      </c>
      <c r="D598" s="115">
        <v>3670</v>
      </c>
      <c r="E598" s="115">
        <v>8</v>
      </c>
      <c r="G598" s="115" t="s">
        <v>2196</v>
      </c>
      <c r="H598" s="115"/>
      <c r="I598" s="115" t="s">
        <v>2641</v>
      </c>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row>
    <row r="599" spans="1:53" ht="15.75" customHeight="1">
      <c r="A599" s="40"/>
      <c r="B599" s="282">
        <v>9</v>
      </c>
      <c r="C599" s="115">
        <v>3145</v>
      </c>
      <c r="D599" s="115">
        <v>3630</v>
      </c>
      <c r="E599" s="115">
        <v>1</v>
      </c>
      <c r="G599" s="115" t="s">
        <v>2151</v>
      </c>
      <c r="H599" s="115"/>
      <c r="I599" s="115" t="s">
        <v>2641</v>
      </c>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row>
    <row r="600" spans="1:53" ht="15.75" customHeight="1">
      <c r="A600" s="40"/>
      <c r="B600" s="282">
        <v>10</v>
      </c>
      <c r="C600" s="115">
        <v>3146</v>
      </c>
      <c r="D600" s="115">
        <v>3160</v>
      </c>
      <c r="E600" s="115">
        <v>2</v>
      </c>
      <c r="G600" s="115" t="s">
        <v>2481</v>
      </c>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row>
    <row r="601" spans="1:53" ht="15.75" customHeight="1">
      <c r="A601" s="40" t="s">
        <v>526</v>
      </c>
      <c r="B601" s="282" t="s">
        <v>2642</v>
      </c>
      <c r="C601" s="115" t="s">
        <v>2643</v>
      </c>
      <c r="D601" s="9" t="s">
        <v>2002</v>
      </c>
      <c r="E601" s="115"/>
      <c r="G601" s="42" t="s">
        <v>2001</v>
      </c>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row>
    <row r="602" spans="1:53" ht="15.75" customHeight="1">
      <c r="A602" s="40" t="s">
        <v>530</v>
      </c>
      <c r="B602" s="282">
        <v>1</v>
      </c>
      <c r="C602" s="115">
        <v>3246</v>
      </c>
      <c r="D602" s="115">
        <v>3810</v>
      </c>
      <c r="E602" s="115"/>
      <c r="G602" s="115" t="s">
        <v>2370</v>
      </c>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row>
    <row r="603" spans="1:53" ht="15.75" customHeight="1">
      <c r="A603" s="40" t="s">
        <v>533</v>
      </c>
      <c r="B603" s="282" t="s">
        <v>2644</v>
      </c>
      <c r="C603" s="115" t="s">
        <v>2645</v>
      </c>
      <c r="D603" s="9" t="s">
        <v>2646</v>
      </c>
      <c r="E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row>
    <row r="604" spans="1:53" ht="15.75" customHeight="1">
      <c r="A604" s="40"/>
      <c r="C604" s="115"/>
      <c r="D604" s="9" t="s">
        <v>2647</v>
      </c>
      <c r="E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row>
    <row r="605" spans="1:53" ht="15.75" customHeight="1">
      <c r="A605" s="40" t="s">
        <v>537</v>
      </c>
      <c r="B605" s="282">
        <v>1</v>
      </c>
      <c r="C605" s="115">
        <v>3367</v>
      </c>
      <c r="D605" s="115"/>
      <c r="E605" s="115"/>
      <c r="G605" s="115" t="s">
        <v>2078</v>
      </c>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row>
    <row r="606" spans="1:53" ht="15.75" customHeight="1">
      <c r="A606" s="40" t="s">
        <v>539</v>
      </c>
      <c r="B606" s="282">
        <v>1</v>
      </c>
      <c r="C606" s="115">
        <v>3368</v>
      </c>
      <c r="D606" s="115">
        <v>4000</v>
      </c>
      <c r="E606" s="115"/>
      <c r="F606" s="115" t="s">
        <v>2648</v>
      </c>
      <c r="G606" s="115" t="s">
        <v>632</v>
      </c>
      <c r="H606" s="115" t="s">
        <v>1960</v>
      </c>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row>
    <row r="607" spans="1:53" ht="15.75" customHeight="1">
      <c r="A607" s="40"/>
      <c r="B607" s="282">
        <v>2</v>
      </c>
      <c r="C607" s="115">
        <v>3369</v>
      </c>
      <c r="D607" s="115">
        <v>3850</v>
      </c>
      <c r="E607" s="115"/>
      <c r="F607" s="115" t="s">
        <v>2649</v>
      </c>
      <c r="G607" s="115" t="s">
        <v>2482</v>
      </c>
      <c r="H607" s="115" t="s">
        <v>1960</v>
      </c>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row>
    <row r="608" spans="1:53" ht="15.75" customHeight="1">
      <c r="A608" s="40" t="s">
        <v>542</v>
      </c>
      <c r="B608" s="282">
        <v>1</v>
      </c>
      <c r="C608" s="115">
        <v>3370</v>
      </c>
      <c r="D608" s="41">
        <v>3360</v>
      </c>
      <c r="E608" s="115"/>
      <c r="G608" s="115" t="s">
        <v>2388</v>
      </c>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row>
    <row r="609" spans="1:53" ht="15.75" customHeight="1">
      <c r="A609" s="40"/>
      <c r="B609" s="282">
        <v>2</v>
      </c>
      <c r="C609" s="115">
        <v>3371</v>
      </c>
      <c r="D609" s="41">
        <v>3570</v>
      </c>
      <c r="E609" s="115"/>
      <c r="G609" s="115" t="s">
        <v>2030</v>
      </c>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row>
    <row r="610" spans="1:53" ht="15.75" customHeight="1">
      <c r="A610" s="40"/>
      <c r="B610" s="282">
        <v>3</v>
      </c>
      <c r="C610" s="115">
        <v>3372</v>
      </c>
      <c r="D610" s="41">
        <v>2760</v>
      </c>
      <c r="E610" s="115"/>
      <c r="G610" s="115" t="s">
        <v>2039</v>
      </c>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row>
    <row r="611" spans="1:53" ht="15.75" customHeight="1">
      <c r="A611" s="40"/>
      <c r="B611" s="282">
        <v>4</v>
      </c>
      <c r="C611" s="115">
        <v>3373</v>
      </c>
      <c r="D611" s="41">
        <v>2940</v>
      </c>
      <c r="E611" s="115"/>
      <c r="G611" s="115" t="s">
        <v>2481</v>
      </c>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row>
    <row r="612" spans="1:53" ht="15.75" customHeight="1">
      <c r="A612" s="40"/>
      <c r="B612" s="282">
        <v>5</v>
      </c>
      <c r="C612" s="115">
        <v>3374</v>
      </c>
      <c r="D612" s="41">
        <v>3120</v>
      </c>
      <c r="E612" s="115"/>
      <c r="G612" s="115" t="s">
        <v>632</v>
      </c>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row>
    <row r="613" spans="1:53" ht="15.75" customHeight="1">
      <c r="A613" s="40"/>
      <c r="B613" s="282">
        <v>44012</v>
      </c>
      <c r="C613" s="115" t="s">
        <v>2650</v>
      </c>
      <c r="D613" s="115"/>
      <c r="E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row>
    <row r="614" spans="1:53" ht="15.75" customHeight="1">
      <c r="A614" s="40" t="s">
        <v>543</v>
      </c>
      <c r="B614" s="282">
        <v>1</v>
      </c>
      <c r="C614" s="115">
        <v>3400</v>
      </c>
      <c r="D614" s="115">
        <v>810</v>
      </c>
      <c r="E614" s="115">
        <v>17</v>
      </c>
      <c r="F614" s="115" t="s">
        <v>1124</v>
      </c>
      <c r="G614" s="115" t="s">
        <v>2443</v>
      </c>
      <c r="H614" s="115" t="s">
        <v>2357</v>
      </c>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row>
    <row r="615" spans="1:53" ht="15.75" customHeight="1">
      <c r="A615" s="40" t="s">
        <v>545</v>
      </c>
      <c r="B615" s="282">
        <v>1</v>
      </c>
      <c r="C615" s="115">
        <v>3401</v>
      </c>
      <c r="D615" s="115"/>
      <c r="E615" s="115"/>
      <c r="G615" s="115">
        <v>28</v>
      </c>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row>
    <row r="616" spans="1:53" ht="15.75" customHeight="1">
      <c r="A616" s="40"/>
      <c r="B616" s="282">
        <v>2</v>
      </c>
      <c r="C616" s="115">
        <v>3402</v>
      </c>
      <c r="D616" s="115"/>
      <c r="E616" s="115"/>
      <c r="G616" s="115">
        <v>30</v>
      </c>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row>
    <row r="617" spans="1:53" ht="15.75" customHeight="1">
      <c r="A617" s="40"/>
      <c r="B617" s="282">
        <v>3</v>
      </c>
      <c r="C617" s="115">
        <v>3403</v>
      </c>
      <c r="D617" s="115">
        <v>1310</v>
      </c>
      <c r="E617" s="115"/>
      <c r="G617" s="115">
        <v>31</v>
      </c>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row>
    <row r="618" spans="1:53" ht="15.75" customHeight="1">
      <c r="A618" s="40" t="s">
        <v>547</v>
      </c>
      <c r="B618" s="282" t="s">
        <v>2651</v>
      </c>
      <c r="C618" s="115"/>
      <c r="D618" s="115"/>
      <c r="E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row>
    <row r="619" spans="1:53" ht="14.5">
      <c r="A619" s="15" t="s">
        <v>548</v>
      </c>
      <c r="B619" s="282">
        <v>43843</v>
      </c>
      <c r="C619" s="115" t="s">
        <v>2652</v>
      </c>
      <c r="D619" s="115"/>
      <c r="E619" s="115"/>
      <c r="H619" s="115" t="s">
        <v>2653</v>
      </c>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row>
    <row r="620" spans="1:53" ht="15.75" customHeight="1">
      <c r="A620" s="40" t="s">
        <v>551</v>
      </c>
      <c r="B620" s="282" t="s">
        <v>2651</v>
      </c>
      <c r="C620" s="115"/>
      <c r="D620" s="115"/>
      <c r="E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row>
    <row r="621" spans="1:53" ht="15.75" customHeight="1">
      <c r="A621" s="40" t="s">
        <v>552</v>
      </c>
      <c r="B621" s="282" t="s">
        <v>2654</v>
      </c>
      <c r="C621" s="115" t="s">
        <v>2655</v>
      </c>
      <c r="D621" s="9" t="s">
        <v>2005</v>
      </c>
      <c r="E621" s="115"/>
      <c r="H621" s="115" t="s">
        <v>2656</v>
      </c>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row>
    <row r="622" spans="1:53" ht="15.75" customHeight="1">
      <c r="A622" s="40" t="s">
        <v>556</v>
      </c>
      <c r="B622" s="282">
        <v>1</v>
      </c>
      <c r="C622" s="115">
        <v>3566</v>
      </c>
      <c r="D622" s="115">
        <v>2840</v>
      </c>
      <c r="E622" s="115">
        <v>9</v>
      </c>
      <c r="F622" s="115" t="s">
        <v>993</v>
      </c>
      <c r="G622" s="115">
        <v>38</v>
      </c>
      <c r="H622" s="115" t="s">
        <v>2657</v>
      </c>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row>
    <row r="623" spans="1:53" ht="15.75" customHeight="1">
      <c r="A623" s="40" t="s">
        <v>558</v>
      </c>
      <c r="B623" s="282">
        <v>1</v>
      </c>
      <c r="C623" s="115">
        <v>3567</v>
      </c>
      <c r="D623" s="115">
        <v>1700</v>
      </c>
      <c r="E623" s="115"/>
      <c r="H623" s="115" t="s">
        <v>2658</v>
      </c>
      <c r="I623" s="115"/>
      <c r="J623" s="115" t="s">
        <v>2357</v>
      </c>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row>
    <row r="624" spans="1:53" ht="15.75" customHeight="1">
      <c r="A624" s="40" t="s">
        <v>559</v>
      </c>
      <c r="B624" s="282">
        <v>1</v>
      </c>
      <c r="C624" s="115">
        <v>3568</v>
      </c>
      <c r="D624" s="115"/>
      <c r="E624" s="115">
        <v>3</v>
      </c>
      <c r="G624" s="115">
        <v>30</v>
      </c>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row>
    <row r="625" spans="1:53" ht="15.75" customHeight="1">
      <c r="A625" s="40"/>
      <c r="B625" s="282">
        <v>2</v>
      </c>
      <c r="C625" s="115">
        <v>3569</v>
      </c>
      <c r="D625" s="115"/>
      <c r="E625" s="115">
        <v>3</v>
      </c>
      <c r="G625" s="115">
        <v>30</v>
      </c>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row>
    <row r="626" spans="1:53" ht="15.75" customHeight="1">
      <c r="A626" s="40"/>
      <c r="B626" s="282">
        <v>3</v>
      </c>
      <c r="C626" s="115">
        <v>3570</v>
      </c>
      <c r="D626" s="115"/>
      <c r="E626" s="115"/>
      <c r="G626" s="115" t="s">
        <v>732</v>
      </c>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row>
    <row r="627" spans="1:53" ht="15.75" customHeight="1">
      <c r="A627" s="40"/>
      <c r="B627" s="282">
        <v>4</v>
      </c>
      <c r="C627" s="115">
        <v>3571</v>
      </c>
      <c r="D627" s="115"/>
      <c r="E627" s="115">
        <v>7</v>
      </c>
      <c r="G627" s="115" t="s">
        <v>2078</v>
      </c>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row>
    <row r="628" spans="1:53" ht="15.75" customHeight="1">
      <c r="A628" s="40"/>
      <c r="B628" s="282">
        <v>5</v>
      </c>
      <c r="C628" s="115">
        <v>3572</v>
      </c>
      <c r="D628" s="115"/>
      <c r="E628" s="115">
        <v>0</v>
      </c>
      <c r="G628" s="115" t="s">
        <v>1280</v>
      </c>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row>
    <row r="629" spans="1:53" ht="15.75" customHeight="1">
      <c r="A629" s="40"/>
      <c r="B629" s="282">
        <v>6</v>
      </c>
      <c r="C629" s="115">
        <v>3573</v>
      </c>
      <c r="D629" s="115"/>
      <c r="E629" s="115"/>
      <c r="G629" s="115">
        <v>36</v>
      </c>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row>
    <row r="630" spans="1:53" ht="15.75" customHeight="1">
      <c r="A630" s="40"/>
      <c r="B630" s="282">
        <v>7</v>
      </c>
      <c r="C630" s="115">
        <v>3574</v>
      </c>
      <c r="D630" s="115"/>
      <c r="E630" s="115">
        <v>7</v>
      </c>
      <c r="G630" s="115">
        <v>22</v>
      </c>
      <c r="H630" s="115" t="s">
        <v>2659</v>
      </c>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row>
    <row r="631" spans="1:53" ht="15.75" customHeight="1">
      <c r="A631" s="40"/>
      <c r="B631" s="282">
        <v>8</v>
      </c>
      <c r="C631" s="115">
        <v>3575</v>
      </c>
      <c r="D631" s="115"/>
      <c r="E631" s="115">
        <v>0</v>
      </c>
      <c r="G631" s="115" t="s">
        <v>1099</v>
      </c>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row>
    <row r="632" spans="1:53" ht="15.75" customHeight="1">
      <c r="A632" s="40"/>
      <c r="B632" s="282">
        <v>9</v>
      </c>
      <c r="C632" s="115">
        <v>3576</v>
      </c>
      <c r="D632" s="115"/>
      <c r="E632" s="115">
        <v>0</v>
      </c>
      <c r="G632" s="115" t="s">
        <v>1099</v>
      </c>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row>
    <row r="633" spans="1:53" ht="15.75" customHeight="1">
      <c r="A633" s="40"/>
      <c r="B633" s="282">
        <v>10</v>
      </c>
      <c r="C633" s="115">
        <v>3577</v>
      </c>
      <c r="D633" s="115"/>
      <c r="E633" s="115">
        <v>3</v>
      </c>
      <c r="G633" s="115" t="s">
        <v>1247</v>
      </c>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row>
    <row r="634" spans="1:53" ht="15.75" customHeight="1">
      <c r="A634" s="40"/>
      <c r="B634" s="282">
        <v>11</v>
      </c>
      <c r="C634" s="115">
        <v>3578</v>
      </c>
      <c r="D634" s="115"/>
      <c r="E634" s="115">
        <v>3</v>
      </c>
      <c r="G634" s="115" t="s">
        <v>2371</v>
      </c>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row>
    <row r="635" spans="1:53" ht="15.75" customHeight="1">
      <c r="A635" s="40"/>
      <c r="B635" s="282">
        <v>12</v>
      </c>
      <c r="C635" s="115">
        <v>3579</v>
      </c>
      <c r="D635" s="115"/>
      <c r="E635" s="115">
        <v>0</v>
      </c>
      <c r="G635" s="115" t="s">
        <v>2598</v>
      </c>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row>
    <row r="636" spans="1:53" ht="15.75" customHeight="1">
      <c r="A636" s="40"/>
      <c r="B636" s="282">
        <v>13</v>
      </c>
      <c r="C636" s="115">
        <v>3580</v>
      </c>
      <c r="D636" s="115"/>
      <c r="E636" s="115">
        <v>3</v>
      </c>
      <c r="G636" s="115" t="s">
        <v>2081</v>
      </c>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row>
    <row r="637" spans="1:53" ht="15.75" customHeight="1">
      <c r="A637" s="40"/>
      <c r="B637" s="282">
        <v>14</v>
      </c>
      <c r="C637" s="115">
        <v>3581</v>
      </c>
      <c r="D637" s="115"/>
      <c r="E637" s="115">
        <v>2</v>
      </c>
      <c r="G637" s="115" t="s">
        <v>2040</v>
      </c>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row>
    <row r="638" spans="1:53" ht="15.75" customHeight="1">
      <c r="A638" s="40"/>
      <c r="B638" s="282">
        <v>15</v>
      </c>
      <c r="C638" s="115">
        <v>3582</v>
      </c>
      <c r="D638" s="115"/>
      <c r="E638" s="115">
        <v>0</v>
      </c>
      <c r="G638" s="115" t="s">
        <v>2481</v>
      </c>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row>
    <row r="639" spans="1:53" ht="15.75" customHeight="1">
      <c r="A639" s="40"/>
      <c r="B639" s="282">
        <v>16</v>
      </c>
      <c r="C639" s="115">
        <v>3583</v>
      </c>
      <c r="D639" s="115"/>
      <c r="E639" s="115">
        <v>0</v>
      </c>
      <c r="G639" s="115" t="s">
        <v>2039</v>
      </c>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row>
    <row r="640" spans="1:53" ht="15.75" customHeight="1">
      <c r="A640" s="40"/>
      <c r="B640" s="282">
        <v>17</v>
      </c>
      <c r="C640" s="115">
        <v>3584</v>
      </c>
      <c r="D640" s="115"/>
      <c r="E640" s="115">
        <v>3</v>
      </c>
      <c r="G640" s="115" t="s">
        <v>2039</v>
      </c>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row>
    <row r="641" spans="1:53" ht="15.75" customHeight="1">
      <c r="A641" s="40"/>
      <c r="B641" s="282">
        <v>18</v>
      </c>
      <c r="C641" s="115">
        <v>3585</v>
      </c>
      <c r="D641" s="115"/>
      <c r="E641" s="115">
        <v>8</v>
      </c>
      <c r="G641" s="115" t="s">
        <v>2040</v>
      </c>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row>
    <row r="642" spans="1:53" ht="15.75" customHeight="1">
      <c r="A642" s="40"/>
      <c r="B642" s="282">
        <v>19</v>
      </c>
      <c r="C642" s="115">
        <v>3586</v>
      </c>
      <c r="D642" s="115"/>
      <c r="E642" s="115">
        <v>7</v>
      </c>
      <c r="G642" s="115" t="s">
        <v>1016</v>
      </c>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row>
    <row r="643" spans="1:53" ht="15.75" customHeight="1">
      <c r="A643" s="40"/>
      <c r="B643" s="282">
        <v>20</v>
      </c>
      <c r="C643" s="115">
        <v>3587</v>
      </c>
      <c r="D643" s="115"/>
      <c r="E643" s="115">
        <v>9</v>
      </c>
      <c r="G643" s="115" t="s">
        <v>2528</v>
      </c>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row>
    <row r="644" spans="1:53" ht="15.75" customHeight="1">
      <c r="A644" s="40"/>
      <c r="B644" s="282">
        <v>21</v>
      </c>
      <c r="C644" s="115">
        <v>3588</v>
      </c>
      <c r="D644" s="115"/>
      <c r="E644" s="115">
        <v>1</v>
      </c>
      <c r="G644" s="115" t="s">
        <v>2434</v>
      </c>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row>
    <row r="645" spans="1:53" ht="15.75" customHeight="1">
      <c r="A645" s="40"/>
      <c r="B645" s="282">
        <v>22</v>
      </c>
      <c r="C645" s="115">
        <v>3589</v>
      </c>
      <c r="D645" s="115"/>
      <c r="E645" s="115">
        <v>5</v>
      </c>
      <c r="G645" s="115" t="s">
        <v>735</v>
      </c>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row>
    <row r="646" spans="1:53" ht="15.75" customHeight="1">
      <c r="A646" s="40" t="s">
        <v>562</v>
      </c>
      <c r="B646" s="282">
        <v>43853</v>
      </c>
      <c r="C646" s="115" t="s">
        <v>2660</v>
      </c>
      <c r="D646" s="115"/>
      <c r="E646" s="115"/>
      <c r="H646" s="115" t="s">
        <v>2661</v>
      </c>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row>
    <row r="647" spans="1:53" ht="15.75" customHeight="1">
      <c r="A647" s="40" t="s">
        <v>564</v>
      </c>
      <c r="B647" s="282">
        <v>1</v>
      </c>
      <c r="C647" s="115">
        <v>3613</v>
      </c>
      <c r="D647" s="115">
        <v>3200</v>
      </c>
      <c r="E647" s="115"/>
      <c r="G647" s="115" t="s">
        <v>2184</v>
      </c>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row>
    <row r="648" spans="1:53" ht="15.75" customHeight="1">
      <c r="A648" s="40" t="s">
        <v>566</v>
      </c>
      <c r="B648" s="282">
        <v>1</v>
      </c>
      <c r="C648" s="115">
        <v>3614</v>
      </c>
      <c r="D648" s="115">
        <v>3521</v>
      </c>
      <c r="E648" s="115"/>
      <c r="G648" s="115" t="s">
        <v>2388</v>
      </c>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row>
    <row r="649" spans="1:53" ht="15.75" customHeight="1">
      <c r="A649" s="40" t="s">
        <v>567</v>
      </c>
      <c r="B649" s="282">
        <v>1</v>
      </c>
      <c r="C649" s="115">
        <v>3615</v>
      </c>
      <c r="D649" s="115">
        <v>930</v>
      </c>
      <c r="E649" s="115"/>
      <c r="G649" s="115" t="s">
        <v>1495</v>
      </c>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row>
    <row r="650" spans="1:53" ht="15.75" customHeight="1">
      <c r="A650" s="40" t="s">
        <v>568</v>
      </c>
      <c r="B650" s="282">
        <v>1</v>
      </c>
      <c r="C650" s="115">
        <v>3616</v>
      </c>
      <c r="D650" s="115"/>
      <c r="E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row>
    <row r="651" spans="1:53" ht="15.75" customHeight="1">
      <c r="A651" s="40" t="s">
        <v>569</v>
      </c>
      <c r="B651" s="282">
        <v>1</v>
      </c>
      <c r="C651" s="115">
        <v>3617</v>
      </c>
      <c r="D651" s="115">
        <v>2890</v>
      </c>
      <c r="E651" s="115"/>
      <c r="G651" s="115" t="s">
        <v>2481</v>
      </c>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row>
    <row r="652" spans="1:53" ht="15.75" customHeight="1">
      <c r="A652" s="40"/>
      <c r="B652" s="282">
        <v>2</v>
      </c>
      <c r="C652" s="115">
        <v>3618</v>
      </c>
      <c r="D652" s="115">
        <v>3750</v>
      </c>
      <c r="E652" s="115"/>
      <c r="G652" s="115" t="s">
        <v>2030</v>
      </c>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row>
    <row r="653" spans="1:53" ht="15.75" customHeight="1">
      <c r="A653" s="40"/>
      <c r="B653" s="282">
        <v>3</v>
      </c>
      <c r="C653" s="115">
        <v>3619</v>
      </c>
      <c r="D653" s="115">
        <v>3400</v>
      </c>
      <c r="E653" s="115"/>
      <c r="G653" s="115" t="s">
        <v>632</v>
      </c>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row>
    <row r="654" spans="1:53" ht="15.75" customHeight="1">
      <c r="A654" s="40"/>
      <c r="B654" s="282">
        <v>4</v>
      </c>
      <c r="C654" s="115">
        <v>3620</v>
      </c>
      <c r="D654" s="115">
        <v>2830</v>
      </c>
      <c r="E654" s="115"/>
      <c r="G654" s="115">
        <v>36</v>
      </c>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row>
    <row r="655" spans="1:53" ht="15.75" customHeight="1">
      <c r="A655" s="40"/>
      <c r="B655" s="282">
        <v>5</v>
      </c>
      <c r="C655" s="115">
        <v>3621</v>
      </c>
      <c r="D655" s="115">
        <v>2300</v>
      </c>
      <c r="E655" s="115"/>
      <c r="G655" s="115" t="s">
        <v>1242</v>
      </c>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row>
    <row r="656" spans="1:53" ht="15.75" customHeight="1">
      <c r="A656" s="40"/>
      <c r="B656" s="282">
        <v>6</v>
      </c>
      <c r="C656" s="115">
        <v>3622</v>
      </c>
      <c r="D656" s="115">
        <v>3360</v>
      </c>
      <c r="E656" s="115"/>
      <c r="G656" s="115" t="s">
        <v>2078</v>
      </c>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row>
    <row r="657" spans="1:53" ht="15.75" customHeight="1">
      <c r="A657" s="40"/>
      <c r="B657" s="282">
        <v>7</v>
      </c>
      <c r="C657" s="115">
        <v>3623</v>
      </c>
      <c r="D657" s="115">
        <v>3450</v>
      </c>
      <c r="E657" s="115"/>
      <c r="G657" s="115">
        <v>40</v>
      </c>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row>
    <row r="658" spans="1:53" ht="15.75" customHeight="1">
      <c r="A658" s="40"/>
      <c r="B658" s="282">
        <v>8</v>
      </c>
      <c r="C658" s="115">
        <v>3624</v>
      </c>
      <c r="D658" s="115">
        <v>3140</v>
      </c>
      <c r="E658" s="115"/>
      <c r="G658" s="115">
        <v>41</v>
      </c>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row>
    <row r="659" spans="1:53" ht="15.75" customHeight="1">
      <c r="A659" s="40"/>
      <c r="B659" s="282">
        <v>9</v>
      </c>
      <c r="C659" s="115">
        <v>3625</v>
      </c>
      <c r="D659" s="115">
        <v>2900</v>
      </c>
      <c r="E659" s="115"/>
      <c r="G659" s="115" t="s">
        <v>669</v>
      </c>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row>
    <row r="660" spans="1:53" ht="15.75" customHeight="1">
      <c r="A660" s="40"/>
      <c r="B660" s="282">
        <v>10</v>
      </c>
      <c r="C660" s="115">
        <v>3626</v>
      </c>
      <c r="D660" s="115">
        <v>2650</v>
      </c>
      <c r="E660" s="115"/>
      <c r="G660" s="115" t="s">
        <v>2196</v>
      </c>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row>
    <row r="661" spans="1:53" ht="15.75" customHeight="1">
      <c r="A661" s="40"/>
      <c r="B661" s="282">
        <v>11</v>
      </c>
      <c r="C661" s="115">
        <v>3627</v>
      </c>
      <c r="D661" s="115">
        <v>3680</v>
      </c>
      <c r="E661" s="115"/>
      <c r="G661" s="115" t="s">
        <v>2421</v>
      </c>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row>
    <row r="662" spans="1:53" ht="15.75" customHeight="1">
      <c r="A662" s="40"/>
      <c r="B662" s="282">
        <v>12</v>
      </c>
      <c r="C662" s="115">
        <v>3628</v>
      </c>
      <c r="D662" s="115">
        <v>3720</v>
      </c>
      <c r="E662" s="115"/>
      <c r="G662" s="115" t="s">
        <v>2370</v>
      </c>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row>
    <row r="663" spans="1:53" ht="15.75" customHeight="1">
      <c r="A663" s="40"/>
      <c r="B663" s="282">
        <v>13</v>
      </c>
      <c r="C663" s="115">
        <v>3629</v>
      </c>
      <c r="D663" s="115">
        <v>2940</v>
      </c>
      <c r="E663" s="115"/>
      <c r="G663" s="115" t="s">
        <v>2481</v>
      </c>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row>
    <row r="664" spans="1:53" ht="15.75" customHeight="1">
      <c r="A664" s="40"/>
      <c r="B664" s="282">
        <v>14</v>
      </c>
      <c r="C664" s="115">
        <v>3630</v>
      </c>
      <c r="D664" s="115">
        <v>3570</v>
      </c>
      <c r="E664" s="115"/>
      <c r="G664" s="115" t="s">
        <v>2030</v>
      </c>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row>
    <row r="665" spans="1:53" ht="15.75" customHeight="1">
      <c r="A665" s="40"/>
      <c r="B665" s="282">
        <v>15</v>
      </c>
      <c r="C665" s="115">
        <v>3631</v>
      </c>
      <c r="D665" s="115">
        <v>2650</v>
      </c>
      <c r="E665" s="115"/>
      <c r="G665" s="115" t="s">
        <v>659</v>
      </c>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row>
    <row r="666" spans="1:53" ht="15.75" customHeight="1">
      <c r="A666" s="40"/>
      <c r="B666" s="282">
        <v>16</v>
      </c>
      <c r="C666" s="115">
        <v>3632</v>
      </c>
      <c r="D666" s="115">
        <v>3000</v>
      </c>
      <c r="E666" s="115"/>
      <c r="G666" s="115" t="s">
        <v>1142</v>
      </c>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row>
    <row r="667" spans="1:53" ht="15.75" customHeight="1">
      <c r="A667" s="40"/>
      <c r="B667" s="282">
        <v>17</v>
      </c>
      <c r="C667" s="115">
        <v>3633</v>
      </c>
      <c r="D667" s="115">
        <v>3120</v>
      </c>
      <c r="E667" s="115"/>
      <c r="G667" s="115">
        <v>38</v>
      </c>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row>
    <row r="668" spans="1:53" ht="15.75" customHeight="1">
      <c r="A668" s="40" t="s">
        <v>570</v>
      </c>
      <c r="B668" s="282">
        <v>1</v>
      </c>
      <c r="C668" s="115">
        <v>3634</v>
      </c>
      <c r="D668" s="115"/>
      <c r="E668" s="115">
        <v>2</v>
      </c>
      <c r="F668" s="115" t="s">
        <v>634</v>
      </c>
      <c r="G668" s="115" t="s">
        <v>2493</v>
      </c>
      <c r="H668" s="115" t="s">
        <v>2357</v>
      </c>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row>
    <row r="669" spans="1:53" ht="15.75" customHeight="1">
      <c r="A669" s="40" t="s">
        <v>572</v>
      </c>
      <c r="B669" s="282" t="s">
        <v>2662</v>
      </c>
      <c r="C669" s="115" t="s">
        <v>2663</v>
      </c>
      <c r="D669" s="115"/>
      <c r="E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row>
    <row r="670" spans="1:53" ht="15.75" customHeight="1">
      <c r="A670" s="40" t="s">
        <v>574</v>
      </c>
      <c r="B670" s="282">
        <v>1</v>
      </c>
      <c r="C670" s="115">
        <v>3721</v>
      </c>
      <c r="D670" s="115">
        <v>4010</v>
      </c>
      <c r="E670" s="115"/>
      <c r="G670" s="115">
        <v>38</v>
      </c>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row>
    <row r="671" spans="1:53" ht="15.75" customHeight="1">
      <c r="A671" s="40"/>
      <c r="B671" s="282">
        <v>2</v>
      </c>
      <c r="C671" s="115">
        <v>3722</v>
      </c>
      <c r="D671" s="115">
        <v>1630</v>
      </c>
      <c r="E671" s="115"/>
      <c r="G671" s="115">
        <v>31</v>
      </c>
      <c r="H671" s="115" t="s">
        <v>1960</v>
      </c>
      <c r="I671" s="115" t="s">
        <v>2664</v>
      </c>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row>
    <row r="672" spans="1:53" ht="15.75" customHeight="1">
      <c r="A672" s="40"/>
      <c r="B672" s="282">
        <v>3</v>
      </c>
      <c r="C672" s="115">
        <v>3723</v>
      </c>
      <c r="D672" s="115">
        <v>3410</v>
      </c>
      <c r="E672" s="115"/>
      <c r="G672" s="115">
        <v>37</v>
      </c>
      <c r="H672" s="115"/>
      <c r="I672" s="115" t="s">
        <v>2665</v>
      </c>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row>
    <row r="673" spans="1:53" ht="15.75" customHeight="1">
      <c r="A673" s="40" t="s">
        <v>329</v>
      </c>
      <c r="B673" s="282">
        <v>43852</v>
      </c>
      <c r="C673" s="115" t="s">
        <v>2666</v>
      </c>
      <c r="D673" s="115"/>
      <c r="E673" s="115"/>
      <c r="G673" s="115" t="s">
        <v>2667</v>
      </c>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row>
    <row r="674" spans="1:53" ht="15.75" customHeight="1">
      <c r="A674" s="40" t="s">
        <v>579</v>
      </c>
      <c r="B674" s="282">
        <v>1</v>
      </c>
      <c r="C674" s="115">
        <v>3746</v>
      </c>
      <c r="D674" s="115">
        <v>2700</v>
      </c>
      <c r="E674" s="115">
        <v>35</v>
      </c>
      <c r="F674" s="115">
        <v>33</v>
      </c>
      <c r="G674" s="115">
        <v>38</v>
      </c>
      <c r="H674" s="115" t="s">
        <v>1960</v>
      </c>
      <c r="I674" s="115" t="s">
        <v>2668</v>
      </c>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row>
    <row r="675" spans="1:53" ht="15.75" customHeight="1">
      <c r="A675" s="40" t="s">
        <v>582</v>
      </c>
      <c r="B675" s="282">
        <v>43841</v>
      </c>
      <c r="C675" s="115" t="s">
        <v>2669</v>
      </c>
      <c r="D675" s="115"/>
      <c r="E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row>
    <row r="676" spans="1:53" ht="15.75" customHeight="1">
      <c r="A676" s="40" t="s">
        <v>584</v>
      </c>
      <c r="B676" s="282" t="s">
        <v>2670</v>
      </c>
      <c r="C676" s="115" t="s">
        <v>2671</v>
      </c>
      <c r="D676" s="115">
        <v>3133</v>
      </c>
      <c r="E676" s="115"/>
      <c r="G676" s="115" t="s">
        <v>2672</v>
      </c>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row>
    <row r="677" spans="1:53" ht="15.75" customHeight="1">
      <c r="A677" s="40" t="s">
        <v>587</v>
      </c>
      <c r="B677" s="282" t="s">
        <v>2673</v>
      </c>
      <c r="C677" s="115" t="s">
        <v>2674</v>
      </c>
      <c r="D677" s="115" t="s">
        <v>2675</v>
      </c>
      <c r="E677" s="115" t="s">
        <v>2676</v>
      </c>
      <c r="G677" s="115" t="s">
        <v>2022</v>
      </c>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row>
    <row r="678" spans="1:53" ht="15.75" customHeight="1">
      <c r="A678" s="40" t="s">
        <v>590</v>
      </c>
      <c r="B678" s="282">
        <v>1</v>
      </c>
      <c r="C678" s="115">
        <v>3928</v>
      </c>
      <c r="D678" s="115">
        <v>1800</v>
      </c>
      <c r="E678" s="115"/>
      <c r="G678" s="115">
        <v>34</v>
      </c>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row>
    <row r="679" spans="1:53" ht="15.75" customHeight="1">
      <c r="A679" s="40"/>
      <c r="B679" s="282">
        <v>2</v>
      </c>
      <c r="C679" s="115">
        <v>3929</v>
      </c>
      <c r="D679" s="115">
        <v>1660</v>
      </c>
      <c r="E679" s="115"/>
      <c r="G679" s="115">
        <v>31</v>
      </c>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row>
    <row r="680" spans="1:53" ht="15.75" customHeight="1">
      <c r="A680" s="40"/>
      <c r="B680" s="282">
        <v>3</v>
      </c>
      <c r="C680" s="115">
        <v>3930</v>
      </c>
      <c r="D680" s="115">
        <v>900</v>
      </c>
      <c r="E680" s="115"/>
      <c r="G680" s="115">
        <v>28</v>
      </c>
      <c r="H680" s="115" t="s">
        <v>2677</v>
      </c>
      <c r="I680" s="115" t="s">
        <v>19</v>
      </c>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row>
    <row r="681" spans="1:53" ht="15.75" customHeight="1">
      <c r="A681" s="40"/>
      <c r="B681" s="282">
        <v>4</v>
      </c>
      <c r="C681" s="115">
        <v>3931</v>
      </c>
      <c r="D681" s="115">
        <v>1300</v>
      </c>
      <c r="E681" s="115"/>
      <c r="G681" s="115">
        <v>29</v>
      </c>
      <c r="H681" s="115" t="s">
        <v>2677</v>
      </c>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row>
    <row r="682" spans="1:53" ht="15.75" customHeight="1">
      <c r="A682" s="40"/>
      <c r="B682" s="282">
        <v>5</v>
      </c>
      <c r="C682" s="115">
        <v>3932</v>
      </c>
      <c r="D682" s="115">
        <v>1600</v>
      </c>
      <c r="E682" s="115"/>
      <c r="G682" s="115">
        <v>29</v>
      </c>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row>
    <row r="683" spans="1:53" ht="15.75" customHeight="1">
      <c r="A683" s="40"/>
      <c r="B683" s="282">
        <v>6</v>
      </c>
      <c r="C683" s="115">
        <v>3933</v>
      </c>
      <c r="D683" s="115">
        <v>1200</v>
      </c>
      <c r="E683" s="115"/>
      <c r="G683" s="115">
        <v>29</v>
      </c>
      <c r="H683" s="115" t="s">
        <v>2677</v>
      </c>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row>
    <row r="684" spans="1:53" ht="15.75" customHeight="1">
      <c r="A684" s="40"/>
      <c r="B684" s="282">
        <v>7</v>
      </c>
      <c r="C684" s="115">
        <v>3934</v>
      </c>
      <c r="D684" s="115">
        <v>2000</v>
      </c>
      <c r="E684" s="115"/>
      <c r="G684" s="115">
        <v>34</v>
      </c>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row>
    <row r="685" spans="1:53" ht="15.75" customHeight="1">
      <c r="A685" s="40"/>
      <c r="B685" s="282">
        <v>8</v>
      </c>
      <c r="C685" s="115">
        <v>3935</v>
      </c>
      <c r="D685" s="115">
        <v>2300</v>
      </c>
      <c r="E685" s="115"/>
      <c r="G685" s="115">
        <v>32</v>
      </c>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row>
    <row r="686" spans="1:53" ht="15.75" customHeight="1">
      <c r="A686" s="40"/>
      <c r="B686" s="282">
        <v>9</v>
      </c>
      <c r="C686" s="115">
        <v>3936</v>
      </c>
      <c r="D686" s="115">
        <v>3460</v>
      </c>
      <c r="E686" s="115"/>
      <c r="G686" s="115">
        <v>39</v>
      </c>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row>
    <row r="687" spans="1:53" ht="15.75" customHeight="1">
      <c r="A687" s="40"/>
      <c r="B687" s="282">
        <v>10</v>
      </c>
      <c r="C687" s="115">
        <v>3937</v>
      </c>
      <c r="D687" s="115">
        <v>900</v>
      </c>
      <c r="E687" s="115"/>
      <c r="G687" s="115">
        <v>28</v>
      </c>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row>
    <row r="688" spans="1:53" ht="15.75" customHeight="1">
      <c r="A688" s="40"/>
      <c r="B688" s="282">
        <v>11</v>
      </c>
      <c r="C688" s="115">
        <v>3938</v>
      </c>
      <c r="D688" s="115">
        <v>1900</v>
      </c>
      <c r="E688" s="115"/>
      <c r="G688" s="115">
        <v>33</v>
      </c>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row>
    <row r="689" spans="1:53" ht="15.75" customHeight="1">
      <c r="A689" s="40" t="s">
        <v>298</v>
      </c>
      <c r="B689" s="282">
        <v>1</v>
      </c>
      <c r="C689" s="115">
        <v>3939</v>
      </c>
      <c r="D689" s="115">
        <v>2760</v>
      </c>
      <c r="E689" s="115"/>
      <c r="G689" s="115">
        <v>37</v>
      </c>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row>
    <row r="690" spans="1:53" ht="15.75" customHeight="1">
      <c r="A690" s="40" t="s">
        <v>591</v>
      </c>
      <c r="B690" s="282">
        <v>1</v>
      </c>
      <c r="C690" s="115">
        <v>3940</v>
      </c>
      <c r="D690" s="115"/>
      <c r="E690" s="115"/>
      <c r="G690" s="115" t="s">
        <v>732</v>
      </c>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row>
    <row r="691" spans="1:53" ht="15.75" customHeight="1">
      <c r="A691" s="40" t="s">
        <v>592</v>
      </c>
      <c r="B691" s="282" t="s">
        <v>2678</v>
      </c>
      <c r="C691" s="115" t="s">
        <v>2679</v>
      </c>
      <c r="D691" s="115" t="s">
        <v>2680</v>
      </c>
      <c r="E691" s="115"/>
      <c r="G691" s="115">
        <v>38.799999999999997</v>
      </c>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row>
    <row r="692" spans="1:53" ht="15.75" customHeight="1">
      <c r="A692" s="40" t="s">
        <v>594</v>
      </c>
      <c r="B692" s="282">
        <v>1</v>
      </c>
      <c r="C692" s="115">
        <v>4100</v>
      </c>
      <c r="D692" s="115">
        <v>2870</v>
      </c>
      <c r="E692" s="115"/>
      <c r="G692" s="115">
        <v>39</v>
      </c>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row>
    <row r="693" spans="1:53" ht="15.75" customHeight="1">
      <c r="A693" s="40" t="s">
        <v>595</v>
      </c>
      <c r="B693" s="282">
        <v>1</v>
      </c>
      <c r="C693" s="115">
        <v>4101</v>
      </c>
      <c r="D693" s="115"/>
      <c r="E693" s="115"/>
      <c r="G693" s="115">
        <v>33</v>
      </c>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row>
    <row r="694" spans="1:53" ht="15.75" customHeight="1">
      <c r="A694" s="40" t="s">
        <v>597</v>
      </c>
      <c r="B694" s="282">
        <v>1</v>
      </c>
      <c r="C694" s="115">
        <v>4102</v>
      </c>
      <c r="D694" s="115">
        <v>3200</v>
      </c>
      <c r="E694" s="115"/>
      <c r="G694" s="115" t="s">
        <v>1247</v>
      </c>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row>
    <row r="695" spans="1:53" ht="15.75" customHeight="1">
      <c r="A695" s="40" t="s">
        <v>600</v>
      </c>
      <c r="B695" s="78">
        <v>1</v>
      </c>
      <c r="C695" s="41">
        <v>4103</v>
      </c>
      <c r="D695" s="41">
        <v>1340</v>
      </c>
      <c r="E695" s="115"/>
      <c r="G695" s="41" t="s">
        <v>1364</v>
      </c>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row>
    <row r="696" spans="1:53" ht="15.75" customHeight="1">
      <c r="A696" s="40" t="s">
        <v>206</v>
      </c>
      <c r="B696" s="78">
        <v>1</v>
      </c>
      <c r="C696" s="41">
        <v>4104</v>
      </c>
      <c r="D696" s="41">
        <v>2850</v>
      </c>
      <c r="E696" s="41">
        <v>9</v>
      </c>
      <c r="F696" s="41">
        <v>34</v>
      </c>
      <c r="G696" s="41" t="s">
        <v>2413</v>
      </c>
      <c r="H696" s="41" t="s">
        <v>2357</v>
      </c>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row>
    <row r="697" spans="1:53" ht="15.75" customHeight="1">
      <c r="A697" s="40"/>
      <c r="B697" s="78">
        <v>2</v>
      </c>
      <c r="C697" s="41">
        <v>4105</v>
      </c>
      <c r="D697" s="41">
        <v>2840</v>
      </c>
      <c r="E697" s="41">
        <v>20</v>
      </c>
      <c r="F697" s="41" t="s">
        <v>732</v>
      </c>
      <c r="G697" s="41" t="s">
        <v>2371</v>
      </c>
      <c r="H697" s="115"/>
      <c r="I697" s="41" t="s">
        <v>2681</v>
      </c>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row>
    <row r="698" spans="1:53" ht="15.75" customHeight="1">
      <c r="A698" s="40"/>
      <c r="B698" s="78">
        <v>3</v>
      </c>
      <c r="C698" s="41">
        <v>4106</v>
      </c>
      <c r="D698" s="41">
        <v>1580</v>
      </c>
      <c r="E698" s="41">
        <v>10</v>
      </c>
      <c r="F698" s="41" t="s">
        <v>2524</v>
      </c>
      <c r="G698" s="41">
        <v>31</v>
      </c>
      <c r="H698" s="115"/>
      <c r="I698" s="41" t="s">
        <v>2682</v>
      </c>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row>
    <row r="699" spans="1:53" ht="15.75" customHeight="1">
      <c r="A699" s="40"/>
      <c r="B699" s="78">
        <v>4</v>
      </c>
      <c r="C699" s="41">
        <v>4107</v>
      </c>
      <c r="D699" s="41">
        <v>1060</v>
      </c>
      <c r="E699" s="41">
        <v>13</v>
      </c>
      <c r="F699" s="41" t="s">
        <v>2683</v>
      </c>
      <c r="G699" s="41" t="s">
        <v>2473</v>
      </c>
      <c r="H699" s="115"/>
      <c r="I699" s="41" t="s">
        <v>2682</v>
      </c>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row>
    <row r="700" spans="1:53" ht="15.75" customHeight="1">
      <c r="A700" s="40"/>
      <c r="B700" s="78">
        <v>5</v>
      </c>
      <c r="C700" s="41">
        <v>4108</v>
      </c>
      <c r="D700" s="41">
        <v>2580</v>
      </c>
      <c r="E700" s="41">
        <v>2</v>
      </c>
      <c r="F700" s="41" t="s">
        <v>809</v>
      </c>
      <c r="G700" s="41" t="s">
        <v>1242</v>
      </c>
      <c r="H700" s="115"/>
      <c r="I700" s="41" t="s">
        <v>10</v>
      </c>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row>
    <row r="701" spans="1:53" ht="15.75" customHeight="1">
      <c r="A701" s="40"/>
      <c r="B701" s="78">
        <v>6</v>
      </c>
      <c r="C701" s="41">
        <v>4109</v>
      </c>
      <c r="D701" s="41">
        <v>2290</v>
      </c>
      <c r="E701" s="41">
        <v>2</v>
      </c>
      <c r="F701" s="41" t="s">
        <v>809</v>
      </c>
      <c r="G701" s="41" t="s">
        <v>1242</v>
      </c>
      <c r="H701" s="115"/>
      <c r="I701" s="41" t="s">
        <v>10</v>
      </c>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row>
    <row r="702" spans="1:53" ht="15.75" customHeight="1">
      <c r="A702" s="40"/>
      <c r="B702" s="78" t="s">
        <v>2684</v>
      </c>
      <c r="C702" s="41">
        <v>4145</v>
      </c>
      <c r="D702" s="115"/>
      <c r="E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row>
    <row r="703" spans="1:53" ht="15.75" customHeight="1">
      <c r="A703" s="40"/>
      <c r="C703" s="115"/>
      <c r="D703" s="115"/>
      <c r="E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row>
    <row r="704" spans="1:53" ht="15.75" customHeight="1">
      <c r="A704" s="28" t="s">
        <v>608</v>
      </c>
      <c r="B704" s="78" t="s">
        <v>2685</v>
      </c>
      <c r="C704" s="115"/>
      <c r="D704" s="115"/>
      <c r="E704" s="115"/>
      <c r="F704" s="115">
        <v>37</v>
      </c>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row>
    <row r="705" spans="1:53" ht="15.75" customHeight="1">
      <c r="A705" s="40" t="s">
        <v>610</v>
      </c>
      <c r="B705" s="282">
        <v>1</v>
      </c>
      <c r="C705" s="115"/>
      <c r="D705" s="115">
        <v>1614</v>
      </c>
      <c r="E705" s="115"/>
      <c r="G705" s="115">
        <v>32</v>
      </c>
      <c r="H705" s="115"/>
      <c r="I705" s="41" t="s">
        <v>277</v>
      </c>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row>
    <row r="706" spans="1:53" ht="15.75" customHeight="1">
      <c r="A706" s="187" t="s">
        <v>612</v>
      </c>
      <c r="B706" s="282">
        <v>1</v>
      </c>
      <c r="C706" s="115"/>
      <c r="D706" s="115"/>
      <c r="E706" s="115"/>
      <c r="G706" s="115">
        <v>38</v>
      </c>
      <c r="H706" s="115"/>
      <c r="I706" s="115"/>
      <c r="J706" s="41" t="s">
        <v>2357</v>
      </c>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row>
    <row r="707" spans="1:53" ht="15.75" customHeight="1">
      <c r="A707" s="187" t="s">
        <v>613</v>
      </c>
      <c r="B707" s="282">
        <v>1</v>
      </c>
      <c r="C707" s="115"/>
      <c r="D707" s="41" t="s">
        <v>2025</v>
      </c>
      <c r="E707" s="115"/>
      <c r="G707" s="115">
        <v>38</v>
      </c>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row>
    <row r="708" spans="1:53" ht="15.75" customHeight="1">
      <c r="A708" s="187" t="s">
        <v>614</v>
      </c>
      <c r="B708" s="282">
        <v>1</v>
      </c>
      <c r="C708" s="115"/>
      <c r="D708" s="115">
        <v>2840</v>
      </c>
      <c r="E708" s="115"/>
      <c r="F708" s="41" t="s">
        <v>2151</v>
      </c>
      <c r="H708" s="115"/>
      <c r="I708" s="115"/>
      <c r="J708" s="41"/>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row>
    <row r="709" spans="1:53" ht="15.75" customHeight="1">
      <c r="A709" s="187"/>
      <c r="B709" s="282">
        <v>2</v>
      </c>
      <c r="C709" s="115"/>
      <c r="D709" s="115">
        <v>2840</v>
      </c>
      <c r="E709" s="115"/>
      <c r="F709" s="41" t="s">
        <v>659</v>
      </c>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row>
    <row r="710" spans="1:53" ht="15.75" customHeight="1">
      <c r="A710" s="40"/>
      <c r="B710" s="282">
        <v>3</v>
      </c>
      <c r="C710" s="115"/>
      <c r="D710" s="115">
        <v>2850</v>
      </c>
      <c r="E710" s="115"/>
      <c r="F710" s="41" t="s">
        <v>2686</v>
      </c>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row>
    <row r="711" spans="1:53" ht="15.75" customHeight="1">
      <c r="A711" s="40"/>
      <c r="B711" s="282">
        <v>4</v>
      </c>
      <c r="C711" s="115"/>
      <c r="D711" s="115">
        <v>1499</v>
      </c>
      <c r="E711" s="115"/>
      <c r="F711" s="41" t="s">
        <v>814</v>
      </c>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row>
    <row r="712" spans="1:53" ht="15.75" customHeight="1">
      <c r="B712" s="282">
        <v>5</v>
      </c>
      <c r="C712" s="115"/>
      <c r="D712" s="115">
        <v>3066</v>
      </c>
      <c r="E712" s="115"/>
      <c r="F712" s="41" t="s">
        <v>1351</v>
      </c>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row>
    <row r="713" spans="1:53" ht="15.75" customHeight="1">
      <c r="A713" s="40"/>
      <c r="B713" s="282">
        <v>6</v>
      </c>
      <c r="C713" s="115"/>
      <c r="D713" s="115">
        <v>2159</v>
      </c>
      <c r="E713" s="115"/>
      <c r="F713" s="41" t="s">
        <v>1042</v>
      </c>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row>
    <row r="714" spans="1:53" ht="15.75" customHeight="1">
      <c r="A714" s="40"/>
      <c r="B714" s="282">
        <v>7</v>
      </c>
      <c r="C714" s="115"/>
      <c r="D714" s="115">
        <v>4150</v>
      </c>
      <c r="E714" s="115"/>
      <c r="F714" s="41" t="s">
        <v>2030</v>
      </c>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row>
    <row r="715" spans="1:53" ht="15.75" customHeight="1">
      <c r="A715" s="40"/>
      <c r="B715" s="282">
        <v>8</v>
      </c>
      <c r="C715" s="115"/>
      <c r="D715" s="115">
        <v>3400</v>
      </c>
      <c r="E715" s="115"/>
      <c r="F715" s="115">
        <v>40</v>
      </c>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row>
    <row r="716" spans="1:53" ht="15.75" customHeight="1">
      <c r="A716" s="40"/>
      <c r="B716" s="282">
        <v>9</v>
      </c>
      <c r="C716" s="115"/>
      <c r="D716" s="115">
        <v>3190</v>
      </c>
      <c r="E716" s="115"/>
      <c r="F716" s="115">
        <v>40</v>
      </c>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row>
    <row r="717" spans="1:53" ht="15.75" customHeight="1">
      <c r="A717" s="40"/>
      <c r="B717" s="282">
        <v>10</v>
      </c>
      <c r="C717" s="115"/>
      <c r="D717" s="115">
        <v>3520</v>
      </c>
      <c r="E717" s="115"/>
      <c r="F717" s="41" t="s">
        <v>2030</v>
      </c>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row>
    <row r="718" spans="1:53" ht="15.75" customHeight="1">
      <c r="A718" s="40"/>
      <c r="B718" s="282">
        <v>11</v>
      </c>
      <c r="C718" s="115"/>
      <c r="D718" s="115">
        <v>2660</v>
      </c>
      <c r="E718" s="115"/>
      <c r="F718" s="41" t="s">
        <v>2196</v>
      </c>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row>
    <row r="719" spans="1:53" ht="15.75" customHeight="1">
      <c r="A719" s="40"/>
      <c r="B719" s="282">
        <v>12</v>
      </c>
      <c r="C719" s="115"/>
      <c r="D719" s="115">
        <v>3850</v>
      </c>
      <c r="E719" s="115"/>
      <c r="F719" s="41" t="s">
        <v>2030</v>
      </c>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row>
    <row r="720" spans="1:53" ht="15.75" customHeight="1">
      <c r="A720" s="40"/>
      <c r="B720" s="282">
        <v>13</v>
      </c>
      <c r="C720" s="115"/>
      <c r="D720" s="115">
        <v>3390</v>
      </c>
      <c r="E720" s="115"/>
      <c r="F720" s="41" t="s">
        <v>2420</v>
      </c>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row>
    <row r="721" spans="1:53" ht="15.75" customHeight="1">
      <c r="A721" s="40"/>
      <c r="B721" s="282">
        <v>14</v>
      </c>
      <c r="C721" s="115"/>
      <c r="D721" s="115">
        <v>3200</v>
      </c>
      <c r="E721" s="115"/>
      <c r="F721" s="41" t="s">
        <v>2078</v>
      </c>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row>
    <row r="722" spans="1:53" ht="15.75" customHeight="1">
      <c r="A722" s="40"/>
      <c r="B722" s="282">
        <v>15</v>
      </c>
      <c r="C722" s="115"/>
      <c r="D722" s="115">
        <v>3210</v>
      </c>
      <c r="E722" s="115"/>
      <c r="F722" s="41" t="s">
        <v>2187</v>
      </c>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row>
    <row r="723" spans="1:53" ht="15.75" customHeight="1">
      <c r="A723" s="40" t="s">
        <v>2687</v>
      </c>
      <c r="B723" s="282">
        <v>1</v>
      </c>
      <c r="C723" s="115"/>
      <c r="D723" s="115">
        <v>3000</v>
      </c>
      <c r="E723" s="115" t="s">
        <v>2686</v>
      </c>
      <c r="F723" s="115" t="s">
        <v>2686</v>
      </c>
      <c r="G723" s="115">
        <v>38</v>
      </c>
      <c r="H723" s="115"/>
      <c r="I723" s="115" t="s">
        <v>1183</v>
      </c>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row>
    <row r="724" spans="1:53" ht="15.75" customHeight="1">
      <c r="A724" s="40" t="s">
        <v>619</v>
      </c>
      <c r="B724" s="282">
        <v>1</v>
      </c>
      <c r="C724" s="115"/>
      <c r="D724" s="115"/>
      <c r="E724" s="115">
        <v>14</v>
      </c>
      <c r="F724" s="41" t="s">
        <v>620</v>
      </c>
      <c r="H724" s="41" t="s">
        <v>1960</v>
      </c>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row>
    <row r="725" spans="1:53" ht="15.75" customHeight="1">
      <c r="A725" s="40" t="s">
        <v>622</v>
      </c>
      <c r="B725" s="282">
        <v>1</v>
      </c>
      <c r="C725" s="115"/>
      <c r="D725" s="115">
        <v>3320</v>
      </c>
      <c r="E725" s="115"/>
      <c r="G725" s="41">
        <v>39</v>
      </c>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row>
    <row r="726" spans="1:53" ht="15.75" customHeight="1">
      <c r="A726" s="40" t="s">
        <v>622</v>
      </c>
      <c r="B726" s="282">
        <v>2</v>
      </c>
      <c r="C726" s="115"/>
      <c r="D726" s="115">
        <v>2485</v>
      </c>
      <c r="E726" s="115"/>
      <c r="G726" s="41" t="s">
        <v>2688</v>
      </c>
      <c r="H726" s="41" t="s">
        <v>2357</v>
      </c>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row>
    <row r="727" spans="1:53" ht="15.75" customHeight="1">
      <c r="A727" s="40" t="s">
        <v>622</v>
      </c>
      <c r="B727" s="282">
        <v>3</v>
      </c>
      <c r="C727" s="115"/>
      <c r="D727" s="115">
        <v>2580</v>
      </c>
      <c r="E727" s="115"/>
      <c r="G727" s="41" t="s">
        <v>1247</v>
      </c>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row>
    <row r="728" spans="1:53" ht="15.75" customHeight="1">
      <c r="A728" s="40" t="s">
        <v>622</v>
      </c>
      <c r="B728" s="282">
        <v>4</v>
      </c>
      <c r="C728" s="115"/>
      <c r="D728" s="115">
        <v>3195</v>
      </c>
      <c r="E728" s="115"/>
      <c r="G728" s="115">
        <v>40</v>
      </c>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row>
    <row r="729" spans="1:53" ht="15.75" customHeight="1">
      <c r="A729" s="40" t="s">
        <v>622</v>
      </c>
      <c r="B729" s="282">
        <v>5</v>
      </c>
      <c r="C729" s="115"/>
      <c r="D729" s="115">
        <v>2400</v>
      </c>
      <c r="E729" s="115"/>
      <c r="G729" s="41" t="s">
        <v>2184</v>
      </c>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row>
    <row r="730" spans="1:53" ht="15.75" customHeight="1">
      <c r="A730" s="40" t="s">
        <v>622</v>
      </c>
      <c r="B730" s="282">
        <v>6</v>
      </c>
      <c r="C730" s="115"/>
      <c r="D730" s="115">
        <v>3530</v>
      </c>
      <c r="E730" s="115"/>
      <c r="G730" s="115">
        <v>39</v>
      </c>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row>
    <row r="731" spans="1:53" ht="15.75" customHeight="1">
      <c r="A731" s="40" t="s">
        <v>622</v>
      </c>
      <c r="B731" s="282">
        <v>7</v>
      </c>
      <c r="C731" s="115"/>
      <c r="D731" s="115">
        <v>2405</v>
      </c>
      <c r="E731" s="115"/>
      <c r="G731" s="41" t="s">
        <v>1506</v>
      </c>
      <c r="H731" s="41" t="s">
        <v>2357</v>
      </c>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row>
    <row r="732" spans="1:53" ht="15.75" customHeight="1">
      <c r="A732" s="40" t="s">
        <v>623</v>
      </c>
      <c r="B732" s="282">
        <v>1</v>
      </c>
      <c r="C732" s="115"/>
      <c r="D732" s="115"/>
      <c r="E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row>
    <row r="733" spans="1:53" ht="15.75" customHeight="1">
      <c r="A733" s="40"/>
      <c r="B733" s="78" t="s">
        <v>2400</v>
      </c>
      <c r="C733" s="115"/>
      <c r="D733" s="115">
        <v>1340</v>
      </c>
      <c r="E733" s="115"/>
      <c r="G733" s="115">
        <v>32</v>
      </c>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row>
    <row r="734" spans="1:53" ht="15.75" customHeight="1">
      <c r="A734" s="40"/>
      <c r="B734" s="78" t="s">
        <v>2689</v>
      </c>
      <c r="C734" s="115"/>
      <c r="D734" s="115">
        <v>1600</v>
      </c>
      <c r="E734" s="115"/>
      <c r="G734" s="115">
        <v>32</v>
      </c>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row>
    <row r="735" spans="1:53" ht="15.75" customHeight="1">
      <c r="A735" s="40"/>
      <c r="B735" s="282">
        <v>4</v>
      </c>
      <c r="C735" s="115"/>
      <c r="D735" s="115"/>
      <c r="E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row>
    <row r="736" spans="1:53" ht="15.75" customHeight="1">
      <c r="A736" s="40"/>
      <c r="B736" s="282">
        <v>5</v>
      </c>
      <c r="C736" s="115"/>
      <c r="D736" s="115"/>
      <c r="E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row>
    <row r="737" spans="1:53" ht="15.75" customHeight="1">
      <c r="A737" s="40"/>
      <c r="B737" s="282">
        <v>6</v>
      </c>
      <c r="C737" s="115"/>
      <c r="D737" s="115"/>
      <c r="E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row>
    <row r="738" spans="1:53" ht="15.75" customHeight="1">
      <c r="A738" s="40"/>
      <c r="B738" s="282">
        <v>7</v>
      </c>
      <c r="C738" s="115"/>
      <c r="D738" s="115"/>
      <c r="E738" s="115"/>
      <c r="G738" s="115">
        <v>36</v>
      </c>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row>
    <row r="739" spans="1:53" ht="15.75" customHeight="1">
      <c r="A739" s="40" t="s">
        <v>625</v>
      </c>
      <c r="B739" s="282">
        <v>1</v>
      </c>
      <c r="C739" s="115"/>
      <c r="D739" s="115">
        <v>1830</v>
      </c>
      <c r="E739" s="115"/>
      <c r="F739" s="115">
        <v>31</v>
      </c>
      <c r="G739" s="115" t="s">
        <v>2026</v>
      </c>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row>
    <row r="740" spans="1:53" ht="15.75" customHeight="1">
      <c r="A740" s="40" t="s">
        <v>626</v>
      </c>
      <c r="B740" s="78" t="s">
        <v>2690</v>
      </c>
      <c r="C740" s="115"/>
      <c r="D740" s="115"/>
      <c r="E740" s="115">
        <v>12.5</v>
      </c>
      <c r="G740" s="41" t="s">
        <v>2691</v>
      </c>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row>
    <row r="741" spans="1:53" ht="15.75" customHeight="1">
      <c r="A741" s="40" t="s">
        <v>627</v>
      </c>
      <c r="B741" s="78" t="s">
        <v>759</v>
      </c>
      <c r="C741" s="115"/>
      <c r="D741" s="115"/>
      <c r="E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row>
    <row r="742" spans="1:53" ht="15.75" customHeight="1">
      <c r="A742" s="40" t="s">
        <v>2692</v>
      </c>
      <c r="B742" s="78" t="s">
        <v>2693</v>
      </c>
      <c r="C742" s="115"/>
      <c r="D742" s="115"/>
      <c r="E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row>
    <row r="743" spans="1:53" ht="15.75" customHeight="1">
      <c r="A743" s="40" t="s">
        <v>2694</v>
      </c>
      <c r="B743" s="78" t="s">
        <v>759</v>
      </c>
      <c r="C743" s="115"/>
      <c r="D743" s="115"/>
      <c r="E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row>
    <row r="744" spans="1:53" ht="15.75" customHeight="1">
      <c r="A744" s="40" t="s">
        <v>633</v>
      </c>
      <c r="B744" s="282">
        <v>1</v>
      </c>
      <c r="C744" s="115"/>
      <c r="D744" s="115">
        <v>1920</v>
      </c>
      <c r="E744" s="115">
        <v>4</v>
      </c>
      <c r="F744" s="41" t="s">
        <v>634</v>
      </c>
      <c r="G744" s="509" t="s">
        <v>2029</v>
      </c>
      <c r="H744" s="41" t="s">
        <v>2357</v>
      </c>
      <c r="I744" s="41" t="s">
        <v>19</v>
      </c>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row>
    <row r="745" spans="1:53" ht="15.75" customHeight="1">
      <c r="A745" s="40" t="s">
        <v>2695</v>
      </c>
      <c r="B745" s="78" t="s">
        <v>2398</v>
      </c>
      <c r="C745" s="115"/>
      <c r="D745" s="115"/>
      <c r="E745" s="115"/>
      <c r="G745" s="41"/>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row>
    <row r="746" spans="1:53" ht="15.75" customHeight="1">
      <c r="A746" s="40"/>
      <c r="B746" s="78" t="s">
        <v>2400</v>
      </c>
      <c r="C746" s="115"/>
      <c r="D746" s="115"/>
      <c r="E746" s="115"/>
      <c r="G746" s="41"/>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row>
    <row r="747" spans="1:53" ht="15.75" customHeight="1">
      <c r="A747" s="40" t="s">
        <v>637</v>
      </c>
      <c r="B747" s="78" t="s">
        <v>2693</v>
      </c>
      <c r="C747" s="115"/>
      <c r="D747" s="115"/>
      <c r="E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row>
    <row r="748" spans="1:53" ht="15.75" customHeight="1">
      <c r="A748" s="40" t="s">
        <v>642</v>
      </c>
      <c r="B748" s="282">
        <v>1</v>
      </c>
      <c r="C748" s="115"/>
      <c r="D748" s="115">
        <v>3200</v>
      </c>
      <c r="E748" s="115"/>
      <c r="G748" s="41" t="s">
        <v>2030</v>
      </c>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row>
    <row r="749" spans="1:53" ht="15.75" customHeight="1">
      <c r="A749" s="40" t="s">
        <v>644</v>
      </c>
      <c r="B749" s="282">
        <v>1</v>
      </c>
      <c r="C749" s="115"/>
      <c r="D749" s="115">
        <v>1680</v>
      </c>
      <c r="E749" s="115"/>
      <c r="F749" s="41">
        <v>31</v>
      </c>
      <c r="G749" s="41" t="s">
        <v>2696</v>
      </c>
      <c r="H749" s="115">
        <v>1</v>
      </c>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row>
    <row r="750" spans="1:53" ht="15.75" customHeight="1">
      <c r="A750" s="40" t="s">
        <v>2697</v>
      </c>
      <c r="B750" s="282">
        <v>43</v>
      </c>
      <c r="C750" s="115"/>
      <c r="D750" s="115"/>
      <c r="E750" s="115"/>
      <c r="F750" s="115">
        <v>32.64</v>
      </c>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row>
    <row r="751" spans="1:53" ht="15.75" customHeight="1">
      <c r="A751" s="40" t="s">
        <v>648</v>
      </c>
      <c r="B751" s="282">
        <v>1</v>
      </c>
      <c r="C751" s="115"/>
      <c r="D751" s="115">
        <v>2680</v>
      </c>
      <c r="E751" s="41" t="s">
        <v>2698</v>
      </c>
      <c r="G751" s="41" t="s">
        <v>2151</v>
      </c>
      <c r="H751" s="115"/>
      <c r="I751" s="115"/>
      <c r="J751" s="115"/>
      <c r="K751" s="41" t="s">
        <v>19</v>
      </c>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row>
    <row r="752" spans="1:53" ht="15.75" customHeight="1">
      <c r="A752" s="40"/>
      <c r="B752" s="282">
        <v>2</v>
      </c>
      <c r="C752" s="115"/>
      <c r="D752" s="115">
        <v>1160</v>
      </c>
      <c r="E752" s="41" t="s">
        <v>2699</v>
      </c>
      <c r="G752" s="115">
        <v>32</v>
      </c>
      <c r="H752" s="115"/>
      <c r="I752" s="41" t="s">
        <v>2357</v>
      </c>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row>
    <row r="753" spans="1:53" ht="15.75" customHeight="1">
      <c r="A753" s="40"/>
      <c r="B753" s="282">
        <v>3</v>
      </c>
      <c r="C753" s="115"/>
      <c r="D753" s="115">
        <v>1800</v>
      </c>
      <c r="E753" s="41" t="s">
        <v>2700</v>
      </c>
      <c r="G753" s="41" t="s">
        <v>1242</v>
      </c>
      <c r="H753" s="115"/>
      <c r="I753" s="115"/>
      <c r="J753" s="115"/>
      <c r="K753" s="41" t="s">
        <v>19</v>
      </c>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row>
    <row r="754" spans="1:53" ht="15.75" customHeight="1">
      <c r="A754" s="40"/>
      <c r="B754" s="282">
        <v>4</v>
      </c>
      <c r="C754" s="115"/>
      <c r="D754" s="115">
        <v>3370</v>
      </c>
      <c r="E754" s="41" t="s">
        <v>2701</v>
      </c>
      <c r="G754" s="115">
        <v>40</v>
      </c>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row>
    <row r="755" spans="1:53" ht="15.75" customHeight="1">
      <c r="A755" s="40"/>
      <c r="B755" s="282">
        <v>5</v>
      </c>
      <c r="C755" s="115"/>
      <c r="D755" s="115">
        <v>2750</v>
      </c>
      <c r="E755" s="41" t="s">
        <v>2700</v>
      </c>
      <c r="G755" s="115">
        <v>38</v>
      </c>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row>
    <row r="756" spans="1:53" ht="15.75" customHeight="1">
      <c r="A756" s="40"/>
      <c r="B756" s="282">
        <v>6</v>
      </c>
      <c r="C756" s="115"/>
      <c r="D756" s="115">
        <v>1800</v>
      </c>
      <c r="E756" s="41" t="s">
        <v>2702</v>
      </c>
      <c r="G756" s="115">
        <v>34</v>
      </c>
      <c r="H756" s="115"/>
      <c r="I756" s="41" t="s">
        <v>2357</v>
      </c>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row>
    <row r="757" spans="1:53" ht="15.75" customHeight="1">
      <c r="A757" s="40"/>
      <c r="B757" s="282">
        <v>7</v>
      </c>
      <c r="C757" s="115"/>
      <c r="D757" s="115">
        <v>2500</v>
      </c>
      <c r="E757" s="41" t="s">
        <v>2700</v>
      </c>
      <c r="G757" s="115">
        <v>37</v>
      </c>
      <c r="H757" s="115"/>
      <c r="I757" s="41" t="s">
        <v>2357</v>
      </c>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row>
    <row r="758" spans="1:53" ht="15.75" customHeight="1">
      <c r="A758" s="40"/>
      <c r="B758" s="78" t="s">
        <v>2703</v>
      </c>
      <c r="C758" s="115"/>
      <c r="D758" s="115"/>
      <c r="E758" s="115"/>
      <c r="H758" s="115"/>
      <c r="I758" s="115"/>
      <c r="J758" s="115"/>
      <c r="K758" s="41" t="s">
        <v>41</v>
      </c>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row>
    <row r="759" spans="1:53" ht="15.75" customHeight="1">
      <c r="A759" s="40" t="s">
        <v>652</v>
      </c>
      <c r="B759" s="282">
        <v>1</v>
      </c>
      <c r="C759" s="115"/>
      <c r="D759" s="115">
        <v>2700</v>
      </c>
      <c r="E759" s="115"/>
      <c r="F759" s="41" t="s">
        <v>2704</v>
      </c>
      <c r="G759" s="115">
        <v>39</v>
      </c>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row>
    <row r="760" spans="1:53" ht="15.75" customHeight="1">
      <c r="B760" s="282">
        <v>2</v>
      </c>
      <c r="C760" s="115"/>
      <c r="D760" s="115">
        <v>3930</v>
      </c>
      <c r="E760" s="115"/>
      <c r="F760" s="41" t="s">
        <v>2705</v>
      </c>
      <c r="G760" s="41" t="s">
        <v>2030</v>
      </c>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row>
    <row r="761" spans="1:53" ht="15.75" customHeight="1">
      <c r="A761" s="40"/>
      <c r="B761" s="282">
        <v>3</v>
      </c>
      <c r="C761" s="115"/>
      <c r="D761" s="115">
        <v>4120</v>
      </c>
      <c r="E761" s="115"/>
      <c r="F761" s="41" t="s">
        <v>2706</v>
      </c>
      <c r="G761" s="41" t="s">
        <v>2420</v>
      </c>
      <c r="H761" s="115"/>
      <c r="I761" s="41" t="s">
        <v>2357</v>
      </c>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row>
    <row r="762" spans="1:53" ht="15.75" customHeight="1">
      <c r="A762" s="40"/>
      <c r="B762" s="282">
        <v>4</v>
      </c>
      <c r="C762" s="115"/>
      <c r="D762" s="115">
        <v>2900</v>
      </c>
      <c r="E762" s="115"/>
      <c r="F762" s="41" t="s">
        <v>2707</v>
      </c>
      <c r="G762" s="41" t="s">
        <v>2081</v>
      </c>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row>
    <row r="763" spans="1:53" ht="15.75" customHeight="1">
      <c r="A763" s="81" t="s">
        <v>658</v>
      </c>
      <c r="B763" s="86">
        <v>1</v>
      </c>
      <c r="C763" s="115"/>
      <c r="D763" s="115">
        <v>3360</v>
      </c>
      <c r="E763" s="115">
        <v>3</v>
      </c>
      <c r="F763" s="41" t="s">
        <v>659</v>
      </c>
      <c r="G763" s="115">
        <v>39</v>
      </c>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row>
    <row r="764" spans="1:53" ht="15.75" customHeight="1">
      <c r="A764" s="81" t="s">
        <v>660</v>
      </c>
      <c r="B764" s="86" t="s">
        <v>1281</v>
      </c>
      <c r="C764" s="115"/>
      <c r="D764" s="115"/>
      <c r="E764" s="115">
        <v>14</v>
      </c>
      <c r="G764" s="41" t="s">
        <v>661</v>
      </c>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row>
    <row r="765" spans="1:53" ht="15.75" customHeight="1">
      <c r="A765" s="40" t="s">
        <v>128</v>
      </c>
      <c r="B765" s="78" t="s">
        <v>2708</v>
      </c>
      <c r="C765" s="115"/>
      <c r="D765" s="74" t="s">
        <v>2035</v>
      </c>
      <c r="E765" s="115"/>
      <c r="G765" s="74" t="s">
        <v>2034</v>
      </c>
      <c r="H765" s="115"/>
      <c r="I765" s="115"/>
      <c r="J765" s="41" t="s">
        <v>2357</v>
      </c>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row>
    <row r="766" spans="1:53" ht="15.75" customHeight="1">
      <c r="A766" s="40"/>
      <c r="B766" s="78" t="s">
        <v>2709</v>
      </c>
      <c r="C766" s="115"/>
      <c r="D766" s="74" t="s">
        <v>2038</v>
      </c>
      <c r="E766" s="115"/>
      <c r="G766" s="74" t="s">
        <v>2037</v>
      </c>
      <c r="H766" s="115"/>
      <c r="I766" s="115"/>
      <c r="J766" s="41" t="s">
        <v>2357</v>
      </c>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row>
    <row r="767" spans="1:53" ht="15.75" customHeight="1">
      <c r="A767" s="40" t="s">
        <v>665</v>
      </c>
      <c r="B767" s="78" t="s">
        <v>2710</v>
      </c>
      <c r="C767" s="115"/>
      <c r="D767" s="100" t="s">
        <v>2711</v>
      </c>
      <c r="E767" s="115"/>
      <c r="F767" s="115" t="s">
        <v>666</v>
      </c>
      <c r="G767" s="115" t="s">
        <v>2712</v>
      </c>
      <c r="H767" s="115"/>
      <c r="I767" s="115"/>
      <c r="J767" s="115"/>
      <c r="K767" s="115"/>
      <c r="L767" s="101" t="s">
        <v>2713</v>
      </c>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row>
    <row r="768" spans="1:53" ht="15.75" customHeight="1">
      <c r="A768" s="40" t="s">
        <v>667</v>
      </c>
      <c r="B768" s="282">
        <v>1</v>
      </c>
      <c r="C768" s="115"/>
      <c r="D768" s="74">
        <v>3630</v>
      </c>
      <c r="E768" s="115">
        <v>4</v>
      </c>
      <c r="F768" s="74" t="s">
        <v>632</v>
      </c>
      <c r="G768" s="74" t="s">
        <v>2039</v>
      </c>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row>
    <row r="769" spans="1:53" ht="15.75" customHeight="1">
      <c r="A769" s="40" t="s">
        <v>668</v>
      </c>
      <c r="B769" s="282">
        <v>1</v>
      </c>
      <c r="C769" s="115"/>
      <c r="D769" s="115">
        <v>3095</v>
      </c>
      <c r="E769" s="115">
        <v>7</v>
      </c>
      <c r="F769" s="74" t="s">
        <v>669</v>
      </c>
      <c r="G769" s="74" t="s">
        <v>2040</v>
      </c>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row>
    <row r="770" spans="1:53" ht="15.75" customHeight="1">
      <c r="A770" s="40" t="s">
        <v>672</v>
      </c>
      <c r="B770" s="282">
        <v>1</v>
      </c>
      <c r="C770" s="115"/>
      <c r="D770" s="115">
        <v>3460</v>
      </c>
      <c r="E770" s="115">
        <v>2</v>
      </c>
      <c r="F770" s="115">
        <v>39</v>
      </c>
      <c r="G770" s="41" t="s">
        <v>1024</v>
      </c>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row>
    <row r="771" spans="1:53" ht="15.75" customHeight="1">
      <c r="A771" s="40" t="s">
        <v>674</v>
      </c>
      <c r="B771" s="282">
        <v>1</v>
      </c>
      <c r="C771" s="115"/>
      <c r="D771" s="115">
        <v>3495</v>
      </c>
      <c r="E771" s="115"/>
      <c r="F771" s="74" t="s">
        <v>659</v>
      </c>
      <c r="G771" s="115">
        <v>39</v>
      </c>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row>
    <row r="772" spans="1:53" ht="15.75" customHeight="1">
      <c r="A772" s="40" t="s">
        <v>676</v>
      </c>
      <c r="B772" s="282">
        <v>1</v>
      </c>
      <c r="C772" s="115"/>
      <c r="D772" s="115"/>
      <c r="E772" s="115"/>
      <c r="F772" s="41" t="s">
        <v>677</v>
      </c>
      <c r="G772" s="41" t="s">
        <v>2042</v>
      </c>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row>
    <row r="773" spans="1:53" ht="15.75" customHeight="1">
      <c r="A773" s="40" t="s">
        <v>678</v>
      </c>
      <c r="B773" s="282">
        <v>20</v>
      </c>
      <c r="C773" s="115"/>
      <c r="D773" s="115"/>
      <c r="E773" s="115"/>
      <c r="G773" s="41" t="s">
        <v>2043</v>
      </c>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row>
    <row r="774" spans="1:53" ht="15.75" customHeight="1">
      <c r="A774" s="40" t="s">
        <v>681</v>
      </c>
      <c r="B774" s="282">
        <v>179</v>
      </c>
      <c r="C774" s="115"/>
      <c r="D774" s="74" t="s">
        <v>2045</v>
      </c>
      <c r="E774" s="115"/>
      <c r="G774" s="74" t="s">
        <v>2044</v>
      </c>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row>
    <row r="775" spans="1:53" ht="15.75" customHeight="1">
      <c r="A775" s="40" t="s">
        <v>683</v>
      </c>
      <c r="B775" s="282">
        <v>1</v>
      </c>
      <c r="C775" s="115"/>
      <c r="D775" s="74"/>
      <c r="E775" s="115">
        <v>5</v>
      </c>
      <c r="G775" s="74" t="s">
        <v>735</v>
      </c>
      <c r="H775" s="115">
        <v>1</v>
      </c>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row>
    <row r="776" spans="1:53" ht="15.75" customHeight="1">
      <c r="A776" s="40" t="s">
        <v>684</v>
      </c>
      <c r="B776" s="282">
        <v>1</v>
      </c>
      <c r="C776" s="115"/>
      <c r="D776" s="74">
        <v>3270</v>
      </c>
      <c r="E776" s="115">
        <v>5</v>
      </c>
      <c r="F776" s="41" t="s">
        <v>2184</v>
      </c>
      <c r="G776" s="74">
        <v>39</v>
      </c>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row>
    <row r="777" spans="1:53" ht="15.75" customHeight="1">
      <c r="B777" s="282">
        <v>2</v>
      </c>
      <c r="C777" s="115"/>
      <c r="D777" s="115">
        <v>3270</v>
      </c>
      <c r="E777" s="115">
        <v>4</v>
      </c>
      <c r="F777" s="41" t="s">
        <v>2039</v>
      </c>
      <c r="G777" s="115">
        <v>39</v>
      </c>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row>
    <row r="778" spans="1:53" ht="15.75" customHeight="1">
      <c r="A778" s="40"/>
      <c r="B778" s="282">
        <v>3</v>
      </c>
      <c r="C778" s="115"/>
      <c r="D778" s="115">
        <v>3180</v>
      </c>
      <c r="E778" s="115">
        <v>18</v>
      </c>
      <c r="F778" s="41" t="s">
        <v>2040</v>
      </c>
      <c r="G778" s="41" t="s">
        <v>2393</v>
      </c>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row>
    <row r="779" spans="1:53" ht="15.75" customHeight="1">
      <c r="A779" s="40"/>
      <c r="B779" s="282">
        <v>4</v>
      </c>
      <c r="C779" s="115"/>
      <c r="D779" s="115">
        <v>2790</v>
      </c>
      <c r="E779" s="115">
        <v>-1</v>
      </c>
      <c r="F779" s="41" t="s">
        <v>2482</v>
      </c>
      <c r="G779" s="41" t="s">
        <v>2388</v>
      </c>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row>
    <row r="780" spans="1:53" ht="15.75" customHeight="1">
      <c r="A780" s="40"/>
      <c r="B780" s="282">
        <v>5</v>
      </c>
      <c r="C780" s="115"/>
      <c r="D780" s="115">
        <v>3500</v>
      </c>
      <c r="E780" s="115">
        <v>35</v>
      </c>
      <c r="F780" s="41" t="s">
        <v>735</v>
      </c>
      <c r="G780" s="41" t="s">
        <v>2482</v>
      </c>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row>
    <row r="781" spans="1:53" ht="15.75" customHeight="1">
      <c r="A781" s="40" t="s">
        <v>456</v>
      </c>
      <c r="B781" s="78" t="s">
        <v>2714</v>
      </c>
      <c r="C781" s="115"/>
      <c r="D781" s="80" t="s">
        <v>2715</v>
      </c>
      <c r="E781" s="115"/>
      <c r="G781" s="41" t="s">
        <v>2319</v>
      </c>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row>
    <row r="782" spans="1:53" ht="15.75" customHeight="1">
      <c r="A782" s="40" t="s">
        <v>693</v>
      </c>
      <c r="B782" s="78">
        <v>1</v>
      </c>
      <c r="C782" s="115"/>
      <c r="D782" s="115">
        <v>3000</v>
      </c>
      <c r="E782" s="115">
        <v>1</v>
      </c>
      <c r="F782" s="41" t="s">
        <v>632</v>
      </c>
      <c r="G782" s="74">
        <v>38</v>
      </c>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row>
    <row r="783" spans="1:53" ht="15.75" customHeight="1">
      <c r="A783" s="40" t="s">
        <v>695</v>
      </c>
      <c r="B783" s="78"/>
      <c r="C783" s="115"/>
      <c r="D783" s="115"/>
      <c r="E783" s="80" t="s">
        <v>698</v>
      </c>
      <c r="F783" s="74" t="s">
        <v>697</v>
      </c>
      <c r="G783" s="74" t="s">
        <v>2049</v>
      </c>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row>
    <row r="784" spans="1:53" ht="15.75" customHeight="1">
      <c r="A784" s="40" t="s">
        <v>700</v>
      </c>
      <c r="B784" s="78" t="s">
        <v>759</v>
      </c>
      <c r="C784" s="115"/>
      <c r="D784" s="115"/>
      <c r="E784" s="80"/>
      <c r="F784" s="74"/>
      <c r="G784" s="74"/>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row>
    <row r="785" spans="1:53" ht="15.75" customHeight="1">
      <c r="A785" s="40" t="s">
        <v>702</v>
      </c>
      <c r="B785" s="78">
        <v>1</v>
      </c>
      <c r="C785" s="115"/>
      <c r="D785" s="115">
        <v>1550</v>
      </c>
      <c r="E785" s="80"/>
      <c r="F785" s="74"/>
      <c r="G785" s="74">
        <v>31</v>
      </c>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row>
    <row r="786" spans="1:53" ht="15.75" customHeight="1">
      <c r="A786" s="40"/>
      <c r="B786" s="78">
        <v>2</v>
      </c>
      <c r="C786" s="115"/>
      <c r="D786" s="115">
        <v>1930</v>
      </c>
      <c r="E786" s="80"/>
      <c r="F786" s="74"/>
      <c r="G786" s="74" t="s">
        <v>732</v>
      </c>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row>
    <row r="787" spans="1:53" ht="15.75" customHeight="1">
      <c r="A787" s="40" t="s">
        <v>705</v>
      </c>
      <c r="B787" s="461">
        <v>1</v>
      </c>
      <c r="C787" s="115"/>
      <c r="D787" s="14">
        <v>2380</v>
      </c>
      <c r="F787" s="504" t="s">
        <v>2716</v>
      </c>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row>
    <row r="788" spans="1:53" ht="15.75" customHeight="1">
      <c r="A788" s="40"/>
      <c r="B788" s="461">
        <v>2</v>
      </c>
      <c r="C788" s="115"/>
      <c r="D788" s="14">
        <v>3510</v>
      </c>
      <c r="E788" s="115"/>
      <c r="F788" s="504" t="s">
        <v>2717</v>
      </c>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row>
    <row r="789" spans="1:53" ht="15.75" customHeight="1">
      <c r="B789" s="461">
        <v>3</v>
      </c>
      <c r="C789" s="115"/>
      <c r="D789" s="14">
        <v>3635</v>
      </c>
      <c r="E789" s="115"/>
      <c r="F789" s="504" t="s">
        <v>2718</v>
      </c>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row>
    <row r="790" spans="1:53" ht="15.75" customHeight="1">
      <c r="A790" s="40"/>
      <c r="B790" s="461">
        <v>4</v>
      </c>
      <c r="C790" s="115"/>
      <c r="D790" s="14">
        <v>2305</v>
      </c>
      <c r="E790" s="115"/>
      <c r="F790" s="504" t="s">
        <v>2719</v>
      </c>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row>
    <row r="791" spans="1:53" ht="15.75" customHeight="1">
      <c r="A791" s="40"/>
      <c r="B791" s="461">
        <v>5</v>
      </c>
      <c r="D791" s="14">
        <v>2720</v>
      </c>
      <c r="F791" s="504" t="s">
        <v>2716</v>
      </c>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row>
    <row r="792" spans="1:53" ht="15.75" customHeight="1">
      <c r="A792" s="40"/>
      <c r="B792" s="461">
        <v>6</v>
      </c>
      <c r="D792" s="14">
        <v>665</v>
      </c>
      <c r="F792" s="504" t="s">
        <v>2720</v>
      </c>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row>
    <row r="793" spans="1:53" ht="15.75" customHeight="1">
      <c r="A793" s="40"/>
      <c r="B793" s="461">
        <v>7</v>
      </c>
      <c r="D793" s="14">
        <v>2650</v>
      </c>
      <c r="F793" s="504" t="s">
        <v>2721</v>
      </c>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row>
    <row r="794" spans="1:53" ht="15.75" customHeight="1">
      <c r="A794" s="40"/>
      <c r="B794" s="461">
        <v>8</v>
      </c>
      <c r="D794" s="14">
        <v>3620</v>
      </c>
      <c r="F794" s="504" t="s">
        <v>2717</v>
      </c>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row>
    <row r="795" spans="1:53" ht="15.75" customHeight="1">
      <c r="A795" s="40"/>
      <c r="B795" s="461">
        <v>9</v>
      </c>
      <c r="D795" s="14">
        <v>1500</v>
      </c>
      <c r="F795" s="504" t="s">
        <v>2722</v>
      </c>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row>
    <row r="796" spans="1:53" ht="15.75" customHeight="1">
      <c r="A796" s="40"/>
      <c r="B796" s="461">
        <v>10</v>
      </c>
      <c r="D796" s="14">
        <v>3380</v>
      </c>
      <c r="F796" s="504" t="s">
        <v>2723</v>
      </c>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row>
    <row r="797" spans="1:53" ht="15.75" customHeight="1">
      <c r="A797" s="40"/>
      <c r="B797" s="461">
        <v>11</v>
      </c>
      <c r="D797" s="14">
        <v>3500</v>
      </c>
      <c r="F797" s="504" t="s">
        <v>2724</v>
      </c>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row>
    <row r="798" spans="1:53" ht="15.75" customHeight="1">
      <c r="A798" s="40"/>
      <c r="B798" s="461">
        <v>12</v>
      </c>
      <c r="D798" s="14">
        <v>1565</v>
      </c>
      <c r="F798" s="504" t="s">
        <v>2725</v>
      </c>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row>
    <row r="799" spans="1:53" ht="15.75" customHeight="1">
      <c r="B799" s="461">
        <v>13</v>
      </c>
      <c r="D799" s="14">
        <v>2400</v>
      </c>
      <c r="F799" s="504" t="s">
        <v>2726</v>
      </c>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row>
    <row r="800" spans="1:53" ht="15.75" customHeight="1">
      <c r="A800" s="40"/>
      <c r="B800" s="461">
        <v>14</v>
      </c>
      <c r="D800" s="14">
        <v>1000</v>
      </c>
      <c r="F800" s="504" t="s">
        <v>2727</v>
      </c>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row>
    <row r="801" spans="1:53" ht="15.75" customHeight="1">
      <c r="A801" s="40" t="s">
        <v>710</v>
      </c>
      <c r="B801" s="461">
        <v>1</v>
      </c>
      <c r="E801">
        <v>7</v>
      </c>
      <c r="F801" s="115">
        <v>32</v>
      </c>
      <c r="G801" s="115">
        <v>33</v>
      </c>
      <c r="H801" s="80" t="s">
        <v>2357</v>
      </c>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row>
    <row r="802" spans="1:53" ht="15.75" customHeight="1">
      <c r="A802" s="40" t="s">
        <v>711</v>
      </c>
      <c r="B802" s="78" t="s">
        <v>759</v>
      </c>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row>
    <row r="803" spans="1:53" ht="15.75" customHeight="1">
      <c r="A803" s="40" t="s">
        <v>714</v>
      </c>
      <c r="B803" s="461">
        <v>1</v>
      </c>
      <c r="D803" s="14">
        <v>2890</v>
      </c>
      <c r="E803">
        <v>3</v>
      </c>
      <c r="F803" s="115">
        <v>37</v>
      </c>
      <c r="G803" s="504" t="s">
        <v>715</v>
      </c>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row>
    <row r="804" spans="1:53" ht="15.75" customHeight="1">
      <c r="A804" s="40" t="s">
        <v>718</v>
      </c>
      <c r="B804" s="461" t="s">
        <v>2728</v>
      </c>
      <c r="C804" s="80" t="s">
        <v>2729</v>
      </c>
      <c r="D804" s="14" t="s">
        <v>2730</v>
      </c>
      <c r="F804" s="41" t="s">
        <v>2731</v>
      </c>
      <c r="G804" s="504" t="s">
        <v>2732</v>
      </c>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row>
    <row r="805" spans="1:53" ht="15.75" customHeight="1">
      <c r="A805" s="40"/>
      <c r="B805" s="461" t="s">
        <v>2733</v>
      </c>
      <c r="C805" s="80" t="s">
        <v>2734</v>
      </c>
      <c r="D805" s="14" t="s">
        <v>2735</v>
      </c>
      <c r="F805" s="41" t="s">
        <v>2736</v>
      </c>
      <c r="G805" s="504" t="s">
        <v>2737</v>
      </c>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row>
    <row r="806" spans="1:53" ht="15.75" customHeight="1">
      <c r="A806" s="40" t="s">
        <v>722</v>
      </c>
      <c r="B806" s="462">
        <v>1</v>
      </c>
      <c r="D806">
        <v>3660</v>
      </c>
      <c r="G806" s="41" t="s">
        <v>1024</v>
      </c>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row>
    <row r="807" spans="1:53" ht="15.75" customHeight="1">
      <c r="B807" s="463">
        <v>2</v>
      </c>
      <c r="D807">
        <v>2915</v>
      </c>
      <c r="G807" s="115">
        <v>37</v>
      </c>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row>
    <row r="808" spans="1:53" ht="15.75" customHeight="1">
      <c r="A808" s="40"/>
      <c r="B808" s="462">
        <v>3</v>
      </c>
      <c r="D808" s="14">
        <v>3110</v>
      </c>
      <c r="G808" s="504" t="s">
        <v>2151</v>
      </c>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row>
    <row r="809" spans="1:53" ht="15.75" customHeight="1">
      <c r="A809" s="40"/>
      <c r="B809" s="463">
        <v>4</v>
      </c>
      <c r="C809" s="93"/>
      <c r="D809" s="93">
        <v>3365</v>
      </c>
      <c r="E809" s="93"/>
      <c r="F809" s="505"/>
      <c r="G809" s="505" t="s">
        <v>2196</v>
      </c>
      <c r="H809" s="93"/>
      <c r="I809" s="93"/>
      <c r="J809" s="93"/>
      <c r="K809" s="93"/>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row>
    <row r="810" spans="1:53" ht="15.75" customHeight="1">
      <c r="A810" s="40"/>
      <c r="B810" s="462">
        <v>5</v>
      </c>
      <c r="C810" s="14"/>
      <c r="D810" s="14">
        <v>4170</v>
      </c>
      <c r="E810" s="69"/>
      <c r="F810" s="504"/>
      <c r="G810" s="504" t="s">
        <v>2081</v>
      </c>
      <c r="H810" s="94"/>
      <c r="I810" s="14"/>
      <c r="J810" s="14"/>
      <c r="K810" s="14"/>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row>
    <row r="811" spans="1:53" ht="15.75" customHeight="1">
      <c r="A811" s="40"/>
      <c r="B811" s="463">
        <v>6</v>
      </c>
      <c r="C811" s="14"/>
      <c r="D811" s="14">
        <v>2820</v>
      </c>
      <c r="E811" s="14"/>
      <c r="F811" s="504"/>
      <c r="G811" s="504" t="s">
        <v>2184</v>
      </c>
      <c r="H811" s="94"/>
      <c r="I811" s="14"/>
      <c r="J811" s="14"/>
      <c r="K811" s="14"/>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row>
    <row r="812" spans="1:53" ht="15.75" customHeight="1">
      <c r="A812" s="40"/>
      <c r="B812" s="462">
        <v>7</v>
      </c>
      <c r="C812" s="14"/>
      <c r="D812" s="14">
        <v>3150</v>
      </c>
      <c r="E812" s="14"/>
      <c r="F812" s="504"/>
      <c r="G812" s="504">
        <v>39</v>
      </c>
      <c r="H812" s="94"/>
      <c r="I812" s="14"/>
      <c r="J812" s="14"/>
      <c r="K812" s="14"/>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row>
    <row r="813" spans="1:53" ht="15.75" customHeight="1">
      <c r="A813" s="40"/>
      <c r="B813" s="463">
        <v>8</v>
      </c>
      <c r="C813" s="14"/>
      <c r="D813" s="14">
        <v>2410</v>
      </c>
      <c r="E813" s="69"/>
      <c r="F813" s="504"/>
      <c r="G813" s="504" t="s">
        <v>1142</v>
      </c>
      <c r="H813" s="94"/>
      <c r="I813" s="14"/>
      <c r="J813" s="14"/>
      <c r="K813" s="14"/>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row>
    <row r="814" spans="1:53" ht="15.75" customHeight="1">
      <c r="A814" s="40"/>
      <c r="B814" s="462">
        <v>9</v>
      </c>
      <c r="C814" s="14"/>
      <c r="D814" s="14">
        <v>3840</v>
      </c>
      <c r="E814" s="14"/>
      <c r="F814" s="504"/>
      <c r="G814" s="504" t="s">
        <v>2169</v>
      </c>
      <c r="H814" s="94"/>
      <c r="I814" s="14"/>
      <c r="J814" s="14"/>
      <c r="K814" s="14"/>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row>
    <row r="815" spans="1:53" ht="15.75" customHeight="1">
      <c r="A815" s="40"/>
      <c r="B815" s="463">
        <v>10</v>
      </c>
      <c r="C815" s="14"/>
      <c r="D815" s="14">
        <v>3335</v>
      </c>
      <c r="E815" s="14"/>
      <c r="F815" s="504"/>
      <c r="G815" s="504" t="s">
        <v>2030</v>
      </c>
      <c r="H815" s="94"/>
      <c r="I815" s="14"/>
      <c r="J815" s="14"/>
      <c r="K815" s="14"/>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row>
    <row r="816" spans="1:53" ht="15.75" customHeight="1">
      <c r="A816" s="40"/>
      <c r="B816" s="462">
        <v>11</v>
      </c>
      <c r="C816" s="14"/>
      <c r="D816" s="14">
        <v>3590</v>
      </c>
      <c r="E816" s="14"/>
      <c r="F816" s="504"/>
      <c r="G816" s="504" t="s">
        <v>2421</v>
      </c>
      <c r="H816" s="94"/>
      <c r="I816" s="14"/>
      <c r="J816" s="14"/>
      <c r="K816" s="14"/>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row>
    <row r="817" spans="1:53" ht="15.75" customHeight="1">
      <c r="A817" s="40"/>
      <c r="B817" s="463">
        <v>12</v>
      </c>
      <c r="C817" s="14"/>
      <c r="D817" s="14">
        <v>3510</v>
      </c>
      <c r="E817" s="14"/>
      <c r="F817" s="504"/>
      <c r="G817" s="504" t="s">
        <v>659</v>
      </c>
      <c r="H817" s="94"/>
      <c r="I817" s="14"/>
      <c r="J817" s="14"/>
      <c r="K817" s="14"/>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row>
    <row r="818" spans="1:53" ht="15.75" customHeight="1">
      <c r="A818" s="40"/>
      <c r="B818" s="462">
        <v>13</v>
      </c>
      <c r="C818" s="14"/>
      <c r="D818" s="14">
        <v>4530</v>
      </c>
      <c r="E818" s="14"/>
      <c r="F818" s="504"/>
      <c r="G818" s="504" t="s">
        <v>1024</v>
      </c>
      <c r="H818" s="94"/>
      <c r="I818" s="14"/>
      <c r="J818" s="14"/>
      <c r="K818" s="14"/>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row>
    <row r="819" spans="1:53" ht="15.75" customHeight="1">
      <c r="B819" s="463">
        <v>14</v>
      </c>
      <c r="C819" s="14"/>
      <c r="D819" s="14">
        <v>3550</v>
      </c>
      <c r="E819" s="14"/>
      <c r="F819" s="504"/>
      <c r="G819" s="504" t="s">
        <v>659</v>
      </c>
      <c r="H819" s="94"/>
      <c r="I819" s="14"/>
      <c r="J819" s="14"/>
      <c r="K819" s="14"/>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row>
    <row r="820" spans="1:53" ht="15.75" customHeight="1">
      <c r="A820" s="40"/>
      <c r="B820" s="462">
        <v>15</v>
      </c>
      <c r="C820" s="14"/>
      <c r="D820" s="14">
        <v>3630</v>
      </c>
      <c r="E820" s="14"/>
      <c r="F820" s="504"/>
      <c r="G820" s="504" t="s">
        <v>1247</v>
      </c>
      <c r="H820" s="94"/>
      <c r="I820" s="14"/>
      <c r="J820" s="14"/>
      <c r="K820" s="14"/>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row>
    <row r="821" spans="1:53" ht="15.75" customHeight="1">
      <c r="A821" s="40"/>
      <c r="B821" s="463">
        <v>16</v>
      </c>
      <c r="C821" s="14"/>
      <c r="D821" s="14">
        <v>2740</v>
      </c>
      <c r="E821" s="69"/>
      <c r="F821" s="504"/>
      <c r="G821" s="504">
        <v>38</v>
      </c>
      <c r="H821" s="94"/>
      <c r="I821" s="14"/>
      <c r="J821" s="14"/>
      <c r="K821" s="14"/>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row>
    <row r="822" spans="1:53" ht="15.75" customHeight="1">
      <c r="A822" s="40"/>
      <c r="B822" s="462">
        <v>17</v>
      </c>
      <c r="C822" s="14"/>
      <c r="D822" s="14">
        <v>3375</v>
      </c>
      <c r="E822" s="14"/>
      <c r="F822" s="504"/>
      <c r="G822" s="504" t="s">
        <v>2421</v>
      </c>
      <c r="H822" s="94"/>
      <c r="I822" s="14"/>
      <c r="J822" s="14"/>
      <c r="K822" s="14"/>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row>
    <row r="823" spans="1:53" ht="15.75" customHeight="1">
      <c r="A823" s="40"/>
      <c r="B823" s="463">
        <v>18</v>
      </c>
      <c r="C823" s="14"/>
      <c r="D823" s="14">
        <v>3260</v>
      </c>
      <c r="E823" s="69"/>
      <c r="F823" s="504"/>
      <c r="G823" s="504" t="s">
        <v>2039</v>
      </c>
      <c r="H823" s="94"/>
      <c r="I823" s="14"/>
      <c r="J823" s="14"/>
      <c r="K823" s="14"/>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row>
    <row r="824" spans="1:53" ht="15.75" customHeight="1">
      <c r="A824" s="40"/>
      <c r="B824" s="462">
        <v>19</v>
      </c>
      <c r="C824" s="115"/>
      <c r="D824" s="115">
        <v>3630</v>
      </c>
      <c r="E824" s="115"/>
      <c r="G824" s="41" t="s">
        <v>2388</v>
      </c>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row>
    <row r="825" spans="1:53" ht="15.75" customHeight="1">
      <c r="B825" s="463">
        <v>20</v>
      </c>
      <c r="C825" s="115"/>
      <c r="D825" s="115">
        <v>3720</v>
      </c>
      <c r="E825" s="115"/>
      <c r="G825" s="41" t="s">
        <v>2081</v>
      </c>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row>
    <row r="826" spans="1:53" ht="15.75" customHeight="1">
      <c r="A826" s="40"/>
      <c r="B826" s="462">
        <v>21</v>
      </c>
      <c r="C826" s="115"/>
      <c r="D826" s="115">
        <v>3310</v>
      </c>
      <c r="E826" s="115"/>
      <c r="G826" s="41" t="s">
        <v>2169</v>
      </c>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row>
    <row r="827" spans="1:53" ht="15.75" customHeight="1">
      <c r="A827" s="40"/>
      <c r="B827" s="463">
        <v>22</v>
      </c>
      <c r="C827" s="115"/>
      <c r="D827" s="115">
        <v>2620</v>
      </c>
      <c r="E827" s="115"/>
      <c r="G827" s="115">
        <v>37</v>
      </c>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row>
    <row r="828" spans="1:53" ht="15.75" customHeight="1">
      <c r="A828" s="40"/>
      <c r="B828" s="462">
        <v>23</v>
      </c>
      <c r="C828" s="115"/>
      <c r="D828" s="115">
        <v>1850</v>
      </c>
      <c r="E828" s="115"/>
      <c r="G828" s="115">
        <v>30</v>
      </c>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row>
    <row r="829" spans="1:53" ht="15.75" customHeight="1">
      <c r="A829" s="40"/>
      <c r="B829" s="463">
        <v>24</v>
      </c>
      <c r="C829" s="115"/>
      <c r="D829" s="115">
        <v>3130</v>
      </c>
      <c r="E829" s="115"/>
      <c r="G829" s="41" t="s">
        <v>2169</v>
      </c>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row>
    <row r="830" spans="1:53" ht="15.75" customHeight="1">
      <c r="A830" s="40"/>
      <c r="B830" s="462">
        <v>25</v>
      </c>
      <c r="C830" s="115"/>
      <c r="D830" s="115">
        <v>1965</v>
      </c>
      <c r="E830" s="115"/>
      <c r="G830" s="115">
        <v>35</v>
      </c>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row>
    <row r="831" spans="1:53" ht="15.75" customHeight="1">
      <c r="A831" s="40"/>
      <c r="B831" s="463">
        <v>26</v>
      </c>
      <c r="C831" s="115"/>
      <c r="D831" s="115">
        <v>3030</v>
      </c>
      <c r="E831" s="115"/>
      <c r="G831" s="41" t="s">
        <v>2039</v>
      </c>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row>
    <row r="832" spans="1:53" ht="15.75" customHeight="1">
      <c r="A832" s="40"/>
      <c r="B832" s="462">
        <v>27</v>
      </c>
      <c r="C832" s="115"/>
      <c r="D832" s="115">
        <v>3125</v>
      </c>
      <c r="E832" s="115"/>
      <c r="G832" s="115">
        <v>40</v>
      </c>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row>
    <row r="833" spans="1:53" ht="15.75" customHeight="1">
      <c r="A833" s="40"/>
      <c r="B833" s="463">
        <v>28</v>
      </c>
      <c r="C833" s="115"/>
      <c r="D833" s="115">
        <v>2880</v>
      </c>
      <c r="E833" s="115"/>
      <c r="G833" s="41" t="s">
        <v>993</v>
      </c>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row>
    <row r="834" spans="1:53" ht="15.75" customHeight="1">
      <c r="B834" s="462">
        <v>29</v>
      </c>
      <c r="C834" s="115"/>
      <c r="D834" s="115">
        <v>3355</v>
      </c>
      <c r="E834" s="115"/>
      <c r="G834" s="41" t="s">
        <v>2078</v>
      </c>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row>
    <row r="835" spans="1:53" ht="15.75" customHeight="1">
      <c r="A835" s="40"/>
      <c r="B835" s="463">
        <v>30</v>
      </c>
      <c r="C835" s="115"/>
      <c r="D835" s="115">
        <v>3225</v>
      </c>
      <c r="E835" s="115"/>
      <c r="G835" s="41" t="s">
        <v>1247</v>
      </c>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row>
    <row r="836" spans="1:53" ht="15.75" customHeight="1">
      <c r="A836" s="40"/>
      <c r="B836" s="462">
        <v>31</v>
      </c>
      <c r="C836" s="115"/>
      <c r="D836" s="115">
        <v>2745</v>
      </c>
      <c r="E836" s="115"/>
      <c r="G836" s="115">
        <v>38</v>
      </c>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row>
    <row r="837" spans="1:53" ht="15.75" customHeight="1">
      <c r="A837" s="40"/>
      <c r="B837" s="463">
        <v>32</v>
      </c>
      <c r="C837" s="115"/>
      <c r="D837" s="115">
        <v>3215</v>
      </c>
      <c r="E837" s="115"/>
      <c r="G837" s="115">
        <v>39</v>
      </c>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row>
    <row r="838" spans="1:53" ht="15.75" customHeight="1">
      <c r="A838" s="40"/>
      <c r="B838" s="462">
        <v>33</v>
      </c>
      <c r="C838" s="115"/>
      <c r="D838" s="115">
        <v>3465</v>
      </c>
      <c r="E838" s="115"/>
      <c r="G838" s="115">
        <v>40</v>
      </c>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row>
    <row r="839" spans="1:53" ht="15.75" customHeight="1">
      <c r="A839" s="40"/>
      <c r="B839" s="463">
        <v>34</v>
      </c>
      <c r="C839" s="115"/>
      <c r="D839" s="115">
        <v>3490</v>
      </c>
      <c r="E839" s="115"/>
      <c r="G839" s="41" t="s">
        <v>2196</v>
      </c>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row>
    <row r="840" spans="1:53" ht="15.75" customHeight="1">
      <c r="A840" s="40"/>
      <c r="B840" s="462">
        <v>35</v>
      </c>
      <c r="C840" s="115"/>
      <c r="D840" s="115">
        <v>3720</v>
      </c>
      <c r="E840" s="115"/>
      <c r="G840" s="41" t="s">
        <v>2184</v>
      </c>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row>
    <row r="841" spans="1:53" ht="15.75" customHeight="1">
      <c r="B841" s="463">
        <v>36</v>
      </c>
      <c r="C841" s="115"/>
      <c r="D841" s="115">
        <v>2650</v>
      </c>
      <c r="E841" s="115"/>
      <c r="G841" s="41" t="s">
        <v>2124</v>
      </c>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row>
    <row r="842" spans="1:53" ht="15.75" customHeight="1">
      <c r="A842" s="40"/>
      <c r="B842" s="462">
        <v>37</v>
      </c>
      <c r="C842" s="115"/>
      <c r="D842" s="115">
        <v>3385</v>
      </c>
      <c r="E842" s="115"/>
      <c r="G842" s="41" t="s">
        <v>2081</v>
      </c>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row>
    <row r="843" spans="1:53" ht="15.75" customHeight="1">
      <c r="A843" s="40" t="s">
        <v>724</v>
      </c>
      <c r="B843" s="78" t="s">
        <v>2738</v>
      </c>
      <c r="D843" s="78" t="s">
        <v>759</v>
      </c>
      <c r="E843" s="115"/>
      <c r="G843" s="41" t="s">
        <v>2058</v>
      </c>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row>
    <row r="844" spans="1:53" ht="15.75" customHeight="1">
      <c r="A844" s="28" t="s">
        <v>726</v>
      </c>
      <c r="B844" s="78" t="s">
        <v>2739</v>
      </c>
      <c r="C844" s="84" t="s">
        <v>759</v>
      </c>
      <c r="D844" s="115">
        <v>3130</v>
      </c>
      <c r="E844" s="115"/>
      <c r="G844" s="41" t="s">
        <v>2059</v>
      </c>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row>
    <row r="845" spans="1:53" ht="15.75" customHeight="1">
      <c r="A845" s="40" t="s">
        <v>192</v>
      </c>
      <c r="B845" s="78" t="s">
        <v>1281</v>
      </c>
      <c r="C845" s="115"/>
      <c r="D845" s="115">
        <v>3180</v>
      </c>
      <c r="E845" s="115"/>
      <c r="F845" s="41" t="s">
        <v>632</v>
      </c>
      <c r="G845" s="41" t="s">
        <v>632</v>
      </c>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row>
    <row r="846" spans="1:53" ht="15.75" customHeight="1">
      <c r="B846" s="78" t="s">
        <v>2740</v>
      </c>
      <c r="C846" s="115"/>
      <c r="D846" s="115">
        <v>2950</v>
      </c>
      <c r="E846" s="115"/>
      <c r="F846" s="41" t="s">
        <v>2040</v>
      </c>
      <c r="G846" s="41" t="s">
        <v>2184</v>
      </c>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row>
    <row r="847" spans="1:53" ht="15.75" customHeight="1">
      <c r="A847" s="40" t="s">
        <v>731</v>
      </c>
      <c r="B847" s="78" t="s">
        <v>1281</v>
      </c>
      <c r="D847" s="41" t="s">
        <v>759</v>
      </c>
      <c r="E847" s="115">
        <v>10</v>
      </c>
      <c r="F847" s="41" t="s">
        <v>732</v>
      </c>
      <c r="G847" s="41">
        <v>35</v>
      </c>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row>
    <row r="848" spans="1:53" ht="15.75" customHeight="1">
      <c r="A848" s="40" t="s">
        <v>734</v>
      </c>
      <c r="B848" s="78" t="s">
        <v>1281</v>
      </c>
      <c r="D848" s="41">
        <v>3130</v>
      </c>
      <c r="E848" s="115">
        <v>16</v>
      </c>
      <c r="F848" s="41" t="s">
        <v>735</v>
      </c>
      <c r="G848" s="41">
        <v>38</v>
      </c>
      <c r="H848" s="115"/>
      <c r="I848" s="115"/>
      <c r="J848" s="41" t="s">
        <v>2357</v>
      </c>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row>
    <row r="849" spans="1:53" ht="15.75" customHeight="1">
      <c r="A849" s="40" t="s">
        <v>736</v>
      </c>
      <c r="B849" s="78" t="s">
        <v>759</v>
      </c>
      <c r="D849" s="41"/>
      <c r="E849" s="115"/>
      <c r="F849" s="41"/>
      <c r="G849" s="41"/>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row>
    <row r="850" spans="1:53" ht="15.75" customHeight="1">
      <c r="A850" s="40" t="s">
        <v>738</v>
      </c>
      <c r="B850" s="282" t="s">
        <v>759</v>
      </c>
      <c r="C850" s="115"/>
      <c r="D850" s="115"/>
      <c r="E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row>
    <row r="851" spans="1:53" ht="15.75" customHeight="1">
      <c r="A851" s="40" t="s">
        <v>742</v>
      </c>
      <c r="B851" s="78" t="s">
        <v>1281</v>
      </c>
      <c r="C851" s="115"/>
      <c r="D851" s="115"/>
      <c r="E851" s="115"/>
      <c r="G851" s="115">
        <v>38</v>
      </c>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row>
    <row r="852" spans="1:53" ht="15.75" customHeight="1">
      <c r="A852" s="40" t="s">
        <v>744</v>
      </c>
      <c r="B852" s="78" t="s">
        <v>1281</v>
      </c>
      <c r="C852" s="115"/>
      <c r="D852" s="115">
        <v>3470</v>
      </c>
      <c r="E852" s="41" t="s">
        <v>2741</v>
      </c>
      <c r="F852" s="115">
        <v>24</v>
      </c>
      <c r="G852" s="115">
        <v>41</v>
      </c>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row>
    <row r="853" spans="1:53" ht="15.75" customHeight="1">
      <c r="B853" s="78" t="s">
        <v>2740</v>
      </c>
      <c r="C853" s="115"/>
      <c r="D853" s="115">
        <v>3185</v>
      </c>
      <c r="E853" s="41" t="s">
        <v>2742</v>
      </c>
      <c r="F853" s="115">
        <v>32</v>
      </c>
      <c r="G853" s="41" t="s">
        <v>2743</v>
      </c>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row>
    <row r="854" spans="1:53" ht="15.75" customHeight="1">
      <c r="A854" s="40" t="s">
        <v>747</v>
      </c>
      <c r="B854" s="78" t="s">
        <v>759</v>
      </c>
      <c r="C854" s="41"/>
      <c r="D854" s="115"/>
      <c r="E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row>
    <row r="855" spans="1:53" ht="15.75" customHeight="1">
      <c r="A855" s="40" t="s">
        <v>751</v>
      </c>
      <c r="B855" s="78" t="s">
        <v>1281</v>
      </c>
      <c r="C855" s="115"/>
      <c r="D855" s="115">
        <v>3545</v>
      </c>
      <c r="E855" s="115">
        <v>0</v>
      </c>
      <c r="F855" s="115">
        <v>39</v>
      </c>
      <c r="G855" s="115">
        <v>39</v>
      </c>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row>
    <row r="856" spans="1:53" ht="15.75" customHeight="1">
      <c r="A856" s="40" t="s">
        <v>752</v>
      </c>
      <c r="B856" s="78" t="s">
        <v>1281</v>
      </c>
      <c r="C856" s="115"/>
      <c r="D856" s="41" t="s">
        <v>759</v>
      </c>
      <c r="E856" s="115"/>
      <c r="G856" s="115">
        <v>40.6</v>
      </c>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row>
    <row r="857" spans="1:53" ht="15.75" customHeight="1">
      <c r="B857" s="78" t="s">
        <v>2740</v>
      </c>
      <c r="C857" s="115"/>
      <c r="D857" s="41" t="s">
        <v>759</v>
      </c>
      <c r="E857" s="115"/>
      <c r="G857" s="115">
        <v>36.4</v>
      </c>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row>
    <row r="858" spans="1:53" ht="15.75" customHeight="1">
      <c r="B858" s="78">
        <v>3</v>
      </c>
      <c r="C858" s="115"/>
      <c r="D858" s="41" t="s">
        <v>759</v>
      </c>
      <c r="E858" s="115"/>
      <c r="G858" s="115">
        <v>37</v>
      </c>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row>
    <row r="859" spans="1:53" ht="15.75" customHeight="1">
      <c r="A859" s="40"/>
      <c r="B859" s="78" t="s">
        <v>1153</v>
      </c>
      <c r="C859" s="115"/>
      <c r="D859" s="41" t="s">
        <v>759</v>
      </c>
      <c r="E859" s="115"/>
      <c r="G859" s="115">
        <v>35.6</v>
      </c>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row>
    <row r="860" spans="1:53" ht="15.75" customHeight="1">
      <c r="A860" s="40"/>
      <c r="B860" s="78" t="s">
        <v>1025</v>
      </c>
      <c r="C860" s="115"/>
      <c r="D860" s="41" t="s">
        <v>759</v>
      </c>
      <c r="E860" s="115"/>
      <c r="G860" s="115">
        <v>34.299999999999997</v>
      </c>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row>
    <row r="861" spans="1:53" ht="15.75" customHeight="1">
      <c r="A861" s="40"/>
      <c r="B861" s="78" t="s">
        <v>1009</v>
      </c>
      <c r="C861" s="115"/>
      <c r="D861" s="41" t="s">
        <v>759</v>
      </c>
      <c r="E861" s="115"/>
      <c r="G861" s="115">
        <v>34.4</v>
      </c>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row>
    <row r="862" spans="1:53" ht="15.75" customHeight="1">
      <c r="A862" s="40"/>
      <c r="B862" s="78" t="s">
        <v>892</v>
      </c>
      <c r="C862" s="115"/>
      <c r="D862" s="41" t="s">
        <v>759</v>
      </c>
      <c r="E862" s="115"/>
      <c r="G862" s="115">
        <v>34.4</v>
      </c>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row>
    <row r="863" spans="1:53" ht="15.75" customHeight="1">
      <c r="A863" s="40"/>
      <c r="B863" s="78" t="s">
        <v>810</v>
      </c>
      <c r="C863" s="115"/>
      <c r="D863" s="41" t="s">
        <v>759</v>
      </c>
      <c r="E863" s="115"/>
      <c r="G863" s="115">
        <v>33.6</v>
      </c>
      <c r="H863" s="115"/>
      <c r="I863" s="115"/>
      <c r="J863" s="115"/>
      <c r="K863" s="115"/>
      <c r="L863" s="115"/>
      <c r="M863" s="80"/>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row>
    <row r="864" spans="1:53" ht="15.75" customHeight="1">
      <c r="B864" s="78" t="s">
        <v>1193</v>
      </c>
      <c r="C864" s="115"/>
      <c r="D864" s="41" t="s">
        <v>759</v>
      </c>
      <c r="E864" s="115"/>
      <c r="G864" s="115">
        <v>33.4</v>
      </c>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row>
    <row r="865" spans="1:53" ht="15.75" customHeight="1">
      <c r="A865" s="40"/>
      <c r="B865" s="78" t="s">
        <v>1021</v>
      </c>
      <c r="C865" s="115"/>
      <c r="D865" s="41" t="s">
        <v>759</v>
      </c>
      <c r="E865" s="115"/>
      <c r="G865" s="115">
        <v>32.9</v>
      </c>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row>
    <row r="866" spans="1:53" ht="15.75" customHeight="1">
      <c r="A866" s="40"/>
      <c r="B866" s="78" t="s">
        <v>887</v>
      </c>
      <c r="C866" s="115"/>
      <c r="D866" s="41" t="s">
        <v>759</v>
      </c>
      <c r="E866" s="115"/>
      <c r="G866" s="115">
        <v>31.6</v>
      </c>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row>
    <row r="867" spans="1:53" ht="15.75" customHeight="1">
      <c r="A867" s="40"/>
      <c r="B867" s="78" t="s">
        <v>1278</v>
      </c>
      <c r="C867" s="115"/>
      <c r="D867" s="41" t="s">
        <v>759</v>
      </c>
      <c r="E867" s="115"/>
      <c r="G867" s="115">
        <v>32.700000000000003</v>
      </c>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row>
    <row r="868" spans="1:53" ht="15.75" customHeight="1">
      <c r="A868" s="40"/>
      <c r="B868" s="78" t="s">
        <v>1497</v>
      </c>
      <c r="C868" s="115"/>
      <c r="D868" s="41" t="s">
        <v>759</v>
      </c>
      <c r="E868" s="115"/>
      <c r="G868" s="115">
        <v>30.7</v>
      </c>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row>
    <row r="869" spans="1:53" ht="15.75" customHeight="1">
      <c r="A869" s="40"/>
      <c r="B869" s="78" t="s">
        <v>971</v>
      </c>
      <c r="C869" s="115"/>
      <c r="D869" s="41" t="s">
        <v>759</v>
      </c>
      <c r="E869" s="115"/>
      <c r="G869" s="115">
        <v>31.4</v>
      </c>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row>
    <row r="870" spans="1:53" ht="15.75" customHeight="1">
      <c r="A870" s="40"/>
      <c r="B870" s="78" t="s">
        <v>2744</v>
      </c>
      <c r="C870" s="115"/>
      <c r="D870" s="41" t="s">
        <v>759</v>
      </c>
      <c r="E870" s="115"/>
      <c r="G870" s="115">
        <v>30.1</v>
      </c>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row>
    <row r="871" spans="1:53" ht="15.75" customHeight="1">
      <c r="B871" s="78" t="s">
        <v>2745</v>
      </c>
      <c r="C871" s="115"/>
      <c r="D871" s="41" t="s">
        <v>759</v>
      </c>
      <c r="E871" s="115"/>
      <c r="G871" s="115">
        <v>29.4</v>
      </c>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row>
    <row r="872" spans="1:53" ht="15.75" customHeight="1">
      <c r="A872" s="40"/>
      <c r="B872" s="78" t="s">
        <v>2746</v>
      </c>
      <c r="C872" s="115"/>
      <c r="D872" s="41" t="s">
        <v>759</v>
      </c>
      <c r="E872" s="115"/>
      <c r="G872" s="115">
        <v>30</v>
      </c>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row>
    <row r="873" spans="1:53" ht="15.75" customHeight="1">
      <c r="A873" s="40"/>
      <c r="B873" s="78" t="s">
        <v>2747</v>
      </c>
      <c r="C873" s="115"/>
      <c r="D873" s="41" t="s">
        <v>759</v>
      </c>
      <c r="E873" s="115"/>
      <c r="G873" s="115">
        <v>26</v>
      </c>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row>
    <row r="874" spans="1:53" ht="15.75" customHeight="1">
      <c r="A874" s="40"/>
      <c r="B874" s="78" t="s">
        <v>2748</v>
      </c>
      <c r="C874" s="115"/>
      <c r="D874" s="41" t="s">
        <v>759</v>
      </c>
      <c r="E874" s="115"/>
      <c r="G874" s="115">
        <v>26.1</v>
      </c>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row>
    <row r="875" spans="1:53" ht="15.75" customHeight="1">
      <c r="A875" s="40" t="s">
        <v>757</v>
      </c>
      <c r="B875" s="78" t="s">
        <v>1281</v>
      </c>
      <c r="C875" s="115"/>
      <c r="D875" s="115">
        <v>1465</v>
      </c>
      <c r="E875" s="115"/>
      <c r="G875" s="41" t="s">
        <v>1529</v>
      </c>
      <c r="H875" s="41" t="s">
        <v>2357</v>
      </c>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row>
    <row r="876" spans="1:53" ht="15.75" customHeight="1">
      <c r="A876" s="40"/>
      <c r="B876" s="78" t="s">
        <v>2740</v>
      </c>
      <c r="C876" s="115"/>
      <c r="D876" s="115">
        <v>990</v>
      </c>
      <c r="E876" s="115"/>
      <c r="G876" s="41" t="s">
        <v>2497</v>
      </c>
      <c r="H876" s="41" t="s">
        <v>2357</v>
      </c>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row>
    <row r="877" spans="1:53" ht="15.75" customHeight="1">
      <c r="B877" s="78" t="s">
        <v>1029</v>
      </c>
      <c r="C877" s="115"/>
      <c r="D877" s="115">
        <v>1000</v>
      </c>
      <c r="E877" s="115"/>
      <c r="G877" s="41" t="s">
        <v>2497</v>
      </c>
      <c r="H877" s="41" t="s">
        <v>2357</v>
      </c>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row>
    <row r="878" spans="1:53" ht="15.75" customHeight="1">
      <c r="A878" s="40" t="s">
        <v>760</v>
      </c>
      <c r="B878" s="78" t="s">
        <v>1281</v>
      </c>
      <c r="C878" s="115"/>
      <c r="D878" s="41" t="s">
        <v>759</v>
      </c>
      <c r="E878" s="115"/>
      <c r="F878" s="41" t="s">
        <v>761</v>
      </c>
      <c r="G878" s="115">
        <v>39</v>
      </c>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row>
    <row r="879" spans="1:53" ht="15.75" customHeight="1">
      <c r="A879" s="40" t="s">
        <v>762</v>
      </c>
      <c r="B879" s="78" t="s">
        <v>2749</v>
      </c>
      <c r="C879" s="115"/>
      <c r="D879" s="41" t="s">
        <v>2067</v>
      </c>
      <c r="E879" s="115"/>
      <c r="G879" s="41" t="s">
        <v>2066</v>
      </c>
      <c r="H879" s="115">
        <v>9</v>
      </c>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row>
    <row r="880" spans="1:53" ht="15.75" customHeight="1">
      <c r="A880" s="40" t="s">
        <v>768</v>
      </c>
      <c r="B880" s="78" t="s">
        <v>2750</v>
      </c>
      <c r="C880" s="115"/>
      <c r="D880" s="41" t="s">
        <v>759</v>
      </c>
      <c r="E880" s="115"/>
      <c r="F880" s="74" t="s">
        <v>770</v>
      </c>
      <c r="G880" s="74" t="s">
        <v>2068</v>
      </c>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row>
    <row r="881" spans="1:53" ht="15.75" customHeight="1">
      <c r="A881" s="40" t="s">
        <v>772</v>
      </c>
      <c r="B881" s="78" t="s">
        <v>759</v>
      </c>
      <c r="C881" s="115"/>
      <c r="D881" s="115"/>
      <c r="E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row>
    <row r="882" spans="1:53" ht="15.75" customHeight="1">
      <c r="A882" s="40" t="s">
        <v>775</v>
      </c>
      <c r="B882" s="41">
        <v>1</v>
      </c>
      <c r="C882" s="115"/>
      <c r="D882" s="115">
        <v>2900</v>
      </c>
      <c r="E882" s="115"/>
      <c r="G882" s="115">
        <v>35</v>
      </c>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row>
    <row r="883" spans="1:53" ht="15.75" customHeight="1">
      <c r="B883" s="41">
        <v>2</v>
      </c>
      <c r="C883" s="115"/>
      <c r="D883" s="115">
        <v>2300</v>
      </c>
      <c r="E883" s="115"/>
      <c r="G883" s="115">
        <v>33</v>
      </c>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row>
    <row r="884" spans="1:53" ht="15.75" customHeight="1">
      <c r="A884" s="40"/>
      <c r="B884" s="41">
        <v>3</v>
      </c>
      <c r="C884" s="115"/>
      <c r="D884" s="115">
        <v>2600</v>
      </c>
      <c r="E884" s="115"/>
      <c r="G884" s="115">
        <v>36</v>
      </c>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row>
    <row r="885" spans="1:53" ht="15.75" customHeight="1">
      <c r="A885" s="40"/>
      <c r="B885" s="41">
        <v>4</v>
      </c>
      <c r="C885" s="115"/>
      <c r="D885" s="115">
        <v>1200</v>
      </c>
      <c r="E885" s="115"/>
      <c r="G885" s="115">
        <v>29</v>
      </c>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row>
    <row r="886" spans="1:53" ht="15.75" customHeight="1">
      <c r="A886" s="40"/>
      <c r="B886" s="41">
        <v>5</v>
      </c>
      <c r="C886" s="115"/>
      <c r="D886" s="115">
        <v>2100</v>
      </c>
      <c r="E886" s="115"/>
      <c r="G886" s="115">
        <v>29.5</v>
      </c>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row>
    <row r="887" spans="1:53" ht="15.75" customHeight="1">
      <c r="A887" s="40"/>
      <c r="B887" s="41">
        <v>6</v>
      </c>
      <c r="C887" s="115"/>
      <c r="D887" s="115">
        <v>2900</v>
      </c>
      <c r="E887" s="115"/>
      <c r="G887" s="115">
        <v>32.200000000000003</v>
      </c>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row>
    <row r="888" spans="1:53" ht="15.75" customHeight="1">
      <c r="A888" s="40"/>
      <c r="B888" s="78" t="s">
        <v>892</v>
      </c>
      <c r="C888" s="115"/>
      <c r="D888" s="115">
        <v>3000</v>
      </c>
      <c r="E888" s="115"/>
      <c r="G888" s="115">
        <v>36.5</v>
      </c>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row>
    <row r="889" spans="1:53" ht="15.75" customHeight="1">
      <c r="A889" s="40"/>
      <c r="B889" s="41">
        <v>8</v>
      </c>
      <c r="C889" s="115"/>
      <c r="D889" s="115">
        <v>2700</v>
      </c>
      <c r="E889" s="115"/>
      <c r="G889" s="115">
        <v>33.1</v>
      </c>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row>
    <row r="890" spans="1:53" ht="15.75" customHeight="1">
      <c r="A890" s="40"/>
      <c r="B890" s="41">
        <v>9</v>
      </c>
      <c r="C890" s="115"/>
      <c r="D890" s="115">
        <v>1700</v>
      </c>
      <c r="E890" s="115"/>
      <c r="G890" s="115">
        <v>30.4</v>
      </c>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row>
    <row r="891" spans="1:53" ht="15.75" customHeight="1">
      <c r="A891" s="40"/>
      <c r="B891" s="41">
        <v>10</v>
      </c>
      <c r="C891" s="115"/>
      <c r="D891" s="115">
        <v>2500</v>
      </c>
      <c r="E891" s="115"/>
      <c r="G891" s="115">
        <v>34</v>
      </c>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row>
    <row r="892" spans="1:53" ht="15.75" customHeight="1">
      <c r="A892" s="40"/>
      <c r="B892" s="41">
        <v>11</v>
      </c>
      <c r="C892" s="115"/>
      <c r="D892" s="115">
        <v>1500</v>
      </c>
      <c r="E892" s="115"/>
      <c r="G892" s="115">
        <v>28</v>
      </c>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row>
    <row r="893" spans="1:53" ht="15.75" customHeight="1">
      <c r="A893" s="40"/>
      <c r="B893" s="41" t="s">
        <v>1278</v>
      </c>
      <c r="C893" s="115"/>
      <c r="D893" s="115">
        <v>300</v>
      </c>
      <c r="E893" s="115"/>
      <c r="G893" s="115">
        <v>23.3</v>
      </c>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row>
    <row r="894" spans="1:53" ht="15.75" customHeight="1">
      <c r="A894" s="40"/>
      <c r="B894" s="41" t="s">
        <v>1497</v>
      </c>
      <c r="C894" s="115"/>
      <c r="D894" s="115">
        <v>3100</v>
      </c>
      <c r="E894" s="115"/>
      <c r="G894" s="115">
        <v>36.200000000000003</v>
      </c>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row>
    <row r="895" spans="1:53" ht="15.75" customHeight="1">
      <c r="A895" s="40"/>
      <c r="B895" s="41" t="s">
        <v>971</v>
      </c>
      <c r="C895" s="115"/>
      <c r="D895" s="115">
        <v>1900</v>
      </c>
      <c r="E895" s="115"/>
      <c r="G895" s="115">
        <v>33</v>
      </c>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row>
    <row r="896" spans="1:53" ht="15.75" customHeight="1">
      <c r="A896" s="40"/>
      <c r="B896" s="41" t="s">
        <v>2744</v>
      </c>
      <c r="C896" s="115"/>
      <c r="D896" s="115">
        <v>3000</v>
      </c>
      <c r="E896" s="115"/>
      <c r="G896" s="115">
        <v>35.4</v>
      </c>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row>
    <row r="897" spans="1:53" ht="15.75" customHeight="1">
      <c r="A897" s="40" t="s">
        <v>779</v>
      </c>
      <c r="B897" s="78" t="s">
        <v>2751</v>
      </c>
      <c r="C897" s="115"/>
      <c r="D897" s="115" t="s">
        <v>2072</v>
      </c>
      <c r="E897" s="115"/>
      <c r="G897" s="114" t="s">
        <v>2071</v>
      </c>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row>
    <row r="898" spans="1:53" ht="15.75" customHeight="1">
      <c r="A898" s="40" t="s">
        <v>780</v>
      </c>
      <c r="B898" s="78" t="s">
        <v>1281</v>
      </c>
      <c r="C898" s="115"/>
      <c r="D898" s="115">
        <v>2475</v>
      </c>
      <c r="E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row>
    <row r="899" spans="1:53" ht="15.75" customHeight="1">
      <c r="A899" s="40" t="s">
        <v>781</v>
      </c>
      <c r="B899" s="78" t="s">
        <v>2752</v>
      </c>
      <c r="C899" s="115"/>
      <c r="D899" s="115"/>
      <c r="E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row>
    <row r="900" spans="1:53" ht="15.75" customHeight="1">
      <c r="A900" s="40" t="s">
        <v>2753</v>
      </c>
      <c r="B900" s="78" t="s">
        <v>1281</v>
      </c>
      <c r="C900" s="115"/>
      <c r="D900" s="115">
        <v>1465</v>
      </c>
      <c r="E900" s="115"/>
      <c r="F900" s="41" t="s">
        <v>1182</v>
      </c>
      <c r="G900" s="41" t="s">
        <v>2754</v>
      </c>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row>
    <row r="901" spans="1:53" ht="15.75" customHeight="1">
      <c r="A901" s="40"/>
      <c r="B901" s="78" t="s">
        <v>2740</v>
      </c>
      <c r="C901" s="115"/>
      <c r="D901" s="115">
        <v>1000</v>
      </c>
      <c r="E901" s="115"/>
      <c r="F901" s="41" t="s">
        <v>886</v>
      </c>
      <c r="G901" s="41" t="s">
        <v>2755</v>
      </c>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row>
    <row r="902" spans="1:53" ht="15.75" customHeight="1">
      <c r="A902" s="110" t="s">
        <v>786</v>
      </c>
      <c r="B902" s="78" t="s">
        <v>1281</v>
      </c>
      <c r="C902" s="115"/>
      <c r="D902" s="115">
        <v>3106</v>
      </c>
      <c r="E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row>
    <row r="903" spans="1:53" ht="15.75" customHeight="1">
      <c r="A903" s="40" t="s">
        <v>787</v>
      </c>
      <c r="B903" s="78" t="s">
        <v>2756</v>
      </c>
      <c r="C903" s="115"/>
      <c r="D903" s="115"/>
      <c r="E903" s="115"/>
      <c r="H903" s="41" t="s">
        <v>2757</v>
      </c>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row>
    <row r="904" spans="1:53" ht="15.75" customHeight="1">
      <c r="A904" s="40" t="s">
        <v>788</v>
      </c>
      <c r="B904" s="78" t="s">
        <v>2758</v>
      </c>
      <c r="C904" s="115"/>
      <c r="D904" s="115"/>
      <c r="E904" s="115"/>
      <c r="F904" s="41" t="s">
        <v>694</v>
      </c>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row>
    <row r="905" spans="1:53" ht="15.75" customHeight="1">
      <c r="A905" s="40"/>
      <c r="B905" s="78" t="s">
        <v>2759</v>
      </c>
      <c r="C905" s="115"/>
      <c r="D905" s="115"/>
      <c r="E905" s="115"/>
      <c r="F905" s="115">
        <v>22</v>
      </c>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row>
    <row r="906" spans="1:53" ht="15.75" customHeight="1">
      <c r="A906" s="40"/>
      <c r="B906" s="78"/>
      <c r="C906" s="115"/>
      <c r="D906" s="115"/>
      <c r="E906" s="115"/>
      <c r="F906" s="115">
        <v>34</v>
      </c>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row>
    <row r="907" spans="1:53" ht="15.75" customHeight="1">
      <c r="A907" s="40"/>
      <c r="B907" s="78"/>
      <c r="C907" s="115"/>
      <c r="D907" s="115"/>
      <c r="E907" s="115"/>
      <c r="F907" s="41" t="s">
        <v>694</v>
      </c>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row>
    <row r="908" spans="1:53" ht="15.75" customHeight="1">
      <c r="A908" s="40" t="s">
        <v>2760</v>
      </c>
      <c r="B908" s="78" t="s">
        <v>2761</v>
      </c>
      <c r="C908" s="115"/>
      <c r="D908" s="115"/>
      <c r="E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row>
    <row r="909" spans="1:53" ht="15.75" customHeight="1">
      <c r="A909" s="40" t="s">
        <v>594</v>
      </c>
      <c r="B909" s="78" t="s">
        <v>2762</v>
      </c>
      <c r="C909" s="115"/>
      <c r="D909" s="115"/>
      <c r="E909" s="115"/>
      <c r="H909" s="41" t="s">
        <v>2763</v>
      </c>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row>
    <row r="910" spans="1:53" ht="15.75" customHeight="1">
      <c r="A910" s="40" t="s">
        <v>793</v>
      </c>
      <c r="B910" s="282" t="s">
        <v>1281</v>
      </c>
      <c r="D910" s="115">
        <v>2740</v>
      </c>
      <c r="E910" s="115">
        <v>12</v>
      </c>
      <c r="F910" s="115" t="s">
        <v>1280</v>
      </c>
      <c r="G910" s="115">
        <v>39</v>
      </c>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row>
    <row r="911" spans="1:53" ht="15.75" customHeight="1">
      <c r="A911" s="40"/>
      <c r="B911" s="282" t="s">
        <v>2740</v>
      </c>
      <c r="D911" s="115">
        <v>3170</v>
      </c>
      <c r="E911" s="115">
        <v>42</v>
      </c>
      <c r="F911" s="115">
        <v>33</v>
      </c>
      <c r="G911" s="115">
        <v>39</v>
      </c>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row>
    <row r="912" spans="1:53" ht="15.75" customHeight="1">
      <c r="A912" s="40" t="s">
        <v>798</v>
      </c>
      <c r="B912" s="78" t="s">
        <v>1281</v>
      </c>
      <c r="C912" s="115"/>
      <c r="D912" s="115">
        <v>1490</v>
      </c>
      <c r="E912" s="115">
        <v>10</v>
      </c>
      <c r="F912" s="115">
        <v>28</v>
      </c>
      <c r="G912" s="41" t="s">
        <v>2434</v>
      </c>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row>
    <row r="913" spans="1:53" ht="15.75" customHeight="1">
      <c r="A913" s="40"/>
      <c r="B913" s="78" t="s">
        <v>2740</v>
      </c>
      <c r="C913" s="115"/>
      <c r="D913" s="115">
        <v>1220</v>
      </c>
      <c r="E913" s="115">
        <v>12</v>
      </c>
      <c r="F913" s="41" t="s">
        <v>2755</v>
      </c>
      <c r="G913" s="41" t="s">
        <v>2434</v>
      </c>
      <c r="H913" s="41" t="s">
        <v>2764</v>
      </c>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row>
    <row r="914" spans="1:53" ht="15.75" customHeight="1">
      <c r="A914" s="40" t="s">
        <v>500</v>
      </c>
      <c r="B914" s="78" t="s">
        <v>2765</v>
      </c>
      <c r="C914" s="115"/>
      <c r="D914" s="74" t="s">
        <v>2077</v>
      </c>
      <c r="E914" s="106" t="s">
        <v>802</v>
      </c>
      <c r="G914" s="18" t="s">
        <v>2076</v>
      </c>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row>
    <row r="915" spans="1:53" ht="15.75" customHeight="1">
      <c r="A915" s="40" t="s">
        <v>803</v>
      </c>
      <c r="B915" s="78" t="s">
        <v>2766</v>
      </c>
      <c r="C915" s="115"/>
      <c r="D915" s="115">
        <v>3280</v>
      </c>
      <c r="E915" s="115"/>
      <c r="G915" s="115">
        <v>38</v>
      </c>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row>
    <row r="916" spans="1:53" ht="15.75" customHeight="1">
      <c r="A916" s="40" t="s">
        <v>805</v>
      </c>
      <c r="B916" s="78" t="s">
        <v>759</v>
      </c>
      <c r="C916" s="115"/>
      <c r="D916" s="115"/>
      <c r="E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row>
    <row r="917" spans="1:53" ht="15.75" customHeight="1">
      <c r="A917" s="40" t="s">
        <v>808</v>
      </c>
      <c r="B917" s="78" t="s">
        <v>1281</v>
      </c>
      <c r="C917" s="115"/>
      <c r="D917" s="74">
        <v>2560</v>
      </c>
      <c r="E917" s="115">
        <v>8</v>
      </c>
      <c r="F917" s="41" t="s">
        <v>809</v>
      </c>
      <c r="G917" s="41" t="s">
        <v>993</v>
      </c>
      <c r="H917" s="41" t="s">
        <v>2357</v>
      </c>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row>
    <row r="918" spans="1:53" ht="15.75" customHeight="1">
      <c r="A918" s="40" t="s">
        <v>811</v>
      </c>
      <c r="B918" s="78" t="s">
        <v>759</v>
      </c>
      <c r="C918" s="115"/>
      <c r="D918" s="115"/>
      <c r="E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row>
    <row r="919" spans="1:53" ht="15.75" customHeight="1">
      <c r="A919" s="40" t="s">
        <v>813</v>
      </c>
      <c r="B919" s="78" t="s">
        <v>759</v>
      </c>
      <c r="C919" s="115"/>
      <c r="D919" s="115"/>
      <c r="E919" s="115"/>
      <c r="G919" s="115">
        <v>34</v>
      </c>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row>
    <row r="920" spans="1:53" ht="15.75" customHeight="1">
      <c r="A920" s="40" t="s">
        <v>816</v>
      </c>
      <c r="B920" s="78" t="s">
        <v>759</v>
      </c>
      <c r="C920" s="115"/>
      <c r="D920" s="115"/>
      <c r="E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row>
    <row r="921" spans="1:53" ht="15.75" customHeight="1">
      <c r="A921" s="40" t="s">
        <v>818</v>
      </c>
      <c r="B921" s="78" t="s">
        <v>1281</v>
      </c>
      <c r="C921" s="115"/>
      <c r="D921" s="115"/>
      <c r="E921" s="115"/>
      <c r="G921" s="115">
        <v>39</v>
      </c>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row>
    <row r="922" spans="1:53" ht="15.75" customHeight="1">
      <c r="A922" s="40"/>
      <c r="B922" s="78" t="s">
        <v>2740</v>
      </c>
      <c r="C922" s="115"/>
      <c r="D922" s="115"/>
      <c r="E922" s="115"/>
      <c r="G922" s="115">
        <v>34</v>
      </c>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row>
    <row r="923" spans="1:53" ht="15.75" customHeight="1">
      <c r="B923" s="78" t="s">
        <v>1029</v>
      </c>
      <c r="C923" s="115"/>
      <c r="D923" s="115"/>
      <c r="E923" s="115"/>
      <c r="G923" s="115">
        <v>40</v>
      </c>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row>
    <row r="924" spans="1:53" ht="15.75" customHeight="1">
      <c r="A924" s="40"/>
      <c r="B924" s="78" t="s">
        <v>1153</v>
      </c>
      <c r="C924" s="115"/>
      <c r="D924" s="115"/>
      <c r="E924" s="115"/>
      <c r="G924" s="115">
        <v>36</v>
      </c>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row>
    <row r="925" spans="1:53" ht="15.75" customHeight="1">
      <c r="A925" s="40"/>
      <c r="B925" s="78" t="s">
        <v>1025</v>
      </c>
      <c r="C925" s="115"/>
      <c r="D925" s="115"/>
      <c r="E925" s="115"/>
      <c r="G925" s="115">
        <v>33</v>
      </c>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row>
    <row r="926" spans="1:53" ht="15.75" customHeight="1">
      <c r="A926" s="40"/>
      <c r="B926" s="78" t="s">
        <v>1009</v>
      </c>
      <c r="C926" s="115"/>
      <c r="D926" s="115"/>
      <c r="E926" s="115"/>
      <c r="G926" s="115">
        <v>38</v>
      </c>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row>
    <row r="927" spans="1:53" ht="15.75" customHeight="1">
      <c r="A927" s="40"/>
      <c r="B927" s="78" t="s">
        <v>892</v>
      </c>
      <c r="C927" s="115"/>
      <c r="D927" s="115"/>
      <c r="E927" s="115"/>
      <c r="G927" s="115">
        <v>38</v>
      </c>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row>
    <row r="928" spans="1:53" ht="15.75" customHeight="1">
      <c r="A928" s="40"/>
      <c r="B928" s="78" t="s">
        <v>810</v>
      </c>
      <c r="C928" s="115"/>
      <c r="D928" s="115"/>
      <c r="E928" s="115"/>
      <c r="G928" s="115">
        <v>40</v>
      </c>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row>
    <row r="929" spans="1:53" ht="15.75" customHeight="1">
      <c r="A929" s="40"/>
      <c r="B929" s="78" t="s">
        <v>1193</v>
      </c>
      <c r="C929" s="115"/>
      <c r="D929" s="115"/>
      <c r="E929" s="115"/>
      <c r="G929" s="115">
        <v>40</v>
      </c>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row>
    <row r="930" spans="1:53" ht="15.75" customHeight="1">
      <c r="A930" s="40"/>
      <c r="B930" s="78" t="s">
        <v>1021</v>
      </c>
      <c r="C930" s="115"/>
      <c r="D930" s="115"/>
      <c r="E930" s="115"/>
      <c r="G930" s="115">
        <v>40</v>
      </c>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row>
    <row r="931" spans="1:53" ht="15.75" customHeight="1">
      <c r="A931" s="40"/>
      <c r="B931" s="78" t="s">
        <v>887</v>
      </c>
      <c r="C931" s="115"/>
      <c r="D931" s="115"/>
      <c r="E931" s="115"/>
      <c r="G931" s="115">
        <v>34</v>
      </c>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row>
    <row r="932" spans="1:53" ht="15.75" customHeight="1">
      <c r="A932" s="40"/>
      <c r="B932" s="78" t="s">
        <v>1278</v>
      </c>
      <c r="C932" s="115"/>
      <c r="D932" s="115"/>
      <c r="E932" s="115"/>
      <c r="G932" s="115">
        <v>39</v>
      </c>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row>
    <row r="933" spans="1:53" ht="15.75" customHeight="1">
      <c r="A933" s="40"/>
      <c r="B933" s="78" t="s">
        <v>1497</v>
      </c>
      <c r="C933" s="115"/>
      <c r="D933" s="115"/>
      <c r="E933" s="115"/>
      <c r="G933" s="115">
        <v>34</v>
      </c>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row>
    <row r="934" spans="1:53" ht="15.75" customHeight="1">
      <c r="B934" s="78" t="s">
        <v>971</v>
      </c>
      <c r="C934" s="115"/>
      <c r="D934" s="115"/>
      <c r="E934" s="115"/>
      <c r="G934" s="115">
        <v>39</v>
      </c>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row>
    <row r="935" spans="1:53" ht="15.75" customHeight="1">
      <c r="A935" s="40"/>
      <c r="B935" s="78" t="s">
        <v>2744</v>
      </c>
      <c r="C935" s="115"/>
      <c r="D935" s="115"/>
      <c r="E935" s="115"/>
      <c r="G935" s="115">
        <v>36</v>
      </c>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row>
    <row r="936" spans="1:53" ht="15.75" customHeight="1">
      <c r="A936" s="40"/>
      <c r="B936" s="78" t="s">
        <v>2745</v>
      </c>
      <c r="C936" s="115"/>
      <c r="D936" s="115"/>
      <c r="E936" s="115"/>
      <c r="G936" s="115">
        <v>37</v>
      </c>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row>
    <row r="937" spans="1:53" ht="15.75" customHeight="1">
      <c r="A937" s="40"/>
      <c r="B937" s="78" t="s">
        <v>2746</v>
      </c>
      <c r="C937" s="115"/>
      <c r="D937" s="115"/>
      <c r="E937" s="115"/>
      <c r="G937" s="115">
        <v>23</v>
      </c>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row>
    <row r="938" spans="1:53" ht="15.75" customHeight="1">
      <c r="B938" s="78" t="s">
        <v>2747</v>
      </c>
      <c r="C938" s="115"/>
      <c r="D938" s="115"/>
      <c r="E938" s="115"/>
      <c r="G938" s="115">
        <v>23</v>
      </c>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row>
    <row r="939" spans="1:53" ht="15.75" customHeight="1">
      <c r="A939" s="40"/>
      <c r="B939" s="78" t="s">
        <v>2748</v>
      </c>
      <c r="C939" s="115"/>
      <c r="D939" s="115"/>
      <c r="E939" s="115"/>
      <c r="G939" s="115">
        <v>39</v>
      </c>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row>
    <row r="940" spans="1:53" ht="15.75" customHeight="1">
      <c r="A940" s="40"/>
      <c r="B940" s="78" t="s">
        <v>2767</v>
      </c>
      <c r="C940" s="115"/>
      <c r="D940" s="115"/>
      <c r="E940" s="115"/>
      <c r="G940" s="115">
        <v>33</v>
      </c>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row>
    <row r="941" spans="1:53" ht="15.75" customHeight="1">
      <c r="A941" s="40" t="s">
        <v>821</v>
      </c>
      <c r="B941" s="78" t="s">
        <v>759</v>
      </c>
      <c r="C941" s="115"/>
      <c r="D941" s="115"/>
      <c r="E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row>
    <row r="942" spans="1:53" ht="15.75" customHeight="1">
      <c r="A942" s="40" t="s">
        <v>824</v>
      </c>
      <c r="B942" s="78" t="s">
        <v>2768</v>
      </c>
      <c r="C942" s="115"/>
      <c r="D942" s="115"/>
      <c r="E942" s="115"/>
      <c r="G942" s="41" t="s">
        <v>2078</v>
      </c>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row>
    <row r="943" spans="1:53" ht="15.75" customHeight="1">
      <c r="A943" s="40" t="s">
        <v>827</v>
      </c>
      <c r="B943" s="78" t="s">
        <v>2708</v>
      </c>
      <c r="C943" s="115"/>
      <c r="D943" s="115">
        <v>2800</v>
      </c>
      <c r="E943" s="115"/>
      <c r="G943" s="18" t="s">
        <v>2079</v>
      </c>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row>
    <row r="944" spans="1:53" ht="15.75" customHeight="1">
      <c r="A944" s="40" t="s">
        <v>829</v>
      </c>
      <c r="B944" s="78" t="s">
        <v>759</v>
      </c>
      <c r="C944" s="115"/>
      <c r="D944" s="115"/>
      <c r="E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row>
    <row r="945" spans="1:53" ht="15.75" customHeight="1">
      <c r="A945" s="40" t="s">
        <v>832</v>
      </c>
      <c r="B945" s="78" t="s">
        <v>1281</v>
      </c>
      <c r="C945" s="115"/>
      <c r="D945" s="115"/>
      <c r="E945" s="115"/>
      <c r="G945" s="115">
        <v>39</v>
      </c>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row>
    <row r="946" spans="1:53" ht="15.75" customHeight="1">
      <c r="B946" s="78" t="s">
        <v>2740</v>
      </c>
      <c r="C946" s="115"/>
      <c r="D946" s="115"/>
      <c r="E946" s="115"/>
      <c r="G946" s="115">
        <v>39</v>
      </c>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row>
    <row r="947" spans="1:53" ht="15.75" customHeight="1">
      <c r="A947" s="40"/>
      <c r="B947" s="78" t="s">
        <v>1029</v>
      </c>
      <c r="C947" s="115"/>
      <c r="D947" s="115"/>
      <c r="E947" s="115"/>
      <c r="G947" s="115">
        <v>39</v>
      </c>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row>
    <row r="948" spans="1:53" ht="15.75" customHeight="1">
      <c r="A948" s="40"/>
      <c r="B948" s="78" t="s">
        <v>1153</v>
      </c>
      <c r="C948" s="115"/>
      <c r="D948" s="115"/>
      <c r="E948" s="115"/>
      <c r="G948" s="115">
        <v>37</v>
      </c>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row>
    <row r="949" spans="1:53" ht="15.75" customHeight="1">
      <c r="A949" s="40"/>
      <c r="B949" s="78" t="s">
        <v>1025</v>
      </c>
      <c r="C949" s="115"/>
      <c r="D949" s="115"/>
      <c r="E949" s="115"/>
      <c r="G949" s="115">
        <v>39</v>
      </c>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row>
    <row r="950" spans="1:53" ht="15.75" customHeight="1">
      <c r="A950" s="40"/>
      <c r="B950" s="78" t="s">
        <v>1009</v>
      </c>
      <c r="C950" s="115"/>
      <c r="D950" s="115"/>
      <c r="E950" s="115"/>
      <c r="G950" s="115">
        <v>37</v>
      </c>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row>
    <row r="951" spans="1:53" ht="15.75" customHeight="1">
      <c r="A951" s="40"/>
      <c r="B951" s="78" t="s">
        <v>892</v>
      </c>
      <c r="C951" s="115"/>
      <c r="D951" s="115"/>
      <c r="E951" s="115"/>
      <c r="G951" s="115">
        <v>39</v>
      </c>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row>
    <row r="952" spans="1:53" ht="15.75" customHeight="1">
      <c r="A952" s="40"/>
      <c r="B952" s="78" t="s">
        <v>810</v>
      </c>
      <c r="C952" s="115"/>
      <c r="D952" s="115"/>
      <c r="E952" s="115"/>
      <c r="G952" s="115">
        <v>40</v>
      </c>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row>
    <row r="953" spans="1:53" ht="15.75" customHeight="1">
      <c r="A953" s="40"/>
      <c r="B953" s="78" t="s">
        <v>1193</v>
      </c>
      <c r="C953" s="115"/>
      <c r="D953" s="115"/>
      <c r="E953" s="115"/>
      <c r="G953" s="115">
        <v>39</v>
      </c>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row>
    <row r="954" spans="1:53" ht="15.75" customHeight="1">
      <c r="A954" s="40"/>
      <c r="B954" s="78" t="s">
        <v>1021</v>
      </c>
      <c r="C954" s="115"/>
      <c r="D954" s="115"/>
      <c r="E954" s="115"/>
      <c r="G954" s="115">
        <v>37</v>
      </c>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row>
    <row r="955" spans="1:53" ht="15.75" customHeight="1">
      <c r="A955" s="40"/>
      <c r="B955" s="78" t="s">
        <v>887</v>
      </c>
      <c r="C955" s="115"/>
      <c r="D955" s="115"/>
      <c r="E955" s="115"/>
      <c r="G955" s="115">
        <v>37</v>
      </c>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row>
    <row r="956" spans="1:53" ht="15.75" customHeight="1">
      <c r="A956" s="40"/>
      <c r="B956" s="78" t="s">
        <v>1278</v>
      </c>
      <c r="C956" s="115"/>
      <c r="D956" s="115"/>
      <c r="E956" s="115"/>
      <c r="G956" s="115">
        <v>33</v>
      </c>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row>
    <row r="957" spans="1:53" ht="15.75" customHeight="1">
      <c r="A957" s="40" t="s">
        <v>2344</v>
      </c>
      <c r="B957" s="78" t="s">
        <v>1497</v>
      </c>
      <c r="C957" s="115"/>
      <c r="D957" s="115"/>
      <c r="E957" s="115"/>
      <c r="G957" s="115">
        <v>38</v>
      </c>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row>
    <row r="958" spans="1:53" ht="15.75" customHeight="1">
      <c r="A958" s="40"/>
      <c r="B958" s="78" t="s">
        <v>971</v>
      </c>
      <c r="C958" s="115"/>
      <c r="D958" s="115"/>
      <c r="E958" s="115"/>
      <c r="G958" s="115">
        <v>34</v>
      </c>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row>
    <row r="959" spans="1:53" ht="15.75" customHeight="1">
      <c r="A959" s="40"/>
      <c r="B959" s="78" t="s">
        <v>2744</v>
      </c>
      <c r="C959" s="115"/>
      <c r="D959" s="115"/>
      <c r="E959" s="115"/>
      <c r="G959" s="115">
        <v>37</v>
      </c>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row>
    <row r="960" spans="1:53" ht="15.75" customHeight="1">
      <c r="A960" s="40"/>
      <c r="B960" s="78" t="s">
        <v>2745</v>
      </c>
      <c r="C960" s="115"/>
      <c r="D960" s="115"/>
      <c r="E960" s="115"/>
      <c r="G960" s="115">
        <v>36</v>
      </c>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row>
    <row r="961" spans="1:53" ht="15.75" customHeight="1">
      <c r="A961" s="40"/>
      <c r="B961" s="78" t="s">
        <v>2746</v>
      </c>
      <c r="C961" s="115"/>
      <c r="D961" s="115"/>
      <c r="E961" s="115"/>
      <c r="G961" s="115">
        <v>39</v>
      </c>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row>
    <row r="962" spans="1:53" ht="15.75" customHeight="1">
      <c r="A962" s="40"/>
      <c r="B962" s="78" t="s">
        <v>2747</v>
      </c>
      <c r="C962" s="115"/>
      <c r="D962" s="115"/>
      <c r="E962" s="115"/>
      <c r="G962" s="115">
        <v>39</v>
      </c>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row>
    <row r="963" spans="1:53" ht="15.75" customHeight="1">
      <c r="A963" s="40"/>
      <c r="B963" s="78" t="s">
        <v>2748</v>
      </c>
      <c r="C963" s="115"/>
      <c r="D963" s="115"/>
      <c r="E963" s="115"/>
      <c r="G963" s="115">
        <v>37</v>
      </c>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row>
    <row r="964" spans="1:53" ht="15.75" customHeight="1">
      <c r="A964" s="40"/>
      <c r="B964" s="78" t="s">
        <v>2767</v>
      </c>
      <c r="C964" s="115"/>
      <c r="D964" s="115"/>
      <c r="E964" s="115"/>
      <c r="G964" s="115">
        <v>37</v>
      </c>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row>
    <row r="965" spans="1:53" ht="15.75" customHeight="1">
      <c r="A965" s="40"/>
      <c r="B965" s="78" t="s">
        <v>1248</v>
      </c>
      <c r="C965" s="115"/>
      <c r="D965" s="115"/>
      <c r="E965" s="115"/>
      <c r="G965" s="115">
        <v>37</v>
      </c>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row>
    <row r="966" spans="1:53" ht="15.75" customHeight="1">
      <c r="A966" s="40" t="s">
        <v>835</v>
      </c>
      <c r="B966" s="78" t="s">
        <v>759</v>
      </c>
      <c r="C966" s="115"/>
      <c r="D966" s="115"/>
      <c r="E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row>
    <row r="967" spans="1:53" ht="15.75" customHeight="1">
      <c r="A967" s="40" t="s">
        <v>836</v>
      </c>
      <c r="B967" s="78" t="s">
        <v>2769</v>
      </c>
      <c r="C967" s="115"/>
      <c r="D967" s="74">
        <v>2755.3</v>
      </c>
      <c r="E967" s="115"/>
      <c r="F967" s="74" t="s">
        <v>838</v>
      </c>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row>
    <row r="968" spans="1:53" ht="15.75" customHeight="1">
      <c r="A968" s="40" t="s">
        <v>839</v>
      </c>
      <c r="B968" s="78" t="s">
        <v>1281</v>
      </c>
      <c r="C968" s="115"/>
      <c r="D968" s="74">
        <v>1570</v>
      </c>
      <c r="E968" s="115">
        <v>39</v>
      </c>
      <c r="F968" s="74">
        <v>23</v>
      </c>
      <c r="G968" s="18" t="s">
        <v>643</v>
      </c>
      <c r="H968" s="41" t="s">
        <v>2357</v>
      </c>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row>
    <row r="969" spans="1:53" ht="15.75" customHeight="1">
      <c r="A969" s="40" t="s">
        <v>840</v>
      </c>
      <c r="B969" s="78" t="s">
        <v>759</v>
      </c>
      <c r="C969" s="115"/>
      <c r="D969" s="115"/>
      <c r="E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row>
    <row r="970" spans="1:53" ht="15.75" customHeight="1">
      <c r="A970" s="40" t="s">
        <v>843</v>
      </c>
      <c r="B970" s="78" t="s">
        <v>1281</v>
      </c>
      <c r="C970" s="115"/>
      <c r="D970" s="41" t="s">
        <v>2082</v>
      </c>
      <c r="E970" s="115">
        <v>13</v>
      </c>
      <c r="F970" s="74" t="s">
        <v>632</v>
      </c>
      <c r="G970" s="41" t="s">
        <v>2081</v>
      </c>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row>
    <row r="971" spans="1:53" ht="15.75" customHeight="1">
      <c r="A971" s="40" t="s">
        <v>2770</v>
      </c>
      <c r="B971" s="78" t="s">
        <v>759</v>
      </c>
      <c r="C971" s="115"/>
      <c r="D971" s="115"/>
      <c r="E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row>
    <row r="972" spans="1:53" ht="15.75" customHeight="1">
      <c r="A972" s="40" t="s">
        <v>846</v>
      </c>
      <c r="B972" s="78" t="s">
        <v>2771</v>
      </c>
      <c r="C972" s="115"/>
      <c r="D972" s="115"/>
      <c r="E972" s="115"/>
      <c r="F972" s="41"/>
      <c r="G972" s="41" t="s">
        <v>659</v>
      </c>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row>
    <row r="973" spans="1:53" ht="15.75" customHeight="1">
      <c r="A973" s="40" t="s">
        <v>847</v>
      </c>
      <c r="B973" s="78" t="s">
        <v>2772</v>
      </c>
      <c r="C973" s="115"/>
      <c r="D973" s="41" t="s">
        <v>2084</v>
      </c>
      <c r="E973" s="115"/>
      <c r="G973" s="115">
        <v>39.700000000000003</v>
      </c>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row>
    <row r="974" spans="1:53" ht="15.75" customHeight="1">
      <c r="A974" s="40" t="s">
        <v>848</v>
      </c>
      <c r="B974" s="78" t="s">
        <v>2773</v>
      </c>
      <c r="C974" s="115"/>
      <c r="D974" s="115"/>
      <c r="E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row>
    <row r="975" spans="1:53" ht="15.75" customHeight="1">
      <c r="A975" s="40" t="s">
        <v>850</v>
      </c>
      <c r="B975" s="78" t="s">
        <v>2774</v>
      </c>
      <c r="C975" s="115"/>
      <c r="D975" s="115" t="s">
        <v>2086</v>
      </c>
      <c r="E975" s="115"/>
      <c r="G975" s="115" t="s">
        <v>2085</v>
      </c>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row>
    <row r="976" spans="1:53" ht="15.75" customHeight="1">
      <c r="A976" s="40" t="s">
        <v>852</v>
      </c>
      <c r="B976" s="78" t="s">
        <v>2751</v>
      </c>
      <c r="C976" s="115"/>
      <c r="D976" s="41" t="s">
        <v>2087</v>
      </c>
      <c r="E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row>
    <row r="977" spans="1:53" ht="15.75" customHeight="1">
      <c r="A977" s="40"/>
      <c r="B977" s="78"/>
      <c r="C977" s="115"/>
      <c r="D977" s="115"/>
      <c r="E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row>
    <row r="978" spans="1:53" ht="15.75" customHeight="1">
      <c r="A978" s="40" t="s">
        <v>853</v>
      </c>
      <c r="B978" s="78" t="s">
        <v>2775</v>
      </c>
      <c r="C978" s="115"/>
      <c r="D978" s="115"/>
      <c r="E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row>
    <row r="979" spans="1:53" ht="15.75" customHeight="1">
      <c r="A979" s="40" t="s">
        <v>854</v>
      </c>
      <c r="B979" s="41">
        <v>1</v>
      </c>
      <c r="C979" s="115"/>
      <c r="D979" s="115">
        <v>3370</v>
      </c>
      <c r="E979" s="115"/>
      <c r="G979" s="115">
        <v>38</v>
      </c>
      <c r="H979" s="115"/>
      <c r="I979" s="41"/>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row>
    <row r="980" spans="1:53" ht="15.75" customHeight="1">
      <c r="A980" s="40"/>
      <c r="B980" s="41">
        <v>2</v>
      </c>
      <c r="C980" s="115"/>
      <c r="D980" s="115">
        <v>3210</v>
      </c>
      <c r="E980" s="115"/>
      <c r="G980" s="115">
        <v>39</v>
      </c>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row>
    <row r="981" spans="1:53" ht="15.75" customHeight="1">
      <c r="A981" s="40"/>
      <c r="B981" s="41">
        <v>3</v>
      </c>
      <c r="C981" s="115"/>
      <c r="D981" s="115">
        <v>2350</v>
      </c>
      <c r="E981" s="115"/>
      <c r="G981" s="115">
        <v>36</v>
      </c>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row>
    <row r="982" spans="1:53" ht="15.75" customHeight="1">
      <c r="A982" s="40"/>
      <c r="B982" s="41">
        <v>4</v>
      </c>
      <c r="C982" s="115"/>
      <c r="D982" s="115">
        <v>3070</v>
      </c>
      <c r="E982" s="115"/>
      <c r="G982" s="115">
        <v>38</v>
      </c>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row>
    <row r="983" spans="1:53" ht="15.75" customHeight="1">
      <c r="A983" s="40"/>
      <c r="B983" s="41">
        <v>5</v>
      </c>
      <c r="C983" s="115"/>
      <c r="D983" s="115">
        <v>3200</v>
      </c>
      <c r="E983" s="115"/>
      <c r="G983" s="115">
        <v>38</v>
      </c>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row>
    <row r="984" spans="1:53" ht="15.75" customHeight="1">
      <c r="A984" s="40" t="s">
        <v>855</v>
      </c>
      <c r="B984" s="78" t="s">
        <v>2776</v>
      </c>
      <c r="C984" s="115"/>
      <c r="D984" s="115"/>
      <c r="E984" s="115"/>
      <c r="F984" s="115">
        <v>28.42</v>
      </c>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row>
    <row r="985" spans="1:53" ht="15.75" customHeight="1">
      <c r="A985" s="40" t="s">
        <v>858</v>
      </c>
      <c r="B985" s="78" t="s">
        <v>1281</v>
      </c>
      <c r="C985" s="115"/>
      <c r="D985" s="115">
        <v>3320</v>
      </c>
      <c r="E985" s="115"/>
      <c r="G985" s="41" t="s">
        <v>2169</v>
      </c>
      <c r="H985" s="115"/>
      <c r="I985" s="41" t="s">
        <v>2777</v>
      </c>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row>
    <row r="986" spans="1:53" ht="15.75" customHeight="1">
      <c r="A986" s="40"/>
      <c r="B986" s="78" t="s">
        <v>2740</v>
      </c>
      <c r="C986" s="115"/>
      <c r="D986" s="115">
        <v>3180</v>
      </c>
      <c r="E986" s="115"/>
      <c r="G986" s="115">
        <v>39</v>
      </c>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row>
    <row r="987" spans="1:53" ht="15.75" customHeight="1">
      <c r="A987" s="40"/>
      <c r="B987" s="78" t="s">
        <v>1029</v>
      </c>
      <c r="C987" s="115"/>
      <c r="D987" s="115">
        <v>3080</v>
      </c>
      <c r="E987" s="115"/>
      <c r="G987" s="41" t="s">
        <v>2196</v>
      </c>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row>
    <row r="988" spans="1:53" ht="15.75" customHeight="1">
      <c r="A988" s="40"/>
      <c r="B988" s="78" t="s">
        <v>1153</v>
      </c>
      <c r="C988" s="115"/>
      <c r="D988" s="115">
        <v>3180</v>
      </c>
      <c r="E988" s="115"/>
      <c r="G988" s="115">
        <v>41</v>
      </c>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row>
    <row r="989" spans="1:53" ht="15.75" customHeight="1">
      <c r="A989" s="40"/>
      <c r="B989" s="78" t="s">
        <v>1025</v>
      </c>
      <c r="C989" s="115"/>
      <c r="D989" s="115">
        <v>2270</v>
      </c>
      <c r="E989" s="115"/>
      <c r="G989" s="41" t="s">
        <v>2364</v>
      </c>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row>
    <row r="990" spans="1:53" ht="15.75" customHeight="1">
      <c r="A990" s="40"/>
      <c r="B990" s="78" t="s">
        <v>1009</v>
      </c>
      <c r="C990" s="115"/>
      <c r="D990" s="115">
        <v>3365</v>
      </c>
      <c r="E990" s="115"/>
      <c r="G990" s="41" t="s">
        <v>2078</v>
      </c>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row>
    <row r="991" spans="1:53" ht="15.75" customHeight="1">
      <c r="A991" s="40"/>
      <c r="B991" s="78" t="s">
        <v>892</v>
      </c>
      <c r="C991" s="115"/>
      <c r="D991" s="115">
        <v>4260</v>
      </c>
      <c r="E991" s="115"/>
      <c r="G991" s="41" t="s">
        <v>748</v>
      </c>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row>
    <row r="992" spans="1:53" ht="15.75" customHeight="1">
      <c r="A992" s="40"/>
      <c r="B992" s="78" t="s">
        <v>810</v>
      </c>
      <c r="C992" s="115"/>
      <c r="D992" s="115">
        <v>3500</v>
      </c>
      <c r="E992" s="115"/>
      <c r="G992" s="41" t="s">
        <v>2078</v>
      </c>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row>
    <row r="993" spans="1:53" ht="15.75" customHeight="1">
      <c r="A993" s="40"/>
      <c r="B993" s="78" t="s">
        <v>1193</v>
      </c>
      <c r="C993" s="115"/>
      <c r="D993" s="115">
        <v>3150</v>
      </c>
      <c r="E993" s="115"/>
      <c r="G993" s="115">
        <v>39</v>
      </c>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row>
    <row r="994" spans="1:53" ht="15.75" customHeight="1">
      <c r="A994" s="40"/>
      <c r="B994" s="78" t="s">
        <v>1021</v>
      </c>
      <c r="C994" s="115"/>
      <c r="D994" s="115">
        <v>3320</v>
      </c>
      <c r="E994" s="115"/>
      <c r="G994" s="41" t="s">
        <v>2030</v>
      </c>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row>
    <row r="995" spans="1:53" ht="15.75" customHeight="1">
      <c r="A995" s="40"/>
      <c r="B995" s="78" t="s">
        <v>887</v>
      </c>
      <c r="C995" s="115"/>
      <c r="D995" s="115">
        <v>2970</v>
      </c>
      <c r="E995" s="115"/>
      <c r="G995" s="41" t="s">
        <v>2184</v>
      </c>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row>
    <row r="996" spans="1:53" ht="15.75" customHeight="1">
      <c r="A996" s="40"/>
      <c r="B996" s="78" t="s">
        <v>1278</v>
      </c>
      <c r="C996" s="115"/>
      <c r="D996" s="115">
        <v>3720</v>
      </c>
      <c r="E996" s="115"/>
      <c r="G996" s="41" t="s">
        <v>748</v>
      </c>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row>
    <row r="997" spans="1:53" ht="15.75" customHeight="1">
      <c r="A997" s="40"/>
      <c r="B997" s="78" t="s">
        <v>1497</v>
      </c>
      <c r="C997" s="115"/>
      <c r="D997" s="115">
        <v>3700</v>
      </c>
      <c r="E997" s="115"/>
      <c r="G997" s="41" t="s">
        <v>2421</v>
      </c>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row>
    <row r="998" spans="1:53" ht="15.75" customHeight="1">
      <c r="A998" s="40"/>
      <c r="B998" s="78" t="s">
        <v>971</v>
      </c>
      <c r="C998" s="115"/>
      <c r="D998" s="115">
        <v>2450</v>
      </c>
      <c r="E998" s="115"/>
      <c r="G998" s="41" t="s">
        <v>2039</v>
      </c>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row>
    <row r="999" spans="1:53" ht="15.75" customHeight="1">
      <c r="A999" s="40"/>
      <c r="B999" s="78" t="s">
        <v>2744</v>
      </c>
      <c r="C999" s="115"/>
      <c r="D999" s="115">
        <v>3210</v>
      </c>
      <c r="E999" s="115"/>
      <c r="G999" s="41" t="s">
        <v>2393</v>
      </c>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row>
    <row r="1000" spans="1:53" ht="15.75" customHeight="1">
      <c r="A1000" s="40" t="s">
        <v>860</v>
      </c>
      <c r="B1000" s="78" t="s">
        <v>2778</v>
      </c>
      <c r="C1000" s="115"/>
      <c r="D1000" s="115">
        <v>1020</v>
      </c>
      <c r="E1000" s="115">
        <v>8</v>
      </c>
      <c r="F1000" s="41" t="s">
        <v>861</v>
      </c>
      <c r="G1000" s="41" t="s">
        <v>2091</v>
      </c>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row>
    <row r="1001" spans="1:53" ht="15.75" customHeight="1">
      <c r="A1001" s="40" t="s">
        <v>863</v>
      </c>
      <c r="B1001" s="78" t="s">
        <v>2779</v>
      </c>
      <c r="C1001" s="115"/>
      <c r="D1001" s="74" t="s">
        <v>2093</v>
      </c>
      <c r="E1001" s="115"/>
      <c r="G1001" s="41" t="s">
        <v>2092</v>
      </c>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row>
    <row r="1002" spans="1:53" ht="15.75" customHeight="1">
      <c r="A1002" s="40" t="s">
        <v>866</v>
      </c>
      <c r="B1002" s="78" t="s">
        <v>1281</v>
      </c>
      <c r="C1002" s="115"/>
      <c r="D1002" s="115">
        <v>1760</v>
      </c>
      <c r="E1002" s="115">
        <v>23</v>
      </c>
      <c r="F1002" s="115">
        <v>31</v>
      </c>
      <c r="G1002" s="41" t="s">
        <v>2780</v>
      </c>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row>
    <row r="1003" spans="1:53" ht="15.75" customHeight="1">
      <c r="A1003" s="40" t="s">
        <v>868</v>
      </c>
      <c r="B1003" s="78" t="s">
        <v>1281</v>
      </c>
      <c r="C1003" s="115"/>
      <c r="D1003" s="115">
        <v>2100</v>
      </c>
      <c r="E1003" s="115">
        <v>0</v>
      </c>
      <c r="F1003" s="41" t="s">
        <v>2781</v>
      </c>
      <c r="G1003" s="41" t="s">
        <v>2781</v>
      </c>
      <c r="H1003" s="115"/>
      <c r="I1003" s="41" t="s">
        <v>2357</v>
      </c>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row>
    <row r="1004" spans="1:53" ht="15.75" customHeight="1">
      <c r="A1004" s="40"/>
      <c r="B1004" s="78" t="s">
        <v>2740</v>
      </c>
      <c r="C1004" s="115"/>
      <c r="D1004" s="115">
        <v>2900</v>
      </c>
      <c r="E1004" s="115">
        <v>1</v>
      </c>
      <c r="F1004" s="41" t="s">
        <v>2782</v>
      </c>
      <c r="G1004" s="41" t="s">
        <v>2782</v>
      </c>
      <c r="H1004" s="41" t="s">
        <v>2357</v>
      </c>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row>
    <row r="1005" spans="1:53" ht="15.75" customHeight="1">
      <c r="A1005" s="40"/>
      <c r="B1005" s="78" t="s">
        <v>1029</v>
      </c>
      <c r="C1005" s="115"/>
      <c r="D1005" s="115">
        <v>3300</v>
      </c>
      <c r="E1005" s="115">
        <v>0</v>
      </c>
      <c r="F1005" s="41" t="s">
        <v>2147</v>
      </c>
      <c r="G1005" s="41" t="s">
        <v>2147</v>
      </c>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row>
    <row r="1006" spans="1:53" ht="15.75" customHeight="1">
      <c r="A1006" s="40"/>
      <c r="B1006" s="78" t="s">
        <v>1153</v>
      </c>
      <c r="C1006" s="115"/>
      <c r="D1006" s="115"/>
      <c r="E1006" s="115"/>
      <c r="F1006" s="41" t="s">
        <v>2147</v>
      </c>
      <c r="G1006" s="41" t="s">
        <v>2147</v>
      </c>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row>
    <row r="1007" spans="1:53" ht="15.75" customHeight="1">
      <c r="A1007" s="40" t="s">
        <v>871</v>
      </c>
      <c r="B1007" s="78" t="s">
        <v>1281</v>
      </c>
      <c r="C1007" s="115"/>
      <c r="D1007" s="115"/>
      <c r="E1007" s="115"/>
      <c r="G1007" s="41" t="s">
        <v>2465</v>
      </c>
      <c r="H1007" s="41" t="s">
        <v>2357</v>
      </c>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row>
    <row r="1008" spans="1:53" ht="15.75" customHeight="1">
      <c r="A1008" s="40"/>
      <c r="B1008" s="78" t="s">
        <v>2740</v>
      </c>
      <c r="C1008" s="115"/>
      <c r="D1008" s="115"/>
      <c r="E1008" s="115"/>
      <c r="G1008" s="41" t="s">
        <v>2413</v>
      </c>
      <c r="H1008" s="41" t="s">
        <v>2357</v>
      </c>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row>
    <row r="1009" spans="1:53" ht="15.75" customHeight="1">
      <c r="A1009" s="40"/>
      <c r="B1009" s="78" t="s">
        <v>1029</v>
      </c>
      <c r="C1009" s="115"/>
      <c r="D1009" s="115"/>
      <c r="E1009" s="115"/>
      <c r="G1009" s="115">
        <v>29</v>
      </c>
      <c r="H1009" s="41" t="s">
        <v>2357</v>
      </c>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row>
    <row r="1010" spans="1:53" ht="15.75" customHeight="1">
      <c r="A1010" s="40"/>
      <c r="B1010" s="78" t="s">
        <v>1153</v>
      </c>
      <c r="C1010" s="115"/>
      <c r="D1010" s="115"/>
      <c r="E1010" s="115"/>
      <c r="G1010" s="115">
        <v>23</v>
      </c>
      <c r="H1010" s="41" t="s">
        <v>1960</v>
      </c>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row>
    <row r="1011" spans="1:53" ht="15.75" customHeight="1">
      <c r="A1011" s="40"/>
      <c r="B1011" s="78" t="s">
        <v>1025</v>
      </c>
      <c r="C1011" s="115"/>
      <c r="D1011" s="115"/>
      <c r="E1011" s="115"/>
      <c r="G1011" s="115">
        <v>33</v>
      </c>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row>
    <row r="1012" spans="1:53" ht="15.75" customHeight="1">
      <c r="A1012" s="40"/>
      <c r="B1012" s="78" t="s">
        <v>1009</v>
      </c>
      <c r="C1012" s="115"/>
      <c r="D1012" s="115"/>
      <c r="E1012" s="115"/>
      <c r="G1012" s="115">
        <v>30</v>
      </c>
      <c r="H1012" s="41" t="s">
        <v>2357</v>
      </c>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row>
    <row r="1013" spans="1:53" ht="15.75" customHeight="1">
      <c r="A1013" s="40"/>
      <c r="B1013" s="78" t="s">
        <v>892</v>
      </c>
      <c r="C1013" s="115"/>
      <c r="D1013" s="115"/>
      <c r="E1013" s="115"/>
      <c r="G1013" s="41" t="s">
        <v>715</v>
      </c>
      <c r="H1013" s="41" t="s">
        <v>2357</v>
      </c>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row>
    <row r="1014" spans="1:53" ht="15.75" customHeight="1">
      <c r="A1014" s="40"/>
      <c r="B1014" s="78" t="s">
        <v>810</v>
      </c>
      <c r="C1014" s="115"/>
      <c r="D1014" s="115"/>
      <c r="E1014" s="115"/>
      <c r="G1014" s="41" t="s">
        <v>920</v>
      </c>
      <c r="H1014" s="41" t="s">
        <v>2357</v>
      </c>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row>
    <row r="1015" spans="1:53" ht="15.75" customHeight="1">
      <c r="A1015" s="40"/>
      <c r="B1015" s="78" t="s">
        <v>1193</v>
      </c>
      <c r="C1015" s="115"/>
      <c r="D1015" s="115"/>
      <c r="E1015" s="115"/>
      <c r="G1015" s="41" t="s">
        <v>1042</v>
      </c>
      <c r="H1015" s="41" t="s">
        <v>2357</v>
      </c>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row>
    <row r="1016" spans="1:53" ht="15.75" customHeight="1">
      <c r="A1016" s="40" t="s">
        <v>874</v>
      </c>
      <c r="B1016" s="78" t="s">
        <v>1281</v>
      </c>
      <c r="C1016" s="115"/>
      <c r="D1016" s="115">
        <v>2590</v>
      </c>
      <c r="E1016" s="115">
        <v>22</v>
      </c>
      <c r="F1016" s="41" t="s">
        <v>875</v>
      </c>
      <c r="G1016" s="41" t="s">
        <v>2040</v>
      </c>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row>
    <row r="1017" spans="1:53" ht="15.75" customHeight="1">
      <c r="A1017" s="40" t="s">
        <v>877</v>
      </c>
      <c r="B1017" s="78" t="s">
        <v>2783</v>
      </c>
      <c r="C1017" s="41" t="s">
        <v>759</v>
      </c>
      <c r="D1017" s="115"/>
      <c r="E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row>
    <row r="1018" spans="1:53" ht="15.75" customHeight="1">
      <c r="A1018" s="40" t="s">
        <v>880</v>
      </c>
      <c r="B1018" s="78" t="s">
        <v>2708</v>
      </c>
      <c r="C1018" s="41" t="s">
        <v>2784</v>
      </c>
      <c r="D1018" s="41" t="s">
        <v>2785</v>
      </c>
      <c r="E1018" s="115"/>
      <c r="G1018" s="41" t="s">
        <v>2786</v>
      </c>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row>
    <row r="1019" spans="1:53" ht="15.75" customHeight="1">
      <c r="A1019" s="40"/>
      <c r="B1019" s="78" t="s">
        <v>2787</v>
      </c>
      <c r="C1019" s="41" t="s">
        <v>2788</v>
      </c>
      <c r="D1019" s="41" t="s">
        <v>2789</v>
      </c>
      <c r="E1019" s="115"/>
      <c r="G1019" s="41" t="s">
        <v>2790</v>
      </c>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row>
    <row r="1020" spans="1:53" ht="15.75" customHeight="1">
      <c r="A1020" s="40" t="s">
        <v>883</v>
      </c>
      <c r="B1020" s="78" t="s">
        <v>1281</v>
      </c>
      <c r="C1020" s="115"/>
      <c r="D1020" s="115">
        <v>2770</v>
      </c>
      <c r="E1020" s="115">
        <v>2</v>
      </c>
      <c r="G1020" s="41" t="s">
        <v>1280</v>
      </c>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row>
    <row r="1021" spans="1:53" ht="15.75" customHeight="1">
      <c r="A1021" s="40"/>
      <c r="B1021" s="78" t="s">
        <v>2740</v>
      </c>
      <c r="C1021" s="115"/>
      <c r="D1021" s="115">
        <v>3620</v>
      </c>
      <c r="E1021" s="115">
        <v>2</v>
      </c>
      <c r="G1021" s="41" t="s">
        <v>2598</v>
      </c>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row>
    <row r="1022" spans="1:53" ht="15.75" customHeight="1">
      <c r="A1022" s="40"/>
      <c r="B1022" s="78" t="s">
        <v>1029</v>
      </c>
      <c r="C1022" s="115"/>
      <c r="D1022" s="115">
        <v>2950</v>
      </c>
      <c r="E1022" s="115">
        <v>2</v>
      </c>
      <c r="G1022" s="41" t="s">
        <v>2598</v>
      </c>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row>
    <row r="1023" spans="1:53" ht="15.75" customHeight="1">
      <c r="A1023" s="40"/>
      <c r="B1023" s="78" t="s">
        <v>1153</v>
      </c>
      <c r="C1023" s="115"/>
      <c r="D1023" s="115">
        <v>2980</v>
      </c>
      <c r="E1023" s="115">
        <v>0</v>
      </c>
      <c r="G1023" s="41" t="s">
        <v>1142</v>
      </c>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row>
    <row r="1024" spans="1:53" ht="15.75" customHeight="1">
      <c r="A1024" s="40"/>
      <c r="B1024" s="78" t="s">
        <v>1025</v>
      </c>
      <c r="C1024" s="115"/>
      <c r="D1024" s="115">
        <v>1920</v>
      </c>
      <c r="E1024" s="115">
        <v>2</v>
      </c>
      <c r="G1024" s="41" t="s">
        <v>1495</v>
      </c>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row>
    <row r="1025" spans="1:53" ht="15.75" customHeight="1">
      <c r="A1025" s="40"/>
      <c r="B1025" s="78" t="s">
        <v>1009</v>
      </c>
      <c r="C1025" s="115"/>
      <c r="D1025" s="115">
        <v>2800</v>
      </c>
      <c r="E1025" s="115">
        <v>2</v>
      </c>
      <c r="G1025" s="41" t="s">
        <v>2040</v>
      </c>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row>
    <row r="1026" spans="1:53" ht="15.75" customHeight="1">
      <c r="A1026" s="40"/>
      <c r="B1026" s="78" t="s">
        <v>892</v>
      </c>
      <c r="C1026" s="115"/>
      <c r="D1026" s="115">
        <v>3750</v>
      </c>
      <c r="E1026" s="115">
        <v>0</v>
      </c>
      <c r="G1026" s="41" t="s">
        <v>2184</v>
      </c>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row>
    <row r="1027" spans="1:53" ht="15.75" customHeight="1">
      <c r="A1027" s="40"/>
      <c r="B1027" s="78" t="s">
        <v>810</v>
      </c>
      <c r="C1027" s="115"/>
      <c r="D1027" s="115">
        <v>3540</v>
      </c>
      <c r="E1027" s="115">
        <v>5</v>
      </c>
      <c r="G1027" s="41" t="s">
        <v>2393</v>
      </c>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row>
    <row r="1028" spans="1:53" ht="15.75" customHeight="1">
      <c r="A1028" s="40"/>
      <c r="B1028" s="78" t="s">
        <v>1193</v>
      </c>
      <c r="C1028" s="115"/>
      <c r="D1028" s="115">
        <v>3830</v>
      </c>
      <c r="E1028" s="115">
        <v>0</v>
      </c>
      <c r="G1028" s="41" t="s">
        <v>2482</v>
      </c>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row>
    <row r="1029" spans="1:53" ht="15.75" customHeight="1">
      <c r="A1029" s="40"/>
      <c r="B1029" s="78" t="s">
        <v>1021</v>
      </c>
      <c r="C1029" s="115"/>
      <c r="D1029" s="115">
        <v>3610</v>
      </c>
      <c r="E1029" s="115">
        <v>14</v>
      </c>
      <c r="G1029" s="41" t="s">
        <v>2393</v>
      </c>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row>
    <row r="1030" spans="1:53" ht="15.75" customHeight="1">
      <c r="A1030" s="40"/>
      <c r="B1030" s="78" t="s">
        <v>887</v>
      </c>
      <c r="C1030" s="115"/>
      <c r="D1030" s="115">
        <v>3147</v>
      </c>
      <c r="E1030" s="115">
        <v>1</v>
      </c>
      <c r="G1030" s="41" t="s">
        <v>2420</v>
      </c>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row>
    <row r="1031" spans="1:53" ht="15.75" customHeight="1">
      <c r="A1031" s="40"/>
      <c r="B1031" s="78" t="s">
        <v>1278</v>
      </c>
      <c r="C1031" s="115"/>
      <c r="D1031" s="115">
        <v>3796</v>
      </c>
      <c r="E1031" s="115">
        <v>1</v>
      </c>
      <c r="G1031" s="41" t="s">
        <v>2146</v>
      </c>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row>
    <row r="1032" spans="1:53" ht="15.75" customHeight="1">
      <c r="A1032" s="40"/>
      <c r="B1032" s="78" t="s">
        <v>1497</v>
      </c>
      <c r="C1032" s="115"/>
      <c r="D1032" s="115">
        <v>3520</v>
      </c>
      <c r="E1032" s="115">
        <v>1</v>
      </c>
      <c r="G1032" s="41" t="s">
        <v>1024</v>
      </c>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row>
    <row r="1033" spans="1:53" ht="15.75" customHeight="1">
      <c r="A1033" s="40"/>
      <c r="B1033" s="78" t="s">
        <v>971</v>
      </c>
      <c r="C1033" s="115"/>
      <c r="D1033" s="115">
        <v>3605</v>
      </c>
      <c r="E1033" s="115">
        <v>14</v>
      </c>
      <c r="G1033" s="41" t="s">
        <v>2078</v>
      </c>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row>
    <row r="1034" spans="1:53" ht="15.75" customHeight="1">
      <c r="A1034" s="40"/>
      <c r="B1034" s="78" t="s">
        <v>2744</v>
      </c>
      <c r="C1034" s="115"/>
      <c r="D1034" s="115">
        <v>3100</v>
      </c>
      <c r="E1034" s="115">
        <v>0</v>
      </c>
      <c r="G1034" s="41" t="s">
        <v>2393</v>
      </c>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row>
    <row r="1035" spans="1:53" ht="15.75" customHeight="1">
      <c r="A1035" s="40"/>
      <c r="B1035" s="78" t="s">
        <v>2745</v>
      </c>
      <c r="C1035" s="115"/>
      <c r="D1035" s="115">
        <v>2270</v>
      </c>
      <c r="E1035" s="115">
        <v>5</v>
      </c>
      <c r="G1035" s="41" t="s">
        <v>1364</v>
      </c>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row>
    <row r="1036" spans="1:53" ht="15.75" customHeight="1">
      <c r="A1036" s="40"/>
      <c r="B1036" s="78" t="s">
        <v>2746</v>
      </c>
      <c r="C1036" s="115"/>
      <c r="D1036" s="115">
        <v>3400</v>
      </c>
      <c r="E1036" s="115">
        <v>0</v>
      </c>
      <c r="G1036" s="41" t="s">
        <v>659</v>
      </c>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row>
    <row r="1037" spans="1:53" ht="15.75" customHeight="1">
      <c r="A1037" s="40"/>
      <c r="B1037" s="78" t="s">
        <v>2747</v>
      </c>
      <c r="C1037" s="115"/>
      <c r="D1037" s="115">
        <v>3735</v>
      </c>
      <c r="E1037" s="115">
        <v>14</v>
      </c>
      <c r="G1037" s="41" t="s">
        <v>2187</v>
      </c>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row>
    <row r="1038" spans="1:53" ht="15.75" customHeight="1">
      <c r="A1038" s="40"/>
      <c r="B1038" s="78" t="s">
        <v>2748</v>
      </c>
      <c r="C1038" s="115"/>
      <c r="D1038" s="115">
        <v>4070</v>
      </c>
      <c r="E1038" s="115">
        <v>0</v>
      </c>
      <c r="G1038" s="41" t="s">
        <v>2169</v>
      </c>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row>
    <row r="1039" spans="1:53" ht="15.75" customHeight="1">
      <c r="A1039" s="40"/>
      <c r="B1039" s="78" t="s">
        <v>2767</v>
      </c>
      <c r="C1039" s="115"/>
      <c r="D1039" s="115">
        <v>3410</v>
      </c>
      <c r="E1039" s="115">
        <v>0</v>
      </c>
      <c r="G1039" s="41" t="s">
        <v>2393</v>
      </c>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row>
    <row r="1040" spans="1:53" ht="15.75" customHeight="1">
      <c r="A1040" s="40"/>
      <c r="B1040" s="78" t="s">
        <v>1248</v>
      </c>
      <c r="C1040" s="115"/>
      <c r="D1040" s="115">
        <v>3610</v>
      </c>
      <c r="E1040" s="115">
        <v>6</v>
      </c>
      <c r="G1040" s="115">
        <v>40</v>
      </c>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row>
    <row r="1041" spans="1:53" ht="15.75" customHeight="1">
      <c r="A1041" s="40" t="s">
        <v>885</v>
      </c>
      <c r="B1041" s="78" t="s">
        <v>1281</v>
      </c>
      <c r="C1041" s="115"/>
      <c r="D1041" s="74">
        <v>1430</v>
      </c>
      <c r="E1041" s="115">
        <v>11</v>
      </c>
      <c r="F1041" s="41" t="s">
        <v>886</v>
      </c>
      <c r="G1041" s="115">
        <v>28</v>
      </c>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row>
    <row r="1042" spans="1:53" ht="15.75" customHeight="1">
      <c r="A1042" s="40" t="s">
        <v>888</v>
      </c>
      <c r="B1042" s="78" t="s">
        <v>2791</v>
      </c>
      <c r="C1042" s="41" t="s">
        <v>759</v>
      </c>
      <c r="D1042" s="115"/>
      <c r="E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row>
    <row r="1043" spans="1:53" ht="15.75" customHeight="1">
      <c r="A1043" s="40" t="s">
        <v>891</v>
      </c>
      <c r="B1043" s="78" t="s">
        <v>759</v>
      </c>
      <c r="C1043" s="115"/>
      <c r="D1043" s="115"/>
      <c r="E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row>
    <row r="1044" spans="1:53" ht="15.75" customHeight="1">
      <c r="A1044" s="40" t="s">
        <v>893</v>
      </c>
      <c r="B1044" s="78" t="s">
        <v>1281</v>
      </c>
      <c r="C1044" s="115"/>
      <c r="D1044" s="115"/>
      <c r="E1044" s="115">
        <f>12*7+3</f>
        <v>87</v>
      </c>
      <c r="F1044" s="18" t="s">
        <v>894</v>
      </c>
      <c r="G1044" s="115">
        <v>39</v>
      </c>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row>
    <row r="1045" spans="1:53" ht="15.75" customHeight="1">
      <c r="A1045" s="40" t="s">
        <v>896</v>
      </c>
      <c r="B1045" s="78" t="s">
        <v>759</v>
      </c>
      <c r="C1045" s="115"/>
      <c r="D1045" s="115"/>
      <c r="E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row>
    <row r="1046" spans="1:53" ht="15.75" customHeight="1">
      <c r="A1046" s="40" t="s">
        <v>899</v>
      </c>
      <c r="B1046" s="78" t="s">
        <v>759</v>
      </c>
      <c r="C1046" s="115"/>
      <c r="D1046" s="115"/>
      <c r="E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row>
    <row r="1047" spans="1:53" ht="15.75" customHeight="1">
      <c r="A1047" s="40" t="s">
        <v>900</v>
      </c>
      <c r="B1047" s="78" t="s">
        <v>1281</v>
      </c>
      <c r="C1047" s="115"/>
      <c r="D1047" s="115"/>
      <c r="E1047" s="115"/>
      <c r="G1047" s="41" t="s">
        <v>632</v>
      </c>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row>
    <row r="1048" spans="1:53" ht="15.75" customHeight="1">
      <c r="A1048" s="40"/>
      <c r="B1048" s="78" t="s">
        <v>2740</v>
      </c>
      <c r="C1048" s="115"/>
      <c r="D1048" s="115"/>
      <c r="E1048" s="115"/>
      <c r="G1048" s="41" t="s">
        <v>2078</v>
      </c>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row>
    <row r="1049" spans="1:53" ht="15.75" customHeight="1">
      <c r="A1049" s="40"/>
      <c r="B1049" s="78" t="s">
        <v>1029</v>
      </c>
      <c r="C1049" s="115"/>
      <c r="D1049" s="115"/>
      <c r="E1049" s="115"/>
      <c r="G1049" s="41" t="s">
        <v>2040</v>
      </c>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row>
    <row r="1050" spans="1:53" ht="15.75" customHeight="1">
      <c r="A1050" s="81" t="s">
        <v>903</v>
      </c>
      <c r="B1050" s="78" t="s">
        <v>2792</v>
      </c>
      <c r="C1050" s="115"/>
      <c r="D1050" s="74" t="s">
        <v>2101</v>
      </c>
      <c r="E1050" s="115"/>
      <c r="G1050" s="41">
        <v>37.869999999999997</v>
      </c>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row>
    <row r="1051" spans="1:53" ht="15.75" customHeight="1">
      <c r="A1051" s="40" t="s">
        <v>905</v>
      </c>
      <c r="B1051" s="78" t="s">
        <v>2402</v>
      </c>
      <c r="C1051" s="115"/>
      <c r="D1051" s="41" t="s">
        <v>2102</v>
      </c>
      <c r="E1051" s="115"/>
      <c r="F1051" s="18" t="s">
        <v>907</v>
      </c>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row>
    <row r="1052" spans="1:53" ht="15.75" customHeight="1">
      <c r="A1052" s="40" t="s">
        <v>909</v>
      </c>
      <c r="B1052" s="78" t="s">
        <v>1281</v>
      </c>
      <c r="C1052" s="115"/>
      <c r="D1052" s="74">
        <v>2680</v>
      </c>
      <c r="E1052" s="115">
        <v>28</v>
      </c>
      <c r="F1052" s="18" t="s">
        <v>910</v>
      </c>
      <c r="G1052" s="41" t="s">
        <v>1247</v>
      </c>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row>
    <row r="1053" spans="1:53" ht="15.75" customHeight="1">
      <c r="A1053" s="40" t="s">
        <v>67</v>
      </c>
      <c r="B1053" s="78" t="s">
        <v>1281</v>
      </c>
      <c r="C1053" s="115"/>
      <c r="D1053" s="115">
        <v>3000</v>
      </c>
      <c r="E1053" s="115">
        <f>19*7+6</f>
        <v>139</v>
      </c>
      <c r="F1053" s="41" t="s">
        <v>2793</v>
      </c>
      <c r="G1053" s="41" t="s">
        <v>2794</v>
      </c>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row>
    <row r="1054" spans="1:53" ht="15.75" customHeight="1">
      <c r="A1054" s="40"/>
      <c r="B1054" s="78" t="s">
        <v>2740</v>
      </c>
      <c r="C1054" s="115"/>
      <c r="D1054" s="115">
        <v>3500</v>
      </c>
      <c r="E1054" s="115">
        <f>21*7+3</f>
        <v>150</v>
      </c>
      <c r="F1054" s="41" t="s">
        <v>2795</v>
      </c>
      <c r="G1054" s="41" t="s">
        <v>1351</v>
      </c>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row>
    <row r="1055" spans="1:53" ht="15.75" customHeight="1">
      <c r="A1055" s="40"/>
      <c r="B1055" s="78" t="s">
        <v>1029</v>
      </c>
      <c r="C1055" s="115"/>
      <c r="D1055" s="115">
        <v>4200</v>
      </c>
      <c r="E1055" s="115">
        <f>20*7+2</f>
        <v>142</v>
      </c>
      <c r="F1055" s="41" t="s">
        <v>2796</v>
      </c>
      <c r="G1055" s="41" t="s">
        <v>748</v>
      </c>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row>
    <row r="1056" spans="1:53" ht="15.75" customHeight="1">
      <c r="A1056" s="40"/>
      <c r="B1056" s="78" t="s">
        <v>1153</v>
      </c>
      <c r="C1056" s="115"/>
      <c r="D1056" s="115">
        <v>3500</v>
      </c>
      <c r="E1056" s="115">
        <f>13*7+1</f>
        <v>92</v>
      </c>
      <c r="F1056" s="41" t="s">
        <v>894</v>
      </c>
      <c r="G1056" s="41" t="s">
        <v>2081</v>
      </c>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row>
    <row r="1057" spans="1:53" ht="15.75" customHeight="1">
      <c r="A1057" s="40"/>
      <c r="B1057" s="78" t="s">
        <v>1025</v>
      </c>
      <c r="C1057" s="115"/>
      <c r="D1057" s="115">
        <v>3600</v>
      </c>
      <c r="E1057" s="115">
        <f>10*7+2</f>
        <v>72</v>
      </c>
      <c r="F1057" s="41" t="s">
        <v>2797</v>
      </c>
      <c r="G1057" s="41" t="s">
        <v>2184</v>
      </c>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row>
    <row r="1058" spans="1:53" ht="15.75" customHeight="1">
      <c r="A1058" s="40"/>
      <c r="B1058" s="78" t="s">
        <v>1009</v>
      </c>
      <c r="C1058" s="115"/>
      <c r="D1058" s="115">
        <v>4500</v>
      </c>
      <c r="E1058" s="115">
        <f>8*7+6</f>
        <v>62</v>
      </c>
      <c r="F1058" s="41" t="s">
        <v>2533</v>
      </c>
      <c r="G1058" s="41" t="s">
        <v>2486</v>
      </c>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row>
    <row r="1059" spans="1:53" ht="15.75" customHeight="1">
      <c r="A1059" s="40"/>
      <c r="B1059" s="78" t="s">
        <v>892</v>
      </c>
      <c r="C1059" s="115"/>
      <c r="D1059" s="115">
        <v>3200</v>
      </c>
      <c r="E1059" s="115">
        <f>5*7+10</f>
        <v>45</v>
      </c>
      <c r="F1059" s="41" t="s">
        <v>2528</v>
      </c>
      <c r="G1059" s="41" t="s">
        <v>2184</v>
      </c>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row>
    <row r="1060" spans="1:53" ht="15.75" customHeight="1">
      <c r="A1060" s="40"/>
      <c r="B1060" s="78" t="s">
        <v>810</v>
      </c>
      <c r="C1060" s="115"/>
      <c r="D1060" s="115">
        <v>2700</v>
      </c>
      <c r="E1060" s="115">
        <v>49</v>
      </c>
      <c r="F1060" s="41" t="s">
        <v>2029</v>
      </c>
      <c r="G1060" s="41" t="s">
        <v>2030</v>
      </c>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row>
    <row r="1061" spans="1:53" ht="15.75" customHeight="1">
      <c r="A1061" s="40"/>
      <c r="B1061" s="78" t="s">
        <v>1193</v>
      </c>
      <c r="C1061" s="115"/>
      <c r="D1061" s="115">
        <v>3500</v>
      </c>
      <c r="E1061" s="115">
        <v>37</v>
      </c>
      <c r="F1061" s="41" t="s">
        <v>735</v>
      </c>
      <c r="G1061" s="41" t="s">
        <v>2798</v>
      </c>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row>
    <row r="1062" spans="1:53" ht="15.75" customHeight="1">
      <c r="A1062" s="40"/>
      <c r="B1062" s="78" t="s">
        <v>1021</v>
      </c>
      <c r="C1062" s="115"/>
      <c r="D1062" s="115">
        <v>3000</v>
      </c>
      <c r="E1062" s="115">
        <v>22</v>
      </c>
      <c r="F1062" s="41" t="s">
        <v>735</v>
      </c>
      <c r="G1062" s="41" t="s">
        <v>1247</v>
      </c>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row>
    <row r="1063" spans="1:53" ht="15.75" customHeight="1">
      <c r="A1063" s="40" t="s">
        <v>915</v>
      </c>
      <c r="B1063" s="78" t="s">
        <v>1281</v>
      </c>
      <c r="C1063" s="115"/>
      <c r="D1063" s="115">
        <v>200</v>
      </c>
      <c r="E1063" s="115">
        <v>8</v>
      </c>
      <c r="F1063" s="18" t="s">
        <v>916</v>
      </c>
      <c r="G1063" s="115">
        <v>36</v>
      </c>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row>
    <row r="1064" spans="1:53" ht="15.75" customHeight="1">
      <c r="A1064" s="40" t="s">
        <v>919</v>
      </c>
      <c r="B1064" s="78" t="s">
        <v>1281</v>
      </c>
      <c r="C1064" s="115"/>
      <c r="D1064" s="115">
        <v>2830</v>
      </c>
      <c r="E1064" s="115">
        <v>96</v>
      </c>
      <c r="F1064" s="41" t="s">
        <v>920</v>
      </c>
      <c r="G1064" s="115">
        <v>39</v>
      </c>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row>
    <row r="1065" spans="1:53" ht="15.75" customHeight="1">
      <c r="A1065" s="40" t="s">
        <v>924</v>
      </c>
      <c r="B1065" s="78" t="s">
        <v>1281</v>
      </c>
      <c r="C1065" s="115"/>
      <c r="D1065" s="115">
        <v>3142</v>
      </c>
      <c r="E1065" s="115"/>
      <c r="F1065" s="41" t="s">
        <v>2799</v>
      </c>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row>
    <row r="1066" spans="1:53" ht="15.75" customHeight="1">
      <c r="A1066" s="40"/>
      <c r="B1066" s="78" t="s">
        <v>2740</v>
      </c>
      <c r="C1066" s="115"/>
      <c r="D1066" s="115">
        <v>3714</v>
      </c>
      <c r="E1066" s="115"/>
      <c r="F1066" s="41" t="s">
        <v>2800</v>
      </c>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row>
    <row r="1067" spans="1:53" ht="15.75" customHeight="1">
      <c r="A1067" s="40"/>
      <c r="B1067" s="78" t="s">
        <v>1029</v>
      </c>
      <c r="C1067" s="115"/>
      <c r="D1067" s="115">
        <v>3560</v>
      </c>
      <c r="E1067" s="115"/>
      <c r="F1067" s="41" t="s">
        <v>2801</v>
      </c>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row>
    <row r="1068" spans="1:53" ht="15.75" customHeight="1">
      <c r="A1068" s="40" t="s">
        <v>926</v>
      </c>
      <c r="B1068" s="78" t="s">
        <v>1281</v>
      </c>
      <c r="C1068" s="115"/>
      <c r="E1068" s="115"/>
      <c r="F1068" s="41" t="s">
        <v>927</v>
      </c>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row>
    <row r="1069" spans="1:53" ht="15.75" customHeight="1">
      <c r="A1069" s="40" t="s">
        <v>928</v>
      </c>
      <c r="B1069" s="78" t="s">
        <v>1281</v>
      </c>
      <c r="C1069" s="115"/>
      <c r="D1069" s="115">
        <v>2750</v>
      </c>
      <c r="E1069" s="115"/>
      <c r="F1069" s="115">
        <v>36</v>
      </c>
      <c r="G1069" s="115">
        <v>36</v>
      </c>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row>
    <row r="1070" spans="1:53" ht="15.75" customHeight="1">
      <c r="A1070" s="40"/>
      <c r="B1070" s="78" t="s">
        <v>2740</v>
      </c>
      <c r="C1070" s="115"/>
      <c r="D1070" s="115">
        <v>2560</v>
      </c>
      <c r="E1070" s="115"/>
      <c r="F1070" s="41" t="s">
        <v>735</v>
      </c>
      <c r="G1070" s="41" t="s">
        <v>2364</v>
      </c>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row>
    <row r="1071" spans="1:53" ht="15.75" customHeight="1">
      <c r="A1071" s="40"/>
      <c r="B1071" s="78" t="s">
        <v>1029</v>
      </c>
      <c r="C1071" s="115"/>
      <c r="D1071" s="115">
        <v>3000</v>
      </c>
      <c r="E1071" s="115"/>
      <c r="F1071" s="41" t="s">
        <v>1024</v>
      </c>
      <c r="G1071" s="41" t="s">
        <v>1024</v>
      </c>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row>
    <row r="1072" spans="1:53" ht="15.75" customHeight="1">
      <c r="A1072" s="40" t="s">
        <v>932</v>
      </c>
      <c r="B1072" s="78" t="s">
        <v>759</v>
      </c>
      <c r="C1072" s="115"/>
      <c r="D1072" s="115"/>
      <c r="E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row>
    <row r="1073" spans="1:53" ht="15.75" customHeight="1">
      <c r="A1073" s="40" t="s">
        <v>933</v>
      </c>
      <c r="B1073" s="78" t="s">
        <v>2802</v>
      </c>
      <c r="C1073" s="115"/>
      <c r="D1073" s="74">
        <v>2560.8000000000002</v>
      </c>
      <c r="E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row>
    <row r="1074" spans="1:53" ht="15.75" customHeight="1">
      <c r="A1074" s="40" t="s">
        <v>936</v>
      </c>
      <c r="B1074" s="78" t="s">
        <v>2803</v>
      </c>
      <c r="C1074" s="115"/>
      <c r="D1074" s="74" t="s">
        <v>2105</v>
      </c>
      <c r="E1074" s="115"/>
      <c r="G1074" s="41" t="s">
        <v>2104</v>
      </c>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row>
    <row r="1075" spans="1:53" ht="15.75" customHeight="1">
      <c r="A1075" s="40" t="s">
        <v>940</v>
      </c>
      <c r="B1075" s="78" t="s">
        <v>1281</v>
      </c>
      <c r="C1075" s="115"/>
      <c r="D1075" s="115">
        <v>3500</v>
      </c>
      <c r="E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row>
    <row r="1076" spans="1:53" ht="15.75" customHeight="1">
      <c r="A1076" s="40" t="s">
        <v>710</v>
      </c>
      <c r="B1076" s="78" t="s">
        <v>1281</v>
      </c>
      <c r="C1076" s="115"/>
      <c r="D1076" s="115"/>
      <c r="E1076" s="115"/>
      <c r="F1076" s="115">
        <v>32</v>
      </c>
      <c r="G1076" s="41" t="s">
        <v>677</v>
      </c>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row>
    <row r="1077" spans="1:53" ht="15.75" customHeight="1">
      <c r="A1077" s="40" t="s">
        <v>942</v>
      </c>
      <c r="B1077" s="78" t="s">
        <v>1281</v>
      </c>
      <c r="C1077" s="115"/>
      <c r="D1077" s="115">
        <v>2980</v>
      </c>
      <c r="E1077" s="115">
        <v>4</v>
      </c>
      <c r="F1077" s="115">
        <v>38</v>
      </c>
      <c r="G1077" s="41" t="s">
        <v>659</v>
      </c>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row>
    <row r="1078" spans="1:53" ht="15.75" customHeight="1">
      <c r="A1078" s="40"/>
      <c r="B1078" s="78" t="s">
        <v>2740</v>
      </c>
      <c r="C1078" s="115"/>
      <c r="D1078" s="115">
        <v>2130</v>
      </c>
      <c r="E1078" s="115">
        <v>10</v>
      </c>
      <c r="F1078" s="41" t="s">
        <v>2029</v>
      </c>
      <c r="G1078" s="41" t="s">
        <v>732</v>
      </c>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row>
    <row r="1079" spans="1:53" ht="15.75" customHeight="1">
      <c r="A1079" s="40" t="s">
        <v>944</v>
      </c>
      <c r="B1079" s="78" t="s">
        <v>1281</v>
      </c>
      <c r="C1079" s="115"/>
      <c r="D1079" s="115">
        <v>3550</v>
      </c>
      <c r="E1079" s="115">
        <v>0</v>
      </c>
      <c r="F1079" s="41" t="s">
        <v>1024</v>
      </c>
      <c r="G1079" s="41" t="s">
        <v>1024</v>
      </c>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row>
    <row r="1080" spans="1:53" ht="15.75" customHeight="1">
      <c r="A1080" s="40"/>
      <c r="B1080" s="78" t="s">
        <v>2740</v>
      </c>
      <c r="C1080" s="115"/>
      <c r="D1080" s="115">
        <v>3300</v>
      </c>
      <c r="E1080" s="115">
        <v>0</v>
      </c>
      <c r="F1080" s="41" t="s">
        <v>2081</v>
      </c>
      <c r="G1080" s="41" t="s">
        <v>2081</v>
      </c>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row>
    <row r="1081" spans="1:53" ht="15.75" customHeight="1">
      <c r="A1081" s="40"/>
      <c r="B1081" s="78" t="s">
        <v>1029</v>
      </c>
      <c r="C1081" s="115"/>
      <c r="D1081" s="115">
        <v>3230</v>
      </c>
      <c r="E1081" s="115">
        <v>1</v>
      </c>
      <c r="F1081" s="41" t="s">
        <v>2030</v>
      </c>
      <c r="G1081" s="41" t="s">
        <v>1024</v>
      </c>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row>
    <row r="1082" spans="1:53" ht="15.75" customHeight="1">
      <c r="A1082" s="40"/>
      <c r="B1082" s="78" t="s">
        <v>1153</v>
      </c>
      <c r="C1082" s="115"/>
      <c r="D1082" s="115">
        <v>2170</v>
      </c>
      <c r="E1082" s="115">
        <v>5</v>
      </c>
      <c r="F1082" s="41" t="s">
        <v>2423</v>
      </c>
      <c r="G1082" s="41" t="s">
        <v>1742</v>
      </c>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row>
    <row r="1083" spans="1:53" ht="15.75" customHeight="1">
      <c r="A1083" s="40"/>
      <c r="B1083" s="78" t="s">
        <v>1025</v>
      </c>
      <c r="C1083" s="115"/>
      <c r="D1083" s="115">
        <v>3350</v>
      </c>
      <c r="E1083" s="115">
        <v>0</v>
      </c>
      <c r="F1083" s="41" t="s">
        <v>2078</v>
      </c>
      <c r="G1083" s="41" t="s">
        <v>2078</v>
      </c>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row>
    <row r="1084" spans="1:53" ht="15.75" customHeight="1">
      <c r="A1084" s="40"/>
      <c r="B1084" s="78" t="s">
        <v>1009</v>
      </c>
      <c r="C1084" s="115"/>
      <c r="D1084" s="115">
        <v>3450</v>
      </c>
      <c r="E1084" s="115">
        <v>0</v>
      </c>
      <c r="F1084" s="41" t="s">
        <v>2081</v>
      </c>
      <c r="G1084" s="41" t="s">
        <v>2081</v>
      </c>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row>
    <row r="1085" spans="1:53" ht="15.75" customHeight="1">
      <c r="A1085" s="40"/>
      <c r="B1085" s="78" t="s">
        <v>892</v>
      </c>
      <c r="C1085" s="115"/>
      <c r="D1085" s="115">
        <v>3100</v>
      </c>
      <c r="E1085" s="115">
        <v>0</v>
      </c>
      <c r="F1085" s="41" t="s">
        <v>2481</v>
      </c>
      <c r="G1085" s="41" t="s">
        <v>2481</v>
      </c>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row>
    <row r="1086" spans="1:53" ht="15.75" customHeight="1">
      <c r="A1086" s="40"/>
      <c r="B1086" s="78" t="s">
        <v>810</v>
      </c>
      <c r="C1086" s="115"/>
      <c r="D1086" s="115">
        <v>2950</v>
      </c>
      <c r="E1086" s="115">
        <v>0</v>
      </c>
      <c r="F1086" s="41" t="s">
        <v>632</v>
      </c>
      <c r="G1086" s="41" t="s">
        <v>632</v>
      </c>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row>
    <row r="1087" spans="1:53" ht="15.75" customHeight="1">
      <c r="A1087" s="143" t="s">
        <v>948</v>
      </c>
      <c r="B1087" s="78" t="s">
        <v>1281</v>
      </c>
      <c r="C1087" s="115"/>
      <c r="D1087" s="115">
        <v>2200</v>
      </c>
      <c r="E1087" s="115"/>
      <c r="F1087" s="115">
        <v>32</v>
      </c>
      <c r="G1087" s="115">
        <v>32</v>
      </c>
      <c r="H1087" s="115"/>
      <c r="I1087" s="41" t="s">
        <v>2682</v>
      </c>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row>
    <row r="1088" spans="1:53" ht="15.75" customHeight="1">
      <c r="A1088" s="40" t="s">
        <v>950</v>
      </c>
      <c r="B1088" s="78" t="s">
        <v>1281</v>
      </c>
      <c r="C1088" s="115"/>
      <c r="D1088" s="115">
        <v>3650</v>
      </c>
      <c r="E1088" s="115"/>
      <c r="F1088" s="41" t="s">
        <v>2804</v>
      </c>
      <c r="G1088" s="115">
        <v>40</v>
      </c>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row>
    <row r="1089" spans="1:53" ht="15.75" customHeight="1">
      <c r="A1089" s="40"/>
      <c r="B1089" s="78" t="s">
        <v>2740</v>
      </c>
      <c r="C1089" s="115"/>
      <c r="D1089" s="115">
        <v>2800</v>
      </c>
      <c r="E1089" s="115"/>
      <c r="F1089" s="41" t="s">
        <v>886</v>
      </c>
      <c r="G1089" s="115">
        <v>35</v>
      </c>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row>
    <row r="1090" spans="1:53" ht="15.75" customHeight="1">
      <c r="A1090" s="40"/>
      <c r="B1090" s="78" t="s">
        <v>1029</v>
      </c>
      <c r="C1090" s="115"/>
      <c r="D1090" s="115">
        <v>3200</v>
      </c>
      <c r="E1090" s="115"/>
      <c r="F1090" s="115">
        <v>27</v>
      </c>
      <c r="G1090" s="41" t="s">
        <v>659</v>
      </c>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row>
    <row r="1091" spans="1:53" ht="15.75" customHeight="1">
      <c r="A1091" s="40"/>
      <c r="B1091" s="78" t="s">
        <v>1153</v>
      </c>
      <c r="C1091" s="115"/>
      <c r="D1091" s="115">
        <v>3750</v>
      </c>
      <c r="E1091" s="115"/>
      <c r="F1091" s="115">
        <v>26</v>
      </c>
      <c r="G1091" s="115">
        <v>40</v>
      </c>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row>
    <row r="1092" spans="1:53" ht="15.75" customHeight="1">
      <c r="A1092" s="40" t="s">
        <v>955</v>
      </c>
      <c r="B1092" s="78" t="s">
        <v>1281</v>
      </c>
      <c r="C1092" s="115"/>
      <c r="D1092" s="115">
        <v>2400</v>
      </c>
      <c r="E1092" s="115">
        <v>32</v>
      </c>
      <c r="F1092" s="115">
        <v>29</v>
      </c>
      <c r="G1092" s="41" t="s">
        <v>732</v>
      </c>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row>
    <row r="1093" spans="1:53" ht="15.75" customHeight="1">
      <c r="A1093" s="40" t="s">
        <v>958</v>
      </c>
      <c r="B1093" s="78" t="s">
        <v>2805</v>
      </c>
      <c r="C1093" s="115"/>
      <c r="D1093" s="115">
        <v>3255</v>
      </c>
      <c r="E1093" s="115">
        <v>4</v>
      </c>
      <c r="G1093" s="115">
        <v>39</v>
      </c>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row>
    <row r="1094" spans="1:53" ht="15.75" customHeight="1">
      <c r="A1094" s="40" t="s">
        <v>961</v>
      </c>
      <c r="B1094" s="78" t="s">
        <v>2806</v>
      </c>
      <c r="C1094" s="115"/>
      <c r="D1094" s="115"/>
      <c r="E1094" s="115"/>
      <c r="F1094" s="18" t="s">
        <v>962</v>
      </c>
      <c r="G1094" s="41">
        <v>37.9</v>
      </c>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row>
    <row r="1095" spans="1:53" ht="15.75" customHeight="1">
      <c r="A1095" s="40" t="s">
        <v>963</v>
      </c>
      <c r="B1095" s="78" t="s">
        <v>759</v>
      </c>
      <c r="C1095" s="115"/>
      <c r="D1095" s="115"/>
      <c r="E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row>
    <row r="1096" spans="1:53" ht="15.75" customHeight="1">
      <c r="A1096" s="40" t="s">
        <v>965</v>
      </c>
      <c r="B1096" s="78" t="s">
        <v>2739</v>
      </c>
      <c r="C1096" s="41" t="s">
        <v>2807</v>
      </c>
      <c r="D1096" s="115">
        <v>3200</v>
      </c>
      <c r="E1096" s="115"/>
      <c r="G1096" s="115">
        <v>39.6</v>
      </c>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row>
    <row r="1097" spans="1:53" ht="15.75" customHeight="1">
      <c r="A1097" s="40"/>
      <c r="B1097" s="78" t="s">
        <v>2808</v>
      </c>
      <c r="C1097" s="41" t="s">
        <v>2809</v>
      </c>
      <c r="D1097" s="115">
        <v>3430</v>
      </c>
      <c r="E1097" s="115"/>
      <c r="G1097" s="115">
        <v>39.5</v>
      </c>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row>
    <row r="1098" spans="1:53" ht="15.75" customHeight="1">
      <c r="A1098" s="40"/>
      <c r="B1098" s="78" t="s">
        <v>2810</v>
      </c>
      <c r="C1098" s="41" t="s">
        <v>2811</v>
      </c>
      <c r="D1098" s="115">
        <v>3270</v>
      </c>
      <c r="E1098" s="115"/>
      <c r="G1098" s="115">
        <v>38.5</v>
      </c>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row>
    <row r="1099" spans="1:53" ht="15.75" customHeight="1">
      <c r="A1099" s="40" t="s">
        <v>969</v>
      </c>
      <c r="B1099" s="78" t="s">
        <v>1281</v>
      </c>
      <c r="C1099" s="115"/>
      <c r="D1099" s="115">
        <v>3580</v>
      </c>
      <c r="E1099" s="115">
        <v>14</v>
      </c>
      <c r="F1099" s="115">
        <v>35</v>
      </c>
      <c r="G1099" s="115">
        <v>37</v>
      </c>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row>
    <row r="1100" spans="1:53" ht="15.75" customHeight="1">
      <c r="A1100" s="40" t="s">
        <v>900</v>
      </c>
      <c r="B1100" s="78" t="s">
        <v>2812</v>
      </c>
      <c r="C1100" s="115"/>
      <c r="D1100" s="115"/>
      <c r="E1100" s="115"/>
      <c r="F1100" s="18" t="s">
        <v>345</v>
      </c>
      <c r="G1100" s="18" t="s">
        <v>345</v>
      </c>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row>
    <row r="1101" spans="1:53" ht="15.75" customHeight="1">
      <c r="A1101" s="40" t="s">
        <v>974</v>
      </c>
      <c r="B1101" s="78" t="s">
        <v>759</v>
      </c>
      <c r="C1101" s="115"/>
      <c r="D1101" s="115"/>
      <c r="E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row>
    <row r="1102" spans="1:53" ht="15.75" customHeight="1">
      <c r="A1102" s="40" t="s">
        <v>978</v>
      </c>
      <c r="B1102" s="78" t="s">
        <v>1281</v>
      </c>
      <c r="C1102" s="115"/>
      <c r="D1102" s="115">
        <v>1310</v>
      </c>
      <c r="E1102" s="115">
        <v>29</v>
      </c>
      <c r="F1102" s="115">
        <v>25</v>
      </c>
      <c r="G1102" s="41" t="s">
        <v>2114</v>
      </c>
      <c r="H1102" s="41" t="s">
        <v>2357</v>
      </c>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row>
    <row r="1103" spans="1:53" ht="15.75" customHeight="1">
      <c r="A1103" s="40" t="s">
        <v>980</v>
      </c>
      <c r="B1103" s="78" t="s">
        <v>2813</v>
      </c>
      <c r="C1103" s="115"/>
      <c r="D1103" s="115">
        <v>3006</v>
      </c>
      <c r="E1103" s="115"/>
      <c r="F1103" s="115">
        <v>29</v>
      </c>
      <c r="G1103" s="115">
        <v>38</v>
      </c>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row>
    <row r="1104" spans="1:53" ht="15.75" customHeight="1">
      <c r="A1104" s="40" t="s">
        <v>626</v>
      </c>
      <c r="B1104" s="78" t="s">
        <v>1281</v>
      </c>
      <c r="C1104" s="115"/>
      <c r="D1104" s="115">
        <v>1290</v>
      </c>
      <c r="E1104" s="115">
        <v>36</v>
      </c>
      <c r="F1104" s="41" t="s">
        <v>1506</v>
      </c>
      <c r="G1104" s="41" t="s">
        <v>2081</v>
      </c>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row>
    <row r="1105" spans="1:53" ht="15.75" customHeight="1">
      <c r="A1105" s="40" t="s">
        <v>984</v>
      </c>
      <c r="B1105" s="78" t="s">
        <v>1281</v>
      </c>
      <c r="C1105" s="115"/>
      <c r="D1105" s="115">
        <v>3900</v>
      </c>
      <c r="E1105" s="115"/>
      <c r="G1105" s="115">
        <v>41</v>
      </c>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row>
    <row r="1106" spans="1:53" ht="15.75" customHeight="1">
      <c r="A1106" s="40"/>
      <c r="B1106" s="78" t="s">
        <v>2740</v>
      </c>
      <c r="C1106" s="115"/>
      <c r="D1106" s="115">
        <v>4440</v>
      </c>
      <c r="E1106" s="115"/>
      <c r="G1106" s="41" t="s">
        <v>2420</v>
      </c>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row>
    <row r="1107" spans="1:53" ht="15.75" customHeight="1">
      <c r="A1107" s="40"/>
      <c r="B1107" s="78" t="s">
        <v>1029</v>
      </c>
      <c r="C1107" s="115"/>
      <c r="D1107" s="115">
        <v>2760</v>
      </c>
      <c r="E1107" s="115"/>
      <c r="G1107" s="115">
        <v>36</v>
      </c>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row>
    <row r="1108" spans="1:53" ht="15.75" customHeight="1">
      <c r="A1108" s="40"/>
      <c r="B1108" s="78" t="s">
        <v>1153</v>
      </c>
      <c r="C1108" s="115"/>
      <c r="D1108" s="115">
        <v>3120</v>
      </c>
      <c r="E1108" s="115"/>
      <c r="G1108" s="41" t="s">
        <v>1351</v>
      </c>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row>
    <row r="1109" spans="1:53" ht="15.75" customHeight="1">
      <c r="A1109" s="40"/>
      <c r="B1109" s="78" t="s">
        <v>1025</v>
      </c>
      <c r="C1109" s="115"/>
      <c r="D1109" s="115">
        <v>2750</v>
      </c>
      <c r="E1109" s="115"/>
      <c r="G1109" s="115">
        <v>39</v>
      </c>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row>
    <row r="1110" spans="1:53" ht="15.75" customHeight="1">
      <c r="A1110" s="143" t="s">
        <v>987</v>
      </c>
      <c r="B1110" s="78" t="s">
        <v>2814</v>
      </c>
      <c r="C1110" s="115"/>
      <c r="D1110" s="74">
        <v>3270</v>
      </c>
      <c r="E1110" s="115"/>
      <c r="F1110" s="18" t="s">
        <v>988</v>
      </c>
      <c r="G1110" s="41">
        <v>38.6</v>
      </c>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row>
    <row r="1111" spans="1:53" ht="15.75" customHeight="1">
      <c r="A1111" s="143" t="s">
        <v>992</v>
      </c>
      <c r="B1111" s="78" t="s">
        <v>1281</v>
      </c>
      <c r="C1111" s="115"/>
      <c r="D1111" s="115">
        <v>2750</v>
      </c>
      <c r="E1111" s="115"/>
      <c r="F1111" s="41" t="s">
        <v>993</v>
      </c>
      <c r="G1111" s="41" t="s">
        <v>993</v>
      </c>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row>
    <row r="1112" spans="1:53" ht="15.75" customHeight="1">
      <c r="A1112" s="143" t="s">
        <v>995</v>
      </c>
      <c r="B1112" s="78" t="s">
        <v>759</v>
      </c>
      <c r="C1112" s="115"/>
      <c r="D1112" s="115"/>
      <c r="E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row>
    <row r="1113" spans="1:53" ht="15.75" customHeight="1">
      <c r="A1113" s="143" t="s">
        <v>998</v>
      </c>
      <c r="B1113" s="78" t="s">
        <v>1281</v>
      </c>
      <c r="C1113" s="115"/>
      <c r="D1113" s="115">
        <v>3260</v>
      </c>
      <c r="E1113" s="115"/>
      <c r="G1113" s="41" t="s">
        <v>659</v>
      </c>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row>
    <row r="1114" spans="1:53" ht="15.75" customHeight="1">
      <c r="A1114" s="40"/>
      <c r="B1114" s="78" t="s">
        <v>2740</v>
      </c>
      <c r="C1114" s="115"/>
      <c r="D1114" s="115">
        <v>3330</v>
      </c>
      <c r="E1114" s="115"/>
      <c r="G1114" s="41" t="s">
        <v>2151</v>
      </c>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row>
    <row r="1115" spans="1:53" ht="15.75" customHeight="1">
      <c r="A1115" s="40"/>
      <c r="B1115" s="78" t="s">
        <v>1029</v>
      </c>
      <c r="C1115" s="115"/>
      <c r="D1115" s="115">
        <v>3200</v>
      </c>
      <c r="E1115" s="115"/>
      <c r="G1115" s="115">
        <v>40</v>
      </c>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row>
    <row r="1116" spans="1:53" ht="15.75" customHeight="1">
      <c r="A1116" s="40"/>
      <c r="B1116" s="78" t="s">
        <v>1153</v>
      </c>
      <c r="C1116" s="115"/>
      <c r="D1116" s="115">
        <v>3000</v>
      </c>
      <c r="E1116" s="115"/>
      <c r="G1116" s="41" t="s">
        <v>1142</v>
      </c>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row>
    <row r="1117" spans="1:53" ht="15.75" customHeight="1">
      <c r="A1117" s="40"/>
      <c r="B1117" s="78" t="s">
        <v>1025</v>
      </c>
      <c r="C1117" s="115"/>
      <c r="D1117" s="115">
        <v>3410</v>
      </c>
      <c r="E1117" s="115"/>
      <c r="G1117" s="41" t="s">
        <v>1024</v>
      </c>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row>
    <row r="1118" spans="1:53" ht="15.75" customHeight="1">
      <c r="A1118" s="40"/>
      <c r="B1118" s="78" t="s">
        <v>1009</v>
      </c>
      <c r="C1118" s="115"/>
      <c r="D1118" s="115">
        <v>2940</v>
      </c>
      <c r="E1118" s="115"/>
      <c r="G1118" s="41" t="s">
        <v>2371</v>
      </c>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row>
    <row r="1119" spans="1:53" ht="15.75" customHeight="1">
      <c r="A1119" s="40"/>
      <c r="B1119" s="78" t="s">
        <v>892</v>
      </c>
      <c r="C1119" s="115"/>
      <c r="D1119" s="115">
        <v>3320</v>
      </c>
      <c r="E1119" s="115"/>
      <c r="G1119" s="41" t="s">
        <v>2151</v>
      </c>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row>
    <row r="1120" spans="1:53" ht="15.75" customHeight="1">
      <c r="A1120" s="40"/>
      <c r="B1120" s="78" t="s">
        <v>810</v>
      </c>
      <c r="C1120" s="115"/>
      <c r="D1120" s="115">
        <v>2270</v>
      </c>
      <c r="E1120" s="115"/>
      <c r="G1120" s="41" t="s">
        <v>2151</v>
      </c>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row>
    <row r="1121" spans="1:53" ht="15.75" customHeight="1">
      <c r="A1121" s="40"/>
      <c r="B1121" s="78" t="s">
        <v>1193</v>
      </c>
      <c r="C1121" s="115"/>
      <c r="D1121" s="115">
        <v>2580</v>
      </c>
      <c r="E1121" s="115"/>
      <c r="G1121" s="41" t="s">
        <v>2078</v>
      </c>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row>
    <row r="1122" spans="1:53" ht="15.75" customHeight="1">
      <c r="A1122" s="40"/>
      <c r="B1122" s="78" t="s">
        <v>1021</v>
      </c>
      <c r="C1122" s="115"/>
      <c r="D1122" s="115">
        <v>3080</v>
      </c>
      <c r="E1122" s="115"/>
      <c r="G1122" s="41" t="s">
        <v>2124</v>
      </c>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row>
    <row r="1123" spans="1:53" ht="15.75" customHeight="1">
      <c r="A1123" s="40"/>
      <c r="B1123" s="78" t="s">
        <v>887</v>
      </c>
      <c r="C1123" s="115"/>
      <c r="D1123" s="115">
        <v>3130</v>
      </c>
      <c r="E1123" s="115"/>
      <c r="G1123" s="41" t="s">
        <v>2388</v>
      </c>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row>
    <row r="1124" spans="1:53" ht="15.75" customHeight="1">
      <c r="A1124" s="143" t="s">
        <v>1000</v>
      </c>
      <c r="B1124" s="78" t="s">
        <v>2762</v>
      </c>
      <c r="C1124" s="115"/>
      <c r="D1124" s="115"/>
      <c r="E1124" s="115"/>
      <c r="F1124" s="115">
        <v>25</v>
      </c>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row>
    <row r="1125" spans="1:53" ht="15.75" customHeight="1">
      <c r="A1125" s="143" t="s">
        <v>1002</v>
      </c>
      <c r="B1125" s="78" t="s">
        <v>2815</v>
      </c>
      <c r="C1125" s="115"/>
      <c r="D1125" s="115">
        <v>3090</v>
      </c>
      <c r="E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row>
    <row r="1126" spans="1:53" ht="15.75" customHeight="1">
      <c r="A1126" s="143" t="s">
        <v>1006</v>
      </c>
      <c r="B1126" s="78" t="s">
        <v>1281</v>
      </c>
      <c r="C1126" s="115"/>
      <c r="D1126" s="115">
        <v>2700</v>
      </c>
      <c r="E1126" s="115"/>
      <c r="F1126" s="115">
        <v>32</v>
      </c>
      <c r="G1126" s="115">
        <v>38</v>
      </c>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row>
    <row r="1127" spans="1:53" ht="15.75" customHeight="1">
      <c r="A1127" s="40"/>
      <c r="B1127" s="78" t="s">
        <v>2740</v>
      </c>
      <c r="C1127" s="115"/>
      <c r="D1127" s="115">
        <v>3100</v>
      </c>
      <c r="E1127" s="115"/>
      <c r="F1127" s="115">
        <v>38</v>
      </c>
      <c r="G1127" s="115">
        <v>38</v>
      </c>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row>
    <row r="1128" spans="1:53" ht="15.75" customHeight="1">
      <c r="A1128" s="40"/>
      <c r="B1128" s="78" t="s">
        <v>1029</v>
      </c>
      <c r="C1128" s="115"/>
      <c r="D1128" s="115">
        <v>1580</v>
      </c>
      <c r="E1128" s="115"/>
      <c r="F1128" s="41" t="s">
        <v>1529</v>
      </c>
      <c r="G1128" s="115">
        <v>31</v>
      </c>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row>
    <row r="1129" spans="1:53" ht="15.75" customHeight="1">
      <c r="A1129" s="40"/>
      <c r="B1129" s="78" t="s">
        <v>1153</v>
      </c>
      <c r="C1129" s="115"/>
      <c r="D1129" s="115">
        <v>2920</v>
      </c>
      <c r="E1129" s="115"/>
      <c r="F1129" s="41" t="s">
        <v>2151</v>
      </c>
      <c r="G1129" s="41" t="s">
        <v>2039</v>
      </c>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row>
    <row r="1130" spans="1:53" ht="15.75" customHeight="1">
      <c r="A1130" s="40"/>
      <c r="B1130" s="78" t="s">
        <v>1025</v>
      </c>
      <c r="C1130" s="115"/>
      <c r="D1130" s="115">
        <v>2840</v>
      </c>
      <c r="E1130" s="115"/>
      <c r="F1130" s="115">
        <v>34</v>
      </c>
      <c r="G1130" s="41" t="s">
        <v>2371</v>
      </c>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row>
    <row r="1131" spans="1:53" ht="15.75" customHeight="1">
      <c r="A1131" s="40"/>
      <c r="B1131" s="78" t="s">
        <v>1009</v>
      </c>
      <c r="C1131" s="115"/>
      <c r="D1131" s="115">
        <v>3290</v>
      </c>
      <c r="E1131" s="115"/>
      <c r="F1131" s="41" t="s">
        <v>2124</v>
      </c>
      <c r="G1131" s="41" t="s">
        <v>2030</v>
      </c>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row>
    <row r="1132" spans="1:53" ht="15.75" customHeight="1">
      <c r="A1132" s="40"/>
      <c r="B1132" s="78" t="s">
        <v>892</v>
      </c>
      <c r="C1132" s="115"/>
      <c r="D1132" s="115">
        <v>1060</v>
      </c>
      <c r="E1132" s="115"/>
      <c r="F1132" s="41" t="s">
        <v>2683</v>
      </c>
      <c r="G1132" s="41" t="s">
        <v>2473</v>
      </c>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row>
    <row r="1133" spans="1:53" ht="15.75" customHeight="1">
      <c r="A1133" s="40"/>
      <c r="B1133" s="78" t="s">
        <v>810</v>
      </c>
      <c r="C1133" s="115"/>
      <c r="D1133" s="115">
        <v>4120</v>
      </c>
      <c r="E1133" s="115"/>
      <c r="F1133" s="41" t="s">
        <v>2598</v>
      </c>
      <c r="G1133" s="41" t="s">
        <v>2420</v>
      </c>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row>
    <row r="1134" spans="1:53" ht="15.75" customHeight="1">
      <c r="A1134" s="40"/>
      <c r="B1134" s="78" t="s">
        <v>1193</v>
      </c>
      <c r="C1134" s="115"/>
      <c r="D1134" s="115">
        <v>3100</v>
      </c>
      <c r="E1134" s="115"/>
      <c r="F1134" s="115">
        <v>30</v>
      </c>
      <c r="G1134" s="41" t="s">
        <v>2184</v>
      </c>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row>
    <row r="1135" spans="1:53" ht="15.75" customHeight="1">
      <c r="A1135" s="40"/>
      <c r="B1135" s="78" t="s">
        <v>1021</v>
      </c>
      <c r="C1135" s="115"/>
      <c r="D1135" s="115">
        <v>2580</v>
      </c>
      <c r="E1135" s="115"/>
      <c r="F1135" s="41" t="s">
        <v>1359</v>
      </c>
      <c r="G1135" s="41" t="s">
        <v>2413</v>
      </c>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row>
    <row r="1136" spans="1:53" ht="15.75" customHeight="1">
      <c r="A1136" s="40"/>
      <c r="B1136" s="78" t="s">
        <v>887</v>
      </c>
      <c r="C1136" s="115"/>
      <c r="D1136" s="115">
        <v>3860</v>
      </c>
      <c r="E1136" s="115"/>
      <c r="F1136" s="41" t="s">
        <v>2407</v>
      </c>
      <c r="G1136" s="115">
        <v>38</v>
      </c>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row>
    <row r="1137" spans="1:53" ht="15.75" customHeight="1">
      <c r="A1137" s="40"/>
      <c r="B1137" s="78" t="s">
        <v>1278</v>
      </c>
      <c r="C1137" s="115"/>
      <c r="D1137" s="115">
        <v>3930</v>
      </c>
      <c r="E1137" s="115"/>
      <c r="F1137" s="41" t="s">
        <v>916</v>
      </c>
      <c r="G1137" s="115">
        <v>39</v>
      </c>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row>
    <row r="1138" spans="1:53" ht="15.75" customHeight="1">
      <c r="A1138" s="40"/>
      <c r="B1138" s="78" t="s">
        <v>1497</v>
      </c>
      <c r="C1138" s="115"/>
      <c r="D1138" s="115">
        <v>3170</v>
      </c>
      <c r="E1138" s="115"/>
      <c r="F1138" s="41" t="s">
        <v>2184</v>
      </c>
      <c r="G1138" s="115">
        <v>39</v>
      </c>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row>
    <row r="1139" spans="1:53" ht="15.75" customHeight="1">
      <c r="A1139" s="40"/>
      <c r="B1139" s="78" t="s">
        <v>971</v>
      </c>
      <c r="C1139" s="115"/>
      <c r="D1139" s="115">
        <v>2580</v>
      </c>
      <c r="E1139" s="115"/>
      <c r="F1139" s="41" t="s">
        <v>1016</v>
      </c>
      <c r="G1139" s="41" t="s">
        <v>1242</v>
      </c>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row>
    <row r="1140" spans="1:53" ht="15.75" customHeight="1">
      <c r="A1140" s="40"/>
      <c r="B1140" s="78" t="s">
        <v>2744</v>
      </c>
      <c r="C1140" s="115"/>
      <c r="D1140" s="115">
        <v>2290</v>
      </c>
      <c r="E1140" s="115"/>
      <c r="F1140" s="41" t="s">
        <v>1016</v>
      </c>
      <c r="G1140" s="41" t="s">
        <v>1242</v>
      </c>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row>
    <row r="1141" spans="1:53" ht="15.75" customHeight="1">
      <c r="A1141" s="40"/>
      <c r="B1141" s="78" t="s">
        <v>2745</v>
      </c>
      <c r="C1141" s="115"/>
      <c r="D1141" s="115">
        <v>3140</v>
      </c>
      <c r="E1141" s="115"/>
      <c r="F1141" s="41" t="s">
        <v>2472</v>
      </c>
      <c r="G1141" s="115">
        <v>38</v>
      </c>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row>
    <row r="1142" spans="1:53" ht="15.75" customHeight="1">
      <c r="A1142" s="40"/>
      <c r="B1142" s="78" t="s">
        <v>2746</v>
      </c>
      <c r="C1142" s="115"/>
      <c r="D1142" s="115">
        <v>2640</v>
      </c>
      <c r="E1142" s="115"/>
      <c r="F1142" s="41" t="s">
        <v>1280</v>
      </c>
      <c r="G1142" s="41" t="s">
        <v>2151</v>
      </c>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row>
    <row r="1143" spans="1:53" ht="15.75" customHeight="1">
      <c r="A1143" s="40"/>
      <c r="B1143" s="78" t="s">
        <v>2747</v>
      </c>
      <c r="C1143" s="115"/>
      <c r="D1143" s="115">
        <v>3710</v>
      </c>
      <c r="E1143" s="115"/>
      <c r="F1143" s="41" t="s">
        <v>2039</v>
      </c>
      <c r="G1143" s="41" t="s">
        <v>1351</v>
      </c>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row>
    <row r="1144" spans="1:53" ht="15.75" customHeight="1">
      <c r="A1144" s="40"/>
      <c r="B1144" s="78" t="s">
        <v>2748</v>
      </c>
      <c r="C1144" s="115"/>
      <c r="D1144" s="115">
        <v>3050</v>
      </c>
      <c r="E1144" s="115"/>
      <c r="F1144" s="41" t="s">
        <v>2184</v>
      </c>
      <c r="G1144" s="41" t="s">
        <v>2039</v>
      </c>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row>
    <row r="1145" spans="1:53" ht="15.75" customHeight="1">
      <c r="A1145" s="40"/>
      <c r="B1145" s="78" t="s">
        <v>2767</v>
      </c>
      <c r="C1145" s="115"/>
      <c r="D1145" s="115">
        <v>2750</v>
      </c>
      <c r="E1145" s="115"/>
      <c r="F1145" s="41" t="s">
        <v>2196</v>
      </c>
      <c r="G1145" s="41" t="s">
        <v>2081</v>
      </c>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row>
    <row r="1146" spans="1:53" ht="15.75" customHeight="1">
      <c r="A1146" s="40"/>
      <c r="B1146" s="78" t="s">
        <v>1248</v>
      </c>
      <c r="C1146" s="115"/>
      <c r="D1146" s="115">
        <v>3600</v>
      </c>
      <c r="E1146" s="115"/>
      <c r="F1146" s="41" t="s">
        <v>2393</v>
      </c>
      <c r="G1146" s="115">
        <v>40</v>
      </c>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row>
    <row r="1147" spans="1:53" ht="15.75" customHeight="1">
      <c r="A1147" s="40"/>
      <c r="B1147" s="78" t="s">
        <v>2816</v>
      </c>
      <c r="C1147" s="115"/>
      <c r="D1147" s="115">
        <v>3550</v>
      </c>
      <c r="E1147" s="115"/>
      <c r="F1147" s="41" t="s">
        <v>2184</v>
      </c>
      <c r="G1147" s="41" t="s">
        <v>2039</v>
      </c>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row>
    <row r="1148" spans="1:53" ht="15.75" customHeight="1">
      <c r="A1148" s="143" t="s">
        <v>1008</v>
      </c>
      <c r="B1148" s="78" t="s">
        <v>2591</v>
      </c>
      <c r="C1148" s="115"/>
      <c r="D1148" s="74">
        <v>2985</v>
      </c>
      <c r="E1148" s="106" t="s">
        <v>1009</v>
      </c>
      <c r="G1148" s="18" t="s">
        <v>1134</v>
      </c>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row>
    <row r="1149" spans="1:53" ht="15.75" customHeight="1">
      <c r="A1149" s="143" t="s">
        <v>1010</v>
      </c>
      <c r="B1149" s="78" t="s">
        <v>2817</v>
      </c>
      <c r="C1149" s="41" t="s">
        <v>759</v>
      </c>
      <c r="D1149" s="115"/>
      <c r="E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row>
    <row r="1150" spans="1:53" ht="15.75" customHeight="1">
      <c r="A1150" s="143" t="s">
        <v>1011</v>
      </c>
      <c r="B1150" s="78" t="s">
        <v>1281</v>
      </c>
      <c r="C1150" s="115"/>
      <c r="D1150" s="115">
        <v>3936</v>
      </c>
      <c r="E1150" s="115"/>
      <c r="F1150" s="115">
        <v>40</v>
      </c>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row>
    <row r="1151" spans="1:53" ht="15.75" customHeight="1">
      <c r="A1151" s="143" t="s">
        <v>1012</v>
      </c>
      <c r="B1151" s="78" t="s">
        <v>759</v>
      </c>
      <c r="C1151" s="115"/>
      <c r="D1151" s="115"/>
      <c r="E1151" s="115"/>
      <c r="F1151" s="41"/>
      <c r="G1151" s="41"/>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row>
    <row r="1152" spans="1:53" ht="15.75" customHeight="1">
      <c r="A1152" s="143" t="s">
        <v>1014</v>
      </c>
      <c r="B1152" s="78" t="s">
        <v>759</v>
      </c>
      <c r="C1152" s="115"/>
      <c r="D1152" s="115"/>
      <c r="E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row>
    <row r="1153" spans="1:53" ht="15.75" customHeight="1">
      <c r="A1153" s="143" t="s">
        <v>1017</v>
      </c>
      <c r="B1153" s="78" t="s">
        <v>759</v>
      </c>
      <c r="C1153" s="115"/>
      <c r="D1153" s="115"/>
      <c r="E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row>
    <row r="1154" spans="1:53" ht="15.75" customHeight="1">
      <c r="A1154" s="143" t="s">
        <v>1019</v>
      </c>
      <c r="B1154" s="78" t="s">
        <v>1281</v>
      </c>
      <c r="C1154" s="115"/>
      <c r="D1154" s="115">
        <v>2130</v>
      </c>
      <c r="E1154" s="115">
        <v>10</v>
      </c>
      <c r="F1154" s="41" t="s">
        <v>1364</v>
      </c>
      <c r="G1154" s="115">
        <v>34</v>
      </c>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row>
    <row r="1155" spans="1:53" ht="15.75" customHeight="1">
      <c r="A1155" s="143" t="s">
        <v>1023</v>
      </c>
      <c r="C1155" s="115"/>
      <c r="D1155" s="115"/>
      <c r="E1155" s="115">
        <v>10</v>
      </c>
      <c r="G1155" s="41" t="s">
        <v>1024</v>
      </c>
      <c r="H1155" s="115">
        <v>40</v>
      </c>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row>
    <row r="1156" spans="1:53" ht="15.75" customHeight="1">
      <c r="A1156" s="143" t="s">
        <v>1026</v>
      </c>
      <c r="B1156" s="78" t="s">
        <v>1281</v>
      </c>
      <c r="C1156" s="115"/>
      <c r="D1156" s="115">
        <v>3670</v>
      </c>
      <c r="E1156" s="115">
        <v>8</v>
      </c>
      <c r="F1156" s="115">
        <v>38</v>
      </c>
      <c r="G1156" s="41" t="s">
        <v>2030</v>
      </c>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row>
    <row r="1157" spans="1:53" ht="15.75" customHeight="1">
      <c r="A1157" s="40"/>
      <c r="B1157" s="78" t="s">
        <v>2740</v>
      </c>
      <c r="C1157" s="115"/>
      <c r="D1157" s="115">
        <v>3000</v>
      </c>
      <c r="E1157" s="115">
        <v>9</v>
      </c>
      <c r="F1157" s="115">
        <v>38</v>
      </c>
      <c r="G1157" s="41" t="s">
        <v>1024</v>
      </c>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row>
    <row r="1158" spans="1:53" ht="15.75" customHeight="1">
      <c r="A1158" s="40"/>
      <c r="B1158" s="78" t="s">
        <v>1029</v>
      </c>
      <c r="C1158" s="115"/>
      <c r="D1158" s="115">
        <v>3755</v>
      </c>
      <c r="E1158" s="115">
        <f>6*7</f>
        <v>42</v>
      </c>
      <c r="F1158" s="41" t="s">
        <v>2423</v>
      </c>
      <c r="G1158" s="41" t="s">
        <v>2030</v>
      </c>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row>
    <row r="1159" spans="1:53" ht="15.75" customHeight="1">
      <c r="A1159" s="40"/>
      <c r="B1159" s="78" t="s">
        <v>1153</v>
      </c>
      <c r="C1159" s="115"/>
      <c r="D1159" s="115">
        <v>3395</v>
      </c>
      <c r="E1159" s="115">
        <v>2</v>
      </c>
      <c r="F1159" s="115">
        <v>39</v>
      </c>
      <c r="G1159" s="41" t="s">
        <v>1024</v>
      </c>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row>
    <row r="1160" spans="1:53" ht="15.75" customHeight="1">
      <c r="A1160" s="40"/>
      <c r="B1160" s="78" t="s">
        <v>1025</v>
      </c>
      <c r="C1160" s="115"/>
      <c r="D1160" s="115">
        <v>2095</v>
      </c>
      <c r="E1160" s="115">
        <f>8*7+1</f>
        <v>57</v>
      </c>
      <c r="F1160" s="41" t="s">
        <v>2114</v>
      </c>
      <c r="G1160" s="41" t="s">
        <v>2040</v>
      </c>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row>
    <row r="1161" spans="1:53" ht="15.75" customHeight="1">
      <c r="A1161" s="40"/>
      <c r="B1161" s="78" t="s">
        <v>1009</v>
      </c>
      <c r="C1161" s="115"/>
      <c r="D1161" s="115">
        <v>3640</v>
      </c>
      <c r="E1161" s="115">
        <v>78</v>
      </c>
      <c r="F1161" s="41" t="s">
        <v>2818</v>
      </c>
      <c r="G1161" s="41" t="s">
        <v>2184</v>
      </c>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row>
    <row r="1162" spans="1:53" ht="15.75" customHeight="1">
      <c r="A1162" s="143" t="s">
        <v>1028</v>
      </c>
      <c r="B1162" s="78" t="s">
        <v>1281</v>
      </c>
      <c r="C1162" s="115"/>
      <c r="D1162" s="115">
        <v>2380</v>
      </c>
      <c r="E1162" s="115">
        <v>3</v>
      </c>
      <c r="F1162" s="41" t="s">
        <v>1020</v>
      </c>
      <c r="G1162" s="115">
        <v>33</v>
      </c>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row>
    <row r="1163" spans="1:53" ht="15.75" customHeight="1">
      <c r="A1163" s="143" t="s">
        <v>1031</v>
      </c>
      <c r="B1163" s="78" t="s">
        <v>1281</v>
      </c>
      <c r="C1163" s="115"/>
      <c r="D1163" s="115"/>
      <c r="E1163" s="115"/>
      <c r="F1163" s="41" t="s">
        <v>669</v>
      </c>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row>
    <row r="1164" spans="1:53" ht="15.75" customHeight="1">
      <c r="A1164" s="143" t="s">
        <v>1033</v>
      </c>
      <c r="B1164" s="78" t="s">
        <v>759</v>
      </c>
      <c r="C1164" s="115"/>
      <c r="D1164" s="115"/>
      <c r="E1164" s="115"/>
      <c r="G1164" s="41">
        <f>(37.13+37.62)/2</f>
        <v>37.375</v>
      </c>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row>
    <row r="1165" spans="1:53" ht="15.75" customHeight="1">
      <c r="A1165" s="143" t="s">
        <v>1034</v>
      </c>
      <c r="B1165" s="78" t="s">
        <v>1281</v>
      </c>
      <c r="C1165" s="115"/>
      <c r="D1165" s="115"/>
      <c r="E1165" s="115">
        <v>7</v>
      </c>
      <c r="F1165" s="41" t="s">
        <v>715</v>
      </c>
      <c r="G1165" s="41" t="s">
        <v>2039</v>
      </c>
      <c r="H1165" s="41" t="s">
        <v>2357</v>
      </c>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row>
    <row r="1166" spans="1:53" ht="15.75" customHeight="1">
      <c r="A1166" s="143" t="s">
        <v>1036</v>
      </c>
      <c r="B1166" s="78" t="s">
        <v>1281</v>
      </c>
      <c r="C1166" s="115"/>
      <c r="D1166" s="115">
        <v>2500</v>
      </c>
      <c r="E1166" s="115">
        <v>1</v>
      </c>
      <c r="F1166" s="115">
        <v>36</v>
      </c>
      <c r="G1166" s="41" t="s">
        <v>2124</v>
      </c>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row>
    <row r="1167" spans="1:53" ht="15.75" customHeight="1">
      <c r="A1167" s="143" t="s">
        <v>1037</v>
      </c>
      <c r="B1167" s="78" t="s">
        <v>759</v>
      </c>
      <c r="C1167" s="115"/>
      <c r="D1167" s="115"/>
      <c r="E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row>
    <row r="1168" spans="1:53" ht="15.75" customHeight="1">
      <c r="A1168" s="143" t="s">
        <v>1039</v>
      </c>
      <c r="B1168" s="78" t="s">
        <v>759</v>
      </c>
      <c r="C1168" s="115"/>
      <c r="D1168" s="115"/>
      <c r="E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row>
    <row r="1169" spans="1:53" ht="15.75" customHeight="1">
      <c r="A1169" s="143" t="s">
        <v>1041</v>
      </c>
      <c r="B1169" s="78" t="s">
        <v>1281</v>
      </c>
      <c r="C1169" s="115"/>
      <c r="D1169" s="115">
        <v>2370</v>
      </c>
      <c r="E1169">
        <v>8</v>
      </c>
      <c r="F1169" s="41" t="s">
        <v>1042</v>
      </c>
      <c r="G1169" s="115">
        <v>34</v>
      </c>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row>
    <row r="1170" spans="1:53" ht="15.75" customHeight="1">
      <c r="A1170" s="143" t="s">
        <v>1043</v>
      </c>
      <c r="B1170" s="78" t="s">
        <v>1309</v>
      </c>
      <c r="C1170" s="115"/>
      <c r="D1170" s="115"/>
      <c r="E1170" s="115">
        <v>7</v>
      </c>
      <c r="F1170" s="115">
        <v>29</v>
      </c>
      <c r="G1170" s="115">
        <v>30</v>
      </c>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row>
    <row r="1171" spans="1:53" ht="15.75" customHeight="1">
      <c r="A1171" s="143" t="s">
        <v>1045</v>
      </c>
      <c r="B1171" s="78" t="s">
        <v>2819</v>
      </c>
      <c r="C1171" s="115"/>
      <c r="D1171" s="74">
        <v>3295</v>
      </c>
      <c r="E1171" s="115">
        <v>7</v>
      </c>
      <c r="F1171" s="41">
        <v>39</v>
      </c>
      <c r="G1171" s="18" t="s">
        <v>2125</v>
      </c>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row>
    <row r="1172" spans="1:53" ht="15.75" customHeight="1">
      <c r="A1172" s="143" t="s">
        <v>1049</v>
      </c>
      <c r="B1172" s="78" t="s">
        <v>759</v>
      </c>
      <c r="C1172" s="115"/>
      <c r="D1172" s="115"/>
      <c r="E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row>
    <row r="1173" spans="1:53" ht="15.75" customHeight="1">
      <c r="A1173" s="143" t="s">
        <v>1051</v>
      </c>
      <c r="B1173" s="78" t="s">
        <v>759</v>
      </c>
      <c r="C1173" s="115"/>
      <c r="D1173" s="115"/>
      <c r="E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row>
    <row r="1174" spans="1:53" ht="15.75" customHeight="1">
      <c r="A1174" s="143" t="s">
        <v>1052</v>
      </c>
      <c r="B1174" s="78" t="s">
        <v>1281</v>
      </c>
      <c r="C1174" s="115"/>
      <c r="D1174" s="115">
        <v>2500</v>
      </c>
      <c r="E1174" s="115">
        <v>7</v>
      </c>
      <c r="F1174" s="41" t="s">
        <v>1054</v>
      </c>
      <c r="G1174" s="41" t="s">
        <v>814</v>
      </c>
      <c r="H1174" s="41" t="s">
        <v>2357</v>
      </c>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row>
    <row r="1175" spans="1:53" ht="15.75" customHeight="1">
      <c r="A1175" s="143" t="s">
        <v>1056</v>
      </c>
      <c r="B1175" s="78" t="s">
        <v>2505</v>
      </c>
      <c r="C1175" s="115"/>
      <c r="D1175" s="74">
        <v>3072.28</v>
      </c>
      <c r="E1175" s="115"/>
      <c r="G1175" s="18" t="s">
        <v>2125</v>
      </c>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row>
    <row r="1176" spans="1:53" ht="15.75" customHeight="1">
      <c r="A1176" s="143" t="s">
        <v>1060</v>
      </c>
      <c r="B1176" s="78" t="s">
        <v>2820</v>
      </c>
      <c r="C1176" s="115"/>
      <c r="D1176" s="74" t="s">
        <v>2127</v>
      </c>
      <c r="E1176" s="115"/>
      <c r="G1176" s="18" t="s">
        <v>2126</v>
      </c>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row>
    <row r="1177" spans="1:53" ht="15.75" customHeight="1">
      <c r="A1177" s="143" t="s">
        <v>1064</v>
      </c>
      <c r="B1177" s="103" t="s">
        <v>2821</v>
      </c>
      <c r="C1177" s="115"/>
      <c r="D1177" s="115"/>
      <c r="E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row>
    <row r="1178" spans="1:53" ht="15.75" customHeight="1">
      <c r="A1178" s="143" t="s">
        <v>1067</v>
      </c>
      <c r="B1178" s="78" t="s">
        <v>759</v>
      </c>
      <c r="C1178" s="115"/>
      <c r="D1178" s="115"/>
      <c r="E1178" s="115"/>
      <c r="F1178" s="41"/>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row>
    <row r="1179" spans="1:53" ht="15.75" customHeight="1">
      <c r="A1179" s="143" t="s">
        <v>1072</v>
      </c>
      <c r="B1179" s="78" t="s">
        <v>759</v>
      </c>
      <c r="C1179" s="115"/>
      <c r="D1179" s="115"/>
      <c r="E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row>
    <row r="1180" spans="1:53" ht="15.75" customHeight="1">
      <c r="A1180" s="143" t="s">
        <v>1074</v>
      </c>
      <c r="B1180" s="78" t="s">
        <v>759</v>
      </c>
      <c r="C1180" s="115"/>
      <c r="D1180" s="115"/>
      <c r="E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row>
    <row r="1181" spans="1:53" ht="15.75" customHeight="1">
      <c r="A1181" s="143" t="s">
        <v>1077</v>
      </c>
      <c r="B1181" s="78" t="s">
        <v>1281</v>
      </c>
      <c r="C1181" s="115"/>
      <c r="D1181" s="115">
        <v>1910</v>
      </c>
      <c r="E1181" s="115">
        <v>1</v>
      </c>
      <c r="F1181" s="41" t="s">
        <v>1054</v>
      </c>
      <c r="G1181" s="41" t="s">
        <v>1042</v>
      </c>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row>
    <row r="1182" spans="1:53" ht="15.75" customHeight="1">
      <c r="A1182" s="40"/>
      <c r="B1182" s="78" t="s">
        <v>2740</v>
      </c>
      <c r="C1182" s="115"/>
      <c r="D1182" s="115">
        <v>1390</v>
      </c>
      <c r="E1182" s="115">
        <v>1</v>
      </c>
      <c r="F1182" s="41" t="s">
        <v>1054</v>
      </c>
      <c r="G1182" s="41" t="s">
        <v>1042</v>
      </c>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row>
    <row r="1183" spans="1:53" ht="15.75" customHeight="1">
      <c r="A1183" s="40"/>
      <c r="B1183" s="78" t="s">
        <v>1029</v>
      </c>
      <c r="C1183" s="115"/>
      <c r="D1183" s="115">
        <v>1630</v>
      </c>
      <c r="E1183" s="115">
        <v>1</v>
      </c>
      <c r="F1183" s="41" t="s">
        <v>1054</v>
      </c>
      <c r="G1183" s="41" t="s">
        <v>1042</v>
      </c>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row>
    <row r="1184" spans="1:53" ht="15.75" customHeight="1">
      <c r="A1184" s="143" t="s">
        <v>2822</v>
      </c>
      <c r="B1184" s="78" t="s">
        <v>759</v>
      </c>
      <c r="C1184" s="115"/>
      <c r="D1184" s="115"/>
      <c r="E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row>
    <row r="1185" spans="1:53" ht="15.75" customHeight="1">
      <c r="A1185" s="143" t="s">
        <v>405</v>
      </c>
      <c r="B1185" s="78" t="s">
        <v>759</v>
      </c>
      <c r="C1185" s="115"/>
      <c r="D1185" s="115"/>
      <c r="E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row>
    <row r="1186" spans="1:53" ht="15.75" customHeight="1">
      <c r="A1186" s="143" t="s">
        <v>1082</v>
      </c>
      <c r="B1186" s="78" t="s">
        <v>2823</v>
      </c>
      <c r="C1186" s="115"/>
      <c r="D1186" s="115">
        <v>3370</v>
      </c>
      <c r="E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row>
    <row r="1187" spans="1:53" ht="15.75" customHeight="1">
      <c r="A1187" s="143" t="s">
        <v>1084</v>
      </c>
      <c r="B1187" s="78" t="s">
        <v>759</v>
      </c>
      <c r="C1187" s="115"/>
      <c r="D1187" s="115"/>
      <c r="E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row>
    <row r="1188" spans="1:53" ht="15.75" customHeight="1">
      <c r="A1188" s="40" t="s">
        <v>1086</v>
      </c>
      <c r="B1188" s="41" t="s">
        <v>2398</v>
      </c>
      <c r="C1188" s="115"/>
      <c r="D1188" s="155">
        <v>855</v>
      </c>
      <c r="E1188" s="155">
        <v>50</v>
      </c>
      <c r="F1188" s="115" t="s">
        <v>2824</v>
      </c>
      <c r="G1188" s="115" t="s">
        <v>2825</v>
      </c>
      <c r="H1188" s="41" t="s">
        <v>2357</v>
      </c>
      <c r="I1188" s="115"/>
      <c r="J1188" s="115"/>
      <c r="K1188" s="115"/>
      <c r="L1188" t="s">
        <v>2826</v>
      </c>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row>
    <row r="1189" spans="1:53" ht="15.75" customHeight="1">
      <c r="A1189" s="40"/>
      <c r="B1189" s="41" t="s">
        <v>2400</v>
      </c>
      <c r="C1189" s="115"/>
      <c r="D1189" s="155">
        <v>955</v>
      </c>
      <c r="E1189">
        <v>50</v>
      </c>
      <c r="F1189" s="115" t="s">
        <v>2824</v>
      </c>
      <c r="G1189" s="115" t="s">
        <v>2825</v>
      </c>
      <c r="H1189" s="41" t="s">
        <v>2357</v>
      </c>
      <c r="I1189" s="115"/>
      <c r="J1189" s="115"/>
      <c r="K1189" s="115"/>
      <c r="L1189" t="s">
        <v>2826</v>
      </c>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row>
    <row r="1190" spans="1:53" ht="15.75" customHeight="1">
      <c r="A1190" s="40"/>
      <c r="B1190" s="41">
        <v>3</v>
      </c>
      <c r="C1190" s="115"/>
      <c r="D1190">
        <v>2840</v>
      </c>
      <c r="E1190">
        <v>76</v>
      </c>
      <c r="F1190" s="115" t="s">
        <v>2827</v>
      </c>
      <c r="G1190" s="115" t="s">
        <v>2828</v>
      </c>
      <c r="H1190" s="115"/>
      <c r="I1190" s="115"/>
      <c r="J1190" s="115"/>
      <c r="K1190" s="115"/>
      <c r="L1190" t="s">
        <v>2829</v>
      </c>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row>
    <row r="1191" spans="1:53" ht="15.75" customHeight="1">
      <c r="A1191" s="40"/>
      <c r="B1191" s="41">
        <v>4</v>
      </c>
      <c r="C1191" s="115"/>
      <c r="D1191">
        <v>3110</v>
      </c>
      <c r="E1191">
        <v>58</v>
      </c>
      <c r="F1191" s="115" t="s">
        <v>2830</v>
      </c>
      <c r="G1191" s="115" t="s">
        <v>2831</v>
      </c>
      <c r="H1191" s="115"/>
      <c r="I1191" s="115"/>
      <c r="J1191" s="115"/>
      <c r="K1191" s="115"/>
      <c r="L1191" t="s">
        <v>2829</v>
      </c>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row>
    <row r="1192" spans="1:53" ht="15.75" customHeight="1">
      <c r="A1192" s="40"/>
      <c r="B1192" s="41">
        <v>5</v>
      </c>
      <c r="C1192" s="115"/>
      <c r="D1192">
        <v>2605</v>
      </c>
      <c r="E1192">
        <v>79</v>
      </c>
      <c r="F1192" s="115" t="s">
        <v>2832</v>
      </c>
      <c r="G1192" s="115" t="s">
        <v>2833</v>
      </c>
      <c r="H1192" s="41"/>
      <c r="I1192" s="115"/>
      <c r="J1192" s="115"/>
      <c r="K1192" s="115"/>
      <c r="L1192" t="s">
        <v>2834</v>
      </c>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row>
    <row r="1193" spans="1:53" ht="15.75" customHeight="1">
      <c r="A1193" s="40"/>
      <c r="B1193" s="41">
        <v>6</v>
      </c>
      <c r="C1193" s="115"/>
      <c r="D1193">
        <v>2439</v>
      </c>
      <c r="E1193">
        <v>52</v>
      </c>
      <c r="F1193" s="115" t="s">
        <v>2832</v>
      </c>
      <c r="G1193" s="115" t="s">
        <v>2835</v>
      </c>
      <c r="H1193" s="41" t="s">
        <v>2357</v>
      </c>
      <c r="I1193" s="115"/>
      <c r="J1193" s="115"/>
      <c r="K1193" s="115"/>
      <c r="L1193" t="s">
        <v>2836</v>
      </c>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row>
    <row r="1194" spans="1:53" ht="15.75" customHeight="1">
      <c r="A1194" s="40"/>
      <c r="B1194" s="41">
        <v>7</v>
      </c>
      <c r="C1194" s="115"/>
      <c r="D1194">
        <v>3336</v>
      </c>
      <c r="E1194">
        <v>47</v>
      </c>
      <c r="F1194" s="115" t="s">
        <v>2837</v>
      </c>
      <c r="G1194" s="115" t="s">
        <v>2838</v>
      </c>
      <c r="H1194" s="115"/>
      <c r="I1194" s="115"/>
      <c r="J1194" s="115"/>
      <c r="K1194" s="115"/>
      <c r="L1194" t="s">
        <v>2839</v>
      </c>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row>
    <row r="1195" spans="1:53" ht="15.75" customHeight="1">
      <c r="B1195" s="41">
        <v>8</v>
      </c>
      <c r="D1195">
        <v>3720</v>
      </c>
      <c r="E1195">
        <v>73</v>
      </c>
      <c r="F1195" s="115" t="s">
        <v>2840</v>
      </c>
      <c r="G1195" s="115" t="s">
        <v>2833</v>
      </c>
      <c r="L1195" t="s">
        <v>2841</v>
      </c>
    </row>
    <row r="1196" spans="1:53" ht="15.75" customHeight="1">
      <c r="B1196" s="41">
        <v>9</v>
      </c>
      <c r="D1196">
        <v>3190</v>
      </c>
      <c r="E1196">
        <v>85</v>
      </c>
      <c r="F1196" s="115" t="s">
        <v>2842</v>
      </c>
      <c r="G1196" s="115" t="s">
        <v>2843</v>
      </c>
      <c r="L1196" t="s">
        <v>2839</v>
      </c>
    </row>
    <row r="1197" spans="1:53" ht="15.75" customHeight="1">
      <c r="B1197" s="41">
        <v>10</v>
      </c>
      <c r="D1197">
        <v>3434</v>
      </c>
      <c r="E1197">
        <v>42</v>
      </c>
      <c r="F1197" s="115" t="s">
        <v>2844</v>
      </c>
      <c r="G1197" s="115" t="s">
        <v>2845</v>
      </c>
      <c r="L1197" t="s">
        <v>2839</v>
      </c>
    </row>
    <row r="1198" spans="1:53" ht="15.75" customHeight="1">
      <c r="A1198" s="40"/>
      <c r="B1198" s="41">
        <v>11</v>
      </c>
      <c r="C1198" s="115"/>
      <c r="D1198">
        <v>2749</v>
      </c>
      <c r="E1198">
        <v>35</v>
      </c>
      <c r="F1198" s="115" t="s">
        <v>2846</v>
      </c>
      <c r="G1198" s="115" t="s">
        <v>2847</v>
      </c>
      <c r="H1198" s="115"/>
      <c r="I1198" s="115"/>
      <c r="J1198" s="115"/>
      <c r="K1198" s="115"/>
      <c r="L1198" t="s">
        <v>2829</v>
      </c>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row>
    <row r="1199" spans="1:53" ht="15.75" customHeight="1">
      <c r="A1199" s="40"/>
      <c r="B1199" s="41">
        <v>12</v>
      </c>
      <c r="C1199" s="115"/>
      <c r="D1199">
        <v>960</v>
      </c>
      <c r="E1199">
        <v>40</v>
      </c>
      <c r="F1199" s="115" t="s">
        <v>2848</v>
      </c>
      <c r="G1199" s="115" t="s">
        <v>2849</v>
      </c>
      <c r="H1199" s="115"/>
      <c r="I1199" s="115"/>
      <c r="J1199" s="115"/>
      <c r="K1199" s="115"/>
      <c r="L1199" t="s">
        <v>2850</v>
      </c>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row>
    <row r="1200" spans="1:53" ht="15.75" customHeight="1">
      <c r="A1200" s="40"/>
      <c r="B1200" s="41">
        <v>13</v>
      </c>
      <c r="C1200" s="115"/>
      <c r="D1200">
        <v>1150</v>
      </c>
      <c r="E1200">
        <v>87</v>
      </c>
      <c r="F1200" s="115" t="s">
        <v>2851</v>
      </c>
      <c r="G1200" s="115" t="s">
        <v>2852</v>
      </c>
      <c r="H1200" s="41" t="s">
        <v>2357</v>
      </c>
      <c r="I1200" s="115"/>
      <c r="J1200" s="115"/>
      <c r="K1200" s="115"/>
      <c r="L1200" t="s">
        <v>1990</v>
      </c>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row>
    <row r="1201" spans="1:53" ht="15.75" customHeight="1">
      <c r="A1201" s="40"/>
      <c r="B1201" s="41">
        <v>14</v>
      </c>
      <c r="C1201" s="115"/>
      <c r="D1201">
        <v>3511</v>
      </c>
      <c r="E1201">
        <v>47</v>
      </c>
      <c r="F1201" s="115" t="s">
        <v>2835</v>
      </c>
      <c r="G1201" s="115" t="s">
        <v>2853</v>
      </c>
      <c r="H1201" s="115"/>
      <c r="I1201" s="115"/>
      <c r="J1201" s="115"/>
      <c r="K1201" s="115"/>
      <c r="L1201" t="s">
        <v>2839</v>
      </c>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row>
    <row r="1202" spans="1:53" ht="15.75" customHeight="1">
      <c r="A1202" s="40"/>
      <c r="B1202" s="41">
        <v>15</v>
      </c>
      <c r="C1202" s="115"/>
      <c r="D1202">
        <v>1311</v>
      </c>
      <c r="E1202">
        <v>42</v>
      </c>
      <c r="F1202" s="115" t="s">
        <v>2854</v>
      </c>
      <c r="G1202" s="115" t="s">
        <v>2855</v>
      </c>
      <c r="H1202" s="41" t="s">
        <v>2357</v>
      </c>
      <c r="I1202" s="115"/>
      <c r="J1202" s="115"/>
      <c r="K1202" s="115"/>
      <c r="L1202" t="s">
        <v>1990</v>
      </c>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row>
    <row r="1203" spans="1:53" ht="15.75" customHeight="1">
      <c r="A1203" s="40"/>
      <c r="B1203" s="41">
        <v>16</v>
      </c>
      <c r="C1203" s="115"/>
      <c r="D1203">
        <v>3120</v>
      </c>
      <c r="E1203">
        <v>105</v>
      </c>
      <c r="F1203" s="115" t="s">
        <v>2856</v>
      </c>
      <c r="G1203" s="115" t="s">
        <v>2857</v>
      </c>
      <c r="H1203" s="115"/>
      <c r="I1203" s="115"/>
      <c r="J1203" s="115"/>
      <c r="K1203" s="115"/>
      <c r="L1203" t="s">
        <v>2839</v>
      </c>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row>
    <row r="1204" spans="1:53" ht="15.75" customHeight="1">
      <c r="A1204" s="40" t="s">
        <v>1088</v>
      </c>
      <c r="B1204" s="78" t="s">
        <v>2815</v>
      </c>
      <c r="C1204" s="115"/>
      <c r="D1204" s="115">
        <v>1510</v>
      </c>
      <c r="E1204" s="115">
        <v>1</v>
      </c>
      <c r="F1204" s="41" t="s">
        <v>875</v>
      </c>
      <c r="G1204" s="41" t="s">
        <v>1454</v>
      </c>
      <c r="H1204" s="41" t="s">
        <v>2357</v>
      </c>
      <c r="I1204" s="115"/>
      <c r="J1204" s="41" t="s">
        <v>2357</v>
      </c>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row>
    <row r="1205" spans="1:53" ht="15.75" customHeight="1">
      <c r="A1205" s="40" t="s">
        <v>1090</v>
      </c>
      <c r="B1205" s="78" t="s">
        <v>1281</v>
      </c>
      <c r="C1205" s="115"/>
      <c r="D1205" s="115"/>
      <c r="E1205" s="115">
        <f>5*7-1</f>
        <v>34</v>
      </c>
      <c r="F1205" s="41" t="s">
        <v>2124</v>
      </c>
      <c r="G1205" s="115">
        <v>41</v>
      </c>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row>
    <row r="1206" spans="1:53" ht="15.75" customHeight="1">
      <c r="A1206" s="40"/>
      <c r="B1206" s="78" t="s">
        <v>2740</v>
      </c>
      <c r="C1206" s="115"/>
      <c r="D1206" s="115"/>
      <c r="E1206" s="115">
        <f>10*7+1</f>
        <v>71</v>
      </c>
      <c r="F1206" s="41" t="s">
        <v>2474</v>
      </c>
      <c r="G1206" s="115">
        <v>39</v>
      </c>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row>
    <row r="1207" spans="1:53" ht="15.75" customHeight="1">
      <c r="A1207" s="40"/>
      <c r="B1207" s="78" t="s">
        <v>1029</v>
      </c>
      <c r="C1207" s="115"/>
      <c r="D1207" s="115"/>
      <c r="E1207" s="115">
        <v>72</v>
      </c>
      <c r="F1207" s="41" t="s">
        <v>2115</v>
      </c>
      <c r="G1207" s="115">
        <v>40</v>
      </c>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row>
    <row r="1208" spans="1:53" ht="15.75" customHeight="1">
      <c r="A1208" s="40"/>
      <c r="B1208" s="78" t="s">
        <v>1153</v>
      </c>
      <c r="C1208" s="115"/>
      <c r="D1208" s="115"/>
      <c r="E1208" s="115">
        <f>14*7+2</f>
        <v>100</v>
      </c>
      <c r="F1208" s="41" t="s">
        <v>2858</v>
      </c>
      <c r="G1208" s="115">
        <v>39</v>
      </c>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row>
    <row r="1209" spans="1:53" ht="15.75" customHeight="1">
      <c r="A1209" s="40"/>
      <c r="B1209" s="78" t="s">
        <v>1025</v>
      </c>
      <c r="C1209" s="115"/>
      <c r="D1209" s="115"/>
      <c r="E1209" s="115">
        <f>16*7-1</f>
        <v>111</v>
      </c>
      <c r="F1209" s="41" t="s">
        <v>2859</v>
      </c>
      <c r="G1209" s="115">
        <v>38</v>
      </c>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row>
    <row r="1210" spans="1:53" ht="15.75" customHeight="1">
      <c r="A1210" s="40" t="s">
        <v>1096</v>
      </c>
      <c r="B1210" s="78" t="s">
        <v>1281</v>
      </c>
      <c r="C1210" s="115"/>
      <c r="D1210" s="115">
        <v>3260</v>
      </c>
      <c r="E1210" s="115"/>
      <c r="G1210" s="41" t="s">
        <v>659</v>
      </c>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row>
    <row r="1211" spans="1:53" ht="15.75" customHeight="1">
      <c r="A1211" s="40"/>
      <c r="B1211" s="78" t="s">
        <v>2740</v>
      </c>
      <c r="C1211" s="115"/>
      <c r="D1211" s="115">
        <v>3330</v>
      </c>
      <c r="E1211" s="115"/>
      <c r="G1211" s="41" t="s">
        <v>2151</v>
      </c>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row>
    <row r="1212" spans="1:53" ht="15.75" customHeight="1">
      <c r="A1212" s="40"/>
      <c r="B1212" s="78" t="s">
        <v>1029</v>
      </c>
      <c r="C1212" s="115"/>
      <c r="D1212" s="115">
        <v>3200</v>
      </c>
      <c r="E1212" s="115"/>
      <c r="G1212" s="41">
        <v>40</v>
      </c>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row>
    <row r="1213" spans="1:53" ht="15.75" customHeight="1">
      <c r="A1213" s="40"/>
      <c r="B1213" s="78" t="s">
        <v>1153</v>
      </c>
      <c r="C1213" s="115"/>
      <c r="D1213" s="115">
        <v>3000</v>
      </c>
      <c r="E1213" s="115"/>
      <c r="G1213" s="41" t="s">
        <v>1142</v>
      </c>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row>
    <row r="1214" spans="1:53" ht="15.75" customHeight="1">
      <c r="A1214" s="40"/>
      <c r="B1214" s="78" t="s">
        <v>1025</v>
      </c>
      <c r="C1214" s="115"/>
      <c r="D1214" s="115">
        <v>3410</v>
      </c>
      <c r="E1214" s="115"/>
      <c r="G1214" s="41" t="s">
        <v>1024</v>
      </c>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row>
    <row r="1215" spans="1:53" ht="15.75" customHeight="1">
      <c r="A1215" s="40"/>
      <c r="B1215" s="78" t="s">
        <v>1009</v>
      </c>
      <c r="C1215" s="115"/>
      <c r="D1215" s="115">
        <v>2940</v>
      </c>
      <c r="E1215" s="115"/>
      <c r="G1215" s="41" t="s">
        <v>2371</v>
      </c>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row>
    <row r="1216" spans="1:53" ht="15.75" customHeight="1">
      <c r="A1216" s="40"/>
      <c r="B1216" s="78" t="s">
        <v>892</v>
      </c>
      <c r="C1216" s="115"/>
      <c r="D1216" s="115">
        <v>3320</v>
      </c>
      <c r="E1216" s="115"/>
      <c r="G1216" s="41" t="s">
        <v>2151</v>
      </c>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row>
    <row r="1217" spans="1:53" ht="15.75" customHeight="1">
      <c r="A1217" s="40"/>
      <c r="B1217" s="78" t="s">
        <v>810</v>
      </c>
      <c r="C1217" s="115"/>
      <c r="D1217" s="115">
        <v>2270</v>
      </c>
      <c r="E1217" s="115"/>
      <c r="G1217" s="41" t="s">
        <v>2151</v>
      </c>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row>
    <row r="1218" spans="1:53" ht="15.75" customHeight="1">
      <c r="A1218" s="40"/>
      <c r="B1218" s="78" t="s">
        <v>1193</v>
      </c>
      <c r="C1218" s="115"/>
      <c r="D1218" s="115">
        <v>2580</v>
      </c>
      <c r="E1218" s="115"/>
      <c r="G1218" s="41" t="s">
        <v>2078</v>
      </c>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row>
    <row r="1219" spans="1:53" ht="15.75" customHeight="1">
      <c r="A1219" s="40"/>
      <c r="B1219" s="78" t="s">
        <v>1021</v>
      </c>
      <c r="C1219" s="115"/>
      <c r="D1219" s="115">
        <v>3080</v>
      </c>
      <c r="E1219" s="115"/>
      <c r="G1219" s="41" t="s">
        <v>2124</v>
      </c>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row>
    <row r="1220" spans="1:53" ht="15.75" customHeight="1">
      <c r="A1220" s="40"/>
      <c r="B1220" s="78" t="s">
        <v>887</v>
      </c>
      <c r="C1220" s="115"/>
      <c r="D1220" s="115">
        <v>3130</v>
      </c>
      <c r="E1220" s="115"/>
      <c r="G1220" s="41" t="s">
        <v>2388</v>
      </c>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row>
    <row r="1221" spans="1:53" ht="15.75" customHeight="1">
      <c r="A1221" s="40" t="s">
        <v>416</v>
      </c>
      <c r="B1221" s="78" t="s">
        <v>1281</v>
      </c>
      <c r="C1221" s="115"/>
      <c r="D1221" s="115">
        <v>1880</v>
      </c>
      <c r="E1221" s="115">
        <v>5</v>
      </c>
      <c r="F1221" s="41" t="s">
        <v>1099</v>
      </c>
      <c r="G1221" s="41" t="s">
        <v>634</v>
      </c>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row>
    <row r="1222" spans="1:53" ht="15.75" customHeight="1">
      <c r="A1222" s="40" t="s">
        <v>1100</v>
      </c>
      <c r="B1222" s="78" t="s">
        <v>1281</v>
      </c>
      <c r="C1222" s="115"/>
      <c r="D1222" s="115"/>
      <c r="E1222" s="115"/>
      <c r="F1222" s="115">
        <v>27.4</v>
      </c>
      <c r="G1222" s="115">
        <v>30.1</v>
      </c>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row>
    <row r="1223" spans="1:53" ht="15.75" customHeight="1">
      <c r="A1223" s="40" t="s">
        <v>900</v>
      </c>
      <c r="B1223" s="78" t="s">
        <v>1281</v>
      </c>
      <c r="C1223" s="115"/>
      <c r="D1223" s="115">
        <v>1270</v>
      </c>
      <c r="E1223" s="115"/>
      <c r="F1223" s="115">
        <v>30</v>
      </c>
      <c r="G1223" s="115">
        <v>30</v>
      </c>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row>
    <row r="1224" spans="1:53" ht="15.75" customHeight="1">
      <c r="A1224" s="40" t="s">
        <v>1107</v>
      </c>
      <c r="B1224" s="282" t="s">
        <v>759</v>
      </c>
      <c r="C1224" s="115"/>
      <c r="D1224" s="115"/>
      <c r="E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row>
    <row r="1225" spans="1:53" ht="15.75" customHeight="1">
      <c r="A1225" s="40" t="s">
        <v>1110</v>
      </c>
      <c r="B1225" s="78" t="s">
        <v>2860</v>
      </c>
      <c r="C1225" s="115"/>
      <c r="D1225" s="115"/>
      <c r="E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row>
    <row r="1226" spans="1:53" ht="15.75" customHeight="1">
      <c r="A1226" s="40" t="s">
        <v>40</v>
      </c>
      <c r="B1226" s="78" t="s">
        <v>1281</v>
      </c>
      <c r="C1226" s="115"/>
      <c r="D1226" s="115"/>
      <c r="E1226" s="115"/>
      <c r="F1226" s="115" t="s">
        <v>993</v>
      </c>
      <c r="G1226" s="115" t="s">
        <v>1280</v>
      </c>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row>
    <row r="1227" spans="1:53" ht="15.75" customHeight="1">
      <c r="A1227" s="40"/>
      <c r="B1227" s="78" t="s">
        <v>2740</v>
      </c>
      <c r="C1227" s="115"/>
      <c r="D1227" s="115"/>
      <c r="E1227" s="115"/>
      <c r="F1227" s="115" t="s">
        <v>2481</v>
      </c>
      <c r="G1227" s="115" t="s">
        <v>1142</v>
      </c>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row>
    <row r="1228" spans="1:53" ht="15.75" customHeight="1">
      <c r="A1228" s="40"/>
      <c r="B1228" s="78" t="s">
        <v>1029</v>
      </c>
      <c r="C1228" s="115"/>
      <c r="D1228" s="115"/>
      <c r="E1228" s="115"/>
      <c r="F1228" s="115" t="s">
        <v>735</v>
      </c>
      <c r="G1228" s="115" t="s">
        <v>2184</v>
      </c>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row>
    <row r="1229" spans="1:53" ht="15.75" customHeight="1">
      <c r="A1229" s="40"/>
      <c r="B1229" s="78" t="s">
        <v>1153</v>
      </c>
      <c r="C1229" s="115"/>
      <c r="D1229" s="115"/>
      <c r="E1229" s="115"/>
      <c r="F1229" s="115" t="s">
        <v>2497</v>
      </c>
      <c r="G1229" s="115">
        <v>32</v>
      </c>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row>
    <row r="1230" spans="1:53" ht="15.75" customHeight="1">
      <c r="A1230" s="40"/>
      <c r="B1230" s="78" t="s">
        <v>2861</v>
      </c>
      <c r="C1230" s="115"/>
      <c r="D1230" s="115"/>
      <c r="E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row>
    <row r="1231" spans="1:53" ht="15.75" customHeight="1">
      <c r="A1231" s="40" t="s">
        <v>282</v>
      </c>
      <c r="B1231" s="78" t="s">
        <v>2862</v>
      </c>
      <c r="C1231" s="115"/>
      <c r="D1231" s="115"/>
      <c r="E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row>
    <row r="1232" spans="1:53" ht="15.75" customHeight="1">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row>
    <row r="1233" spans="1:53" ht="15.75" customHeight="1">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row>
    <row r="1234" spans="1:53" ht="15.75" customHeight="1">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row>
    <row r="1235" spans="1:53" ht="15.75" customHeight="1">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row>
    <row r="1236" spans="1:53" ht="15.75" customHeight="1">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row>
    <row r="1237" spans="1:53" ht="15.75" customHeight="1">
      <c r="A1237" s="40" t="s">
        <v>1116</v>
      </c>
      <c r="B1237" s="78" t="s">
        <v>2863</v>
      </c>
      <c r="C1237" s="115"/>
      <c r="D1237" s="115"/>
      <c r="E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row>
    <row r="1238" spans="1:53" ht="15.75" customHeight="1">
      <c r="A1238" s="40" t="s">
        <v>1119</v>
      </c>
      <c r="B1238" s="78" t="s">
        <v>1281</v>
      </c>
      <c r="G1238" s="115">
        <v>38</v>
      </c>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row>
    <row r="1239" spans="1:53" ht="15.75" customHeight="1">
      <c r="A1239" s="40" t="s">
        <v>1122</v>
      </c>
      <c r="B1239" s="78" t="s">
        <v>759</v>
      </c>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row>
    <row r="1240" spans="1:53" ht="15.75" customHeight="1">
      <c r="A1240" s="40" t="s">
        <v>1125</v>
      </c>
      <c r="B1240" s="78" t="s">
        <v>2864</v>
      </c>
      <c r="E1240">
        <v>8.5</v>
      </c>
      <c r="G1240" s="41" t="s">
        <v>993</v>
      </c>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row>
    <row r="1241" spans="1:53" ht="15.75" customHeight="1">
      <c r="A1241" s="40" t="s">
        <v>1130</v>
      </c>
      <c r="B1241" s="78" t="s">
        <v>759</v>
      </c>
      <c r="C1241" s="115"/>
      <c r="D1241" s="115"/>
      <c r="E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row>
    <row r="1242" spans="1:53" ht="15.75" customHeight="1">
      <c r="A1242" s="40" t="s">
        <v>1132</v>
      </c>
      <c r="B1242" s="78" t="s">
        <v>1281</v>
      </c>
      <c r="C1242" s="115"/>
      <c r="D1242" s="115"/>
      <c r="E1242" s="115"/>
      <c r="F1242" s="115">
        <v>37</v>
      </c>
      <c r="G1242" s="115">
        <v>37</v>
      </c>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row>
    <row r="1243" spans="1:53" ht="15.75" customHeight="1">
      <c r="A1243" s="40" t="s">
        <v>1136</v>
      </c>
      <c r="B1243" s="78" t="s">
        <v>2862</v>
      </c>
      <c r="C1243" s="115"/>
      <c r="D1243" s="115"/>
      <c r="E1243" s="115"/>
      <c r="F1243" s="41" t="s">
        <v>1139</v>
      </c>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row>
    <row r="1244" spans="1:53" ht="15.75" customHeight="1">
      <c r="A1244" s="40" t="s">
        <v>1140</v>
      </c>
      <c r="B1244" s="78" t="s">
        <v>1281</v>
      </c>
      <c r="C1244" s="115"/>
      <c r="D1244" s="115"/>
      <c r="E1244" s="115"/>
      <c r="F1244" s="41" t="s">
        <v>1142</v>
      </c>
      <c r="G1244" s="41" t="s">
        <v>1142</v>
      </c>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row>
    <row r="1245" spans="1:53" ht="15.75" customHeight="1">
      <c r="A1245" s="40" t="s">
        <v>1143</v>
      </c>
      <c r="B1245" s="78" t="s">
        <v>2865</v>
      </c>
      <c r="C1245" s="115"/>
      <c r="D1245" s="115"/>
      <c r="E1245" s="115"/>
      <c r="G1245" s="115">
        <v>39</v>
      </c>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row>
    <row r="1246" spans="1:53" ht="15.75" customHeight="1">
      <c r="A1246" s="40" t="s">
        <v>1145</v>
      </c>
      <c r="B1246" s="78" t="s">
        <v>1281</v>
      </c>
      <c r="C1246" s="115"/>
      <c r="D1246" s="115">
        <v>3250</v>
      </c>
      <c r="E1246" s="115">
        <v>27</v>
      </c>
      <c r="F1246" s="115">
        <v>38</v>
      </c>
      <c r="G1246" s="41" t="s">
        <v>2132</v>
      </c>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row>
    <row r="1247" spans="1:53" ht="15.75" customHeight="1">
      <c r="A1247" s="40" t="s">
        <v>1147</v>
      </c>
      <c r="B1247" s="78" t="s">
        <v>759</v>
      </c>
      <c r="C1247" s="115"/>
      <c r="D1247" s="115"/>
      <c r="E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row>
    <row r="1248" spans="1:53" ht="15.75" customHeight="1">
      <c r="A1248" s="40" t="s">
        <v>1150</v>
      </c>
      <c r="B1248" s="78" t="s">
        <v>2477</v>
      </c>
      <c r="C1248" s="115"/>
      <c r="D1248" s="115"/>
      <c r="E1248" s="115">
        <v>4</v>
      </c>
      <c r="G1248" s="115">
        <v>38</v>
      </c>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row>
    <row r="1249" spans="1:53" ht="15.75" customHeight="1">
      <c r="A1249" s="40" t="s">
        <v>1155</v>
      </c>
      <c r="B1249" s="78" t="s">
        <v>759</v>
      </c>
      <c r="C1249" s="115"/>
      <c r="D1249" s="115"/>
      <c r="E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row>
    <row r="1250" spans="1:53" ht="15.75" customHeight="1">
      <c r="A1250" s="40" t="s">
        <v>1157</v>
      </c>
      <c r="B1250" s="78" t="s">
        <v>759</v>
      </c>
      <c r="C1250" s="115"/>
      <c r="D1250" s="115"/>
      <c r="E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row>
    <row r="1251" spans="1:53" ht="15.75" customHeight="1">
      <c r="A1251" s="40" t="s">
        <v>1159</v>
      </c>
      <c r="C1251" s="167" t="s">
        <v>2866</v>
      </c>
      <c r="D1251" s="115"/>
      <c r="E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row>
    <row r="1252" spans="1:53" ht="15.75" customHeight="1">
      <c r="A1252" s="40" t="s">
        <v>1161</v>
      </c>
      <c r="C1252" s="41" t="s">
        <v>2867</v>
      </c>
      <c r="D1252" s="41" t="s">
        <v>2135</v>
      </c>
      <c r="E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row>
    <row r="1253" spans="1:53" ht="15.75" customHeight="1">
      <c r="A1253" s="40" t="s">
        <v>1166</v>
      </c>
      <c r="B1253" s="78"/>
      <c r="C1253" s="41" t="s">
        <v>2868</v>
      </c>
      <c r="D1253" s="115">
        <v>3200</v>
      </c>
      <c r="E1253" s="115"/>
      <c r="H1253" s="115"/>
      <c r="I1253" s="41" t="s">
        <v>2357</v>
      </c>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row>
    <row r="1254" spans="1:53" ht="15.75" customHeight="1">
      <c r="A1254" s="40" t="s">
        <v>1169</v>
      </c>
      <c r="B1254" s="78" t="s">
        <v>759</v>
      </c>
      <c r="C1254" s="115"/>
      <c r="D1254" s="115"/>
      <c r="E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row>
    <row r="1255" spans="1:53" ht="15.75" customHeight="1">
      <c r="A1255" s="40" t="s">
        <v>1170</v>
      </c>
      <c r="B1255" s="78" t="s">
        <v>759</v>
      </c>
      <c r="C1255" s="115"/>
      <c r="D1255" s="115"/>
      <c r="E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row>
    <row r="1256" spans="1:53" ht="15.75" customHeight="1">
      <c r="A1256" s="40" t="s">
        <v>1174</v>
      </c>
      <c r="B1256" s="78"/>
      <c r="C1256" s="41" t="s">
        <v>2869</v>
      </c>
      <c r="D1256" s="115"/>
      <c r="E1256" s="115"/>
      <c r="H1256" s="115">
        <v>54</v>
      </c>
      <c r="I1256" s="41" t="s">
        <v>2357</v>
      </c>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row>
    <row r="1257" spans="1:53" ht="15.75" customHeight="1">
      <c r="A1257" s="40" t="s">
        <v>1177</v>
      </c>
      <c r="B1257" s="78" t="s">
        <v>1281</v>
      </c>
      <c r="C1257" s="115"/>
      <c r="D1257" s="115">
        <v>2869</v>
      </c>
      <c r="E1257" s="115"/>
      <c r="G1257" s="115">
        <v>39</v>
      </c>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row>
    <row r="1258" spans="1:53" ht="15.75" customHeight="1">
      <c r="A1258" s="40"/>
      <c r="B1258" s="78" t="s">
        <v>2740</v>
      </c>
      <c r="C1258" s="115"/>
      <c r="D1258" s="115">
        <v>3371</v>
      </c>
      <c r="E1258" s="115"/>
      <c r="G1258" s="115">
        <v>40</v>
      </c>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row>
    <row r="1259" spans="1:53" ht="15.75" customHeight="1">
      <c r="A1259" s="40"/>
      <c r="B1259" s="78" t="s">
        <v>1029</v>
      </c>
      <c r="C1259" s="115"/>
      <c r="D1259" s="115">
        <v>3820</v>
      </c>
      <c r="E1259" s="115"/>
      <c r="G1259" s="115">
        <v>39</v>
      </c>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row>
    <row r="1260" spans="1:53" ht="15.75" customHeight="1">
      <c r="A1260" s="40"/>
      <c r="B1260" s="78" t="s">
        <v>1153</v>
      </c>
      <c r="C1260" s="115"/>
      <c r="D1260" s="115">
        <v>3260</v>
      </c>
      <c r="E1260" s="115"/>
      <c r="G1260" s="115">
        <v>38</v>
      </c>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row>
    <row r="1261" spans="1:53" ht="15.75" customHeight="1">
      <c r="A1261" s="40"/>
      <c r="B1261" s="78" t="s">
        <v>1025</v>
      </c>
      <c r="C1261" s="115"/>
      <c r="D1261" s="115">
        <v>2900</v>
      </c>
      <c r="E1261" s="115"/>
      <c r="G1261" s="115">
        <v>38</v>
      </c>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row>
    <row r="1262" spans="1:53" ht="15.75" customHeight="1">
      <c r="A1262" s="40"/>
      <c r="B1262" s="78" t="s">
        <v>1009</v>
      </c>
      <c r="C1262" s="115"/>
      <c r="D1262" s="115">
        <v>3308</v>
      </c>
      <c r="E1262" s="115"/>
      <c r="G1262" s="115">
        <v>39</v>
      </c>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row>
    <row r="1263" spans="1:53" ht="15.75" customHeight="1">
      <c r="A1263" s="40"/>
      <c r="B1263" s="78" t="s">
        <v>892</v>
      </c>
      <c r="C1263" s="115"/>
      <c r="D1263" s="115">
        <v>3325</v>
      </c>
      <c r="E1263" s="115"/>
      <c r="G1263" s="115">
        <v>39</v>
      </c>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row>
    <row r="1264" spans="1:53" ht="15.75" customHeight="1">
      <c r="A1264" s="40"/>
      <c r="B1264" s="78" t="s">
        <v>810</v>
      </c>
      <c r="C1264" s="115"/>
      <c r="D1264" s="115">
        <v>1797</v>
      </c>
      <c r="E1264" s="115"/>
      <c r="G1264" s="115">
        <v>29</v>
      </c>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row>
    <row r="1265" spans="1:53" ht="15.75" customHeight="1">
      <c r="A1265" s="40"/>
      <c r="B1265" s="78" t="s">
        <v>1193</v>
      </c>
      <c r="C1265" s="115"/>
      <c r="D1265" s="115">
        <v>3419</v>
      </c>
      <c r="E1265" s="115"/>
      <c r="G1265" s="115">
        <v>37</v>
      </c>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row>
    <row r="1266" spans="1:53" ht="15.75" customHeight="1">
      <c r="A1266" s="40" t="s">
        <v>1180</v>
      </c>
      <c r="B1266" s="78" t="s">
        <v>2870</v>
      </c>
      <c r="C1266" s="115"/>
      <c r="D1266" s="115"/>
      <c r="E1266" s="115"/>
      <c r="F1266" s="86" t="s">
        <v>1182</v>
      </c>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row>
    <row r="1267" spans="1:53" ht="15.75" customHeight="1">
      <c r="A1267" s="40" t="s">
        <v>1184</v>
      </c>
      <c r="B1267" s="78" t="s">
        <v>759</v>
      </c>
      <c r="C1267" s="115"/>
      <c r="D1267" s="115"/>
      <c r="E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row>
    <row r="1268" spans="1:53" ht="15.75" customHeight="1">
      <c r="A1268" s="40" t="s">
        <v>1188</v>
      </c>
      <c r="B1268" s="78" t="s">
        <v>759</v>
      </c>
      <c r="C1268" s="115"/>
      <c r="D1268" s="115"/>
      <c r="E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row>
    <row r="1269" spans="1:53" ht="15.75" customHeight="1">
      <c r="A1269" s="40" t="s">
        <v>1190</v>
      </c>
      <c r="B1269" s="78" t="s">
        <v>2803</v>
      </c>
      <c r="C1269" s="115"/>
      <c r="D1269" s="115">
        <v>2800</v>
      </c>
      <c r="E1269" s="115"/>
      <c r="G1269" s="115">
        <v>36</v>
      </c>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row>
    <row r="1270" spans="1:53" ht="15.75" customHeight="1">
      <c r="A1270" s="40" t="s">
        <v>85</v>
      </c>
      <c r="B1270" s="78" t="s">
        <v>2871</v>
      </c>
      <c r="C1270" s="115"/>
      <c r="D1270" s="115"/>
      <c r="E1270" s="115">
        <v>9</v>
      </c>
      <c r="G1270" s="41" t="s">
        <v>2872</v>
      </c>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row>
    <row r="1271" spans="1:53" ht="15.75" customHeight="1">
      <c r="A1271" s="40" t="s">
        <v>1195</v>
      </c>
      <c r="B1271" s="78" t="s">
        <v>1281</v>
      </c>
      <c r="C1271" s="115"/>
      <c r="D1271" s="115">
        <v>1900</v>
      </c>
      <c r="E1271" s="115">
        <v>11</v>
      </c>
      <c r="F1271" s="41" t="s">
        <v>910</v>
      </c>
      <c r="G1271" s="41" t="s">
        <v>2371</v>
      </c>
      <c r="H1271" s="41" t="s">
        <v>2357</v>
      </c>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row>
    <row r="1272" spans="1:53" ht="15.75" customHeight="1">
      <c r="A1272" s="40" t="s">
        <v>1197</v>
      </c>
      <c r="B1272" s="78" t="s">
        <v>1281</v>
      </c>
      <c r="C1272" s="115"/>
      <c r="D1272" s="115">
        <v>2470</v>
      </c>
      <c r="E1272" s="115"/>
      <c r="G1272" s="115">
        <v>39</v>
      </c>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row>
    <row r="1273" spans="1:53" ht="15.75" customHeight="1">
      <c r="A1273" s="40"/>
      <c r="B1273" s="78" t="s">
        <v>2740</v>
      </c>
      <c r="C1273" s="115"/>
      <c r="D1273" s="115">
        <v>1790</v>
      </c>
      <c r="E1273" s="115"/>
      <c r="G1273" s="115">
        <v>36</v>
      </c>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row>
    <row r="1274" spans="1:53" ht="15.75" customHeight="1">
      <c r="A1274" s="40"/>
      <c r="B1274" s="78" t="s">
        <v>1029</v>
      </c>
      <c r="C1274" s="115"/>
      <c r="D1274" s="115">
        <v>2240</v>
      </c>
      <c r="E1274" s="115"/>
      <c r="G1274" s="41" t="s">
        <v>993</v>
      </c>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row>
    <row r="1275" spans="1:53" ht="15.75" customHeight="1">
      <c r="A1275" s="40"/>
      <c r="B1275" s="78" t="s">
        <v>1153</v>
      </c>
      <c r="C1275" s="115"/>
      <c r="D1275" s="115">
        <v>2229</v>
      </c>
      <c r="E1275" s="115"/>
      <c r="G1275" s="41" t="s">
        <v>2370</v>
      </c>
      <c r="H1275" s="115"/>
      <c r="I1275" s="115"/>
      <c r="J1275" s="115"/>
      <c r="K1275" s="115"/>
      <c r="L1275" s="41" t="s">
        <v>2873</v>
      </c>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row>
    <row r="1276" spans="1:53" ht="15.75" customHeight="1">
      <c r="A1276" s="40" t="s">
        <v>1202</v>
      </c>
      <c r="B1276" s="78" t="s">
        <v>1281</v>
      </c>
      <c r="C1276" s="115"/>
      <c r="D1276" s="115"/>
      <c r="E1276" s="115">
        <v>0</v>
      </c>
      <c r="F1276" s="115">
        <v>40</v>
      </c>
      <c r="G1276" s="115">
        <v>40</v>
      </c>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row>
    <row r="1277" spans="1:53" ht="15.75" customHeight="1">
      <c r="A1277" s="40" t="s">
        <v>1204</v>
      </c>
      <c r="B1277" s="78" t="s">
        <v>2874</v>
      </c>
      <c r="C1277" s="41"/>
      <c r="D1277" s="80">
        <v>3187</v>
      </c>
      <c r="E1277" s="115"/>
      <c r="G1277" s="115">
        <v>39</v>
      </c>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row>
    <row r="1278" spans="1:53" ht="15.75" customHeight="1">
      <c r="A1278" s="40" t="s">
        <v>1207</v>
      </c>
      <c r="B1278" s="78" t="s">
        <v>1281</v>
      </c>
      <c r="C1278" s="115"/>
      <c r="D1278" s="115">
        <v>3300</v>
      </c>
      <c r="E1278" s="115">
        <v>-1</v>
      </c>
      <c r="F1278" s="41" t="s">
        <v>2875</v>
      </c>
      <c r="G1278" s="41" t="s">
        <v>2388</v>
      </c>
      <c r="H1278" s="115"/>
      <c r="I1278" s="41" t="s">
        <v>2876</v>
      </c>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row>
    <row r="1279" spans="1:53" ht="15.75" customHeight="1">
      <c r="A1279" s="40"/>
      <c r="B1279" s="78" t="s">
        <v>2740</v>
      </c>
      <c r="C1279" s="115"/>
      <c r="D1279" s="115">
        <v>3200</v>
      </c>
      <c r="E1279" s="115">
        <v>-2</v>
      </c>
      <c r="F1279" s="41" t="s">
        <v>2877</v>
      </c>
      <c r="G1279" s="41" t="s">
        <v>2081</v>
      </c>
      <c r="H1279" s="115"/>
      <c r="I1279" s="41" t="s">
        <v>2878</v>
      </c>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row>
    <row r="1280" spans="1:53" ht="15.75" customHeight="1">
      <c r="A1280" s="40"/>
      <c r="B1280" s="78" t="s">
        <v>1029</v>
      </c>
      <c r="C1280" s="115"/>
      <c r="D1280" s="115">
        <v>3000</v>
      </c>
      <c r="E1280" s="115">
        <v>7</v>
      </c>
      <c r="F1280" s="41" t="s">
        <v>2039</v>
      </c>
      <c r="G1280" s="41" t="s">
        <v>1142</v>
      </c>
      <c r="H1280" s="115"/>
      <c r="I1280" s="41" t="s">
        <v>2878</v>
      </c>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row>
    <row r="1281" spans="1:53" ht="15.75" customHeight="1">
      <c r="A1281" s="40"/>
      <c r="B1281" s="78" t="s">
        <v>1153</v>
      </c>
      <c r="C1281" s="115"/>
      <c r="D1281" s="115">
        <v>3020</v>
      </c>
      <c r="E1281" s="115">
        <v>2</v>
      </c>
      <c r="F1281" s="115">
        <v>39</v>
      </c>
      <c r="G1281" s="41" t="s">
        <v>1024</v>
      </c>
      <c r="H1281" s="115"/>
      <c r="I1281" s="177" t="s">
        <v>2879</v>
      </c>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row>
    <row r="1282" spans="1:53" ht="15.75" customHeight="1">
      <c r="A1282" s="40"/>
      <c r="B1282" s="78" t="s">
        <v>1025</v>
      </c>
      <c r="C1282" s="115"/>
      <c r="D1282" s="115">
        <v>3500</v>
      </c>
      <c r="E1282" s="115">
        <f>5*7+4</f>
        <v>39</v>
      </c>
      <c r="F1282" s="41" t="s">
        <v>1495</v>
      </c>
      <c r="G1282" s="41" t="s">
        <v>1351</v>
      </c>
      <c r="H1282" s="115"/>
      <c r="I1282" s="41" t="s">
        <v>2880</v>
      </c>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row>
    <row r="1283" spans="1:53" ht="15.75" customHeight="1">
      <c r="A1283" s="40"/>
      <c r="B1283" s="78" t="s">
        <v>1009</v>
      </c>
      <c r="C1283" s="115"/>
      <c r="D1283" s="115">
        <v>2600</v>
      </c>
      <c r="E1283" s="115">
        <v>0</v>
      </c>
      <c r="F1283" s="41" t="s">
        <v>659</v>
      </c>
      <c r="G1283" s="41" t="s">
        <v>659</v>
      </c>
      <c r="H1283" s="115"/>
      <c r="I1283" s="41" t="s">
        <v>2881</v>
      </c>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row>
    <row r="1284" spans="1:53" ht="15.75" customHeight="1">
      <c r="A1284" s="40"/>
      <c r="B1284" s="78" t="s">
        <v>892</v>
      </c>
      <c r="C1284" s="115"/>
      <c r="D1284" s="115">
        <v>3100</v>
      </c>
      <c r="E1284" s="115">
        <v>0</v>
      </c>
      <c r="F1284" s="41" t="s">
        <v>2184</v>
      </c>
      <c r="G1284" s="41" t="s">
        <v>2184</v>
      </c>
      <c r="H1284" s="115"/>
      <c r="I1284" s="41" t="s">
        <v>2881</v>
      </c>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row>
    <row r="1285" spans="1:53" ht="15.75" customHeight="1">
      <c r="A1285" s="40"/>
      <c r="B1285" s="78" t="s">
        <v>810</v>
      </c>
      <c r="C1285" s="115"/>
      <c r="D1285" s="115">
        <v>3200</v>
      </c>
      <c r="E1285" s="115">
        <v>-2</v>
      </c>
      <c r="F1285" s="41" t="s">
        <v>2877</v>
      </c>
      <c r="G1285" s="115">
        <v>38</v>
      </c>
      <c r="H1285" s="115"/>
      <c r="I1285" s="41" t="s">
        <v>2882</v>
      </c>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row>
    <row r="1286" spans="1:53" ht="15.75" customHeight="1">
      <c r="A1286" s="40"/>
      <c r="B1286" s="78" t="s">
        <v>1193</v>
      </c>
      <c r="C1286" s="115"/>
      <c r="D1286" s="115">
        <v>3100</v>
      </c>
      <c r="E1286" s="115">
        <v>0</v>
      </c>
      <c r="F1286" s="41" t="s">
        <v>669</v>
      </c>
      <c r="G1286" s="41" t="s">
        <v>669</v>
      </c>
      <c r="H1286" s="115"/>
      <c r="I1286" s="41" t="s">
        <v>2883</v>
      </c>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row>
    <row r="1287" spans="1:53" ht="15.75" customHeight="1">
      <c r="A1287" s="40"/>
      <c r="B1287" s="78" t="s">
        <v>1021</v>
      </c>
      <c r="C1287" s="115"/>
      <c r="D1287" s="115">
        <v>2300</v>
      </c>
      <c r="E1287" s="115">
        <v>0</v>
      </c>
      <c r="F1287" s="41" t="s">
        <v>735</v>
      </c>
      <c r="G1287" s="41" t="s">
        <v>735</v>
      </c>
      <c r="H1287" s="115"/>
      <c r="I1287" s="41" t="s">
        <v>2883</v>
      </c>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row>
    <row r="1288" spans="1:53" ht="15.75" customHeight="1">
      <c r="A1288" s="40"/>
      <c r="B1288" s="78" t="s">
        <v>887</v>
      </c>
      <c r="C1288" s="115"/>
      <c r="D1288" s="115">
        <v>2500</v>
      </c>
      <c r="E1288" s="115">
        <v>0</v>
      </c>
      <c r="F1288" s="115">
        <v>35</v>
      </c>
      <c r="G1288" s="115">
        <v>35</v>
      </c>
      <c r="H1288" s="115"/>
      <c r="I1288" s="41" t="s">
        <v>2884</v>
      </c>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row>
    <row r="1289" spans="1:53" ht="15.75" customHeight="1">
      <c r="A1289" s="40"/>
      <c r="B1289" s="78" t="s">
        <v>1278</v>
      </c>
      <c r="C1289" s="115"/>
      <c r="D1289" s="115">
        <v>2170</v>
      </c>
      <c r="E1289" s="115">
        <v>6</v>
      </c>
      <c r="F1289" s="41" t="s">
        <v>2423</v>
      </c>
      <c r="G1289" s="115">
        <v>34</v>
      </c>
      <c r="H1289" s="115"/>
      <c r="I1289" s="41" t="s">
        <v>2682</v>
      </c>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row>
    <row r="1290" spans="1:53" ht="15.75" customHeight="1">
      <c r="A1290" s="40"/>
      <c r="B1290" s="78" t="s">
        <v>1497</v>
      </c>
      <c r="C1290" s="115"/>
      <c r="D1290" s="115">
        <v>3650</v>
      </c>
      <c r="E1290" s="115">
        <v>0</v>
      </c>
      <c r="F1290" s="41" t="s">
        <v>2030</v>
      </c>
      <c r="G1290" s="41" t="s">
        <v>2030</v>
      </c>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row>
    <row r="1291" spans="1:53" ht="15.75" customHeight="1">
      <c r="A1291" s="40"/>
      <c r="B1291" s="78" t="s">
        <v>971</v>
      </c>
      <c r="C1291" s="115"/>
      <c r="D1291" s="115">
        <v>3200</v>
      </c>
      <c r="E1291" s="115">
        <v>0</v>
      </c>
      <c r="F1291" s="115">
        <v>39</v>
      </c>
      <c r="G1291" s="115">
        <v>39</v>
      </c>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row>
    <row r="1292" spans="1:53" ht="15.75" customHeight="1">
      <c r="B1292" s="78" t="s">
        <v>2744</v>
      </c>
      <c r="D1292" s="115">
        <v>3150</v>
      </c>
      <c r="E1292" s="115">
        <v>0</v>
      </c>
      <c r="F1292" s="41" t="s">
        <v>2039</v>
      </c>
      <c r="G1292" s="41" t="s">
        <v>2039</v>
      </c>
    </row>
    <row r="1293" spans="1:53" ht="15.75" customHeight="1">
      <c r="B1293" s="78" t="s">
        <v>2745</v>
      </c>
      <c r="D1293" s="115">
        <v>3000</v>
      </c>
      <c r="E1293">
        <f>20*7-1</f>
        <v>139</v>
      </c>
      <c r="F1293" s="41" t="s">
        <v>2793</v>
      </c>
      <c r="G1293" s="115">
        <v>37</v>
      </c>
      <c r="I1293" s="80" t="s">
        <v>2363</v>
      </c>
    </row>
    <row r="1294" spans="1:53" ht="15.75" customHeight="1">
      <c r="B1294" s="78" t="s">
        <v>2746</v>
      </c>
      <c r="D1294" s="115">
        <v>3420</v>
      </c>
      <c r="E1294">
        <f>33*7+1</f>
        <v>232</v>
      </c>
      <c r="F1294" s="41" t="s">
        <v>2885</v>
      </c>
      <c r="G1294" s="41" t="s">
        <v>659</v>
      </c>
      <c r="L1294" s="80"/>
    </row>
    <row r="1295" spans="1:53" ht="15.75" customHeight="1">
      <c r="F1295" s="41" t="s">
        <v>2886</v>
      </c>
      <c r="G1295" s="41" t="s">
        <v>2887</v>
      </c>
    </row>
    <row r="1296" spans="1:53" ht="15.75" customHeight="1">
      <c r="F1296" s="41" t="s">
        <v>2888</v>
      </c>
      <c r="G1296" s="41" t="s">
        <v>1900</v>
      </c>
      <c r="L1296" s="80"/>
    </row>
    <row r="1297" spans="1:12" ht="15.75" customHeight="1">
      <c r="D1297" s="115">
        <v>560</v>
      </c>
      <c r="E1297" s="115"/>
      <c r="F1297" s="115" t="s">
        <v>2889</v>
      </c>
      <c r="G1297" s="41" t="s">
        <v>2890</v>
      </c>
      <c r="L1297" s="80"/>
    </row>
    <row r="1298" spans="1:12" ht="15.75" customHeight="1">
      <c r="A1298" s="40" t="s">
        <v>1212</v>
      </c>
      <c r="B1298" s="78" t="s">
        <v>1281</v>
      </c>
      <c r="D1298" s="115">
        <v>2800</v>
      </c>
      <c r="E1298">
        <v>10</v>
      </c>
      <c r="F1298" s="115">
        <v>36</v>
      </c>
      <c r="G1298" s="41" t="s">
        <v>1280</v>
      </c>
    </row>
    <row r="1299" spans="1:12" ht="15.75" customHeight="1">
      <c r="A1299" s="40" t="s">
        <v>1214</v>
      </c>
      <c r="B1299" s="78" t="s">
        <v>759</v>
      </c>
    </row>
    <row r="1300" spans="1:12" ht="15.75" customHeight="1">
      <c r="A1300" s="40" t="s">
        <v>1217</v>
      </c>
      <c r="B1300" s="78" t="s">
        <v>759</v>
      </c>
    </row>
    <row r="1301" spans="1:12" ht="15.75" customHeight="1">
      <c r="A1301" s="40" t="s">
        <v>1221</v>
      </c>
      <c r="B1301" s="78" t="s">
        <v>2891</v>
      </c>
      <c r="D1301">
        <v>3050</v>
      </c>
      <c r="G1301" s="115">
        <v>38</v>
      </c>
    </row>
    <row r="1302" spans="1:12" ht="15.75" customHeight="1">
      <c r="A1302" s="40" t="s">
        <v>1224</v>
      </c>
      <c r="B1302" s="78" t="s">
        <v>759</v>
      </c>
    </row>
    <row r="1303" spans="1:12" ht="15.75" customHeight="1">
      <c r="A1303" s="40" t="s">
        <v>574</v>
      </c>
      <c r="B1303" s="78" t="s">
        <v>759</v>
      </c>
    </row>
    <row r="1304" spans="1:12" ht="15.75" customHeight="1">
      <c r="A1304" s="40" t="s">
        <v>1226</v>
      </c>
      <c r="B1304" s="78" t="s">
        <v>2773</v>
      </c>
      <c r="D1304" s="80" t="s">
        <v>2142</v>
      </c>
      <c r="E1304" s="106" t="s">
        <v>1229</v>
      </c>
      <c r="F1304" s="41" t="s">
        <v>1228</v>
      </c>
      <c r="G1304" s="78" t="s">
        <v>2141</v>
      </c>
    </row>
    <row r="1305" spans="1:12" ht="15.75" customHeight="1">
      <c r="A1305" s="40" t="s">
        <v>1231</v>
      </c>
      <c r="B1305" s="78" t="s">
        <v>1281</v>
      </c>
      <c r="D1305">
        <v>3400</v>
      </c>
      <c r="E1305">
        <v>0</v>
      </c>
      <c r="F1305" s="115">
        <v>39</v>
      </c>
      <c r="G1305" s="115">
        <v>39</v>
      </c>
    </row>
    <row r="1306" spans="1:12" ht="15.75" customHeight="1">
      <c r="B1306" s="78" t="s">
        <v>2740</v>
      </c>
      <c r="D1306">
        <v>4100</v>
      </c>
      <c r="E1306">
        <v>0</v>
      </c>
      <c r="F1306" s="115">
        <v>38</v>
      </c>
      <c r="G1306" s="115">
        <v>38</v>
      </c>
    </row>
    <row r="1307" spans="1:12" ht="15.75" customHeight="1">
      <c r="B1307" s="78" t="s">
        <v>1029</v>
      </c>
      <c r="D1307">
        <v>3500</v>
      </c>
      <c r="E1307">
        <v>0</v>
      </c>
      <c r="F1307" s="115">
        <v>39</v>
      </c>
      <c r="G1307" s="115">
        <v>39</v>
      </c>
    </row>
    <row r="1308" spans="1:12" ht="15.75" customHeight="1">
      <c r="B1308" s="78" t="s">
        <v>1153</v>
      </c>
      <c r="D1308">
        <v>2900</v>
      </c>
      <c r="E1308">
        <v>0</v>
      </c>
      <c r="F1308" s="115">
        <v>35</v>
      </c>
      <c r="G1308" s="115">
        <v>35</v>
      </c>
    </row>
    <row r="1309" spans="1:12" ht="15.75" customHeight="1">
      <c r="B1309" s="78" t="s">
        <v>1025</v>
      </c>
      <c r="D1309">
        <v>3400</v>
      </c>
      <c r="E1309">
        <v>0</v>
      </c>
      <c r="F1309" s="115">
        <v>39</v>
      </c>
      <c r="G1309" s="115">
        <v>39</v>
      </c>
    </row>
    <row r="1310" spans="1:12" ht="15.75" customHeight="1">
      <c r="B1310" s="78" t="s">
        <v>1009</v>
      </c>
      <c r="D1310">
        <v>2800</v>
      </c>
      <c r="E1310">
        <v>0</v>
      </c>
      <c r="F1310" s="115">
        <v>40</v>
      </c>
      <c r="G1310" s="115">
        <v>40</v>
      </c>
    </row>
    <row r="1311" spans="1:12" ht="15.75" customHeight="1">
      <c r="B1311" s="78" t="s">
        <v>892</v>
      </c>
      <c r="D1311">
        <v>3600</v>
      </c>
      <c r="E1311">
        <v>0</v>
      </c>
      <c r="F1311" s="115">
        <v>37</v>
      </c>
      <c r="G1311" s="115">
        <v>37</v>
      </c>
    </row>
    <row r="1312" spans="1:12" ht="15.75" customHeight="1">
      <c r="A1312" s="40" t="s">
        <v>1233</v>
      </c>
      <c r="B1312" s="78" t="s">
        <v>2892</v>
      </c>
      <c r="G1312" s="41" t="s">
        <v>2144</v>
      </c>
    </row>
    <row r="1313" spans="1:8" ht="15.75" customHeight="1">
      <c r="A1313" s="40" t="s">
        <v>1237</v>
      </c>
      <c r="B1313" s="78" t="s">
        <v>2803</v>
      </c>
      <c r="D1313">
        <v>3020</v>
      </c>
      <c r="E1313">
        <v>9</v>
      </c>
      <c r="F1313" s="41" t="s">
        <v>715</v>
      </c>
      <c r="G1313" s="41" t="s">
        <v>2039</v>
      </c>
    </row>
    <row r="1314" spans="1:8" ht="15.75" customHeight="1">
      <c r="A1314" s="40" t="s">
        <v>1239</v>
      </c>
      <c r="B1314" s="78" t="s">
        <v>759</v>
      </c>
    </row>
    <row r="1315" spans="1:8" ht="15.75" customHeight="1">
      <c r="A1315" s="40" t="s">
        <v>1241</v>
      </c>
      <c r="B1315" s="78" t="s">
        <v>1281</v>
      </c>
      <c r="E1315">
        <v>1</v>
      </c>
      <c r="F1315" s="41" t="s">
        <v>1242</v>
      </c>
      <c r="G1315" s="41">
        <v>36</v>
      </c>
    </row>
    <row r="1316" spans="1:8" ht="15.75" customHeight="1">
      <c r="A1316" s="40" t="s">
        <v>1244</v>
      </c>
      <c r="B1316" s="78" t="s">
        <v>2893</v>
      </c>
      <c r="D1316">
        <v>3249</v>
      </c>
      <c r="G1316" s="78" t="s">
        <v>2145</v>
      </c>
    </row>
    <row r="1317" spans="1:8" ht="15.75" customHeight="1">
      <c r="A1317" s="40" t="s">
        <v>1145</v>
      </c>
      <c r="B1317" s="78" t="s">
        <v>1281</v>
      </c>
      <c r="D1317">
        <v>3900</v>
      </c>
      <c r="E1317">
        <v>21</v>
      </c>
      <c r="F1317" s="41" t="s">
        <v>1247</v>
      </c>
      <c r="G1317" s="41" t="s">
        <v>2146</v>
      </c>
    </row>
    <row r="1318" spans="1:8" ht="15.75" customHeight="1">
      <c r="A1318" s="40" t="s">
        <v>1249</v>
      </c>
      <c r="B1318" s="78" t="s">
        <v>1281</v>
      </c>
      <c r="E1318">
        <v>4</v>
      </c>
      <c r="F1318" s="41" t="s">
        <v>2480</v>
      </c>
      <c r="G1318" s="41" t="s">
        <v>2040</v>
      </c>
    </row>
    <row r="1319" spans="1:8" ht="15.75" customHeight="1">
      <c r="A1319" s="40" t="s">
        <v>1250</v>
      </c>
      <c r="B1319" s="78" t="s">
        <v>1281</v>
      </c>
      <c r="D1319">
        <v>2000</v>
      </c>
      <c r="G1319" s="115">
        <v>32</v>
      </c>
    </row>
    <row r="1320" spans="1:8" ht="15.75" customHeight="1">
      <c r="A1320" s="40" t="s">
        <v>1252</v>
      </c>
      <c r="B1320" s="78" t="s">
        <v>759</v>
      </c>
    </row>
    <row r="1321" spans="1:8" ht="15.75" customHeight="1">
      <c r="A1321" s="40" t="s">
        <v>1253</v>
      </c>
      <c r="B1321" s="78" t="s">
        <v>1281</v>
      </c>
      <c r="G1321" s="115">
        <v>38</v>
      </c>
    </row>
    <row r="1322" spans="1:8" ht="15.75" customHeight="1">
      <c r="A1322" s="40"/>
      <c r="B1322" s="78" t="s">
        <v>2740</v>
      </c>
      <c r="G1322" s="115">
        <v>39</v>
      </c>
    </row>
    <row r="1324" spans="1:8" ht="15.75" customHeight="1">
      <c r="A1324" s="40" t="s">
        <v>1257</v>
      </c>
      <c r="B1324" s="78" t="s">
        <v>1281</v>
      </c>
      <c r="G1324" s="115">
        <v>32</v>
      </c>
      <c r="H1324" s="80" t="s">
        <v>2357</v>
      </c>
    </row>
    <row r="1325" spans="1:8" ht="15.75" customHeight="1">
      <c r="B1325" s="78" t="s">
        <v>2740</v>
      </c>
      <c r="G1325" s="115">
        <v>38</v>
      </c>
      <c r="H1325" s="80" t="s">
        <v>2357</v>
      </c>
    </row>
    <row r="1326" spans="1:8" ht="15.75" customHeight="1">
      <c r="A1326" s="40" t="s">
        <v>1259</v>
      </c>
      <c r="B1326" s="78" t="s">
        <v>759</v>
      </c>
    </row>
    <row r="1327" spans="1:8" ht="15.75" customHeight="1">
      <c r="A1327" s="40" t="s">
        <v>2894</v>
      </c>
      <c r="B1327" s="78" t="s">
        <v>759</v>
      </c>
    </row>
    <row r="1328" spans="1:8" ht="15.75" customHeight="1">
      <c r="A1328" s="40" t="s">
        <v>1266</v>
      </c>
      <c r="B1328" s="78" t="s">
        <v>759</v>
      </c>
    </row>
    <row r="1329" spans="1:9" ht="15.75" customHeight="1">
      <c r="A1329" s="40" t="s">
        <v>1267</v>
      </c>
      <c r="B1329" s="78" t="s">
        <v>759</v>
      </c>
    </row>
    <row r="1330" spans="1:9" ht="15.75" customHeight="1">
      <c r="A1330" s="40" t="s">
        <v>1269</v>
      </c>
      <c r="B1330" s="78" t="s">
        <v>2762</v>
      </c>
      <c r="H1330" s="80" t="s">
        <v>2895</v>
      </c>
    </row>
    <row r="1331" spans="1:9" ht="15.75" customHeight="1">
      <c r="A1331" s="40" t="s">
        <v>2149</v>
      </c>
      <c r="B1331" s="78" t="s">
        <v>2896</v>
      </c>
      <c r="G1331" s="115">
        <v>38</v>
      </c>
    </row>
    <row r="1332" spans="1:9" ht="15.75" customHeight="1">
      <c r="A1332" s="40" t="s">
        <v>1276</v>
      </c>
      <c r="B1332" s="78" t="s">
        <v>759</v>
      </c>
    </row>
    <row r="1333" spans="1:9" ht="15.75" customHeight="1">
      <c r="A1333" s="40" t="s">
        <v>772</v>
      </c>
      <c r="B1333" s="78" t="s">
        <v>2897</v>
      </c>
      <c r="F1333" s="115">
        <v>12</v>
      </c>
      <c r="G1333" s="115">
        <v>38.799999999999997</v>
      </c>
    </row>
    <row r="1334" spans="1:9" ht="15.75" customHeight="1">
      <c r="A1334" s="40" t="s">
        <v>1279</v>
      </c>
      <c r="B1334" s="78" t="s">
        <v>1281</v>
      </c>
      <c r="D1334">
        <v>2920</v>
      </c>
      <c r="E1334">
        <v>1</v>
      </c>
      <c r="F1334" s="41" t="s">
        <v>1280</v>
      </c>
      <c r="G1334" s="41" t="s">
        <v>735</v>
      </c>
      <c r="I1334" s="80" t="s">
        <v>2363</v>
      </c>
    </row>
    <row r="1335" spans="1:9" ht="15.75" customHeight="1">
      <c r="A1335" s="40" t="s">
        <v>526</v>
      </c>
      <c r="B1335" s="78" t="s">
        <v>2898</v>
      </c>
      <c r="D1335" s="80" t="s">
        <v>2153</v>
      </c>
      <c r="F1335" s="78" t="s">
        <v>869</v>
      </c>
      <c r="G1335" s="41" t="s">
        <v>2152</v>
      </c>
    </row>
    <row r="1337" spans="1:9" ht="15.75" customHeight="1">
      <c r="A1337" s="40" t="s">
        <v>1284</v>
      </c>
      <c r="B1337" s="78" t="s">
        <v>1281</v>
      </c>
      <c r="F1337" s="41" t="s">
        <v>1099</v>
      </c>
    </row>
    <row r="1338" spans="1:9" ht="15.75" customHeight="1">
      <c r="B1338" s="78" t="s">
        <v>2740</v>
      </c>
      <c r="F1338" s="41" t="s">
        <v>1099</v>
      </c>
    </row>
    <row r="1339" spans="1:9" ht="15.75" customHeight="1">
      <c r="B1339" s="78" t="s">
        <v>1029</v>
      </c>
      <c r="F1339" s="41" t="s">
        <v>2422</v>
      </c>
    </row>
    <row r="1340" spans="1:9" ht="15.75" customHeight="1">
      <c r="B1340" s="78" t="s">
        <v>1153</v>
      </c>
      <c r="F1340" s="41" t="s">
        <v>2422</v>
      </c>
    </row>
    <row r="1341" spans="1:9" ht="15.75" customHeight="1">
      <c r="A1341" s="40" t="s">
        <v>1287</v>
      </c>
      <c r="B1341" s="78" t="s">
        <v>2776</v>
      </c>
      <c r="D1341" s="80">
        <v>3291.2</v>
      </c>
      <c r="F1341" s="78" t="s">
        <v>1288</v>
      </c>
      <c r="G1341" s="78" t="s">
        <v>2154</v>
      </c>
    </row>
    <row r="1342" spans="1:9" ht="15.75" customHeight="1">
      <c r="A1342" s="40" t="s">
        <v>1289</v>
      </c>
      <c r="B1342" s="78" t="s">
        <v>2899</v>
      </c>
      <c r="D1342" s="80">
        <f>(63*3082+27*3190)/90</f>
        <v>3114.4</v>
      </c>
      <c r="G1342" s="115">
        <v>39.200000000000003</v>
      </c>
    </row>
    <row r="1343" spans="1:9" ht="15.75" customHeight="1">
      <c r="A1343" s="40" t="s">
        <v>1291</v>
      </c>
      <c r="B1343" s="78" t="s">
        <v>2773</v>
      </c>
      <c r="D1343" s="80" t="s">
        <v>2156</v>
      </c>
      <c r="G1343" s="78" t="s">
        <v>2155</v>
      </c>
    </row>
    <row r="1344" spans="1:9" ht="15.75" customHeight="1">
      <c r="A1344" s="40" t="s">
        <v>1292</v>
      </c>
      <c r="B1344" s="78" t="s">
        <v>2900</v>
      </c>
      <c r="D1344" s="80" t="s">
        <v>2158</v>
      </c>
      <c r="E1344" s="106" t="s">
        <v>1295</v>
      </c>
      <c r="G1344" s="78" t="s">
        <v>2157</v>
      </c>
    </row>
    <row r="1345" spans="1:8" ht="15.75" customHeight="1">
      <c r="A1345" s="40" t="s">
        <v>1297</v>
      </c>
      <c r="B1345" s="78" t="s">
        <v>759</v>
      </c>
    </row>
    <row r="1346" spans="1:8" ht="15.75" customHeight="1">
      <c r="A1346" s="40" t="s">
        <v>1299</v>
      </c>
      <c r="B1346" s="78" t="s">
        <v>759</v>
      </c>
    </row>
    <row r="1347" spans="1:8" ht="15.75" customHeight="1">
      <c r="A1347" s="40" t="s">
        <v>1300</v>
      </c>
      <c r="B1347" s="78" t="s">
        <v>2749</v>
      </c>
      <c r="D1347" s="80" t="s">
        <v>2159</v>
      </c>
      <c r="F1347" s="78" t="s">
        <v>1303</v>
      </c>
    </row>
    <row r="1348" spans="1:8" ht="15.75" customHeight="1">
      <c r="A1348" s="40" t="s">
        <v>1305</v>
      </c>
      <c r="B1348" s="78" t="s">
        <v>1281</v>
      </c>
      <c r="E1348">
        <v>2</v>
      </c>
      <c r="F1348" s="115">
        <v>37</v>
      </c>
      <c r="G1348" s="115">
        <v>37</v>
      </c>
    </row>
    <row r="1349" spans="1:8" ht="15.75" customHeight="1">
      <c r="B1349" s="78" t="s">
        <v>2740</v>
      </c>
      <c r="E1349">
        <v>1</v>
      </c>
      <c r="F1349" s="115">
        <v>36</v>
      </c>
      <c r="G1349" s="115">
        <v>37</v>
      </c>
    </row>
    <row r="1350" spans="1:8" ht="15.75" customHeight="1">
      <c r="A1350" s="40" t="s">
        <v>1310</v>
      </c>
      <c r="B1350" s="78" t="s">
        <v>759</v>
      </c>
    </row>
    <row r="1351" spans="1:8" ht="15.75" customHeight="1">
      <c r="A1351" s="40" t="s">
        <v>1312</v>
      </c>
      <c r="B1351" s="78" t="s">
        <v>2901</v>
      </c>
      <c r="D1351" s="80" t="s">
        <v>2161</v>
      </c>
      <c r="G1351" s="78" t="s">
        <v>2160</v>
      </c>
    </row>
    <row r="1352" spans="1:8" ht="15.75" customHeight="1">
      <c r="A1352" s="40" t="s">
        <v>1315</v>
      </c>
      <c r="B1352" s="78" t="s">
        <v>759</v>
      </c>
    </row>
    <row r="1353" spans="1:8" ht="15.75" customHeight="1">
      <c r="A1353" s="40" t="s">
        <v>1316</v>
      </c>
      <c r="B1353" s="78" t="s">
        <v>1281</v>
      </c>
      <c r="D1353">
        <v>2230</v>
      </c>
      <c r="F1353" s="41" t="s">
        <v>1042</v>
      </c>
      <c r="H1353" s="80" t="s">
        <v>2357</v>
      </c>
    </row>
    <row r="1354" spans="1:8" ht="15.75" customHeight="1">
      <c r="A1354" s="40" t="s">
        <v>1317</v>
      </c>
      <c r="B1354" s="78" t="s">
        <v>2823</v>
      </c>
      <c r="D1354" s="80" t="s">
        <v>2162</v>
      </c>
      <c r="G1354" s="78" t="s">
        <v>659</v>
      </c>
    </row>
    <row r="1355" spans="1:8" ht="15.75" customHeight="1">
      <c r="A1355" s="40" t="s">
        <v>1322</v>
      </c>
      <c r="B1355" s="78" t="s">
        <v>2902</v>
      </c>
      <c r="D1355" s="80">
        <v>3150</v>
      </c>
      <c r="F1355" s="115">
        <v>29</v>
      </c>
    </row>
    <row r="1356" spans="1:8" ht="15.75" customHeight="1">
      <c r="A1356" s="40" t="s">
        <v>1324</v>
      </c>
      <c r="B1356" s="78" t="s">
        <v>1281</v>
      </c>
      <c r="D1356" s="80">
        <v>3142</v>
      </c>
      <c r="G1356" s="115">
        <v>40</v>
      </c>
    </row>
    <row r="1357" spans="1:8" ht="15.75" customHeight="1">
      <c r="B1357" s="78" t="s">
        <v>2740</v>
      </c>
      <c r="D1357" s="80">
        <v>3714</v>
      </c>
      <c r="G1357" s="115">
        <v>40</v>
      </c>
    </row>
    <row r="1358" spans="1:8" ht="15.75" customHeight="1">
      <c r="B1358" s="78" t="s">
        <v>1029</v>
      </c>
      <c r="D1358" s="80">
        <v>3560</v>
      </c>
      <c r="G1358" s="115">
        <v>40</v>
      </c>
    </row>
    <row r="1359" spans="1:8" ht="15.75" customHeight="1">
      <c r="B1359" s="78" t="s">
        <v>1153</v>
      </c>
      <c r="D1359" s="80">
        <v>2370</v>
      </c>
      <c r="G1359" s="115">
        <v>38</v>
      </c>
    </row>
    <row r="1360" spans="1:8" ht="15.75" customHeight="1">
      <c r="B1360" s="78" t="s">
        <v>1025</v>
      </c>
      <c r="D1360" s="80">
        <v>2372</v>
      </c>
      <c r="G1360" s="115">
        <v>40</v>
      </c>
    </row>
    <row r="1361" spans="2:7" ht="15.75" customHeight="1">
      <c r="B1361" s="78" t="s">
        <v>1009</v>
      </c>
      <c r="D1361" s="80">
        <v>2662</v>
      </c>
      <c r="G1361" s="115">
        <v>38</v>
      </c>
    </row>
    <row r="1362" spans="2:7" ht="15.75" customHeight="1">
      <c r="B1362" s="78" t="s">
        <v>892</v>
      </c>
      <c r="D1362" s="80">
        <v>2832</v>
      </c>
      <c r="G1362" s="115">
        <v>40</v>
      </c>
    </row>
    <row r="1363" spans="2:7" ht="15.75" customHeight="1">
      <c r="B1363" s="78" t="s">
        <v>810</v>
      </c>
      <c r="D1363" s="80">
        <v>2174</v>
      </c>
      <c r="G1363" s="115">
        <v>37</v>
      </c>
    </row>
    <row r="1364" spans="2:7" ht="15.75" customHeight="1">
      <c r="B1364" s="78" t="s">
        <v>1193</v>
      </c>
      <c r="D1364" s="80">
        <v>2014</v>
      </c>
      <c r="G1364" s="115">
        <v>39</v>
      </c>
    </row>
    <row r="1365" spans="2:7" ht="15.75" customHeight="1">
      <c r="B1365" s="78" t="s">
        <v>1021</v>
      </c>
      <c r="D1365" s="80">
        <v>2674</v>
      </c>
      <c r="G1365" s="115">
        <v>39</v>
      </c>
    </row>
    <row r="1366" spans="2:7" ht="15.75" customHeight="1">
      <c r="B1366" s="78" t="s">
        <v>887</v>
      </c>
      <c r="D1366" s="80">
        <v>3136</v>
      </c>
      <c r="G1366" s="115">
        <v>40</v>
      </c>
    </row>
    <row r="1367" spans="2:7" ht="15.75" customHeight="1">
      <c r="B1367" s="78" t="s">
        <v>1278</v>
      </c>
      <c r="D1367" s="80">
        <v>3128</v>
      </c>
      <c r="G1367" s="115">
        <v>41</v>
      </c>
    </row>
    <row r="1368" spans="2:7" ht="15.75" customHeight="1">
      <c r="B1368" s="78" t="s">
        <v>1497</v>
      </c>
      <c r="D1368" s="80">
        <v>3564</v>
      </c>
      <c r="G1368" s="115">
        <v>38</v>
      </c>
    </row>
    <row r="1369" spans="2:7" ht="15.75" customHeight="1">
      <c r="B1369" s="78" t="s">
        <v>971</v>
      </c>
      <c r="D1369" s="80">
        <v>2872</v>
      </c>
      <c r="G1369" s="115">
        <v>38</v>
      </c>
    </row>
    <row r="1370" spans="2:7" ht="15.75" customHeight="1">
      <c r="B1370" s="78" t="s">
        <v>2744</v>
      </c>
      <c r="D1370" s="80">
        <v>1200</v>
      </c>
      <c r="G1370" s="115">
        <v>30</v>
      </c>
    </row>
    <row r="1371" spans="2:7" ht="15.75" customHeight="1">
      <c r="B1371" s="78" t="s">
        <v>2745</v>
      </c>
      <c r="D1371" s="80">
        <v>2582</v>
      </c>
      <c r="G1371" s="115">
        <v>40</v>
      </c>
    </row>
    <row r="1372" spans="2:7" ht="15.75" customHeight="1">
      <c r="B1372" s="78" t="s">
        <v>2746</v>
      </c>
      <c r="D1372" s="80">
        <v>2324</v>
      </c>
      <c r="G1372" s="115">
        <v>40</v>
      </c>
    </row>
    <row r="1373" spans="2:7" ht="15.75" customHeight="1">
      <c r="B1373" s="78" t="s">
        <v>2747</v>
      </c>
      <c r="D1373" s="80">
        <v>996</v>
      </c>
      <c r="G1373" s="115">
        <v>31</v>
      </c>
    </row>
    <row r="1374" spans="2:7" ht="15.75" customHeight="1">
      <c r="B1374" s="78" t="s">
        <v>2748</v>
      </c>
      <c r="D1374" s="80">
        <v>3396</v>
      </c>
      <c r="G1374" s="115">
        <v>39</v>
      </c>
    </row>
    <row r="1375" spans="2:7" ht="15.75" customHeight="1">
      <c r="B1375" s="78" t="s">
        <v>2767</v>
      </c>
      <c r="D1375" s="80">
        <v>1360</v>
      </c>
      <c r="G1375" s="115">
        <v>34</v>
      </c>
    </row>
    <row r="1376" spans="2:7" ht="15.75" customHeight="1">
      <c r="B1376" s="78" t="s">
        <v>1248</v>
      </c>
      <c r="D1376" s="80">
        <v>1928</v>
      </c>
      <c r="G1376" s="115">
        <v>33</v>
      </c>
    </row>
    <row r="1377" spans="1:12" ht="15.75" customHeight="1">
      <c r="A1377" s="40" t="s">
        <v>1326</v>
      </c>
      <c r="B1377" s="78" t="s">
        <v>1281</v>
      </c>
      <c r="D1377" s="80">
        <v>1800</v>
      </c>
      <c r="G1377" s="115">
        <v>32</v>
      </c>
      <c r="H1377" s="80" t="s">
        <v>2357</v>
      </c>
    </row>
    <row r="1378" spans="1:12" ht="15.75" customHeight="1">
      <c r="B1378" s="78" t="s">
        <v>2740</v>
      </c>
      <c r="D1378" s="80">
        <v>1500</v>
      </c>
      <c r="G1378" s="115">
        <v>32</v>
      </c>
      <c r="H1378" s="80" t="s">
        <v>2357</v>
      </c>
    </row>
    <row r="1379" spans="1:12" ht="15.75" customHeight="1">
      <c r="A1379" s="40" t="s">
        <v>1328</v>
      </c>
      <c r="B1379" s="78" t="s">
        <v>2903</v>
      </c>
      <c r="D1379" s="80" t="s">
        <v>2165</v>
      </c>
      <c r="G1379" s="78" t="s">
        <v>2164</v>
      </c>
    </row>
    <row r="1380" spans="1:12" ht="15.75" customHeight="1">
      <c r="A1380" s="40" t="s">
        <v>1333</v>
      </c>
      <c r="B1380" s="78" t="s">
        <v>2512</v>
      </c>
      <c r="D1380" s="80"/>
      <c r="G1380" s="115">
        <v>40.299999999999997</v>
      </c>
    </row>
    <row r="1381" spans="1:12" ht="15.75" customHeight="1">
      <c r="A1381" s="40" t="s">
        <v>1334</v>
      </c>
      <c r="B1381" s="78" t="s">
        <v>759</v>
      </c>
      <c r="D1381" s="80"/>
    </row>
    <row r="1382" spans="1:12" ht="15.75" customHeight="1">
      <c r="A1382" s="40" t="s">
        <v>1335</v>
      </c>
      <c r="B1382" s="78" t="s">
        <v>759</v>
      </c>
    </row>
    <row r="1383" spans="1:12" ht="15.75" customHeight="1">
      <c r="A1383" s="40" t="s">
        <v>1338</v>
      </c>
      <c r="B1383" s="78" t="s">
        <v>759</v>
      </c>
    </row>
    <row r="1384" spans="1:12" ht="15.75" customHeight="1">
      <c r="A1384" s="40" t="s">
        <v>1340</v>
      </c>
      <c r="B1384" s="78" t="s">
        <v>2761</v>
      </c>
      <c r="D1384" s="74" t="s">
        <v>2167</v>
      </c>
      <c r="F1384" s="115">
        <v>36</v>
      </c>
      <c r="G1384" s="74" t="s">
        <v>475</v>
      </c>
    </row>
    <row r="1385" spans="1:12" ht="15.75" customHeight="1">
      <c r="A1385" s="40" t="s">
        <v>1344</v>
      </c>
      <c r="B1385" s="78" t="s">
        <v>759</v>
      </c>
    </row>
    <row r="1386" spans="1:12" ht="15.75" customHeight="1">
      <c r="A1386" s="40" t="s">
        <v>1345</v>
      </c>
      <c r="B1386" s="78" t="s">
        <v>2904</v>
      </c>
      <c r="D1386" s="74" t="s">
        <v>2168</v>
      </c>
      <c r="E1386" s="80" t="s">
        <v>1346</v>
      </c>
      <c r="G1386" s="74">
        <v>38</v>
      </c>
    </row>
    <row r="1387" spans="1:12" ht="15.75" customHeight="1">
      <c r="A1387" s="40" t="s">
        <v>1348</v>
      </c>
      <c r="B1387" s="78" t="s">
        <v>759</v>
      </c>
    </row>
    <row r="1388" spans="1:12" ht="15.75" customHeight="1">
      <c r="A1388" s="40" t="s">
        <v>1350</v>
      </c>
      <c r="B1388" s="78" t="s">
        <v>759</v>
      </c>
    </row>
    <row r="1389" spans="1:12" ht="15.75" customHeight="1">
      <c r="A1389" s="40" t="s">
        <v>1353</v>
      </c>
      <c r="B1389" s="78" t="s">
        <v>1281</v>
      </c>
      <c r="E1389">
        <v>1</v>
      </c>
      <c r="F1389" s="115">
        <v>35</v>
      </c>
      <c r="G1389" s="41" t="s">
        <v>1359</v>
      </c>
    </row>
    <row r="1390" spans="1:12" ht="15.75" customHeight="1">
      <c r="A1390" s="40" t="s">
        <v>1355</v>
      </c>
      <c r="B1390" s="78" t="s">
        <v>1281</v>
      </c>
      <c r="D1390">
        <v>3490</v>
      </c>
      <c r="E1390">
        <v>70</v>
      </c>
      <c r="F1390" s="115">
        <v>29</v>
      </c>
      <c r="G1390" s="115">
        <v>39</v>
      </c>
    </row>
    <row r="1391" spans="1:12" ht="15.75" customHeight="1">
      <c r="A1391" s="40" t="s">
        <v>394</v>
      </c>
      <c r="B1391" s="78" t="s">
        <v>1281</v>
      </c>
      <c r="D1391">
        <v>1320</v>
      </c>
      <c r="E1391">
        <v>6</v>
      </c>
      <c r="F1391" s="115">
        <v>30</v>
      </c>
      <c r="G1391" s="41" t="s">
        <v>1099</v>
      </c>
      <c r="L1391" s="80" t="s">
        <v>2905</v>
      </c>
    </row>
    <row r="1392" spans="1:12" ht="15.75" customHeight="1">
      <c r="B1392" s="78" t="s">
        <v>2740</v>
      </c>
      <c r="D1392">
        <v>1250</v>
      </c>
      <c r="E1392">
        <v>6</v>
      </c>
      <c r="F1392" s="115">
        <v>30</v>
      </c>
      <c r="G1392" s="41" t="s">
        <v>1099</v>
      </c>
      <c r="L1392" s="80" t="s">
        <v>2906</v>
      </c>
    </row>
    <row r="1393" spans="1:7" ht="15.75" customHeight="1">
      <c r="B1393" s="78" t="s">
        <v>1029</v>
      </c>
      <c r="D1393">
        <v>1600</v>
      </c>
      <c r="E1393">
        <v>6</v>
      </c>
      <c r="F1393" s="115">
        <v>30</v>
      </c>
      <c r="G1393" s="41" t="s">
        <v>1099</v>
      </c>
    </row>
    <row r="1394" spans="1:7" ht="15.75" customHeight="1">
      <c r="A1394" s="40" t="s">
        <v>1358</v>
      </c>
      <c r="B1394" s="78" t="s">
        <v>1281</v>
      </c>
      <c r="D1394">
        <v>3010</v>
      </c>
      <c r="E1394">
        <v>36</v>
      </c>
      <c r="F1394" s="41" t="s">
        <v>1359</v>
      </c>
      <c r="G1394" s="41" t="s">
        <v>2169</v>
      </c>
    </row>
    <row r="1395" spans="1:7" ht="15.75" customHeight="1">
      <c r="A1395" s="40" t="s">
        <v>1360</v>
      </c>
      <c r="B1395" s="78" t="s">
        <v>759</v>
      </c>
    </row>
    <row r="1396" spans="1:7" ht="15.75" customHeight="1">
      <c r="A1396" s="40" t="s">
        <v>1361</v>
      </c>
      <c r="B1396" s="78" t="s">
        <v>1281</v>
      </c>
      <c r="D1396">
        <v>998</v>
      </c>
      <c r="F1396" s="115">
        <v>25</v>
      </c>
      <c r="G1396" s="41" t="s">
        <v>861</v>
      </c>
    </row>
    <row r="1397" spans="1:7" ht="15.75" customHeight="1">
      <c r="A1397" s="40" t="s">
        <v>1363</v>
      </c>
      <c r="B1397" s="78" t="s">
        <v>1281</v>
      </c>
      <c r="E1397">
        <v>7</v>
      </c>
      <c r="F1397" s="41" t="s">
        <v>1364</v>
      </c>
      <c r="G1397" s="41" t="s">
        <v>677</v>
      </c>
    </row>
    <row r="1398" spans="1:7" ht="15.75" customHeight="1">
      <c r="A1398" s="40" t="s">
        <v>1365</v>
      </c>
      <c r="B1398" s="78" t="s">
        <v>2907</v>
      </c>
      <c r="D1398" s="74" t="s">
        <v>2170</v>
      </c>
      <c r="E1398" s="80" t="s">
        <v>1367</v>
      </c>
      <c r="F1398" s="41">
        <v>37.700000000000003</v>
      </c>
    </row>
    <row r="1399" spans="1:7" ht="15.75" customHeight="1">
      <c r="A1399" s="40" t="s">
        <v>1267</v>
      </c>
      <c r="B1399" s="78" t="s">
        <v>2908</v>
      </c>
      <c r="D1399" s="74">
        <v>3245</v>
      </c>
      <c r="G1399" s="115">
        <v>39.1</v>
      </c>
    </row>
    <row r="1400" spans="1:7" ht="15.75" customHeight="1">
      <c r="A1400" s="40" t="s">
        <v>1372</v>
      </c>
      <c r="B1400" s="78" t="s">
        <v>759</v>
      </c>
    </row>
    <row r="1401" spans="1:7" ht="15.75" customHeight="1">
      <c r="A1401" s="40" t="s">
        <v>1376</v>
      </c>
      <c r="B1401" s="78" t="s">
        <v>1281</v>
      </c>
      <c r="E1401">
        <v>0</v>
      </c>
      <c r="F1401" s="115">
        <v>38</v>
      </c>
      <c r="G1401" s="115">
        <v>38</v>
      </c>
    </row>
    <row r="1402" spans="1:7" ht="15.75" customHeight="1">
      <c r="A1402" s="40" t="s">
        <v>1382</v>
      </c>
      <c r="B1402" s="78" t="s">
        <v>2823</v>
      </c>
      <c r="D1402" s="74" t="s">
        <v>2172</v>
      </c>
      <c r="F1402" s="41" t="s">
        <v>2909</v>
      </c>
      <c r="G1402" s="74" t="s">
        <v>2171</v>
      </c>
    </row>
    <row r="1403" spans="1:7" ht="15.75" customHeight="1">
      <c r="A1403" s="40" t="s">
        <v>1385</v>
      </c>
      <c r="B1403" s="78" t="s">
        <v>759</v>
      </c>
    </row>
    <row r="1404" spans="1:7" ht="15.75" customHeight="1">
      <c r="A1404" s="40" t="s">
        <v>1387</v>
      </c>
      <c r="B1404" s="78" t="s">
        <v>759</v>
      </c>
    </row>
    <row r="1405" spans="1:7" ht="15.75" customHeight="1">
      <c r="A1405" s="40" t="s">
        <v>1390</v>
      </c>
      <c r="B1405" s="78" t="s">
        <v>2910</v>
      </c>
      <c r="D1405" s="80"/>
      <c r="F1405" s="78" t="s">
        <v>1392</v>
      </c>
    </row>
    <row r="1408" spans="1:7" ht="15.75" customHeight="1">
      <c r="A1408" s="40" t="s">
        <v>1394</v>
      </c>
      <c r="B1408" s="78" t="s">
        <v>2739</v>
      </c>
      <c r="D1408" s="80" t="s">
        <v>2173</v>
      </c>
    </row>
    <row r="1409" spans="1:12" ht="15.75" customHeight="1">
      <c r="A1409" s="40" t="s">
        <v>1116</v>
      </c>
      <c r="B1409" s="78" t="s">
        <v>2911</v>
      </c>
      <c r="D1409" s="80" t="s">
        <v>2175</v>
      </c>
    </row>
    <row r="1410" spans="1:12" ht="15.75" customHeight="1">
      <c r="A1410" s="28" t="s">
        <v>1398</v>
      </c>
      <c r="B1410" s="78" t="s">
        <v>2912</v>
      </c>
      <c r="D1410" s="80" t="s">
        <v>2913</v>
      </c>
      <c r="G1410" s="41" t="s">
        <v>2914</v>
      </c>
    </row>
    <row r="1411" spans="1:12" ht="15.75" customHeight="1">
      <c r="A1411" s="40" t="s">
        <v>1400</v>
      </c>
      <c r="B1411" s="78" t="s">
        <v>1281</v>
      </c>
      <c r="F1411" s="41" t="s">
        <v>875</v>
      </c>
      <c r="G1411" s="41" t="s">
        <v>1506</v>
      </c>
      <c r="H1411" s="80" t="s">
        <v>2357</v>
      </c>
      <c r="J1411" s="80" t="s">
        <v>2357</v>
      </c>
    </row>
    <row r="1412" spans="1:12" ht="15.75" customHeight="1">
      <c r="A1412" s="40" t="s">
        <v>1403</v>
      </c>
      <c r="B1412" s="78" t="s">
        <v>2900</v>
      </c>
      <c r="D1412" s="80" t="s">
        <v>2177</v>
      </c>
    </row>
    <row r="1413" spans="1:12" ht="15.75" customHeight="1">
      <c r="A1413" s="40" t="s">
        <v>1408</v>
      </c>
      <c r="B1413" s="78" t="s">
        <v>2915</v>
      </c>
      <c r="F1413" s="41" t="s">
        <v>2916</v>
      </c>
      <c r="G1413" s="41" t="s">
        <v>2370</v>
      </c>
    </row>
    <row r="1414" spans="1:12" ht="15.75" customHeight="1">
      <c r="A1414" s="40"/>
      <c r="B1414" s="78" t="s">
        <v>2917</v>
      </c>
      <c r="F1414" s="41" t="s">
        <v>2916</v>
      </c>
      <c r="G1414" s="41" t="s">
        <v>2370</v>
      </c>
    </row>
    <row r="1415" spans="1:12" ht="15.75" customHeight="1">
      <c r="A1415" s="40"/>
      <c r="B1415" s="78" t="s">
        <v>1029</v>
      </c>
      <c r="F1415" s="41" t="s">
        <v>2918</v>
      </c>
      <c r="G1415" s="41" t="s">
        <v>1280</v>
      </c>
      <c r="L1415" s="80" t="s">
        <v>2919</v>
      </c>
    </row>
    <row r="1416" spans="1:12" ht="15.75" customHeight="1">
      <c r="A1416" s="40"/>
      <c r="B1416" s="78" t="s">
        <v>1153</v>
      </c>
      <c r="F1416" s="41" t="s">
        <v>2421</v>
      </c>
      <c r="G1416" s="41" t="s">
        <v>748</v>
      </c>
    </row>
    <row r="1417" spans="1:12" ht="15.75" customHeight="1">
      <c r="A1417" s="40"/>
      <c r="B1417" s="78" t="s">
        <v>1025</v>
      </c>
      <c r="F1417" s="115">
        <v>22</v>
      </c>
      <c r="G1417" s="41" t="s">
        <v>2649</v>
      </c>
      <c r="H1417" s="80" t="s">
        <v>2357</v>
      </c>
    </row>
    <row r="1418" spans="1:12" ht="15.75" customHeight="1">
      <c r="A1418" s="40" t="s">
        <v>2920</v>
      </c>
      <c r="B1418" s="78" t="s">
        <v>2921</v>
      </c>
      <c r="L1418" s="80" t="s">
        <v>2922</v>
      </c>
    </row>
    <row r="1419" spans="1:12" ht="15.75" customHeight="1">
      <c r="A1419" s="40" t="s">
        <v>2923</v>
      </c>
      <c r="L1419" s="80" t="s">
        <v>2924</v>
      </c>
    </row>
    <row r="1420" spans="1:12" ht="15.75" customHeight="1">
      <c r="A1420" s="40" t="s">
        <v>1415</v>
      </c>
      <c r="B1420" s="78" t="s">
        <v>2925</v>
      </c>
      <c r="D1420" s="80" t="s">
        <v>2178</v>
      </c>
    </row>
    <row r="1421" spans="1:12" ht="15.75" customHeight="1">
      <c r="A1421" s="40" t="s">
        <v>1417</v>
      </c>
      <c r="B1421" s="78" t="s">
        <v>2381</v>
      </c>
    </row>
    <row r="1422" spans="1:12" ht="15.75" customHeight="1">
      <c r="A1422" s="40" t="s">
        <v>1420</v>
      </c>
      <c r="B1422" s="78" t="s">
        <v>1281</v>
      </c>
      <c r="D1422">
        <v>2600</v>
      </c>
      <c r="G1422" s="115">
        <v>39</v>
      </c>
      <c r="L1422" s="80" t="s">
        <v>2926</v>
      </c>
    </row>
    <row r="1423" spans="1:12" ht="15.75" customHeight="1">
      <c r="A1423" s="40" t="s">
        <v>1424</v>
      </c>
      <c r="B1423" s="78" t="s">
        <v>759</v>
      </c>
    </row>
    <row r="1424" spans="1:12" ht="15.75" customHeight="1">
      <c r="A1424" s="40" t="s">
        <v>1425</v>
      </c>
      <c r="B1424" s="78" t="s">
        <v>1281</v>
      </c>
      <c r="D1424">
        <v>3800</v>
      </c>
      <c r="E1424">
        <v>1</v>
      </c>
      <c r="F1424" s="115">
        <v>39</v>
      </c>
      <c r="G1424" s="41" t="s">
        <v>2030</v>
      </c>
    </row>
    <row r="1425" spans="1:12" ht="15.75" customHeight="1">
      <c r="B1425" s="78" t="s">
        <v>2740</v>
      </c>
      <c r="D1425">
        <v>2310</v>
      </c>
      <c r="E1425">
        <v>2</v>
      </c>
      <c r="F1425" s="41" t="s">
        <v>2364</v>
      </c>
      <c r="G1425" s="41" t="s">
        <v>2480</v>
      </c>
    </row>
    <row r="1426" spans="1:12" ht="15.75" customHeight="1">
      <c r="B1426" s="78" t="s">
        <v>1029</v>
      </c>
      <c r="E1426">
        <v>2</v>
      </c>
      <c r="F1426" s="41" t="s">
        <v>2364</v>
      </c>
      <c r="G1426" s="41" t="s">
        <v>2480</v>
      </c>
    </row>
    <row r="1427" spans="1:12" ht="15.75" customHeight="1">
      <c r="B1427" s="78" t="s">
        <v>1153</v>
      </c>
      <c r="D1427">
        <v>3490</v>
      </c>
      <c r="E1427">
        <f>4*30</f>
        <v>120</v>
      </c>
      <c r="F1427" s="115">
        <v>23</v>
      </c>
      <c r="G1427" s="115">
        <v>39</v>
      </c>
    </row>
    <row r="1428" spans="1:12" ht="15.75" customHeight="1">
      <c r="B1428" s="78" t="s">
        <v>1025</v>
      </c>
      <c r="D1428">
        <v>1500</v>
      </c>
      <c r="E1428">
        <f>120-16</f>
        <v>104</v>
      </c>
      <c r="F1428" s="115">
        <v>17</v>
      </c>
      <c r="G1428" s="41" t="s">
        <v>2026</v>
      </c>
    </row>
    <row r="1429" spans="1:12" ht="15.75" customHeight="1">
      <c r="B1429" s="78" t="s">
        <v>1009</v>
      </c>
      <c r="D1429">
        <v>1850</v>
      </c>
      <c r="E1429">
        <v>124</v>
      </c>
      <c r="F1429" s="115">
        <v>16</v>
      </c>
      <c r="G1429" s="41" t="s">
        <v>1054</v>
      </c>
    </row>
    <row r="1430" spans="1:12" ht="15.75" customHeight="1">
      <c r="A1430" s="40" t="s">
        <v>1428</v>
      </c>
      <c r="B1430" s="78" t="s">
        <v>2927</v>
      </c>
      <c r="G1430" s="115">
        <v>39</v>
      </c>
    </row>
    <row r="1431" spans="1:12" ht="15.75" customHeight="1">
      <c r="A1431" s="40" t="s">
        <v>1431</v>
      </c>
      <c r="B1431" s="78" t="s">
        <v>2862</v>
      </c>
      <c r="G1431" s="74" t="s">
        <v>2181</v>
      </c>
    </row>
    <row r="1432" spans="1:12" ht="15.75" customHeight="1">
      <c r="A1432" s="40" t="s">
        <v>1433</v>
      </c>
      <c r="B1432" s="78" t="s">
        <v>2928</v>
      </c>
      <c r="D1432" s="74" t="s">
        <v>2183</v>
      </c>
      <c r="F1432" s="78" t="s">
        <v>1435</v>
      </c>
      <c r="G1432" s="74" t="s">
        <v>2182</v>
      </c>
    </row>
    <row r="1433" spans="1:12" ht="15.75" customHeight="1">
      <c r="A1433" s="40" t="s">
        <v>1436</v>
      </c>
      <c r="B1433" s="78" t="s">
        <v>759</v>
      </c>
    </row>
    <row r="1434" spans="1:12" ht="15.75" customHeight="1">
      <c r="A1434" s="40" t="s">
        <v>1441</v>
      </c>
      <c r="B1434" s="78" t="s">
        <v>2929</v>
      </c>
      <c r="D1434">
        <v>2590</v>
      </c>
      <c r="L1434" s="80" t="s">
        <v>2930</v>
      </c>
    </row>
    <row r="1435" spans="1:12" ht="15.75" customHeight="1">
      <c r="A1435" s="40" t="s">
        <v>1443</v>
      </c>
      <c r="B1435" s="78" t="s">
        <v>1281</v>
      </c>
      <c r="D1435">
        <v>2880</v>
      </c>
      <c r="F1435" s="74" t="s">
        <v>2184</v>
      </c>
      <c r="G1435" s="74" t="s">
        <v>2184</v>
      </c>
    </row>
    <row r="1436" spans="1:12" ht="15.75" customHeight="1">
      <c r="B1436" s="78" t="s">
        <v>2740</v>
      </c>
      <c r="D1436">
        <v>4205</v>
      </c>
      <c r="F1436" s="115">
        <v>19</v>
      </c>
    </row>
    <row r="1437" spans="1:12" ht="15.75" customHeight="1">
      <c r="A1437" s="40" t="s">
        <v>1447</v>
      </c>
      <c r="B1437" s="78" t="s">
        <v>1281</v>
      </c>
      <c r="F1437" s="41" t="s">
        <v>2026</v>
      </c>
      <c r="G1437" s="41" t="s">
        <v>1054</v>
      </c>
    </row>
    <row r="1438" spans="1:12" ht="15.75" customHeight="1">
      <c r="B1438" s="78" t="s">
        <v>2740</v>
      </c>
      <c r="F1438" s="41" t="s">
        <v>2026</v>
      </c>
      <c r="G1438" s="41" t="s">
        <v>1054</v>
      </c>
    </row>
    <row r="1439" spans="1:12" ht="15.75" customHeight="1">
      <c r="B1439" s="78" t="s">
        <v>1029</v>
      </c>
      <c r="F1439" s="41" t="s">
        <v>2026</v>
      </c>
      <c r="G1439" s="41" t="s">
        <v>1054</v>
      </c>
    </row>
    <row r="1440" spans="1:12" ht="15.75" customHeight="1">
      <c r="B1440" s="78" t="s">
        <v>1153</v>
      </c>
      <c r="F1440" s="115">
        <v>20</v>
      </c>
      <c r="G1440" s="115">
        <v>38</v>
      </c>
      <c r="L1440" s="80" t="s">
        <v>2931</v>
      </c>
    </row>
    <row r="1441" spans="1:12" ht="15.75" customHeight="1">
      <c r="B1441" s="78" t="s">
        <v>1025</v>
      </c>
      <c r="F1441" s="115">
        <v>22</v>
      </c>
      <c r="G1441" s="115">
        <v>40</v>
      </c>
    </row>
    <row r="1442" spans="1:12" ht="15.75" customHeight="1">
      <c r="A1442" s="40" t="s">
        <v>1451</v>
      </c>
      <c r="B1442" s="78" t="s">
        <v>1281</v>
      </c>
      <c r="F1442" s="78" t="s">
        <v>920</v>
      </c>
      <c r="G1442" s="41" t="s">
        <v>2187</v>
      </c>
    </row>
    <row r="1443" spans="1:12" ht="15.75" customHeight="1">
      <c r="A1443" s="40" t="s">
        <v>1453</v>
      </c>
      <c r="B1443" s="78" t="s">
        <v>1281</v>
      </c>
      <c r="D1443">
        <v>2250</v>
      </c>
      <c r="E1443">
        <v>5</v>
      </c>
      <c r="F1443" s="41" t="s">
        <v>1454</v>
      </c>
      <c r="G1443" s="41" t="s">
        <v>2446</v>
      </c>
      <c r="H1443">
        <v>1</v>
      </c>
      <c r="L1443" s="80" t="s">
        <v>2932</v>
      </c>
    </row>
    <row r="1444" spans="1:12" ht="15.75" customHeight="1">
      <c r="A1444" s="40" t="s">
        <v>574</v>
      </c>
      <c r="B1444" s="78" t="s">
        <v>2933</v>
      </c>
      <c r="C1444" s="204" t="s">
        <v>2934</v>
      </c>
      <c r="D1444" t="s">
        <v>2935</v>
      </c>
      <c r="F1444" s="41" t="s">
        <v>2936</v>
      </c>
      <c r="G1444" s="41" t="s">
        <v>2937</v>
      </c>
    </row>
    <row r="1445" spans="1:12" ht="15.75" customHeight="1">
      <c r="A1445" s="40"/>
      <c r="B1445" s="78" t="s">
        <v>2938</v>
      </c>
      <c r="C1445" s="80" t="s">
        <v>2939</v>
      </c>
      <c r="D1445" s="80" t="s">
        <v>2940</v>
      </c>
      <c r="F1445" s="41" t="s">
        <v>2941</v>
      </c>
      <c r="G1445" s="41" t="s">
        <v>2942</v>
      </c>
    </row>
    <row r="1446" spans="1:12" ht="15.75" customHeight="1">
      <c r="A1446" s="40" t="s">
        <v>1456</v>
      </c>
      <c r="B1446" s="78" t="s">
        <v>1281</v>
      </c>
      <c r="D1446" s="80" t="s">
        <v>2943</v>
      </c>
      <c r="F1446" s="41" t="s">
        <v>1506</v>
      </c>
      <c r="G1446" s="41" t="s">
        <v>993</v>
      </c>
    </row>
    <row r="1447" spans="1:12" ht="15.75" customHeight="1">
      <c r="A1447" s="40" t="s">
        <v>1458</v>
      </c>
      <c r="B1447" s="78" t="s">
        <v>1281</v>
      </c>
      <c r="G1447" s="41" t="s">
        <v>1351</v>
      </c>
    </row>
    <row r="1448" spans="1:12" ht="15.75" customHeight="1">
      <c r="A1448" s="40" t="s">
        <v>1461</v>
      </c>
      <c r="B1448" s="78" t="s">
        <v>1281</v>
      </c>
      <c r="D1448">
        <v>3750</v>
      </c>
      <c r="F1448" s="115">
        <v>31</v>
      </c>
      <c r="G1448" s="41" t="s">
        <v>2944</v>
      </c>
      <c r="L1448" s="177" t="s">
        <v>2945</v>
      </c>
    </row>
    <row r="1449" spans="1:12" ht="15.75" customHeight="1">
      <c r="A1449" s="40" t="s">
        <v>1464</v>
      </c>
      <c r="B1449" s="78" t="s">
        <v>759</v>
      </c>
    </row>
    <row r="1450" spans="1:12" ht="15.75" customHeight="1">
      <c r="A1450" s="40" t="s">
        <v>1465</v>
      </c>
      <c r="B1450" s="78" t="s">
        <v>2503</v>
      </c>
      <c r="D1450" s="80" t="s">
        <v>2193</v>
      </c>
      <c r="F1450" s="41" t="s">
        <v>1467</v>
      </c>
      <c r="G1450" s="41" t="s">
        <v>2192</v>
      </c>
      <c r="L1450" s="80" t="s">
        <v>2946</v>
      </c>
    </row>
    <row r="1451" spans="1:12" ht="15.75" customHeight="1">
      <c r="A1451" s="40" t="s">
        <v>1469</v>
      </c>
      <c r="B1451" s="78" t="s">
        <v>2947</v>
      </c>
      <c r="F1451" s="41" t="s">
        <v>1471</v>
      </c>
    </row>
    <row r="1452" spans="1:12" ht="15.75" customHeight="1">
      <c r="A1452" s="40" t="s">
        <v>1472</v>
      </c>
      <c r="B1452" s="78" t="s">
        <v>2948</v>
      </c>
      <c r="D1452" s="80" t="s">
        <v>2949</v>
      </c>
      <c r="E1452" s="80" t="s">
        <v>2950</v>
      </c>
    </row>
    <row r="1453" spans="1:12" ht="15.75" customHeight="1">
      <c r="A1453" s="40" t="s">
        <v>1474</v>
      </c>
      <c r="B1453" s="78" t="s">
        <v>1281</v>
      </c>
      <c r="E1453">
        <v>8</v>
      </c>
      <c r="F1453" s="41" t="s">
        <v>1280</v>
      </c>
      <c r="G1453" s="41" t="s">
        <v>1247</v>
      </c>
    </row>
    <row r="1454" spans="1:12" ht="15.75" customHeight="1">
      <c r="A1454" s="40" t="s">
        <v>1363</v>
      </c>
      <c r="B1454" s="78" t="s">
        <v>1281</v>
      </c>
      <c r="F1454" s="41" t="s">
        <v>2951</v>
      </c>
      <c r="G1454" s="115">
        <v>33</v>
      </c>
    </row>
    <row r="1455" spans="1:12" ht="15.75" customHeight="1">
      <c r="A1455" s="40" t="s">
        <v>584</v>
      </c>
      <c r="B1455" s="78" t="s">
        <v>1281</v>
      </c>
      <c r="D1455">
        <v>3360</v>
      </c>
      <c r="F1455" s="506">
        <v>39.285714285714285</v>
      </c>
      <c r="G1455" s="506">
        <v>39.285714285714285</v>
      </c>
    </row>
    <row r="1456" spans="1:12" ht="15.75" customHeight="1">
      <c r="B1456" s="78" t="s">
        <v>2740</v>
      </c>
      <c r="D1456">
        <v>3420</v>
      </c>
      <c r="F1456" s="506">
        <v>37.714285714285715</v>
      </c>
      <c r="G1456" s="506">
        <v>37.714285714285715</v>
      </c>
    </row>
    <row r="1457" spans="1:8" ht="15.75" customHeight="1">
      <c r="B1457" s="78" t="s">
        <v>1029</v>
      </c>
      <c r="D1457">
        <v>3030</v>
      </c>
      <c r="F1457" s="506">
        <v>37.571428571428569</v>
      </c>
      <c r="G1457" s="506">
        <v>37.714285714285715</v>
      </c>
    </row>
    <row r="1458" spans="1:8" ht="15.75" customHeight="1">
      <c r="B1458" s="78" t="s">
        <v>1153</v>
      </c>
      <c r="D1458">
        <v>3125</v>
      </c>
      <c r="F1458" s="506">
        <v>36.714285714285715</v>
      </c>
      <c r="G1458" s="506">
        <v>37</v>
      </c>
    </row>
    <row r="1459" spans="1:8" ht="15.75" customHeight="1">
      <c r="B1459" s="78" t="s">
        <v>1025</v>
      </c>
      <c r="D1459">
        <v>2540</v>
      </c>
      <c r="F1459" s="506">
        <v>37.142857142857146</v>
      </c>
      <c r="G1459" s="506">
        <v>37.285714285714285</v>
      </c>
    </row>
    <row r="1460" spans="1:8" ht="15.75" customHeight="1">
      <c r="A1460" s="40" t="s">
        <v>1477</v>
      </c>
      <c r="B1460" s="78" t="s">
        <v>1281</v>
      </c>
      <c r="D1460">
        <v>2395</v>
      </c>
      <c r="E1460">
        <f>(36.4-29.5)*7</f>
        <v>48.29999999999999</v>
      </c>
      <c r="F1460" s="115">
        <v>29.5</v>
      </c>
      <c r="G1460" s="115">
        <v>36.4</v>
      </c>
    </row>
    <row r="1461" spans="1:8" ht="15.75" customHeight="1">
      <c r="B1461" s="78" t="s">
        <v>2740</v>
      </c>
      <c r="D1461">
        <v>2100</v>
      </c>
      <c r="E1461">
        <f>(36.4-29.5)*7</f>
        <v>48.29999999999999</v>
      </c>
      <c r="F1461" s="115">
        <v>29.5</v>
      </c>
      <c r="G1461" s="115">
        <v>36.4</v>
      </c>
    </row>
    <row r="1462" spans="1:8" ht="15.75" customHeight="1">
      <c r="A1462" s="40" t="s">
        <v>1480</v>
      </c>
      <c r="B1462" s="78" t="s">
        <v>1281</v>
      </c>
      <c r="F1462" s="41" t="s">
        <v>809</v>
      </c>
      <c r="H1462" s="80" t="s">
        <v>2357</v>
      </c>
    </row>
    <row r="1463" spans="1:8" ht="15.75" customHeight="1">
      <c r="A1463" s="40" t="s">
        <v>1481</v>
      </c>
      <c r="B1463" s="78" t="s">
        <v>1281</v>
      </c>
      <c r="D1463">
        <v>3700</v>
      </c>
      <c r="F1463" s="41">
        <v>28</v>
      </c>
      <c r="G1463" s="41" t="s">
        <v>2196</v>
      </c>
    </row>
    <row r="1464" spans="1:8" ht="15.75" customHeight="1">
      <c r="A1464" s="40" t="s">
        <v>1482</v>
      </c>
      <c r="B1464" s="78" t="s">
        <v>759</v>
      </c>
    </row>
    <row r="1465" spans="1:8" ht="15.75" customHeight="1">
      <c r="A1465" s="40" t="s">
        <v>1483</v>
      </c>
      <c r="B1465" s="78" t="s">
        <v>1281</v>
      </c>
      <c r="D1465">
        <v>397</v>
      </c>
      <c r="E1465">
        <v>35</v>
      </c>
      <c r="F1465" s="115">
        <v>21</v>
      </c>
      <c r="G1465" s="115">
        <v>26</v>
      </c>
    </row>
    <row r="1466" spans="1:8" ht="15.75" customHeight="1">
      <c r="A1466" s="40" t="s">
        <v>1284</v>
      </c>
      <c r="B1466" s="78" t="s">
        <v>1281</v>
      </c>
      <c r="D1466">
        <v>3260</v>
      </c>
      <c r="F1466" s="41" t="s">
        <v>2497</v>
      </c>
      <c r="G1466" s="41" t="s">
        <v>2151</v>
      </c>
    </row>
    <row r="1467" spans="1:8" ht="15.75" customHeight="1">
      <c r="B1467" s="78" t="s">
        <v>2740</v>
      </c>
      <c r="D1467">
        <v>3970</v>
      </c>
      <c r="F1467" s="115">
        <v>31</v>
      </c>
      <c r="G1467" s="115">
        <v>39</v>
      </c>
    </row>
    <row r="1468" spans="1:8" ht="15.75" customHeight="1">
      <c r="B1468" s="78" t="s">
        <v>1029</v>
      </c>
      <c r="D1468">
        <v>3505</v>
      </c>
      <c r="F1468" s="41" t="s">
        <v>2952</v>
      </c>
      <c r="G1468" s="115">
        <v>38</v>
      </c>
    </row>
    <row r="1469" spans="1:8" ht="15.75" customHeight="1">
      <c r="B1469" s="78" t="s">
        <v>1153</v>
      </c>
      <c r="D1469">
        <v>1650</v>
      </c>
      <c r="F1469" s="41" t="s">
        <v>1099</v>
      </c>
      <c r="G1469" s="41" t="s">
        <v>1364</v>
      </c>
    </row>
    <row r="1470" spans="1:8" ht="15.75" customHeight="1">
      <c r="B1470" s="78" t="s">
        <v>1025</v>
      </c>
      <c r="D1470">
        <v>1780</v>
      </c>
      <c r="F1470" s="41" t="s">
        <v>1099</v>
      </c>
      <c r="G1470" s="41" t="s">
        <v>1364</v>
      </c>
    </row>
    <row r="1471" spans="1:8" ht="15.75" customHeight="1">
      <c r="B1471" s="78" t="s">
        <v>1009</v>
      </c>
      <c r="D1471">
        <v>1930</v>
      </c>
      <c r="F1471" s="41" t="s">
        <v>2422</v>
      </c>
      <c r="G1471" s="115">
        <v>31</v>
      </c>
    </row>
    <row r="1472" spans="1:8" ht="15.75" customHeight="1">
      <c r="B1472" s="78" t="s">
        <v>892</v>
      </c>
      <c r="D1472">
        <v>1960</v>
      </c>
      <c r="F1472" s="41" t="s">
        <v>2422</v>
      </c>
      <c r="G1472" s="115">
        <v>31</v>
      </c>
    </row>
    <row r="1473" spans="1:12" ht="15.75" customHeight="1">
      <c r="A1473" s="40" t="s">
        <v>1485</v>
      </c>
      <c r="B1473" s="78" t="s">
        <v>759</v>
      </c>
    </row>
    <row r="1474" spans="1:12" ht="15.75" customHeight="1">
      <c r="A1474" s="40" t="s">
        <v>1487</v>
      </c>
      <c r="B1474" s="78" t="s">
        <v>1281</v>
      </c>
      <c r="F1474" s="41" t="s">
        <v>1933</v>
      </c>
      <c r="G1474" s="41" t="s">
        <v>1142</v>
      </c>
    </row>
    <row r="1475" spans="1:12" ht="15.75" customHeight="1">
      <c r="A1475" s="40" t="s">
        <v>1490</v>
      </c>
      <c r="B1475" s="78" t="s">
        <v>1281</v>
      </c>
      <c r="F1475" s="115">
        <v>35</v>
      </c>
      <c r="G1475" s="115">
        <v>35</v>
      </c>
      <c r="H1475" s="80" t="s">
        <v>2357</v>
      </c>
      <c r="L1475" s="80" t="s">
        <v>2953</v>
      </c>
    </row>
    <row r="1476" spans="1:12" ht="15.75" customHeight="1">
      <c r="A1476" s="40" t="s">
        <v>1491</v>
      </c>
      <c r="B1476" s="78" t="s">
        <v>2954</v>
      </c>
      <c r="D1476" s="80" t="s">
        <v>2199</v>
      </c>
      <c r="G1476" s="41" t="s">
        <v>2198</v>
      </c>
    </row>
    <row r="1477" spans="1:12" ht="15.75" customHeight="1">
      <c r="A1477" s="40" t="s">
        <v>1494</v>
      </c>
      <c r="B1477" s="78" t="s">
        <v>1281</v>
      </c>
      <c r="D1477">
        <v>1930</v>
      </c>
      <c r="F1477" s="41" t="s">
        <v>1495</v>
      </c>
      <c r="L1477" s="80" t="s">
        <v>2955</v>
      </c>
    </row>
    <row r="1478" spans="1:12" ht="15.75" customHeight="1">
      <c r="A1478" s="40" t="s">
        <v>1496</v>
      </c>
      <c r="B1478" s="78" t="s">
        <v>759</v>
      </c>
    </row>
    <row r="1479" spans="1:12" ht="15.75" customHeight="1">
      <c r="A1479" s="40" t="s">
        <v>1500</v>
      </c>
      <c r="B1479" s="78" t="s">
        <v>1281</v>
      </c>
      <c r="D1479" s="74">
        <v>2890</v>
      </c>
      <c r="G1479" s="74">
        <v>38.200000000000003</v>
      </c>
    </row>
    <row r="1480" spans="1:12" ht="15.75" customHeight="1">
      <c r="A1480" s="40" t="s">
        <v>1502</v>
      </c>
      <c r="B1480" s="78" t="s">
        <v>1281</v>
      </c>
      <c r="F1480" s="115">
        <v>36</v>
      </c>
      <c r="G1480" s="115">
        <v>36</v>
      </c>
      <c r="I1480" s="80" t="s">
        <v>2956</v>
      </c>
    </row>
    <row r="1481" spans="1:12" ht="15.75" customHeight="1">
      <c r="A1481" s="40" t="s">
        <v>1505</v>
      </c>
      <c r="B1481" s="78" t="s">
        <v>1281</v>
      </c>
      <c r="D1481">
        <v>2400</v>
      </c>
      <c r="F1481" s="41" t="s">
        <v>732</v>
      </c>
      <c r="G1481" s="115">
        <v>36</v>
      </c>
    </row>
    <row r="1482" spans="1:12" ht="15.75" customHeight="1">
      <c r="A1482" s="40" t="s">
        <v>1508</v>
      </c>
      <c r="B1482" s="78" t="s">
        <v>1281</v>
      </c>
      <c r="D1482">
        <v>2565</v>
      </c>
      <c r="F1482" s="41" t="s">
        <v>1454</v>
      </c>
      <c r="G1482" s="41" t="s">
        <v>916</v>
      </c>
    </row>
    <row r="1483" spans="1:12" ht="15.75" customHeight="1">
      <c r="A1483" s="40" t="s">
        <v>1509</v>
      </c>
      <c r="B1483" s="78" t="s">
        <v>2805</v>
      </c>
      <c r="D1483" s="74" t="s">
        <v>2201</v>
      </c>
      <c r="F1483" s="78" t="s">
        <v>1511</v>
      </c>
      <c r="G1483" s="74" t="s">
        <v>2200</v>
      </c>
    </row>
    <row r="1484" spans="1:12" ht="15.75" customHeight="1">
      <c r="A1484" s="40" t="s">
        <v>932</v>
      </c>
      <c r="B1484" s="78" t="s">
        <v>759</v>
      </c>
    </row>
    <row r="1485" spans="1:12" ht="15.75" customHeight="1">
      <c r="A1485" s="40" t="s">
        <v>1514</v>
      </c>
      <c r="B1485" s="78" t="s">
        <v>759</v>
      </c>
    </row>
    <row r="1486" spans="1:12" ht="15.75" customHeight="1">
      <c r="A1486" s="40" t="s">
        <v>1515</v>
      </c>
      <c r="B1486" s="78" t="s">
        <v>1281</v>
      </c>
      <c r="D1486" s="74">
        <v>3830</v>
      </c>
      <c r="G1486" s="74">
        <v>40</v>
      </c>
    </row>
    <row r="1487" spans="1:12" ht="15.75" customHeight="1">
      <c r="B1487" s="78" t="s">
        <v>2740</v>
      </c>
      <c r="D1487">
        <v>2850</v>
      </c>
      <c r="G1487" s="115">
        <v>34</v>
      </c>
    </row>
    <row r="1488" spans="1:12" ht="15.75" customHeight="1">
      <c r="B1488" s="78" t="s">
        <v>1029</v>
      </c>
      <c r="D1488">
        <v>2660</v>
      </c>
      <c r="G1488" s="41" t="s">
        <v>2124</v>
      </c>
    </row>
    <row r="1489" spans="1:12" ht="15.75" customHeight="1">
      <c r="B1489" s="78" t="s">
        <v>1153</v>
      </c>
      <c r="D1489">
        <v>3340</v>
      </c>
      <c r="G1489" s="115">
        <v>40</v>
      </c>
    </row>
    <row r="1490" spans="1:12" ht="15.75" customHeight="1">
      <c r="B1490" s="78" t="s">
        <v>1025</v>
      </c>
      <c r="D1490">
        <v>3900</v>
      </c>
      <c r="G1490" s="115">
        <v>39</v>
      </c>
    </row>
    <row r="1491" spans="1:12" ht="15.75" customHeight="1">
      <c r="B1491" s="78" t="s">
        <v>1009</v>
      </c>
      <c r="D1491">
        <v>3240</v>
      </c>
      <c r="G1491" s="115">
        <v>38</v>
      </c>
    </row>
    <row r="1492" spans="1:12" ht="15.75" customHeight="1">
      <c r="B1492" s="78" t="s">
        <v>892</v>
      </c>
      <c r="D1492">
        <v>3080</v>
      </c>
      <c r="G1492" s="115">
        <v>38</v>
      </c>
    </row>
    <row r="1493" spans="1:12" ht="15.75" customHeight="1">
      <c r="B1493" s="78" t="s">
        <v>810</v>
      </c>
      <c r="D1493">
        <v>1720</v>
      </c>
      <c r="G1493" s="41" t="s">
        <v>1099</v>
      </c>
    </row>
    <row r="1494" spans="1:12" ht="15.75" customHeight="1">
      <c r="A1494" s="40" t="s">
        <v>1516</v>
      </c>
      <c r="B1494" s="78" t="s">
        <v>1281</v>
      </c>
      <c r="D1494">
        <v>3800</v>
      </c>
      <c r="G1494" s="41" t="s">
        <v>659</v>
      </c>
    </row>
    <row r="1495" spans="1:12" ht="15.75" customHeight="1">
      <c r="B1495" s="78" t="s">
        <v>2740</v>
      </c>
      <c r="G1495" s="41">
        <v>41</v>
      </c>
      <c r="L1495" s="80" t="s">
        <v>2957</v>
      </c>
    </row>
    <row r="1496" spans="1:12" ht="15.75" customHeight="1">
      <c r="B1496" s="78" t="s">
        <v>2958</v>
      </c>
      <c r="D1496" s="80"/>
      <c r="G1496" s="74" t="s">
        <v>2040</v>
      </c>
    </row>
    <row r="1497" spans="1:12" ht="15.75" customHeight="1">
      <c r="A1497" s="40" t="s">
        <v>1517</v>
      </c>
      <c r="B1497" s="78" t="s">
        <v>2783</v>
      </c>
      <c r="D1497" s="74" t="s">
        <v>2205</v>
      </c>
      <c r="G1497" s="74" t="s">
        <v>2204</v>
      </c>
    </row>
    <row r="1498" spans="1:12" ht="15.75" customHeight="1">
      <c r="A1498" s="40" t="s">
        <v>1519</v>
      </c>
      <c r="B1498" s="282" t="s">
        <v>2959</v>
      </c>
    </row>
    <row r="1499" spans="1:12" ht="15.75" customHeight="1">
      <c r="A1499" s="40" t="s">
        <v>1505</v>
      </c>
      <c r="B1499" s="282" t="s">
        <v>1281</v>
      </c>
      <c r="D1499">
        <v>2400</v>
      </c>
      <c r="F1499" s="115" t="s">
        <v>1506</v>
      </c>
      <c r="G1499" s="115">
        <v>36</v>
      </c>
      <c r="L1499" t="s">
        <v>2960</v>
      </c>
    </row>
    <row r="1500" spans="1:12" ht="15.75" customHeight="1">
      <c r="A1500" s="40" t="s">
        <v>1521</v>
      </c>
      <c r="B1500" s="282" t="s">
        <v>1281</v>
      </c>
      <c r="E1500">
        <v>2</v>
      </c>
      <c r="F1500" s="115" t="s">
        <v>886</v>
      </c>
      <c r="G1500" s="115" t="s">
        <v>861</v>
      </c>
      <c r="H1500" t="s">
        <v>2357</v>
      </c>
    </row>
    <row r="1501" spans="1:12" ht="15.75" customHeight="1">
      <c r="A1501" s="40" t="s">
        <v>2961</v>
      </c>
    </row>
    <row r="1502" spans="1:12" ht="15.75" customHeight="1">
      <c r="A1502" s="40"/>
    </row>
    <row r="1503" spans="1:12" ht="15.75" customHeight="1">
      <c r="A1503" s="40" t="s">
        <v>1522</v>
      </c>
      <c r="B1503" s="282" t="s">
        <v>759</v>
      </c>
      <c r="H1503" s="80" t="s">
        <v>2962</v>
      </c>
    </row>
    <row r="1504" spans="1:12" ht="15.75" customHeight="1">
      <c r="A1504" s="40" t="s">
        <v>1526</v>
      </c>
      <c r="B1504" s="78" t="s">
        <v>2963</v>
      </c>
      <c r="D1504" t="s">
        <v>2964</v>
      </c>
      <c r="G1504" s="41" t="s">
        <v>2965</v>
      </c>
      <c r="H1504">
        <v>130</v>
      </c>
    </row>
    <row r="1505" spans="1:12" ht="15.75" customHeight="1">
      <c r="B1505" s="78" t="s">
        <v>2966</v>
      </c>
      <c r="D1505" s="80" t="s">
        <v>2967</v>
      </c>
      <c r="G1505" s="41" t="s">
        <v>2968</v>
      </c>
      <c r="H1505">
        <v>27</v>
      </c>
    </row>
    <row r="1506" spans="1:12" ht="15.75" customHeight="1">
      <c r="B1506" s="78" t="s">
        <v>2969</v>
      </c>
      <c r="D1506" s="80" t="s">
        <v>2970</v>
      </c>
      <c r="G1506" s="41" t="s">
        <v>2971</v>
      </c>
      <c r="H1506">
        <v>1142</v>
      </c>
    </row>
    <row r="1507" spans="1:12" ht="15.75" customHeight="1">
      <c r="B1507" s="78" t="s">
        <v>2972</v>
      </c>
      <c r="D1507" s="80" t="s">
        <v>2973</v>
      </c>
      <c r="G1507" s="41" t="s">
        <v>2974</v>
      </c>
      <c r="H1507">
        <v>35</v>
      </c>
    </row>
    <row r="1508" spans="1:12" ht="15.75" customHeight="1">
      <c r="A1508" s="40" t="s">
        <v>1527</v>
      </c>
      <c r="B1508" s="78" t="s">
        <v>2975</v>
      </c>
      <c r="C1508" s="80" t="s">
        <v>759</v>
      </c>
    </row>
    <row r="1509" spans="1:12" ht="15.75" customHeight="1">
      <c r="A1509" s="40" t="s">
        <v>1528</v>
      </c>
      <c r="B1509" s="78" t="s">
        <v>759</v>
      </c>
      <c r="C1509" s="80"/>
    </row>
    <row r="1510" spans="1:12" ht="15.75" customHeight="1">
      <c r="A1510" s="40" t="s">
        <v>1531</v>
      </c>
      <c r="B1510" s="78" t="s">
        <v>2823</v>
      </c>
      <c r="D1510" s="80" t="s">
        <v>2208</v>
      </c>
      <c r="F1510" s="115">
        <v>36</v>
      </c>
      <c r="G1510" s="115">
        <v>38</v>
      </c>
    </row>
    <row r="1511" spans="1:12" ht="15.75" customHeight="1">
      <c r="A1511" s="40" t="s">
        <v>1532</v>
      </c>
      <c r="B1511" s="78" t="s">
        <v>1309</v>
      </c>
      <c r="E1511">
        <v>2</v>
      </c>
      <c r="F1511" s="115">
        <v>36</v>
      </c>
      <c r="G1511" s="41" t="s">
        <v>669</v>
      </c>
    </row>
    <row r="1512" spans="1:12" ht="15.75" customHeight="1">
      <c r="A1512" s="40" t="s">
        <v>1536</v>
      </c>
      <c r="B1512" s="78" t="s">
        <v>2862</v>
      </c>
      <c r="D1512" s="80" t="s">
        <v>2976</v>
      </c>
      <c r="E1512" s="80" t="s">
        <v>2977</v>
      </c>
      <c r="G1512" s="41" t="s">
        <v>2209</v>
      </c>
      <c r="L1512" s="80" t="s">
        <v>2978</v>
      </c>
    </row>
    <row r="1513" spans="1:12" ht="15.75" customHeight="1">
      <c r="A1513" s="40" t="s">
        <v>1541</v>
      </c>
      <c r="B1513" s="78" t="s">
        <v>2979</v>
      </c>
      <c r="F1513" s="41" t="s">
        <v>1543</v>
      </c>
      <c r="G1513" s="41" t="s">
        <v>2980</v>
      </c>
      <c r="H1513">
        <v>22</v>
      </c>
      <c r="L1513" s="80" t="s">
        <v>2981</v>
      </c>
    </row>
    <row r="1514" spans="1:12" ht="15.75" customHeight="1">
      <c r="A1514" s="40" t="s">
        <v>1546</v>
      </c>
      <c r="B1514" s="78" t="s">
        <v>759</v>
      </c>
    </row>
    <row r="1515" spans="1:12" ht="15.75" customHeight="1">
      <c r="A1515" s="40" t="s">
        <v>1284</v>
      </c>
      <c r="B1515" s="78" t="s">
        <v>2982</v>
      </c>
      <c r="D1515" s="80" t="s">
        <v>2213</v>
      </c>
    </row>
    <row r="1516" spans="1:12" ht="15.75" customHeight="1">
      <c r="A1516" s="40" t="s">
        <v>1547</v>
      </c>
      <c r="B1516" s="78" t="s">
        <v>1281</v>
      </c>
      <c r="F1516" s="41" t="s">
        <v>2983</v>
      </c>
      <c r="G1516" s="115">
        <v>40</v>
      </c>
      <c r="H1516" s="80" t="s">
        <v>1960</v>
      </c>
      <c r="L1516" s="80" t="s">
        <v>2984</v>
      </c>
    </row>
    <row r="1517" spans="1:12" ht="15.75" customHeight="1">
      <c r="A1517" s="40" t="s">
        <v>1550</v>
      </c>
      <c r="B1517" s="78" t="s">
        <v>2762</v>
      </c>
      <c r="D1517" s="74">
        <v>3121</v>
      </c>
      <c r="F1517" s="115">
        <v>40</v>
      </c>
    </row>
    <row r="1518" spans="1:12" ht="15.75" customHeight="1">
      <c r="A1518" s="40" t="s">
        <v>1553</v>
      </c>
      <c r="B1518" s="78" t="s">
        <v>2985</v>
      </c>
      <c r="D1518" s="74">
        <v>3145</v>
      </c>
      <c r="G1518" s="41" t="s">
        <v>2214</v>
      </c>
    </row>
    <row r="1519" spans="1:12" ht="15.75" customHeight="1">
      <c r="A1519" s="40" t="s">
        <v>1556</v>
      </c>
      <c r="B1519" s="78" t="s">
        <v>335</v>
      </c>
      <c r="D1519" s="74" t="s">
        <v>2216</v>
      </c>
      <c r="E1519" s="80">
        <v>36.5</v>
      </c>
      <c r="F1519" s="78" t="s">
        <v>1557</v>
      </c>
      <c r="G1519" s="41" t="s">
        <v>2215</v>
      </c>
    </row>
    <row r="1520" spans="1:12" ht="15.75" customHeight="1">
      <c r="A1520" s="40" t="s">
        <v>1559</v>
      </c>
      <c r="B1520" s="78" t="s">
        <v>2871</v>
      </c>
      <c r="C1520" s="80" t="s">
        <v>759</v>
      </c>
    </row>
    <row r="1521" spans="1:8" ht="15.75" customHeight="1">
      <c r="A1521" s="40" t="s">
        <v>1562</v>
      </c>
      <c r="B1521" s="78" t="s">
        <v>2772</v>
      </c>
      <c r="E1521" s="80">
        <v>41.5</v>
      </c>
      <c r="F1521" s="78" t="s">
        <v>1563</v>
      </c>
      <c r="G1521" s="41">
        <v>39.1</v>
      </c>
    </row>
    <row r="1522" spans="1:8" ht="15.75" customHeight="1">
      <c r="A1522" s="40" t="s">
        <v>1284</v>
      </c>
      <c r="B1522" s="78" t="s">
        <v>2670</v>
      </c>
      <c r="D1522" s="74">
        <v>3250</v>
      </c>
      <c r="G1522" s="41">
        <v>39.299999999999997</v>
      </c>
    </row>
    <row r="1523" spans="1:8" ht="15.75" customHeight="1">
      <c r="A1523" s="40" t="s">
        <v>1566</v>
      </c>
      <c r="B1523" s="78" t="s">
        <v>759</v>
      </c>
    </row>
    <row r="1524" spans="1:8" ht="15.75" customHeight="1">
      <c r="A1524" s="40" t="s">
        <v>47</v>
      </c>
      <c r="B1524" s="78" t="s">
        <v>1281</v>
      </c>
      <c r="F1524" s="41" t="s">
        <v>2453</v>
      </c>
      <c r="G1524" s="41" t="s">
        <v>2658</v>
      </c>
    </row>
    <row r="1525" spans="1:8" ht="15.75" customHeight="1">
      <c r="B1525" s="78" t="s">
        <v>2740</v>
      </c>
      <c r="F1525" s="115">
        <v>30</v>
      </c>
      <c r="G1525" s="41" t="s">
        <v>2658</v>
      </c>
    </row>
    <row r="1526" spans="1:8" ht="15.75" customHeight="1">
      <c r="B1526" s="78" t="s">
        <v>1029</v>
      </c>
      <c r="F1526" s="41" t="s">
        <v>1742</v>
      </c>
      <c r="G1526" s="41" t="s">
        <v>2658</v>
      </c>
    </row>
    <row r="1527" spans="1:8" ht="15.75" customHeight="1">
      <c r="B1527" s="78" t="s">
        <v>1153</v>
      </c>
      <c r="F1527" s="41" t="s">
        <v>2413</v>
      </c>
      <c r="G1527" s="41" t="s">
        <v>2658</v>
      </c>
    </row>
    <row r="1528" spans="1:8" ht="15.75" customHeight="1">
      <c r="B1528" s="78" t="s">
        <v>1025</v>
      </c>
      <c r="F1528" s="41" t="s">
        <v>2371</v>
      </c>
      <c r="G1528" s="41" t="s">
        <v>2658</v>
      </c>
    </row>
    <row r="1529" spans="1:8" ht="15.75" customHeight="1">
      <c r="B1529" s="78" t="s">
        <v>1009</v>
      </c>
      <c r="F1529" s="41" t="s">
        <v>993</v>
      </c>
      <c r="G1529" s="41" t="s">
        <v>2658</v>
      </c>
    </row>
    <row r="1530" spans="1:8" ht="15.75" customHeight="1">
      <c r="B1530" s="78" t="s">
        <v>892</v>
      </c>
      <c r="F1530" s="41" t="s">
        <v>715</v>
      </c>
    </row>
    <row r="1531" spans="1:8" ht="15.75" customHeight="1">
      <c r="B1531" s="78" t="s">
        <v>810</v>
      </c>
      <c r="F1531" s="115">
        <v>38</v>
      </c>
    </row>
    <row r="1532" spans="1:8" ht="15.75" customHeight="1">
      <c r="A1532" s="40" t="s">
        <v>1573</v>
      </c>
      <c r="B1532" s="78" t="s">
        <v>2928</v>
      </c>
      <c r="D1532" s="74" t="s">
        <v>2217</v>
      </c>
      <c r="F1532" s="78" t="s">
        <v>1575</v>
      </c>
    </row>
    <row r="1533" spans="1:8" ht="15.75" customHeight="1">
      <c r="A1533" s="40" t="s">
        <v>1577</v>
      </c>
      <c r="B1533" s="78" t="s">
        <v>759</v>
      </c>
    </row>
    <row r="1534" spans="1:8" ht="15.75" customHeight="1">
      <c r="A1534" s="40" t="s">
        <v>1579</v>
      </c>
      <c r="B1534" s="78" t="s">
        <v>2820</v>
      </c>
      <c r="D1534" s="80" t="s">
        <v>2218</v>
      </c>
      <c r="G1534" s="115">
        <v>39</v>
      </c>
    </row>
    <row r="1535" spans="1:8" ht="15.75" customHeight="1">
      <c r="A1535" s="40" t="s">
        <v>40</v>
      </c>
      <c r="B1535" s="78" t="s">
        <v>2986</v>
      </c>
      <c r="D1535" s="74" t="s">
        <v>2130</v>
      </c>
      <c r="E1535" s="80" t="s">
        <v>1582</v>
      </c>
      <c r="F1535" s="78" t="s">
        <v>1581</v>
      </c>
    </row>
    <row r="1536" spans="1:8" ht="15.75" customHeight="1">
      <c r="A1536" s="40" t="s">
        <v>1584</v>
      </c>
      <c r="B1536" s="78" t="s">
        <v>1281</v>
      </c>
      <c r="D1536">
        <v>1540</v>
      </c>
      <c r="G1536" s="115">
        <v>28</v>
      </c>
      <c r="H1536" s="80" t="s">
        <v>2357</v>
      </c>
    </row>
    <row r="1537" spans="1:12" ht="15.75" customHeight="1">
      <c r="A1537" s="40" t="s">
        <v>1585</v>
      </c>
      <c r="B1537" s="78" t="s">
        <v>2987</v>
      </c>
      <c r="G1537" s="41" t="s">
        <v>2219</v>
      </c>
    </row>
    <row r="1538" spans="1:12" ht="15.75" customHeight="1">
      <c r="A1538" s="40" t="s">
        <v>1586</v>
      </c>
      <c r="B1538" s="78" t="s">
        <v>1281</v>
      </c>
      <c r="E1538">
        <v>37</v>
      </c>
      <c r="F1538" s="41" t="s">
        <v>1336</v>
      </c>
    </row>
    <row r="1539" spans="1:12" ht="15.75" customHeight="1">
      <c r="B1539" s="78" t="s">
        <v>2740</v>
      </c>
      <c r="E1539">
        <v>56</v>
      </c>
      <c r="F1539" s="41" t="s">
        <v>2115</v>
      </c>
    </row>
    <row r="1540" spans="1:12" ht="15.75" customHeight="1">
      <c r="B1540" s="78" t="s">
        <v>1029</v>
      </c>
      <c r="E1540">
        <v>111</v>
      </c>
      <c r="F1540" s="41" t="s">
        <v>2988</v>
      </c>
    </row>
    <row r="1541" spans="1:12" ht="15.75" customHeight="1">
      <c r="B1541" s="78" t="s">
        <v>1153</v>
      </c>
      <c r="F1541" s="41" t="s">
        <v>2124</v>
      </c>
    </row>
    <row r="1542" spans="1:12" ht="15.75" customHeight="1">
      <c r="B1542" s="78" t="s">
        <v>1025</v>
      </c>
      <c r="F1542" s="41" t="s">
        <v>2040</v>
      </c>
    </row>
    <row r="1543" spans="1:12" ht="15.75" customHeight="1">
      <c r="B1543" s="78" t="s">
        <v>1009</v>
      </c>
      <c r="F1543" s="41" t="s">
        <v>875</v>
      </c>
    </row>
    <row r="1544" spans="1:12" ht="15.75" customHeight="1">
      <c r="A1544" s="40" t="s">
        <v>1588</v>
      </c>
      <c r="B1544" s="78" t="s">
        <v>1281</v>
      </c>
      <c r="D1544">
        <v>3790</v>
      </c>
      <c r="F1544" s="115">
        <v>37</v>
      </c>
      <c r="G1544" s="115">
        <v>38</v>
      </c>
      <c r="L1544" s="80" t="s">
        <v>2989</v>
      </c>
    </row>
    <row r="1545" spans="1:12" ht="15.75" customHeight="1">
      <c r="B1545" s="78" t="s">
        <v>2740</v>
      </c>
      <c r="D1545">
        <v>3125</v>
      </c>
      <c r="F1545" s="41" t="s">
        <v>2990</v>
      </c>
      <c r="G1545" s="115">
        <v>40</v>
      </c>
      <c r="L1545" s="80" t="s">
        <v>2989</v>
      </c>
    </row>
    <row r="1546" spans="1:12" ht="15.75" customHeight="1">
      <c r="B1546" s="78" t="s">
        <v>1029</v>
      </c>
      <c r="D1546">
        <v>1140</v>
      </c>
      <c r="F1546" s="115">
        <v>30</v>
      </c>
      <c r="G1546" s="115">
        <v>31</v>
      </c>
      <c r="L1546" s="80" t="s">
        <v>2989</v>
      </c>
    </row>
    <row r="1547" spans="1:12" ht="15.75" customHeight="1">
      <c r="B1547" s="78" t="s">
        <v>1153</v>
      </c>
      <c r="D1547">
        <v>2835</v>
      </c>
      <c r="F1547" s="115">
        <v>38</v>
      </c>
      <c r="G1547" s="115">
        <v>38</v>
      </c>
      <c r="L1547" s="80" t="s">
        <v>2989</v>
      </c>
    </row>
    <row r="1548" spans="1:12" ht="15.75" customHeight="1">
      <c r="B1548" s="78" t="s">
        <v>1025</v>
      </c>
      <c r="D1548">
        <v>2845</v>
      </c>
      <c r="F1548" s="115">
        <v>38</v>
      </c>
      <c r="G1548" s="115">
        <v>38</v>
      </c>
      <c r="L1548" s="80" t="s">
        <v>2989</v>
      </c>
    </row>
    <row r="1549" spans="1:12" ht="15.75" customHeight="1">
      <c r="B1549" s="78" t="s">
        <v>1009</v>
      </c>
      <c r="D1549">
        <v>3210</v>
      </c>
      <c r="F1549" s="115">
        <v>7</v>
      </c>
      <c r="G1549" s="115">
        <v>37.5</v>
      </c>
      <c r="L1549" s="80" t="s">
        <v>2989</v>
      </c>
    </row>
    <row r="1550" spans="1:12" ht="15.75" customHeight="1">
      <c r="B1550" s="78" t="s">
        <v>2991</v>
      </c>
      <c r="D1550" s="74" t="s">
        <v>2221</v>
      </c>
    </row>
    <row r="1551" spans="1:12" ht="15.75" customHeight="1">
      <c r="A1551" s="40" t="s">
        <v>1589</v>
      </c>
      <c r="B1551" s="78" t="s">
        <v>2986</v>
      </c>
      <c r="E1551">
        <v>56</v>
      </c>
      <c r="F1551" s="78" t="s">
        <v>1591</v>
      </c>
      <c r="G1551" s="41" t="s">
        <v>2222</v>
      </c>
    </row>
    <row r="1552" spans="1:12" ht="15.75" customHeight="1">
      <c r="A1552" s="40" t="s">
        <v>1593</v>
      </c>
      <c r="B1552" s="78" t="s">
        <v>2992</v>
      </c>
      <c r="D1552" s="74" t="s">
        <v>2223</v>
      </c>
      <c r="F1552" s="78" t="s">
        <v>1595</v>
      </c>
    </row>
    <row r="1553" spans="1:8" ht="15.75" customHeight="1">
      <c r="A1553" s="40" t="s">
        <v>1597</v>
      </c>
      <c r="B1553" s="78" t="s">
        <v>2769</v>
      </c>
      <c r="D1553" s="74" t="s">
        <v>2225</v>
      </c>
      <c r="F1553" s="78" t="s">
        <v>1599</v>
      </c>
      <c r="G1553" s="41" t="s">
        <v>2224</v>
      </c>
    </row>
    <row r="1554" spans="1:8" ht="15.75" customHeight="1">
      <c r="A1554" s="40" t="s">
        <v>1600</v>
      </c>
      <c r="B1554" s="78" t="s">
        <v>759</v>
      </c>
    </row>
    <row r="1555" spans="1:8" ht="15.75" customHeight="1">
      <c r="A1555" s="40" t="s">
        <v>1601</v>
      </c>
      <c r="B1555" s="78" t="s">
        <v>759</v>
      </c>
    </row>
    <row r="1556" spans="1:8" ht="15.75" customHeight="1">
      <c r="A1556" s="40" t="s">
        <v>1603</v>
      </c>
      <c r="B1556" s="78" t="s">
        <v>2993</v>
      </c>
      <c r="D1556" s="74">
        <v>3097</v>
      </c>
      <c r="G1556" s="41">
        <v>38.200000000000003</v>
      </c>
    </row>
    <row r="1557" spans="1:8" ht="15.75" customHeight="1">
      <c r="A1557" s="40" t="s">
        <v>1610</v>
      </c>
      <c r="B1557" s="78" t="s">
        <v>2503</v>
      </c>
      <c r="D1557" s="74" t="s">
        <v>2227</v>
      </c>
      <c r="G1557" s="41" t="s">
        <v>2226</v>
      </c>
    </row>
    <row r="1558" spans="1:8" ht="15.75" customHeight="1">
      <c r="A1558" s="40" t="s">
        <v>1612</v>
      </c>
      <c r="B1558" s="78" t="s">
        <v>1281</v>
      </c>
      <c r="D1558">
        <v>1250</v>
      </c>
      <c r="G1558" s="115">
        <v>32</v>
      </c>
    </row>
    <row r="1559" spans="1:8" ht="15.75" customHeight="1">
      <c r="B1559" s="78" t="s">
        <v>2740</v>
      </c>
      <c r="D1559">
        <v>2500</v>
      </c>
      <c r="G1559" s="115">
        <v>33</v>
      </c>
    </row>
    <row r="1560" spans="1:8" ht="15.75" customHeight="1">
      <c r="A1560" s="40" t="s">
        <v>1614</v>
      </c>
      <c r="B1560" s="78" t="s">
        <v>1281</v>
      </c>
      <c r="E1560">
        <v>2</v>
      </c>
      <c r="F1560" s="41" t="s">
        <v>732</v>
      </c>
      <c r="G1560" s="41" t="s">
        <v>1742</v>
      </c>
      <c r="H1560" s="80"/>
    </row>
    <row r="1561" spans="1:8" ht="15.75" customHeight="1">
      <c r="B1561" s="78" t="s">
        <v>2740</v>
      </c>
      <c r="E1561">
        <v>0</v>
      </c>
      <c r="F1561" s="41" t="s">
        <v>715</v>
      </c>
      <c r="G1561" s="41" t="s">
        <v>715</v>
      </c>
      <c r="H1561" s="106"/>
    </row>
    <row r="1562" spans="1:8" ht="15.75" customHeight="1">
      <c r="B1562" s="78" t="s">
        <v>1029</v>
      </c>
      <c r="E1562">
        <v>0</v>
      </c>
      <c r="F1562" s="41" t="s">
        <v>1742</v>
      </c>
      <c r="G1562" s="41" t="s">
        <v>1742</v>
      </c>
    </row>
    <row r="1563" spans="1:8" ht="15.75" customHeight="1">
      <c r="B1563" s="78" t="s">
        <v>1153</v>
      </c>
      <c r="E1563">
        <v>4</v>
      </c>
      <c r="F1563" s="41" t="s">
        <v>1529</v>
      </c>
      <c r="G1563" s="41" t="s">
        <v>1054</v>
      </c>
    </row>
    <row r="1564" spans="1:8" ht="15.75" customHeight="1">
      <c r="B1564" s="78" t="s">
        <v>1025</v>
      </c>
      <c r="E1564">
        <v>0</v>
      </c>
      <c r="F1564" s="41" t="s">
        <v>2040</v>
      </c>
      <c r="G1564" s="41" t="s">
        <v>2040</v>
      </c>
    </row>
    <row r="1565" spans="1:8" ht="15.75" customHeight="1">
      <c r="B1565" s="78" t="s">
        <v>1009</v>
      </c>
      <c r="E1565">
        <v>0</v>
      </c>
      <c r="F1565" s="41" t="s">
        <v>632</v>
      </c>
      <c r="G1565" s="41" t="s">
        <v>632</v>
      </c>
    </row>
    <row r="1566" spans="1:8" ht="15.75" customHeight="1">
      <c r="B1566" s="78" t="s">
        <v>892</v>
      </c>
      <c r="E1566">
        <v>7</v>
      </c>
      <c r="F1566" s="41" t="s">
        <v>677</v>
      </c>
      <c r="G1566" s="41" t="s">
        <v>2407</v>
      </c>
    </row>
    <row r="1567" spans="1:8" ht="15.75" customHeight="1">
      <c r="A1567" s="40" t="s">
        <v>1617</v>
      </c>
      <c r="B1567" s="78" t="s">
        <v>1281</v>
      </c>
      <c r="D1567">
        <v>1460</v>
      </c>
      <c r="F1567" s="115">
        <v>29</v>
      </c>
    </row>
    <row r="1568" spans="1:8" ht="15.75" customHeight="1">
      <c r="A1568" s="40" t="s">
        <v>1620</v>
      </c>
      <c r="B1568" s="78" t="s">
        <v>759</v>
      </c>
    </row>
    <row r="1569" spans="1:12" ht="15.75" customHeight="1">
      <c r="A1569" s="40" t="s">
        <v>1624</v>
      </c>
      <c r="B1569" s="78" t="s">
        <v>1281</v>
      </c>
      <c r="D1569" s="74">
        <v>3590</v>
      </c>
      <c r="G1569" s="115">
        <v>37</v>
      </c>
      <c r="L1569" s="80" t="s">
        <v>2994</v>
      </c>
    </row>
    <row r="1570" spans="1:12" ht="15.75" customHeight="1">
      <c r="B1570" s="78" t="s">
        <v>2740</v>
      </c>
      <c r="D1570">
        <v>3760</v>
      </c>
      <c r="G1570" s="115">
        <v>39</v>
      </c>
      <c r="L1570" s="80" t="s">
        <v>2994</v>
      </c>
    </row>
    <row r="1571" spans="1:12" ht="15.75" customHeight="1">
      <c r="A1571" s="40" t="s">
        <v>1625</v>
      </c>
      <c r="B1571" s="78" t="s">
        <v>759</v>
      </c>
    </row>
    <row r="1572" spans="1:12" ht="15.75" customHeight="1">
      <c r="A1572" s="40" t="s">
        <v>1627</v>
      </c>
      <c r="B1572" s="78" t="s">
        <v>2995</v>
      </c>
      <c r="F1572" s="78" t="s">
        <v>1629</v>
      </c>
    </row>
    <row r="1573" spans="1:12" ht="15.75" customHeight="1">
      <c r="A1573" s="40" t="s">
        <v>1631</v>
      </c>
      <c r="B1573" s="78" t="s">
        <v>759</v>
      </c>
    </row>
    <row r="1574" spans="1:12" ht="15.75" customHeight="1">
      <c r="A1574" s="40" t="s">
        <v>1633</v>
      </c>
      <c r="B1574" s="78" t="s">
        <v>2996</v>
      </c>
      <c r="F1574" s="78" t="s">
        <v>1635</v>
      </c>
      <c r="G1574" s="41" t="s">
        <v>2231</v>
      </c>
    </row>
    <row r="1575" spans="1:12" ht="15.75" customHeight="1">
      <c r="A1575" s="40" t="s">
        <v>1637</v>
      </c>
      <c r="B1575" s="78" t="s">
        <v>1281</v>
      </c>
      <c r="D1575" s="74">
        <v>2375</v>
      </c>
      <c r="E1575">
        <v>9</v>
      </c>
      <c r="F1575" s="78" t="s">
        <v>1364</v>
      </c>
      <c r="G1575" s="41" t="s">
        <v>814</v>
      </c>
    </row>
    <row r="1576" spans="1:12" ht="15.75" customHeight="1">
      <c r="A1576" s="40" t="s">
        <v>1638</v>
      </c>
      <c r="B1576" s="78" t="s">
        <v>1281</v>
      </c>
      <c r="D1576" s="74">
        <v>2350</v>
      </c>
      <c r="E1576">
        <v>14</v>
      </c>
      <c r="F1576" s="115">
        <v>30</v>
      </c>
      <c r="G1576" s="115">
        <v>32</v>
      </c>
    </row>
    <row r="1577" spans="1:12" ht="15.75" customHeight="1">
      <c r="A1577" s="40" t="s">
        <v>1639</v>
      </c>
      <c r="B1577" s="78" t="s">
        <v>2997</v>
      </c>
      <c r="D1577" s="74" t="s">
        <v>2233</v>
      </c>
      <c r="F1577" s="78" t="s">
        <v>1641</v>
      </c>
      <c r="G1577" s="41" t="s">
        <v>2232</v>
      </c>
    </row>
    <row r="1578" spans="1:12" ht="15.75" customHeight="1">
      <c r="B1578" s="78" t="s">
        <v>2998</v>
      </c>
      <c r="D1578">
        <v>2850</v>
      </c>
      <c r="G1578" s="41" t="s">
        <v>2999</v>
      </c>
      <c r="L1578" s="80" t="s">
        <v>3000</v>
      </c>
    </row>
    <row r="1579" spans="1:12" ht="15.75" customHeight="1">
      <c r="B1579" s="78" t="s">
        <v>3001</v>
      </c>
      <c r="D1579" s="74">
        <v>3170</v>
      </c>
      <c r="G1579" s="41" t="s">
        <v>3002</v>
      </c>
      <c r="L1579" s="80" t="s">
        <v>3003</v>
      </c>
    </row>
    <row r="1580" spans="1:12" ht="15.75" customHeight="1">
      <c r="A1580" s="40" t="s">
        <v>117</v>
      </c>
      <c r="B1580" s="78" t="s">
        <v>1281</v>
      </c>
      <c r="F1580" s="41" t="s">
        <v>659</v>
      </c>
      <c r="G1580" s="41" t="s">
        <v>659</v>
      </c>
    </row>
    <row r="1581" spans="1:12" ht="15.75" customHeight="1">
      <c r="B1581" s="78" t="s">
        <v>2740</v>
      </c>
      <c r="F1581" s="41" t="s">
        <v>2151</v>
      </c>
      <c r="G1581" s="41" t="s">
        <v>2151</v>
      </c>
    </row>
    <row r="1582" spans="1:12" ht="15.75" customHeight="1">
      <c r="B1582" s="78" t="s">
        <v>1029</v>
      </c>
      <c r="F1582" s="41" t="s">
        <v>1182</v>
      </c>
      <c r="G1582" s="41" t="s">
        <v>1182</v>
      </c>
    </row>
    <row r="1583" spans="1:12" ht="15.75" customHeight="1">
      <c r="B1583" s="78" t="s">
        <v>1153</v>
      </c>
      <c r="F1583" s="115">
        <v>40</v>
      </c>
      <c r="G1583" s="115">
        <v>40</v>
      </c>
    </row>
    <row r="1584" spans="1:12" ht="15.75" customHeight="1">
      <c r="B1584" s="78" t="s">
        <v>1025</v>
      </c>
      <c r="F1584" s="41" t="s">
        <v>1024</v>
      </c>
      <c r="G1584" s="41" t="s">
        <v>1024</v>
      </c>
    </row>
    <row r="1585" spans="1:12" ht="15.75" customHeight="1">
      <c r="B1585" s="78" t="s">
        <v>1009</v>
      </c>
      <c r="F1585" s="41" t="s">
        <v>1024</v>
      </c>
      <c r="G1585" s="41" t="s">
        <v>1024</v>
      </c>
    </row>
    <row r="1586" spans="1:12" ht="15.75" customHeight="1">
      <c r="B1586" s="78" t="s">
        <v>892</v>
      </c>
      <c r="F1586" s="41" t="s">
        <v>659</v>
      </c>
      <c r="G1586" s="41" t="s">
        <v>659</v>
      </c>
    </row>
    <row r="1587" spans="1:12" ht="15.75" customHeight="1">
      <c r="B1587" s="78" t="s">
        <v>810</v>
      </c>
      <c r="F1587" s="41" t="s">
        <v>2151</v>
      </c>
      <c r="G1587" s="41" t="s">
        <v>2151</v>
      </c>
      <c r="L1587" s="80" t="s">
        <v>3004</v>
      </c>
    </row>
    <row r="1588" spans="1:12" ht="15.75" customHeight="1">
      <c r="B1588" s="78" t="s">
        <v>1193</v>
      </c>
      <c r="F1588" s="41" t="s">
        <v>2151</v>
      </c>
      <c r="G1588" s="41" t="s">
        <v>2151</v>
      </c>
      <c r="L1588" s="80" t="s">
        <v>3004</v>
      </c>
    </row>
    <row r="1589" spans="1:12" ht="15.75" customHeight="1">
      <c r="A1589" s="40" t="s">
        <v>1647</v>
      </c>
      <c r="B1589" s="78" t="s">
        <v>3005</v>
      </c>
      <c r="D1589" s="74" t="s">
        <v>2236</v>
      </c>
      <c r="G1589" s="41" t="s">
        <v>2235</v>
      </c>
    </row>
    <row r="1590" spans="1:12" ht="15.75" customHeight="1">
      <c r="A1590" s="40" t="s">
        <v>1653</v>
      </c>
      <c r="B1590" s="78" t="s">
        <v>2512</v>
      </c>
      <c r="E1590" s="80" t="s">
        <v>1656</v>
      </c>
      <c r="F1590" s="78" t="s">
        <v>1655</v>
      </c>
      <c r="G1590" s="41" t="s">
        <v>2237</v>
      </c>
    </row>
    <row r="1591" spans="1:12" ht="15.75" customHeight="1">
      <c r="A1591" s="40" t="s">
        <v>1658</v>
      </c>
      <c r="B1591" s="78" t="s">
        <v>759</v>
      </c>
    </row>
    <row r="1592" spans="1:12" ht="15.75" customHeight="1">
      <c r="A1592" s="40" t="s">
        <v>1660</v>
      </c>
      <c r="B1592" s="78" t="s">
        <v>1281</v>
      </c>
      <c r="D1592">
        <v>2930</v>
      </c>
      <c r="E1592">
        <v>4</v>
      </c>
      <c r="F1592" s="41" t="s">
        <v>632</v>
      </c>
      <c r="G1592" s="41" t="s">
        <v>2039</v>
      </c>
      <c r="H1592" s="80" t="s">
        <v>2357</v>
      </c>
    </row>
    <row r="1593" spans="1:12" ht="15.75" customHeight="1">
      <c r="A1593" s="40" t="s">
        <v>1662</v>
      </c>
      <c r="B1593" s="78" t="s">
        <v>759</v>
      </c>
    </row>
    <row r="1594" spans="1:12" ht="15.75" customHeight="1">
      <c r="A1594" s="40" t="s">
        <v>1666</v>
      </c>
      <c r="B1594" s="78" t="s">
        <v>759</v>
      </c>
    </row>
    <row r="1595" spans="1:12" ht="15.75" customHeight="1">
      <c r="A1595" s="40" t="s">
        <v>1669</v>
      </c>
      <c r="B1595" s="78" t="s">
        <v>2997</v>
      </c>
      <c r="F1595" s="78" t="s">
        <v>1671</v>
      </c>
      <c r="G1595" s="78" t="s">
        <v>1671</v>
      </c>
    </row>
    <row r="1596" spans="1:12" ht="15.75" customHeight="1">
      <c r="A1596" s="40" t="s">
        <v>1673</v>
      </c>
      <c r="B1596" s="78" t="s">
        <v>759</v>
      </c>
    </row>
    <row r="1597" spans="1:12" ht="15.75" customHeight="1">
      <c r="A1597" s="40" t="s">
        <v>1678</v>
      </c>
      <c r="B1597" s="78" t="s">
        <v>759</v>
      </c>
    </row>
    <row r="1598" spans="1:12" ht="15.75" customHeight="1">
      <c r="A1598" s="40" t="s">
        <v>1681</v>
      </c>
      <c r="B1598" s="78" t="s">
        <v>3006</v>
      </c>
      <c r="D1598" s="74" t="s">
        <v>2239</v>
      </c>
      <c r="E1598" s="80">
        <v>56</v>
      </c>
      <c r="G1598" s="78" t="s">
        <v>2238</v>
      </c>
    </row>
    <row r="1599" spans="1:12" ht="15.75" customHeight="1">
      <c r="A1599" s="40" t="s">
        <v>1685</v>
      </c>
      <c r="B1599" s="78" t="s">
        <v>3007</v>
      </c>
      <c r="D1599" s="74" t="s">
        <v>2241</v>
      </c>
      <c r="F1599" s="78" t="s">
        <v>1686</v>
      </c>
      <c r="G1599" s="78" t="s">
        <v>2240</v>
      </c>
    </row>
    <row r="1600" spans="1:12" ht="15.75" customHeight="1">
      <c r="A1600" s="40" t="s">
        <v>1688</v>
      </c>
      <c r="B1600" s="78" t="s">
        <v>3008</v>
      </c>
      <c r="D1600" s="74" t="s">
        <v>2242</v>
      </c>
      <c r="L1600" s="80" t="s">
        <v>3009</v>
      </c>
    </row>
    <row r="1601" spans="1:12" ht="15.75" customHeight="1">
      <c r="A1601" s="40" t="s">
        <v>1688</v>
      </c>
      <c r="B1601" s="78" t="s">
        <v>2863</v>
      </c>
      <c r="D1601" s="74" t="s">
        <v>2243</v>
      </c>
      <c r="L1601" s="80" t="s">
        <v>3010</v>
      </c>
    </row>
    <row r="1602" spans="1:12" ht="15.75" customHeight="1">
      <c r="A1602" s="40" t="s">
        <v>3011</v>
      </c>
      <c r="B1602" s="78" t="s">
        <v>759</v>
      </c>
      <c r="G1602" s="41" t="s">
        <v>3012</v>
      </c>
    </row>
    <row r="1603" spans="1:12" ht="15.75" customHeight="1">
      <c r="A1603" s="40" t="s">
        <v>1703</v>
      </c>
      <c r="B1603" s="78" t="s">
        <v>759</v>
      </c>
      <c r="G1603" s="41"/>
    </row>
    <row r="1604" spans="1:12" ht="15.75" customHeight="1">
      <c r="A1604" s="40" t="s">
        <v>1706</v>
      </c>
      <c r="B1604" s="78" t="s">
        <v>759</v>
      </c>
    </row>
    <row r="1605" spans="1:12" ht="15.75" customHeight="1">
      <c r="A1605" s="40" t="s">
        <v>1708</v>
      </c>
      <c r="B1605" s="78" t="s">
        <v>759</v>
      </c>
    </row>
    <row r="1606" spans="1:12" ht="15.75" customHeight="1">
      <c r="A1606" s="40" t="s">
        <v>1710</v>
      </c>
      <c r="B1606" s="78" t="s">
        <v>1281</v>
      </c>
      <c r="D1606">
        <v>950</v>
      </c>
      <c r="F1606" s="115">
        <v>34</v>
      </c>
    </row>
    <row r="1607" spans="1:12" ht="15.75" customHeight="1">
      <c r="B1607" s="78" t="s">
        <v>2740</v>
      </c>
      <c r="D1607">
        <v>3010</v>
      </c>
      <c r="F1607" s="41" t="s">
        <v>993</v>
      </c>
    </row>
    <row r="1608" spans="1:12" ht="15.75" customHeight="1">
      <c r="B1608" s="78" t="s">
        <v>1029</v>
      </c>
      <c r="D1608">
        <v>3500</v>
      </c>
      <c r="F1608" s="115">
        <v>39</v>
      </c>
    </row>
    <row r="1609" spans="1:12" ht="15.75" customHeight="1">
      <c r="B1609" s="78" t="s">
        <v>1153</v>
      </c>
      <c r="D1609" s="80" t="s">
        <v>3013</v>
      </c>
      <c r="F1609" s="41">
        <v>33</v>
      </c>
      <c r="L1609" s="80" t="s">
        <v>3014</v>
      </c>
    </row>
    <row r="1610" spans="1:12" ht="15.75" customHeight="1">
      <c r="B1610" s="78" t="s">
        <v>1025</v>
      </c>
      <c r="D1610" s="80">
        <v>1505</v>
      </c>
      <c r="F1610" s="41" t="s">
        <v>634</v>
      </c>
    </row>
    <row r="1611" spans="1:12" ht="15.75" customHeight="1">
      <c r="B1611" s="78" t="s">
        <v>1009</v>
      </c>
      <c r="D1611" s="80">
        <v>680</v>
      </c>
      <c r="F1611" s="41" t="s">
        <v>2453</v>
      </c>
    </row>
    <row r="1612" spans="1:12" ht="15.75" customHeight="1">
      <c r="B1612" s="78" t="s">
        <v>892</v>
      </c>
      <c r="D1612" s="80">
        <v>2470</v>
      </c>
      <c r="F1612" s="41" t="s">
        <v>2480</v>
      </c>
    </row>
    <row r="1613" spans="1:12" ht="15.75" customHeight="1">
      <c r="B1613" s="78" t="s">
        <v>810</v>
      </c>
      <c r="D1613" s="80">
        <v>3750</v>
      </c>
      <c r="F1613" s="41" t="s">
        <v>2169</v>
      </c>
    </row>
    <row r="1614" spans="1:12" ht="15.75" customHeight="1">
      <c r="B1614" s="78" t="s">
        <v>1193</v>
      </c>
      <c r="D1614" s="80">
        <v>2800</v>
      </c>
      <c r="F1614" s="41" t="s">
        <v>669</v>
      </c>
    </row>
    <row r="1615" spans="1:12" ht="15.75" customHeight="1">
      <c r="B1615" s="78" t="s">
        <v>1021</v>
      </c>
      <c r="D1615" s="80">
        <v>2500</v>
      </c>
      <c r="F1615" s="41" t="s">
        <v>2026</v>
      </c>
    </row>
    <row r="1616" spans="1:12" ht="15.75" customHeight="1">
      <c r="B1616" s="78" t="s">
        <v>3015</v>
      </c>
    </row>
    <row r="1617" spans="1:13" ht="15.75" customHeight="1">
      <c r="A1617" s="28" t="s">
        <v>1713</v>
      </c>
      <c r="B1617" s="78" t="s">
        <v>1281</v>
      </c>
      <c r="C1617" s="80" t="s">
        <v>3016</v>
      </c>
      <c r="D1617">
        <v>700</v>
      </c>
      <c r="G1617" s="41" t="s">
        <v>3017</v>
      </c>
      <c r="L1617" s="80" t="s">
        <v>3018</v>
      </c>
      <c r="M1617" s="80" t="s">
        <v>1926</v>
      </c>
    </row>
    <row r="1618" spans="1:13" ht="15.75" customHeight="1">
      <c r="B1618" s="78" t="s">
        <v>2740</v>
      </c>
      <c r="C1618" s="80" t="s">
        <v>3019</v>
      </c>
      <c r="G1618" s="41" t="s">
        <v>3020</v>
      </c>
      <c r="L1618" s="80" t="s">
        <v>3021</v>
      </c>
    </row>
    <row r="1619" spans="1:13" ht="15.75" customHeight="1">
      <c r="B1619" s="78" t="s">
        <v>1029</v>
      </c>
      <c r="C1619" s="80" t="s">
        <v>3022</v>
      </c>
      <c r="G1619" s="41" t="s">
        <v>3020</v>
      </c>
      <c r="L1619" s="80" t="s">
        <v>3023</v>
      </c>
    </row>
    <row r="1620" spans="1:13" ht="15.75" customHeight="1">
      <c r="B1620" s="78" t="s">
        <v>1153</v>
      </c>
      <c r="C1620" s="80" t="s">
        <v>3024</v>
      </c>
      <c r="G1620" s="41" t="s">
        <v>3020</v>
      </c>
      <c r="L1620" s="80" t="s">
        <v>3025</v>
      </c>
      <c r="M1620" s="9" t="s">
        <v>3026</v>
      </c>
    </row>
    <row r="1621" spans="1:13" ht="15.75" customHeight="1">
      <c r="B1621" s="78" t="s">
        <v>1025</v>
      </c>
      <c r="C1621" s="80" t="s">
        <v>3027</v>
      </c>
      <c r="G1621" s="41" t="s">
        <v>3020</v>
      </c>
      <c r="L1621" s="80" t="s">
        <v>3025</v>
      </c>
      <c r="M1621" s="9" t="s">
        <v>3026</v>
      </c>
    </row>
    <row r="1622" spans="1:13" ht="15.75" customHeight="1">
      <c r="B1622" s="78" t="s">
        <v>1009</v>
      </c>
      <c r="C1622" s="80" t="s">
        <v>3028</v>
      </c>
      <c r="G1622" s="41" t="s">
        <v>1992</v>
      </c>
      <c r="L1622" s="80" t="s">
        <v>3029</v>
      </c>
      <c r="M1622" s="9" t="s">
        <v>3026</v>
      </c>
    </row>
    <row r="1623" spans="1:13" ht="15.75" customHeight="1">
      <c r="B1623" s="78" t="s">
        <v>892</v>
      </c>
      <c r="C1623" s="80" t="s">
        <v>3030</v>
      </c>
      <c r="G1623" s="41" t="s">
        <v>3020</v>
      </c>
      <c r="L1623" s="80" t="s">
        <v>3031</v>
      </c>
      <c r="M1623" s="9" t="s">
        <v>3026</v>
      </c>
    </row>
    <row r="1624" spans="1:13" ht="15.75" customHeight="1">
      <c r="B1624" s="78" t="s">
        <v>810</v>
      </c>
      <c r="C1624" s="80" t="s">
        <v>3032</v>
      </c>
      <c r="G1624" s="41" t="s">
        <v>3020</v>
      </c>
      <c r="L1624" s="80" t="s">
        <v>3031</v>
      </c>
      <c r="M1624" s="242" t="s">
        <v>3026</v>
      </c>
    </row>
    <row r="1625" spans="1:13" ht="15.75" customHeight="1">
      <c r="B1625" s="78" t="s">
        <v>1193</v>
      </c>
      <c r="C1625" s="80" t="s">
        <v>3033</v>
      </c>
      <c r="D1625">
        <v>960</v>
      </c>
      <c r="G1625" s="41" t="s">
        <v>3034</v>
      </c>
      <c r="L1625" s="80" t="s">
        <v>3035</v>
      </c>
      <c r="M1625" s="9" t="s">
        <v>3026</v>
      </c>
    </row>
    <row r="1626" spans="1:13" ht="15.75" customHeight="1">
      <c r="A1626" s="28" t="s">
        <v>1715</v>
      </c>
      <c r="B1626" s="78" t="s">
        <v>1281</v>
      </c>
      <c r="C1626" s="80" t="s">
        <v>3036</v>
      </c>
      <c r="D1626">
        <v>930</v>
      </c>
      <c r="F1626" s="115">
        <v>31</v>
      </c>
      <c r="G1626" s="41" t="s">
        <v>3037</v>
      </c>
      <c r="L1626" s="80" t="s">
        <v>3038</v>
      </c>
      <c r="M1626" s="9" t="s">
        <v>3039</v>
      </c>
    </row>
    <row r="1627" spans="1:13" ht="15.75" customHeight="1">
      <c r="B1627" s="78" t="s">
        <v>2740</v>
      </c>
      <c r="C1627" s="80" t="s">
        <v>3040</v>
      </c>
      <c r="D1627">
        <v>2775</v>
      </c>
      <c r="F1627" s="115">
        <v>37</v>
      </c>
      <c r="G1627" s="41" t="s">
        <v>3041</v>
      </c>
    </row>
    <row r="1628" spans="1:13" ht="15.75" customHeight="1">
      <c r="A1628" s="28" t="s">
        <v>3042</v>
      </c>
      <c r="B1628" s="78" t="s">
        <v>3043</v>
      </c>
    </row>
    <row r="1629" spans="1:13" ht="15.75" customHeight="1">
      <c r="A1629" s="28" t="s">
        <v>1730</v>
      </c>
      <c r="B1629" s="78" t="s">
        <v>1281</v>
      </c>
      <c r="C1629" s="80" t="s">
        <v>3016</v>
      </c>
      <c r="G1629" s="41" t="s">
        <v>1359</v>
      </c>
      <c r="H1629" s="80"/>
      <c r="L1629" s="80" t="s">
        <v>3044</v>
      </c>
    </row>
    <row r="1630" spans="1:13" ht="15.75" customHeight="1">
      <c r="B1630" s="78" t="s">
        <v>2740</v>
      </c>
      <c r="C1630" s="80" t="s">
        <v>3019</v>
      </c>
      <c r="G1630" s="41" t="s">
        <v>1359</v>
      </c>
      <c r="H1630" s="80"/>
      <c r="L1630" s="80" t="s">
        <v>3045</v>
      </c>
    </row>
    <row r="1631" spans="1:13" ht="15.75" customHeight="1">
      <c r="B1631" s="78" t="s">
        <v>1029</v>
      </c>
      <c r="C1631" s="80" t="s">
        <v>3022</v>
      </c>
      <c r="G1631" s="41">
        <v>38</v>
      </c>
      <c r="H1631" s="80"/>
      <c r="L1631" s="80" t="s">
        <v>1735</v>
      </c>
    </row>
    <row r="1632" spans="1:13" ht="15.75" customHeight="1">
      <c r="B1632" s="78" t="s">
        <v>1153</v>
      </c>
      <c r="C1632" s="80" t="s">
        <v>3024</v>
      </c>
      <c r="G1632" s="41">
        <v>38</v>
      </c>
      <c r="H1632" s="80"/>
      <c r="L1632" s="80" t="s">
        <v>1735</v>
      </c>
    </row>
    <row r="1633" spans="1:13" ht="15.75" customHeight="1">
      <c r="B1633" s="78" t="s">
        <v>1025</v>
      </c>
      <c r="C1633" s="80" t="s">
        <v>3027</v>
      </c>
      <c r="G1633" s="41">
        <v>41</v>
      </c>
      <c r="H1633" s="80"/>
      <c r="L1633" s="80" t="s">
        <v>1735</v>
      </c>
    </row>
    <row r="1634" spans="1:13" ht="15.75" customHeight="1">
      <c r="B1634" s="78" t="s">
        <v>1009</v>
      </c>
      <c r="C1634" s="80" t="s">
        <v>3028</v>
      </c>
      <c r="G1634" s="41" t="s">
        <v>2169</v>
      </c>
      <c r="H1634" s="80"/>
      <c r="L1634" s="80" t="s">
        <v>3046</v>
      </c>
    </row>
    <row r="1635" spans="1:13" ht="15.75" customHeight="1">
      <c r="B1635" s="78" t="s">
        <v>3047</v>
      </c>
      <c r="C1635" s="80" t="s">
        <v>3043</v>
      </c>
      <c r="G1635" s="41" t="s">
        <v>3048</v>
      </c>
      <c r="H1635" s="80" t="s">
        <v>3049</v>
      </c>
    </row>
    <row r="1636" spans="1:13" ht="15.75" customHeight="1">
      <c r="A1636" s="28" t="s">
        <v>1734</v>
      </c>
      <c r="B1636" s="78" t="s">
        <v>1281</v>
      </c>
      <c r="C1636" s="80" t="s">
        <v>3016</v>
      </c>
      <c r="D1636">
        <v>3110</v>
      </c>
      <c r="F1636" s="115">
        <v>38</v>
      </c>
      <c r="G1636" s="115">
        <v>38</v>
      </c>
      <c r="I1636" s="80" t="s">
        <v>3050</v>
      </c>
    </row>
    <row r="1637" spans="1:13" ht="15.75" customHeight="1">
      <c r="A1637" s="28" t="s">
        <v>1736</v>
      </c>
      <c r="B1637" s="78" t="s">
        <v>1309</v>
      </c>
      <c r="C1637" s="80" t="s">
        <v>3016</v>
      </c>
      <c r="D1637">
        <v>3004</v>
      </c>
      <c r="E1637">
        <v>19</v>
      </c>
      <c r="F1637" s="41" t="s">
        <v>1495</v>
      </c>
      <c r="G1637" s="115">
        <v>36</v>
      </c>
      <c r="H1637" s="80" t="s">
        <v>3051</v>
      </c>
    </row>
    <row r="1638" spans="1:13" ht="15.75" customHeight="1">
      <c r="C1638" s="80" t="s">
        <v>3019</v>
      </c>
      <c r="D1638">
        <v>1700</v>
      </c>
      <c r="F1638" s="115">
        <v>32</v>
      </c>
      <c r="G1638" s="115">
        <v>32</v>
      </c>
      <c r="H1638" s="80" t="s">
        <v>3052</v>
      </c>
      <c r="L1638" s="80" t="s">
        <v>3053</v>
      </c>
    </row>
    <row r="1639" spans="1:13" ht="15.75" customHeight="1">
      <c r="A1639" s="28" t="s">
        <v>1739</v>
      </c>
      <c r="B1639" s="78" t="s">
        <v>1281</v>
      </c>
      <c r="C1639" s="80" t="s">
        <v>3016</v>
      </c>
      <c r="D1639">
        <v>3860</v>
      </c>
      <c r="G1639" s="41" t="s">
        <v>2151</v>
      </c>
      <c r="I1639" s="80" t="s">
        <v>3054</v>
      </c>
    </row>
    <row r="1640" spans="1:13" ht="15.75" customHeight="1">
      <c r="A1640" s="28" t="s">
        <v>1741</v>
      </c>
      <c r="B1640" s="78" t="s">
        <v>1281</v>
      </c>
      <c r="C1640" s="80" t="s">
        <v>3016</v>
      </c>
      <c r="D1640">
        <v>2015</v>
      </c>
      <c r="E1640">
        <v>14</v>
      </c>
      <c r="F1640" s="41" t="s">
        <v>1742</v>
      </c>
      <c r="G1640" s="41" t="s">
        <v>1242</v>
      </c>
    </row>
    <row r="1641" spans="1:13" ht="15.75" customHeight="1">
      <c r="A1641" s="28" t="s">
        <v>3055</v>
      </c>
      <c r="B1641" s="78" t="s">
        <v>3043</v>
      </c>
    </row>
    <row r="1642" spans="1:13" ht="15.75" customHeight="1">
      <c r="A1642" s="28" t="s">
        <v>1747</v>
      </c>
      <c r="B1642" s="78" t="s">
        <v>1281</v>
      </c>
      <c r="C1642" s="80" t="s">
        <v>3016</v>
      </c>
      <c r="D1642">
        <v>3240</v>
      </c>
      <c r="G1642" s="115">
        <v>39</v>
      </c>
      <c r="I1642" s="80" t="s">
        <v>1920</v>
      </c>
    </row>
    <row r="1643" spans="1:13" ht="15.75" customHeight="1">
      <c r="B1643" s="78" t="s">
        <v>2740</v>
      </c>
      <c r="C1643" s="80" t="s">
        <v>3019</v>
      </c>
      <c r="D1643" s="80" t="s">
        <v>3056</v>
      </c>
      <c r="G1643" s="115">
        <v>34</v>
      </c>
      <c r="I1643" s="80" t="s">
        <v>3014</v>
      </c>
      <c r="L1643" s="80" t="s">
        <v>3057</v>
      </c>
      <c r="M1643" s="80" t="s">
        <v>3058</v>
      </c>
    </row>
    <row r="1644" spans="1:13" ht="15.75" customHeight="1">
      <c r="B1644" s="78" t="s">
        <v>1029</v>
      </c>
      <c r="C1644" s="80" t="s">
        <v>3022</v>
      </c>
      <c r="D1644" s="80">
        <v>3320</v>
      </c>
      <c r="G1644" s="115">
        <v>39</v>
      </c>
      <c r="H1644" s="80" t="s">
        <v>3059</v>
      </c>
    </row>
    <row r="1645" spans="1:13" ht="15.75" customHeight="1">
      <c r="B1645" s="78" t="s">
        <v>1153</v>
      </c>
      <c r="C1645" s="80" t="s">
        <v>3024</v>
      </c>
      <c r="D1645" s="80">
        <v>1370</v>
      </c>
      <c r="G1645" s="115">
        <v>27</v>
      </c>
      <c r="I1645" s="80" t="s">
        <v>1920</v>
      </c>
      <c r="L1645" s="80" t="s">
        <v>3060</v>
      </c>
      <c r="M1645" s="80" t="s">
        <v>3061</v>
      </c>
    </row>
    <row r="1646" spans="1:13" ht="15.75" customHeight="1">
      <c r="B1646" s="78" t="s">
        <v>1025</v>
      </c>
      <c r="C1646" s="80" t="s">
        <v>3027</v>
      </c>
      <c r="D1646" s="80">
        <v>2800</v>
      </c>
      <c r="G1646" s="115">
        <v>39</v>
      </c>
      <c r="H1646" s="80" t="s">
        <v>3059</v>
      </c>
      <c r="L1646" s="80" t="s">
        <v>3062</v>
      </c>
      <c r="M1646" s="80"/>
    </row>
    <row r="1647" spans="1:13" ht="15.75" customHeight="1">
      <c r="B1647" s="78" t="s">
        <v>1009</v>
      </c>
      <c r="C1647" s="80" t="s">
        <v>3028</v>
      </c>
      <c r="D1647" s="80">
        <v>3410</v>
      </c>
      <c r="G1647" s="115">
        <v>37</v>
      </c>
      <c r="L1647" t="s">
        <v>3062</v>
      </c>
    </row>
    <row r="1648" spans="1:13" ht="15.75" customHeight="1">
      <c r="B1648" s="78" t="s">
        <v>3063</v>
      </c>
      <c r="C1648" s="80" t="s">
        <v>3043</v>
      </c>
    </row>
    <row r="1649" spans="1:12" ht="15.75" customHeight="1">
      <c r="A1649" s="28" t="s">
        <v>3064</v>
      </c>
      <c r="B1649" s="282" t="s">
        <v>3043</v>
      </c>
    </row>
    <row r="1650" spans="1:12" ht="15.75" customHeight="1">
      <c r="A1650" s="28" t="s">
        <v>1761</v>
      </c>
      <c r="B1650" s="78" t="s">
        <v>1281</v>
      </c>
      <c r="G1650" s="41" t="s">
        <v>1454</v>
      </c>
      <c r="H1650" s="80" t="s">
        <v>19</v>
      </c>
      <c r="L1650" s="80" t="s">
        <v>3065</v>
      </c>
    </row>
    <row r="1651" spans="1:12" ht="15.75" customHeight="1">
      <c r="A1651" s="28" t="s">
        <v>1762</v>
      </c>
      <c r="B1651" s="244" t="s">
        <v>3043</v>
      </c>
    </row>
    <row r="1652" spans="1:12" ht="15.75" customHeight="1">
      <c r="A1652" s="28" t="s">
        <v>1769</v>
      </c>
      <c r="B1652" s="78" t="s">
        <v>1281</v>
      </c>
      <c r="C1652">
        <v>1</v>
      </c>
      <c r="D1652">
        <v>3670</v>
      </c>
      <c r="F1652" s="115">
        <v>57</v>
      </c>
      <c r="G1652" s="41" t="s">
        <v>1247</v>
      </c>
    </row>
    <row r="1653" spans="1:12" ht="15.75" customHeight="1">
      <c r="B1653" s="78" t="s">
        <v>2740</v>
      </c>
      <c r="C1653">
        <v>2</v>
      </c>
      <c r="D1653">
        <v>2900</v>
      </c>
      <c r="F1653" s="115">
        <v>93</v>
      </c>
      <c r="G1653" s="41" t="s">
        <v>3066</v>
      </c>
    </row>
    <row r="1654" spans="1:12" ht="15.75" customHeight="1">
      <c r="B1654" s="78" t="s">
        <v>1029</v>
      </c>
      <c r="C1654">
        <v>3</v>
      </c>
      <c r="D1654">
        <v>2400</v>
      </c>
      <c r="F1654" s="115">
        <v>159</v>
      </c>
      <c r="G1654" s="41" t="s">
        <v>2364</v>
      </c>
      <c r="L1654" s="80" t="s">
        <v>3067</v>
      </c>
    </row>
    <row r="1655" spans="1:12" ht="15.75" customHeight="1">
      <c r="B1655" s="78" t="s">
        <v>1153</v>
      </c>
      <c r="C1655">
        <v>4</v>
      </c>
      <c r="D1655">
        <v>3550</v>
      </c>
      <c r="F1655" s="115">
        <v>196</v>
      </c>
      <c r="G1655" s="41">
        <v>39</v>
      </c>
    </row>
    <row r="1656" spans="1:12" ht="15.75" customHeight="1">
      <c r="B1656" s="78" t="s">
        <v>1025</v>
      </c>
      <c r="C1656">
        <v>5</v>
      </c>
      <c r="D1656">
        <v>3320</v>
      </c>
      <c r="F1656" s="115">
        <v>203</v>
      </c>
      <c r="G1656" s="41" t="s">
        <v>2370</v>
      </c>
    </row>
    <row r="1657" spans="1:12" ht="15.75" customHeight="1">
      <c r="B1657" s="78" t="s">
        <v>1009</v>
      </c>
      <c r="C1657">
        <v>6</v>
      </c>
      <c r="D1657">
        <v>3150</v>
      </c>
      <c r="F1657" s="115">
        <v>228</v>
      </c>
      <c r="G1657" s="41">
        <v>40</v>
      </c>
    </row>
    <row r="1658" spans="1:12" ht="15.75" customHeight="1">
      <c r="B1658" s="78" t="s">
        <v>892</v>
      </c>
      <c r="C1658">
        <v>7</v>
      </c>
      <c r="D1658">
        <v>2510</v>
      </c>
      <c r="F1658" s="115">
        <v>229</v>
      </c>
      <c r="G1658" s="41" t="s">
        <v>1142</v>
      </c>
    </row>
    <row r="1659" spans="1:12" ht="15.75" customHeight="1">
      <c r="A1659" s="28" t="s">
        <v>1772</v>
      </c>
      <c r="B1659" s="282" t="s">
        <v>1134</v>
      </c>
      <c r="D1659" t="s">
        <v>2273</v>
      </c>
      <c r="G1659" s="41" t="s">
        <v>3068</v>
      </c>
      <c r="L1659" t="s">
        <v>3069</v>
      </c>
    </row>
    <row r="1660" spans="1:12" ht="15.75" customHeight="1">
      <c r="A1660" s="28" t="s">
        <v>1776</v>
      </c>
      <c r="D1660" s="80" t="s">
        <v>2277</v>
      </c>
      <c r="G1660" s="41" t="s">
        <v>3070</v>
      </c>
      <c r="H1660" s="80" t="s">
        <v>3071</v>
      </c>
      <c r="I1660" s="80" t="s">
        <v>3072</v>
      </c>
    </row>
    <row r="1661" spans="1:12" ht="15.75" customHeight="1">
      <c r="A1661" s="250" t="s">
        <v>1780</v>
      </c>
      <c r="B1661" s="78" t="s">
        <v>2912</v>
      </c>
      <c r="D1661" s="80" t="s">
        <v>2281</v>
      </c>
      <c r="G1661" s="41" t="s">
        <v>2280</v>
      </c>
    </row>
    <row r="1662" spans="1:12" ht="15.75" customHeight="1">
      <c r="A1662" s="250" t="s">
        <v>1781</v>
      </c>
      <c r="B1662" s="78" t="s">
        <v>3073</v>
      </c>
      <c r="D1662" s="80" t="s">
        <v>2283</v>
      </c>
      <c r="E1662" s="80" t="s">
        <v>3074</v>
      </c>
      <c r="F1662" s="41" t="s">
        <v>1783</v>
      </c>
      <c r="G1662" s="41" t="s">
        <v>2282</v>
      </c>
    </row>
    <row r="1663" spans="1:12" ht="15.75" customHeight="1">
      <c r="A1663" s="250" t="s">
        <v>1786</v>
      </c>
      <c r="B1663" s="78" t="s">
        <v>2749</v>
      </c>
      <c r="D1663" s="80" t="s">
        <v>2285</v>
      </c>
      <c r="G1663" s="41" t="s">
        <v>2284</v>
      </c>
    </row>
    <row r="1664" spans="1:12" ht="15.75" customHeight="1">
      <c r="A1664" s="250" t="s">
        <v>1790</v>
      </c>
      <c r="B1664" s="78" t="s">
        <v>2708</v>
      </c>
      <c r="H1664">
        <v>2</v>
      </c>
    </row>
    <row r="1665" spans="1:17" ht="15.75" customHeight="1">
      <c r="A1665" s="250" t="s">
        <v>1791</v>
      </c>
      <c r="B1665" s="78" t="s">
        <v>1281</v>
      </c>
      <c r="D1665">
        <v>3030</v>
      </c>
      <c r="F1665" s="115">
        <v>39</v>
      </c>
    </row>
    <row r="1666" spans="1:17" ht="15.75" customHeight="1">
      <c r="A1666" s="250" t="s">
        <v>1793</v>
      </c>
      <c r="L1666" s="80" t="s">
        <v>3075</v>
      </c>
    </row>
    <row r="1667" spans="1:17" ht="15.75" customHeight="1">
      <c r="A1667" s="28" t="s">
        <v>1794</v>
      </c>
      <c r="B1667" s="78" t="s">
        <v>3076</v>
      </c>
      <c r="D1667" s="80" t="s">
        <v>2287</v>
      </c>
      <c r="F1667" s="41" t="s">
        <v>3077</v>
      </c>
      <c r="G1667" s="41" t="s">
        <v>2286</v>
      </c>
    </row>
    <row r="1668" spans="1:17" ht="15.75" customHeight="1">
      <c r="A1668" s="28" t="s">
        <v>1796</v>
      </c>
      <c r="B1668" s="78" t="s">
        <v>3078</v>
      </c>
    </row>
    <row r="1669" spans="1:17" ht="15.75" customHeight="1">
      <c r="A1669" s="28" t="s">
        <v>1797</v>
      </c>
      <c r="B1669" s="78" t="s">
        <v>2512</v>
      </c>
    </row>
    <row r="1670" spans="1:17" ht="15.75" customHeight="1">
      <c r="A1670" s="28" t="s">
        <v>1799</v>
      </c>
      <c r="B1670" s="78" t="s">
        <v>2505</v>
      </c>
      <c r="D1670" s="80" t="s">
        <v>2289</v>
      </c>
      <c r="F1670" s="41" t="s">
        <v>1933</v>
      </c>
      <c r="G1670" s="115">
        <v>39.5</v>
      </c>
    </row>
    <row r="1671" spans="1:17" ht="15.75" customHeight="1">
      <c r="A1671" s="28" t="s">
        <v>1802</v>
      </c>
      <c r="B1671" s="78" t="s">
        <v>1281</v>
      </c>
      <c r="D1671">
        <v>2100</v>
      </c>
      <c r="G1671" s="41" t="s">
        <v>814</v>
      </c>
      <c r="H1671" s="80"/>
      <c r="I1671" t="s">
        <v>3079</v>
      </c>
      <c r="L1671" s="80" t="s">
        <v>3080</v>
      </c>
      <c r="M1671" s="80" t="s">
        <v>3081</v>
      </c>
    </row>
    <row r="1672" spans="1:17" ht="15.75" customHeight="1">
      <c r="A1672" s="28" t="s">
        <v>3082</v>
      </c>
      <c r="B1672" s="78" t="s">
        <v>3043</v>
      </c>
    </row>
    <row r="1673" spans="1:17" ht="15.75" customHeight="1">
      <c r="A1673" s="28" t="s">
        <v>3083</v>
      </c>
      <c r="B1673" s="78" t="s">
        <v>3043</v>
      </c>
    </row>
    <row r="1674" spans="1:17" ht="15.75" customHeight="1">
      <c r="A1674" s="28" t="s">
        <v>1816</v>
      </c>
      <c r="B1674" s="78" t="s">
        <v>3043</v>
      </c>
    </row>
    <row r="1675" spans="1:17" ht="15.75" customHeight="1">
      <c r="A1675" s="28" t="s">
        <v>1819</v>
      </c>
      <c r="D1675" s="80" t="s">
        <v>2306</v>
      </c>
      <c r="G1675" s="115" t="s">
        <v>2305</v>
      </c>
      <c r="M1675" s="80" t="s">
        <v>3084</v>
      </c>
      <c r="O1675" s="80" t="s">
        <v>3085</v>
      </c>
      <c r="P1675" s="80" t="s">
        <v>3086</v>
      </c>
      <c r="Q1675" s="80" t="s">
        <v>3087</v>
      </c>
    </row>
    <row r="1676" spans="1:17" ht="15.75" customHeight="1">
      <c r="A1676" s="28" t="s">
        <v>1820</v>
      </c>
      <c r="B1676" s="464">
        <v>1</v>
      </c>
      <c r="D1676" s="264">
        <v>2020</v>
      </c>
      <c r="G1676" s="464" t="s">
        <v>3088</v>
      </c>
      <c r="M1676" s="264" t="s">
        <v>3089</v>
      </c>
      <c r="N1676" s="264" t="s">
        <v>3090</v>
      </c>
      <c r="O1676" s="264">
        <v>9</v>
      </c>
      <c r="P1676" s="264">
        <v>10</v>
      </c>
      <c r="Q1676" s="264" t="s">
        <v>1939</v>
      </c>
    </row>
    <row r="1677" spans="1:17" ht="15.75" customHeight="1">
      <c r="B1677" s="464">
        <v>2</v>
      </c>
      <c r="D1677" s="264">
        <v>3500</v>
      </c>
      <c r="G1677" s="464" t="s">
        <v>3091</v>
      </c>
      <c r="M1677" s="264" t="s">
        <v>3089</v>
      </c>
      <c r="N1677" s="264" t="s">
        <v>3090</v>
      </c>
      <c r="O1677" s="264">
        <v>9</v>
      </c>
      <c r="P1677" s="264">
        <v>10</v>
      </c>
      <c r="Q1677" s="264" t="s">
        <v>1939</v>
      </c>
    </row>
    <row r="1678" spans="1:17" ht="15.75" customHeight="1">
      <c r="B1678" s="464">
        <v>3</v>
      </c>
      <c r="D1678" s="264">
        <v>3300</v>
      </c>
      <c r="G1678" s="464" t="s">
        <v>1954</v>
      </c>
      <c r="M1678" s="264" t="s">
        <v>3089</v>
      </c>
      <c r="N1678" s="264" t="s">
        <v>3090</v>
      </c>
      <c r="O1678" s="264">
        <v>9</v>
      </c>
      <c r="P1678" s="264">
        <v>10</v>
      </c>
      <c r="Q1678" s="264" t="s">
        <v>3092</v>
      </c>
    </row>
    <row r="1679" spans="1:17" ht="15.75" customHeight="1">
      <c r="B1679" s="464">
        <v>4</v>
      </c>
      <c r="D1679" s="264">
        <v>3200</v>
      </c>
      <c r="G1679" s="464" t="s">
        <v>3093</v>
      </c>
      <c r="M1679" s="264" t="s">
        <v>3089</v>
      </c>
      <c r="N1679" s="264" t="s">
        <v>3090</v>
      </c>
      <c r="O1679" s="264">
        <v>9</v>
      </c>
      <c r="P1679" s="264">
        <v>10</v>
      </c>
      <c r="Q1679" s="264" t="s">
        <v>1939</v>
      </c>
    </row>
    <row r="1680" spans="1:17" ht="15.75" customHeight="1">
      <c r="B1680" s="464">
        <v>5</v>
      </c>
      <c r="D1680" s="264">
        <v>2100</v>
      </c>
      <c r="G1680" s="464" t="s">
        <v>3094</v>
      </c>
      <c r="M1680" s="264" t="s">
        <v>3089</v>
      </c>
      <c r="N1680" s="264" t="s">
        <v>3090</v>
      </c>
      <c r="O1680" s="264">
        <v>9</v>
      </c>
      <c r="P1680" s="264">
        <v>10</v>
      </c>
      <c r="Q1680" s="264" t="s">
        <v>1939</v>
      </c>
    </row>
    <row r="1681" spans="2:17" ht="15.75" customHeight="1">
      <c r="B1681" s="464">
        <v>6</v>
      </c>
      <c r="D1681" s="264">
        <v>2415</v>
      </c>
      <c r="G1681" s="464" t="s">
        <v>3093</v>
      </c>
      <c r="M1681" s="264" t="s">
        <v>3089</v>
      </c>
      <c r="N1681" s="264" t="s">
        <v>3090</v>
      </c>
      <c r="O1681" s="264">
        <v>9</v>
      </c>
      <c r="P1681" s="264">
        <v>10</v>
      </c>
      <c r="Q1681" s="264" t="s">
        <v>1939</v>
      </c>
    </row>
    <row r="1682" spans="2:17" ht="15.75" customHeight="1">
      <c r="B1682" s="464">
        <v>7</v>
      </c>
      <c r="D1682" s="264">
        <v>870</v>
      </c>
      <c r="G1682" s="464" t="s">
        <v>3095</v>
      </c>
      <c r="M1682" s="264" t="s">
        <v>3089</v>
      </c>
      <c r="N1682" s="264" t="s">
        <v>3096</v>
      </c>
      <c r="O1682" s="264">
        <v>1</v>
      </c>
      <c r="P1682" s="264">
        <v>0</v>
      </c>
      <c r="Q1682" s="264" t="s">
        <v>3057</v>
      </c>
    </row>
    <row r="1683" spans="2:17" ht="15.75" customHeight="1">
      <c r="B1683" s="464">
        <v>8</v>
      </c>
      <c r="D1683" s="264">
        <v>2640</v>
      </c>
      <c r="G1683" s="464" t="s">
        <v>3097</v>
      </c>
      <c r="M1683" s="264" t="s">
        <v>3089</v>
      </c>
      <c r="N1683" s="264" t="s">
        <v>3090</v>
      </c>
      <c r="O1683" s="264">
        <v>9</v>
      </c>
      <c r="P1683" s="264">
        <v>10</v>
      </c>
      <c r="Q1683" s="264" t="s">
        <v>3098</v>
      </c>
    </row>
    <row r="1684" spans="2:17" ht="15.75" customHeight="1">
      <c r="B1684" s="464">
        <v>9</v>
      </c>
      <c r="D1684" s="264">
        <v>4050</v>
      </c>
      <c r="G1684" s="464" t="s">
        <v>3099</v>
      </c>
      <c r="M1684" s="264" t="s">
        <v>3089</v>
      </c>
      <c r="N1684" s="264" t="s">
        <v>3090</v>
      </c>
      <c r="O1684" s="264">
        <v>9</v>
      </c>
      <c r="P1684" s="264">
        <v>10</v>
      </c>
      <c r="Q1684" s="264" t="s">
        <v>3100</v>
      </c>
    </row>
    <row r="1685" spans="2:17" ht="15.75" customHeight="1">
      <c r="B1685" s="464">
        <v>10</v>
      </c>
      <c r="D1685" s="264">
        <v>3300</v>
      </c>
      <c r="G1685" s="464" t="s">
        <v>3101</v>
      </c>
      <c r="M1685" s="264" t="s">
        <v>3089</v>
      </c>
      <c r="N1685" s="264" t="s">
        <v>3090</v>
      </c>
      <c r="O1685" s="264">
        <v>9</v>
      </c>
      <c r="P1685" s="264">
        <v>10</v>
      </c>
      <c r="Q1685" s="264" t="s">
        <v>1939</v>
      </c>
    </row>
    <row r="1686" spans="2:17" ht="15.75" customHeight="1">
      <c r="B1686" s="464">
        <v>11</v>
      </c>
      <c r="D1686" s="264">
        <v>3500</v>
      </c>
      <c r="G1686" s="464" t="s">
        <v>3102</v>
      </c>
      <c r="M1686" s="264" t="s">
        <v>3089</v>
      </c>
      <c r="N1686" s="264" t="s">
        <v>3090</v>
      </c>
      <c r="O1686" s="264">
        <v>9</v>
      </c>
      <c r="P1686" s="264">
        <v>10</v>
      </c>
      <c r="Q1686" s="264" t="s">
        <v>1939</v>
      </c>
    </row>
    <row r="1687" spans="2:17" ht="15.75" customHeight="1">
      <c r="B1687" s="464">
        <v>12</v>
      </c>
      <c r="D1687" s="264">
        <v>1070</v>
      </c>
      <c r="G1687" s="464" t="s">
        <v>3091</v>
      </c>
      <c r="M1687" s="264" t="s">
        <v>3089</v>
      </c>
      <c r="N1687" s="264" t="s">
        <v>3090</v>
      </c>
      <c r="O1687" s="264">
        <v>9</v>
      </c>
      <c r="P1687" s="264">
        <v>10</v>
      </c>
      <c r="Q1687" s="264" t="s">
        <v>1939</v>
      </c>
    </row>
    <row r="1688" spans="2:17" ht="15.75" customHeight="1">
      <c r="B1688" s="464">
        <v>13</v>
      </c>
      <c r="D1688" s="264">
        <v>1210</v>
      </c>
      <c r="G1688" s="464" t="s">
        <v>3103</v>
      </c>
      <c r="M1688" s="264" t="s">
        <v>3089</v>
      </c>
      <c r="N1688" s="264" t="s">
        <v>3096</v>
      </c>
      <c r="O1688" s="264">
        <v>8</v>
      </c>
      <c r="P1688" s="264">
        <v>10</v>
      </c>
      <c r="Q1688" s="264" t="s">
        <v>3104</v>
      </c>
    </row>
    <row r="1689" spans="2:17" ht="15.75" customHeight="1">
      <c r="B1689" s="464">
        <v>14</v>
      </c>
      <c r="D1689" s="264">
        <v>1300</v>
      </c>
      <c r="G1689" s="464" t="s">
        <v>3105</v>
      </c>
      <c r="M1689" s="264" t="s">
        <v>3106</v>
      </c>
      <c r="N1689" s="264" t="s">
        <v>3096</v>
      </c>
      <c r="O1689" s="264">
        <v>2</v>
      </c>
      <c r="P1689" s="264">
        <v>10</v>
      </c>
      <c r="Q1689" s="264" t="s">
        <v>3104</v>
      </c>
    </row>
    <row r="1690" spans="2:17" ht="15.75" customHeight="1">
      <c r="B1690" s="464">
        <v>15</v>
      </c>
      <c r="D1690" s="264">
        <v>3165</v>
      </c>
      <c r="G1690" s="464" t="s">
        <v>3107</v>
      </c>
      <c r="M1690" s="264" t="s">
        <v>3106</v>
      </c>
      <c r="N1690" s="264" t="s">
        <v>3096</v>
      </c>
      <c r="O1690" s="264">
        <v>7</v>
      </c>
      <c r="P1690" s="264">
        <v>10</v>
      </c>
      <c r="Q1690" s="264" t="s">
        <v>3104</v>
      </c>
    </row>
    <row r="1691" spans="2:17" ht="15.75" customHeight="1">
      <c r="B1691" s="464">
        <v>16</v>
      </c>
      <c r="D1691" s="264">
        <v>3000</v>
      </c>
      <c r="G1691" s="464" t="s">
        <v>3088</v>
      </c>
      <c r="M1691" s="264" t="s">
        <v>3089</v>
      </c>
      <c r="N1691" s="264" t="s">
        <v>3090</v>
      </c>
      <c r="O1691" s="264">
        <v>8</v>
      </c>
      <c r="P1691" s="264">
        <v>10</v>
      </c>
      <c r="Q1691" s="264" t="s">
        <v>3108</v>
      </c>
    </row>
    <row r="1692" spans="2:17" ht="15.75" customHeight="1">
      <c r="B1692" s="464">
        <v>17</v>
      </c>
      <c r="D1692" s="264">
        <v>3000</v>
      </c>
      <c r="G1692" s="464" t="s">
        <v>3109</v>
      </c>
      <c r="M1692" s="264" t="s">
        <v>3089</v>
      </c>
      <c r="N1692" s="264" t="s">
        <v>3090</v>
      </c>
      <c r="O1692" s="264">
        <v>9</v>
      </c>
      <c r="P1692" s="264">
        <v>10</v>
      </c>
      <c r="Q1692" s="264" t="s">
        <v>1939</v>
      </c>
    </row>
    <row r="1693" spans="2:17" ht="15.75" customHeight="1">
      <c r="B1693" s="464">
        <v>18</v>
      </c>
      <c r="D1693" s="264">
        <v>2000</v>
      </c>
      <c r="G1693" s="464" t="s">
        <v>3097</v>
      </c>
      <c r="M1693" s="264" t="s">
        <v>3089</v>
      </c>
      <c r="N1693" s="264" t="s">
        <v>3090</v>
      </c>
      <c r="O1693" s="264">
        <v>8</v>
      </c>
      <c r="P1693" s="264">
        <v>10</v>
      </c>
      <c r="Q1693" s="264" t="s">
        <v>1939</v>
      </c>
    </row>
    <row r="1694" spans="2:17" ht="15.75" customHeight="1">
      <c r="B1694" s="464">
        <v>19</v>
      </c>
      <c r="D1694" s="264">
        <v>3720</v>
      </c>
      <c r="G1694" s="464" t="s">
        <v>3097</v>
      </c>
      <c r="M1694" s="264" t="s">
        <v>3089</v>
      </c>
      <c r="N1694" s="264" t="s">
        <v>3090</v>
      </c>
      <c r="O1694" s="264">
        <v>9</v>
      </c>
      <c r="P1694" s="264">
        <v>10</v>
      </c>
      <c r="Q1694" s="264" t="s">
        <v>1939</v>
      </c>
    </row>
    <row r="1695" spans="2:17" ht="15.75" customHeight="1">
      <c r="B1695" s="464">
        <v>20</v>
      </c>
      <c r="D1695" s="264">
        <v>2100</v>
      </c>
      <c r="G1695" s="464" t="s">
        <v>3110</v>
      </c>
      <c r="M1695" s="264" t="s">
        <v>3089</v>
      </c>
      <c r="N1695" s="264" t="s">
        <v>3090</v>
      </c>
      <c r="O1695" s="264">
        <v>9</v>
      </c>
      <c r="P1695" s="264">
        <v>10</v>
      </c>
      <c r="Q1695" s="264" t="s">
        <v>1939</v>
      </c>
    </row>
    <row r="1696" spans="2:17" ht="15.75" customHeight="1">
      <c r="B1696" s="464">
        <v>21</v>
      </c>
      <c r="D1696" s="264">
        <v>2415</v>
      </c>
      <c r="G1696" s="464" t="s">
        <v>3110</v>
      </c>
      <c r="M1696" s="264" t="s">
        <v>3106</v>
      </c>
      <c r="N1696" s="264" t="s">
        <v>3090</v>
      </c>
      <c r="O1696" s="264">
        <v>8</v>
      </c>
      <c r="P1696" s="264">
        <v>9</v>
      </c>
      <c r="Q1696" s="264" t="s">
        <v>3092</v>
      </c>
    </row>
    <row r="1697" spans="2:17" ht="15.75" customHeight="1">
      <c r="B1697" s="464">
        <v>22</v>
      </c>
      <c r="D1697" s="264">
        <v>2200</v>
      </c>
      <c r="G1697" s="464" t="s">
        <v>3111</v>
      </c>
      <c r="M1697" s="264" t="s">
        <v>3106</v>
      </c>
      <c r="N1697" s="264" t="s">
        <v>3090</v>
      </c>
      <c r="O1697" s="264">
        <v>8</v>
      </c>
      <c r="P1697" s="264">
        <v>9</v>
      </c>
      <c r="Q1697" s="264" t="s">
        <v>3092</v>
      </c>
    </row>
    <row r="1698" spans="2:17" ht="15.75" customHeight="1">
      <c r="B1698" s="464">
        <v>23</v>
      </c>
      <c r="D1698" s="264">
        <v>4300</v>
      </c>
      <c r="G1698" s="464" t="s">
        <v>3112</v>
      </c>
      <c r="M1698" s="264" t="s">
        <v>3089</v>
      </c>
      <c r="N1698" s="264" t="s">
        <v>3090</v>
      </c>
      <c r="O1698" s="264">
        <v>9</v>
      </c>
      <c r="P1698" s="264">
        <v>10</v>
      </c>
      <c r="Q1698" s="264" t="s">
        <v>1939</v>
      </c>
    </row>
    <row r="1699" spans="2:17" ht="15.75" customHeight="1">
      <c r="B1699" s="464">
        <v>24</v>
      </c>
      <c r="D1699" s="264">
        <v>3150</v>
      </c>
      <c r="G1699" s="464" t="s">
        <v>3109</v>
      </c>
      <c r="M1699" s="264" t="s">
        <v>3089</v>
      </c>
      <c r="N1699" s="264" t="s">
        <v>3090</v>
      </c>
      <c r="O1699" s="264">
        <v>9</v>
      </c>
      <c r="P1699" s="264">
        <v>10</v>
      </c>
      <c r="Q1699" s="264" t="s">
        <v>1939</v>
      </c>
    </row>
    <row r="1700" spans="2:17" ht="15.75" customHeight="1">
      <c r="B1700" s="464">
        <v>25</v>
      </c>
      <c r="D1700" s="264">
        <v>3300</v>
      </c>
      <c r="G1700" s="464" t="s">
        <v>3113</v>
      </c>
      <c r="M1700" s="264" t="s">
        <v>3089</v>
      </c>
      <c r="N1700" s="264" t="s">
        <v>3090</v>
      </c>
      <c r="O1700" s="264">
        <v>9</v>
      </c>
      <c r="P1700" s="264">
        <v>10</v>
      </c>
      <c r="Q1700" s="264" t="s">
        <v>1939</v>
      </c>
    </row>
    <row r="1701" spans="2:17" ht="15.75" customHeight="1">
      <c r="B1701" s="464">
        <v>26</v>
      </c>
      <c r="D1701" s="264">
        <v>3200</v>
      </c>
      <c r="G1701" s="464" t="s">
        <v>3109</v>
      </c>
      <c r="M1701" s="264" t="s">
        <v>3089</v>
      </c>
      <c r="N1701" s="264" t="s">
        <v>3090</v>
      </c>
      <c r="O1701" s="264">
        <v>9</v>
      </c>
      <c r="P1701" s="264">
        <v>10</v>
      </c>
      <c r="Q1701" s="264" t="s">
        <v>1939</v>
      </c>
    </row>
    <row r="1702" spans="2:17" ht="15.75" customHeight="1">
      <c r="B1702" s="464">
        <v>27</v>
      </c>
      <c r="D1702" s="264">
        <v>2100</v>
      </c>
      <c r="G1702" s="464" t="s">
        <v>3111</v>
      </c>
      <c r="M1702" s="264" t="s">
        <v>3089</v>
      </c>
      <c r="N1702" s="264" t="s">
        <v>3090</v>
      </c>
      <c r="O1702" s="264">
        <v>9</v>
      </c>
      <c r="P1702" s="264">
        <v>10</v>
      </c>
      <c r="Q1702" s="264" t="s">
        <v>3057</v>
      </c>
    </row>
    <row r="1703" spans="2:17" ht="15.75" customHeight="1">
      <c r="B1703" s="464">
        <v>28</v>
      </c>
      <c r="D1703" s="264">
        <v>1650</v>
      </c>
      <c r="G1703" s="464" t="s">
        <v>3094</v>
      </c>
      <c r="M1703" s="264" t="s">
        <v>3089</v>
      </c>
      <c r="N1703" s="264" t="s">
        <v>3090</v>
      </c>
      <c r="O1703" s="264">
        <v>9</v>
      </c>
      <c r="P1703" s="264">
        <v>10</v>
      </c>
      <c r="Q1703" s="264" t="s">
        <v>1939</v>
      </c>
    </row>
    <row r="1704" spans="2:17" ht="15.75" customHeight="1">
      <c r="B1704" s="464">
        <v>29</v>
      </c>
      <c r="D1704" s="264">
        <v>2900</v>
      </c>
      <c r="G1704" s="464" t="s">
        <v>3111</v>
      </c>
      <c r="M1704" s="264" t="s">
        <v>3089</v>
      </c>
      <c r="N1704" s="264" t="s">
        <v>3090</v>
      </c>
      <c r="O1704" s="264">
        <v>9</v>
      </c>
      <c r="P1704" s="264">
        <v>10</v>
      </c>
      <c r="Q1704" s="264" t="s">
        <v>1939</v>
      </c>
    </row>
    <row r="1705" spans="2:17" ht="15.75" customHeight="1">
      <c r="B1705" s="464">
        <v>30</v>
      </c>
      <c r="D1705" s="264">
        <v>650</v>
      </c>
      <c r="G1705" s="464" t="s">
        <v>3088</v>
      </c>
      <c r="M1705" s="264" t="s">
        <v>3089</v>
      </c>
      <c r="N1705" s="264" t="s">
        <v>3090</v>
      </c>
      <c r="O1705" s="264">
        <v>9</v>
      </c>
      <c r="P1705" s="264">
        <v>10</v>
      </c>
      <c r="Q1705" s="264" t="s">
        <v>1939</v>
      </c>
    </row>
    <row r="1706" spans="2:17" ht="15.75" customHeight="1">
      <c r="B1706" s="464">
        <v>31</v>
      </c>
      <c r="D1706" s="264">
        <v>3275</v>
      </c>
      <c r="G1706" s="464" t="s">
        <v>3114</v>
      </c>
      <c r="M1706" s="264" t="s">
        <v>3089</v>
      </c>
      <c r="N1706" s="264" t="s">
        <v>3096</v>
      </c>
      <c r="O1706" s="264">
        <v>1</v>
      </c>
      <c r="P1706" s="264">
        <v>0</v>
      </c>
      <c r="Q1706" s="264" t="s">
        <v>1939</v>
      </c>
    </row>
    <row r="1707" spans="2:17" ht="15.75" customHeight="1">
      <c r="B1707" s="464">
        <v>32</v>
      </c>
      <c r="D1707" s="264">
        <v>3235</v>
      </c>
      <c r="G1707" s="464" t="s">
        <v>3088</v>
      </c>
      <c r="M1707" s="264" t="s">
        <v>3089</v>
      </c>
      <c r="N1707" s="264" t="s">
        <v>3090</v>
      </c>
      <c r="O1707" s="264">
        <v>9</v>
      </c>
      <c r="P1707" s="264">
        <v>10</v>
      </c>
      <c r="Q1707" s="264" t="s">
        <v>1939</v>
      </c>
    </row>
    <row r="1708" spans="2:17" ht="15.75" customHeight="1">
      <c r="B1708" s="464">
        <v>33</v>
      </c>
      <c r="D1708" s="264">
        <v>2500</v>
      </c>
      <c r="G1708" s="464" t="s">
        <v>3110</v>
      </c>
      <c r="M1708" s="264" t="s">
        <v>3089</v>
      </c>
      <c r="N1708" s="264" t="s">
        <v>3090</v>
      </c>
      <c r="O1708" s="264">
        <v>9</v>
      </c>
      <c r="P1708" s="264">
        <v>10</v>
      </c>
      <c r="Q1708" s="264" t="s">
        <v>1939</v>
      </c>
    </row>
    <row r="1709" spans="2:17" ht="15.75" customHeight="1">
      <c r="B1709" s="464">
        <v>34</v>
      </c>
      <c r="D1709" s="264">
        <v>2600</v>
      </c>
      <c r="G1709" s="464" t="s">
        <v>1954</v>
      </c>
      <c r="M1709" s="264" t="s">
        <v>3089</v>
      </c>
      <c r="N1709" s="264" t="s">
        <v>3090</v>
      </c>
      <c r="O1709" s="264">
        <v>8</v>
      </c>
      <c r="P1709" s="264">
        <v>10</v>
      </c>
      <c r="Q1709" s="264" t="s">
        <v>1939</v>
      </c>
    </row>
    <row r="1710" spans="2:17" ht="15.75" customHeight="1">
      <c r="B1710" s="464">
        <v>35</v>
      </c>
      <c r="D1710" s="264">
        <v>3600</v>
      </c>
      <c r="G1710" s="464" t="s">
        <v>3109</v>
      </c>
      <c r="M1710" s="264" t="s">
        <v>3089</v>
      </c>
      <c r="N1710" s="264" t="s">
        <v>3090</v>
      </c>
      <c r="O1710" s="264">
        <v>9</v>
      </c>
      <c r="P1710" s="264">
        <v>10</v>
      </c>
      <c r="Q1710" s="264" t="s">
        <v>1939</v>
      </c>
    </row>
    <row r="1711" spans="2:17" ht="15.75" customHeight="1">
      <c r="B1711" s="464">
        <v>36</v>
      </c>
      <c r="D1711" s="264">
        <v>2340</v>
      </c>
      <c r="G1711" s="464" t="s">
        <v>3111</v>
      </c>
      <c r="M1711" s="264" t="s">
        <v>3089</v>
      </c>
      <c r="N1711" s="264" t="s">
        <v>3090</v>
      </c>
      <c r="O1711" s="264">
        <v>9</v>
      </c>
      <c r="P1711" s="264">
        <v>10</v>
      </c>
      <c r="Q1711" s="264" t="s">
        <v>1939</v>
      </c>
    </row>
    <row r="1712" spans="2:17" ht="15.75" customHeight="1">
      <c r="B1712" s="464">
        <v>37</v>
      </c>
      <c r="D1712" s="264">
        <v>2500</v>
      </c>
      <c r="G1712" s="464" t="s">
        <v>3115</v>
      </c>
      <c r="M1712" s="264" t="s">
        <v>3089</v>
      </c>
      <c r="N1712" s="264" t="s">
        <v>3090</v>
      </c>
      <c r="O1712" s="264">
        <v>8</v>
      </c>
      <c r="P1712" s="264">
        <v>9</v>
      </c>
      <c r="Q1712" s="264" t="s">
        <v>3092</v>
      </c>
    </row>
    <row r="1713" spans="1:17" ht="15.75" customHeight="1">
      <c r="B1713" s="464">
        <v>38</v>
      </c>
      <c r="D1713" s="264">
        <v>2950</v>
      </c>
      <c r="G1713" s="464" t="s">
        <v>3116</v>
      </c>
      <c r="M1713" s="264" t="s">
        <v>3089</v>
      </c>
      <c r="N1713" s="264" t="s">
        <v>3090</v>
      </c>
      <c r="O1713" s="264">
        <v>9</v>
      </c>
      <c r="P1713" s="264">
        <v>10</v>
      </c>
      <c r="Q1713" s="264" t="s">
        <v>1939</v>
      </c>
    </row>
    <row r="1714" spans="1:17" ht="15.75" customHeight="1">
      <c r="B1714" s="464">
        <v>39</v>
      </c>
      <c r="D1714" s="264">
        <v>1525</v>
      </c>
      <c r="G1714" s="464" t="s">
        <v>3111</v>
      </c>
      <c r="M1714" s="264" t="s">
        <v>3089</v>
      </c>
      <c r="N1714" s="264" t="s">
        <v>3090</v>
      </c>
      <c r="O1714" s="264">
        <v>7</v>
      </c>
      <c r="P1714" s="264">
        <v>10</v>
      </c>
      <c r="Q1714" s="264" t="s">
        <v>1939</v>
      </c>
    </row>
    <row r="1715" spans="1:17" ht="15.75" customHeight="1">
      <c r="B1715" s="464">
        <v>40</v>
      </c>
      <c r="D1715" s="264">
        <v>3345</v>
      </c>
      <c r="G1715" s="464" t="s">
        <v>3091</v>
      </c>
      <c r="M1715" s="264" t="s">
        <v>3089</v>
      </c>
      <c r="N1715" s="264" t="s">
        <v>3090</v>
      </c>
      <c r="O1715" s="264">
        <v>9</v>
      </c>
      <c r="P1715" s="264">
        <v>10</v>
      </c>
      <c r="Q1715" s="264" t="s">
        <v>1939</v>
      </c>
    </row>
    <row r="1716" spans="1:17" ht="15.75" customHeight="1">
      <c r="B1716" s="464">
        <v>41</v>
      </c>
      <c r="D1716" s="264">
        <v>3350</v>
      </c>
      <c r="G1716" s="464" t="s">
        <v>3117</v>
      </c>
      <c r="M1716" s="264" t="s">
        <v>3089</v>
      </c>
      <c r="N1716" s="264" t="s">
        <v>3090</v>
      </c>
      <c r="O1716" s="264">
        <v>9</v>
      </c>
      <c r="P1716" s="264">
        <v>10</v>
      </c>
      <c r="Q1716" s="264" t="s">
        <v>1939</v>
      </c>
    </row>
    <row r="1717" spans="1:17" ht="15.75" customHeight="1">
      <c r="B1717" s="464">
        <v>42</v>
      </c>
      <c r="D1717" s="264">
        <v>3500</v>
      </c>
      <c r="G1717" s="464" t="s">
        <v>3118</v>
      </c>
      <c r="M1717" s="264" t="s">
        <v>3089</v>
      </c>
      <c r="N1717" s="264" t="s">
        <v>3090</v>
      </c>
      <c r="O1717" s="264">
        <v>7</v>
      </c>
      <c r="P1717" s="264">
        <v>9</v>
      </c>
      <c r="Q1717" s="264" t="s">
        <v>1939</v>
      </c>
    </row>
    <row r="1718" spans="1:17" ht="15.75" customHeight="1">
      <c r="B1718" s="464">
        <v>43</v>
      </c>
      <c r="D1718" s="264">
        <v>3355</v>
      </c>
      <c r="G1718" s="464" t="s">
        <v>3107</v>
      </c>
      <c r="M1718" s="264" t="s">
        <v>3089</v>
      </c>
      <c r="N1718" s="264" t="s">
        <v>3090</v>
      </c>
      <c r="O1718" s="264">
        <v>9</v>
      </c>
      <c r="P1718" s="264">
        <v>10</v>
      </c>
      <c r="Q1718" s="264" t="s">
        <v>1939</v>
      </c>
    </row>
    <row r="1719" spans="1:17" ht="15.75" customHeight="1">
      <c r="B1719" s="464">
        <v>44</v>
      </c>
      <c r="D1719" s="264">
        <v>2100</v>
      </c>
      <c r="G1719" s="464" t="s">
        <v>3094</v>
      </c>
      <c r="M1719" s="264" t="s">
        <v>3089</v>
      </c>
      <c r="N1719" s="264" t="s">
        <v>3090</v>
      </c>
      <c r="O1719" s="264">
        <v>9</v>
      </c>
      <c r="P1719" s="264">
        <v>10</v>
      </c>
      <c r="Q1719" s="264" t="s">
        <v>1939</v>
      </c>
    </row>
    <row r="1720" spans="1:17" ht="15.75" customHeight="1">
      <c r="A1720" s="28" t="s">
        <v>3119</v>
      </c>
      <c r="B1720" s="464">
        <v>1</v>
      </c>
      <c r="D1720">
        <v>2500</v>
      </c>
      <c r="E1720">
        <v>34</v>
      </c>
    </row>
    <row r="1721" spans="1:17" ht="15.75" customHeight="1">
      <c r="B1721" s="464">
        <v>2</v>
      </c>
      <c r="D1721">
        <v>3000</v>
      </c>
      <c r="E1721">
        <v>36</v>
      </c>
    </row>
    <row r="1722" spans="1:17" ht="15.75" customHeight="1">
      <c r="B1722" s="464">
        <v>3</v>
      </c>
      <c r="D1722">
        <v>2000</v>
      </c>
      <c r="E1722">
        <v>32</v>
      </c>
    </row>
    <row r="1723" spans="1:17" ht="15.75" customHeight="1">
      <c r="B1723" s="464">
        <v>4</v>
      </c>
      <c r="D1723">
        <v>2250</v>
      </c>
      <c r="E1723">
        <v>35</v>
      </c>
    </row>
    <row r="1724" spans="1:17" ht="15.75" customHeight="1">
      <c r="A1724" s="28" t="s">
        <v>1825</v>
      </c>
      <c r="B1724" s="465" t="s">
        <v>3120</v>
      </c>
      <c r="D1724" s="80" t="s">
        <v>2307</v>
      </c>
    </row>
    <row r="1725" spans="1:17" ht="15.75" customHeight="1">
      <c r="A1725" s="28" t="s">
        <v>1829</v>
      </c>
      <c r="B1725" s="465" t="s">
        <v>3121</v>
      </c>
      <c r="D1725" s="80" t="s">
        <v>2308</v>
      </c>
    </row>
    <row r="1726" spans="1:17" ht="15.75" customHeight="1">
      <c r="A1726" s="28" t="s">
        <v>1830</v>
      </c>
      <c r="B1726" s="78" t="s">
        <v>3016</v>
      </c>
      <c r="E1726">
        <v>7</v>
      </c>
      <c r="G1726" s="41" t="s">
        <v>3088</v>
      </c>
      <c r="M1726" s="80" t="s">
        <v>3122</v>
      </c>
    </row>
    <row r="1727" spans="1:17" ht="15.75" customHeight="1">
      <c r="B1727" s="78" t="s">
        <v>3019</v>
      </c>
      <c r="D1727">
        <v>3800</v>
      </c>
      <c r="G1727" s="41" t="s">
        <v>1954</v>
      </c>
      <c r="I1727" s="80" t="s">
        <v>3123</v>
      </c>
    </row>
    <row r="1728" spans="1:17" ht="15.75" customHeight="1">
      <c r="B1728" s="78" t="s">
        <v>3124</v>
      </c>
      <c r="C1728" s="80" t="s">
        <v>3043</v>
      </c>
    </row>
    <row r="1729" spans="1:11" ht="15.75" customHeight="1">
      <c r="A1729" s="28" t="s">
        <v>900</v>
      </c>
    </row>
    <row r="1730" spans="1:11" ht="15.75" customHeight="1">
      <c r="A1730" s="28" t="s">
        <v>1838</v>
      </c>
    </row>
    <row r="1731" spans="1:11" ht="15.75" customHeight="1">
      <c r="A1731" s="28" t="s">
        <v>1840</v>
      </c>
    </row>
    <row r="1732" spans="1:11" ht="15.75" customHeight="1">
      <c r="A1732" s="40" t="s">
        <v>1842</v>
      </c>
      <c r="B1732" s="78"/>
    </row>
    <row r="1733" spans="1:11" ht="15.75" customHeight="1">
      <c r="A1733" s="28" t="s">
        <v>1846</v>
      </c>
      <c r="G1733" s="41" t="s">
        <v>2313</v>
      </c>
    </row>
    <row r="1734" spans="1:11" ht="15.75" customHeight="1">
      <c r="A1734" s="28" t="s">
        <v>1850</v>
      </c>
      <c r="K1734" s="80" t="s">
        <v>3125</v>
      </c>
    </row>
    <row r="1735" spans="1:11" ht="15.75" customHeight="1">
      <c r="A1735" s="28" t="s">
        <v>1853</v>
      </c>
      <c r="B1735" s="78" t="s">
        <v>1281</v>
      </c>
      <c r="D1735">
        <v>3010</v>
      </c>
      <c r="G1735" s="506">
        <v>36.428571428571431</v>
      </c>
      <c r="K1735">
        <v>10</v>
      </c>
    </row>
    <row r="1736" spans="1:11" ht="15.75" customHeight="1">
      <c r="B1736" s="78" t="s">
        <v>2740</v>
      </c>
      <c r="D1736">
        <v>3470</v>
      </c>
      <c r="G1736" s="506">
        <v>31.714285714285715</v>
      </c>
      <c r="K1736">
        <v>10</v>
      </c>
    </row>
    <row r="1737" spans="1:11" s="129" customFormat="1" ht="15.75" customHeight="1">
      <c r="A1737" s="279"/>
      <c r="B1737" s="78" t="s">
        <v>1029</v>
      </c>
      <c r="D1737" s="129">
        <v>3700</v>
      </c>
      <c r="F1737" s="430"/>
      <c r="G1737" s="510">
        <v>32</v>
      </c>
      <c r="K1737" s="129">
        <v>9</v>
      </c>
    </row>
    <row r="1738" spans="1:11" s="129" customFormat="1" ht="15.75" customHeight="1">
      <c r="A1738" s="279"/>
      <c r="B1738" s="78" t="s">
        <v>1153</v>
      </c>
      <c r="D1738" s="129">
        <v>2780</v>
      </c>
      <c r="F1738" s="430"/>
      <c r="G1738" s="510">
        <v>32.428571428571431</v>
      </c>
      <c r="K1738" s="129">
        <v>10</v>
      </c>
    </row>
    <row r="1739" spans="1:11" ht="15.75" customHeight="1">
      <c r="B1739" s="78" t="s">
        <v>1025</v>
      </c>
      <c r="D1739">
        <v>2950</v>
      </c>
      <c r="G1739" s="506">
        <v>24.857142857142858</v>
      </c>
      <c r="K1739">
        <v>9</v>
      </c>
    </row>
    <row r="1740" spans="1:11" ht="15.75" customHeight="1">
      <c r="B1740" s="78" t="s">
        <v>1009</v>
      </c>
      <c r="D1740">
        <v>3600</v>
      </c>
      <c r="G1740" s="506">
        <v>39.714285714285715</v>
      </c>
      <c r="K1740">
        <v>10</v>
      </c>
    </row>
    <row r="1741" spans="1:11" ht="15.75" customHeight="1">
      <c r="B1741" s="78" t="s">
        <v>892</v>
      </c>
      <c r="D1741">
        <v>2800</v>
      </c>
      <c r="G1741" s="506">
        <v>36</v>
      </c>
      <c r="K1741">
        <v>10</v>
      </c>
    </row>
    <row r="1742" spans="1:11" ht="15.75" customHeight="1">
      <c r="B1742" s="78" t="s">
        <v>810</v>
      </c>
      <c r="D1742">
        <v>1900</v>
      </c>
      <c r="G1742" s="506">
        <v>30.285714285714285</v>
      </c>
      <c r="K1742">
        <v>7</v>
      </c>
    </row>
    <row r="1743" spans="1:11" ht="15.75" customHeight="1">
      <c r="B1743" s="78" t="s">
        <v>1193</v>
      </c>
      <c r="D1743">
        <v>1600</v>
      </c>
      <c r="G1743" s="506">
        <v>31.285714285714285</v>
      </c>
      <c r="K1743">
        <v>9</v>
      </c>
    </row>
    <row r="1744" spans="1:11" ht="15.75" customHeight="1">
      <c r="B1744" s="78" t="s">
        <v>1021</v>
      </c>
      <c r="D1744">
        <v>3200</v>
      </c>
      <c r="G1744" s="506">
        <v>37.142857142857146</v>
      </c>
      <c r="K1744">
        <v>10</v>
      </c>
    </row>
    <row r="1745" spans="1:11" ht="15.75" customHeight="1">
      <c r="B1745" s="78" t="s">
        <v>887</v>
      </c>
      <c r="D1745" s="80" t="s">
        <v>3126</v>
      </c>
      <c r="G1745" s="506">
        <v>9.4285714285714288</v>
      </c>
      <c r="K1745" t="s">
        <v>1933</v>
      </c>
    </row>
    <row r="1746" spans="1:11" ht="15.75" customHeight="1">
      <c r="B1746" s="78" t="s">
        <v>1278</v>
      </c>
      <c r="D1746">
        <v>2200</v>
      </c>
      <c r="G1746" s="506">
        <v>31.142857142857142</v>
      </c>
      <c r="K1746">
        <v>9</v>
      </c>
    </row>
    <row r="1747" spans="1:11" ht="15.75" customHeight="1">
      <c r="B1747" s="78" t="s">
        <v>1497</v>
      </c>
      <c r="D1747">
        <v>2630</v>
      </c>
      <c r="G1747" s="506">
        <v>33.571428571428569</v>
      </c>
      <c r="K1747">
        <v>9</v>
      </c>
    </row>
    <row r="1748" spans="1:11" ht="15.75" customHeight="1">
      <c r="B1748" s="78" t="s">
        <v>971</v>
      </c>
      <c r="D1748">
        <v>3020</v>
      </c>
      <c r="G1748" s="506">
        <v>39</v>
      </c>
      <c r="K1748">
        <v>10</v>
      </c>
    </row>
    <row r="1749" spans="1:11" ht="15.75" customHeight="1">
      <c r="A1749" s="28" t="s">
        <v>1855</v>
      </c>
      <c r="B1749" s="78" t="s">
        <v>3008</v>
      </c>
      <c r="C1749" s="80"/>
      <c r="D1749" s="80"/>
      <c r="E1749" s="80"/>
      <c r="F1749" s="41"/>
      <c r="G1749" s="41"/>
      <c r="H1749" s="80">
        <v>1</v>
      </c>
      <c r="I1749" s="80">
        <v>1</v>
      </c>
    </row>
    <row r="1750" spans="1:11" ht="15.75" customHeight="1">
      <c r="A1750" s="28" t="s">
        <v>762</v>
      </c>
    </row>
    <row r="1751" spans="1:11" s="80" customFormat="1" ht="13">
      <c r="A1751" s="28" t="s">
        <v>1858</v>
      </c>
      <c r="B1751" s="78" t="s">
        <v>3127</v>
      </c>
      <c r="C1751"/>
      <c r="D1751"/>
      <c r="E1751"/>
      <c r="F1751" s="115"/>
      <c r="G1751" s="41" t="s">
        <v>2315</v>
      </c>
      <c r="H1751"/>
      <c r="I1751"/>
    </row>
    <row r="1752" spans="1:11" ht="15.75" customHeight="1">
      <c r="A1752" s="28" t="s">
        <v>1860</v>
      </c>
      <c r="B1752" s="78" t="s">
        <v>1281</v>
      </c>
      <c r="D1752">
        <v>2700</v>
      </c>
    </row>
    <row r="1753" spans="1:11" ht="15.75" customHeight="1">
      <c r="A1753" s="28" t="s">
        <v>1861</v>
      </c>
    </row>
    <row r="1754" spans="1:11" ht="15.75" customHeight="1">
      <c r="A1754" s="28" t="s">
        <v>1862</v>
      </c>
      <c r="B1754" s="282" t="s">
        <v>3043</v>
      </c>
    </row>
    <row r="1755" spans="1:11" ht="15.75" customHeight="1">
      <c r="A1755" s="28" t="s">
        <v>456</v>
      </c>
      <c r="B1755" s="282" t="s">
        <v>3043</v>
      </c>
    </row>
    <row r="1756" spans="1:11" ht="15.75" customHeight="1">
      <c r="A1756" s="28" t="s">
        <v>1871</v>
      </c>
      <c r="B1756" s="282" t="s">
        <v>1281</v>
      </c>
      <c r="D1756">
        <v>2900</v>
      </c>
      <c r="E1756">
        <v>1</v>
      </c>
      <c r="G1756" s="115">
        <v>37</v>
      </c>
    </row>
    <row r="1757" spans="1:11" ht="15.75" customHeight="1">
      <c r="B1757" s="282" t="s">
        <v>2740</v>
      </c>
      <c r="D1757">
        <v>3200</v>
      </c>
      <c r="E1757">
        <v>2</v>
      </c>
      <c r="G1757" s="115" t="s">
        <v>2039</v>
      </c>
    </row>
    <row r="1758" spans="1:11" ht="15.75" customHeight="1">
      <c r="B1758" s="282" t="s">
        <v>1029</v>
      </c>
      <c r="D1758">
        <v>2090</v>
      </c>
      <c r="E1758">
        <v>3</v>
      </c>
      <c r="G1758" s="115" t="s">
        <v>910</v>
      </c>
    </row>
    <row r="1759" spans="1:11" ht="15.75" customHeight="1">
      <c r="B1759" s="282" t="s">
        <v>1153</v>
      </c>
      <c r="D1759">
        <v>2660</v>
      </c>
      <c r="E1759">
        <v>2</v>
      </c>
      <c r="G1759" s="115" t="s">
        <v>2370</v>
      </c>
    </row>
    <row r="1760" spans="1:11" ht="15.75" customHeight="1">
      <c r="B1760" s="282" t="s">
        <v>1025</v>
      </c>
      <c r="D1760">
        <v>3320</v>
      </c>
      <c r="E1760">
        <v>1</v>
      </c>
      <c r="G1760" s="115" t="s">
        <v>2370</v>
      </c>
    </row>
    <row r="1761" spans="2:13" ht="15.75" customHeight="1">
      <c r="B1761" s="282" t="s">
        <v>1009</v>
      </c>
      <c r="D1761">
        <v>2450</v>
      </c>
      <c r="E1761">
        <v>1</v>
      </c>
      <c r="G1761" s="115" t="s">
        <v>732</v>
      </c>
    </row>
    <row r="1762" spans="2:13" ht="15.75" customHeight="1">
      <c r="B1762" s="282" t="s">
        <v>892</v>
      </c>
      <c r="D1762">
        <v>2745</v>
      </c>
      <c r="E1762">
        <v>2</v>
      </c>
      <c r="G1762" s="115">
        <v>37</v>
      </c>
    </row>
    <row r="1763" spans="2:13" ht="15.75" customHeight="1">
      <c r="B1763" s="282" t="s">
        <v>810</v>
      </c>
      <c r="D1763" t="s">
        <v>3128</v>
      </c>
      <c r="E1763">
        <v>3</v>
      </c>
      <c r="G1763" s="115" t="s">
        <v>2413</v>
      </c>
    </row>
    <row r="1764" spans="2:13" ht="15.75" customHeight="1">
      <c r="B1764" s="282" t="s">
        <v>1193</v>
      </c>
      <c r="D1764">
        <v>3150</v>
      </c>
      <c r="E1764">
        <v>2</v>
      </c>
      <c r="G1764" s="115" t="s">
        <v>2151</v>
      </c>
    </row>
    <row r="1765" spans="2:13" ht="15.75" customHeight="1">
      <c r="B1765" s="282" t="s">
        <v>1021</v>
      </c>
      <c r="D1765">
        <v>2365</v>
      </c>
      <c r="E1765">
        <v>4</v>
      </c>
      <c r="G1765" s="115" t="s">
        <v>659</v>
      </c>
    </row>
    <row r="1766" spans="2:13" ht="15.75" customHeight="1">
      <c r="B1766" s="282" t="s">
        <v>887</v>
      </c>
      <c r="D1766">
        <v>2640</v>
      </c>
      <c r="E1766">
        <v>1</v>
      </c>
      <c r="G1766" s="115">
        <v>38</v>
      </c>
    </row>
    <row r="1767" spans="2:13" ht="15.75" customHeight="1">
      <c r="B1767" s="282" t="s">
        <v>1278</v>
      </c>
      <c r="D1767">
        <v>2735</v>
      </c>
      <c r="E1767">
        <v>2</v>
      </c>
      <c r="G1767" s="115">
        <v>37</v>
      </c>
    </row>
    <row r="1768" spans="2:13" ht="15.75" customHeight="1">
      <c r="B1768" s="282" t="s">
        <v>1497</v>
      </c>
      <c r="D1768">
        <v>2385</v>
      </c>
      <c r="E1768">
        <v>3</v>
      </c>
      <c r="G1768" s="115">
        <v>35</v>
      </c>
      <c r="M1768" t="s">
        <v>3129</v>
      </c>
    </row>
    <row r="1769" spans="2:13" ht="15.75" customHeight="1">
      <c r="B1769" s="282" t="s">
        <v>971</v>
      </c>
      <c r="D1769">
        <v>3915</v>
      </c>
      <c r="E1769">
        <v>2</v>
      </c>
      <c r="G1769" s="115" t="s">
        <v>1024</v>
      </c>
    </row>
    <row r="1770" spans="2:13" ht="15.75" customHeight="1">
      <c r="B1770" s="282" t="s">
        <v>2744</v>
      </c>
      <c r="D1770">
        <v>2175</v>
      </c>
      <c r="E1770">
        <v>1</v>
      </c>
      <c r="G1770" s="115" t="s">
        <v>2364</v>
      </c>
    </row>
    <row r="1771" spans="2:13" ht="15.75" customHeight="1">
      <c r="B1771" s="282" t="s">
        <v>2745</v>
      </c>
      <c r="D1771">
        <v>2565</v>
      </c>
      <c r="E1771">
        <v>3</v>
      </c>
      <c r="G1771" s="115" t="s">
        <v>993</v>
      </c>
    </row>
    <row r="1772" spans="2:13" ht="15.75" customHeight="1">
      <c r="B1772" s="282" t="s">
        <v>2746</v>
      </c>
      <c r="D1772">
        <v>3500</v>
      </c>
      <c r="E1772">
        <v>2</v>
      </c>
      <c r="G1772" s="115" t="s">
        <v>2393</v>
      </c>
    </row>
    <row r="1773" spans="2:13" ht="15.75" customHeight="1">
      <c r="B1773" s="282" t="s">
        <v>2747</v>
      </c>
      <c r="D1773" t="s">
        <v>3130</v>
      </c>
      <c r="E1773">
        <v>1</v>
      </c>
      <c r="G1773" s="115" t="s">
        <v>993</v>
      </c>
    </row>
    <row r="1774" spans="2:13" ht="15.75" customHeight="1">
      <c r="B1774" s="282" t="s">
        <v>2748</v>
      </c>
      <c r="D1774">
        <v>2720</v>
      </c>
      <c r="E1774">
        <v>1</v>
      </c>
      <c r="G1774" s="115">
        <v>37</v>
      </c>
    </row>
    <row r="1775" spans="2:13" ht="15.75" customHeight="1">
      <c r="B1775" s="282" t="s">
        <v>2767</v>
      </c>
      <c r="D1775">
        <v>2580</v>
      </c>
      <c r="E1775">
        <v>3</v>
      </c>
      <c r="G1775" s="115" t="s">
        <v>2151</v>
      </c>
    </row>
    <row r="1776" spans="2:13" ht="15.75" customHeight="1">
      <c r="B1776" s="282" t="s">
        <v>1248</v>
      </c>
      <c r="D1776">
        <v>3130</v>
      </c>
      <c r="E1776">
        <v>2</v>
      </c>
      <c r="G1776" s="115" t="s">
        <v>1351</v>
      </c>
    </row>
    <row r="1777" spans="1:7" ht="15.75" customHeight="1">
      <c r="B1777" s="282" t="s">
        <v>2816</v>
      </c>
      <c r="D1777">
        <v>2650</v>
      </c>
      <c r="E1777">
        <v>2</v>
      </c>
      <c r="G1777" s="115" t="s">
        <v>2151</v>
      </c>
    </row>
    <row r="1778" spans="1:7" ht="15.75" customHeight="1">
      <c r="B1778" s="282" t="s">
        <v>3131</v>
      </c>
      <c r="D1778">
        <v>2880</v>
      </c>
      <c r="E1778">
        <v>1</v>
      </c>
      <c r="G1778" s="115">
        <v>37</v>
      </c>
    </row>
    <row r="1779" spans="1:7" ht="15.75" customHeight="1">
      <c r="B1779" s="282" t="s">
        <v>976</v>
      </c>
      <c r="D1779">
        <v>3120</v>
      </c>
      <c r="E1779">
        <v>2</v>
      </c>
      <c r="G1779" s="115" t="s">
        <v>2370</v>
      </c>
    </row>
    <row r="1780" spans="1:7" ht="15.75" customHeight="1">
      <c r="B1780" s="282" t="s">
        <v>979</v>
      </c>
      <c r="D1780">
        <v>3360</v>
      </c>
      <c r="E1780">
        <v>3</v>
      </c>
      <c r="G1780" s="115" t="s">
        <v>1024</v>
      </c>
    </row>
    <row r="1781" spans="1:7" ht="15.75" customHeight="1">
      <c r="B1781" s="282" t="s">
        <v>1303</v>
      </c>
      <c r="D1781">
        <v>2960</v>
      </c>
      <c r="E1781">
        <v>1</v>
      </c>
      <c r="G1781" s="115" t="s">
        <v>1024</v>
      </c>
    </row>
    <row r="1782" spans="1:7" ht="15.75" customHeight="1">
      <c r="B1782" s="282" t="s">
        <v>3132</v>
      </c>
      <c r="D1782">
        <v>3110</v>
      </c>
      <c r="E1782">
        <v>2</v>
      </c>
      <c r="G1782" s="115" t="s">
        <v>2039</v>
      </c>
    </row>
    <row r="1783" spans="1:7" ht="15.75" customHeight="1">
      <c r="B1783" s="282" t="s">
        <v>911</v>
      </c>
      <c r="D1783">
        <v>3000</v>
      </c>
      <c r="E1783">
        <v>1</v>
      </c>
      <c r="G1783" s="115" t="s">
        <v>2370</v>
      </c>
    </row>
    <row r="1784" spans="1:7" ht="15.75" customHeight="1">
      <c r="B1784" s="282" t="s">
        <v>956</v>
      </c>
      <c r="D1784">
        <v>2750</v>
      </c>
      <c r="E1784">
        <v>2</v>
      </c>
      <c r="G1784" s="115" t="s">
        <v>2151</v>
      </c>
    </row>
    <row r="1785" spans="1:7" ht="15.75" customHeight="1">
      <c r="B1785" s="282" t="s">
        <v>1105</v>
      </c>
      <c r="D1785">
        <v>3450</v>
      </c>
      <c r="E1785">
        <v>3</v>
      </c>
      <c r="G1785" s="115" t="s">
        <v>2039</v>
      </c>
    </row>
    <row r="1786" spans="1:7" ht="15.75" customHeight="1">
      <c r="A1786" s="28" t="s">
        <v>3055</v>
      </c>
      <c r="B1786" s="282" t="s">
        <v>7484</v>
      </c>
      <c r="D1786" t="s">
        <v>7483</v>
      </c>
      <c r="G1786" s="115" t="s">
        <v>7482</v>
      </c>
    </row>
    <row r="1787" spans="1:7" ht="15.75" customHeight="1">
      <c r="A1787" s="258" t="s">
        <v>7476</v>
      </c>
      <c r="B1787" s="282" t="s">
        <v>7487</v>
      </c>
    </row>
    <row r="1788" spans="1:7" ht="15.75" customHeight="1">
      <c r="A1788" s="294" t="s">
        <v>7488</v>
      </c>
      <c r="B1788" s="78" t="s">
        <v>3043</v>
      </c>
    </row>
    <row r="1789" spans="1:7" ht="15.75" customHeight="1">
      <c r="A1789" s="28" t="s">
        <v>7503</v>
      </c>
      <c r="B1789" s="78" t="s">
        <v>3043</v>
      </c>
    </row>
    <row r="1790" spans="1:7" ht="15.75" customHeight="1">
      <c r="A1790" s="28" t="s">
        <v>551</v>
      </c>
      <c r="B1790" s="78" t="s">
        <v>3043</v>
      </c>
    </row>
    <row r="1791" spans="1:7" ht="15.75" customHeight="1">
      <c r="A1791" s="28" t="s">
        <v>7527</v>
      </c>
      <c r="B1791" s="282" t="s">
        <v>3043</v>
      </c>
    </row>
    <row r="1792" spans="1:7" ht="15.75" customHeight="1">
      <c r="A1792" s="28" t="s">
        <v>7538</v>
      </c>
      <c r="B1792" s="282" t="s">
        <v>3043</v>
      </c>
    </row>
    <row r="1793" spans="1:12" ht="15.75" customHeight="1">
      <c r="A1793" s="28" t="s">
        <v>7548</v>
      </c>
      <c r="B1793" s="282" t="s">
        <v>3043</v>
      </c>
    </row>
    <row r="1794" spans="1:12" ht="15.75" customHeight="1">
      <c r="A1794" s="28" t="s">
        <v>7558</v>
      </c>
      <c r="B1794" s="282" t="s">
        <v>3043</v>
      </c>
    </row>
    <row r="1795" spans="1:12" ht="15.75" customHeight="1">
      <c r="A1795" s="28" t="s">
        <v>7582</v>
      </c>
      <c r="B1795" s="282" t="s">
        <v>3043</v>
      </c>
    </row>
    <row r="1796" spans="1:12" ht="15.75" customHeight="1">
      <c r="A1796" s="28" t="s">
        <v>7598</v>
      </c>
      <c r="B1796" s="78" t="s">
        <v>3043</v>
      </c>
    </row>
    <row r="1797" spans="1:12" ht="15.75" customHeight="1">
      <c r="A1797" s="28" t="s">
        <v>7611</v>
      </c>
      <c r="B1797" s="78" t="s">
        <v>3043</v>
      </c>
    </row>
    <row r="1798" spans="1:12" ht="15.75" customHeight="1">
      <c r="A1798" s="258" t="s">
        <v>7616</v>
      </c>
      <c r="B1798" s="78" t="s">
        <v>7623</v>
      </c>
      <c r="D1798" s="80" t="s">
        <v>7622</v>
      </c>
      <c r="G1798" s="41" t="s">
        <v>7621</v>
      </c>
      <c r="L1798" s="80" t="s">
        <v>7624</v>
      </c>
    </row>
    <row r="1799" spans="1:12" ht="15.75" customHeight="1">
      <c r="A1799" s="294" t="s">
        <v>7628</v>
      </c>
      <c r="B1799" s="78" t="s">
        <v>3043</v>
      </c>
    </row>
    <row r="1800" spans="1:12" ht="15.75" customHeight="1">
      <c r="A1800" s="294" t="s">
        <v>7629</v>
      </c>
      <c r="B1800" s="78" t="s">
        <v>3043</v>
      </c>
    </row>
    <row r="1801" spans="1:12" ht="15.75" customHeight="1">
      <c r="A1801" s="294" t="s">
        <v>7630</v>
      </c>
      <c r="B1801" s="78" t="s">
        <v>3043</v>
      </c>
    </row>
    <row r="1802" spans="1:12" ht="15.75" customHeight="1">
      <c r="A1802" s="294" t="s">
        <v>7631</v>
      </c>
      <c r="B1802" s="78" t="s">
        <v>2783</v>
      </c>
      <c r="C1802" t="s">
        <v>7669</v>
      </c>
      <c r="D1802" t="s">
        <v>7668</v>
      </c>
      <c r="I1802" s="80" t="s">
        <v>7674</v>
      </c>
    </row>
    <row r="1803" spans="1:12" ht="15.75" customHeight="1">
      <c r="C1803" t="s">
        <v>7671</v>
      </c>
      <c r="D1803" t="s">
        <v>7670</v>
      </c>
    </row>
    <row r="1804" spans="1:12" ht="15.75" customHeight="1">
      <c r="C1804" t="s">
        <v>7673</v>
      </c>
      <c r="D1804" t="s">
        <v>7672</v>
      </c>
    </row>
    <row r="1805" spans="1:12" ht="15.75" customHeight="1">
      <c r="A1805" s="294" t="s">
        <v>7675</v>
      </c>
      <c r="B1805" s="78" t="s">
        <v>7709</v>
      </c>
      <c r="D1805" s="115">
        <v>3118</v>
      </c>
    </row>
    <row r="1806" spans="1:12" ht="15.75" customHeight="1">
      <c r="A1806" s="294" t="s">
        <v>7683</v>
      </c>
      <c r="B1806" s="78" t="s">
        <v>7719</v>
      </c>
      <c r="D1806" s="80" t="s">
        <v>7711</v>
      </c>
      <c r="E1806">
        <v>1</v>
      </c>
      <c r="G1806" s="41" t="s">
        <v>7710</v>
      </c>
    </row>
    <row r="1807" spans="1:12" ht="15.75" customHeight="1">
      <c r="A1807" s="298" t="s">
        <v>7690</v>
      </c>
      <c r="D1807" s="80" t="s">
        <v>7718</v>
      </c>
    </row>
    <row r="1808" spans="1:12" ht="15.75" customHeight="1">
      <c r="A1808" s="294" t="s">
        <v>7694</v>
      </c>
      <c r="B1808" s="78" t="s">
        <v>2762</v>
      </c>
      <c r="D1808" s="80" t="s">
        <v>7723</v>
      </c>
    </row>
    <row r="1809" spans="1:13" ht="15.75" customHeight="1">
      <c r="A1809" s="294" t="s">
        <v>7702</v>
      </c>
      <c r="B1809" s="78" t="s">
        <v>2902</v>
      </c>
      <c r="D1809" s="80" t="s">
        <v>7725</v>
      </c>
      <c r="G1809" s="41" t="s">
        <v>7724</v>
      </c>
    </row>
    <row r="1810" spans="1:13" ht="15.75" customHeight="1">
      <c r="A1810" s="294" t="s">
        <v>7726</v>
      </c>
      <c r="B1810" s="78"/>
      <c r="D1810" s="80" t="s">
        <v>7799</v>
      </c>
      <c r="G1810" s="41" t="s">
        <v>7798</v>
      </c>
    </row>
    <row r="1811" spans="1:13" ht="15.75" customHeight="1">
      <c r="A1811" s="294" t="s">
        <v>7731</v>
      </c>
      <c r="B1811" s="78" t="s">
        <v>3043</v>
      </c>
    </row>
    <row r="1812" spans="1:13" ht="15.75" customHeight="1">
      <c r="A1812" s="294" t="s">
        <v>7752</v>
      </c>
      <c r="D1812" s="21" t="s">
        <v>7779</v>
      </c>
      <c r="G1812" s="74" t="s">
        <v>7780</v>
      </c>
    </row>
    <row r="1813" spans="1:13" ht="15.75" customHeight="1">
      <c r="A1813" s="297" t="s">
        <v>7785</v>
      </c>
      <c r="B1813" s="78" t="s">
        <v>3043</v>
      </c>
    </row>
    <row r="1814" spans="1:13" ht="15.75" customHeight="1">
      <c r="A1814" s="297" t="s">
        <v>7806</v>
      </c>
      <c r="B1814" s="78" t="s">
        <v>3043</v>
      </c>
    </row>
    <row r="1815" spans="1:13" ht="15.75" customHeight="1">
      <c r="A1815" s="315" t="s">
        <v>7817</v>
      </c>
      <c r="B1815" s="78" t="s">
        <v>3043</v>
      </c>
    </row>
    <row r="1816" spans="1:13" ht="15.75" customHeight="1">
      <c r="A1816" s="6" t="s">
        <v>7831</v>
      </c>
      <c r="B1816" s="78" t="s">
        <v>3043</v>
      </c>
    </row>
    <row r="1817" spans="1:13" ht="15.75" customHeight="1">
      <c r="A1817" s="316" t="s">
        <v>7841</v>
      </c>
      <c r="B1817" s="78" t="s">
        <v>3043</v>
      </c>
    </row>
    <row r="1818" spans="1:13" ht="15.75" customHeight="1">
      <c r="A1818" s="29" t="s">
        <v>7858</v>
      </c>
      <c r="B1818" s="78" t="s">
        <v>1281</v>
      </c>
      <c r="C1818" s="80"/>
      <c r="D1818" s="21">
        <v>2815</v>
      </c>
      <c r="G1818" s="115">
        <v>38</v>
      </c>
    </row>
    <row r="1819" spans="1:13" ht="15.75" customHeight="1">
      <c r="B1819" s="78" t="s">
        <v>2740</v>
      </c>
      <c r="C1819" s="80"/>
      <c r="D1819">
        <v>3645</v>
      </c>
      <c r="G1819" s="115">
        <v>39</v>
      </c>
    </row>
    <row r="1820" spans="1:13" ht="15.75" customHeight="1">
      <c r="B1820" s="78" t="s">
        <v>1029</v>
      </c>
      <c r="D1820">
        <v>2815</v>
      </c>
      <c r="G1820" s="41" t="s">
        <v>7867</v>
      </c>
      <c r="M1820" s="80" t="s">
        <v>1926</v>
      </c>
    </row>
    <row r="1821" spans="1:13" ht="15.75" customHeight="1">
      <c r="B1821" s="78" t="s">
        <v>1153</v>
      </c>
      <c r="D1821">
        <v>3250</v>
      </c>
      <c r="G1821" s="41" t="s">
        <v>7868</v>
      </c>
    </row>
    <row r="1822" spans="1:13" ht="15.75" customHeight="1">
      <c r="B1822" s="78" t="s">
        <v>1025</v>
      </c>
      <c r="D1822">
        <v>2615</v>
      </c>
      <c r="G1822" s="41" t="s">
        <v>7869</v>
      </c>
    </row>
    <row r="1823" spans="1:13" ht="15.75" customHeight="1">
      <c r="B1823" s="78" t="s">
        <v>1009</v>
      </c>
      <c r="D1823">
        <v>3025</v>
      </c>
      <c r="G1823" s="41" t="s">
        <v>7665</v>
      </c>
    </row>
    <row r="1824" spans="1:13" ht="15.75" customHeight="1">
      <c r="B1824" s="78" t="s">
        <v>892</v>
      </c>
      <c r="D1824">
        <v>3580</v>
      </c>
      <c r="G1824" s="41" t="s">
        <v>7868</v>
      </c>
    </row>
    <row r="1825" spans="2:7" ht="15.75" customHeight="1">
      <c r="B1825" s="78" t="s">
        <v>810</v>
      </c>
      <c r="D1825">
        <v>3010</v>
      </c>
      <c r="G1825" s="41" t="s">
        <v>7870</v>
      </c>
    </row>
    <row r="1826" spans="2:7" ht="15.75" customHeight="1">
      <c r="B1826" s="78" t="s">
        <v>1193</v>
      </c>
      <c r="D1826">
        <v>2960</v>
      </c>
      <c r="G1826" s="41" t="s">
        <v>7870</v>
      </c>
    </row>
    <row r="1827" spans="2:7" ht="15.75" customHeight="1">
      <c r="B1827" s="78" t="s">
        <v>1021</v>
      </c>
      <c r="D1827">
        <v>1965</v>
      </c>
      <c r="G1827" s="41" t="s">
        <v>7871</v>
      </c>
    </row>
    <row r="1828" spans="2:7" ht="15.75" customHeight="1">
      <c r="B1828" s="78" t="s">
        <v>887</v>
      </c>
      <c r="D1828">
        <v>3060</v>
      </c>
      <c r="G1828" s="41" t="s">
        <v>7872</v>
      </c>
    </row>
    <row r="1829" spans="2:7" ht="15.75" customHeight="1">
      <c r="B1829" s="78" t="s">
        <v>1278</v>
      </c>
      <c r="D1829">
        <v>2835</v>
      </c>
      <c r="G1829" s="41" t="s">
        <v>7873</v>
      </c>
    </row>
    <row r="1830" spans="2:7" ht="15.75" customHeight="1">
      <c r="B1830" s="78" t="s">
        <v>1497</v>
      </c>
      <c r="D1830">
        <v>2790</v>
      </c>
      <c r="G1830" s="41" t="s">
        <v>7868</v>
      </c>
    </row>
    <row r="1831" spans="2:7" ht="15.75" customHeight="1">
      <c r="B1831" s="78" t="s">
        <v>971</v>
      </c>
      <c r="D1831">
        <v>3215</v>
      </c>
      <c r="G1831" s="41" t="s">
        <v>2238</v>
      </c>
    </row>
    <row r="1832" spans="2:7" ht="15.75" customHeight="1">
      <c r="B1832" s="78" t="s">
        <v>2744</v>
      </c>
      <c r="D1832">
        <v>3505</v>
      </c>
      <c r="G1832" s="115">
        <v>38</v>
      </c>
    </row>
    <row r="1833" spans="2:7" ht="15.75" customHeight="1">
      <c r="B1833" s="78" t="s">
        <v>2745</v>
      </c>
      <c r="D1833">
        <v>3305</v>
      </c>
      <c r="G1833" s="41" t="s">
        <v>7870</v>
      </c>
    </row>
    <row r="1834" spans="2:7" ht="15.75" customHeight="1">
      <c r="B1834" s="78" t="s">
        <v>2746</v>
      </c>
      <c r="D1834">
        <v>3245</v>
      </c>
      <c r="G1834" s="115">
        <v>38</v>
      </c>
    </row>
    <row r="1835" spans="2:7" ht="15.75" customHeight="1">
      <c r="B1835" s="78" t="s">
        <v>2747</v>
      </c>
      <c r="D1835">
        <v>2685</v>
      </c>
      <c r="G1835" s="41" t="s">
        <v>7874</v>
      </c>
    </row>
    <row r="1836" spans="2:7" ht="15.75" customHeight="1">
      <c r="B1836" s="78" t="s">
        <v>2748</v>
      </c>
      <c r="D1836">
        <v>3020</v>
      </c>
      <c r="G1836" s="41" t="s">
        <v>7875</v>
      </c>
    </row>
    <row r="1837" spans="2:7" ht="15.75" customHeight="1">
      <c r="B1837" s="78" t="s">
        <v>2767</v>
      </c>
      <c r="D1837">
        <v>3125</v>
      </c>
      <c r="G1837" s="115">
        <v>40</v>
      </c>
    </row>
    <row r="1838" spans="2:7" ht="15.75" customHeight="1">
      <c r="B1838" s="78" t="s">
        <v>1248</v>
      </c>
      <c r="D1838">
        <v>2730</v>
      </c>
      <c r="G1838" s="41" t="s">
        <v>7873</v>
      </c>
    </row>
    <row r="1839" spans="2:7" ht="15.75" customHeight="1">
      <c r="B1839" s="78" t="s">
        <v>2816</v>
      </c>
      <c r="D1839">
        <v>3680</v>
      </c>
      <c r="G1839" s="41" t="s">
        <v>7875</v>
      </c>
    </row>
    <row r="1840" spans="2:7" ht="15.75" customHeight="1">
      <c r="B1840" s="78" t="s">
        <v>3131</v>
      </c>
      <c r="D1840">
        <v>3790</v>
      </c>
      <c r="G1840" s="115">
        <v>38</v>
      </c>
    </row>
    <row r="1841" spans="2:13" ht="15.75" customHeight="1">
      <c r="B1841" s="78" t="s">
        <v>976</v>
      </c>
      <c r="D1841">
        <v>3225</v>
      </c>
      <c r="G1841" s="41" t="s">
        <v>7868</v>
      </c>
    </row>
    <row r="1842" spans="2:13" ht="15.75" customHeight="1">
      <c r="B1842" s="78" t="s">
        <v>979</v>
      </c>
      <c r="D1842">
        <v>3165</v>
      </c>
      <c r="G1842" s="41" t="s">
        <v>7874</v>
      </c>
    </row>
    <row r="1843" spans="2:13" ht="15.75" customHeight="1">
      <c r="B1843" s="78" t="s">
        <v>1303</v>
      </c>
      <c r="D1843">
        <v>3090</v>
      </c>
      <c r="G1843" s="41" t="s">
        <v>7868</v>
      </c>
    </row>
    <row r="1844" spans="2:13" ht="15.75" customHeight="1">
      <c r="B1844" s="78" t="s">
        <v>3132</v>
      </c>
      <c r="D1844">
        <v>3930</v>
      </c>
      <c r="G1844" s="41" t="s">
        <v>2288</v>
      </c>
    </row>
    <row r="1845" spans="2:13" ht="15.75" customHeight="1">
      <c r="B1845" s="78" t="s">
        <v>911</v>
      </c>
      <c r="D1845">
        <v>3245</v>
      </c>
      <c r="G1845" s="41" t="s">
        <v>7876</v>
      </c>
    </row>
    <row r="1846" spans="2:13" ht="15.75" customHeight="1">
      <c r="B1846" s="78" t="s">
        <v>956</v>
      </c>
      <c r="D1846">
        <v>3360</v>
      </c>
      <c r="G1846" s="41" t="s">
        <v>7877</v>
      </c>
    </row>
    <row r="1847" spans="2:13" ht="15.75" customHeight="1">
      <c r="B1847" s="78" t="s">
        <v>1105</v>
      </c>
      <c r="D1847">
        <v>3320</v>
      </c>
      <c r="G1847" s="41" t="s">
        <v>7877</v>
      </c>
    </row>
    <row r="1848" spans="2:13" ht="15.75" customHeight="1">
      <c r="B1848" s="78" t="s">
        <v>867</v>
      </c>
      <c r="D1848">
        <v>3005</v>
      </c>
      <c r="G1848" s="115">
        <v>39</v>
      </c>
    </row>
    <row r="1849" spans="2:13" ht="15.75" customHeight="1">
      <c r="B1849" s="78" t="s">
        <v>941</v>
      </c>
      <c r="D1849">
        <v>2710</v>
      </c>
      <c r="G1849" s="41" t="s">
        <v>7878</v>
      </c>
    </row>
    <row r="1850" spans="2:13" ht="15.75" customHeight="1">
      <c r="B1850" s="78" t="s">
        <v>2123</v>
      </c>
      <c r="D1850">
        <v>2745</v>
      </c>
      <c r="G1850" s="41" t="s">
        <v>7874</v>
      </c>
      <c r="M1850" s="80" t="s">
        <v>1926</v>
      </c>
    </row>
    <row r="1851" spans="2:13" ht="15.75" customHeight="1">
      <c r="B1851" s="78" t="s">
        <v>1533</v>
      </c>
      <c r="D1851">
        <v>3525</v>
      </c>
      <c r="G1851" s="41" t="s">
        <v>7876</v>
      </c>
    </row>
    <row r="1852" spans="2:13" ht="15.75" customHeight="1">
      <c r="B1852" s="78" t="s">
        <v>970</v>
      </c>
      <c r="D1852">
        <v>2985</v>
      </c>
      <c r="G1852" s="41" t="s">
        <v>7665</v>
      </c>
    </row>
    <row r="1853" spans="2:13" ht="15.75" customHeight="1">
      <c r="B1853" s="78" t="s">
        <v>1503</v>
      </c>
      <c r="D1853">
        <v>2765</v>
      </c>
      <c r="G1853" s="41" t="s">
        <v>7870</v>
      </c>
    </row>
    <row r="1854" spans="2:13" ht="15.75" customHeight="1">
      <c r="B1854" s="78" t="s">
        <v>1134</v>
      </c>
      <c r="D1854">
        <v>2970</v>
      </c>
      <c r="G1854" s="41" t="s">
        <v>7869</v>
      </c>
    </row>
    <row r="1855" spans="2:13" ht="15.75" customHeight="1">
      <c r="B1855" s="78" t="s">
        <v>1146</v>
      </c>
      <c r="D1855">
        <v>3170</v>
      </c>
      <c r="G1855" s="115">
        <v>39</v>
      </c>
    </row>
    <row r="1856" spans="2:13" ht="15.75" customHeight="1">
      <c r="B1856" s="78" t="s">
        <v>2125</v>
      </c>
      <c r="D1856">
        <v>3690</v>
      </c>
      <c r="G1856" s="41" t="s">
        <v>7879</v>
      </c>
    </row>
    <row r="1857" spans="1:13" ht="15.75" customHeight="1">
      <c r="B1857" s="78" t="s">
        <v>1551</v>
      </c>
      <c r="D1857">
        <v>2980</v>
      </c>
      <c r="G1857" s="41" t="s">
        <v>7880</v>
      </c>
    </row>
    <row r="1858" spans="1:13" ht="15.75" customHeight="1">
      <c r="B1858" s="78" t="s">
        <v>7865</v>
      </c>
      <c r="D1858">
        <v>2535</v>
      </c>
      <c r="G1858" s="41" t="s">
        <v>7881</v>
      </c>
      <c r="M1858" s="80" t="s">
        <v>1926</v>
      </c>
    </row>
    <row r="1859" spans="1:13" ht="15.75" customHeight="1">
      <c r="B1859" s="78" t="s">
        <v>7866</v>
      </c>
      <c r="D1859">
        <v>2905</v>
      </c>
      <c r="G1859" s="41" t="s">
        <v>2288</v>
      </c>
    </row>
    <row r="1860" spans="1:13" ht="15.75" customHeight="1">
      <c r="A1860" s="28" t="s">
        <v>7882</v>
      </c>
      <c r="B1860" s="78" t="s">
        <v>3043</v>
      </c>
    </row>
    <row r="1861" spans="1:13" ht="15.75" customHeight="1">
      <c r="A1861" s="6" t="s">
        <v>7891</v>
      </c>
      <c r="B1861" s="78" t="s">
        <v>3043</v>
      </c>
    </row>
    <row r="1862" spans="1:13" ht="15.75" customHeight="1">
      <c r="A1862" s="6" t="s">
        <v>7905</v>
      </c>
      <c r="B1862" s="78" t="s">
        <v>3043</v>
      </c>
    </row>
    <row r="1863" spans="1:13" ht="15.75" customHeight="1">
      <c r="A1863" s="28" t="s">
        <v>7949</v>
      </c>
      <c r="B1863" s="78" t="s">
        <v>3043</v>
      </c>
    </row>
    <row r="1864" spans="1:13" ht="15.75" customHeight="1">
      <c r="A1864" s="250" t="s">
        <v>7953</v>
      </c>
      <c r="B1864" s="78" t="s">
        <v>3043</v>
      </c>
    </row>
    <row r="1865" spans="1:13" ht="15.75" customHeight="1">
      <c r="A1865" s="250" t="s">
        <v>7964</v>
      </c>
      <c r="B1865" s="114" t="s">
        <v>3043</v>
      </c>
    </row>
    <row r="1866" spans="1:13" ht="15.75" customHeight="1">
      <c r="A1866" s="29" t="s">
        <v>7984</v>
      </c>
      <c r="B1866" s="78" t="s">
        <v>3043</v>
      </c>
    </row>
    <row r="1867" spans="1:13" ht="15.75" customHeight="1">
      <c r="A1867" s="6" t="s">
        <v>7991</v>
      </c>
      <c r="B1867" s="78" t="s">
        <v>3043</v>
      </c>
    </row>
    <row r="1868" spans="1:13" ht="15.75" customHeight="1">
      <c r="A1868" s="6" t="s">
        <v>7999</v>
      </c>
      <c r="B1868" s="78" t="s">
        <v>3043</v>
      </c>
    </row>
    <row r="1869" spans="1:13" ht="15.75" customHeight="1">
      <c r="A1869" s="28" t="s">
        <v>8007</v>
      </c>
      <c r="B1869" s="78" t="s">
        <v>3043</v>
      </c>
    </row>
    <row r="1870" spans="1:13" ht="15.75" customHeight="1">
      <c r="A1870" s="28" t="s">
        <v>8015</v>
      </c>
      <c r="B1870" s="78" t="s">
        <v>3043</v>
      </c>
    </row>
    <row r="1871" spans="1:13" ht="15.75" customHeight="1">
      <c r="A1871" s="258" t="s">
        <v>8031</v>
      </c>
      <c r="B1871" s="78" t="s">
        <v>3043</v>
      </c>
    </row>
    <row r="1872" spans="1:13" ht="15.75" customHeight="1">
      <c r="A1872" s="28" t="s">
        <v>8043</v>
      </c>
      <c r="B1872" s="78" t="s">
        <v>3043</v>
      </c>
    </row>
    <row r="1873" spans="1:2" ht="15.75" customHeight="1">
      <c r="A1873" s="28" t="s">
        <v>8059</v>
      </c>
      <c r="B1873" s="78" t="s">
        <v>3043</v>
      </c>
    </row>
    <row r="1874" spans="1:2" ht="15.75" customHeight="1">
      <c r="A1874" s="353" t="s">
        <v>8068</v>
      </c>
      <c r="B1874" s="178" t="s">
        <v>3043</v>
      </c>
    </row>
    <row r="1875" spans="1:2" ht="15.75" customHeight="1">
      <c r="A1875" s="40" t="s">
        <v>8090</v>
      </c>
      <c r="B1875" s="78" t="s">
        <v>3043</v>
      </c>
    </row>
    <row r="1876" spans="1:2" ht="15.75" customHeight="1">
      <c r="A1876" s="40" t="s">
        <v>8109</v>
      </c>
      <c r="B1876" s="78" t="s">
        <v>3043</v>
      </c>
    </row>
    <row r="1877" spans="1:2" ht="15.75" customHeight="1">
      <c r="A1877" s="40" t="s">
        <v>8122</v>
      </c>
      <c r="B1877" s="78" t="s">
        <v>3043</v>
      </c>
    </row>
    <row r="1878" spans="1:2" ht="15.75" customHeight="1">
      <c r="A1878" s="40" t="s">
        <v>8135</v>
      </c>
      <c r="B1878" s="78" t="s">
        <v>3043</v>
      </c>
    </row>
    <row r="1879" spans="1:2" ht="15.75" customHeight="1">
      <c r="A1879" s="40" t="s">
        <v>8159</v>
      </c>
      <c r="B1879" s="78" t="s">
        <v>3043</v>
      </c>
    </row>
    <row r="1880" spans="1:2" ht="15.75" customHeight="1">
      <c r="A1880" s="40" t="s">
        <v>8160</v>
      </c>
      <c r="B1880" s="78" t="s">
        <v>3043</v>
      </c>
    </row>
    <row r="1881" spans="1:2" ht="15.75" customHeight="1">
      <c r="A1881" s="40" t="s">
        <v>500</v>
      </c>
      <c r="B1881" s="78" t="s">
        <v>3043</v>
      </c>
    </row>
    <row r="1882" spans="1:2" ht="15.75" customHeight="1">
      <c r="A1882" s="40" t="s">
        <v>1678</v>
      </c>
      <c r="B1882" s="78" t="s">
        <v>3043</v>
      </c>
    </row>
    <row r="1883" spans="1:2" ht="15.75" customHeight="1">
      <c r="A1883" s="28" t="s">
        <v>900</v>
      </c>
      <c r="B1883" s="78" t="s">
        <v>3043</v>
      </c>
    </row>
    <row r="1884" spans="1:2" ht="15.75" customHeight="1">
      <c r="A1884" s="40" t="s">
        <v>8212</v>
      </c>
      <c r="B1884" s="78" t="s">
        <v>3043</v>
      </c>
    </row>
    <row r="1885" spans="1:2" ht="15.75" customHeight="1">
      <c r="A1885" s="28" t="s">
        <v>8215</v>
      </c>
      <c r="B1885" s="78" t="s">
        <v>3043</v>
      </c>
    </row>
    <row r="1886" spans="1:2" ht="15.75" customHeight="1">
      <c r="A1886" s="40" t="s">
        <v>8237</v>
      </c>
      <c r="B1886" s="78" t="s">
        <v>3043</v>
      </c>
    </row>
    <row r="1887" spans="1:2" ht="15.75" customHeight="1">
      <c r="A1887" s="40" t="s">
        <v>1573</v>
      </c>
      <c r="B1887" s="78" t="s">
        <v>3043</v>
      </c>
    </row>
    <row r="1888" spans="1:2" ht="15.75" customHeight="1">
      <c r="A1888" s="40" t="s">
        <v>8260</v>
      </c>
      <c r="B1888" s="78" t="s">
        <v>3043</v>
      </c>
    </row>
    <row r="1889" spans="1:2" ht="15.75" customHeight="1">
      <c r="A1889" s="28" t="s">
        <v>1772</v>
      </c>
      <c r="B1889" s="78" t="s">
        <v>3043</v>
      </c>
    </row>
    <row r="1890" spans="1:2" ht="15.75" customHeight="1">
      <c r="A1890" s="40" t="s">
        <v>8289</v>
      </c>
      <c r="B1890" s="78" t="s">
        <v>3043</v>
      </c>
    </row>
    <row r="1891" spans="1:2" ht="15.75" customHeight="1">
      <c r="A1891" s="40" t="s">
        <v>8301</v>
      </c>
      <c r="B1891" s="178" t="s">
        <v>3043</v>
      </c>
    </row>
    <row r="1892" spans="1:2" ht="15.75" customHeight="1">
      <c r="A1892" s="353" t="s">
        <v>803</v>
      </c>
      <c r="B1892" s="78" t="s">
        <v>3043</v>
      </c>
    </row>
    <row r="1893" spans="1:2" ht="15.75" customHeight="1">
      <c r="A1893" s="28" t="s">
        <v>8356</v>
      </c>
      <c r="B1893" s="78" t="s">
        <v>3043</v>
      </c>
    </row>
    <row r="1894" spans="1:2" ht="15.75" customHeight="1">
      <c r="A1894" s="28" t="s">
        <v>8359</v>
      </c>
      <c r="B1894" s="78" t="s">
        <v>3043</v>
      </c>
    </row>
    <row r="1895" spans="1:2" ht="15.75" customHeight="1">
      <c r="A1895" s="40" t="s">
        <v>8376</v>
      </c>
      <c r="B1895" s="78" t="s">
        <v>3043</v>
      </c>
    </row>
    <row r="1896" spans="1:2" ht="15.75" customHeight="1">
      <c r="A1896" s="81" t="s">
        <v>8403</v>
      </c>
      <c r="B1896" s="78" t="s">
        <v>3043</v>
      </c>
    </row>
    <row r="1897" spans="1:2" ht="15.75" customHeight="1">
      <c r="A1897" s="40" t="s">
        <v>8411</v>
      </c>
      <c r="B1897" s="78" t="s">
        <v>3043</v>
      </c>
    </row>
    <row r="1898" spans="1:2" ht="15.75" customHeight="1">
      <c r="A1898" s="40" t="s">
        <v>8418</v>
      </c>
      <c r="B1898" s="78" t="s">
        <v>3043</v>
      </c>
    </row>
    <row r="1899" spans="1:2" ht="15.75" customHeight="1">
      <c r="A1899" s="40" t="s">
        <v>772</v>
      </c>
      <c r="B1899" s="78" t="s">
        <v>3043</v>
      </c>
    </row>
    <row r="1900" spans="1:2" ht="15.75" customHeight="1">
      <c r="A1900" s="40" t="s">
        <v>8441</v>
      </c>
      <c r="B1900" s="178" t="s">
        <v>3043</v>
      </c>
    </row>
    <row r="1901" spans="1:2" ht="15.75" customHeight="1">
      <c r="A1901" s="28" t="s">
        <v>8451</v>
      </c>
      <c r="B1901" s="78" t="s">
        <v>3043</v>
      </c>
    </row>
    <row r="1902" spans="1:2" ht="15.75" customHeight="1">
      <c r="A1902" s="40" t="s">
        <v>8463</v>
      </c>
      <c r="B1902" s="78" t="s">
        <v>3043</v>
      </c>
    </row>
    <row r="1903" spans="1:2" ht="15.75" customHeight="1">
      <c r="A1903" s="40" t="s">
        <v>8479</v>
      </c>
      <c r="B1903" s="78" t="s">
        <v>3043</v>
      </c>
    </row>
    <row r="1904" spans="1:2" ht="15.75" customHeight="1">
      <c r="A1904" s="28" t="s">
        <v>339</v>
      </c>
      <c r="B1904" s="78" t="s">
        <v>3043</v>
      </c>
    </row>
    <row r="1905" spans="1:13" ht="15.75" customHeight="1">
      <c r="A1905" s="28" t="s">
        <v>8497</v>
      </c>
      <c r="B1905" s="78" t="s">
        <v>3043</v>
      </c>
    </row>
    <row r="1906" spans="1:13" ht="15.75" customHeight="1">
      <c r="A1906" s="28" t="s">
        <v>8498</v>
      </c>
      <c r="B1906" s="78" t="s">
        <v>3043</v>
      </c>
      <c r="D1906" s="28"/>
      <c r="E1906" s="107"/>
    </row>
    <row r="1907" spans="1:13" ht="15.75" customHeight="1">
      <c r="A1907" s="28" t="s">
        <v>8499</v>
      </c>
      <c r="B1907" s="78" t="s">
        <v>3043</v>
      </c>
    </row>
    <row r="1908" spans="1:13" ht="15.75" customHeight="1">
      <c r="A1908" s="40" t="s">
        <v>8541</v>
      </c>
      <c r="B1908" s="78" t="s">
        <v>3043</v>
      </c>
    </row>
    <row r="1909" spans="1:13" ht="15.75" customHeight="1">
      <c r="A1909" s="40" t="s">
        <v>8502</v>
      </c>
      <c r="B1909" s="178" t="s">
        <v>3043</v>
      </c>
    </row>
    <row r="1910" spans="1:13" ht="15.75" customHeight="1">
      <c r="A1910" s="40" t="s">
        <v>8584</v>
      </c>
      <c r="B1910" s="78" t="s">
        <v>1281</v>
      </c>
      <c r="D1910">
        <v>2765</v>
      </c>
      <c r="G1910" s="41" t="s">
        <v>8594</v>
      </c>
    </row>
    <row r="1911" spans="1:13" ht="15.75" customHeight="1">
      <c r="B1911" s="78" t="s">
        <v>2740</v>
      </c>
      <c r="D1911" s="367">
        <v>2700</v>
      </c>
      <c r="G1911" s="41" t="s">
        <v>1271</v>
      </c>
    </row>
    <row r="1912" spans="1:13" ht="15.75" customHeight="1">
      <c r="B1912" s="78" t="s">
        <v>1029</v>
      </c>
      <c r="D1912" s="367">
        <v>2905</v>
      </c>
      <c r="G1912" s="41" t="s">
        <v>1271</v>
      </c>
    </row>
    <row r="1913" spans="1:13" ht="15.75" customHeight="1">
      <c r="B1913" s="78" t="s">
        <v>1153</v>
      </c>
      <c r="D1913">
        <v>2600</v>
      </c>
      <c r="G1913" s="41" t="s">
        <v>8596</v>
      </c>
      <c r="L1913" s="80" t="s">
        <v>8600</v>
      </c>
    </row>
    <row r="1914" spans="1:13" ht="15.75" customHeight="1">
      <c r="B1914" s="78" t="s">
        <v>1025</v>
      </c>
      <c r="D1914">
        <v>1975</v>
      </c>
      <c r="G1914" s="41" t="s">
        <v>8595</v>
      </c>
      <c r="L1914" s="80" t="s">
        <v>8601</v>
      </c>
    </row>
    <row r="1915" spans="1:13" ht="15.75" customHeight="1">
      <c r="B1915" s="78" t="s">
        <v>1009</v>
      </c>
      <c r="D1915">
        <v>2705</v>
      </c>
      <c r="G1915" s="41" t="s">
        <v>1271</v>
      </c>
    </row>
    <row r="1916" spans="1:13" ht="15.75" customHeight="1">
      <c r="B1916" s="78" t="s">
        <v>892</v>
      </c>
      <c r="D1916">
        <v>2715</v>
      </c>
      <c r="G1916" s="41" t="s">
        <v>897</v>
      </c>
    </row>
    <row r="1917" spans="1:13" ht="15.75" customHeight="1">
      <c r="B1917" s="78" t="s">
        <v>810</v>
      </c>
      <c r="D1917">
        <v>800</v>
      </c>
      <c r="G1917" s="115">
        <v>26</v>
      </c>
      <c r="L1917" s="80" t="s">
        <v>3057</v>
      </c>
    </row>
    <row r="1918" spans="1:13" ht="15.75" customHeight="1">
      <c r="B1918" s="78" t="s">
        <v>1193</v>
      </c>
      <c r="D1918">
        <v>1350</v>
      </c>
      <c r="G1918" s="115">
        <v>28</v>
      </c>
      <c r="L1918" s="80" t="s">
        <v>3057</v>
      </c>
      <c r="M1918" s="80" t="s">
        <v>8602</v>
      </c>
    </row>
    <row r="1919" spans="1:13" ht="15.75" customHeight="1">
      <c r="B1919" s="78" t="s">
        <v>1021</v>
      </c>
      <c r="D1919">
        <v>1945</v>
      </c>
      <c r="G1919" s="41" t="s">
        <v>8596</v>
      </c>
      <c r="L1919" s="80" t="s">
        <v>8600</v>
      </c>
    </row>
    <row r="1920" spans="1:13" ht="15.75" customHeight="1">
      <c r="B1920" s="78" t="s">
        <v>887</v>
      </c>
      <c r="D1920">
        <v>1960</v>
      </c>
      <c r="G1920" s="41" t="s">
        <v>8596</v>
      </c>
      <c r="L1920" s="80" t="s">
        <v>8601</v>
      </c>
    </row>
    <row r="1921" spans="1:13" ht="15.75" customHeight="1">
      <c r="B1921" s="78" t="s">
        <v>1278</v>
      </c>
      <c r="D1921">
        <v>2430</v>
      </c>
      <c r="G1921" s="41" t="s">
        <v>8597</v>
      </c>
    </row>
    <row r="1922" spans="1:13" ht="15.75" customHeight="1">
      <c r="B1922" s="78" t="s">
        <v>1497</v>
      </c>
      <c r="D1922">
        <v>2750</v>
      </c>
      <c r="G1922" s="115">
        <v>36</v>
      </c>
    </row>
    <row r="1923" spans="1:13" ht="15.75" customHeight="1">
      <c r="B1923" s="78" t="s">
        <v>971</v>
      </c>
      <c r="D1923">
        <v>3770</v>
      </c>
      <c r="G1923" s="41" t="s">
        <v>8598</v>
      </c>
    </row>
    <row r="1924" spans="1:13" ht="15.75" customHeight="1">
      <c r="B1924" s="78" t="s">
        <v>2744</v>
      </c>
      <c r="D1924">
        <v>3400</v>
      </c>
      <c r="G1924" s="41" t="s">
        <v>8598</v>
      </c>
    </row>
    <row r="1925" spans="1:13" ht="15.75" customHeight="1">
      <c r="B1925" s="78" t="s">
        <v>2745</v>
      </c>
      <c r="D1925">
        <v>1200</v>
      </c>
      <c r="G1925" s="115">
        <v>29</v>
      </c>
      <c r="L1925" s="80" t="s">
        <v>3057</v>
      </c>
      <c r="M1925" s="80" t="s">
        <v>8602</v>
      </c>
    </row>
    <row r="1926" spans="1:13" ht="15.75" customHeight="1">
      <c r="B1926" s="78" t="s">
        <v>2746</v>
      </c>
      <c r="D1926">
        <v>1300</v>
      </c>
      <c r="G1926" s="115">
        <v>27</v>
      </c>
      <c r="L1926" s="80" t="s">
        <v>3057</v>
      </c>
      <c r="M1926" s="80" t="s">
        <v>8602</v>
      </c>
    </row>
    <row r="1927" spans="1:13" ht="15.75" customHeight="1">
      <c r="B1927" s="78" t="s">
        <v>2747</v>
      </c>
      <c r="D1927">
        <v>1580</v>
      </c>
      <c r="G1927" s="41" t="s">
        <v>8599</v>
      </c>
      <c r="L1927" s="80" t="s">
        <v>3057</v>
      </c>
      <c r="M1927" s="80" t="s">
        <v>8602</v>
      </c>
    </row>
    <row r="1928" spans="1:13" ht="15.75" customHeight="1">
      <c r="B1928" s="78" t="s">
        <v>2748</v>
      </c>
      <c r="D1928">
        <v>1160</v>
      </c>
      <c r="G1928" s="41" t="s">
        <v>8599</v>
      </c>
      <c r="L1928" s="80" t="s">
        <v>3057</v>
      </c>
      <c r="M1928" s="80" t="s">
        <v>8602</v>
      </c>
    </row>
    <row r="1929" spans="1:13" ht="15.75" customHeight="1">
      <c r="B1929" s="78" t="s">
        <v>2767</v>
      </c>
      <c r="D1929">
        <v>3100</v>
      </c>
      <c r="G1929" s="41" t="s">
        <v>7871</v>
      </c>
      <c r="L1929" s="80" t="s">
        <v>8600</v>
      </c>
      <c r="M1929" s="80" t="s">
        <v>8602</v>
      </c>
    </row>
    <row r="1930" spans="1:13" ht="15.75" customHeight="1">
      <c r="A1930" s="40" t="s">
        <v>8623</v>
      </c>
      <c r="B1930" s="78" t="s">
        <v>3043</v>
      </c>
    </row>
    <row r="1931" spans="1:13" ht="15.75" customHeight="1">
      <c r="A1931" s="40" t="s">
        <v>8624</v>
      </c>
      <c r="B1931" s="78" t="s">
        <v>3043</v>
      </c>
    </row>
    <row r="1932" spans="1:13" ht="15.75" customHeight="1">
      <c r="A1932" s="28" t="s">
        <v>8608</v>
      </c>
      <c r="B1932" s="78" t="s">
        <v>3043</v>
      </c>
    </row>
    <row r="1933" spans="1:13" ht="15.75" customHeight="1">
      <c r="A1933" s="40" t="s">
        <v>8609</v>
      </c>
      <c r="B1933" s="78" t="s">
        <v>3043</v>
      </c>
    </row>
    <row r="1934" spans="1:13" ht="15.75" customHeight="1">
      <c r="A1934" s="40" t="s">
        <v>8654</v>
      </c>
      <c r="B1934" s="78" t="s">
        <v>1281</v>
      </c>
      <c r="D1934" s="80" t="s">
        <v>8662</v>
      </c>
      <c r="G1934" s="41" t="s">
        <v>8673</v>
      </c>
      <c r="I1934" s="80" t="s">
        <v>2399</v>
      </c>
      <c r="L1934" s="80" t="s">
        <v>3058</v>
      </c>
    </row>
    <row r="1935" spans="1:13" ht="15.75" customHeight="1">
      <c r="B1935" s="78" t="s">
        <v>1281</v>
      </c>
      <c r="D1935" s="80" t="s">
        <v>8663</v>
      </c>
      <c r="G1935" s="41" t="s">
        <v>8672</v>
      </c>
      <c r="H1935" s="80" t="s">
        <v>8668</v>
      </c>
      <c r="L1935" s="80" t="s">
        <v>1926</v>
      </c>
    </row>
    <row r="1936" spans="1:13" ht="15.75" customHeight="1">
      <c r="B1936" s="78" t="s">
        <v>1281</v>
      </c>
      <c r="D1936" s="80" t="s">
        <v>8664</v>
      </c>
      <c r="G1936" s="41" t="s">
        <v>3093</v>
      </c>
      <c r="H1936" s="80" t="s">
        <v>8668</v>
      </c>
      <c r="L1936" s="80" t="s">
        <v>8665</v>
      </c>
    </row>
    <row r="1937" spans="1:12" ht="15.75" customHeight="1">
      <c r="B1937" s="78" t="s">
        <v>1281</v>
      </c>
      <c r="D1937" s="80" t="s">
        <v>8666</v>
      </c>
      <c r="L1937" s="80" t="s">
        <v>8671</v>
      </c>
    </row>
    <row r="1938" spans="1:12" ht="15.75" customHeight="1">
      <c r="B1938" s="78" t="s">
        <v>1281</v>
      </c>
      <c r="D1938" s="80" t="s">
        <v>8666</v>
      </c>
      <c r="L1938" s="80" t="s">
        <v>8670</v>
      </c>
    </row>
    <row r="1939" spans="1:12" ht="15.75" customHeight="1">
      <c r="B1939" s="78" t="s">
        <v>1281</v>
      </c>
      <c r="D1939" s="80" t="s">
        <v>8667</v>
      </c>
      <c r="G1939" s="41" t="s">
        <v>3111</v>
      </c>
      <c r="H1939" s="80" t="s">
        <v>8668</v>
      </c>
      <c r="L1939" s="80" t="s">
        <v>8669</v>
      </c>
    </row>
    <row r="1940" spans="1:12" ht="15.75" customHeight="1">
      <c r="A1940" s="28" t="s">
        <v>8704</v>
      </c>
      <c r="B1940" s="78" t="s">
        <v>3043</v>
      </c>
    </row>
    <row r="1941" spans="1:12" ht="15.75" customHeight="1">
      <c r="A1941" s="40" t="s">
        <v>8684</v>
      </c>
      <c r="B1941" s="78" t="s">
        <v>3043</v>
      </c>
    </row>
    <row r="1942" spans="1:12" ht="15.75" customHeight="1">
      <c r="A1942" s="81" t="s">
        <v>8685</v>
      </c>
      <c r="B1942" s="78" t="s">
        <v>3043</v>
      </c>
    </row>
    <row r="1943" spans="1:12" ht="15.75" customHeight="1">
      <c r="A1943" s="28" t="s">
        <v>1678</v>
      </c>
      <c r="B1943" s="78" t="s">
        <v>3043</v>
      </c>
    </row>
    <row r="1944" spans="1:12" ht="15.75" customHeight="1">
      <c r="A1944" s="40" t="s">
        <v>8738</v>
      </c>
      <c r="B1944" s="282" t="s">
        <v>3043</v>
      </c>
    </row>
    <row r="1945" spans="1:12" ht="15.75" customHeight="1">
      <c r="A1945" s="40" t="s">
        <v>8759</v>
      </c>
      <c r="B1945" s="282" t="s">
        <v>3043</v>
      </c>
    </row>
    <row r="1946" spans="1:12" ht="15.75" customHeight="1">
      <c r="A1946" s="40" t="s">
        <v>8814</v>
      </c>
      <c r="B1946" s="78" t="s">
        <v>3043</v>
      </c>
    </row>
    <row r="1947" spans="1:12" ht="15.75" customHeight="1">
      <c r="A1947" s="40" t="s">
        <v>8777</v>
      </c>
      <c r="B1947" s="78" t="s">
        <v>3043</v>
      </c>
    </row>
    <row r="1948" spans="1:12" ht="15.75" customHeight="1">
      <c r="A1948" s="353" t="s">
        <v>8779</v>
      </c>
      <c r="B1948" s="78" t="s">
        <v>3043</v>
      </c>
    </row>
    <row r="1949" spans="1:12" ht="15.75" customHeight="1">
      <c r="A1949" s="40" t="s">
        <v>8798</v>
      </c>
      <c r="B1949" s="78" t="s">
        <v>3043</v>
      </c>
    </row>
    <row r="1950" spans="1:12" ht="15.75" customHeight="1">
      <c r="A1950" s="81" t="s">
        <v>8798</v>
      </c>
      <c r="B1950" s="78" t="s">
        <v>3043</v>
      </c>
    </row>
    <row r="1951" spans="1:12" ht="15.75" customHeight="1">
      <c r="A1951" s="40" t="s">
        <v>8820</v>
      </c>
      <c r="B1951" s="78" t="s">
        <v>3043</v>
      </c>
    </row>
    <row r="1952" spans="1:12" ht="15.75" customHeight="1">
      <c r="A1952" s="81" t="s">
        <v>8821</v>
      </c>
      <c r="B1952" s="78" t="s">
        <v>3043</v>
      </c>
    </row>
    <row r="1953" spans="1:12" ht="15.75" customHeight="1">
      <c r="A1953" s="353" t="s">
        <v>8841</v>
      </c>
      <c r="B1953" s="78" t="s">
        <v>3043</v>
      </c>
    </row>
    <row r="1954" spans="1:12" ht="15.75" customHeight="1">
      <c r="A1954" s="28" t="s">
        <v>8839</v>
      </c>
      <c r="B1954" s="78" t="s">
        <v>3043</v>
      </c>
    </row>
    <row r="1955" spans="1:12" ht="15.75" customHeight="1">
      <c r="A1955" s="40" t="s">
        <v>8855</v>
      </c>
      <c r="B1955" s="78" t="s">
        <v>3043</v>
      </c>
    </row>
    <row r="1956" spans="1:12" ht="15.75" customHeight="1">
      <c r="A1956" s="40" t="s">
        <v>5390</v>
      </c>
      <c r="B1956" s="78" t="s">
        <v>3043</v>
      </c>
    </row>
    <row r="1957" spans="1:12" ht="15.75" customHeight="1">
      <c r="A1957" s="40" t="s">
        <v>213</v>
      </c>
      <c r="B1957" s="78" t="s">
        <v>3043</v>
      </c>
    </row>
    <row r="1958" spans="1:12" ht="15.75" customHeight="1">
      <c r="A1958" s="40" t="s">
        <v>8870</v>
      </c>
      <c r="B1958" s="78" t="s">
        <v>3043</v>
      </c>
    </row>
    <row r="1959" spans="1:12" ht="15.75" customHeight="1">
      <c r="A1959" s="40" t="s">
        <v>8896</v>
      </c>
      <c r="B1959" s="282" t="s">
        <v>3043</v>
      </c>
    </row>
    <row r="1960" spans="1:12" ht="15.75" customHeight="1">
      <c r="A1960" s="40" t="s">
        <v>8897</v>
      </c>
      <c r="B1960" s="282" t="s">
        <v>3043</v>
      </c>
    </row>
    <row r="1961" spans="1:12" ht="15.75" customHeight="1">
      <c r="A1961" s="40" t="s">
        <v>8915</v>
      </c>
      <c r="B1961" s="178" t="s">
        <v>8932</v>
      </c>
    </row>
    <row r="1962" spans="1:12" ht="15.75" customHeight="1">
      <c r="A1962" s="40" t="s">
        <v>8921</v>
      </c>
      <c r="B1962" s="178" t="s">
        <v>8932</v>
      </c>
      <c r="L1962" s="131"/>
    </row>
    <row r="1963" spans="1:12" ht="15.75" customHeight="1">
      <c r="A1963" s="40" t="s">
        <v>8938</v>
      </c>
      <c r="B1963" s="78" t="s">
        <v>3043</v>
      </c>
    </row>
    <row r="1964" spans="1:12" ht="15.75" customHeight="1">
      <c r="A1964" s="40" t="s">
        <v>8944</v>
      </c>
      <c r="B1964" s="78" t="s">
        <v>1281</v>
      </c>
      <c r="D1964" s="80" t="s">
        <v>9043</v>
      </c>
      <c r="F1964" s="115">
        <v>35</v>
      </c>
      <c r="G1964" s="115">
        <v>38</v>
      </c>
      <c r="H1964" s="80"/>
      <c r="I1964" s="80"/>
      <c r="L1964" s="80" t="s">
        <v>9051</v>
      </c>
    </row>
    <row r="1965" spans="1:12" ht="15.75" customHeight="1">
      <c r="A1965" s="40"/>
      <c r="B1965" s="78" t="s">
        <v>2740</v>
      </c>
      <c r="D1965" s="80" t="s">
        <v>9044</v>
      </c>
      <c r="F1965" s="115">
        <v>22</v>
      </c>
      <c r="G1965" s="115">
        <v>35</v>
      </c>
      <c r="I1965" s="80"/>
      <c r="L1965" s="80" t="s">
        <v>9053</v>
      </c>
    </row>
    <row r="1966" spans="1:12" ht="15.75" customHeight="1">
      <c r="A1966" s="40"/>
      <c r="B1966" s="78" t="s">
        <v>1029</v>
      </c>
      <c r="D1966" s="80" t="s">
        <v>9045</v>
      </c>
      <c r="F1966" s="115">
        <v>26</v>
      </c>
      <c r="G1966" s="115">
        <v>40</v>
      </c>
    </row>
    <row r="1967" spans="1:12" ht="15.75" customHeight="1">
      <c r="A1967" s="40"/>
      <c r="B1967" s="78" t="s">
        <v>1153</v>
      </c>
      <c r="D1967" s="80" t="s">
        <v>9046</v>
      </c>
      <c r="F1967" s="115">
        <v>27</v>
      </c>
      <c r="G1967" s="115">
        <v>38</v>
      </c>
      <c r="L1967" s="80" t="s">
        <v>9052</v>
      </c>
    </row>
    <row r="1968" spans="1:12" ht="15.75" customHeight="1">
      <c r="A1968" s="40"/>
      <c r="B1968" s="78" t="s">
        <v>1025</v>
      </c>
      <c r="D1968" s="80" t="s">
        <v>9047</v>
      </c>
      <c r="F1968" s="115">
        <v>36</v>
      </c>
      <c r="G1968" s="115">
        <v>37</v>
      </c>
      <c r="L1968" s="80" t="s">
        <v>9054</v>
      </c>
    </row>
    <row r="1969" spans="1:12" ht="15.75" customHeight="1">
      <c r="A1969" s="40"/>
      <c r="B1969" s="78" t="s">
        <v>1009</v>
      </c>
      <c r="D1969" s="80" t="s">
        <v>9048</v>
      </c>
      <c r="F1969" s="115">
        <v>15</v>
      </c>
      <c r="G1969" s="115">
        <v>38</v>
      </c>
      <c r="L1969" s="80" t="s">
        <v>9055</v>
      </c>
    </row>
    <row r="1970" spans="1:12" ht="15.75" customHeight="1">
      <c r="A1970" s="40"/>
      <c r="B1970" s="78" t="s">
        <v>892</v>
      </c>
      <c r="D1970" s="80" t="s">
        <v>1933</v>
      </c>
      <c r="F1970" s="115">
        <v>8</v>
      </c>
      <c r="G1970" s="115">
        <v>16</v>
      </c>
      <c r="L1970" s="80" t="s">
        <v>9050</v>
      </c>
    </row>
    <row r="1971" spans="1:12" ht="15.75" customHeight="1">
      <c r="A1971" s="40"/>
      <c r="B1971" s="78" t="s">
        <v>810</v>
      </c>
      <c r="D1971" s="80" t="s">
        <v>9049</v>
      </c>
      <c r="F1971" s="115">
        <v>35</v>
      </c>
      <c r="G1971" s="115">
        <v>35</v>
      </c>
      <c r="I1971" s="80" t="s">
        <v>9056</v>
      </c>
    </row>
    <row r="1972" spans="1:12" ht="15.75" customHeight="1">
      <c r="A1972" s="40" t="s">
        <v>8948</v>
      </c>
      <c r="B1972" s="78" t="s">
        <v>3043</v>
      </c>
    </row>
    <row r="1973" spans="1:12" ht="15.75" customHeight="1">
      <c r="A1973" s="40" t="s">
        <v>8814</v>
      </c>
      <c r="B1973" s="78" t="s">
        <v>8932</v>
      </c>
    </row>
    <row r="1974" spans="1:12" ht="15.75" customHeight="1">
      <c r="A1974" s="40" t="s">
        <v>8956</v>
      </c>
      <c r="B1974" s="78" t="s">
        <v>8932</v>
      </c>
    </row>
    <row r="1975" spans="1:12" ht="15.75" customHeight="1">
      <c r="A1975" s="40" t="s">
        <v>8961</v>
      </c>
      <c r="B1975" s="78" t="s">
        <v>3043</v>
      </c>
    </row>
    <row r="1976" spans="1:12" ht="15.75" customHeight="1">
      <c r="A1976" s="40" t="s">
        <v>8967</v>
      </c>
      <c r="B1976" s="78" t="s">
        <v>8932</v>
      </c>
    </row>
    <row r="1977" spans="1:12" ht="15.75" customHeight="1">
      <c r="A1977" s="40" t="s">
        <v>8973</v>
      </c>
      <c r="B1977" s="78" t="s">
        <v>1281</v>
      </c>
      <c r="D1977" s="80" t="s">
        <v>9020</v>
      </c>
      <c r="G1977" s="115" t="s">
        <v>9025</v>
      </c>
      <c r="L1977" s="80" t="s">
        <v>9029</v>
      </c>
    </row>
    <row r="1978" spans="1:12" ht="15.75" customHeight="1">
      <c r="A1978" s="40"/>
      <c r="B1978" s="78" t="s">
        <v>2740</v>
      </c>
      <c r="D1978" s="80" t="s">
        <v>9021</v>
      </c>
      <c r="G1978" s="41" t="s">
        <v>9026</v>
      </c>
      <c r="L1978" s="80" t="s">
        <v>9029</v>
      </c>
    </row>
    <row r="1979" spans="1:12" ht="15.75" customHeight="1">
      <c r="A1979" s="40"/>
      <c r="B1979" s="78" t="s">
        <v>1029</v>
      </c>
      <c r="D1979" s="80" t="s">
        <v>9022</v>
      </c>
      <c r="G1979" s="115">
        <v>38</v>
      </c>
      <c r="L1979" s="80" t="s">
        <v>9029</v>
      </c>
    </row>
    <row r="1980" spans="1:12" ht="15.75" customHeight="1">
      <c r="A1980" s="40"/>
      <c r="B1980" s="78" t="s">
        <v>1153</v>
      </c>
      <c r="D1980" s="80" t="s">
        <v>9023</v>
      </c>
      <c r="G1980" s="41" t="s">
        <v>9027</v>
      </c>
      <c r="L1980" s="80" t="s">
        <v>9029</v>
      </c>
    </row>
    <row r="1981" spans="1:12" ht="15.75" customHeight="1">
      <c r="A1981" s="40"/>
      <c r="B1981" s="78" t="s">
        <v>1025</v>
      </c>
      <c r="D1981" s="80" t="s">
        <v>9024</v>
      </c>
      <c r="G1981" s="41" t="s">
        <v>9028</v>
      </c>
      <c r="L1981" s="80" t="s">
        <v>9029</v>
      </c>
    </row>
    <row r="1982" spans="1:12" ht="15.75" customHeight="1">
      <c r="A1982" s="40" t="s">
        <v>8978</v>
      </c>
      <c r="B1982" s="78" t="s">
        <v>8932</v>
      </c>
    </row>
    <row r="1983" spans="1:12" ht="15.75" customHeight="1">
      <c r="A1983" s="40" t="s">
        <v>8983</v>
      </c>
      <c r="B1983" s="78" t="s">
        <v>8932</v>
      </c>
    </row>
    <row r="1984" spans="1:12" ht="15.75" customHeight="1">
      <c r="A1984" s="40" t="s">
        <v>9058</v>
      </c>
      <c r="B1984" s="78" t="s">
        <v>8932</v>
      </c>
    </row>
    <row r="1985" spans="1:2" ht="15.75" customHeight="1">
      <c r="A1985" s="40" t="s">
        <v>9063</v>
      </c>
      <c r="B1985" s="78" t="s">
        <v>8932</v>
      </c>
    </row>
    <row r="1986" spans="1:2" ht="15.75" customHeight="1">
      <c r="A1986" s="40" t="s">
        <v>9069</v>
      </c>
      <c r="B1986" s="78" t="s">
        <v>3043</v>
      </c>
    </row>
    <row r="1987" spans="1:2" ht="15.75" customHeight="1">
      <c r="A1987" s="40" t="s">
        <v>1344</v>
      </c>
      <c r="B1987" s="78" t="s">
        <v>8932</v>
      </c>
    </row>
    <row r="1988" spans="1:2" ht="15.75" customHeight="1">
      <c r="A1988" s="40" t="s">
        <v>9085</v>
      </c>
      <c r="B1988" s="178" t="s">
        <v>8932</v>
      </c>
    </row>
    <row r="1989" spans="1:2" ht="15.75" customHeight="1">
      <c r="A1989" s="40" t="s">
        <v>9117</v>
      </c>
      <c r="B1989" s="78" t="s">
        <v>3043</v>
      </c>
    </row>
    <row r="1990" spans="1:2" ht="15.75" customHeight="1">
      <c r="A1990" s="40" t="s">
        <v>9122</v>
      </c>
      <c r="B1990" s="78" t="s">
        <v>3043</v>
      </c>
    </row>
    <row r="1991" spans="1:2" ht="15.75" customHeight="1">
      <c r="A1991" s="40" t="s">
        <v>9127</v>
      </c>
      <c r="B1991" s="78" t="s">
        <v>3043</v>
      </c>
    </row>
    <row r="1992" spans="1:2" ht="15.75" customHeight="1">
      <c r="A1992" s="40" t="s">
        <v>9132</v>
      </c>
      <c r="B1992" s="78" t="s">
        <v>3043</v>
      </c>
    </row>
    <row r="1993" spans="1:2" ht="15.75" customHeight="1">
      <c r="A1993" s="40" t="s">
        <v>9138</v>
      </c>
      <c r="B1993" s="78" t="s">
        <v>3043</v>
      </c>
    </row>
    <row r="1994" spans="1:2" ht="15.75" customHeight="1">
      <c r="A1994" s="40" t="s">
        <v>9192</v>
      </c>
      <c r="B1994" s="78" t="s">
        <v>8932</v>
      </c>
    </row>
    <row r="1995" spans="1:2" ht="15.75" customHeight="1">
      <c r="A1995" s="40" t="s">
        <v>9195</v>
      </c>
      <c r="B1995" s="78" t="s">
        <v>8932</v>
      </c>
    </row>
    <row r="1996" spans="1:2" ht="15.75" customHeight="1">
      <c r="A1996" s="40" t="s">
        <v>9200</v>
      </c>
      <c r="B1996" s="78" t="s">
        <v>8932</v>
      </c>
    </row>
    <row r="1997" spans="1:2" ht="15.75" customHeight="1">
      <c r="A1997" s="40" t="s">
        <v>9206</v>
      </c>
      <c r="B1997" s="78" t="s">
        <v>8932</v>
      </c>
    </row>
    <row r="1998" spans="1:2" ht="15.75" customHeight="1">
      <c r="A1998" s="40" t="s">
        <v>9213</v>
      </c>
      <c r="B1998" s="78" t="s">
        <v>8932</v>
      </c>
    </row>
    <row r="1999" spans="1:2" ht="15.75" customHeight="1">
      <c r="A1999" s="40" t="s">
        <v>9218</v>
      </c>
      <c r="B1999" s="78" t="s">
        <v>3043</v>
      </c>
    </row>
    <row r="2000" spans="1:2" ht="15.75" customHeight="1">
      <c r="A2000" s="40" t="s">
        <v>9224</v>
      </c>
      <c r="B2000" s="78" t="s">
        <v>3043</v>
      </c>
    </row>
    <row r="2001" spans="1:13" ht="15.75" customHeight="1">
      <c r="A2001" s="40" t="s">
        <v>9233</v>
      </c>
      <c r="B2001" s="78" t="s">
        <v>3043</v>
      </c>
    </row>
    <row r="2002" spans="1:13" ht="15.75" customHeight="1">
      <c r="A2002" s="40" t="s">
        <v>9237</v>
      </c>
      <c r="B2002" s="78" t="s">
        <v>3043</v>
      </c>
    </row>
    <row r="2003" spans="1:13" ht="15.75" customHeight="1">
      <c r="A2003" s="40" t="s">
        <v>9242</v>
      </c>
      <c r="B2003" s="78" t="s">
        <v>3043</v>
      </c>
    </row>
    <row r="2004" spans="1:13" ht="15.75" customHeight="1">
      <c r="A2004" s="40" t="s">
        <v>9247</v>
      </c>
      <c r="B2004" s="78" t="s">
        <v>8932</v>
      </c>
    </row>
    <row r="2005" spans="1:13" ht="15.75" customHeight="1">
      <c r="A2005" s="40" t="s">
        <v>9058</v>
      </c>
      <c r="B2005" s="78" t="s">
        <v>8932</v>
      </c>
    </row>
    <row r="2006" spans="1:13" ht="15.75" customHeight="1">
      <c r="A2006" s="40" t="s">
        <v>9323</v>
      </c>
      <c r="B2006" s="78" t="s">
        <v>1281</v>
      </c>
      <c r="D2006" s="415" t="s">
        <v>9407</v>
      </c>
      <c r="G2006" s="41" t="s">
        <v>9410</v>
      </c>
      <c r="L2006" s="80" t="s">
        <v>9414</v>
      </c>
      <c r="M2006" s="80" t="s">
        <v>9413</v>
      </c>
    </row>
    <row r="2007" spans="1:13" ht="15.75" customHeight="1">
      <c r="A2007" s="40"/>
      <c r="B2007" s="78" t="s">
        <v>2740</v>
      </c>
      <c r="D2007" s="80" t="s">
        <v>9408</v>
      </c>
      <c r="G2007" s="41" t="s">
        <v>9411</v>
      </c>
      <c r="L2007" s="80" t="s">
        <v>8854</v>
      </c>
      <c r="M2007" s="80" t="s">
        <v>9413</v>
      </c>
    </row>
    <row r="2008" spans="1:13" ht="15.75" customHeight="1">
      <c r="A2008" s="40"/>
      <c r="B2008" s="78" t="s">
        <v>1029</v>
      </c>
      <c r="D2008" s="80" t="s">
        <v>9409</v>
      </c>
      <c r="G2008" s="41" t="s">
        <v>9412</v>
      </c>
      <c r="L2008" s="80" t="s">
        <v>3058</v>
      </c>
      <c r="M2008" s="80" t="s">
        <v>9413</v>
      </c>
    </row>
    <row r="2009" spans="1:13" ht="15.75" customHeight="1">
      <c r="A2009" s="40" t="s">
        <v>9330</v>
      </c>
    </row>
    <row r="2010" spans="1:13" ht="15.75" customHeight="1">
      <c r="A2010" s="40" t="s">
        <v>9334</v>
      </c>
      <c r="B2010" s="78" t="s">
        <v>3043</v>
      </c>
    </row>
    <row r="2011" spans="1:13" ht="15.75" customHeight="1">
      <c r="A2011" s="40" t="s">
        <v>9337</v>
      </c>
      <c r="B2011" s="78" t="s">
        <v>8932</v>
      </c>
    </row>
    <row r="2012" spans="1:13" ht="15.75" customHeight="1">
      <c r="A2012" s="40" t="s">
        <v>9342</v>
      </c>
      <c r="B2012" s="78" t="s">
        <v>3043</v>
      </c>
    </row>
    <row r="2013" spans="1:13" ht="15.75" customHeight="1">
      <c r="A2013" s="40" t="s">
        <v>1472</v>
      </c>
      <c r="B2013" s="78" t="s">
        <v>3043</v>
      </c>
    </row>
    <row r="2014" spans="1:13" ht="15.75" customHeight="1">
      <c r="A2014" s="40" t="s">
        <v>9351</v>
      </c>
      <c r="B2014" s="78" t="s">
        <v>8932</v>
      </c>
    </row>
    <row r="2015" spans="1:13" ht="15.75" customHeight="1">
      <c r="A2015" s="40" t="s">
        <v>9360</v>
      </c>
      <c r="B2015" s="78" t="s">
        <v>3043</v>
      </c>
    </row>
    <row r="2016" spans="1:13" ht="15.75" customHeight="1">
      <c r="A2016" s="40" t="s">
        <v>500</v>
      </c>
      <c r="B2016" s="78" t="s">
        <v>3043</v>
      </c>
    </row>
    <row r="2017" spans="1:13" ht="15.75" customHeight="1">
      <c r="A2017" s="40" t="s">
        <v>9369</v>
      </c>
      <c r="B2017" s="78" t="s">
        <v>3043</v>
      </c>
    </row>
    <row r="2018" spans="1:13" ht="15.75" customHeight="1">
      <c r="A2018" s="40" t="s">
        <v>574</v>
      </c>
      <c r="B2018" s="78" t="s">
        <v>8932</v>
      </c>
    </row>
    <row r="2019" spans="1:13" ht="15.75" customHeight="1">
      <c r="A2019" s="40" t="s">
        <v>9377</v>
      </c>
      <c r="B2019" s="78" t="s">
        <v>3043</v>
      </c>
    </row>
    <row r="2020" spans="1:13" ht="15.75" customHeight="1">
      <c r="A2020" s="40" t="s">
        <v>9384</v>
      </c>
      <c r="B2020" s="78" t="s">
        <v>3043</v>
      </c>
    </row>
    <row r="2021" spans="1:13" ht="15.75" customHeight="1">
      <c r="A2021" s="40" t="s">
        <v>9518</v>
      </c>
      <c r="B2021" s="78" t="s">
        <v>3043</v>
      </c>
    </row>
    <row r="2022" spans="1:13" ht="15.75" customHeight="1">
      <c r="A2022" s="40" t="s">
        <v>9523</v>
      </c>
      <c r="B2022" s="78" t="s">
        <v>3043</v>
      </c>
    </row>
    <row r="2023" spans="1:13" ht="15.75" customHeight="1">
      <c r="A2023" s="40" t="s">
        <v>9527</v>
      </c>
      <c r="B2023" s="78" t="s">
        <v>3043</v>
      </c>
    </row>
    <row r="2024" spans="1:13" ht="15.75" customHeight="1">
      <c r="A2024" s="40" t="s">
        <v>9532</v>
      </c>
      <c r="B2024" s="78" t="s">
        <v>3043</v>
      </c>
      <c r="F2024" s="41"/>
    </row>
    <row r="2025" spans="1:13" ht="15.75" customHeight="1">
      <c r="A2025" s="40" t="s">
        <v>9539</v>
      </c>
      <c r="B2025" s="78" t="s">
        <v>1281</v>
      </c>
      <c r="D2025">
        <v>720</v>
      </c>
      <c r="F2025" s="41" t="s">
        <v>9608</v>
      </c>
      <c r="M2025" s="80" t="s">
        <v>9613</v>
      </c>
    </row>
    <row r="2026" spans="1:13" ht="15.75" customHeight="1">
      <c r="A2026" s="40"/>
      <c r="B2026" s="78" t="s">
        <v>2740</v>
      </c>
      <c r="D2026">
        <v>3020</v>
      </c>
      <c r="F2026" s="41" t="s">
        <v>9609</v>
      </c>
      <c r="M2026" s="80" t="s">
        <v>9614</v>
      </c>
    </row>
    <row r="2027" spans="1:13" ht="15.75" customHeight="1">
      <c r="A2027" s="40"/>
      <c r="B2027" s="78" t="s">
        <v>1029</v>
      </c>
      <c r="D2027">
        <v>1750</v>
      </c>
      <c r="F2027" s="41" t="s">
        <v>1563</v>
      </c>
      <c r="M2027" s="80" t="s">
        <v>9613</v>
      </c>
    </row>
    <row r="2028" spans="1:13" ht="15.75" customHeight="1">
      <c r="A2028" s="40"/>
      <c r="B2028" s="78" t="s">
        <v>1153</v>
      </c>
      <c r="D2028">
        <v>1070</v>
      </c>
      <c r="F2028" s="41" t="s">
        <v>9610</v>
      </c>
      <c r="M2028" s="80" t="s">
        <v>9614</v>
      </c>
    </row>
    <row r="2029" spans="1:13" ht="15.75" customHeight="1">
      <c r="A2029" s="40"/>
      <c r="B2029" s="78" t="s">
        <v>1025</v>
      </c>
      <c r="D2029">
        <v>2970</v>
      </c>
      <c r="F2029" s="41" t="s">
        <v>1557</v>
      </c>
      <c r="M2029" s="80" t="s">
        <v>9613</v>
      </c>
    </row>
    <row r="2030" spans="1:13" ht="15.75" customHeight="1">
      <c r="A2030" s="40"/>
      <c r="B2030" s="78" t="s">
        <v>1009</v>
      </c>
      <c r="D2030">
        <v>3400</v>
      </c>
      <c r="F2030" s="41" t="s">
        <v>9611</v>
      </c>
      <c r="M2030" s="80" t="s">
        <v>9615</v>
      </c>
    </row>
    <row r="2031" spans="1:13" ht="15.75" customHeight="1">
      <c r="A2031" s="40"/>
      <c r="B2031" s="78" t="s">
        <v>892</v>
      </c>
      <c r="D2031">
        <v>2580</v>
      </c>
      <c r="F2031" s="41" t="s">
        <v>9612</v>
      </c>
    </row>
    <row r="2032" spans="1:13" ht="15.75" customHeight="1">
      <c r="A2032" s="40" t="s">
        <v>9543</v>
      </c>
      <c r="B2032" s="78" t="s">
        <v>3043</v>
      </c>
    </row>
    <row r="2033" spans="1:8" ht="15.75" customHeight="1">
      <c r="A2033" s="40" t="s">
        <v>9551</v>
      </c>
      <c r="B2033" s="78" t="s">
        <v>3043</v>
      </c>
    </row>
    <row r="2034" spans="1:8" ht="15.75" customHeight="1">
      <c r="A2034" s="40" t="s">
        <v>9527</v>
      </c>
      <c r="B2034" s="78" t="s">
        <v>3043</v>
      </c>
    </row>
    <row r="2035" spans="1:8" ht="15.75" customHeight="1">
      <c r="A2035" s="40" t="s">
        <v>9559</v>
      </c>
      <c r="B2035" s="78" t="s">
        <v>3043</v>
      </c>
    </row>
    <row r="2036" spans="1:8" ht="15.75" customHeight="1">
      <c r="A2036" s="40" t="s">
        <v>9575</v>
      </c>
      <c r="B2036" s="78" t="s">
        <v>3043</v>
      </c>
    </row>
    <row r="2037" spans="1:8" ht="15.75" customHeight="1">
      <c r="A2037" s="40" t="s">
        <v>9570</v>
      </c>
      <c r="B2037" s="78" t="s">
        <v>3043</v>
      </c>
    </row>
    <row r="2038" spans="1:8" ht="15.75" customHeight="1">
      <c r="A2038" s="40" t="s">
        <v>9642</v>
      </c>
      <c r="B2038" s="78" t="s">
        <v>3043</v>
      </c>
    </row>
    <row r="2039" spans="1:8" ht="15.75" customHeight="1">
      <c r="A2039" s="40" t="s">
        <v>9651</v>
      </c>
      <c r="B2039" s="78" t="s">
        <v>3043</v>
      </c>
    </row>
    <row r="2040" spans="1:8" ht="15.75" customHeight="1">
      <c r="A2040" s="40" t="s">
        <v>9195</v>
      </c>
      <c r="B2040" s="78" t="s">
        <v>3043</v>
      </c>
    </row>
    <row r="2041" spans="1:8" ht="15.75" customHeight="1">
      <c r="A2041" s="40" t="s">
        <v>9674</v>
      </c>
      <c r="B2041" s="78" t="s">
        <v>3043</v>
      </c>
    </row>
    <row r="2042" spans="1:8" ht="15.75" customHeight="1">
      <c r="A2042" s="40" t="s">
        <v>9680</v>
      </c>
      <c r="D2042" s="80" t="s">
        <v>9747</v>
      </c>
    </row>
    <row r="2043" spans="1:8" ht="15.75" customHeight="1">
      <c r="A2043" s="40" t="s">
        <v>9686</v>
      </c>
      <c r="B2043" s="78" t="s">
        <v>759</v>
      </c>
      <c r="E2043" s="367"/>
    </row>
    <row r="2044" spans="1:8" ht="15.75" customHeight="1">
      <c r="A2044" s="40" t="s">
        <v>9692</v>
      </c>
      <c r="E2044" s="367">
        <v>67823</v>
      </c>
    </row>
    <row r="2045" spans="1:8" ht="15.75" customHeight="1">
      <c r="A2045" s="40" t="s">
        <v>9702</v>
      </c>
      <c r="B2045" s="78"/>
      <c r="H2045" s="80" t="s">
        <v>1960</v>
      </c>
    </row>
    <row r="2046" spans="1:8" ht="15.75" customHeight="1">
      <c r="A2046" s="40" t="s">
        <v>9706</v>
      </c>
      <c r="B2046" s="78" t="s">
        <v>759</v>
      </c>
    </row>
    <row r="2047" spans="1:8" ht="15.75" customHeight="1">
      <c r="A2047" s="40" t="s">
        <v>626</v>
      </c>
      <c r="B2047" s="78" t="s">
        <v>759</v>
      </c>
    </row>
    <row r="2048" spans="1:8" ht="15.75" customHeight="1">
      <c r="A2048" s="40" t="s">
        <v>9718</v>
      </c>
      <c r="C2048" t="s">
        <v>9770</v>
      </c>
      <c r="D2048">
        <v>550</v>
      </c>
      <c r="G2048" s="41" t="s">
        <v>2648</v>
      </c>
    </row>
    <row r="2049" spans="1:7" ht="15.75" customHeight="1">
      <c r="A2049" s="40" t="s">
        <v>9718</v>
      </c>
      <c r="C2049" t="s">
        <v>9771</v>
      </c>
      <c r="D2049">
        <v>1800</v>
      </c>
      <c r="G2049" s="41" t="s">
        <v>814</v>
      </c>
    </row>
    <row r="2050" spans="1:7" ht="15.75" customHeight="1">
      <c r="A2050" s="40" t="s">
        <v>9718</v>
      </c>
      <c r="C2050" t="s">
        <v>9772</v>
      </c>
      <c r="D2050" s="168" t="s">
        <v>9769</v>
      </c>
      <c r="G2050" s="41" t="s">
        <v>9773</v>
      </c>
    </row>
    <row r="2051" spans="1:7" ht="15.75" customHeight="1">
      <c r="A2051" s="40" t="s">
        <v>9718</v>
      </c>
      <c r="C2051" t="s">
        <v>9774</v>
      </c>
      <c r="D2051">
        <v>1280</v>
      </c>
      <c r="G2051" s="41" t="s">
        <v>2473</v>
      </c>
    </row>
    <row r="2052" spans="1:7" ht="15.75" customHeight="1">
      <c r="A2052" s="40" t="s">
        <v>9718</v>
      </c>
      <c r="C2052" s="131" t="s">
        <v>9775</v>
      </c>
      <c r="D2052">
        <v>1800</v>
      </c>
      <c r="G2052" s="41" t="s">
        <v>2533</v>
      </c>
    </row>
    <row r="2053" spans="1:7" ht="15.75" customHeight="1">
      <c r="A2053" s="40" t="s">
        <v>9718</v>
      </c>
      <c r="C2053" t="s">
        <v>9776</v>
      </c>
      <c r="D2053">
        <v>1960</v>
      </c>
      <c r="G2053" s="41" t="s">
        <v>1054</v>
      </c>
    </row>
    <row r="2054" spans="1:7" ht="15.75" customHeight="1">
      <c r="A2054" s="40" t="s">
        <v>9723</v>
      </c>
      <c r="B2054" s="78" t="s">
        <v>1281</v>
      </c>
      <c r="D2054">
        <v>2330</v>
      </c>
      <c r="G2054" s="41" t="s">
        <v>2493</v>
      </c>
    </row>
    <row r="2055" spans="1:7" ht="15.75" customHeight="1">
      <c r="A2055" s="40" t="s">
        <v>9723</v>
      </c>
      <c r="B2055" s="78" t="s">
        <v>2740</v>
      </c>
      <c r="D2055">
        <v>1310</v>
      </c>
      <c r="G2055" s="41" t="s">
        <v>2533</v>
      </c>
    </row>
    <row r="2056" spans="1:7" ht="15.75" customHeight="1">
      <c r="A2056" s="40" t="s">
        <v>9723</v>
      </c>
      <c r="B2056" s="78" t="s">
        <v>1029</v>
      </c>
      <c r="D2056">
        <v>1880</v>
      </c>
      <c r="G2056" s="41" t="s">
        <v>677</v>
      </c>
    </row>
    <row r="2057" spans="1:7" ht="15.75" customHeight="1">
      <c r="A2057" s="40" t="s">
        <v>9723</v>
      </c>
      <c r="B2057" s="78" t="s">
        <v>1153</v>
      </c>
      <c r="D2057">
        <v>1960</v>
      </c>
      <c r="G2057" s="41" t="s">
        <v>1054</v>
      </c>
    </row>
    <row r="2058" spans="1:7" ht="15.75" customHeight="1">
      <c r="A2058" s="40" t="s">
        <v>9723</v>
      </c>
      <c r="B2058" s="78" t="s">
        <v>1025</v>
      </c>
      <c r="D2058">
        <v>2020</v>
      </c>
      <c r="G2058" s="41" t="s">
        <v>1054</v>
      </c>
    </row>
    <row r="2059" spans="1:7" ht="15.75" customHeight="1">
      <c r="A2059" s="40" t="s">
        <v>9723</v>
      </c>
      <c r="B2059" s="78" t="s">
        <v>1009</v>
      </c>
      <c r="D2059">
        <v>1785</v>
      </c>
      <c r="G2059" s="41" t="s">
        <v>2041</v>
      </c>
    </row>
    <row r="2060" spans="1:7" ht="15.75" customHeight="1">
      <c r="A2060" s="40" t="s">
        <v>9723</v>
      </c>
      <c r="B2060" s="78" t="s">
        <v>892</v>
      </c>
      <c r="G2060" s="41" t="s">
        <v>2042</v>
      </c>
    </row>
    <row r="2061" spans="1:7" ht="15.75" customHeight="1">
      <c r="A2061" s="40" t="s">
        <v>9723</v>
      </c>
      <c r="B2061" s="78" t="s">
        <v>810</v>
      </c>
      <c r="G2061" s="41" t="s">
        <v>2381</v>
      </c>
    </row>
    <row r="2062" spans="1:7" ht="15.75" customHeight="1">
      <c r="A2062" s="40" t="s">
        <v>9723</v>
      </c>
      <c r="B2062" s="78" t="s">
        <v>1193</v>
      </c>
      <c r="D2062">
        <v>3440</v>
      </c>
      <c r="G2062" s="41" t="s">
        <v>2794</v>
      </c>
    </row>
    <row r="2063" spans="1:7" ht="15.75" customHeight="1">
      <c r="A2063" s="40" t="s">
        <v>9723</v>
      </c>
      <c r="B2063" s="78" t="s">
        <v>1021</v>
      </c>
      <c r="G2063" s="41" t="s">
        <v>2042</v>
      </c>
    </row>
    <row r="2064" spans="1:7" ht="15.75" customHeight="1">
      <c r="A2064" s="40" t="s">
        <v>9723</v>
      </c>
      <c r="B2064" s="78" t="s">
        <v>887</v>
      </c>
    </row>
    <row r="2065" spans="1:16" ht="15.75" customHeight="1">
      <c r="A2065" s="40" t="s">
        <v>9723</v>
      </c>
      <c r="B2065" s="78" t="s">
        <v>1278</v>
      </c>
      <c r="D2065">
        <v>1200</v>
      </c>
      <c r="G2065" s="41" t="s">
        <v>886</v>
      </c>
    </row>
    <row r="2066" spans="1:16" ht="15.75" customHeight="1">
      <c r="A2066" s="40" t="s">
        <v>9723</v>
      </c>
      <c r="B2066" s="78" t="s">
        <v>1497</v>
      </c>
      <c r="G2066" s="41" t="s">
        <v>2042</v>
      </c>
    </row>
    <row r="2067" spans="1:16" ht="15.75" customHeight="1">
      <c r="A2067" s="40" t="s">
        <v>9723</v>
      </c>
      <c r="B2067" s="78" t="s">
        <v>971</v>
      </c>
      <c r="G2067" s="41" t="s">
        <v>2042</v>
      </c>
    </row>
    <row r="2068" spans="1:16" ht="15.75" customHeight="1">
      <c r="A2068" s="40" t="s">
        <v>9723</v>
      </c>
      <c r="B2068" s="78" t="s">
        <v>2744</v>
      </c>
      <c r="D2068">
        <v>2285</v>
      </c>
      <c r="G2068" s="41" t="s">
        <v>2472</v>
      </c>
    </row>
    <row r="2069" spans="1:16" ht="15.75" customHeight="1">
      <c r="A2069" s="40" t="s">
        <v>9723</v>
      </c>
      <c r="B2069" s="78" t="s">
        <v>2745</v>
      </c>
      <c r="H2069" s="80" t="s">
        <v>9780</v>
      </c>
    </row>
    <row r="2070" spans="1:16" ht="15.75" customHeight="1">
      <c r="A2070" s="40" t="s">
        <v>9723</v>
      </c>
      <c r="B2070" s="78" t="s">
        <v>2746</v>
      </c>
      <c r="G2070" s="41" t="s">
        <v>2042</v>
      </c>
    </row>
    <row r="2071" spans="1:16" ht="15.75" customHeight="1">
      <c r="A2071" s="28" t="s">
        <v>9871</v>
      </c>
      <c r="B2071" s="282" t="s">
        <v>759</v>
      </c>
      <c r="N2071" s="28" t="s">
        <v>9850</v>
      </c>
      <c r="O2071" s="28" t="s">
        <v>9852</v>
      </c>
      <c r="P2071" s="28" t="s">
        <v>9851</v>
      </c>
    </row>
    <row r="2072" spans="1:16" ht="15.75" customHeight="1">
      <c r="A2072" s="40" t="s">
        <v>9788</v>
      </c>
      <c r="B2072" s="40">
        <v>1</v>
      </c>
      <c r="D2072">
        <v>1590</v>
      </c>
      <c r="G2072" s="115">
        <v>32</v>
      </c>
      <c r="N2072" t="s">
        <v>9812</v>
      </c>
      <c r="O2072" s="107" t="s">
        <v>2496</v>
      </c>
      <c r="P2072" t="s">
        <v>9811</v>
      </c>
    </row>
    <row r="2073" spans="1:16" ht="15.75" customHeight="1">
      <c r="A2073" s="40" t="s">
        <v>9788</v>
      </c>
      <c r="B2073" s="40">
        <v>2</v>
      </c>
      <c r="D2073">
        <v>2180</v>
      </c>
      <c r="G2073" s="115">
        <v>41</v>
      </c>
      <c r="N2073" t="s">
        <v>9812</v>
      </c>
      <c r="O2073" t="s">
        <v>2496</v>
      </c>
      <c r="P2073" t="s">
        <v>9813</v>
      </c>
    </row>
    <row r="2074" spans="1:16" ht="15.75" customHeight="1">
      <c r="A2074" s="40" t="s">
        <v>9788</v>
      </c>
      <c r="B2074" s="40">
        <v>3</v>
      </c>
      <c r="D2074">
        <v>615</v>
      </c>
      <c r="G2074" s="115">
        <v>25</v>
      </c>
      <c r="N2074" t="s">
        <v>9812</v>
      </c>
      <c r="O2074" t="s">
        <v>2496</v>
      </c>
      <c r="P2074" t="s">
        <v>9814</v>
      </c>
    </row>
    <row r="2075" spans="1:16" ht="15.75" customHeight="1">
      <c r="A2075" s="40" t="s">
        <v>9788</v>
      </c>
      <c r="B2075" s="40">
        <v>4</v>
      </c>
      <c r="D2075">
        <v>1225</v>
      </c>
      <c r="G2075" s="115">
        <v>29</v>
      </c>
      <c r="N2075" t="s">
        <v>9816</v>
      </c>
      <c r="O2075" t="s">
        <v>9815</v>
      </c>
      <c r="P2075" t="s">
        <v>9812</v>
      </c>
    </row>
    <row r="2076" spans="1:16" ht="15.75" customHeight="1">
      <c r="A2076" s="40" t="s">
        <v>9788</v>
      </c>
      <c r="B2076" s="40" t="s">
        <v>9817</v>
      </c>
      <c r="D2076">
        <v>1630</v>
      </c>
      <c r="G2076" s="115">
        <v>31</v>
      </c>
      <c r="N2076" t="s">
        <v>9812</v>
      </c>
      <c r="O2076" t="s">
        <v>2496</v>
      </c>
      <c r="P2076" t="s">
        <v>9818</v>
      </c>
    </row>
    <row r="2077" spans="1:16" ht="15.75" customHeight="1">
      <c r="A2077" s="40" t="s">
        <v>9788</v>
      </c>
      <c r="B2077" s="40" t="s">
        <v>9819</v>
      </c>
      <c r="D2077">
        <v>1440</v>
      </c>
      <c r="G2077" s="115">
        <v>31</v>
      </c>
      <c r="N2077" t="s">
        <v>9812</v>
      </c>
      <c r="O2077" t="s">
        <v>2496</v>
      </c>
      <c r="P2077" t="s">
        <v>9820</v>
      </c>
    </row>
    <row r="2078" spans="1:16" ht="15.75" customHeight="1">
      <c r="A2078" s="40" t="s">
        <v>9788</v>
      </c>
      <c r="B2078" s="40">
        <v>7</v>
      </c>
      <c r="D2078">
        <v>2570</v>
      </c>
      <c r="G2078" s="115">
        <v>36</v>
      </c>
      <c r="N2078" t="s">
        <v>9812</v>
      </c>
      <c r="O2078" t="s">
        <v>9815</v>
      </c>
      <c r="P2078" t="s">
        <v>9821</v>
      </c>
    </row>
    <row r="2079" spans="1:16" ht="15.75" customHeight="1">
      <c r="A2079" s="40" t="s">
        <v>9788</v>
      </c>
      <c r="B2079" s="40">
        <v>8</v>
      </c>
      <c r="D2079">
        <v>2130</v>
      </c>
      <c r="G2079" s="115">
        <v>34</v>
      </c>
      <c r="N2079" t="s">
        <v>9812</v>
      </c>
      <c r="O2079" t="s">
        <v>9815</v>
      </c>
      <c r="P2079" t="s">
        <v>9822</v>
      </c>
    </row>
    <row r="2080" spans="1:16" ht="15.75" customHeight="1">
      <c r="A2080" s="40" t="s">
        <v>9788</v>
      </c>
      <c r="B2080" s="40">
        <v>9</v>
      </c>
      <c r="D2080">
        <v>1700</v>
      </c>
      <c r="G2080" s="115">
        <v>33</v>
      </c>
      <c r="N2080" t="s">
        <v>9812</v>
      </c>
      <c r="O2080" t="s">
        <v>2496</v>
      </c>
      <c r="P2080" t="s">
        <v>3622</v>
      </c>
    </row>
    <row r="2081" spans="1:16" ht="15.75" customHeight="1">
      <c r="A2081" s="40" t="s">
        <v>9788</v>
      </c>
      <c r="B2081" s="40">
        <v>10</v>
      </c>
      <c r="D2081">
        <v>1950</v>
      </c>
      <c r="G2081" s="115">
        <v>31</v>
      </c>
      <c r="N2081" t="s">
        <v>9823</v>
      </c>
      <c r="O2081" t="s">
        <v>9815</v>
      </c>
      <c r="P2081" t="s">
        <v>9812</v>
      </c>
    </row>
    <row r="2082" spans="1:16" ht="15.75" customHeight="1">
      <c r="A2082" s="40" t="s">
        <v>9788</v>
      </c>
      <c r="B2082" s="40">
        <v>11</v>
      </c>
      <c r="D2082" t="s">
        <v>2366</v>
      </c>
      <c r="G2082" s="115">
        <v>34</v>
      </c>
      <c r="N2082" t="s">
        <v>9824</v>
      </c>
      <c r="O2082" t="s">
        <v>9815</v>
      </c>
      <c r="P2082" t="s">
        <v>9812</v>
      </c>
    </row>
    <row r="2083" spans="1:16" ht="15.75" customHeight="1">
      <c r="A2083" s="40" t="s">
        <v>9788</v>
      </c>
      <c r="B2083" s="40">
        <v>12</v>
      </c>
      <c r="D2083" t="s">
        <v>2366</v>
      </c>
      <c r="G2083" s="115">
        <v>34</v>
      </c>
      <c r="N2083" t="s">
        <v>9824</v>
      </c>
      <c r="O2083" t="s">
        <v>9815</v>
      </c>
      <c r="P2083" t="s">
        <v>9812</v>
      </c>
    </row>
    <row r="2084" spans="1:16" ht="15.75" customHeight="1">
      <c r="A2084" s="40" t="s">
        <v>9788</v>
      </c>
      <c r="B2084" s="40">
        <v>13</v>
      </c>
      <c r="D2084">
        <v>3625</v>
      </c>
      <c r="G2084" s="115">
        <v>39</v>
      </c>
      <c r="N2084" t="s">
        <v>9825</v>
      </c>
      <c r="O2084" t="s">
        <v>9815</v>
      </c>
      <c r="P2084" t="s">
        <v>9812</v>
      </c>
    </row>
    <row r="2085" spans="1:16" ht="15.75" customHeight="1">
      <c r="A2085" s="40" t="s">
        <v>9788</v>
      </c>
      <c r="B2085" s="40">
        <v>14</v>
      </c>
      <c r="D2085">
        <v>2300</v>
      </c>
      <c r="G2085" s="115">
        <v>36</v>
      </c>
      <c r="N2085" t="s">
        <v>9826</v>
      </c>
      <c r="O2085" t="s">
        <v>9815</v>
      </c>
      <c r="P2085" t="s">
        <v>9812</v>
      </c>
    </row>
    <row r="2086" spans="1:16" ht="15.75" customHeight="1">
      <c r="A2086" s="40" t="s">
        <v>9788</v>
      </c>
      <c r="B2086" s="40">
        <v>15</v>
      </c>
      <c r="D2086">
        <v>1550</v>
      </c>
      <c r="G2086" s="115">
        <v>34</v>
      </c>
      <c r="N2086" t="s">
        <v>9827</v>
      </c>
      <c r="O2086" t="s">
        <v>9815</v>
      </c>
      <c r="P2086" t="s">
        <v>9812</v>
      </c>
    </row>
    <row r="2087" spans="1:16" ht="15.75" customHeight="1">
      <c r="A2087" s="40" t="s">
        <v>9788</v>
      </c>
      <c r="B2087" s="40">
        <v>16</v>
      </c>
      <c r="D2087">
        <v>2530</v>
      </c>
      <c r="G2087" s="115">
        <v>35</v>
      </c>
      <c r="N2087" t="s">
        <v>9816</v>
      </c>
      <c r="O2087" t="s">
        <v>9815</v>
      </c>
      <c r="P2087" t="s">
        <v>9812</v>
      </c>
    </row>
    <row r="2088" spans="1:16" ht="15.75" customHeight="1">
      <c r="A2088" s="40" t="s">
        <v>9788</v>
      </c>
      <c r="B2088" s="40">
        <v>17</v>
      </c>
      <c r="D2088">
        <v>1460</v>
      </c>
      <c r="G2088" s="115">
        <v>31</v>
      </c>
      <c r="N2088" t="s">
        <v>9828</v>
      </c>
      <c r="O2088" t="s">
        <v>9815</v>
      </c>
      <c r="P2088" t="s">
        <v>9812</v>
      </c>
    </row>
    <row r="2089" spans="1:16" ht="15.75" customHeight="1">
      <c r="A2089" s="40" t="s">
        <v>9788</v>
      </c>
      <c r="B2089" s="40">
        <v>18</v>
      </c>
      <c r="D2089">
        <v>320</v>
      </c>
      <c r="G2089" s="115">
        <v>20</v>
      </c>
      <c r="N2089" t="s">
        <v>9830</v>
      </c>
      <c r="O2089" t="s">
        <v>2000</v>
      </c>
      <c r="P2089" t="s">
        <v>9829</v>
      </c>
    </row>
    <row r="2090" spans="1:16" ht="15.75" customHeight="1">
      <c r="A2090" s="40" t="s">
        <v>9788</v>
      </c>
      <c r="B2090" s="40">
        <v>19</v>
      </c>
      <c r="D2090">
        <v>762</v>
      </c>
      <c r="G2090" s="115">
        <v>25</v>
      </c>
      <c r="N2090" t="s">
        <v>1933</v>
      </c>
      <c r="O2090" t="s">
        <v>2496</v>
      </c>
      <c r="P2090">
        <v>16</v>
      </c>
    </row>
    <row r="2091" spans="1:16" ht="15.75" customHeight="1">
      <c r="A2091" s="40" t="s">
        <v>9788</v>
      </c>
      <c r="B2091" s="40">
        <v>20</v>
      </c>
      <c r="D2091">
        <v>1174</v>
      </c>
      <c r="G2091" s="115">
        <v>29</v>
      </c>
      <c r="N2091" t="s">
        <v>1933</v>
      </c>
      <c r="O2091" t="s">
        <v>2496</v>
      </c>
      <c r="P2091">
        <v>2</v>
      </c>
    </row>
    <row r="2092" spans="1:16" ht="15.75" customHeight="1">
      <c r="A2092" s="40" t="s">
        <v>9788</v>
      </c>
      <c r="B2092" s="40">
        <v>21</v>
      </c>
      <c r="D2092">
        <v>162</v>
      </c>
      <c r="G2092" s="115">
        <v>19</v>
      </c>
      <c r="N2092" t="s">
        <v>9829</v>
      </c>
      <c r="O2092" t="s">
        <v>2000</v>
      </c>
      <c r="P2092" t="s">
        <v>9829</v>
      </c>
    </row>
    <row r="2093" spans="1:16" ht="15.75" customHeight="1">
      <c r="A2093" s="40" t="s">
        <v>9788</v>
      </c>
      <c r="B2093" s="40">
        <v>22</v>
      </c>
      <c r="D2093">
        <v>760</v>
      </c>
      <c r="G2093" s="115">
        <v>26</v>
      </c>
      <c r="N2093" t="s">
        <v>9812</v>
      </c>
      <c r="O2093" t="s">
        <v>2496</v>
      </c>
      <c r="P2093">
        <v>4</v>
      </c>
    </row>
    <row r="2094" spans="1:16" ht="15.75" customHeight="1">
      <c r="A2094" s="40" t="s">
        <v>9788</v>
      </c>
      <c r="B2094" s="40">
        <v>23</v>
      </c>
      <c r="D2094">
        <v>2000</v>
      </c>
      <c r="G2094" s="115">
        <v>35</v>
      </c>
      <c r="N2094" t="s">
        <v>9812</v>
      </c>
      <c r="O2094" t="s">
        <v>2496</v>
      </c>
      <c r="P2094">
        <v>3</v>
      </c>
    </row>
    <row r="2095" spans="1:16" ht="15.75" customHeight="1">
      <c r="A2095" s="40" t="s">
        <v>9788</v>
      </c>
      <c r="B2095" s="40">
        <v>24</v>
      </c>
      <c r="D2095">
        <v>718</v>
      </c>
      <c r="G2095" s="115">
        <v>27</v>
      </c>
      <c r="N2095" t="s">
        <v>9812</v>
      </c>
      <c r="O2095" t="s">
        <v>9831</v>
      </c>
      <c r="P2095">
        <v>1</v>
      </c>
    </row>
    <row r="2096" spans="1:16" ht="15.75" customHeight="1">
      <c r="A2096" s="40" t="s">
        <v>9788</v>
      </c>
      <c r="B2096" s="40">
        <v>25</v>
      </c>
      <c r="D2096">
        <v>1170</v>
      </c>
      <c r="G2096" s="115">
        <v>30</v>
      </c>
      <c r="N2096" t="s">
        <v>9812</v>
      </c>
      <c r="O2096" t="s">
        <v>2496</v>
      </c>
      <c r="P2096">
        <v>1</v>
      </c>
    </row>
    <row r="2097" spans="1:16" ht="15.75" customHeight="1">
      <c r="A2097" s="40" t="s">
        <v>9788</v>
      </c>
      <c r="B2097" s="40">
        <v>26</v>
      </c>
      <c r="D2097" t="s">
        <v>9824</v>
      </c>
      <c r="G2097" s="115">
        <v>33</v>
      </c>
      <c r="N2097" t="s">
        <v>9829</v>
      </c>
      <c r="O2097" t="s">
        <v>2496</v>
      </c>
      <c r="P2097" t="s">
        <v>9829</v>
      </c>
    </row>
    <row r="2098" spans="1:16" ht="15.75" customHeight="1">
      <c r="A2098" s="40" t="s">
        <v>9788</v>
      </c>
      <c r="B2098" s="40">
        <v>27</v>
      </c>
      <c r="D2098">
        <v>1100</v>
      </c>
      <c r="G2098" s="115" t="s">
        <v>9832</v>
      </c>
      <c r="N2098" t="s">
        <v>9829</v>
      </c>
      <c r="O2098" t="s">
        <v>2496</v>
      </c>
      <c r="P2098" t="s">
        <v>9829</v>
      </c>
    </row>
    <row r="2099" spans="1:16" ht="15.75" customHeight="1">
      <c r="A2099" s="40" t="s">
        <v>9788</v>
      </c>
      <c r="B2099" s="40">
        <v>28</v>
      </c>
      <c r="D2099" t="s">
        <v>9833</v>
      </c>
      <c r="G2099" s="115" t="s">
        <v>1242</v>
      </c>
      <c r="N2099" t="s">
        <v>9812</v>
      </c>
      <c r="O2099" t="s">
        <v>9831</v>
      </c>
      <c r="P2099">
        <v>4.3</v>
      </c>
    </row>
    <row r="2100" spans="1:16" ht="15.75" customHeight="1">
      <c r="A2100" s="40" t="s">
        <v>9788</v>
      </c>
      <c r="B2100" s="40">
        <v>29</v>
      </c>
      <c r="D2100" t="s">
        <v>9834</v>
      </c>
      <c r="G2100" s="115" t="s">
        <v>1529</v>
      </c>
      <c r="N2100" t="s">
        <v>9812</v>
      </c>
      <c r="O2100" t="s">
        <v>9831</v>
      </c>
      <c r="P2100">
        <v>60</v>
      </c>
    </row>
    <row r="2101" spans="1:16" ht="15.75" customHeight="1">
      <c r="A2101" s="40" t="s">
        <v>9788</v>
      </c>
      <c r="B2101" s="40">
        <v>30</v>
      </c>
      <c r="D2101" t="s">
        <v>9836</v>
      </c>
      <c r="G2101" s="115" t="s">
        <v>9835</v>
      </c>
      <c r="N2101" t="s">
        <v>9812</v>
      </c>
      <c r="O2101" t="s">
        <v>1924</v>
      </c>
      <c r="P2101">
        <v>32</v>
      </c>
    </row>
    <row r="2102" spans="1:16" ht="15.75" customHeight="1">
      <c r="A2102" s="40" t="s">
        <v>9788</v>
      </c>
      <c r="B2102" s="40">
        <v>31</v>
      </c>
      <c r="D2102">
        <v>1680</v>
      </c>
      <c r="G2102" s="115" t="s">
        <v>1020</v>
      </c>
      <c r="N2102" t="s">
        <v>9828</v>
      </c>
      <c r="O2102" t="s">
        <v>9831</v>
      </c>
      <c r="P2102" t="s">
        <v>9812</v>
      </c>
    </row>
    <row r="2103" spans="1:16" ht="15.75" customHeight="1">
      <c r="A2103" s="40" t="s">
        <v>9788</v>
      </c>
      <c r="B2103" s="40">
        <v>32</v>
      </c>
      <c r="D2103">
        <v>1220</v>
      </c>
      <c r="G2103" s="115" t="s">
        <v>2434</v>
      </c>
      <c r="N2103" t="s">
        <v>9828</v>
      </c>
      <c r="O2103" t="s">
        <v>1924</v>
      </c>
      <c r="P2103" t="s">
        <v>9812</v>
      </c>
    </row>
    <row r="2104" spans="1:16" ht="15.75" customHeight="1">
      <c r="A2104" s="40" t="s">
        <v>9788</v>
      </c>
      <c r="B2104" s="40">
        <v>33</v>
      </c>
      <c r="D2104">
        <v>2280</v>
      </c>
      <c r="G2104" s="115" t="s">
        <v>2364</v>
      </c>
      <c r="N2104" t="s">
        <v>9837</v>
      </c>
      <c r="O2104" t="s">
        <v>9831</v>
      </c>
      <c r="P2104" t="s">
        <v>9812</v>
      </c>
    </row>
    <row r="2105" spans="1:16" ht="15.75" customHeight="1">
      <c r="A2105" s="40" t="s">
        <v>9788</v>
      </c>
      <c r="B2105" s="40">
        <v>34</v>
      </c>
      <c r="D2105">
        <v>2060</v>
      </c>
      <c r="G2105" s="115" t="s">
        <v>1506</v>
      </c>
      <c r="N2105" t="s">
        <v>9812</v>
      </c>
      <c r="O2105" t="s">
        <v>9831</v>
      </c>
      <c r="P2105">
        <v>50</v>
      </c>
    </row>
    <row r="2106" spans="1:16" ht="15.75" customHeight="1">
      <c r="A2106" s="40" t="s">
        <v>9788</v>
      </c>
      <c r="B2106" s="40">
        <v>35</v>
      </c>
      <c r="D2106">
        <v>2010</v>
      </c>
      <c r="G2106" s="115" t="s">
        <v>1020</v>
      </c>
      <c r="N2106" t="s">
        <v>9838</v>
      </c>
      <c r="O2106" t="s">
        <v>1924</v>
      </c>
      <c r="P2106" t="s">
        <v>9812</v>
      </c>
    </row>
    <row r="2107" spans="1:16" ht="15.75" customHeight="1">
      <c r="A2107" s="40" t="s">
        <v>9788</v>
      </c>
      <c r="B2107" s="40">
        <v>36</v>
      </c>
      <c r="D2107">
        <v>2780</v>
      </c>
      <c r="G2107" s="115" t="s">
        <v>2364</v>
      </c>
      <c r="N2107" t="s">
        <v>9816</v>
      </c>
      <c r="O2107" t="s">
        <v>1924</v>
      </c>
      <c r="P2107" t="s">
        <v>9812</v>
      </c>
    </row>
    <row r="2108" spans="1:16" ht="15.75" customHeight="1">
      <c r="A2108" s="40" t="s">
        <v>9788</v>
      </c>
      <c r="B2108" s="40">
        <v>37</v>
      </c>
      <c r="D2108">
        <v>1364</v>
      </c>
      <c r="G2108" s="115">
        <v>32</v>
      </c>
      <c r="N2108" t="s">
        <v>9837</v>
      </c>
      <c r="O2108" t="s">
        <v>9831</v>
      </c>
      <c r="P2108" t="s">
        <v>9812</v>
      </c>
    </row>
    <row r="2109" spans="1:16" ht="15.75" customHeight="1">
      <c r="A2109" s="40" t="s">
        <v>9788</v>
      </c>
      <c r="B2109" s="40">
        <v>38</v>
      </c>
      <c r="D2109">
        <v>700</v>
      </c>
      <c r="G2109" s="115" t="s">
        <v>894</v>
      </c>
      <c r="N2109" t="s">
        <v>9837</v>
      </c>
      <c r="O2109" t="s">
        <v>9831</v>
      </c>
      <c r="P2109" t="s">
        <v>9812</v>
      </c>
    </row>
    <row r="2110" spans="1:16" ht="15.75" customHeight="1">
      <c r="A2110" s="40" t="s">
        <v>9788</v>
      </c>
      <c r="B2110" s="40">
        <v>39</v>
      </c>
      <c r="D2110">
        <v>1890</v>
      </c>
      <c r="G2110" s="115" t="s">
        <v>1042</v>
      </c>
      <c r="N2110" t="s">
        <v>9823</v>
      </c>
      <c r="O2110" t="s">
        <v>9831</v>
      </c>
      <c r="P2110">
        <v>58.07</v>
      </c>
    </row>
    <row r="2111" spans="1:16" ht="15.75" customHeight="1">
      <c r="A2111" s="40" t="s">
        <v>9788</v>
      </c>
      <c r="B2111" s="40">
        <v>40</v>
      </c>
      <c r="D2111">
        <v>1320</v>
      </c>
      <c r="G2111" s="115" t="s">
        <v>1099</v>
      </c>
      <c r="N2111" t="s">
        <v>9828</v>
      </c>
      <c r="O2111" t="s">
        <v>9831</v>
      </c>
      <c r="P2111" t="s">
        <v>9812</v>
      </c>
    </row>
    <row r="2112" spans="1:16" ht="15.75" customHeight="1">
      <c r="A2112" s="40" t="s">
        <v>9788</v>
      </c>
      <c r="B2112" s="40">
        <v>41</v>
      </c>
      <c r="D2112">
        <v>2180</v>
      </c>
      <c r="G2112" s="115" t="s">
        <v>1506</v>
      </c>
      <c r="N2112" t="s">
        <v>9816</v>
      </c>
      <c r="O2112" t="s">
        <v>9831</v>
      </c>
      <c r="P2112" t="s">
        <v>9812</v>
      </c>
    </row>
    <row r="2113" spans="1:16" ht="15.75" customHeight="1">
      <c r="A2113" s="40" t="s">
        <v>9788</v>
      </c>
      <c r="B2113" s="40">
        <v>42</v>
      </c>
      <c r="D2113">
        <v>2550</v>
      </c>
      <c r="G2113" s="115" t="s">
        <v>632</v>
      </c>
      <c r="N2113" t="s">
        <v>9837</v>
      </c>
      <c r="O2113" t="s">
        <v>9831</v>
      </c>
      <c r="P2113" t="s">
        <v>9812</v>
      </c>
    </row>
    <row r="2114" spans="1:16" ht="15.75" customHeight="1">
      <c r="A2114" s="40" t="s">
        <v>9788</v>
      </c>
      <c r="B2114" s="40">
        <v>43</v>
      </c>
      <c r="D2114">
        <v>2020</v>
      </c>
      <c r="G2114" s="115" t="s">
        <v>1454</v>
      </c>
      <c r="N2114" t="s">
        <v>9812</v>
      </c>
      <c r="O2114" t="s">
        <v>1924</v>
      </c>
      <c r="P2114">
        <v>11.7</v>
      </c>
    </row>
    <row r="2115" spans="1:16" ht="15.75" customHeight="1">
      <c r="A2115" s="40" t="s">
        <v>9788</v>
      </c>
      <c r="B2115" s="40">
        <v>44</v>
      </c>
      <c r="D2115">
        <v>1395</v>
      </c>
      <c r="G2115" s="115">
        <v>31</v>
      </c>
      <c r="N2115" t="s">
        <v>9828</v>
      </c>
      <c r="O2115" t="s">
        <v>1924</v>
      </c>
      <c r="P2115" t="s">
        <v>9812</v>
      </c>
    </row>
    <row r="2116" spans="1:16" ht="15.75" customHeight="1">
      <c r="A2116" s="40" t="s">
        <v>9788</v>
      </c>
      <c r="B2116" s="40">
        <v>45</v>
      </c>
      <c r="D2116">
        <v>3150</v>
      </c>
      <c r="G2116" s="115" t="s">
        <v>715</v>
      </c>
      <c r="N2116" t="s">
        <v>9816</v>
      </c>
      <c r="O2116" t="s">
        <v>1924</v>
      </c>
      <c r="P2116" t="s">
        <v>9812</v>
      </c>
    </row>
    <row r="2117" spans="1:16" ht="15.75" customHeight="1">
      <c r="A2117" s="40" t="s">
        <v>9788</v>
      </c>
      <c r="B2117" s="40">
        <v>46</v>
      </c>
      <c r="D2117">
        <v>2775</v>
      </c>
      <c r="G2117" s="115" t="s">
        <v>715</v>
      </c>
      <c r="N2117" t="s">
        <v>9828</v>
      </c>
      <c r="O2117" t="s">
        <v>9831</v>
      </c>
      <c r="P2117" t="s">
        <v>9812</v>
      </c>
    </row>
    <row r="2118" spans="1:16" ht="15.75" customHeight="1">
      <c r="A2118" s="40" t="s">
        <v>9788</v>
      </c>
      <c r="B2118" s="40" t="s">
        <v>9839</v>
      </c>
      <c r="D2118">
        <v>1390</v>
      </c>
      <c r="G2118" s="115" t="s">
        <v>2473</v>
      </c>
      <c r="N2118" t="s">
        <v>9823</v>
      </c>
      <c r="O2118" t="s">
        <v>9831</v>
      </c>
      <c r="P2118" t="s">
        <v>9812</v>
      </c>
    </row>
    <row r="2119" spans="1:16" ht="15.75" customHeight="1">
      <c r="A2119" s="40" t="s">
        <v>9788</v>
      </c>
      <c r="B2119" s="40" t="s">
        <v>9840</v>
      </c>
      <c r="D2119">
        <v>1090</v>
      </c>
      <c r="G2119" s="115" t="s">
        <v>2473</v>
      </c>
      <c r="N2119" t="s">
        <v>9828</v>
      </c>
      <c r="O2119" t="s">
        <v>9831</v>
      </c>
      <c r="P2119" t="s">
        <v>9812</v>
      </c>
    </row>
    <row r="2120" spans="1:16" ht="15.75" customHeight="1">
      <c r="A2120" s="40" t="s">
        <v>9788</v>
      </c>
      <c r="B2120" s="40">
        <v>49</v>
      </c>
      <c r="D2120">
        <v>1930</v>
      </c>
      <c r="G2120" s="115" t="s">
        <v>2528</v>
      </c>
      <c r="N2120" t="s">
        <v>9823</v>
      </c>
      <c r="O2120" t="s">
        <v>9831</v>
      </c>
      <c r="P2120" t="s">
        <v>9812</v>
      </c>
    </row>
    <row r="2121" spans="1:16" ht="15.75" customHeight="1">
      <c r="A2121" s="40" t="s">
        <v>9788</v>
      </c>
      <c r="B2121" s="40">
        <v>50</v>
      </c>
      <c r="D2121">
        <v>1500</v>
      </c>
      <c r="G2121" s="115" t="s">
        <v>1495</v>
      </c>
      <c r="N2121">
        <v>9</v>
      </c>
      <c r="O2121" t="s">
        <v>9831</v>
      </c>
      <c r="P2121" t="s">
        <v>9812</v>
      </c>
    </row>
    <row r="2122" spans="1:16" ht="15.75" customHeight="1">
      <c r="A2122" s="40" t="s">
        <v>9788</v>
      </c>
      <c r="B2122" s="40">
        <v>51</v>
      </c>
      <c r="D2122">
        <v>3050</v>
      </c>
      <c r="G2122" s="115" t="s">
        <v>916</v>
      </c>
      <c r="N2122" t="s">
        <v>9841</v>
      </c>
      <c r="O2122" t="s">
        <v>9831</v>
      </c>
      <c r="P2122" t="s">
        <v>9812</v>
      </c>
    </row>
    <row r="2123" spans="1:16" ht="15.75" customHeight="1">
      <c r="A2123" s="40" t="s">
        <v>9788</v>
      </c>
      <c r="B2123" s="40">
        <v>52</v>
      </c>
      <c r="D2123">
        <v>1734</v>
      </c>
      <c r="G2123" s="115" t="s">
        <v>1495</v>
      </c>
      <c r="N2123" t="s">
        <v>9842</v>
      </c>
      <c r="O2123" t="s">
        <v>9831</v>
      </c>
      <c r="P2123" t="s">
        <v>9812</v>
      </c>
    </row>
    <row r="2124" spans="1:16" ht="15.75" customHeight="1">
      <c r="A2124" s="40" t="s">
        <v>9788</v>
      </c>
      <c r="B2124" s="40">
        <v>53</v>
      </c>
      <c r="D2124">
        <v>2220</v>
      </c>
      <c r="G2124" s="115" t="s">
        <v>2743</v>
      </c>
      <c r="N2124" t="s">
        <v>9843</v>
      </c>
      <c r="O2124" t="s">
        <v>9831</v>
      </c>
      <c r="P2124" t="s">
        <v>9812</v>
      </c>
    </row>
    <row r="2125" spans="1:16" ht="15.75" customHeight="1">
      <c r="A2125" s="40" t="s">
        <v>9788</v>
      </c>
      <c r="B2125" s="40">
        <v>54</v>
      </c>
      <c r="D2125">
        <v>980</v>
      </c>
      <c r="G2125" s="115">
        <v>28</v>
      </c>
      <c r="N2125" t="s">
        <v>9844</v>
      </c>
      <c r="O2125" t="s">
        <v>1924</v>
      </c>
      <c r="P2125" t="s">
        <v>9812</v>
      </c>
    </row>
    <row r="2126" spans="1:16" ht="15.75" customHeight="1">
      <c r="A2126" s="40" t="s">
        <v>9788</v>
      </c>
      <c r="B2126" s="40">
        <v>55</v>
      </c>
      <c r="D2126">
        <v>1450</v>
      </c>
      <c r="G2126" s="115">
        <v>31</v>
      </c>
      <c r="N2126" t="s">
        <v>9844</v>
      </c>
      <c r="O2126" t="s">
        <v>1924</v>
      </c>
      <c r="P2126" t="s">
        <v>9812</v>
      </c>
    </row>
    <row r="2127" spans="1:16" ht="15.75" customHeight="1">
      <c r="A2127" s="40" t="s">
        <v>9788</v>
      </c>
      <c r="B2127" s="40">
        <v>56</v>
      </c>
      <c r="D2127">
        <v>428</v>
      </c>
      <c r="G2127" s="115" t="s">
        <v>9845</v>
      </c>
      <c r="N2127" t="s">
        <v>9829</v>
      </c>
      <c r="O2127" t="s">
        <v>2000</v>
      </c>
      <c r="P2127" t="s">
        <v>9829</v>
      </c>
    </row>
    <row r="2128" spans="1:16" ht="15.75" customHeight="1">
      <c r="A2128" s="40" t="s">
        <v>9788</v>
      </c>
      <c r="B2128" s="40">
        <v>57</v>
      </c>
      <c r="D2128">
        <v>373</v>
      </c>
      <c r="G2128" s="115" t="s">
        <v>2859</v>
      </c>
      <c r="N2128" t="s">
        <v>9829</v>
      </c>
      <c r="O2128" t="s">
        <v>2000</v>
      </c>
      <c r="P2128" t="s">
        <v>9829</v>
      </c>
    </row>
    <row r="2129" spans="1:16" ht="15.75" customHeight="1">
      <c r="A2129" s="40" t="s">
        <v>9788</v>
      </c>
      <c r="B2129" s="40">
        <v>58</v>
      </c>
      <c r="D2129" t="s">
        <v>9846</v>
      </c>
      <c r="G2129" s="115">
        <v>27</v>
      </c>
      <c r="N2129" t="s">
        <v>9837</v>
      </c>
      <c r="O2129" t="s">
        <v>1924</v>
      </c>
      <c r="P2129" t="s">
        <v>9812</v>
      </c>
    </row>
    <row r="2130" spans="1:16" ht="15.75" customHeight="1">
      <c r="A2130" s="40" t="s">
        <v>9788</v>
      </c>
      <c r="B2130" s="40">
        <v>59</v>
      </c>
      <c r="D2130" t="s">
        <v>9848</v>
      </c>
      <c r="G2130" s="115" t="s">
        <v>9847</v>
      </c>
      <c r="N2130" t="s">
        <v>9829</v>
      </c>
      <c r="O2130" t="s">
        <v>2000</v>
      </c>
      <c r="P2130" t="s">
        <v>9829</v>
      </c>
    </row>
    <row r="2131" spans="1:16" ht="15.75" customHeight="1">
      <c r="A2131" s="40" t="s">
        <v>9788</v>
      </c>
      <c r="B2131" s="40">
        <v>60</v>
      </c>
      <c r="D2131">
        <v>1738</v>
      </c>
      <c r="G2131" s="115" t="s">
        <v>1042</v>
      </c>
      <c r="N2131" t="s">
        <v>9849</v>
      </c>
      <c r="O2131" t="s">
        <v>1924</v>
      </c>
      <c r="P2131" t="s">
        <v>9812</v>
      </c>
    </row>
    <row r="2132" spans="1:16" ht="15.75" customHeight="1">
      <c r="A2132" s="40" t="s">
        <v>9788</v>
      </c>
      <c r="B2132" s="40">
        <v>61</v>
      </c>
      <c r="D2132">
        <v>910</v>
      </c>
      <c r="G2132" s="115" t="s">
        <v>2453</v>
      </c>
      <c r="O2132" t="s">
        <v>2496</v>
      </c>
    </row>
    <row r="2133" spans="1:16" ht="15.75" customHeight="1">
      <c r="A2133" s="28" t="s">
        <v>9793</v>
      </c>
      <c r="B2133" s="78" t="s">
        <v>1281</v>
      </c>
      <c r="D2133">
        <v>2740</v>
      </c>
      <c r="G2133" s="115" t="s">
        <v>2039</v>
      </c>
    </row>
    <row r="2134" spans="1:16" ht="15.75" customHeight="1">
      <c r="A2134" s="28" t="s">
        <v>9793</v>
      </c>
      <c r="B2134" s="78" t="s">
        <v>2740</v>
      </c>
      <c r="D2134">
        <v>2580</v>
      </c>
      <c r="G2134" s="115" t="s">
        <v>2124</v>
      </c>
    </row>
    <row r="2135" spans="1:16" ht="15.75" customHeight="1">
      <c r="A2135" s="28" t="s">
        <v>9793</v>
      </c>
      <c r="B2135" s="78" t="s">
        <v>1029</v>
      </c>
      <c r="D2135">
        <v>3695</v>
      </c>
      <c r="G2135" s="115" t="s">
        <v>2039</v>
      </c>
    </row>
    <row r="2136" spans="1:16" ht="15.75" customHeight="1">
      <c r="A2136" s="28" t="s">
        <v>9793</v>
      </c>
      <c r="B2136" s="78" t="s">
        <v>1153</v>
      </c>
      <c r="D2136">
        <v>2600</v>
      </c>
      <c r="G2136" s="115" t="s">
        <v>2040</v>
      </c>
    </row>
    <row r="2137" spans="1:16" ht="15.75" customHeight="1">
      <c r="A2137" s="28" t="s">
        <v>9793</v>
      </c>
      <c r="B2137" s="78" t="s">
        <v>1025</v>
      </c>
      <c r="D2137">
        <v>3050</v>
      </c>
      <c r="G2137" s="115" t="s">
        <v>2196</v>
      </c>
    </row>
    <row r="2138" spans="1:16" ht="15.75" customHeight="1">
      <c r="A2138" s="28" t="s">
        <v>9793</v>
      </c>
      <c r="B2138" s="78" t="s">
        <v>1009</v>
      </c>
      <c r="D2138">
        <v>3570</v>
      </c>
      <c r="G2138" s="115" t="s">
        <v>2393</v>
      </c>
    </row>
    <row r="2139" spans="1:16" ht="15.75" customHeight="1">
      <c r="A2139" s="28" t="s">
        <v>9793</v>
      </c>
      <c r="B2139" s="78" t="s">
        <v>892</v>
      </c>
      <c r="D2139">
        <v>3300</v>
      </c>
      <c r="G2139" s="115" t="s">
        <v>2196</v>
      </c>
    </row>
    <row r="2140" spans="1:16" ht="15.75" customHeight="1">
      <c r="A2140" s="28" t="s">
        <v>9793</v>
      </c>
      <c r="B2140" s="78" t="s">
        <v>810</v>
      </c>
      <c r="D2140">
        <v>4300</v>
      </c>
      <c r="G2140" s="115" t="s">
        <v>1024</v>
      </c>
    </row>
    <row r="2141" spans="1:16" ht="15.75" customHeight="1">
      <c r="A2141" s="28" t="s">
        <v>9793</v>
      </c>
      <c r="B2141" s="78" t="s">
        <v>1193</v>
      </c>
      <c r="D2141">
        <v>2935</v>
      </c>
      <c r="G2141" s="115" t="s">
        <v>2481</v>
      </c>
    </row>
    <row r="2142" spans="1:16" ht="15.75" customHeight="1">
      <c r="A2142" s="28" t="s">
        <v>9797</v>
      </c>
      <c r="B2142" s="78" t="s">
        <v>759</v>
      </c>
    </row>
    <row r="2143" spans="1:16" ht="15.75" customHeight="1">
      <c r="A2143" s="28" t="s">
        <v>9858</v>
      </c>
      <c r="B2143" s="78" t="s">
        <v>759</v>
      </c>
      <c r="H2143">
        <v>2</v>
      </c>
    </row>
    <row r="2144" spans="1:16" ht="15.75" customHeight="1">
      <c r="A2144" s="28" t="s">
        <v>9892</v>
      </c>
      <c r="B2144" s="78" t="s">
        <v>759</v>
      </c>
    </row>
    <row r="2145" spans="1:12" ht="15.75" customHeight="1">
      <c r="A2145" s="335" t="s">
        <v>8624</v>
      </c>
      <c r="D2145" s="21" t="s">
        <v>9893</v>
      </c>
    </row>
    <row r="2146" spans="1:12" ht="15.75" customHeight="1">
      <c r="A2146" s="335" t="s">
        <v>9808</v>
      </c>
      <c r="D2146" s="21" t="s">
        <v>9895</v>
      </c>
    </row>
    <row r="2147" spans="1:12" ht="15.75" customHeight="1">
      <c r="A2147" s="40" t="s">
        <v>9899</v>
      </c>
    </row>
    <row r="2148" spans="1:12" ht="15.75" customHeight="1">
      <c r="A2148" s="40" t="s">
        <v>9905</v>
      </c>
    </row>
    <row r="2149" spans="1:12" ht="15.75" customHeight="1">
      <c r="A2149" s="40" t="s">
        <v>9910</v>
      </c>
    </row>
    <row r="2150" spans="1:12" ht="15.75" customHeight="1">
      <c r="A2150" s="40" t="s">
        <v>9936</v>
      </c>
      <c r="D2150" t="s">
        <v>9940</v>
      </c>
    </row>
    <row r="2151" spans="1:12" ht="15.75" customHeight="1">
      <c r="A2151" s="40" t="s">
        <v>9924</v>
      </c>
    </row>
    <row r="2152" spans="1:12" ht="15.75" customHeight="1">
      <c r="A2152" s="40" t="s">
        <v>9930</v>
      </c>
      <c r="D2152" s="211" t="s">
        <v>9947</v>
      </c>
    </row>
    <row r="2153" spans="1:12" ht="15.75" customHeight="1">
      <c r="A2153" s="40" t="s">
        <v>9952</v>
      </c>
    </row>
    <row r="2154" spans="1:12" ht="15.75" customHeight="1">
      <c r="A2154" s="40" t="s">
        <v>9957</v>
      </c>
      <c r="D2154" t="s">
        <v>9981</v>
      </c>
    </row>
    <row r="2155" spans="1:12" ht="15.75" customHeight="1">
      <c r="A2155" s="40" t="s">
        <v>9965</v>
      </c>
    </row>
    <row r="2156" spans="1:12" ht="15.75" customHeight="1">
      <c r="A2156" s="40" t="s">
        <v>9968</v>
      </c>
      <c r="L2156" t="s">
        <v>9984</v>
      </c>
    </row>
    <row r="2157" spans="1:12" ht="15.75" customHeight="1">
      <c r="A2157" s="40" t="s">
        <v>9973</v>
      </c>
    </row>
    <row r="2158" spans="1:12" ht="15.75" customHeight="1">
      <c r="A2158" s="40" t="s">
        <v>9989</v>
      </c>
      <c r="F2158" s="41"/>
    </row>
    <row r="2159" spans="1:12" ht="15.75" customHeight="1">
      <c r="A2159" s="40" t="s">
        <v>9992</v>
      </c>
      <c r="B2159" s="78" t="s">
        <v>1281</v>
      </c>
      <c r="D2159">
        <v>3405</v>
      </c>
      <c r="F2159" s="41" t="s">
        <v>920</v>
      </c>
      <c r="G2159" s="41" t="s">
        <v>2078</v>
      </c>
    </row>
    <row r="2160" spans="1:12" ht="15.75" customHeight="1">
      <c r="B2160" s="78" t="s">
        <v>2740</v>
      </c>
      <c r="D2160">
        <v>3600</v>
      </c>
      <c r="F2160" s="41" t="s">
        <v>2474</v>
      </c>
      <c r="G2160" s="41" t="s">
        <v>2078</v>
      </c>
    </row>
    <row r="2161" spans="1:9" ht="15.75" customHeight="1">
      <c r="B2161" s="78" t="s">
        <v>1029</v>
      </c>
      <c r="D2161">
        <v>3204</v>
      </c>
      <c r="F2161" s="41" t="s">
        <v>1016</v>
      </c>
      <c r="G2161" s="115">
        <v>40</v>
      </c>
    </row>
    <row r="2162" spans="1:9" ht="15.75" customHeight="1">
      <c r="B2162" s="78" t="s">
        <v>1153</v>
      </c>
      <c r="D2162">
        <v>3220</v>
      </c>
      <c r="F2162" s="41" t="s">
        <v>2472</v>
      </c>
      <c r="G2162" s="41" t="s">
        <v>2151</v>
      </c>
    </row>
    <row r="2163" spans="1:9" ht="15.75" customHeight="1">
      <c r="B2163" s="78" t="s">
        <v>1025</v>
      </c>
      <c r="D2163">
        <v>2410</v>
      </c>
      <c r="F2163" s="115">
        <v>32</v>
      </c>
      <c r="G2163" s="41" t="s">
        <v>2371</v>
      </c>
    </row>
    <row r="2164" spans="1:9" ht="15.75" customHeight="1">
      <c r="B2164" s="78" t="s">
        <v>1009</v>
      </c>
      <c r="D2164">
        <v>2920</v>
      </c>
      <c r="F2164" s="41" t="s">
        <v>1349</v>
      </c>
      <c r="G2164" s="41" t="s">
        <v>2196</v>
      </c>
    </row>
    <row r="2165" spans="1:9" ht="15.75" customHeight="1">
      <c r="A2165" s="40" t="s">
        <v>10001</v>
      </c>
      <c r="D2165" s="80" t="s">
        <v>10014</v>
      </c>
      <c r="G2165" s="41" t="s">
        <v>10015</v>
      </c>
    </row>
    <row r="2166" spans="1:9" ht="15.75" customHeight="1">
      <c r="A2166" s="40" t="s">
        <v>10002</v>
      </c>
    </row>
    <row r="2167" spans="1:9" ht="15.75" customHeight="1">
      <c r="A2167" s="40" t="s">
        <v>10009</v>
      </c>
      <c r="B2167" s="282" t="s">
        <v>2904</v>
      </c>
      <c r="D2167" t="s">
        <v>10026</v>
      </c>
      <c r="F2167" s="115" t="s">
        <v>10024</v>
      </c>
      <c r="G2167" s="115" t="s">
        <v>10025</v>
      </c>
    </row>
    <row r="2168" spans="1:9" ht="15.75" customHeight="1">
      <c r="A2168" s="28" t="s">
        <v>10032</v>
      </c>
      <c r="B2168" s="78" t="s">
        <v>3008</v>
      </c>
      <c r="C2168" s="80" t="s">
        <v>10122</v>
      </c>
      <c r="D2168" s="80" t="s">
        <v>10124</v>
      </c>
      <c r="F2168" s="115">
        <v>33.35</v>
      </c>
      <c r="G2168" s="41" t="s">
        <v>10126</v>
      </c>
    </row>
    <row r="2169" spans="1:9" ht="15.75" customHeight="1">
      <c r="B2169" s="78" t="s">
        <v>2820</v>
      </c>
      <c r="C2169" s="80" t="s">
        <v>10123</v>
      </c>
      <c r="D2169" s="80" t="s">
        <v>10125</v>
      </c>
      <c r="F2169" s="115">
        <v>33.549999999999997</v>
      </c>
      <c r="G2169" s="41" t="s">
        <v>10127</v>
      </c>
    </row>
    <row r="2170" spans="1:9" ht="15.75" customHeight="1">
      <c r="A2170" s="28" t="s">
        <v>10037</v>
      </c>
      <c r="B2170" s="78" t="s">
        <v>1281</v>
      </c>
      <c r="C2170" s="80" t="s">
        <v>2496</v>
      </c>
      <c r="D2170">
        <v>384</v>
      </c>
      <c r="E2170">
        <v>8</v>
      </c>
      <c r="F2170" s="41" t="s">
        <v>10129</v>
      </c>
      <c r="G2170" s="41" t="s">
        <v>2916</v>
      </c>
    </row>
    <row r="2171" spans="1:9" ht="15.75" customHeight="1">
      <c r="A2171" s="110" t="s">
        <v>10137</v>
      </c>
      <c r="B2171" s="78" t="s">
        <v>759</v>
      </c>
    </row>
    <row r="2172" spans="1:9" ht="15.75" customHeight="1">
      <c r="A2172" s="40" t="s">
        <v>852</v>
      </c>
      <c r="B2172" s="78" t="s">
        <v>759</v>
      </c>
    </row>
    <row r="2173" spans="1:9" ht="15.75" customHeight="1">
      <c r="A2173" s="28" t="s">
        <v>10050</v>
      </c>
      <c r="B2173" s="78" t="s">
        <v>1281</v>
      </c>
      <c r="I2173" s="80" t="s">
        <v>2357</v>
      </c>
    </row>
    <row r="2174" spans="1:9" ht="15.75" customHeight="1">
      <c r="B2174" s="78" t="s">
        <v>2740</v>
      </c>
    </row>
    <row r="2175" spans="1:9" ht="15.75" customHeight="1">
      <c r="B2175" s="78" t="s">
        <v>1029</v>
      </c>
    </row>
    <row r="2176" spans="1:9" ht="15.75" customHeight="1">
      <c r="B2176" s="78" t="s">
        <v>1153</v>
      </c>
      <c r="I2176" s="80" t="s">
        <v>2357</v>
      </c>
    </row>
    <row r="2177" spans="1:8" ht="15.75" customHeight="1">
      <c r="B2177" s="78" t="s">
        <v>1025</v>
      </c>
    </row>
    <row r="2178" spans="1:8" ht="15.75" customHeight="1">
      <c r="B2178" s="78" t="s">
        <v>1009</v>
      </c>
    </row>
    <row r="2179" spans="1:8" ht="15.75" customHeight="1">
      <c r="A2179" s="28" t="s">
        <v>10138</v>
      </c>
      <c r="B2179" s="78" t="s">
        <v>10146</v>
      </c>
      <c r="C2179" s="80" t="s">
        <v>10145</v>
      </c>
      <c r="D2179" s="80" t="s">
        <v>10144</v>
      </c>
    </row>
    <row r="2180" spans="1:8" ht="15.75" customHeight="1">
      <c r="B2180" s="78" t="s">
        <v>2817</v>
      </c>
      <c r="C2180" s="80" t="s">
        <v>10147</v>
      </c>
      <c r="D2180" s="80" t="s">
        <v>10148</v>
      </c>
    </row>
    <row r="2181" spans="1:8" ht="15.75" customHeight="1">
      <c r="A2181" s="28" t="s">
        <v>10063</v>
      </c>
      <c r="B2181" s="78" t="s">
        <v>1281</v>
      </c>
      <c r="F2181" s="115">
        <v>26</v>
      </c>
      <c r="G2181" s="115">
        <v>37</v>
      </c>
    </row>
    <row r="2182" spans="1:8" ht="15.75" customHeight="1">
      <c r="B2182" s="78" t="s">
        <v>2740</v>
      </c>
      <c r="F2182" s="115">
        <v>17</v>
      </c>
      <c r="G2182" s="115">
        <v>40</v>
      </c>
    </row>
    <row r="2183" spans="1:8" ht="15.75" customHeight="1">
      <c r="B2183" s="78" t="s">
        <v>1029</v>
      </c>
      <c r="F2183" s="115">
        <v>35</v>
      </c>
      <c r="G2183" s="41" t="s">
        <v>1016</v>
      </c>
    </row>
    <row r="2184" spans="1:8" ht="15.75" customHeight="1">
      <c r="B2184" s="78" t="s">
        <v>1153</v>
      </c>
      <c r="F2184" s="115">
        <v>35</v>
      </c>
      <c r="G2184" s="41" t="s">
        <v>1016</v>
      </c>
    </row>
    <row r="2185" spans="1:8" ht="15.75" customHeight="1">
      <c r="A2185" s="28" t="s">
        <v>10068</v>
      </c>
      <c r="B2185" s="78" t="s">
        <v>759</v>
      </c>
    </row>
    <row r="2186" spans="1:8" ht="15.75" customHeight="1">
      <c r="A2186" s="28" t="s">
        <v>10076</v>
      </c>
      <c r="B2186" s="78" t="s">
        <v>759</v>
      </c>
    </row>
    <row r="2187" spans="1:8" ht="15.75" customHeight="1">
      <c r="A2187" s="28" t="s">
        <v>1431</v>
      </c>
      <c r="B2187" s="282" t="s">
        <v>10159</v>
      </c>
      <c r="C2187" t="s">
        <v>7802</v>
      </c>
      <c r="G2187" s="115" t="s">
        <v>10160</v>
      </c>
    </row>
    <row r="2188" spans="1:8" ht="15.75" customHeight="1">
      <c r="B2188" s="282" t="s">
        <v>2986</v>
      </c>
      <c r="C2188" t="s">
        <v>10161</v>
      </c>
      <c r="G2188" s="115" t="s">
        <v>10162</v>
      </c>
    </row>
    <row r="2189" spans="1:8" ht="15.75" customHeight="1">
      <c r="A2189" s="28" t="s">
        <v>10083</v>
      </c>
      <c r="B2189" s="282" t="s">
        <v>1281</v>
      </c>
      <c r="D2189">
        <v>1480</v>
      </c>
      <c r="E2189">
        <v>5</v>
      </c>
      <c r="F2189" s="115" t="s">
        <v>2026</v>
      </c>
      <c r="G2189" s="115">
        <v>32</v>
      </c>
    </row>
    <row r="2190" spans="1:8" ht="15.75" customHeight="1">
      <c r="B2190" s="282" t="s">
        <v>2740</v>
      </c>
      <c r="D2190">
        <v>1600</v>
      </c>
      <c r="E2190">
        <v>5</v>
      </c>
      <c r="F2190" s="115" t="s">
        <v>2026</v>
      </c>
      <c r="G2190" s="115">
        <v>32</v>
      </c>
    </row>
    <row r="2191" spans="1:8" ht="15.75" customHeight="1">
      <c r="A2191" s="40" t="s">
        <v>10096</v>
      </c>
    </row>
    <row r="2192" spans="1:8" ht="15.75" customHeight="1">
      <c r="A2192" s="40" t="s">
        <v>7935</v>
      </c>
      <c r="H2192">
        <v>29</v>
      </c>
    </row>
    <row r="2193" spans="1:5" ht="15.75" customHeight="1">
      <c r="A2193" s="40" t="s">
        <v>10102</v>
      </c>
      <c r="B2193" s="282" t="s">
        <v>1281</v>
      </c>
      <c r="E2193">
        <v>4</v>
      </c>
    </row>
    <row r="2194" spans="1:5" ht="15.75" customHeight="1">
      <c r="B2194" s="282" t="s">
        <v>2740</v>
      </c>
      <c r="E2194">
        <v>5</v>
      </c>
    </row>
    <row r="2195" spans="1:5" ht="15.75" customHeight="1">
      <c r="B2195" s="282" t="s">
        <v>1029</v>
      </c>
      <c r="E2195">
        <v>6</v>
      </c>
    </row>
    <row r="2196" spans="1:5" ht="15.75" customHeight="1">
      <c r="B2196" s="282" t="s">
        <v>1153</v>
      </c>
      <c r="E2196">
        <v>6</v>
      </c>
    </row>
    <row r="2197" spans="1:5" ht="15.75" customHeight="1">
      <c r="B2197" s="282" t="s">
        <v>1025</v>
      </c>
      <c r="E2197">
        <v>7</v>
      </c>
    </row>
    <row r="2198" spans="1:5" ht="15.75" customHeight="1">
      <c r="B2198" s="282" t="s">
        <v>1009</v>
      </c>
      <c r="E2198">
        <v>7</v>
      </c>
    </row>
    <row r="2199" spans="1:5" ht="15.75" customHeight="1">
      <c r="B2199" s="282" t="s">
        <v>892</v>
      </c>
      <c r="E2199">
        <v>7</v>
      </c>
    </row>
    <row r="2200" spans="1:5" ht="15.75" customHeight="1">
      <c r="B2200" s="282" t="s">
        <v>810</v>
      </c>
      <c r="E2200">
        <v>8</v>
      </c>
    </row>
    <row r="2201" spans="1:5" ht="15.75" customHeight="1">
      <c r="B2201" s="282" t="s">
        <v>1193</v>
      </c>
      <c r="E2201">
        <v>9</v>
      </c>
    </row>
    <row r="2202" spans="1:5" ht="15.75" customHeight="1">
      <c r="B2202" s="282" t="s">
        <v>1021</v>
      </c>
      <c r="E2202">
        <v>12</v>
      </c>
    </row>
    <row r="2203" spans="1:5" ht="15.75" customHeight="1">
      <c r="B2203" s="282" t="s">
        <v>887</v>
      </c>
      <c r="E2203">
        <v>13</v>
      </c>
    </row>
    <row r="2204" spans="1:5" ht="15.75" customHeight="1">
      <c r="B2204" s="282" t="s">
        <v>1278</v>
      </c>
      <c r="E2204">
        <v>13</v>
      </c>
    </row>
    <row r="2205" spans="1:5" ht="15.75" customHeight="1">
      <c r="B2205" s="282" t="s">
        <v>1497</v>
      </c>
      <c r="E2205">
        <v>14</v>
      </c>
    </row>
    <row r="2206" spans="1:5" ht="15.75" customHeight="1">
      <c r="B2206" s="282" t="s">
        <v>971</v>
      </c>
      <c r="E2206">
        <v>18</v>
      </c>
    </row>
    <row r="2207" spans="1:5" ht="15.75" customHeight="1">
      <c r="A2207" s="40" t="s">
        <v>10108</v>
      </c>
    </row>
    <row r="2208" spans="1:5" ht="15.75" customHeight="1">
      <c r="A2208" s="40" t="s">
        <v>1638</v>
      </c>
      <c r="B2208" s="282" t="s">
        <v>2871</v>
      </c>
      <c r="C2208" t="s">
        <v>10178</v>
      </c>
      <c r="D2208" t="s">
        <v>10177</v>
      </c>
    </row>
    <row r="2209" spans="1:7" ht="15.75" customHeight="1">
      <c r="A2209" s="40"/>
      <c r="B2209" s="282" t="s">
        <v>2823</v>
      </c>
      <c r="C2209" t="s">
        <v>10180</v>
      </c>
      <c r="D2209" t="s">
        <v>10179</v>
      </c>
    </row>
    <row r="2210" spans="1:7" ht="15.75" customHeight="1">
      <c r="A2210" s="40"/>
      <c r="B2210" s="282" t="s">
        <v>2959</v>
      </c>
      <c r="C2210" t="s">
        <v>10182</v>
      </c>
      <c r="D2210" t="s">
        <v>10181</v>
      </c>
    </row>
    <row r="2211" spans="1:7" ht="15.75" customHeight="1">
      <c r="A2211" s="40" t="s">
        <v>10116</v>
      </c>
      <c r="G2211" s="41" t="s">
        <v>10232</v>
      </c>
    </row>
    <row r="2212" spans="1:7" ht="15.75" customHeight="1">
      <c r="A2212" s="40" t="s">
        <v>10186</v>
      </c>
      <c r="B2212" s="78" t="s">
        <v>10237</v>
      </c>
      <c r="D2212" t="s">
        <v>10233</v>
      </c>
      <c r="E2212" t="s">
        <v>10230</v>
      </c>
      <c r="G2212" s="115" t="s">
        <v>10231</v>
      </c>
    </row>
    <row r="2213" spans="1:7" ht="15.75" customHeight="1">
      <c r="A2213" s="40" t="s">
        <v>10193</v>
      </c>
      <c r="F2213" s="41" t="s">
        <v>10236</v>
      </c>
    </row>
    <row r="2214" spans="1:7" ht="15.75" customHeight="1">
      <c r="A2214" s="40" t="s">
        <v>10238</v>
      </c>
      <c r="B2214" s="78" t="s">
        <v>3007</v>
      </c>
      <c r="D2214" s="80" t="s">
        <v>10247</v>
      </c>
      <c r="G2214" s="511" t="s">
        <v>10243</v>
      </c>
    </row>
    <row r="2215" spans="1:7" ht="15.75" customHeight="1">
      <c r="A2215" s="40" t="s">
        <v>10239</v>
      </c>
      <c r="B2215" s="78" t="s">
        <v>2911</v>
      </c>
      <c r="D2215" s="80" t="s">
        <v>10248</v>
      </c>
      <c r="G2215" s="511" t="s">
        <v>10241</v>
      </c>
    </row>
    <row r="2216" spans="1:7" ht="15.75" customHeight="1">
      <c r="A2216" s="40" t="s">
        <v>10205</v>
      </c>
      <c r="B2216" s="78" t="s">
        <v>3073</v>
      </c>
      <c r="D2216" s="80" t="s">
        <v>10252</v>
      </c>
      <c r="G2216" s="41" t="s">
        <v>10253</v>
      </c>
    </row>
    <row r="2217" spans="1:7" ht="15.75" customHeight="1">
      <c r="A2217" s="40" t="s">
        <v>10208</v>
      </c>
      <c r="B2217" s="78" t="s">
        <v>1281</v>
      </c>
      <c r="F2217" s="41" t="s">
        <v>2115</v>
      </c>
    </row>
    <row r="2218" spans="1:7" ht="15.75" customHeight="1">
      <c r="A2218" s="40" t="s">
        <v>10208</v>
      </c>
      <c r="B2218" s="78" t="s">
        <v>2740</v>
      </c>
      <c r="F2218" s="41" t="s">
        <v>2091</v>
      </c>
    </row>
    <row r="2219" spans="1:7" ht="15.75" customHeight="1">
      <c r="A2219" s="40" t="s">
        <v>10208</v>
      </c>
      <c r="B2219" s="78" t="s">
        <v>1029</v>
      </c>
      <c r="F2219" s="41" t="s">
        <v>10257</v>
      </c>
    </row>
    <row r="2220" spans="1:7" ht="15.75" customHeight="1">
      <c r="A2220" s="40" t="s">
        <v>10208</v>
      </c>
      <c r="B2220" s="78" t="s">
        <v>1153</v>
      </c>
      <c r="F2220" s="41" t="s">
        <v>1506</v>
      </c>
    </row>
    <row r="2221" spans="1:7" ht="15.75" customHeight="1">
      <c r="A2221" s="40" t="s">
        <v>10208</v>
      </c>
      <c r="B2221" s="78" t="s">
        <v>1025</v>
      </c>
      <c r="F2221" s="41" t="s">
        <v>2532</v>
      </c>
    </row>
    <row r="2222" spans="1:7" ht="15.75" customHeight="1">
      <c r="A2222" s="40" t="s">
        <v>10208</v>
      </c>
      <c r="B2222" s="78" t="s">
        <v>1009</v>
      </c>
      <c r="F2222" s="41" t="s">
        <v>2538</v>
      </c>
    </row>
    <row r="2223" spans="1:7" ht="15.75" customHeight="1">
      <c r="A2223" s="40" t="s">
        <v>10208</v>
      </c>
      <c r="B2223" s="78" t="s">
        <v>892</v>
      </c>
      <c r="F2223" s="41" t="s">
        <v>875</v>
      </c>
    </row>
    <row r="2224" spans="1:7" ht="15.75" customHeight="1">
      <c r="A2224" s="40" t="s">
        <v>10213</v>
      </c>
      <c r="B2224" s="78" t="s">
        <v>2587</v>
      </c>
      <c r="D2224" s="80" t="s">
        <v>10280</v>
      </c>
      <c r="G2224" s="41" t="s">
        <v>10281</v>
      </c>
    </row>
    <row r="2225" spans="1:7" ht="15.75" customHeight="1">
      <c r="A2225" s="40" t="s">
        <v>10220</v>
      </c>
      <c r="C2225">
        <v>0</v>
      </c>
      <c r="D2225" s="80" t="s">
        <v>10283</v>
      </c>
    </row>
    <row r="2226" spans="1:7" ht="15.75" customHeight="1">
      <c r="A2226" s="40" t="s">
        <v>10220</v>
      </c>
      <c r="C2226">
        <v>3</v>
      </c>
      <c r="D2226" s="80" t="s">
        <v>10284</v>
      </c>
    </row>
    <row r="2227" spans="1:7" ht="15.75" customHeight="1">
      <c r="A2227" s="40" t="s">
        <v>10220</v>
      </c>
      <c r="C2227">
        <v>87</v>
      </c>
      <c r="D2227" s="80" t="s">
        <v>10285</v>
      </c>
    </row>
    <row r="2228" spans="1:7" ht="15.75" customHeight="1">
      <c r="A2228" s="40" t="s">
        <v>10220</v>
      </c>
    </row>
    <row r="2229" spans="1:7" ht="15.75" customHeight="1">
      <c r="A2229" s="40" t="s">
        <v>10226</v>
      </c>
      <c r="B2229" s="78" t="s">
        <v>2761</v>
      </c>
      <c r="D2229" s="80" t="s">
        <v>10259</v>
      </c>
      <c r="G2229" s="41" t="s">
        <v>10258</v>
      </c>
    </row>
    <row r="2230" spans="1:7" ht="15.75" customHeight="1">
      <c r="A2230" s="40" t="s">
        <v>10287</v>
      </c>
      <c r="B2230" s="78" t="s">
        <v>2817</v>
      </c>
      <c r="D2230" s="80" t="s">
        <v>10293</v>
      </c>
    </row>
    <row r="2231" spans="1:7" ht="15.75" customHeight="1">
      <c r="A2231" s="40" t="s">
        <v>10288</v>
      </c>
      <c r="B2231" s="78" t="s">
        <v>2982</v>
      </c>
      <c r="D2231" s="80" t="s">
        <v>10294</v>
      </c>
    </row>
    <row r="2232" spans="1:7" ht="15.75" customHeight="1">
      <c r="A2232" s="40" t="s">
        <v>10269</v>
      </c>
      <c r="B2232" s="78" t="s">
        <v>10295</v>
      </c>
    </row>
    <row r="2233" spans="1:7" ht="15.75" customHeight="1">
      <c r="A2233" s="40" t="s">
        <v>7582</v>
      </c>
      <c r="B2233" s="78" t="s">
        <v>759</v>
      </c>
      <c r="E2233">
        <v>7</v>
      </c>
    </row>
    <row r="2234" spans="1:7" ht="15.75" customHeight="1">
      <c r="A2234" s="40" t="s">
        <v>10277</v>
      </c>
      <c r="B2234" s="282" t="s">
        <v>759</v>
      </c>
    </row>
    <row r="2235" spans="1:7" ht="15.75" customHeight="1">
      <c r="A2235" s="28" t="s">
        <v>10310</v>
      </c>
      <c r="B2235" s="282" t="s">
        <v>10316</v>
      </c>
      <c r="D2235" t="s">
        <v>10315</v>
      </c>
      <c r="G2235" s="115" t="s">
        <v>10314</v>
      </c>
    </row>
    <row r="2236" spans="1:7" ht="15.75" customHeight="1">
      <c r="A2236" s="28" t="s">
        <v>10319</v>
      </c>
      <c r="B2236" s="282" t="s">
        <v>1281</v>
      </c>
      <c r="D2236">
        <v>3104</v>
      </c>
      <c r="G2236" s="115">
        <v>38.4</v>
      </c>
    </row>
    <row r="2237" spans="1:7" ht="15.75" customHeight="1">
      <c r="A2237" s="28" t="s">
        <v>10319</v>
      </c>
      <c r="B2237" s="282" t="s">
        <v>2740</v>
      </c>
      <c r="D2237">
        <v>2578</v>
      </c>
      <c r="G2237" s="115">
        <v>38.5</v>
      </c>
    </row>
    <row r="2238" spans="1:7" ht="15.75" customHeight="1">
      <c r="A2238" s="28" t="s">
        <v>10319</v>
      </c>
      <c r="B2238" s="282" t="s">
        <v>1029</v>
      </c>
      <c r="D2238">
        <v>3208</v>
      </c>
      <c r="G2238" s="115">
        <v>38.299999999999997</v>
      </c>
    </row>
    <row r="2239" spans="1:7" ht="15.75" customHeight="1">
      <c r="A2239" s="28" t="s">
        <v>10319</v>
      </c>
      <c r="B2239" s="282" t="s">
        <v>1153</v>
      </c>
      <c r="D2239">
        <v>2974</v>
      </c>
      <c r="G2239" s="115">
        <v>39.4</v>
      </c>
    </row>
    <row r="2240" spans="1:7" ht="15.75" customHeight="1">
      <c r="A2240" s="28" t="s">
        <v>10319</v>
      </c>
      <c r="B2240" s="282" t="s">
        <v>1025</v>
      </c>
      <c r="D2240">
        <v>2380</v>
      </c>
      <c r="G2240" s="115">
        <v>39.200000000000003</v>
      </c>
    </row>
    <row r="2241" spans="1:8" ht="15.75" customHeight="1">
      <c r="A2241" s="28" t="s">
        <v>10319</v>
      </c>
      <c r="B2241" s="282" t="s">
        <v>1009</v>
      </c>
      <c r="D2241">
        <v>160</v>
      </c>
      <c r="G2241" s="115">
        <v>16.3</v>
      </c>
      <c r="H2241" t="s">
        <v>10326</v>
      </c>
    </row>
    <row r="2242" spans="1:8" ht="15.75" customHeight="1">
      <c r="A2242" s="28" t="s">
        <v>10319</v>
      </c>
      <c r="B2242" s="282" t="s">
        <v>892</v>
      </c>
      <c r="D2242">
        <v>2497</v>
      </c>
      <c r="G2242" s="115">
        <v>37.5</v>
      </c>
    </row>
    <row r="2243" spans="1:8" ht="15.75" customHeight="1">
      <c r="A2243" s="28" t="s">
        <v>10319</v>
      </c>
      <c r="B2243" s="282" t="s">
        <v>810</v>
      </c>
      <c r="D2243">
        <v>3184</v>
      </c>
      <c r="G2243" s="115">
        <v>39.200000000000003</v>
      </c>
    </row>
    <row r="2244" spans="1:8" ht="15.75" customHeight="1">
      <c r="A2244" s="28" t="s">
        <v>10319</v>
      </c>
      <c r="B2244" s="282" t="s">
        <v>1193</v>
      </c>
      <c r="D2244">
        <v>3146</v>
      </c>
      <c r="G2244" s="115">
        <v>38.6</v>
      </c>
    </row>
    <row r="2245" spans="1:8" ht="15.75" customHeight="1">
      <c r="A2245" s="28" t="s">
        <v>10319</v>
      </c>
      <c r="B2245" s="282" t="s">
        <v>1021</v>
      </c>
      <c r="D2245">
        <v>220</v>
      </c>
      <c r="G2245" s="115">
        <v>20</v>
      </c>
      <c r="H2245" t="s">
        <v>10325</v>
      </c>
    </row>
    <row r="2246" spans="1:8" ht="15.75" customHeight="1">
      <c r="A2246" s="28" t="s">
        <v>10319</v>
      </c>
      <c r="B2246" s="282" t="s">
        <v>887</v>
      </c>
      <c r="D2246">
        <v>1546</v>
      </c>
      <c r="G2246" s="115">
        <v>30.6</v>
      </c>
    </row>
    <row r="2247" spans="1:8" ht="15.75" customHeight="1">
      <c r="A2247" s="28" t="s">
        <v>10319</v>
      </c>
      <c r="B2247" s="282" t="s">
        <v>1278</v>
      </c>
      <c r="D2247">
        <v>2937</v>
      </c>
      <c r="G2247" s="115">
        <v>37.6</v>
      </c>
    </row>
    <row r="2248" spans="1:8" ht="15.75" customHeight="1">
      <c r="A2248" s="40" t="s">
        <v>10330</v>
      </c>
      <c r="B2248" s="78" t="s">
        <v>10439</v>
      </c>
      <c r="D2248" s="80" t="s">
        <v>10438</v>
      </c>
      <c r="G2248" s="41" t="s">
        <v>10437</v>
      </c>
    </row>
    <row r="2249" spans="1:8" ht="15.75" customHeight="1">
      <c r="A2249" s="40" t="s">
        <v>10446</v>
      </c>
      <c r="B2249" s="78" t="s">
        <v>2862</v>
      </c>
      <c r="G2249" s="311" t="s">
        <v>10444</v>
      </c>
    </row>
    <row r="2250" spans="1:8" ht="15.75" customHeight="1">
      <c r="A2250" s="40" t="s">
        <v>10447</v>
      </c>
      <c r="B2250" s="78" t="s">
        <v>2739</v>
      </c>
      <c r="G2250" s="311" t="s">
        <v>10445</v>
      </c>
    </row>
    <row r="2251" spans="1:8" ht="15.75" customHeight="1">
      <c r="A2251" s="40" t="s">
        <v>10339</v>
      </c>
      <c r="B2251" s="78" t="s">
        <v>10453</v>
      </c>
      <c r="D2251" s="80" t="s">
        <v>10454</v>
      </c>
      <c r="F2251" s="41" t="s">
        <v>10451</v>
      </c>
      <c r="G2251" s="311" t="s">
        <v>10452</v>
      </c>
    </row>
    <row r="2252" spans="1:8" ht="15.75" customHeight="1">
      <c r="A2252" s="40" t="s">
        <v>10344</v>
      </c>
      <c r="B2252" s="282" t="s">
        <v>10459</v>
      </c>
    </row>
    <row r="2253" spans="1:8" ht="15.75" customHeight="1">
      <c r="A2253" s="40" t="s">
        <v>10349</v>
      </c>
      <c r="B2253" s="78" t="s">
        <v>2948</v>
      </c>
      <c r="D2253" s="80" t="s">
        <v>10458</v>
      </c>
    </row>
    <row r="2254" spans="1:8" ht="15.75" customHeight="1">
      <c r="A2254" s="40" t="s">
        <v>10355</v>
      </c>
      <c r="B2254" s="282" t="s">
        <v>1281</v>
      </c>
      <c r="D2254">
        <v>730</v>
      </c>
      <c r="G2254" s="311" t="s">
        <v>2649</v>
      </c>
      <c r="H2254" t="s">
        <v>8854</v>
      </c>
    </row>
    <row r="2255" spans="1:8" ht="15.75" customHeight="1">
      <c r="A2255" s="40" t="s">
        <v>10355</v>
      </c>
      <c r="B2255" s="282" t="s">
        <v>2740</v>
      </c>
      <c r="D2255">
        <v>40</v>
      </c>
      <c r="G2255" s="311" t="s">
        <v>10463</v>
      </c>
      <c r="H2255" t="s">
        <v>2608</v>
      </c>
    </row>
    <row r="2256" spans="1:8" ht="15.75" customHeight="1">
      <c r="A2256" s="40" t="s">
        <v>10359</v>
      </c>
      <c r="B2256" s="78" t="s">
        <v>10469</v>
      </c>
      <c r="F2256" s="115" t="s">
        <v>10465</v>
      </c>
      <c r="G2256" s="311" t="s">
        <v>10466</v>
      </c>
    </row>
    <row r="2257" spans="1:7" ht="15.75" customHeight="1">
      <c r="A2257" s="40" t="s">
        <v>10366</v>
      </c>
      <c r="B2257" s="78" t="s">
        <v>2997</v>
      </c>
    </row>
    <row r="2258" spans="1:7" ht="15.75" customHeight="1">
      <c r="A2258" s="40" t="s">
        <v>10369</v>
      </c>
      <c r="B2258" s="78" t="s">
        <v>1281</v>
      </c>
      <c r="D2258">
        <v>3008</v>
      </c>
      <c r="F2258" s="115">
        <v>20</v>
      </c>
      <c r="G2258" s="115">
        <v>38</v>
      </c>
    </row>
    <row r="2259" spans="1:7" ht="15.75" customHeight="1">
      <c r="A2259" s="40" t="s">
        <v>10369</v>
      </c>
      <c r="B2259" s="78" t="s">
        <v>2740</v>
      </c>
      <c r="D2259">
        <v>2776</v>
      </c>
      <c r="F2259" s="115">
        <v>24</v>
      </c>
      <c r="G2259" s="115">
        <v>38</v>
      </c>
    </row>
    <row r="2260" spans="1:7" ht="15.75" customHeight="1">
      <c r="A2260" s="40" t="s">
        <v>10369</v>
      </c>
      <c r="B2260" s="78" t="s">
        <v>1029</v>
      </c>
      <c r="D2260">
        <v>2296</v>
      </c>
      <c r="F2260" s="115">
        <v>28</v>
      </c>
      <c r="G2260" s="115">
        <v>37</v>
      </c>
    </row>
    <row r="2261" spans="1:7" ht="15.75" customHeight="1">
      <c r="A2261" s="40" t="s">
        <v>10369</v>
      </c>
      <c r="B2261" s="78" t="s">
        <v>1153</v>
      </c>
      <c r="D2261">
        <v>2474</v>
      </c>
      <c r="F2261" s="115">
        <v>36</v>
      </c>
      <c r="G2261" s="115">
        <v>36</v>
      </c>
    </row>
    <row r="2262" spans="1:7" ht="15.75" customHeight="1">
      <c r="A2262" s="40" t="s">
        <v>10369</v>
      </c>
      <c r="B2262" s="78" t="s">
        <v>1025</v>
      </c>
      <c r="D2262">
        <v>2510</v>
      </c>
      <c r="F2262" s="115">
        <v>34</v>
      </c>
      <c r="G2262" s="115">
        <v>40</v>
      </c>
    </row>
    <row r="2263" spans="1:7" ht="15.75" customHeight="1">
      <c r="A2263" s="40" t="s">
        <v>10369</v>
      </c>
      <c r="B2263" s="78" t="s">
        <v>1009</v>
      </c>
      <c r="D2263">
        <v>2739</v>
      </c>
      <c r="F2263" s="115">
        <v>32</v>
      </c>
      <c r="G2263" s="115">
        <v>38</v>
      </c>
    </row>
    <row r="2264" spans="1:7" ht="15.75" customHeight="1">
      <c r="A2264" s="40" t="s">
        <v>10369</v>
      </c>
      <c r="B2264" s="78" t="s">
        <v>892</v>
      </c>
      <c r="D2264">
        <v>3300</v>
      </c>
      <c r="F2264" s="115">
        <v>33</v>
      </c>
      <c r="G2264" s="115">
        <v>41</v>
      </c>
    </row>
    <row r="2265" spans="1:7" ht="15.75" customHeight="1">
      <c r="A2265" s="40" t="s">
        <v>10369</v>
      </c>
      <c r="B2265" s="78" t="s">
        <v>810</v>
      </c>
      <c r="D2265">
        <v>3244</v>
      </c>
      <c r="F2265" s="115">
        <v>18</v>
      </c>
      <c r="G2265" s="115">
        <v>38</v>
      </c>
    </row>
    <row r="2266" spans="1:7" ht="15.75" customHeight="1">
      <c r="A2266" s="40" t="s">
        <v>10376</v>
      </c>
      <c r="B2266" s="78" t="s">
        <v>10472</v>
      </c>
      <c r="F2266" s="115">
        <v>38</v>
      </c>
      <c r="G2266" s="115">
        <v>39</v>
      </c>
    </row>
    <row r="2267" spans="1:7" ht="15.75" customHeight="1">
      <c r="A2267" s="40" t="s">
        <v>10381</v>
      </c>
    </row>
    <row r="2268" spans="1:7" ht="15.75" customHeight="1">
      <c r="A2268" s="40" t="s">
        <v>10476</v>
      </c>
      <c r="B2268" s="78" t="s">
        <v>2860</v>
      </c>
      <c r="D2268" s="41" t="s">
        <v>10485</v>
      </c>
      <c r="F2268" s="41" t="s">
        <v>10483</v>
      </c>
      <c r="G2268" s="41" t="s">
        <v>10488</v>
      </c>
    </row>
    <row r="2269" spans="1:7" ht="15.75" customHeight="1">
      <c r="A2269" s="40" t="s">
        <v>10487</v>
      </c>
      <c r="B2269" s="78" t="s">
        <v>2910</v>
      </c>
      <c r="D2269" s="41" t="s">
        <v>10486</v>
      </c>
      <c r="F2269" s="41" t="s">
        <v>10484</v>
      </c>
      <c r="G2269" s="41" t="s">
        <v>10489</v>
      </c>
    </row>
    <row r="2270" spans="1:7" ht="15.75" customHeight="1">
      <c r="A2270" s="40" t="s">
        <v>10390</v>
      </c>
      <c r="B2270" s="78" t="s">
        <v>2806</v>
      </c>
      <c r="D2270" s="80" t="s">
        <v>10493</v>
      </c>
      <c r="G2270" s="41" t="s">
        <v>10491</v>
      </c>
    </row>
    <row r="2271" spans="1:7" ht="15.75" customHeight="1">
      <c r="A2271" s="40" t="s">
        <v>10400</v>
      </c>
      <c r="D2271" s="80" t="s">
        <v>10497</v>
      </c>
    </row>
    <row r="2272" spans="1:7" ht="15.75" customHeight="1">
      <c r="A2272" s="40" t="s">
        <v>10404</v>
      </c>
      <c r="B2272" s="78" t="s">
        <v>1281</v>
      </c>
      <c r="G2272" s="41" t="s">
        <v>894</v>
      </c>
    </row>
    <row r="2273" spans="1:8" ht="15.75" customHeight="1">
      <c r="A2273" s="40" t="s">
        <v>1322</v>
      </c>
      <c r="B2273" s="78" t="s">
        <v>2765</v>
      </c>
      <c r="D2273" s="80" t="s">
        <v>10502</v>
      </c>
    </row>
    <row r="2274" spans="1:8" ht="15.75" customHeight="1">
      <c r="A2274" s="40" t="s">
        <v>10414</v>
      </c>
      <c r="B2274" s="78" t="s">
        <v>10505</v>
      </c>
    </row>
    <row r="2275" spans="1:8" ht="15.75" customHeight="1">
      <c r="A2275" s="40" t="s">
        <v>10419</v>
      </c>
      <c r="B2275" s="78" t="s">
        <v>10507</v>
      </c>
      <c r="G2275" s="41" t="s">
        <v>10506</v>
      </c>
    </row>
    <row r="2276" spans="1:8" ht="15.75" customHeight="1">
      <c r="A2276" s="40" t="s">
        <v>10425</v>
      </c>
      <c r="B2276" s="78" t="s">
        <v>2749</v>
      </c>
    </row>
    <row r="2277" spans="1:8" ht="15.75" customHeight="1">
      <c r="A2277" s="40" t="s">
        <v>10510</v>
      </c>
      <c r="B2277" s="78" t="s">
        <v>2871</v>
      </c>
      <c r="D2277" t="s">
        <v>10522</v>
      </c>
      <c r="F2277" s="41" t="s">
        <v>10518</v>
      </c>
      <c r="G2277" s="41" t="s">
        <v>10520</v>
      </c>
    </row>
    <row r="2278" spans="1:8" ht="15.75" customHeight="1">
      <c r="A2278" s="40" t="s">
        <v>10511</v>
      </c>
      <c r="B2278" s="78" t="s">
        <v>2739</v>
      </c>
      <c r="D2278" s="80" t="s">
        <v>10523</v>
      </c>
      <c r="F2278" s="41" t="s">
        <v>10519</v>
      </c>
      <c r="G2278" s="41" t="s">
        <v>10521</v>
      </c>
    </row>
    <row r="2279" spans="1:8" ht="15.75" customHeight="1">
      <c r="A2279" s="40" t="s">
        <v>10431</v>
      </c>
      <c r="B2279" s="78" t="s">
        <v>10525</v>
      </c>
      <c r="C2279" s="80" t="s">
        <v>10527</v>
      </c>
      <c r="D2279" s="80" t="s">
        <v>10524</v>
      </c>
    </row>
    <row r="2280" spans="1:8" ht="15.75" customHeight="1">
      <c r="A2280" s="40" t="s">
        <v>10431</v>
      </c>
      <c r="B2280" s="78" t="s">
        <v>10529</v>
      </c>
      <c r="C2280" s="80" t="s">
        <v>10528</v>
      </c>
      <c r="D2280" s="80" t="s">
        <v>10526</v>
      </c>
    </row>
    <row r="2281" spans="1:8" ht="15.75" customHeight="1">
      <c r="A2281" s="40" t="s">
        <v>10538</v>
      </c>
      <c r="B2281" s="78" t="s">
        <v>2783</v>
      </c>
      <c r="D2281" s="80" t="s">
        <v>10550</v>
      </c>
      <c r="G2281" s="41" t="s">
        <v>10549</v>
      </c>
    </row>
    <row r="2282" spans="1:8" ht="15.75" customHeight="1">
      <c r="A2282" s="40" t="s">
        <v>10552</v>
      </c>
      <c r="B2282" s="78" t="s">
        <v>759</v>
      </c>
    </row>
    <row r="2283" spans="1:8" ht="15.75" customHeight="1">
      <c r="A2283" s="40" t="s">
        <v>10554</v>
      </c>
      <c r="B2283" s="78" t="s">
        <v>759</v>
      </c>
    </row>
    <row r="2284" spans="1:8" ht="15.75" customHeight="1">
      <c r="A2284" s="40" t="s">
        <v>10553</v>
      </c>
      <c r="B2284" s="78" t="s">
        <v>759</v>
      </c>
    </row>
    <row r="2285" spans="1:8" ht="15.75" customHeight="1">
      <c r="A2285" s="40" t="s">
        <v>10566</v>
      </c>
      <c r="B2285" s="78" t="s">
        <v>759</v>
      </c>
    </row>
    <row r="2286" spans="1:8" ht="15.75" customHeight="1">
      <c r="A2286" s="40" t="s">
        <v>10571</v>
      </c>
      <c r="B2286" s="78" t="s">
        <v>10635</v>
      </c>
      <c r="D2286" s="80" t="s">
        <v>10638</v>
      </c>
      <c r="E2286" s="80" t="s">
        <v>10634</v>
      </c>
      <c r="G2286" s="41" t="s">
        <v>10636</v>
      </c>
    </row>
    <row r="2287" spans="1:8" ht="15.75" customHeight="1">
      <c r="A2287" s="40" t="s">
        <v>10580</v>
      </c>
      <c r="B2287" s="466">
        <v>1</v>
      </c>
      <c r="C2287" s="459"/>
      <c r="D2287" s="460">
        <v>2710</v>
      </c>
      <c r="G2287" s="466">
        <v>36</v>
      </c>
      <c r="H2287" s="459"/>
    </row>
    <row r="2288" spans="1:8" ht="15.75" customHeight="1">
      <c r="A2288" s="40" t="s">
        <v>10580</v>
      </c>
      <c r="B2288" s="466">
        <v>2</v>
      </c>
      <c r="C2288" s="459"/>
      <c r="D2288" s="460">
        <v>3060</v>
      </c>
      <c r="G2288" s="466">
        <v>37</v>
      </c>
      <c r="H2288" s="459"/>
    </row>
    <row r="2289" spans="1:8" ht="15.75" customHeight="1">
      <c r="A2289" s="40" t="s">
        <v>10580</v>
      </c>
      <c r="B2289" s="466">
        <v>3</v>
      </c>
      <c r="C2289" s="459"/>
      <c r="D2289" s="460">
        <v>1920</v>
      </c>
      <c r="G2289" s="466">
        <v>34</v>
      </c>
      <c r="H2289" s="459"/>
    </row>
    <row r="2290" spans="1:8" ht="15.75" customHeight="1">
      <c r="A2290" s="40" t="s">
        <v>10580</v>
      </c>
      <c r="B2290" s="466">
        <v>4</v>
      </c>
      <c r="C2290" s="459"/>
      <c r="D2290" s="460">
        <v>2060</v>
      </c>
      <c r="G2290" s="466">
        <v>33</v>
      </c>
      <c r="H2290" s="459"/>
    </row>
    <row r="2291" spans="1:8" ht="15.75" customHeight="1">
      <c r="A2291" s="40" t="s">
        <v>10580</v>
      </c>
      <c r="B2291" s="466">
        <v>5</v>
      </c>
      <c r="C2291" s="459"/>
      <c r="D2291" s="460">
        <v>3500</v>
      </c>
      <c r="G2291" s="466">
        <v>37</v>
      </c>
      <c r="H2291" s="459"/>
    </row>
    <row r="2292" spans="1:8" ht="15.75" customHeight="1">
      <c r="A2292" s="40" t="s">
        <v>10580</v>
      </c>
      <c r="B2292" s="466">
        <v>6</v>
      </c>
      <c r="C2292" s="459"/>
      <c r="D2292" s="460">
        <v>1600</v>
      </c>
      <c r="G2292" s="466">
        <v>31</v>
      </c>
      <c r="H2292" s="459"/>
    </row>
    <row r="2293" spans="1:8" ht="15.75" customHeight="1">
      <c r="A2293" s="40" t="s">
        <v>10580</v>
      </c>
      <c r="B2293" s="466">
        <v>7</v>
      </c>
      <c r="C2293" s="459"/>
      <c r="D2293" s="460">
        <v>2700</v>
      </c>
      <c r="G2293" s="466">
        <v>38</v>
      </c>
      <c r="H2293" s="459"/>
    </row>
    <row r="2294" spans="1:8" ht="15.75" customHeight="1">
      <c r="A2294" s="40" t="s">
        <v>10580</v>
      </c>
      <c r="B2294" s="466">
        <v>8</v>
      </c>
      <c r="C2294" s="459"/>
      <c r="D2294" s="460">
        <v>2700</v>
      </c>
      <c r="G2294" s="466">
        <v>34</v>
      </c>
      <c r="H2294" s="459"/>
    </row>
    <row r="2295" spans="1:8" ht="15.75" customHeight="1">
      <c r="A2295" s="40" t="s">
        <v>10580</v>
      </c>
      <c r="B2295" s="466">
        <v>9</v>
      </c>
      <c r="C2295" s="459"/>
      <c r="D2295" s="460">
        <v>2790</v>
      </c>
      <c r="G2295" s="466">
        <v>36</v>
      </c>
      <c r="H2295" s="459"/>
    </row>
    <row r="2296" spans="1:8" ht="15.75" customHeight="1">
      <c r="A2296" s="40" t="s">
        <v>10580</v>
      </c>
      <c r="B2296" s="466">
        <v>10</v>
      </c>
      <c r="C2296" s="459"/>
      <c r="D2296" s="460">
        <v>2270</v>
      </c>
      <c r="G2296" s="466">
        <v>34</v>
      </c>
      <c r="H2296" s="459"/>
    </row>
    <row r="2297" spans="1:8" ht="15.75" customHeight="1">
      <c r="A2297" s="40" t="s">
        <v>10580</v>
      </c>
      <c r="B2297" s="466">
        <v>11</v>
      </c>
      <c r="C2297" s="459"/>
      <c r="D2297" s="460">
        <v>3410</v>
      </c>
      <c r="G2297" s="466">
        <v>37</v>
      </c>
      <c r="H2297" s="459"/>
    </row>
    <row r="2298" spans="1:8" ht="15.75" customHeight="1">
      <c r="A2298" s="40" t="s">
        <v>10580</v>
      </c>
      <c r="B2298" s="466">
        <v>12</v>
      </c>
      <c r="C2298" s="459"/>
      <c r="D2298" s="460">
        <v>3160</v>
      </c>
      <c r="G2298" s="466">
        <v>41</v>
      </c>
      <c r="H2298" s="459"/>
    </row>
    <row r="2299" spans="1:8" ht="15.75" customHeight="1">
      <c r="A2299" s="40" t="s">
        <v>10580</v>
      </c>
      <c r="B2299" s="466">
        <v>13</v>
      </c>
      <c r="C2299" s="459"/>
      <c r="D2299" s="460">
        <v>3310</v>
      </c>
      <c r="G2299" s="466">
        <v>40</v>
      </c>
      <c r="H2299" s="459"/>
    </row>
    <row r="2300" spans="1:8" ht="15.75" customHeight="1">
      <c r="A2300" s="40" t="s">
        <v>10580</v>
      </c>
      <c r="B2300" s="466">
        <v>14</v>
      </c>
      <c r="C2300" s="459"/>
      <c r="D2300" s="460">
        <v>3440</v>
      </c>
      <c r="G2300" s="466">
        <v>39</v>
      </c>
      <c r="H2300" s="459"/>
    </row>
    <row r="2301" spans="1:8" ht="15.75" customHeight="1">
      <c r="A2301" s="40" t="s">
        <v>10580</v>
      </c>
      <c r="B2301" s="466">
        <v>15</v>
      </c>
      <c r="C2301" s="459"/>
      <c r="D2301" s="460">
        <v>3220</v>
      </c>
      <c r="G2301" s="466">
        <v>39</v>
      </c>
      <c r="H2301" s="459"/>
    </row>
    <row r="2302" spans="1:8" ht="15.75" customHeight="1">
      <c r="A2302" s="40" t="s">
        <v>10580</v>
      </c>
      <c r="B2302" s="466">
        <v>16</v>
      </c>
      <c r="C2302" s="459"/>
      <c r="D2302" s="460">
        <v>2440</v>
      </c>
      <c r="G2302" s="466">
        <v>36</v>
      </c>
      <c r="H2302" s="459"/>
    </row>
    <row r="2303" spans="1:8" ht="15.75" customHeight="1">
      <c r="A2303" s="40" t="s">
        <v>10580</v>
      </c>
      <c r="B2303" s="466">
        <v>17</v>
      </c>
      <c r="C2303" s="459"/>
      <c r="D2303" s="460">
        <v>2940</v>
      </c>
      <c r="G2303" s="466">
        <v>38</v>
      </c>
      <c r="H2303" s="459"/>
    </row>
    <row r="2304" spans="1:8" ht="15.75" customHeight="1">
      <c r="A2304" s="40" t="s">
        <v>10580</v>
      </c>
      <c r="B2304" s="466">
        <v>18</v>
      </c>
      <c r="C2304" s="459"/>
      <c r="D2304" s="460">
        <v>3940</v>
      </c>
      <c r="G2304" s="466">
        <v>38</v>
      </c>
      <c r="H2304" s="459"/>
    </row>
    <row r="2305" spans="1:8" ht="15.75" customHeight="1">
      <c r="A2305" s="40" t="s">
        <v>10580</v>
      </c>
      <c r="B2305" s="466">
        <v>19</v>
      </c>
      <c r="C2305" s="459"/>
      <c r="D2305" s="460">
        <v>2630</v>
      </c>
      <c r="G2305" s="466">
        <v>37</v>
      </c>
      <c r="H2305" s="459"/>
    </row>
    <row r="2306" spans="1:8" ht="15.75" customHeight="1">
      <c r="A2306" s="40" t="s">
        <v>10580</v>
      </c>
      <c r="B2306" s="466">
        <v>20</v>
      </c>
      <c r="C2306" s="459"/>
      <c r="D2306" s="460">
        <v>2190</v>
      </c>
      <c r="G2306" s="466">
        <v>33</v>
      </c>
      <c r="H2306" s="459"/>
    </row>
    <row r="2307" spans="1:8" ht="15.75" customHeight="1">
      <c r="A2307" s="40" t="s">
        <v>10580</v>
      </c>
      <c r="B2307" s="466">
        <v>21</v>
      </c>
      <c r="C2307" s="459"/>
      <c r="D2307" s="459">
        <v>3020</v>
      </c>
      <c r="G2307" s="466">
        <v>37</v>
      </c>
      <c r="H2307" s="459"/>
    </row>
    <row r="2308" spans="1:8" ht="15.75" customHeight="1">
      <c r="A2308" s="40" t="s">
        <v>10580</v>
      </c>
      <c r="B2308" s="466">
        <v>22</v>
      </c>
      <c r="C2308" s="459"/>
      <c r="D2308" s="459">
        <v>3550</v>
      </c>
      <c r="G2308" s="466">
        <v>37</v>
      </c>
      <c r="H2308" s="459"/>
    </row>
    <row r="2309" spans="1:8" ht="15.75" customHeight="1">
      <c r="A2309" s="40" t="s">
        <v>10580</v>
      </c>
      <c r="B2309" s="466">
        <v>23</v>
      </c>
      <c r="C2309" s="459"/>
      <c r="D2309" s="459">
        <v>2570</v>
      </c>
      <c r="G2309" s="466">
        <v>37</v>
      </c>
      <c r="H2309" s="459"/>
    </row>
    <row r="2310" spans="1:8" ht="15.75" customHeight="1">
      <c r="A2310" s="40" t="s">
        <v>10580</v>
      </c>
      <c r="B2310" s="466">
        <v>24</v>
      </c>
      <c r="C2310" s="459"/>
      <c r="D2310" s="459">
        <v>2940</v>
      </c>
      <c r="G2310" s="466">
        <v>40</v>
      </c>
      <c r="H2310" s="459"/>
    </row>
    <row r="2311" spans="1:8" ht="15.75" customHeight="1">
      <c r="A2311" s="40" t="s">
        <v>10580</v>
      </c>
      <c r="B2311" s="466">
        <v>25</v>
      </c>
      <c r="C2311" s="459"/>
      <c r="D2311" s="459">
        <v>3310</v>
      </c>
      <c r="G2311" s="466">
        <v>38</v>
      </c>
      <c r="H2311" s="459"/>
    </row>
    <row r="2312" spans="1:8" ht="15.75" customHeight="1">
      <c r="A2312" s="40" t="s">
        <v>10580</v>
      </c>
      <c r="B2312" s="466">
        <v>26</v>
      </c>
      <c r="C2312" s="459"/>
      <c r="D2312" s="459">
        <v>3750</v>
      </c>
      <c r="G2312" s="466">
        <v>39</v>
      </c>
      <c r="H2312" s="459"/>
    </row>
    <row r="2313" spans="1:8" ht="15.75" customHeight="1">
      <c r="A2313" s="40" t="s">
        <v>10580</v>
      </c>
      <c r="B2313" s="466">
        <v>27</v>
      </c>
      <c r="C2313" s="459"/>
      <c r="D2313" s="459">
        <v>3280</v>
      </c>
      <c r="G2313" s="466">
        <v>39</v>
      </c>
      <c r="H2313" s="459"/>
    </row>
    <row r="2314" spans="1:8" ht="15.75" customHeight="1">
      <c r="A2314" s="40" t="s">
        <v>10580</v>
      </c>
      <c r="B2314" s="282" t="s">
        <v>911</v>
      </c>
      <c r="D2314">
        <v>3150</v>
      </c>
      <c r="G2314" s="115">
        <v>37</v>
      </c>
    </row>
    <row r="2315" spans="1:8" ht="15.75" customHeight="1">
      <c r="A2315" s="40" t="s">
        <v>10580</v>
      </c>
      <c r="B2315" s="282" t="s">
        <v>956</v>
      </c>
      <c r="D2315">
        <v>3260</v>
      </c>
      <c r="G2315" s="115">
        <v>38</v>
      </c>
    </row>
    <row r="2316" spans="1:8" ht="15.75" customHeight="1">
      <c r="A2316" s="40" t="s">
        <v>10580</v>
      </c>
      <c r="B2316" s="282" t="s">
        <v>1105</v>
      </c>
      <c r="D2316">
        <v>3090</v>
      </c>
      <c r="G2316" s="115">
        <v>38</v>
      </c>
    </row>
    <row r="2317" spans="1:8" ht="15.75" customHeight="1">
      <c r="A2317" s="40" t="s">
        <v>10580</v>
      </c>
      <c r="B2317" s="282" t="s">
        <v>867</v>
      </c>
      <c r="D2317">
        <v>2980</v>
      </c>
      <c r="G2317" s="115">
        <v>37</v>
      </c>
    </row>
    <row r="2318" spans="1:8" ht="15.75" customHeight="1">
      <c r="A2318" s="40" t="s">
        <v>10580</v>
      </c>
      <c r="B2318" s="282" t="s">
        <v>941</v>
      </c>
      <c r="D2318">
        <v>3270</v>
      </c>
      <c r="G2318" s="115">
        <v>37</v>
      </c>
    </row>
    <row r="2319" spans="1:8" ht="15.75" customHeight="1">
      <c r="A2319" s="40" t="s">
        <v>10582</v>
      </c>
      <c r="B2319" s="78" t="s">
        <v>10643</v>
      </c>
      <c r="D2319" s="80" t="s">
        <v>10642</v>
      </c>
    </row>
    <row r="2320" spans="1:8" ht="15.75" customHeight="1">
      <c r="A2320" s="40" t="s">
        <v>10591</v>
      </c>
      <c r="B2320" s="78" t="s">
        <v>2708</v>
      </c>
    </row>
    <row r="2321" spans="1:7" ht="15.75" customHeight="1">
      <c r="A2321" s="40" t="s">
        <v>10595</v>
      </c>
      <c r="B2321" s="78" t="s">
        <v>759</v>
      </c>
    </row>
    <row r="2322" spans="1:7" ht="15.75" customHeight="1">
      <c r="A2322" s="40" t="s">
        <v>10603</v>
      </c>
      <c r="B2322" s="78" t="s">
        <v>10651</v>
      </c>
    </row>
    <row r="2323" spans="1:7" ht="15.75" customHeight="1">
      <c r="A2323" s="40" t="s">
        <v>10610</v>
      </c>
      <c r="B2323" s="78" t="s">
        <v>759</v>
      </c>
    </row>
    <row r="2324" spans="1:7" ht="15.75" customHeight="1">
      <c r="A2324" s="40" t="s">
        <v>10652</v>
      </c>
      <c r="B2324" s="78" t="s">
        <v>2987</v>
      </c>
      <c r="D2324" s="80" t="s">
        <v>10654</v>
      </c>
    </row>
    <row r="2325" spans="1:7" ht="15.75" customHeight="1">
      <c r="A2325" s="40" t="s">
        <v>10653</v>
      </c>
      <c r="B2325" s="78" t="s">
        <v>2710</v>
      </c>
      <c r="D2325" s="80" t="s">
        <v>10655</v>
      </c>
    </row>
    <row r="2326" spans="1:7" ht="15.75" customHeight="1">
      <c r="A2326" s="40" t="s">
        <v>10660</v>
      </c>
      <c r="B2326" s="78" t="s">
        <v>10664</v>
      </c>
      <c r="D2326" s="80" t="s">
        <v>10665</v>
      </c>
      <c r="G2326" s="41" t="s">
        <v>10670</v>
      </c>
    </row>
    <row r="2327" spans="1:7" ht="15.75" customHeight="1">
      <c r="A2327" s="40" t="s">
        <v>10661</v>
      </c>
      <c r="B2327" s="78" t="s">
        <v>10666</v>
      </c>
      <c r="D2327" s="80" t="s">
        <v>10667</v>
      </c>
      <c r="G2327" s="41" t="s">
        <v>10671</v>
      </c>
    </row>
    <row r="2328" spans="1:7" ht="15.75" customHeight="1">
      <c r="A2328" s="40" t="s">
        <v>10662</v>
      </c>
      <c r="B2328" s="78" t="s">
        <v>335</v>
      </c>
      <c r="D2328" s="80" t="s">
        <v>10668</v>
      </c>
      <c r="G2328" s="115" t="s">
        <v>10672</v>
      </c>
    </row>
    <row r="2329" spans="1:7" ht="15.75" customHeight="1">
      <c r="A2329" s="40" t="s">
        <v>10663</v>
      </c>
      <c r="B2329" s="78" t="s">
        <v>2587</v>
      </c>
      <c r="D2329" s="80" t="s">
        <v>10669</v>
      </c>
      <c r="G2329" s="115" t="s">
        <v>10673</v>
      </c>
    </row>
    <row r="2330" spans="1:7" ht="15.75" customHeight="1">
      <c r="A2330" s="40" t="s">
        <v>10624</v>
      </c>
      <c r="B2330" s="78" t="s">
        <v>10676</v>
      </c>
      <c r="D2330" s="80" t="s">
        <v>10677</v>
      </c>
    </row>
    <row r="2331" spans="1:7" ht="15.75" customHeight="1">
      <c r="A2331" s="40" t="s">
        <v>10680</v>
      </c>
      <c r="B2331" s="282" t="s">
        <v>10735</v>
      </c>
      <c r="D2331" s="80" t="s">
        <v>10732</v>
      </c>
      <c r="F2331" s="115" t="s">
        <v>10730</v>
      </c>
      <c r="G2331" s="115" t="s">
        <v>10731</v>
      </c>
    </row>
    <row r="2332" spans="1:7" ht="15.75" customHeight="1">
      <c r="A2332" s="40" t="s">
        <v>10739</v>
      </c>
      <c r="B2332" s="282" t="s">
        <v>759</v>
      </c>
    </row>
    <row r="2333" spans="1:7" ht="15.75" customHeight="1">
      <c r="A2333" s="40" t="s">
        <v>10688</v>
      </c>
      <c r="B2333" s="282" t="s">
        <v>759</v>
      </c>
    </row>
    <row r="2334" spans="1:7" ht="15.75" customHeight="1">
      <c r="A2334" s="40" t="s">
        <v>10696</v>
      </c>
      <c r="B2334" s="282" t="s">
        <v>1281</v>
      </c>
      <c r="C2334" t="s">
        <v>2496</v>
      </c>
      <c r="D2334">
        <v>2880</v>
      </c>
    </row>
    <row r="2335" spans="1:7" ht="15.75" customHeight="1">
      <c r="A2335" s="40" t="s">
        <v>10702</v>
      </c>
      <c r="B2335" s="282" t="s">
        <v>759</v>
      </c>
    </row>
    <row r="2336" spans="1:7" ht="15.75" customHeight="1">
      <c r="A2336" s="40" t="s">
        <v>10708</v>
      </c>
      <c r="B2336" s="282" t="s">
        <v>1281</v>
      </c>
      <c r="D2336" s="168" t="s">
        <v>10746</v>
      </c>
    </row>
    <row r="2337" spans="1:13" ht="15.75" customHeight="1">
      <c r="A2337" s="40" t="s">
        <v>10708</v>
      </c>
      <c r="B2337" s="282" t="s">
        <v>2740</v>
      </c>
      <c r="D2337">
        <v>3270</v>
      </c>
    </row>
    <row r="2338" spans="1:13" ht="15.75" customHeight="1">
      <c r="A2338" s="40" t="s">
        <v>10708</v>
      </c>
      <c r="B2338" s="282" t="s">
        <v>1029</v>
      </c>
      <c r="D2338">
        <v>2900</v>
      </c>
    </row>
    <row r="2339" spans="1:13" ht="15.75" customHeight="1">
      <c r="A2339" s="40" t="s">
        <v>10711</v>
      </c>
      <c r="B2339" s="78" t="s">
        <v>1281</v>
      </c>
      <c r="D2339">
        <v>2850</v>
      </c>
      <c r="F2339" s="115">
        <v>35</v>
      </c>
      <c r="G2339" s="115">
        <v>35</v>
      </c>
    </row>
    <row r="2340" spans="1:13" ht="15.75" customHeight="1">
      <c r="A2340" s="40" t="s">
        <v>10711</v>
      </c>
      <c r="B2340" s="78" t="s">
        <v>2740</v>
      </c>
      <c r="D2340">
        <v>3250</v>
      </c>
      <c r="F2340" s="115">
        <v>38</v>
      </c>
      <c r="G2340" s="41" t="s">
        <v>2370</v>
      </c>
    </row>
    <row r="2341" spans="1:13" ht="15.75" customHeight="1">
      <c r="A2341" s="40" t="s">
        <v>10719</v>
      </c>
      <c r="B2341" s="78" t="s">
        <v>1281</v>
      </c>
      <c r="D2341">
        <v>2160</v>
      </c>
      <c r="F2341" s="115">
        <v>31</v>
      </c>
      <c r="G2341" s="41" t="s">
        <v>1364</v>
      </c>
      <c r="J2341" s="80" t="s">
        <v>2357</v>
      </c>
    </row>
    <row r="2342" spans="1:13" ht="15.75" customHeight="1">
      <c r="A2342" s="40" t="s">
        <v>10726</v>
      </c>
      <c r="B2342" s="78" t="s">
        <v>10754</v>
      </c>
      <c r="D2342" s="80" t="s">
        <v>10753</v>
      </c>
    </row>
    <row r="2343" spans="1:13" ht="15.75" customHeight="1">
      <c r="A2343" s="40" t="s">
        <v>10794</v>
      </c>
      <c r="B2343" s="282" t="s">
        <v>10796</v>
      </c>
      <c r="D2343" t="s">
        <v>10797</v>
      </c>
      <c r="E2343" t="s">
        <v>10800</v>
      </c>
      <c r="G2343" s="115" t="s">
        <v>10799</v>
      </c>
    </row>
    <row r="2344" spans="1:13" ht="15.75" customHeight="1">
      <c r="A2344" s="40" t="s">
        <v>10795</v>
      </c>
      <c r="B2344" s="282" t="s">
        <v>10754</v>
      </c>
      <c r="D2344" t="s">
        <v>10798</v>
      </c>
      <c r="E2344" t="s">
        <v>10801</v>
      </c>
      <c r="G2344" s="115" t="s">
        <v>8469</v>
      </c>
    </row>
    <row r="2345" spans="1:13" ht="15.75" customHeight="1">
      <c r="A2345" s="40" t="s">
        <v>10765</v>
      </c>
      <c r="B2345" s="78" t="s">
        <v>2774</v>
      </c>
      <c r="C2345" s="80" t="s">
        <v>10804</v>
      </c>
    </row>
    <row r="2346" spans="1:13" ht="15.75" customHeight="1">
      <c r="A2346" s="40" t="s">
        <v>10771</v>
      </c>
      <c r="B2346" s="78" t="s">
        <v>1281</v>
      </c>
      <c r="D2346">
        <v>3320</v>
      </c>
      <c r="G2346" s="41" t="s">
        <v>10805</v>
      </c>
    </row>
    <row r="2347" spans="1:13" ht="15.75" customHeight="1">
      <c r="A2347" s="40" t="s">
        <v>10771</v>
      </c>
      <c r="B2347" s="78" t="s">
        <v>2740</v>
      </c>
      <c r="D2347">
        <v>3670</v>
      </c>
      <c r="G2347" s="41" t="s">
        <v>2196</v>
      </c>
    </row>
    <row r="2348" spans="1:13" ht="15.75" customHeight="1">
      <c r="A2348" s="40" t="s">
        <v>10771</v>
      </c>
      <c r="B2348" s="78" t="s">
        <v>1029</v>
      </c>
      <c r="D2348">
        <v>3020</v>
      </c>
      <c r="G2348" s="41" t="s">
        <v>1247</v>
      </c>
    </row>
    <row r="2349" spans="1:13" ht="15.75" customHeight="1">
      <c r="A2349" s="40" t="s">
        <v>10771</v>
      </c>
      <c r="B2349" s="78" t="s">
        <v>1153</v>
      </c>
      <c r="D2349">
        <v>3700</v>
      </c>
      <c r="G2349" s="41" t="s">
        <v>2481</v>
      </c>
    </row>
    <row r="2350" spans="1:13" ht="15.75" customHeight="1">
      <c r="A2350" s="40" t="s">
        <v>10775</v>
      </c>
      <c r="B2350" s="78" t="s">
        <v>2997</v>
      </c>
    </row>
    <row r="2351" spans="1:13" ht="15.75" customHeight="1">
      <c r="A2351" s="40" t="s">
        <v>10781</v>
      </c>
      <c r="B2351" s="78" t="s">
        <v>10812</v>
      </c>
      <c r="D2351" t="s">
        <v>10810</v>
      </c>
      <c r="G2351" s="115" t="s">
        <v>10809</v>
      </c>
    </row>
    <row r="2352" spans="1:13" ht="15.75" customHeight="1">
      <c r="A2352" s="40" t="s">
        <v>10784</v>
      </c>
      <c r="B2352" s="78" t="s">
        <v>2774</v>
      </c>
      <c r="C2352" s="80" t="s">
        <v>10815</v>
      </c>
      <c r="M2352" s="80" t="s">
        <v>10816</v>
      </c>
    </row>
    <row r="2353" spans="1:7" ht="15.75" customHeight="1">
      <c r="A2353" s="40" t="s">
        <v>10817</v>
      </c>
      <c r="B2353" s="41" t="s">
        <v>10824</v>
      </c>
      <c r="F2353" s="41" t="s">
        <v>2219</v>
      </c>
    </row>
    <row r="2354" spans="1:7" ht="15.75" customHeight="1">
      <c r="A2354" s="40" t="s">
        <v>10818</v>
      </c>
      <c r="B2354" s="41" t="s">
        <v>10825</v>
      </c>
      <c r="F2354" s="41" t="s">
        <v>10127</v>
      </c>
    </row>
    <row r="2355" spans="1:7" ht="15.75" customHeight="1">
      <c r="A2355" s="40" t="s">
        <v>10819</v>
      </c>
      <c r="B2355" s="41" t="s">
        <v>10316</v>
      </c>
      <c r="F2355" s="41" t="s">
        <v>10823</v>
      </c>
    </row>
    <row r="2356" spans="1:7" ht="15.75" customHeight="1">
      <c r="A2356" s="40" t="s">
        <v>10829</v>
      </c>
      <c r="B2356" s="282" t="s">
        <v>10887</v>
      </c>
      <c r="D2356" t="s">
        <v>10886</v>
      </c>
      <c r="E2356" t="s">
        <v>10885</v>
      </c>
      <c r="F2356" s="41" t="s">
        <v>10883</v>
      </c>
    </row>
    <row r="2357" spans="1:7" ht="15.75" customHeight="1">
      <c r="A2357" s="40" t="s">
        <v>10836</v>
      </c>
      <c r="B2357" s="282" t="s">
        <v>2985</v>
      </c>
    </row>
    <row r="2358" spans="1:7" ht="15.75" customHeight="1">
      <c r="A2358" s="40" t="s">
        <v>10841</v>
      </c>
      <c r="F2358" s="115">
        <v>17</v>
      </c>
    </row>
    <row r="2359" spans="1:7" ht="15.75" customHeight="1">
      <c r="A2359" s="40" t="s">
        <v>10841</v>
      </c>
      <c r="F2359" s="115">
        <v>21</v>
      </c>
    </row>
    <row r="2360" spans="1:7" ht="15.75" customHeight="1">
      <c r="A2360" s="40" t="s">
        <v>10841</v>
      </c>
      <c r="F2360" s="115">
        <v>24</v>
      </c>
    </row>
    <row r="2361" spans="1:7" ht="15.75" customHeight="1">
      <c r="A2361" s="40" t="s">
        <v>10841</v>
      </c>
      <c r="F2361" s="115">
        <v>25</v>
      </c>
    </row>
    <row r="2362" spans="1:7" ht="15.75" customHeight="1">
      <c r="A2362" s="40" t="s">
        <v>10860</v>
      </c>
      <c r="C2362" t="s">
        <v>10868</v>
      </c>
      <c r="D2362">
        <v>2700</v>
      </c>
      <c r="E2362">
        <v>19</v>
      </c>
      <c r="F2362" s="115">
        <v>33</v>
      </c>
      <c r="G2362" s="115" t="s">
        <v>993</v>
      </c>
    </row>
    <row r="2363" spans="1:7" ht="15.75" customHeight="1">
      <c r="A2363" s="40" t="s">
        <v>10844</v>
      </c>
      <c r="B2363" s="282" t="s">
        <v>1281</v>
      </c>
      <c r="D2363">
        <v>3270</v>
      </c>
      <c r="G2363" s="115" t="s">
        <v>2388</v>
      </c>
    </row>
    <row r="2364" spans="1:7" ht="15.75" customHeight="1">
      <c r="A2364" s="40" t="s">
        <v>10866</v>
      </c>
      <c r="B2364" s="282" t="s">
        <v>2739</v>
      </c>
      <c r="E2364" t="s">
        <v>10869</v>
      </c>
      <c r="G2364" s="41" t="s">
        <v>10870</v>
      </c>
    </row>
    <row r="2365" spans="1:7" ht="15.75" customHeight="1">
      <c r="A2365" s="40" t="s">
        <v>10867</v>
      </c>
      <c r="B2365" s="282" t="s">
        <v>2803</v>
      </c>
      <c r="E2365" t="s">
        <v>10871</v>
      </c>
      <c r="G2365" s="41" t="s">
        <v>10872</v>
      </c>
    </row>
    <row r="2366" spans="1:7" ht="15.75" customHeight="1">
      <c r="A2366" s="40" t="s">
        <v>10850</v>
      </c>
      <c r="B2366" s="282" t="s">
        <v>10890</v>
      </c>
    </row>
    <row r="2367" spans="1:7" ht="15.75" customHeight="1">
      <c r="A2367" s="28" t="s">
        <v>10893</v>
      </c>
      <c r="B2367" s="78" t="s">
        <v>10896</v>
      </c>
      <c r="D2367" s="80" t="s">
        <v>10899</v>
      </c>
    </row>
    <row r="2368" spans="1:7" ht="15.75" customHeight="1">
      <c r="A2368" s="40" t="s">
        <v>6692</v>
      </c>
      <c r="B2368" s="78" t="s">
        <v>10942</v>
      </c>
      <c r="C2368" s="80" t="s">
        <v>10943</v>
      </c>
    </row>
    <row r="2369" spans="1:12" ht="15.75" customHeight="1">
      <c r="A2369" s="40" t="s">
        <v>1861</v>
      </c>
      <c r="B2369" s="282" t="s">
        <v>2402</v>
      </c>
    </row>
    <row r="2370" spans="1:12" ht="15.75" customHeight="1">
      <c r="A2370" s="40" t="s">
        <v>10912</v>
      </c>
      <c r="B2370" s="282" t="s">
        <v>2910</v>
      </c>
    </row>
    <row r="2371" spans="1:12" ht="15.75" customHeight="1">
      <c r="A2371" s="40" t="s">
        <v>10918</v>
      </c>
      <c r="B2371" s="282" t="s">
        <v>10945</v>
      </c>
      <c r="G2371" s="115" t="s">
        <v>10946</v>
      </c>
    </row>
    <row r="2372" spans="1:12" ht="15.75" customHeight="1">
      <c r="A2372" s="40" t="s">
        <v>10947</v>
      </c>
      <c r="B2372" s="282" t="s">
        <v>2708</v>
      </c>
      <c r="D2372" s="41" t="s">
        <v>10951</v>
      </c>
    </row>
    <row r="2373" spans="1:12" ht="15.75" customHeight="1">
      <c r="A2373" s="40" t="s">
        <v>10950</v>
      </c>
      <c r="B2373" s="282" t="s">
        <v>10525</v>
      </c>
      <c r="D2373" s="41" t="s">
        <v>10952</v>
      </c>
    </row>
    <row r="2374" spans="1:12" ht="15.75" customHeight="1">
      <c r="A2374" s="40" t="s">
        <v>10928</v>
      </c>
      <c r="B2374" s="282" t="s">
        <v>10959</v>
      </c>
      <c r="C2374" t="s">
        <v>10960</v>
      </c>
      <c r="D2374" t="s">
        <v>10958</v>
      </c>
      <c r="E2374" t="s">
        <v>10955</v>
      </c>
      <c r="G2374" s="115" t="s">
        <v>10956</v>
      </c>
    </row>
    <row r="2375" spans="1:12" ht="15.75" customHeight="1">
      <c r="A2375" s="40" t="s">
        <v>6037</v>
      </c>
      <c r="B2375" s="282" t="s">
        <v>2772</v>
      </c>
      <c r="D2375" t="s">
        <v>10963</v>
      </c>
      <c r="F2375" s="115" t="s">
        <v>10962</v>
      </c>
    </row>
    <row r="2376" spans="1:12" ht="15.75" customHeight="1">
      <c r="A2376" s="40" t="s">
        <v>10937</v>
      </c>
      <c r="B2376" s="282" t="s">
        <v>759</v>
      </c>
    </row>
    <row r="2377" spans="1:12" ht="15.75" customHeight="1">
      <c r="A2377" s="40" t="s">
        <v>10971</v>
      </c>
      <c r="B2377" s="78" t="s">
        <v>1281</v>
      </c>
      <c r="D2377">
        <v>3515</v>
      </c>
      <c r="E2377">
        <v>3</v>
      </c>
      <c r="F2377" s="115">
        <v>38</v>
      </c>
      <c r="G2377" s="41" t="s">
        <v>2039</v>
      </c>
    </row>
    <row r="2378" spans="1:12" ht="15.75" customHeight="1">
      <c r="A2378" s="40" t="s">
        <v>10971</v>
      </c>
      <c r="B2378" s="78" t="s">
        <v>2740</v>
      </c>
      <c r="D2378">
        <v>2515</v>
      </c>
      <c r="E2378">
        <v>7</v>
      </c>
      <c r="F2378" s="41" t="s">
        <v>2413</v>
      </c>
      <c r="G2378" s="41" t="s">
        <v>669</v>
      </c>
    </row>
    <row r="2379" spans="1:12" ht="15.75" customHeight="1">
      <c r="A2379" s="169" t="s">
        <v>10976</v>
      </c>
      <c r="B2379" s="78"/>
      <c r="L2379" s="80" t="s">
        <v>11011</v>
      </c>
    </row>
    <row r="2380" spans="1:12" ht="15.75" customHeight="1">
      <c r="A2380" s="40" t="s">
        <v>10981</v>
      </c>
      <c r="B2380" s="78" t="s">
        <v>1281</v>
      </c>
      <c r="F2380" s="41" t="s">
        <v>809</v>
      </c>
    </row>
    <row r="2381" spans="1:12" ht="15.75" customHeight="1">
      <c r="A2381" s="40" t="s">
        <v>10981</v>
      </c>
      <c r="B2381" s="78" t="s">
        <v>2740</v>
      </c>
    </row>
    <row r="2382" spans="1:12" ht="15.75" customHeight="1">
      <c r="A2382" s="40" t="s">
        <v>10981</v>
      </c>
      <c r="B2382" s="78" t="s">
        <v>1029</v>
      </c>
    </row>
    <row r="2383" spans="1:12" ht="15.75" customHeight="1">
      <c r="A2383" s="40" t="s">
        <v>10981</v>
      </c>
      <c r="B2383" s="78" t="s">
        <v>1153</v>
      </c>
    </row>
    <row r="2384" spans="1:12" ht="15.75" customHeight="1">
      <c r="A2384" s="40" t="s">
        <v>10990</v>
      </c>
      <c r="B2384" s="78" t="s">
        <v>2899</v>
      </c>
      <c r="D2384" s="80" t="s">
        <v>11014</v>
      </c>
    </row>
    <row r="2385" spans="1:7" ht="15.75" customHeight="1">
      <c r="A2385" s="40" t="s">
        <v>10989</v>
      </c>
      <c r="B2385" s="78" t="s">
        <v>2987</v>
      </c>
    </row>
    <row r="2386" spans="1:7" ht="15.75" customHeight="1">
      <c r="A2386" s="40" t="s">
        <v>10994</v>
      </c>
      <c r="B2386" s="78" t="s">
        <v>2982</v>
      </c>
      <c r="D2386" s="80" t="s">
        <v>11017</v>
      </c>
      <c r="E2386" s="80" t="s">
        <v>11018</v>
      </c>
    </row>
    <row r="2387" spans="1:7" ht="15.75" customHeight="1">
      <c r="A2387" s="40" t="s">
        <v>11001</v>
      </c>
      <c r="B2387" s="78" t="s">
        <v>11092</v>
      </c>
    </row>
    <row r="2388" spans="1:7" ht="15.75" customHeight="1">
      <c r="A2388" s="40" t="s">
        <v>11006</v>
      </c>
      <c r="B2388" s="282" t="s">
        <v>2928</v>
      </c>
    </row>
    <row r="2389" spans="1:7" ht="15.75" customHeight="1">
      <c r="A2389" s="40" t="s">
        <v>11064</v>
      </c>
      <c r="B2389" s="282" t="s">
        <v>1281</v>
      </c>
      <c r="F2389" s="115">
        <v>39</v>
      </c>
      <c r="G2389" s="115" t="s">
        <v>2042</v>
      </c>
    </row>
    <row r="2390" spans="1:7" ht="15.75" customHeight="1">
      <c r="A2390" s="40" t="s">
        <v>11064</v>
      </c>
      <c r="B2390" s="282" t="s">
        <v>2740</v>
      </c>
      <c r="F2390" s="115">
        <v>30</v>
      </c>
      <c r="G2390" s="115">
        <v>31</v>
      </c>
    </row>
    <row r="2391" spans="1:7" ht="15.75" customHeight="1">
      <c r="A2391" s="40" t="s">
        <v>11064</v>
      </c>
      <c r="B2391" s="282" t="s">
        <v>1029</v>
      </c>
      <c r="F2391" s="115">
        <v>39</v>
      </c>
      <c r="G2391" s="115" t="s">
        <v>2042</v>
      </c>
    </row>
    <row r="2392" spans="1:7" ht="15.75" customHeight="1">
      <c r="A2392" s="40" t="s">
        <v>11064</v>
      </c>
      <c r="B2392" s="282" t="s">
        <v>1153</v>
      </c>
      <c r="F2392" s="115">
        <v>33</v>
      </c>
      <c r="G2392" s="115">
        <v>34</v>
      </c>
    </row>
    <row r="2393" spans="1:7" ht="15.75" customHeight="1">
      <c r="A2393" s="40" t="s">
        <v>11064</v>
      </c>
      <c r="B2393" s="282" t="s">
        <v>11083</v>
      </c>
    </row>
    <row r="2394" spans="1:7" ht="15.75" customHeight="1">
      <c r="A2394" s="40" t="s">
        <v>11079</v>
      </c>
      <c r="F2394" s="41" t="s">
        <v>11068</v>
      </c>
      <c r="G2394" s="115" t="s">
        <v>11080</v>
      </c>
    </row>
    <row r="2395" spans="1:7" ht="15.75" customHeight="1">
      <c r="A2395" s="40" t="s">
        <v>11081</v>
      </c>
      <c r="F2395" s="41" t="s">
        <v>11071</v>
      </c>
      <c r="G2395" s="115" t="s">
        <v>11082</v>
      </c>
    </row>
    <row r="2396" spans="1:7" ht="15.75" customHeight="1">
      <c r="A2396" s="40" t="s">
        <v>11052</v>
      </c>
      <c r="B2396" s="282" t="s">
        <v>2874</v>
      </c>
      <c r="C2396" t="s">
        <v>11084</v>
      </c>
    </row>
    <row r="2397" spans="1:7" ht="15.75" customHeight="1">
      <c r="A2397" s="40" t="s">
        <v>11046</v>
      </c>
      <c r="B2397" s="78" t="s">
        <v>11085</v>
      </c>
    </row>
    <row r="2398" spans="1:7" ht="15.75" customHeight="1">
      <c r="A2398" s="40" t="s">
        <v>11041</v>
      </c>
      <c r="B2398" s="78" t="s">
        <v>2862</v>
      </c>
    </row>
    <row r="2399" spans="1:7" ht="15.75" customHeight="1">
      <c r="A2399" s="40" t="s">
        <v>11035</v>
      </c>
      <c r="B2399" s="78" t="s">
        <v>2979</v>
      </c>
      <c r="C2399" s="80" t="s">
        <v>11086</v>
      </c>
      <c r="D2399" s="490" t="s">
        <v>11087</v>
      </c>
    </row>
    <row r="2400" spans="1:7" ht="15.75" customHeight="1">
      <c r="A2400" s="40" t="s">
        <v>11035</v>
      </c>
      <c r="B2400" s="78" t="s">
        <v>11088</v>
      </c>
      <c r="C2400" s="80" t="s">
        <v>11089</v>
      </c>
      <c r="D2400" s="490" t="s">
        <v>11090</v>
      </c>
    </row>
    <row r="2401" spans="1:10" ht="15.75" customHeight="1">
      <c r="A2401" s="40" t="s">
        <v>11028</v>
      </c>
      <c r="B2401" s="78" t="s">
        <v>1281</v>
      </c>
      <c r="C2401" s="80" t="s">
        <v>2496</v>
      </c>
      <c r="G2401" s="115">
        <v>36</v>
      </c>
    </row>
    <row r="2402" spans="1:10" ht="15.75" customHeight="1">
      <c r="A2402" s="40" t="s">
        <v>626</v>
      </c>
      <c r="B2402" s="78" t="s">
        <v>11091</v>
      </c>
    </row>
    <row r="2403" spans="1:10" ht="15.75" customHeight="1">
      <c r="A2403" s="40" t="s">
        <v>11095</v>
      </c>
      <c r="B2403" s="282" t="s">
        <v>11112</v>
      </c>
      <c r="C2403" t="s">
        <v>11113</v>
      </c>
    </row>
    <row r="2404" spans="1:10" ht="15.75" customHeight="1">
      <c r="A2404" s="40" t="s">
        <v>11103</v>
      </c>
      <c r="B2404" s="282" t="s">
        <v>1281</v>
      </c>
      <c r="D2404">
        <v>2140</v>
      </c>
      <c r="G2404" s="115" t="s">
        <v>1016</v>
      </c>
    </row>
    <row r="2405" spans="1:10" ht="15.75" customHeight="1">
      <c r="A2405" s="40" t="s">
        <v>11104</v>
      </c>
      <c r="B2405" s="78" t="s">
        <v>1281</v>
      </c>
      <c r="F2405" s="506">
        <v>2.4285714285714284</v>
      </c>
      <c r="G2405" s="506">
        <v>34.571428571428569</v>
      </c>
    </row>
    <row r="2406" spans="1:10" ht="15.75" customHeight="1">
      <c r="B2406" s="78" t="s">
        <v>2740</v>
      </c>
      <c r="F2406" s="115" t="s">
        <v>11115</v>
      </c>
      <c r="G2406" s="506">
        <v>39.571428571428569</v>
      </c>
    </row>
    <row r="2407" spans="1:10" ht="15.75" customHeight="1">
      <c r="B2407" s="78" t="s">
        <v>1029</v>
      </c>
      <c r="F2407" s="507" t="s">
        <v>11119</v>
      </c>
      <c r="G2407" s="506">
        <v>39.571428571428569</v>
      </c>
    </row>
    <row r="2408" spans="1:10" ht="15.75" customHeight="1">
      <c r="B2408" s="78" t="s">
        <v>1153</v>
      </c>
      <c r="F2408" s="506">
        <v>10.714285714285714</v>
      </c>
      <c r="G2408" s="506">
        <v>30.142857142857142</v>
      </c>
    </row>
    <row r="2409" spans="1:10" ht="15.75" customHeight="1">
      <c r="B2409" s="78" t="s">
        <v>1025</v>
      </c>
      <c r="F2409" s="115" t="s">
        <v>11116</v>
      </c>
      <c r="G2409" s="506">
        <v>37.285714285714285</v>
      </c>
    </row>
    <row r="2410" spans="1:10" ht="15.75" customHeight="1">
      <c r="B2410" s="78" t="s">
        <v>1009</v>
      </c>
      <c r="F2410" s="506">
        <v>15.571428571428571</v>
      </c>
      <c r="G2410" s="506">
        <v>27.571428571428573</v>
      </c>
      <c r="I2410" s="209"/>
      <c r="J2410" s="209"/>
    </row>
    <row r="2411" spans="1:10" ht="15.75" customHeight="1">
      <c r="B2411" s="78" t="s">
        <v>892</v>
      </c>
      <c r="F2411" s="506">
        <v>16.714285714285715</v>
      </c>
      <c r="G2411" s="506">
        <v>32.714285714285715</v>
      </c>
      <c r="I2411" s="209"/>
    </row>
    <row r="2412" spans="1:10" ht="15.75" customHeight="1">
      <c r="B2412" s="78" t="s">
        <v>810</v>
      </c>
      <c r="F2412" s="115" t="s">
        <v>11117</v>
      </c>
      <c r="G2412" s="115">
        <v>37</v>
      </c>
      <c r="I2412" s="209"/>
      <c r="J2412" s="209"/>
    </row>
    <row r="2413" spans="1:10" ht="15.75" customHeight="1">
      <c r="B2413" s="78" t="s">
        <v>1193</v>
      </c>
      <c r="F2413" s="506">
        <v>23.142857142857142</v>
      </c>
      <c r="G2413" s="506">
        <v>35.142857142857146</v>
      </c>
      <c r="I2413" s="209"/>
      <c r="J2413" s="209"/>
    </row>
    <row r="2414" spans="1:10" ht="15.75" customHeight="1">
      <c r="B2414" s="78" t="s">
        <v>1021</v>
      </c>
      <c r="F2414" s="506">
        <v>24.285714285714285</v>
      </c>
      <c r="G2414" s="506">
        <v>25.428571428571427</v>
      </c>
      <c r="I2414" s="209"/>
    </row>
    <row r="2415" spans="1:10" ht="15.75" customHeight="1">
      <c r="B2415" s="78" t="s">
        <v>887</v>
      </c>
      <c r="F2415" s="506">
        <v>26.142857142857142</v>
      </c>
      <c r="G2415" s="506">
        <v>41.285714285714285</v>
      </c>
      <c r="I2415" s="209"/>
      <c r="J2415" s="209"/>
    </row>
    <row r="2416" spans="1:10" ht="15.75" customHeight="1">
      <c r="B2416" s="78" t="s">
        <v>1278</v>
      </c>
      <c r="F2416" s="506">
        <v>27.857142857142858</v>
      </c>
      <c r="G2416" s="506">
        <v>37.285714285714285</v>
      </c>
      <c r="I2416" s="209"/>
      <c r="J2416" s="209"/>
    </row>
    <row r="2417" spans="1:10" ht="15.75" customHeight="1">
      <c r="B2417" s="78" t="s">
        <v>1497</v>
      </c>
      <c r="F2417" s="506">
        <v>31.142857142857142</v>
      </c>
      <c r="G2417" s="506">
        <v>32.571428571428569</v>
      </c>
    </row>
    <row r="2418" spans="1:10" ht="15.75" customHeight="1">
      <c r="B2418" s="78" t="s">
        <v>971</v>
      </c>
      <c r="F2418" s="506">
        <v>31.142857142857142</v>
      </c>
      <c r="G2418" s="506">
        <v>32.571428571428569</v>
      </c>
      <c r="I2418" s="209"/>
      <c r="J2418" s="209"/>
    </row>
    <row r="2419" spans="1:10" ht="15.75" customHeight="1">
      <c r="A2419" s="40" t="s">
        <v>11123</v>
      </c>
      <c r="B2419" s="78" t="s">
        <v>2892</v>
      </c>
      <c r="D2419" t="s">
        <v>11134</v>
      </c>
      <c r="F2419" s="115" t="s">
        <v>11132</v>
      </c>
      <c r="G2419" s="115" t="s">
        <v>11133</v>
      </c>
      <c r="I2419" s="209"/>
      <c r="J2419" s="209"/>
    </row>
    <row r="2420" spans="1:10" ht="15.75" customHeight="1">
      <c r="A2420" s="40" t="s">
        <v>11128</v>
      </c>
      <c r="B2420" s="282" t="s">
        <v>1281</v>
      </c>
      <c r="D2420">
        <v>2510</v>
      </c>
      <c r="E2420">
        <v>1</v>
      </c>
      <c r="G2420" s="115" t="s">
        <v>2042</v>
      </c>
      <c r="I2420" s="209"/>
      <c r="J2420" s="209"/>
    </row>
    <row r="2421" spans="1:10" ht="15.75" customHeight="1">
      <c r="B2421" s="282" t="s">
        <v>2740</v>
      </c>
      <c r="D2421">
        <v>2165</v>
      </c>
      <c r="E2421">
        <v>5</v>
      </c>
      <c r="F2421" s="115" t="s">
        <v>1364</v>
      </c>
      <c r="G2421" s="115" t="s">
        <v>2423</v>
      </c>
      <c r="I2421" s="209"/>
      <c r="J2421" s="209"/>
    </row>
    <row r="2422" spans="1:10" ht="15.75" customHeight="1">
      <c r="A2422" s="40" t="s">
        <v>11136</v>
      </c>
      <c r="B2422" s="78" t="s">
        <v>11160</v>
      </c>
      <c r="C2422" t="s">
        <v>11161</v>
      </c>
      <c r="D2422" t="s">
        <v>11144</v>
      </c>
      <c r="I2422" s="209"/>
      <c r="J2422" s="209"/>
    </row>
    <row r="2423" spans="1:10" ht="15.75" customHeight="1">
      <c r="A2423" s="40" t="s">
        <v>11138</v>
      </c>
      <c r="B2423" s="282" t="s">
        <v>3073</v>
      </c>
      <c r="C2423" t="s">
        <v>11162</v>
      </c>
      <c r="D2423" t="s">
        <v>11146</v>
      </c>
      <c r="E2423" t="s">
        <v>11163</v>
      </c>
      <c r="F2423" s="115" t="s">
        <v>11140</v>
      </c>
      <c r="I2423" s="209"/>
      <c r="J2423" s="209"/>
    </row>
    <row r="2424" spans="1:10" ht="15.75" customHeight="1">
      <c r="A2424" s="40" t="s">
        <v>11142</v>
      </c>
      <c r="B2424" s="282" t="s">
        <v>1281</v>
      </c>
      <c r="F2424" s="506">
        <v>19</v>
      </c>
      <c r="G2424" s="115" t="s">
        <v>2196</v>
      </c>
    </row>
    <row r="2425" spans="1:10" ht="15.75" customHeight="1">
      <c r="A2425" s="40" t="s">
        <v>11142</v>
      </c>
      <c r="B2425" s="282" t="s">
        <v>2740</v>
      </c>
      <c r="F2425" s="506">
        <v>38</v>
      </c>
      <c r="G2425" s="115">
        <v>38</v>
      </c>
    </row>
    <row r="2426" spans="1:10" ht="15.75" customHeight="1">
      <c r="A2426" s="40" t="s">
        <v>11142</v>
      </c>
      <c r="B2426" s="282" t="s">
        <v>1029</v>
      </c>
      <c r="C2426" t="s">
        <v>2496</v>
      </c>
      <c r="G2426" s="115">
        <v>39</v>
      </c>
    </row>
    <row r="2427" spans="1:10" ht="15.75" customHeight="1">
      <c r="A2427" s="40" t="s">
        <v>11142</v>
      </c>
      <c r="B2427" s="282" t="s">
        <v>1153</v>
      </c>
      <c r="F2427" s="115">
        <v>39</v>
      </c>
      <c r="G2427" s="115" t="s">
        <v>2598</v>
      </c>
    </row>
    <row r="2428" spans="1:10" ht="15.75" customHeight="1">
      <c r="A2428" s="40" t="s">
        <v>11142</v>
      </c>
      <c r="B2428" s="282" t="s">
        <v>1025</v>
      </c>
      <c r="F2428" s="115">
        <v>35</v>
      </c>
      <c r="G2428" s="115" t="s">
        <v>1280</v>
      </c>
    </row>
    <row r="2429" spans="1:10" ht="15.75" customHeight="1">
      <c r="A2429" s="40" t="s">
        <v>11166</v>
      </c>
      <c r="B2429" s="282" t="s">
        <v>11186</v>
      </c>
    </row>
    <row r="2430" spans="1:10" ht="15.75" customHeight="1">
      <c r="A2430" s="40" t="s">
        <v>11172</v>
      </c>
      <c r="B2430" s="282" t="s">
        <v>2739</v>
      </c>
      <c r="D2430" t="s">
        <v>11185</v>
      </c>
    </row>
    <row r="2431" spans="1:10" ht="15.75" customHeight="1">
      <c r="A2431" s="40" t="s">
        <v>11176</v>
      </c>
      <c r="B2431" s="282" t="s">
        <v>1281</v>
      </c>
      <c r="F2431" s="115">
        <v>34</v>
      </c>
    </row>
    <row r="2432" spans="1:10" ht="15.75" customHeight="1">
      <c r="A2432" s="40" t="s">
        <v>11176</v>
      </c>
      <c r="B2432" s="282" t="s">
        <v>2740</v>
      </c>
      <c r="F2432" s="115">
        <v>31</v>
      </c>
    </row>
    <row r="2433" spans="1:13" ht="15.75" customHeight="1">
      <c r="A2433" s="40" t="s">
        <v>11176</v>
      </c>
      <c r="B2433" s="282" t="s">
        <v>1029</v>
      </c>
      <c r="F2433" s="115">
        <v>32</v>
      </c>
    </row>
    <row r="2434" spans="1:13" ht="15.75" customHeight="1">
      <c r="A2434" s="40" t="s">
        <v>11176</v>
      </c>
      <c r="B2434" s="282" t="s">
        <v>1153</v>
      </c>
      <c r="C2434" t="s">
        <v>11191</v>
      </c>
      <c r="F2434" s="115">
        <v>31</v>
      </c>
    </row>
    <row r="2435" spans="1:13" ht="15.75" customHeight="1">
      <c r="A2435" s="40" t="s">
        <v>8370</v>
      </c>
      <c r="B2435" s="282" t="s">
        <v>10525</v>
      </c>
      <c r="D2435" t="s">
        <v>11236</v>
      </c>
      <c r="F2435" s="115" t="s">
        <v>11237</v>
      </c>
      <c r="G2435" s="115" t="s">
        <v>11235</v>
      </c>
    </row>
    <row r="2436" spans="1:13" ht="15.75" customHeight="1">
      <c r="A2436" s="40" t="s">
        <v>11199</v>
      </c>
      <c r="B2436" s="282" t="s">
        <v>11241</v>
      </c>
      <c r="C2436" t="s">
        <v>11242</v>
      </c>
      <c r="E2436">
        <v>71</v>
      </c>
    </row>
    <row r="2437" spans="1:13" ht="15.75" customHeight="1">
      <c r="A2437" s="40" t="s">
        <v>11204</v>
      </c>
      <c r="B2437" s="282" t="s">
        <v>11245</v>
      </c>
      <c r="D2437" t="s">
        <v>11246</v>
      </c>
      <c r="G2437" s="115" t="s">
        <v>11244</v>
      </c>
    </row>
    <row r="2438" spans="1:13" ht="15.75" customHeight="1">
      <c r="A2438" s="40" t="s">
        <v>11209</v>
      </c>
      <c r="B2438" s="282" t="s">
        <v>1281</v>
      </c>
      <c r="C2438" t="s">
        <v>8854</v>
      </c>
      <c r="L2438" s="80" t="s">
        <v>11247</v>
      </c>
    </row>
    <row r="2439" spans="1:13" ht="15.75" customHeight="1">
      <c r="A2439" s="40" t="s">
        <v>9651</v>
      </c>
      <c r="B2439" s="78" t="s">
        <v>2670</v>
      </c>
      <c r="C2439" s="80" t="s">
        <v>11250</v>
      </c>
      <c r="D2439" s="80" t="s">
        <v>11252</v>
      </c>
      <c r="G2439" s="41" t="s">
        <v>11249</v>
      </c>
    </row>
    <row r="2440" spans="1:13" ht="15.75" customHeight="1">
      <c r="A2440" s="40" t="s">
        <v>11221</v>
      </c>
      <c r="B2440" s="78" t="s">
        <v>11254</v>
      </c>
      <c r="C2440" s="80" t="s">
        <v>11255</v>
      </c>
    </row>
    <row r="2441" spans="1:13" ht="15.75" customHeight="1">
      <c r="A2441" s="40" t="s">
        <v>11229</v>
      </c>
      <c r="B2441" s="78" t="s">
        <v>11258</v>
      </c>
      <c r="M2441" s="80" t="s">
        <v>11257</v>
      </c>
    </row>
    <row r="2442" spans="1:13" ht="15.75" customHeight="1">
      <c r="A2442" s="28" t="s">
        <v>11326</v>
      </c>
      <c r="B2442" s="78" t="s">
        <v>2587</v>
      </c>
      <c r="D2442" s="80" t="s">
        <v>11330</v>
      </c>
      <c r="F2442" s="41" t="s">
        <v>11331</v>
      </c>
      <c r="G2442" s="41" t="s">
        <v>11332</v>
      </c>
    </row>
    <row r="2443" spans="1:13" ht="15.75" customHeight="1">
      <c r="A2443" s="40" t="s">
        <v>11261</v>
      </c>
      <c r="B2443" s="282" t="s">
        <v>11307</v>
      </c>
    </row>
    <row r="2444" spans="1:13" ht="15.75" customHeight="1">
      <c r="A2444" s="40" t="s">
        <v>11266</v>
      </c>
      <c r="B2444" s="282" t="s">
        <v>2871</v>
      </c>
      <c r="C2444" t="s">
        <v>11358</v>
      </c>
    </row>
    <row r="2445" spans="1:13" ht="15.75" customHeight="1">
      <c r="A2445" s="40" t="s">
        <v>11286</v>
      </c>
      <c r="B2445" s="282" t="s">
        <v>1281</v>
      </c>
      <c r="F2445" s="115">
        <v>32</v>
      </c>
    </row>
    <row r="2446" spans="1:13" ht="15.75" customHeight="1">
      <c r="A2446" s="40" t="s">
        <v>11339</v>
      </c>
      <c r="B2446" s="282" t="s">
        <v>11345</v>
      </c>
      <c r="D2446" t="s">
        <v>11344</v>
      </c>
      <c r="E2446" t="s">
        <v>11342</v>
      </c>
      <c r="F2446" s="115" t="s">
        <v>11341</v>
      </c>
      <c r="G2446" s="115" t="s">
        <v>11352</v>
      </c>
    </row>
    <row r="2447" spans="1:13" ht="15.75" customHeight="1">
      <c r="A2447" s="40" t="s">
        <v>11340</v>
      </c>
      <c r="B2447" s="282" t="s">
        <v>11346</v>
      </c>
      <c r="D2447" t="s">
        <v>11347</v>
      </c>
      <c r="E2447" t="s">
        <v>11348</v>
      </c>
      <c r="F2447" s="115" t="s">
        <v>11350</v>
      </c>
      <c r="G2447" s="115" t="s">
        <v>11351</v>
      </c>
    </row>
    <row r="2448" spans="1:13" ht="15.75" customHeight="1">
      <c r="A2448" s="40" t="s">
        <v>11284</v>
      </c>
      <c r="B2448" s="282" t="s">
        <v>11315</v>
      </c>
      <c r="E2448" t="s">
        <v>11312</v>
      </c>
      <c r="G2448" s="115" t="s">
        <v>11313</v>
      </c>
    </row>
    <row r="2449" spans="1:12" ht="15.75" customHeight="1">
      <c r="A2449" s="40" t="s">
        <v>11293</v>
      </c>
      <c r="B2449" s="282" t="s">
        <v>2897</v>
      </c>
      <c r="L2449" t="s">
        <v>11338</v>
      </c>
    </row>
    <row r="2450" spans="1:12" ht="15.75" customHeight="1">
      <c r="A2450" s="40" t="s">
        <v>11296</v>
      </c>
      <c r="B2450" s="282" t="s">
        <v>2996</v>
      </c>
      <c r="C2450" t="s">
        <v>11335</v>
      </c>
      <c r="D2450" t="s">
        <v>11336</v>
      </c>
      <c r="G2450" s="115" t="s">
        <v>10126</v>
      </c>
    </row>
    <row r="2451" spans="1:12" ht="15.75" customHeight="1">
      <c r="A2451" s="40" t="s">
        <v>11303</v>
      </c>
      <c r="B2451" s="282" t="s">
        <v>1281</v>
      </c>
      <c r="C2451" t="s">
        <v>2496</v>
      </c>
      <c r="D2451">
        <v>2400</v>
      </c>
      <c r="F2451" s="115">
        <v>36</v>
      </c>
      <c r="G2451" s="115">
        <v>36</v>
      </c>
      <c r="L2451" t="s">
        <v>11316</v>
      </c>
    </row>
    <row r="2452" spans="1:12" ht="15.75" customHeight="1">
      <c r="B2452" s="282" t="s">
        <v>2740</v>
      </c>
      <c r="D2452">
        <v>3000</v>
      </c>
      <c r="F2452" s="115">
        <v>37</v>
      </c>
      <c r="G2452" s="115">
        <v>37</v>
      </c>
      <c r="L2452" t="s">
        <v>11316</v>
      </c>
    </row>
    <row r="2453" spans="1:12" ht="15.75" customHeight="1">
      <c r="B2453" s="282" t="s">
        <v>1029</v>
      </c>
      <c r="D2453">
        <v>2200</v>
      </c>
      <c r="F2453" s="115">
        <v>36</v>
      </c>
      <c r="G2453" s="115">
        <v>37</v>
      </c>
      <c r="L2453" t="s">
        <v>11316</v>
      </c>
    </row>
    <row r="2454" spans="1:12" ht="15.75" customHeight="1">
      <c r="A2454" s="40" t="s">
        <v>11319</v>
      </c>
      <c r="B2454" s="282" t="s">
        <v>759</v>
      </c>
    </row>
    <row r="2455" spans="1:12" ht="15.75" customHeight="1">
      <c r="A2455" s="40" t="s">
        <v>8624</v>
      </c>
      <c r="B2455" s="282" t="s">
        <v>2740</v>
      </c>
      <c r="C2455" t="s">
        <v>11471</v>
      </c>
    </row>
    <row r="2456" spans="1:12" ht="15.75" customHeight="1">
      <c r="A2456" s="40" t="s">
        <v>762</v>
      </c>
      <c r="B2456" s="282" t="s">
        <v>2686</v>
      </c>
    </row>
    <row r="2457" spans="1:12" ht="15.75" customHeight="1">
      <c r="A2457" s="40" t="s">
        <v>11373</v>
      </c>
      <c r="B2457" s="282" t="s">
        <v>2897</v>
      </c>
      <c r="D2457" t="s">
        <v>11476</v>
      </c>
    </row>
    <row r="2458" spans="1:12" ht="15.75" customHeight="1">
      <c r="A2458" s="40" t="s">
        <v>11379</v>
      </c>
      <c r="B2458" s="282" t="s">
        <v>11478</v>
      </c>
      <c r="D2458" t="s">
        <v>11479</v>
      </c>
      <c r="E2458" t="s">
        <v>11481</v>
      </c>
      <c r="F2458" s="115" t="s">
        <v>11480</v>
      </c>
      <c r="G2458" s="115" t="s">
        <v>11477</v>
      </c>
    </row>
    <row r="2459" spans="1:12" ht="15.75" customHeight="1">
      <c r="A2459" s="40" t="s">
        <v>11488</v>
      </c>
      <c r="B2459" s="282" t="s">
        <v>11504</v>
      </c>
      <c r="C2459" t="s">
        <v>11505</v>
      </c>
      <c r="D2459" t="s">
        <v>11500</v>
      </c>
      <c r="F2459" s="115" t="s">
        <v>11492</v>
      </c>
      <c r="G2459" s="115" t="s">
        <v>11496</v>
      </c>
    </row>
    <row r="2460" spans="1:12" ht="15.75" customHeight="1">
      <c r="A2460" s="40" t="s">
        <v>11489</v>
      </c>
      <c r="C2460" t="s">
        <v>11358</v>
      </c>
      <c r="D2460" t="s">
        <v>11501</v>
      </c>
      <c r="F2460" s="115" t="s">
        <v>11493</v>
      </c>
      <c r="G2460" s="115" t="s">
        <v>11497</v>
      </c>
    </row>
    <row r="2461" spans="1:12" ht="15.75" customHeight="1">
      <c r="A2461" s="40" t="s">
        <v>11490</v>
      </c>
      <c r="D2461" t="s">
        <v>11502</v>
      </c>
      <c r="F2461" s="115" t="s">
        <v>11494</v>
      </c>
      <c r="G2461" s="115" t="s">
        <v>11498</v>
      </c>
    </row>
    <row r="2462" spans="1:12" ht="15.75" customHeight="1">
      <c r="A2462" s="40" t="s">
        <v>11491</v>
      </c>
      <c r="D2462" t="s">
        <v>11503</v>
      </c>
      <c r="F2462" s="115" t="s">
        <v>11495</v>
      </c>
      <c r="G2462" s="115" t="s">
        <v>11499</v>
      </c>
    </row>
    <row r="2463" spans="1:12" ht="15.75" customHeight="1">
      <c r="A2463" s="40" t="s">
        <v>11390</v>
      </c>
      <c r="B2463" s="282" t="s">
        <v>2802</v>
      </c>
      <c r="G2463" s="115" t="s">
        <v>11507</v>
      </c>
    </row>
    <row r="2464" spans="1:12" ht="15.75" customHeight="1">
      <c r="A2464" s="40" t="s">
        <v>8855</v>
      </c>
      <c r="B2464" s="282" t="s">
        <v>2863</v>
      </c>
      <c r="C2464" t="s">
        <v>11086</v>
      </c>
      <c r="D2464" t="s">
        <v>11510</v>
      </c>
      <c r="F2464" s="115" t="s">
        <v>11511</v>
      </c>
      <c r="G2464" s="115" t="s">
        <v>11512</v>
      </c>
      <c r="L2464" t="s">
        <v>11531</v>
      </c>
    </row>
    <row r="2465" spans="1:13" ht="15.75" customHeight="1">
      <c r="A2465" s="40" t="s">
        <v>11399</v>
      </c>
      <c r="C2465" t="s">
        <v>11514</v>
      </c>
      <c r="G2465" s="115">
        <v>24.5</v>
      </c>
      <c r="L2465" t="s">
        <v>11515</v>
      </c>
      <c r="M2465" t="s">
        <v>11516</v>
      </c>
    </row>
    <row r="2466" spans="1:13" ht="15.75" customHeight="1">
      <c r="A2466" s="40" t="s">
        <v>11399</v>
      </c>
      <c r="C2466" t="s">
        <v>11514</v>
      </c>
      <c r="G2466" s="115">
        <v>27.2</v>
      </c>
      <c r="L2466" t="s">
        <v>3542</v>
      </c>
    </row>
    <row r="2467" spans="1:13" ht="15.75" customHeight="1">
      <c r="A2467" s="40" t="s">
        <v>11399</v>
      </c>
      <c r="C2467" t="s">
        <v>11517</v>
      </c>
      <c r="G2467" s="115">
        <v>27.4</v>
      </c>
      <c r="L2467" t="s">
        <v>11515</v>
      </c>
      <c r="M2467" t="s">
        <v>11518</v>
      </c>
    </row>
    <row r="2468" spans="1:13" ht="15.75" customHeight="1">
      <c r="A2468" s="40" t="s">
        <v>11399</v>
      </c>
      <c r="C2468" t="s">
        <v>11517</v>
      </c>
      <c r="G2468" s="115">
        <v>27.4</v>
      </c>
      <c r="L2468" t="s">
        <v>11515</v>
      </c>
      <c r="M2468" t="s">
        <v>11519</v>
      </c>
    </row>
    <row r="2469" spans="1:13" ht="15.75" customHeight="1">
      <c r="A2469" s="40" t="s">
        <v>11399</v>
      </c>
      <c r="C2469" t="s">
        <v>11514</v>
      </c>
      <c r="G2469" s="115">
        <v>28.5</v>
      </c>
      <c r="L2469" t="s">
        <v>11515</v>
      </c>
      <c r="M2469" t="s">
        <v>11520</v>
      </c>
    </row>
    <row r="2470" spans="1:13" ht="15.75" customHeight="1">
      <c r="A2470" s="40" t="s">
        <v>11399</v>
      </c>
      <c r="C2470" t="s">
        <v>11514</v>
      </c>
      <c r="G2470" s="115">
        <v>29</v>
      </c>
      <c r="L2470" t="s">
        <v>11515</v>
      </c>
      <c r="M2470" t="s">
        <v>11521</v>
      </c>
    </row>
    <row r="2471" spans="1:13" ht="15.75" customHeight="1">
      <c r="A2471" s="40" t="s">
        <v>11399</v>
      </c>
      <c r="C2471" t="s">
        <v>11517</v>
      </c>
      <c r="G2471" s="115">
        <v>29</v>
      </c>
      <c r="L2471" t="s">
        <v>11515</v>
      </c>
      <c r="M2471" t="s">
        <v>11520</v>
      </c>
    </row>
    <row r="2472" spans="1:13" ht="15.75" customHeight="1">
      <c r="A2472" s="40" t="s">
        <v>11399</v>
      </c>
      <c r="C2472" t="s">
        <v>11514</v>
      </c>
      <c r="G2472" s="115">
        <v>29.2</v>
      </c>
      <c r="L2472" t="s">
        <v>3542</v>
      </c>
    </row>
    <row r="2473" spans="1:13" ht="15.75" customHeight="1">
      <c r="A2473" s="40" t="s">
        <v>11399</v>
      </c>
      <c r="C2473" t="s">
        <v>11514</v>
      </c>
      <c r="G2473" s="115">
        <v>29.6</v>
      </c>
      <c r="L2473" t="s">
        <v>3542</v>
      </c>
    </row>
    <row r="2474" spans="1:13" ht="15.75" customHeight="1">
      <c r="A2474" s="40" t="s">
        <v>11399</v>
      </c>
      <c r="C2474" t="s">
        <v>11517</v>
      </c>
      <c r="G2474" s="115">
        <v>30.1</v>
      </c>
      <c r="L2474" t="s">
        <v>11515</v>
      </c>
      <c r="M2474" t="s">
        <v>11522</v>
      </c>
    </row>
    <row r="2475" spans="1:13" ht="15.75" customHeight="1">
      <c r="A2475" s="40" t="s">
        <v>11399</v>
      </c>
      <c r="C2475" t="s">
        <v>11517</v>
      </c>
      <c r="G2475" s="115">
        <v>31.5</v>
      </c>
      <c r="L2475" t="s">
        <v>11523</v>
      </c>
    </row>
    <row r="2476" spans="1:13" ht="15.75" customHeight="1">
      <c r="A2476" s="40" t="s">
        <v>11399</v>
      </c>
      <c r="C2476" t="s">
        <v>11517</v>
      </c>
      <c r="G2476" s="115">
        <v>32.4</v>
      </c>
      <c r="L2476" t="s">
        <v>11515</v>
      </c>
      <c r="M2476" t="s">
        <v>11524</v>
      </c>
    </row>
    <row r="2477" spans="1:13" ht="15.75" customHeight="1">
      <c r="A2477" s="40" t="s">
        <v>11399</v>
      </c>
      <c r="C2477" t="s">
        <v>11517</v>
      </c>
      <c r="G2477" s="115">
        <v>32.5</v>
      </c>
      <c r="L2477" t="s">
        <v>11523</v>
      </c>
    </row>
    <row r="2478" spans="1:13" ht="15.75" customHeight="1">
      <c r="A2478" s="40" t="s">
        <v>11399</v>
      </c>
      <c r="C2478" t="s">
        <v>11514</v>
      </c>
      <c r="G2478" s="115">
        <v>33.200000000000003</v>
      </c>
      <c r="L2478" t="s">
        <v>11515</v>
      </c>
      <c r="M2478" t="s">
        <v>11525</v>
      </c>
    </row>
    <row r="2479" spans="1:13" ht="15.75" customHeight="1">
      <c r="A2479" s="40" t="s">
        <v>11399</v>
      </c>
      <c r="C2479" t="s">
        <v>11517</v>
      </c>
      <c r="G2479" s="115">
        <v>33.6</v>
      </c>
      <c r="L2479" t="s">
        <v>11515</v>
      </c>
      <c r="M2479" t="s">
        <v>11526</v>
      </c>
    </row>
    <row r="2480" spans="1:13" ht="15.75" customHeight="1">
      <c r="A2480" s="40" t="s">
        <v>11399</v>
      </c>
      <c r="C2480" t="s">
        <v>11517</v>
      </c>
      <c r="G2480" s="115">
        <v>34.299999999999997</v>
      </c>
      <c r="L2480" t="s">
        <v>11515</v>
      </c>
      <c r="M2480" t="s">
        <v>11527</v>
      </c>
    </row>
    <row r="2481" spans="1:13" ht="15.75" customHeight="1">
      <c r="A2481" s="40" t="s">
        <v>11399</v>
      </c>
      <c r="C2481" t="s">
        <v>11517</v>
      </c>
      <c r="G2481" s="115">
        <v>35.1</v>
      </c>
      <c r="L2481" t="s">
        <v>11515</v>
      </c>
      <c r="M2481" t="s">
        <v>11528</v>
      </c>
    </row>
    <row r="2482" spans="1:13" ht="15.75" customHeight="1">
      <c r="A2482" s="40" t="s">
        <v>11399</v>
      </c>
      <c r="C2482" t="s">
        <v>11517</v>
      </c>
      <c r="G2482" s="115">
        <v>35.4</v>
      </c>
      <c r="L2482" t="s">
        <v>11515</v>
      </c>
      <c r="M2482" t="s">
        <v>11529</v>
      </c>
    </row>
    <row r="2483" spans="1:13" ht="15.75" customHeight="1">
      <c r="A2483" s="40" t="s">
        <v>11399</v>
      </c>
      <c r="C2483" t="s">
        <v>11517</v>
      </c>
      <c r="G2483" s="115">
        <v>36.6</v>
      </c>
      <c r="L2483" t="s">
        <v>11515</v>
      </c>
      <c r="M2483" t="s">
        <v>11530</v>
      </c>
    </row>
    <row r="2484" spans="1:13" ht="15.75" customHeight="1">
      <c r="A2484" s="40" t="s">
        <v>11402</v>
      </c>
      <c r="B2484" s="282" t="s">
        <v>2823</v>
      </c>
      <c r="G2484" s="115" t="s">
        <v>11534</v>
      </c>
    </row>
    <row r="2485" spans="1:13" ht="15.75" customHeight="1">
      <c r="A2485" s="40" t="s">
        <v>11411</v>
      </c>
      <c r="B2485" s="282" t="s">
        <v>11539</v>
      </c>
      <c r="C2485" t="s">
        <v>11540</v>
      </c>
    </row>
    <row r="2486" spans="1:13" ht="15.75" customHeight="1">
      <c r="A2486" s="40" t="s">
        <v>11416</v>
      </c>
      <c r="B2486" s="282" t="s">
        <v>2624</v>
      </c>
      <c r="C2486" t="s">
        <v>11991</v>
      </c>
    </row>
    <row r="2487" spans="1:13" ht="15.75" customHeight="1">
      <c r="A2487" s="40" t="s">
        <v>10087</v>
      </c>
      <c r="B2487" s="282" t="s">
        <v>2823</v>
      </c>
      <c r="G2487" s="115" t="s">
        <v>11542</v>
      </c>
    </row>
    <row r="2488" spans="1:13" ht="15.75" customHeight="1">
      <c r="A2488" s="40" t="s">
        <v>11428</v>
      </c>
      <c r="B2488" s="282" t="s">
        <v>2805</v>
      </c>
    </row>
    <row r="2489" spans="1:13" ht="15.75" customHeight="1">
      <c r="A2489" s="40" t="s">
        <v>11431</v>
      </c>
      <c r="B2489" s="282" t="s">
        <v>2860</v>
      </c>
      <c r="C2489" t="s">
        <v>11544</v>
      </c>
    </row>
    <row r="2490" spans="1:13" ht="15.75" customHeight="1">
      <c r="A2490" s="40" t="s">
        <v>11437</v>
      </c>
      <c r="B2490" s="282" t="s">
        <v>2792</v>
      </c>
    </row>
    <row r="2491" spans="1:13" ht="15.75" customHeight="1">
      <c r="A2491" s="40" t="s">
        <v>11442</v>
      </c>
      <c r="B2491" s="282" t="s">
        <v>2670</v>
      </c>
      <c r="D2491" t="s">
        <v>11546</v>
      </c>
      <c r="J2491">
        <v>18</v>
      </c>
    </row>
    <row r="2492" spans="1:13" ht="15.75" customHeight="1">
      <c r="A2492" s="40" t="s">
        <v>11448</v>
      </c>
      <c r="B2492" s="282" t="s">
        <v>759</v>
      </c>
    </row>
    <row r="2493" spans="1:13" ht="15.75" customHeight="1">
      <c r="A2493" s="40" t="s">
        <v>11453</v>
      </c>
      <c r="B2493" s="282" t="s">
        <v>11551</v>
      </c>
      <c r="D2493" t="s">
        <v>11550</v>
      </c>
      <c r="G2493" s="115" t="s">
        <v>11549</v>
      </c>
    </row>
    <row r="2494" spans="1:13" ht="15.75" customHeight="1">
      <c r="A2494" s="40" t="s">
        <v>10923</v>
      </c>
      <c r="B2494" s="282" t="s">
        <v>11186</v>
      </c>
      <c r="D2494" t="s">
        <v>11555</v>
      </c>
      <c r="E2494" t="s">
        <v>11554</v>
      </c>
      <c r="F2494" s="115" t="s">
        <v>11553</v>
      </c>
    </row>
    <row r="2495" spans="1:13" ht="15.75" customHeight="1">
      <c r="A2495" s="40" t="s">
        <v>11462</v>
      </c>
      <c r="B2495" s="282" t="s">
        <v>1281</v>
      </c>
      <c r="D2495">
        <v>1317</v>
      </c>
      <c r="F2495" s="115">
        <v>28</v>
      </c>
      <c r="G2495" s="115" t="s">
        <v>643</v>
      </c>
    </row>
    <row r="2496" spans="1:13" ht="15.75" customHeight="1">
      <c r="A2496" s="40" t="s">
        <v>11462</v>
      </c>
      <c r="B2496" s="282" t="s">
        <v>2740</v>
      </c>
      <c r="D2496">
        <v>2089</v>
      </c>
      <c r="F2496" s="115">
        <v>35</v>
      </c>
      <c r="G2496" s="115" t="s">
        <v>735</v>
      </c>
    </row>
    <row r="2497" spans="1:13" ht="15.75" customHeight="1">
      <c r="A2497" s="40" t="s">
        <v>11466</v>
      </c>
      <c r="B2497" s="282" t="s">
        <v>2670</v>
      </c>
    </row>
    <row r="2498" spans="1:13" ht="15.75" customHeight="1">
      <c r="A2498" s="28" t="s">
        <v>11484</v>
      </c>
      <c r="B2498" s="282" t="s">
        <v>2987</v>
      </c>
    </row>
    <row r="2499" spans="1:13" ht="15.75" customHeight="1">
      <c r="A2499" s="40" t="s">
        <v>11756</v>
      </c>
      <c r="B2499" s="41" t="s">
        <v>11758</v>
      </c>
      <c r="C2499" t="s">
        <v>11760</v>
      </c>
    </row>
    <row r="2500" spans="1:13" ht="15.75" customHeight="1">
      <c r="A2500" s="40" t="s">
        <v>11757</v>
      </c>
      <c r="B2500" s="41" t="s">
        <v>11759</v>
      </c>
      <c r="C2500" s="41" t="s">
        <v>11761</v>
      </c>
    </row>
    <row r="2501" spans="1:13" ht="15.75" customHeight="1">
      <c r="A2501" s="40" t="s">
        <v>11567</v>
      </c>
      <c r="B2501" s="78" t="s">
        <v>11670</v>
      </c>
      <c r="C2501" s="41"/>
      <c r="D2501" s="80" t="s">
        <v>11672</v>
      </c>
      <c r="G2501" s="41" t="s">
        <v>11668</v>
      </c>
    </row>
    <row r="2502" spans="1:13" ht="15.75" customHeight="1">
      <c r="A2502" s="40" t="s">
        <v>11575</v>
      </c>
      <c r="B2502" s="78" t="s">
        <v>2603</v>
      </c>
      <c r="D2502" t="s">
        <v>11677</v>
      </c>
      <c r="G2502" s="115" t="s">
        <v>11676</v>
      </c>
    </row>
    <row r="2503" spans="1:13" ht="15.75" customHeight="1">
      <c r="A2503" s="40" t="s">
        <v>11581</v>
      </c>
      <c r="B2503" s="78" t="s">
        <v>11680</v>
      </c>
      <c r="G2503" s="41" t="s">
        <v>11679</v>
      </c>
    </row>
    <row r="2504" spans="1:13" ht="15.75" customHeight="1">
      <c r="A2504" s="40" t="s">
        <v>11585</v>
      </c>
      <c r="B2504" s="78" t="s">
        <v>1281</v>
      </c>
      <c r="D2504">
        <v>1300</v>
      </c>
      <c r="G2504" s="41" t="s">
        <v>2465</v>
      </c>
    </row>
    <row r="2505" spans="1:13" ht="15.75" customHeight="1">
      <c r="A2505" s="40" t="s">
        <v>11593</v>
      </c>
      <c r="B2505" s="78" t="s">
        <v>11670</v>
      </c>
      <c r="C2505" s="80" t="s">
        <v>11685</v>
      </c>
      <c r="M2505" s="80" t="s">
        <v>11686</v>
      </c>
    </row>
    <row r="2506" spans="1:13" ht="15.75" customHeight="1">
      <c r="A2506" s="40" t="s">
        <v>11689</v>
      </c>
      <c r="B2506" s="78" t="s">
        <v>2802</v>
      </c>
      <c r="D2506" s="80" t="s">
        <v>11692</v>
      </c>
      <c r="G2506" s="41" t="s">
        <v>11688</v>
      </c>
    </row>
    <row r="2507" spans="1:13" ht="15.75" customHeight="1">
      <c r="A2507" s="40" t="s">
        <v>11690</v>
      </c>
      <c r="B2507" s="78" t="s">
        <v>2802</v>
      </c>
      <c r="D2507" s="80" t="s">
        <v>11695</v>
      </c>
      <c r="G2507" s="41" t="s">
        <v>11693</v>
      </c>
    </row>
    <row r="2508" spans="1:13" ht="15.75" customHeight="1">
      <c r="A2508" s="40" t="s">
        <v>11691</v>
      </c>
      <c r="B2508" s="78" t="s">
        <v>2503</v>
      </c>
      <c r="D2508" s="80" t="s">
        <v>11696</v>
      </c>
      <c r="G2508" s="41" t="s">
        <v>11694</v>
      </c>
    </row>
    <row r="2509" spans="1:13" ht="15.75" customHeight="1">
      <c r="A2509" s="40" t="s">
        <v>11697</v>
      </c>
      <c r="B2509" s="41" t="s">
        <v>10825</v>
      </c>
      <c r="D2509" s="80" t="s">
        <v>11710</v>
      </c>
      <c r="F2509" s="41" t="s">
        <v>11705</v>
      </c>
      <c r="G2509" s="41" t="s">
        <v>11703</v>
      </c>
    </row>
    <row r="2510" spans="1:13" ht="15.75" customHeight="1">
      <c r="A2510" s="40" t="s">
        <v>11708</v>
      </c>
      <c r="B2510" s="77" t="s">
        <v>11707</v>
      </c>
      <c r="D2510" s="80" t="s">
        <v>11711</v>
      </c>
      <c r="F2510" s="41" t="s">
        <v>11700</v>
      </c>
      <c r="G2510" s="41" t="s">
        <v>11704</v>
      </c>
    </row>
    <row r="2511" spans="1:13" ht="15.75" customHeight="1">
      <c r="A2511" s="40" t="s">
        <v>11608</v>
      </c>
      <c r="B2511" s="282" t="s">
        <v>2772</v>
      </c>
      <c r="D2511" s="80" t="s">
        <v>11717</v>
      </c>
      <c r="E2511" t="s">
        <v>11716</v>
      </c>
      <c r="G2511" s="41" t="s">
        <v>11718</v>
      </c>
    </row>
    <row r="2512" spans="1:13" ht="15.75" customHeight="1">
      <c r="A2512" s="40" t="s">
        <v>11617</v>
      </c>
      <c r="B2512" s="78" t="s">
        <v>1281</v>
      </c>
      <c r="C2512" s="80" t="s">
        <v>2496</v>
      </c>
      <c r="M2512" s="80" t="s">
        <v>11713</v>
      </c>
    </row>
    <row r="2513" spans="1:7" ht="15.75" customHeight="1">
      <c r="A2513" s="40" t="s">
        <v>11620</v>
      </c>
      <c r="B2513" s="78" t="s">
        <v>1281</v>
      </c>
      <c r="D2513">
        <v>2130</v>
      </c>
      <c r="F2513" s="115">
        <v>22</v>
      </c>
      <c r="G2513" s="115">
        <v>37</v>
      </c>
    </row>
    <row r="2514" spans="1:7" ht="15.75" customHeight="1">
      <c r="A2514" s="40" t="s">
        <v>11620</v>
      </c>
      <c r="B2514" s="78" t="s">
        <v>2740</v>
      </c>
      <c r="D2514">
        <v>2500</v>
      </c>
      <c r="F2514" s="115">
        <v>31</v>
      </c>
      <c r="G2514" s="41" t="s">
        <v>993</v>
      </c>
    </row>
    <row r="2515" spans="1:7" ht="15.75" customHeight="1">
      <c r="A2515" s="40" t="s">
        <v>11620</v>
      </c>
      <c r="B2515" s="78" t="s">
        <v>1029</v>
      </c>
      <c r="D2515">
        <v>2440</v>
      </c>
      <c r="F2515" s="41">
        <v>20</v>
      </c>
      <c r="G2515" s="115">
        <v>37</v>
      </c>
    </row>
    <row r="2516" spans="1:7" ht="15.75" customHeight="1">
      <c r="A2516" s="40" t="s">
        <v>11620</v>
      </c>
      <c r="B2516" s="78" t="s">
        <v>1153</v>
      </c>
      <c r="D2516">
        <v>2400</v>
      </c>
      <c r="F2516" s="115">
        <v>28</v>
      </c>
      <c r="G2516" s="41" t="s">
        <v>2040</v>
      </c>
    </row>
    <row r="2517" spans="1:7" ht="15.75" customHeight="1">
      <c r="A2517" s="40" t="s">
        <v>11620</v>
      </c>
      <c r="B2517" s="78" t="s">
        <v>1025</v>
      </c>
      <c r="D2517">
        <v>2730</v>
      </c>
      <c r="F2517" s="115">
        <v>30</v>
      </c>
      <c r="G2517" s="41" t="s">
        <v>2481</v>
      </c>
    </row>
    <row r="2518" spans="1:7" ht="15.75" customHeight="1">
      <c r="A2518" s="40" t="s">
        <v>11620</v>
      </c>
      <c r="B2518" s="78" t="s">
        <v>1009</v>
      </c>
      <c r="C2518" s="80" t="s">
        <v>11720</v>
      </c>
      <c r="F2518" s="115">
        <v>8</v>
      </c>
    </row>
    <row r="2519" spans="1:7" ht="15.75" customHeight="1">
      <c r="A2519" s="40" t="s">
        <v>11627</v>
      </c>
      <c r="B2519" s="78" t="s">
        <v>11722</v>
      </c>
    </row>
    <row r="2520" spans="1:7" ht="15.75" customHeight="1">
      <c r="A2520" s="40" t="s">
        <v>11725</v>
      </c>
      <c r="B2520" s="78" t="s">
        <v>2925</v>
      </c>
      <c r="D2520" s="80" t="s">
        <v>11724</v>
      </c>
      <c r="E2520" s="80"/>
      <c r="F2520" s="41" t="s">
        <v>11730</v>
      </c>
      <c r="G2520" s="41" t="s">
        <v>11728</v>
      </c>
    </row>
    <row r="2521" spans="1:7" ht="15.75" customHeight="1">
      <c r="A2521" s="40" t="s">
        <v>11726</v>
      </c>
      <c r="B2521" s="78" t="s">
        <v>2772</v>
      </c>
      <c r="D2521" s="80" t="s">
        <v>11727</v>
      </c>
      <c r="E2521" s="80"/>
      <c r="F2521" s="41" t="s">
        <v>11731</v>
      </c>
      <c r="G2521" s="41" t="s">
        <v>11729</v>
      </c>
    </row>
    <row r="2522" spans="1:7" ht="15.75" customHeight="1">
      <c r="A2522" s="40" t="s">
        <v>11638</v>
      </c>
      <c r="B2522" s="78" t="s">
        <v>2774</v>
      </c>
      <c r="D2522" s="80" t="s">
        <v>11737</v>
      </c>
      <c r="G2522" s="41" t="s">
        <v>11736</v>
      </c>
    </row>
    <row r="2523" spans="1:7" ht="15.75" customHeight="1">
      <c r="A2523" s="40" t="s">
        <v>11642</v>
      </c>
      <c r="B2523" s="78" t="s">
        <v>11670</v>
      </c>
      <c r="C2523" s="80" t="s">
        <v>11738</v>
      </c>
    </row>
    <row r="2524" spans="1:7" ht="15.75" customHeight="1">
      <c r="A2524" s="40" t="s">
        <v>11649</v>
      </c>
      <c r="B2524" s="78" t="s">
        <v>2662</v>
      </c>
    </row>
    <row r="2525" spans="1:7" ht="15.75" customHeight="1">
      <c r="A2525" s="40" t="s">
        <v>10860</v>
      </c>
      <c r="B2525" s="78" t="s">
        <v>2925</v>
      </c>
      <c r="D2525" s="80" t="s">
        <v>11741</v>
      </c>
      <c r="G2525" s="41" t="s">
        <v>11742</v>
      </c>
    </row>
    <row r="2526" spans="1:7" ht="15.75" customHeight="1">
      <c r="A2526" s="40" t="s">
        <v>11663</v>
      </c>
      <c r="B2526" s="282" t="s">
        <v>2505</v>
      </c>
      <c r="D2526" s="80" t="s">
        <v>11753</v>
      </c>
      <c r="E2526" t="s">
        <v>11751</v>
      </c>
      <c r="F2526" s="115" t="s">
        <v>11749</v>
      </c>
      <c r="G2526" s="115" t="s">
        <v>11750</v>
      </c>
    </row>
    <row r="2527" spans="1:7" ht="15.75" customHeight="1">
      <c r="A2527" s="40" t="s">
        <v>11766</v>
      </c>
      <c r="B2527" s="78" t="s">
        <v>2959</v>
      </c>
    </row>
    <row r="2528" spans="1:7" ht="15.75" customHeight="1">
      <c r="A2528" s="40" t="s">
        <v>11804</v>
      </c>
      <c r="B2528" s="78" t="s">
        <v>2768</v>
      </c>
      <c r="D2528" s="80" t="s">
        <v>11809</v>
      </c>
      <c r="F2528" s="41" t="s">
        <v>11803</v>
      </c>
      <c r="G2528" s="41" t="s">
        <v>11807</v>
      </c>
    </row>
    <row r="2529" spans="1:12" ht="15.75" customHeight="1">
      <c r="A2529" s="40" t="s">
        <v>11805</v>
      </c>
      <c r="B2529" s="78" t="s">
        <v>2910</v>
      </c>
      <c r="D2529" s="80" t="s">
        <v>11810</v>
      </c>
      <c r="F2529" s="41" t="s">
        <v>11806</v>
      </c>
      <c r="G2529" s="41" t="s">
        <v>11808</v>
      </c>
    </row>
    <row r="2530" spans="1:12" ht="15.75" customHeight="1">
      <c r="A2530" s="40" t="s">
        <v>11771</v>
      </c>
      <c r="B2530" s="78" t="s">
        <v>2728</v>
      </c>
    </row>
    <row r="2531" spans="1:12" ht="15.75" customHeight="1">
      <c r="A2531" s="40" t="s">
        <v>11775</v>
      </c>
      <c r="B2531" s="282" t="s">
        <v>10505</v>
      </c>
      <c r="D2531" s="80" t="s">
        <v>11812</v>
      </c>
      <c r="G2531" s="41" t="s">
        <v>11813</v>
      </c>
    </row>
    <row r="2532" spans="1:12" ht="15.75" customHeight="1">
      <c r="A2532" s="40" t="s">
        <v>11782</v>
      </c>
      <c r="B2532" s="282" t="s">
        <v>759</v>
      </c>
    </row>
    <row r="2533" spans="1:12" ht="15.75" customHeight="1">
      <c r="A2533" s="40" t="s">
        <v>11787</v>
      </c>
      <c r="B2533" s="78" t="s">
        <v>2903</v>
      </c>
      <c r="D2533" s="80" t="s">
        <v>11795</v>
      </c>
      <c r="G2533" s="41" t="s">
        <v>11794</v>
      </c>
    </row>
    <row r="2534" spans="1:12" ht="15.75" customHeight="1">
      <c r="A2534" s="28" t="s">
        <v>11800</v>
      </c>
      <c r="B2534" s="282" t="s">
        <v>2863</v>
      </c>
      <c r="F2534" s="115" t="s">
        <v>11843</v>
      </c>
      <c r="G2534" s="115" t="s">
        <v>11844</v>
      </c>
    </row>
    <row r="2535" spans="1:12" ht="15.75" customHeight="1">
      <c r="A2535" s="40" t="s">
        <v>10205</v>
      </c>
      <c r="B2535" s="282" t="s">
        <v>3073</v>
      </c>
      <c r="D2535" t="s">
        <v>11846</v>
      </c>
      <c r="G2535" s="115" t="s">
        <v>10253</v>
      </c>
    </row>
    <row r="2536" spans="1:12" ht="15.75" customHeight="1">
      <c r="A2536" s="40" t="s">
        <v>11820</v>
      </c>
      <c r="B2536" s="282" t="s">
        <v>2761</v>
      </c>
      <c r="D2536" t="s">
        <v>11853</v>
      </c>
      <c r="F2536" s="115" t="s">
        <v>11851</v>
      </c>
      <c r="G2536" s="115" t="s">
        <v>11850</v>
      </c>
      <c r="L2536" t="s">
        <v>11852</v>
      </c>
    </row>
    <row r="2537" spans="1:12" ht="15.75" customHeight="1">
      <c r="A2537" s="40" t="s">
        <v>11824</v>
      </c>
      <c r="B2537" s="282" t="s">
        <v>11857</v>
      </c>
      <c r="C2537" t="s">
        <v>11858</v>
      </c>
      <c r="D2537" t="s">
        <v>11860</v>
      </c>
      <c r="F2537" s="115" t="s">
        <v>11855</v>
      </c>
      <c r="G2537" s="115" t="s">
        <v>11859</v>
      </c>
    </row>
    <row r="2538" spans="1:12" ht="15.75" customHeight="1">
      <c r="A2538" s="40" t="s">
        <v>11866</v>
      </c>
      <c r="B2538" s="282" t="s">
        <v>2749</v>
      </c>
      <c r="D2538" t="s">
        <v>11863</v>
      </c>
      <c r="F2538" s="115" t="s">
        <v>11862</v>
      </c>
      <c r="G2538" s="115" t="s">
        <v>11865</v>
      </c>
    </row>
    <row r="2539" spans="1:12" ht="15.75" customHeight="1">
      <c r="A2539" s="40" t="s">
        <v>11867</v>
      </c>
      <c r="B2539" s="282" t="s">
        <v>2912</v>
      </c>
      <c r="D2539" t="s">
        <v>11864</v>
      </c>
      <c r="G2539" s="115" t="s">
        <v>11868</v>
      </c>
    </row>
    <row r="2540" spans="1:12" ht="15.75" customHeight="1">
      <c r="A2540" s="40" t="s">
        <v>11835</v>
      </c>
      <c r="B2540" s="282" t="s">
        <v>2985</v>
      </c>
      <c r="F2540" s="115" t="s">
        <v>11869</v>
      </c>
    </row>
    <row r="2541" spans="1:12" ht="15.75" customHeight="1">
      <c r="A2541" s="40" t="s">
        <v>11837</v>
      </c>
      <c r="B2541" s="282" t="s">
        <v>759</v>
      </c>
    </row>
    <row r="2542" spans="1:12" ht="15.75" customHeight="1">
      <c r="A2542" s="40" t="s">
        <v>11874</v>
      </c>
      <c r="B2542" s="282" t="s">
        <v>2927</v>
      </c>
      <c r="D2542" t="s">
        <v>11905</v>
      </c>
      <c r="G2542" s="115" t="s">
        <v>10126</v>
      </c>
    </row>
    <row r="2543" spans="1:12" ht="15.75" customHeight="1">
      <c r="A2543" s="40" t="s">
        <v>11896</v>
      </c>
      <c r="B2543" s="282" t="s">
        <v>2823</v>
      </c>
      <c r="D2543" t="s">
        <v>11895</v>
      </c>
      <c r="G2543" s="115" t="s">
        <v>11900</v>
      </c>
    </row>
    <row r="2544" spans="1:12" ht="15.75" customHeight="1">
      <c r="A2544" s="40" t="s">
        <v>11897</v>
      </c>
      <c r="B2544" s="282" t="s">
        <v>2750</v>
      </c>
      <c r="D2544" t="s">
        <v>11898</v>
      </c>
      <c r="F2544"/>
      <c r="G2544" s="115" t="s">
        <v>11899</v>
      </c>
    </row>
    <row r="2545" spans="1:13" ht="15.75" customHeight="1">
      <c r="A2545" s="40" t="s">
        <v>11884</v>
      </c>
      <c r="B2545" s="282" t="s">
        <v>1281</v>
      </c>
      <c r="D2545">
        <v>2950</v>
      </c>
      <c r="F2545" s="115" t="s">
        <v>2370</v>
      </c>
      <c r="G2545" s="115" t="s">
        <v>2370</v>
      </c>
    </row>
    <row r="2546" spans="1:13" ht="15.75" customHeight="1">
      <c r="A2546" s="40" t="s">
        <v>11889</v>
      </c>
      <c r="B2546" s="282" t="s">
        <v>1281</v>
      </c>
      <c r="D2546">
        <v>1700</v>
      </c>
      <c r="E2546">
        <v>10</v>
      </c>
      <c r="F2546" s="115">
        <v>33</v>
      </c>
      <c r="G2546" s="115" t="s">
        <v>2407</v>
      </c>
    </row>
    <row r="2547" spans="1:13" ht="15.75" customHeight="1">
      <c r="A2547" s="40" t="s">
        <v>11889</v>
      </c>
      <c r="B2547" s="282" t="s">
        <v>2740</v>
      </c>
      <c r="D2547">
        <v>1500</v>
      </c>
      <c r="E2547">
        <v>10</v>
      </c>
      <c r="F2547" s="115">
        <v>33</v>
      </c>
      <c r="G2547" s="115" t="s">
        <v>2407</v>
      </c>
    </row>
    <row r="2548" spans="1:13" ht="15.75" customHeight="1">
      <c r="A2548" s="28" t="s">
        <v>11916</v>
      </c>
      <c r="B2548" s="78" t="s">
        <v>10525</v>
      </c>
      <c r="D2548" s="80" t="s">
        <v>11919</v>
      </c>
      <c r="G2548" s="41" t="s">
        <v>11915</v>
      </c>
    </row>
    <row r="2549" spans="1:13" ht="15.75" customHeight="1">
      <c r="A2549" s="28" t="s">
        <v>11917</v>
      </c>
      <c r="B2549" s="78" t="s">
        <v>2910</v>
      </c>
      <c r="D2549" s="80" t="s">
        <v>11920</v>
      </c>
      <c r="G2549" s="41" t="s">
        <v>11918</v>
      </c>
    </row>
    <row r="2550" spans="1:13" ht="15.75" customHeight="1">
      <c r="A2550" s="40" t="s">
        <v>11922</v>
      </c>
      <c r="B2550" s="282" t="s">
        <v>1281</v>
      </c>
      <c r="C2550" t="s">
        <v>11191</v>
      </c>
      <c r="D2550" s="80">
        <v>2240</v>
      </c>
      <c r="G2550" s="115" t="s">
        <v>2423</v>
      </c>
    </row>
    <row r="2551" spans="1:13" ht="15.75" customHeight="1">
      <c r="A2551" s="40" t="s">
        <v>11927</v>
      </c>
      <c r="B2551" s="282" t="s">
        <v>1281</v>
      </c>
      <c r="M2551" t="s">
        <v>11987</v>
      </c>
    </row>
    <row r="2552" spans="1:13" ht="15.75" customHeight="1">
      <c r="A2552" s="40" t="s">
        <v>11935</v>
      </c>
      <c r="B2552" s="282" t="s">
        <v>11990</v>
      </c>
      <c r="C2552" t="s">
        <v>11991</v>
      </c>
    </row>
    <row r="2553" spans="1:13" ht="15.75" customHeight="1">
      <c r="A2553" s="40" t="s">
        <v>11938</v>
      </c>
      <c r="B2553" s="282" t="s">
        <v>11997</v>
      </c>
      <c r="D2553" t="s">
        <v>11995</v>
      </c>
      <c r="G2553" s="115" t="s">
        <v>11994</v>
      </c>
    </row>
    <row r="2554" spans="1:13" ht="15.75" customHeight="1">
      <c r="A2554" s="40" t="s">
        <v>11941</v>
      </c>
      <c r="B2554" s="282" t="s">
        <v>1281</v>
      </c>
      <c r="D2554">
        <v>3200</v>
      </c>
      <c r="G2554" s="115">
        <v>39</v>
      </c>
      <c r="M2554" t="s">
        <v>11998</v>
      </c>
    </row>
    <row r="2555" spans="1:13" ht="15.75" customHeight="1">
      <c r="A2555" s="40" t="s">
        <v>11948</v>
      </c>
      <c r="B2555" s="282" t="s">
        <v>12004</v>
      </c>
      <c r="D2555" t="s">
        <v>12001</v>
      </c>
      <c r="E2555" t="s">
        <v>12003</v>
      </c>
      <c r="G2555" s="115" t="s">
        <v>12000</v>
      </c>
    </row>
    <row r="2556" spans="1:13" ht="15.75" customHeight="1">
      <c r="A2556" s="40" t="s">
        <v>11953</v>
      </c>
      <c r="B2556" s="282" t="s">
        <v>12034</v>
      </c>
    </row>
    <row r="2557" spans="1:13" ht="15.75" customHeight="1">
      <c r="A2557" s="40" t="s">
        <v>11958</v>
      </c>
      <c r="B2557" s="282" t="s">
        <v>12011</v>
      </c>
    </row>
    <row r="2558" spans="1:13" ht="15.75" customHeight="1">
      <c r="A2558" s="40" t="s">
        <v>12038</v>
      </c>
      <c r="B2558" s="282" t="s">
        <v>12044</v>
      </c>
      <c r="D2558" t="s">
        <v>12042</v>
      </c>
      <c r="F2558" s="115" t="s">
        <v>12036</v>
      </c>
      <c r="G2558" s="115" t="s">
        <v>12040</v>
      </c>
    </row>
    <row r="2559" spans="1:13" ht="15.75" customHeight="1">
      <c r="A2559" s="40" t="s">
        <v>12039</v>
      </c>
      <c r="B2559" s="282" t="s">
        <v>2892</v>
      </c>
      <c r="D2559" t="s">
        <v>12043</v>
      </c>
      <c r="F2559" s="115" t="s">
        <v>12037</v>
      </c>
      <c r="G2559" s="115" t="s">
        <v>12041</v>
      </c>
    </row>
    <row r="2560" spans="1:13" ht="15.75" customHeight="1">
      <c r="A2560" s="40" t="s">
        <v>12014</v>
      </c>
      <c r="B2560" s="282" t="s">
        <v>2670</v>
      </c>
      <c r="D2560" t="s">
        <v>12052</v>
      </c>
      <c r="F2560" s="115" t="s">
        <v>12048</v>
      </c>
      <c r="G2560" s="115" t="s">
        <v>12045</v>
      </c>
      <c r="M2560" t="s">
        <v>12012</v>
      </c>
    </row>
    <row r="2561" spans="1:13" ht="15.75" customHeight="1">
      <c r="A2561" s="40" t="s">
        <v>12015</v>
      </c>
      <c r="B2561" s="282" t="s">
        <v>2644</v>
      </c>
      <c r="D2561" t="s">
        <v>12053</v>
      </c>
      <c r="F2561" s="115" t="s">
        <v>12049</v>
      </c>
      <c r="G2561" s="115" t="s">
        <v>12046</v>
      </c>
    </row>
    <row r="2562" spans="1:13" ht="15.75" customHeight="1">
      <c r="A2562" s="40" t="s">
        <v>12016</v>
      </c>
      <c r="B2562" s="282" t="s">
        <v>12051</v>
      </c>
      <c r="D2562" t="s">
        <v>12054</v>
      </c>
      <c r="F2562" s="115" t="s">
        <v>12050</v>
      </c>
      <c r="G2562" s="115" t="s">
        <v>12047</v>
      </c>
    </row>
    <row r="2563" spans="1:13" ht="15.75" customHeight="1">
      <c r="A2563" s="40" t="s">
        <v>11976</v>
      </c>
      <c r="B2563" s="282" t="s">
        <v>2708</v>
      </c>
      <c r="C2563" t="s">
        <v>11471</v>
      </c>
      <c r="F2563" s="115" t="s">
        <v>12018</v>
      </c>
    </row>
    <row r="2564" spans="1:13" ht="15.75" customHeight="1">
      <c r="A2564" s="40" t="s">
        <v>11984</v>
      </c>
      <c r="B2564" s="282" t="s">
        <v>2555</v>
      </c>
      <c r="C2564" t="s">
        <v>12055</v>
      </c>
      <c r="M2564" t="s">
        <v>12056</v>
      </c>
    </row>
    <row r="2565" spans="1:13" ht="15.75" customHeight="1">
      <c r="A2565" s="40" t="s">
        <v>12021</v>
      </c>
      <c r="B2565" s="282" t="s">
        <v>2739</v>
      </c>
      <c r="D2565" t="s">
        <v>12029</v>
      </c>
      <c r="E2565" t="s">
        <v>12028</v>
      </c>
      <c r="G2565" s="115" t="s">
        <v>12031</v>
      </c>
    </row>
    <row r="2566" spans="1:13" ht="15.75" customHeight="1">
      <c r="A2566" s="40" t="s">
        <v>12059</v>
      </c>
      <c r="B2566" s="282" t="s">
        <v>1281</v>
      </c>
      <c r="D2566">
        <v>1300</v>
      </c>
      <c r="F2566" s="115">
        <v>32</v>
      </c>
      <c r="G2566" s="115">
        <v>32</v>
      </c>
      <c r="I2566" t="s">
        <v>12073</v>
      </c>
      <c r="L2566" t="s">
        <v>12074</v>
      </c>
    </row>
    <row r="2567" spans="1:13" ht="15.75" customHeight="1">
      <c r="A2567" s="40" t="s">
        <v>12059</v>
      </c>
      <c r="B2567" s="282" t="s">
        <v>2740</v>
      </c>
      <c r="D2567">
        <v>1875</v>
      </c>
      <c r="F2567" s="115">
        <v>18</v>
      </c>
      <c r="G2567" s="115">
        <v>35</v>
      </c>
      <c r="I2567" t="s">
        <v>12075</v>
      </c>
    </row>
    <row r="2568" spans="1:13" ht="15.75" customHeight="1">
      <c r="A2568" s="40" t="s">
        <v>12064</v>
      </c>
      <c r="B2568" s="282" t="s">
        <v>11997</v>
      </c>
      <c r="C2568" t="s">
        <v>12080</v>
      </c>
      <c r="D2568" t="s">
        <v>12079</v>
      </c>
    </row>
    <row r="2569" spans="1:13" ht="15.75" customHeight="1">
      <c r="A2569" s="40" t="s">
        <v>12070</v>
      </c>
      <c r="B2569" s="282" t="s">
        <v>11088</v>
      </c>
      <c r="D2569" t="s">
        <v>12081</v>
      </c>
    </row>
    <row r="2570" spans="1:13" ht="15.75" customHeight="1">
      <c r="A2570" s="40" t="s">
        <v>12084</v>
      </c>
      <c r="B2570" s="282" t="s">
        <v>12095</v>
      </c>
    </row>
    <row r="2571" spans="1:13" ht="15.75" customHeight="1">
      <c r="A2571" s="40" t="s">
        <v>12089</v>
      </c>
      <c r="B2571" s="282" t="s">
        <v>1281</v>
      </c>
      <c r="G2571" s="115" t="s">
        <v>2493</v>
      </c>
    </row>
    <row r="2572" spans="1:13" ht="15.75" customHeight="1">
      <c r="A2572" s="40" t="s">
        <v>12089</v>
      </c>
      <c r="B2572" s="282" t="s">
        <v>2740</v>
      </c>
      <c r="G2572" s="115" t="s">
        <v>2041</v>
      </c>
    </row>
    <row r="2573" spans="1:13" ht="15.75" customHeight="1">
      <c r="A2573" s="40" t="s">
        <v>12089</v>
      </c>
      <c r="B2573" s="282" t="s">
        <v>1029</v>
      </c>
      <c r="G2573" s="115" t="s">
        <v>643</v>
      </c>
    </row>
    <row r="2574" spans="1:13" ht="15.75" customHeight="1">
      <c r="A2574" s="40" t="s">
        <v>12111</v>
      </c>
      <c r="B2574" s="282" t="s">
        <v>12114</v>
      </c>
      <c r="D2574" t="s">
        <v>12115</v>
      </c>
      <c r="G2574" s="115" t="s">
        <v>8266</v>
      </c>
    </row>
    <row r="2575" spans="1:13" ht="15.75" customHeight="1">
      <c r="A2575" s="40" t="s">
        <v>12112</v>
      </c>
      <c r="B2575" s="282" t="s">
        <v>11315</v>
      </c>
      <c r="D2575" t="s">
        <v>12116</v>
      </c>
      <c r="G2575" s="115" t="s">
        <v>2311</v>
      </c>
    </row>
    <row r="2576" spans="1:13" ht="15.75" customHeight="1">
      <c r="A2576" s="40" t="s">
        <v>12103</v>
      </c>
      <c r="B2576" s="282" t="s">
        <v>12120</v>
      </c>
    </row>
    <row r="2577" spans="1:13" ht="15.75" customHeight="1">
      <c r="A2577" s="40" t="s">
        <v>12109</v>
      </c>
      <c r="B2577" s="282" t="s">
        <v>12125</v>
      </c>
      <c r="G2577" s="115" t="s">
        <v>12126</v>
      </c>
      <c r="M2577" t="s">
        <v>12122</v>
      </c>
    </row>
    <row r="2578" spans="1:13" ht="15.75" customHeight="1">
      <c r="A2578" s="28" t="s">
        <v>12128</v>
      </c>
      <c r="B2578" s="78" t="s">
        <v>1281</v>
      </c>
      <c r="D2578">
        <v>3380</v>
      </c>
      <c r="F2578" s="41" t="s">
        <v>875</v>
      </c>
      <c r="G2578" s="41" t="s">
        <v>2030</v>
      </c>
    </row>
    <row r="2579" spans="1:13" ht="15.75" customHeight="1">
      <c r="B2579" s="78" t="s">
        <v>2740</v>
      </c>
      <c r="F2579" s="41" t="s">
        <v>12135</v>
      </c>
      <c r="G2579" s="41" t="s">
        <v>2381</v>
      </c>
    </row>
    <row r="2580" spans="1:13" ht="15.75" customHeight="1">
      <c r="B2580" s="78" t="s">
        <v>1029</v>
      </c>
      <c r="D2580">
        <v>2960</v>
      </c>
      <c r="F2580" s="41" t="s">
        <v>715</v>
      </c>
      <c r="G2580" s="41" t="s">
        <v>2169</v>
      </c>
    </row>
    <row r="2581" spans="1:13" ht="15.75" customHeight="1">
      <c r="B2581" s="78" t="s">
        <v>1153</v>
      </c>
      <c r="F2581" s="41" t="s">
        <v>12136</v>
      </c>
      <c r="G2581" s="41" t="s">
        <v>2381</v>
      </c>
    </row>
    <row r="2582" spans="1:13" ht="15.75" customHeight="1">
      <c r="B2582" s="78" t="s">
        <v>1025</v>
      </c>
      <c r="D2582">
        <v>2390</v>
      </c>
      <c r="F2582" s="41" t="s">
        <v>2488</v>
      </c>
      <c r="G2582" s="41" t="s">
        <v>715</v>
      </c>
    </row>
    <row r="2583" spans="1:13" ht="15.75" customHeight="1">
      <c r="B2583" s="78" t="s">
        <v>1009</v>
      </c>
      <c r="F2583" s="41" t="s">
        <v>2474</v>
      </c>
      <c r="G2583" s="41" t="s">
        <v>2381</v>
      </c>
    </row>
    <row r="2584" spans="1:13" ht="15.75" customHeight="1">
      <c r="B2584" s="78" t="s">
        <v>892</v>
      </c>
      <c r="F2584" s="41" t="s">
        <v>12137</v>
      </c>
      <c r="G2584" s="41" t="s">
        <v>2381</v>
      </c>
    </row>
    <row r="2585" spans="1:13" ht="15.75" customHeight="1">
      <c r="A2585" s="40" t="s">
        <v>12140</v>
      </c>
      <c r="B2585" s="282" t="s">
        <v>12184</v>
      </c>
      <c r="C2585" t="s">
        <v>11089</v>
      </c>
      <c r="G2585" s="115" t="s">
        <v>12183</v>
      </c>
    </row>
    <row r="2586" spans="1:13" ht="15.75" customHeight="1">
      <c r="A2586" s="40" t="s">
        <v>12150</v>
      </c>
      <c r="B2586" s="282" t="s">
        <v>12185</v>
      </c>
      <c r="C2586" t="s">
        <v>11089</v>
      </c>
    </row>
    <row r="2587" spans="1:13" ht="15.75" customHeight="1">
      <c r="A2587" s="40" t="s">
        <v>12154</v>
      </c>
      <c r="B2587" s="282" t="s">
        <v>12191</v>
      </c>
      <c r="G2587" s="115" t="s">
        <v>12190</v>
      </c>
    </row>
    <row r="2588" spans="1:13" ht="15.75" customHeight="1">
      <c r="A2588" s="40" t="s">
        <v>12158</v>
      </c>
      <c r="B2588" s="282" t="s">
        <v>12192</v>
      </c>
    </row>
    <row r="2589" spans="1:13" ht="15.75" customHeight="1">
      <c r="A2589" s="40" t="s">
        <v>12164</v>
      </c>
      <c r="B2589" s="282" t="s">
        <v>2904</v>
      </c>
      <c r="F2589" s="115" t="s">
        <v>12194</v>
      </c>
      <c r="G2589" s="115" t="s">
        <v>12195</v>
      </c>
    </row>
    <row r="2590" spans="1:13" ht="15.75" customHeight="1">
      <c r="A2590" s="40" t="s">
        <v>12169</v>
      </c>
      <c r="B2590" s="282" t="s">
        <v>10505</v>
      </c>
      <c r="C2590" t="s">
        <v>11086</v>
      </c>
      <c r="F2590" s="115" t="s">
        <v>12197</v>
      </c>
      <c r="G2590" s="115" t="s">
        <v>12198</v>
      </c>
    </row>
    <row r="2591" spans="1:13" ht="15.75" customHeight="1">
      <c r="A2591" s="40" t="s">
        <v>12200</v>
      </c>
      <c r="B2591" s="282" t="s">
        <v>10453</v>
      </c>
      <c r="C2591" t="s">
        <v>12207</v>
      </c>
      <c r="F2591" s="41" t="s">
        <v>12204</v>
      </c>
    </row>
    <row r="2592" spans="1:13" ht="15.75" customHeight="1">
      <c r="A2592" s="40" t="s">
        <v>12201</v>
      </c>
      <c r="B2592" s="282" t="s">
        <v>2670</v>
      </c>
      <c r="C2592" t="s">
        <v>12208</v>
      </c>
      <c r="F2592" s="41" t="s">
        <v>12205</v>
      </c>
    </row>
    <row r="2593" spans="1:13" ht="15.75" customHeight="1">
      <c r="A2593" s="40" t="s">
        <v>12215</v>
      </c>
      <c r="B2593" s="282" t="s">
        <v>2860</v>
      </c>
      <c r="G2593" s="41" t="s">
        <v>12221</v>
      </c>
    </row>
    <row r="2594" spans="1:13" ht="15.75" customHeight="1">
      <c r="A2594" s="40" t="s">
        <v>12216</v>
      </c>
      <c r="B2594" s="282" t="s">
        <v>2862</v>
      </c>
      <c r="G2594" s="41" t="s">
        <v>12222</v>
      </c>
    </row>
    <row r="2595" spans="1:13" ht="15.75" customHeight="1">
      <c r="A2595" s="40" t="s">
        <v>12217</v>
      </c>
      <c r="B2595" s="282" t="s">
        <v>2860</v>
      </c>
      <c r="G2595" s="41" t="s">
        <v>12223</v>
      </c>
    </row>
    <row r="2596" spans="1:13" ht="15.75" customHeight="1">
      <c r="A2596" s="40" t="s">
        <v>12225</v>
      </c>
      <c r="B2596" s="282" t="s">
        <v>1281</v>
      </c>
      <c r="D2596">
        <v>3380</v>
      </c>
      <c r="F2596" s="115" t="s">
        <v>12269</v>
      </c>
      <c r="G2596" s="115">
        <v>35</v>
      </c>
      <c r="M2596" t="s">
        <v>12270</v>
      </c>
    </row>
    <row r="2597" spans="1:13" ht="15.75" customHeight="1">
      <c r="A2597" s="40" t="s">
        <v>12229</v>
      </c>
      <c r="C2597" t="s">
        <v>12281</v>
      </c>
    </row>
    <row r="2598" spans="1:13" ht="15" customHeight="1">
      <c r="A2598" s="40" t="s">
        <v>12230</v>
      </c>
      <c r="B2598" s="282" t="s">
        <v>10735</v>
      </c>
    </row>
    <row r="2599" spans="1:13" ht="15.75" customHeight="1">
      <c r="A2599" s="40" t="s">
        <v>12245</v>
      </c>
      <c r="B2599" s="282" t="s">
        <v>1281</v>
      </c>
      <c r="F2599" s="115">
        <v>23</v>
      </c>
      <c r="G2599" s="115">
        <v>38</v>
      </c>
    </row>
    <row r="2600" spans="1:13" ht="15.75" customHeight="1">
      <c r="A2600" s="40" t="s">
        <v>12244</v>
      </c>
      <c r="B2600" s="282" t="s">
        <v>2982</v>
      </c>
    </row>
    <row r="2601" spans="1:13" ht="15.75" customHeight="1">
      <c r="A2601" s="40" t="s">
        <v>12250</v>
      </c>
      <c r="B2601" s="282" t="s">
        <v>12280</v>
      </c>
    </row>
    <row r="2602" spans="1:13" ht="15.75" customHeight="1">
      <c r="A2602" s="40" t="s">
        <v>12254</v>
      </c>
      <c r="B2602" s="282" t="s">
        <v>1281</v>
      </c>
      <c r="D2602">
        <v>2400</v>
      </c>
    </row>
    <row r="2603" spans="1:13" ht="15.75" customHeight="1">
      <c r="A2603" s="40" t="s">
        <v>12259</v>
      </c>
      <c r="C2603" t="s">
        <v>12275</v>
      </c>
    </row>
    <row r="2604" spans="1:13" ht="15.75" customHeight="1">
      <c r="A2604" s="40" t="s">
        <v>12263</v>
      </c>
      <c r="B2604" s="282" t="s">
        <v>1281</v>
      </c>
      <c r="E2604">
        <v>1</v>
      </c>
      <c r="F2604" s="115" t="s">
        <v>2078</v>
      </c>
      <c r="G2604" s="115" t="s">
        <v>2169</v>
      </c>
    </row>
    <row r="2605" spans="1:13" ht="15.75" customHeight="1">
      <c r="A2605" s="40" t="s">
        <v>12268</v>
      </c>
      <c r="B2605" s="282" t="s">
        <v>1281</v>
      </c>
      <c r="D2605">
        <v>3500</v>
      </c>
      <c r="G2605" s="115" t="s">
        <v>2413</v>
      </c>
    </row>
    <row r="2606" spans="1:13" ht="15.75" customHeight="1">
      <c r="A2606" s="28" t="s">
        <v>10431</v>
      </c>
      <c r="B2606" s="78" t="s">
        <v>1281</v>
      </c>
      <c r="D2606">
        <v>1200</v>
      </c>
      <c r="F2606" s="41" t="s">
        <v>6</v>
      </c>
      <c r="G2606" s="115">
        <v>31</v>
      </c>
      <c r="L2606" s="80" t="s">
        <v>9050</v>
      </c>
    </row>
    <row r="2607" spans="1:13" ht="15.75" customHeight="1">
      <c r="B2607" s="78" t="s">
        <v>2740</v>
      </c>
      <c r="G2607" s="41" t="s">
        <v>2042</v>
      </c>
      <c r="L2607" s="80" t="s">
        <v>9050</v>
      </c>
      <c r="M2607" s="80" t="s">
        <v>12287</v>
      </c>
    </row>
    <row r="2608" spans="1:13" ht="15.75" customHeight="1">
      <c r="B2608" s="78" t="s">
        <v>1029</v>
      </c>
      <c r="L2608" s="80" t="s">
        <v>12286</v>
      </c>
      <c r="M2608" s="80" t="s">
        <v>12288</v>
      </c>
    </row>
    <row r="2609" spans="1:12" ht="15.75" customHeight="1">
      <c r="A2609" s="40" t="s">
        <v>12303</v>
      </c>
      <c r="B2609" s="282" t="s">
        <v>2823</v>
      </c>
      <c r="D2609" s="41" t="s">
        <v>12307</v>
      </c>
      <c r="G2609" s="41" t="s">
        <v>12309</v>
      </c>
    </row>
    <row r="2610" spans="1:12" ht="15.75" customHeight="1">
      <c r="A2610" s="40" t="s">
        <v>12304</v>
      </c>
      <c r="B2610" s="282" t="s">
        <v>2863</v>
      </c>
      <c r="D2610" s="41" t="s">
        <v>12308</v>
      </c>
      <c r="G2610" s="41" t="s">
        <v>12310</v>
      </c>
    </row>
    <row r="2611" spans="1:12" ht="15.75" customHeight="1">
      <c r="A2611" s="40" t="s">
        <v>12298</v>
      </c>
      <c r="B2611" s="282" t="s">
        <v>12312</v>
      </c>
      <c r="D2611" t="s">
        <v>12314</v>
      </c>
      <c r="G2611" s="41" t="s">
        <v>12313</v>
      </c>
      <c r="H2611">
        <v>19</v>
      </c>
      <c r="I2611">
        <v>64</v>
      </c>
      <c r="L2611" t="s">
        <v>12315</v>
      </c>
    </row>
    <row r="2612" spans="1:12" ht="15.75" customHeight="1">
      <c r="A2612" s="40" t="s">
        <v>12318</v>
      </c>
      <c r="B2612" s="115">
        <v>1</v>
      </c>
      <c r="D2612">
        <v>1160</v>
      </c>
      <c r="F2612" s="115">
        <v>30</v>
      </c>
      <c r="G2612" s="115" t="s">
        <v>12364</v>
      </c>
    </row>
    <row r="2613" spans="1:12" ht="15.75" customHeight="1">
      <c r="A2613" s="40" t="s">
        <v>12318</v>
      </c>
      <c r="B2613" s="115">
        <v>2</v>
      </c>
      <c r="D2613">
        <v>900</v>
      </c>
      <c r="F2613" s="115">
        <v>26</v>
      </c>
      <c r="G2613" s="115" t="s">
        <v>12364</v>
      </c>
    </row>
    <row r="2614" spans="1:12" ht="15.75" customHeight="1">
      <c r="A2614" s="40" t="s">
        <v>12318</v>
      </c>
      <c r="B2614" s="115">
        <v>3</v>
      </c>
      <c r="D2614">
        <v>720</v>
      </c>
      <c r="F2614" s="115">
        <v>25</v>
      </c>
      <c r="G2614" s="115" t="s">
        <v>12364</v>
      </c>
    </row>
    <row r="2615" spans="1:12" ht="15.75" customHeight="1">
      <c r="A2615" s="40" t="s">
        <v>12318</v>
      </c>
      <c r="B2615" s="115">
        <v>4</v>
      </c>
      <c r="C2615" s="80" t="s">
        <v>12349</v>
      </c>
      <c r="D2615">
        <v>1150</v>
      </c>
      <c r="F2615" s="115">
        <v>27</v>
      </c>
      <c r="G2615" s="115" t="s">
        <v>12364</v>
      </c>
    </row>
    <row r="2616" spans="1:12" ht="15.75" customHeight="1">
      <c r="A2616" s="40" t="s">
        <v>12318</v>
      </c>
      <c r="B2616" s="115">
        <v>5</v>
      </c>
      <c r="C2616" s="80" t="s">
        <v>12349</v>
      </c>
      <c r="D2616">
        <v>1190</v>
      </c>
      <c r="F2616" s="115">
        <v>27</v>
      </c>
      <c r="G2616" s="115" t="s">
        <v>12364</v>
      </c>
    </row>
    <row r="2617" spans="1:12" ht="15.75" customHeight="1">
      <c r="A2617" s="40" t="s">
        <v>12318</v>
      </c>
      <c r="B2617" s="115">
        <v>6</v>
      </c>
      <c r="D2617">
        <v>440</v>
      </c>
      <c r="F2617" s="115">
        <v>21</v>
      </c>
      <c r="G2617" s="115" t="s">
        <v>2381</v>
      </c>
    </row>
    <row r="2618" spans="1:12" ht="15.75" customHeight="1">
      <c r="A2618" s="40" t="s">
        <v>12318</v>
      </c>
      <c r="B2618" s="115">
        <v>7</v>
      </c>
      <c r="D2618">
        <v>170</v>
      </c>
      <c r="F2618" s="115">
        <v>22</v>
      </c>
      <c r="G2618" s="115" t="s">
        <v>2381</v>
      </c>
    </row>
    <row r="2619" spans="1:12" ht="15.75" customHeight="1">
      <c r="A2619" s="40" t="s">
        <v>12318</v>
      </c>
      <c r="B2619" s="115">
        <v>8</v>
      </c>
      <c r="D2619">
        <v>540</v>
      </c>
      <c r="F2619" s="115">
        <v>24</v>
      </c>
      <c r="G2619" s="115" t="s">
        <v>2381</v>
      </c>
    </row>
    <row r="2620" spans="1:12" ht="15.75" customHeight="1">
      <c r="A2620" s="40" t="s">
        <v>12318</v>
      </c>
      <c r="B2620" s="115">
        <v>9</v>
      </c>
      <c r="D2620">
        <v>3310</v>
      </c>
      <c r="F2620" s="115">
        <v>36</v>
      </c>
      <c r="G2620" s="115" t="s">
        <v>2381</v>
      </c>
    </row>
    <row r="2621" spans="1:12" ht="15.75" customHeight="1">
      <c r="A2621" s="40" t="s">
        <v>12318</v>
      </c>
      <c r="B2621" s="115">
        <v>10</v>
      </c>
      <c r="D2621">
        <v>2960</v>
      </c>
      <c r="F2621" s="115">
        <v>38</v>
      </c>
      <c r="G2621" s="115" t="s">
        <v>12364</v>
      </c>
    </row>
    <row r="2622" spans="1:12" ht="15.75" customHeight="1">
      <c r="A2622" s="40" t="s">
        <v>12318</v>
      </c>
      <c r="B2622" s="115">
        <v>11</v>
      </c>
      <c r="D2622">
        <v>660</v>
      </c>
      <c r="F2622" s="115">
        <v>25</v>
      </c>
      <c r="G2622" s="115" t="s">
        <v>2381</v>
      </c>
    </row>
    <row r="2623" spans="1:12" ht="15.75" customHeight="1">
      <c r="A2623" s="40" t="s">
        <v>12324</v>
      </c>
      <c r="B2623" s="282" t="s">
        <v>2805</v>
      </c>
    </row>
    <row r="2624" spans="1:12" ht="15.75" customHeight="1">
      <c r="A2624" s="40" t="s">
        <v>12366</v>
      </c>
      <c r="B2624" s="282" t="s">
        <v>2820</v>
      </c>
      <c r="D2624" t="s">
        <v>12370</v>
      </c>
      <c r="G2624" s="115" t="s">
        <v>12365</v>
      </c>
    </row>
    <row r="2625" spans="1:7" ht="15.75" customHeight="1">
      <c r="A2625" s="40" t="s">
        <v>12367</v>
      </c>
      <c r="B2625" s="282" t="s">
        <v>2772</v>
      </c>
      <c r="D2625" t="s">
        <v>12369</v>
      </c>
      <c r="G2625" s="115" t="s">
        <v>12368</v>
      </c>
    </row>
    <row r="2626" spans="1:7" ht="15.75" customHeight="1">
      <c r="A2626" s="40" t="s">
        <v>12334</v>
      </c>
      <c r="B2626" s="282" t="s">
        <v>2773</v>
      </c>
      <c r="E2626" t="s">
        <v>12376</v>
      </c>
    </row>
    <row r="2627" spans="1:7" ht="15.75" customHeight="1">
      <c r="A2627" s="40" t="s">
        <v>12340</v>
      </c>
      <c r="B2627" s="282" t="s">
        <v>12380</v>
      </c>
    </row>
    <row r="2628" spans="1:7" ht="15.75" customHeight="1">
      <c r="A2628" s="40" t="s">
        <v>12345</v>
      </c>
      <c r="B2628" s="282" t="s">
        <v>12378</v>
      </c>
      <c r="D2628" t="s">
        <v>12379</v>
      </c>
    </row>
    <row r="2629" spans="1:7" ht="15.75" customHeight="1">
      <c r="A2629" s="40" t="s">
        <v>12381</v>
      </c>
      <c r="B2629" s="282" t="s">
        <v>2871</v>
      </c>
      <c r="C2629" t="s">
        <v>12389</v>
      </c>
      <c r="D2629" t="s">
        <v>12385</v>
      </c>
      <c r="F2629" s="115" t="s">
        <v>12383</v>
      </c>
    </row>
    <row r="2630" spans="1:7" ht="15.75" customHeight="1">
      <c r="A2630" s="40" t="s">
        <v>12382</v>
      </c>
      <c r="B2630" s="282" t="s">
        <v>2871</v>
      </c>
      <c r="D2630" t="s">
        <v>12386</v>
      </c>
      <c r="F2630" s="115" t="s">
        <v>12384</v>
      </c>
    </row>
    <row r="2631" spans="1:7" ht="15.75" customHeight="1">
      <c r="A2631" s="40" t="s">
        <v>12390</v>
      </c>
      <c r="B2631" s="78" t="s">
        <v>10237</v>
      </c>
      <c r="C2631" s="80" t="s">
        <v>11086</v>
      </c>
      <c r="F2631" s="115" t="s">
        <v>12394</v>
      </c>
    </row>
    <row r="2632" spans="1:7" ht="15.75" customHeight="1">
      <c r="A2632" s="40" t="s">
        <v>12391</v>
      </c>
      <c r="B2632" s="78" t="s">
        <v>335</v>
      </c>
      <c r="C2632" s="80" t="s">
        <v>11086</v>
      </c>
      <c r="F2632" s="115" t="s">
        <v>12395</v>
      </c>
    </row>
    <row r="2633" spans="1:7" ht="15.75" customHeight="1">
      <c r="A2633" s="40" t="s">
        <v>12392</v>
      </c>
      <c r="B2633" s="78" t="s">
        <v>2670</v>
      </c>
      <c r="C2633" s="80" t="s">
        <v>11086</v>
      </c>
      <c r="F2633" s="115" t="s">
        <v>12396</v>
      </c>
    </row>
    <row r="2634" spans="1:7" ht="15.75" customHeight="1">
      <c r="A2634" s="40" t="s">
        <v>12393</v>
      </c>
      <c r="B2634" s="78" t="s">
        <v>11997</v>
      </c>
      <c r="C2634" s="80" t="s">
        <v>12398</v>
      </c>
      <c r="F2634" s="115" t="s">
        <v>12397</v>
      </c>
    </row>
    <row r="2635" spans="1:7" ht="15.75" customHeight="1">
      <c r="A2635" s="40" t="s">
        <v>12402</v>
      </c>
      <c r="B2635" s="282" t="s">
        <v>759</v>
      </c>
    </row>
    <row r="2636" spans="1:7" ht="15.75" customHeight="1">
      <c r="A2636" s="40" t="s">
        <v>12406</v>
      </c>
      <c r="B2636" s="282" t="s">
        <v>759</v>
      </c>
      <c r="D2636" t="s">
        <v>12472</v>
      </c>
      <c r="F2636" s="115" t="s">
        <v>12470</v>
      </c>
      <c r="G2636" s="115" t="s">
        <v>12471</v>
      </c>
    </row>
    <row r="2637" spans="1:7" ht="15.75" customHeight="1">
      <c r="A2637" s="40" t="s">
        <v>12411</v>
      </c>
      <c r="B2637" s="282" t="s">
        <v>12474</v>
      </c>
      <c r="C2637" t="s">
        <v>12475</v>
      </c>
    </row>
    <row r="2638" spans="1:7" ht="15.75" customHeight="1">
      <c r="A2638" s="40" t="s">
        <v>12416</v>
      </c>
      <c r="B2638" s="282" t="s">
        <v>12476</v>
      </c>
      <c r="C2638" t="s">
        <v>12477</v>
      </c>
    </row>
    <row r="2639" spans="1:7" ht="15.75" customHeight="1">
      <c r="A2639" s="40" t="s">
        <v>11958</v>
      </c>
      <c r="B2639" s="282" t="s">
        <v>12478</v>
      </c>
      <c r="C2639" t="s">
        <v>11089</v>
      </c>
      <c r="E2639" t="s">
        <v>12481</v>
      </c>
    </row>
    <row r="2640" spans="1:7" ht="15.75" customHeight="1">
      <c r="A2640" s="40" t="s">
        <v>12426</v>
      </c>
      <c r="B2640" s="78" t="s">
        <v>2762</v>
      </c>
      <c r="C2640" s="80" t="s">
        <v>12483</v>
      </c>
      <c r="G2640" s="115" t="s">
        <v>12482</v>
      </c>
    </row>
    <row r="2641" spans="1:9" ht="15.75" customHeight="1">
      <c r="A2641" s="40" t="s">
        <v>12433</v>
      </c>
      <c r="B2641" s="78" t="s">
        <v>759</v>
      </c>
    </row>
    <row r="2642" spans="1:9" ht="15.75" customHeight="1">
      <c r="A2642" s="40" t="s">
        <v>12436</v>
      </c>
      <c r="B2642" s="78" t="s">
        <v>2512</v>
      </c>
      <c r="C2642" s="80" t="s">
        <v>12488</v>
      </c>
    </row>
    <row r="2643" spans="1:9" ht="15.75" customHeight="1">
      <c r="A2643" s="40" t="s">
        <v>12442</v>
      </c>
      <c r="B2643" s="78" t="s">
        <v>12505</v>
      </c>
      <c r="C2643" s="80" t="s">
        <v>12504</v>
      </c>
      <c r="D2643" s="80" t="s">
        <v>12490</v>
      </c>
      <c r="H2643" s="41" t="s">
        <v>12492</v>
      </c>
      <c r="I2643" s="80" t="s">
        <v>12491</v>
      </c>
    </row>
    <row r="2644" spans="1:9" ht="15.75" customHeight="1">
      <c r="A2644" s="40" t="s">
        <v>12514</v>
      </c>
      <c r="B2644" s="282" t="s">
        <v>12511</v>
      </c>
      <c r="C2644" s="80" t="s">
        <v>12512</v>
      </c>
      <c r="D2644" t="s">
        <v>12509</v>
      </c>
      <c r="H2644" t="s">
        <v>12510</v>
      </c>
    </row>
    <row r="2645" spans="1:9" ht="15.75" customHeight="1">
      <c r="A2645" s="40" t="s">
        <v>12515</v>
      </c>
      <c r="B2645" s="282" t="s">
        <v>2739</v>
      </c>
      <c r="C2645" s="80" t="s">
        <v>12512</v>
      </c>
      <c r="D2645" s="80" t="s">
        <v>12516</v>
      </c>
      <c r="H2645" s="80" t="s">
        <v>12513</v>
      </c>
    </row>
    <row r="2646" spans="1:9" ht="15.75" customHeight="1">
      <c r="A2646" s="40" t="s">
        <v>12453</v>
      </c>
      <c r="B2646" s="78" t="s">
        <v>2670</v>
      </c>
      <c r="D2646" s="80" t="s">
        <v>12520</v>
      </c>
      <c r="H2646" s="80" t="s">
        <v>12519</v>
      </c>
    </row>
    <row r="2647" spans="1:9" ht="15.75" customHeight="1">
      <c r="A2647" s="40" t="s">
        <v>12459</v>
      </c>
      <c r="B2647" s="282" t="s">
        <v>759</v>
      </c>
    </row>
    <row r="2648" spans="1:9" ht="15.75" customHeight="1">
      <c r="A2648" s="40" t="s">
        <v>12463</v>
      </c>
      <c r="B2648" s="78" t="s">
        <v>1281</v>
      </c>
      <c r="D2648" t="s">
        <v>12532</v>
      </c>
      <c r="G2648" t="s">
        <v>2837</v>
      </c>
    </row>
    <row r="2649" spans="1:9" ht="15.75" customHeight="1">
      <c r="B2649" s="78" t="s">
        <v>2740</v>
      </c>
      <c r="D2649" t="s">
        <v>12533</v>
      </c>
      <c r="G2649" t="s">
        <v>12526</v>
      </c>
    </row>
    <row r="2650" spans="1:9" ht="15.75" customHeight="1">
      <c r="B2650" s="78" t="s">
        <v>1029</v>
      </c>
      <c r="D2650" t="s">
        <v>12534</v>
      </c>
      <c r="G2650" t="s">
        <v>12527</v>
      </c>
    </row>
    <row r="2651" spans="1:9" ht="15.75" customHeight="1">
      <c r="B2651" s="78" t="s">
        <v>1153</v>
      </c>
      <c r="D2651" t="s">
        <v>12535</v>
      </c>
      <c r="G2651" t="s">
        <v>12528</v>
      </c>
    </row>
    <row r="2652" spans="1:9" ht="15.75" customHeight="1">
      <c r="B2652" s="78" t="s">
        <v>1025</v>
      </c>
      <c r="D2652" t="s">
        <v>12536</v>
      </c>
      <c r="G2652" t="s">
        <v>12529</v>
      </c>
    </row>
    <row r="2653" spans="1:9" ht="15.75" customHeight="1">
      <c r="B2653" s="78" t="s">
        <v>1009</v>
      </c>
      <c r="D2653" t="s">
        <v>12537</v>
      </c>
      <c r="G2653" t="s">
        <v>12526</v>
      </c>
    </row>
    <row r="2654" spans="1:9" ht="15.75" customHeight="1">
      <c r="B2654" s="78" t="s">
        <v>892</v>
      </c>
      <c r="D2654" t="s">
        <v>12538</v>
      </c>
      <c r="G2654" t="s">
        <v>2837</v>
      </c>
    </row>
    <row r="2655" spans="1:9" ht="15.75" customHeight="1">
      <c r="B2655" s="78" t="s">
        <v>810</v>
      </c>
      <c r="D2655" t="s">
        <v>12539</v>
      </c>
      <c r="G2655" t="s">
        <v>12530</v>
      </c>
    </row>
    <row r="2656" spans="1:9" ht="15.75" customHeight="1">
      <c r="B2656" s="78" t="s">
        <v>1193</v>
      </c>
      <c r="D2656" t="s">
        <v>12540</v>
      </c>
      <c r="G2656" t="s">
        <v>12531</v>
      </c>
    </row>
    <row r="2657" spans="1:13" ht="15.75" customHeight="1">
      <c r="B2657" s="78" t="s">
        <v>1021</v>
      </c>
      <c r="D2657" t="s">
        <v>12543</v>
      </c>
      <c r="G2657" t="s">
        <v>2486</v>
      </c>
    </row>
    <row r="2658" spans="1:13" ht="15.75" customHeight="1">
      <c r="B2658" s="78" t="s">
        <v>887</v>
      </c>
      <c r="D2658" t="s">
        <v>12544</v>
      </c>
      <c r="G2658" t="s">
        <v>1016</v>
      </c>
    </row>
    <row r="2659" spans="1:13" ht="15.75" customHeight="1">
      <c r="B2659" s="78" t="s">
        <v>1278</v>
      </c>
      <c r="D2659" t="s">
        <v>12545</v>
      </c>
      <c r="G2659" t="s">
        <v>2527</v>
      </c>
    </row>
    <row r="2660" spans="1:13" ht="15.75" customHeight="1">
      <c r="B2660" s="78" t="s">
        <v>1497</v>
      </c>
      <c r="D2660" t="s">
        <v>12546</v>
      </c>
      <c r="G2660" t="s">
        <v>12541</v>
      </c>
    </row>
    <row r="2661" spans="1:13" ht="15.75" customHeight="1">
      <c r="B2661" s="78" t="s">
        <v>971</v>
      </c>
      <c r="D2661" t="s">
        <v>12547</v>
      </c>
      <c r="G2661" t="s">
        <v>814</v>
      </c>
    </row>
    <row r="2662" spans="1:13" ht="15.75" customHeight="1">
      <c r="B2662" s="78" t="s">
        <v>2744</v>
      </c>
      <c r="D2662" t="s">
        <v>12548</v>
      </c>
      <c r="G2662" t="s">
        <v>12542</v>
      </c>
    </row>
    <row r="2663" spans="1:13" ht="15.75" customHeight="1">
      <c r="B2663" s="78" t="s">
        <v>2745</v>
      </c>
      <c r="D2663" t="s">
        <v>12549</v>
      </c>
      <c r="G2663" t="s">
        <v>2446</v>
      </c>
    </row>
    <row r="2664" spans="1:13" ht="15.75" customHeight="1">
      <c r="B2664" s="78" t="s">
        <v>2746</v>
      </c>
      <c r="D2664" t="s">
        <v>12550</v>
      </c>
      <c r="G2664" t="s">
        <v>2486</v>
      </c>
    </row>
    <row r="2665" spans="1:13" ht="15.75" customHeight="1">
      <c r="B2665" s="78" t="s">
        <v>2747</v>
      </c>
      <c r="D2665" t="s">
        <v>12551</v>
      </c>
      <c r="G2665" t="s">
        <v>2371</v>
      </c>
    </row>
    <row r="2666" spans="1:13" ht="15.75" customHeight="1">
      <c r="A2666" s="40" t="s">
        <v>12556</v>
      </c>
      <c r="B2666" s="167" t="s">
        <v>61</v>
      </c>
      <c r="D2666" t="s">
        <v>12560</v>
      </c>
    </row>
    <row r="2667" spans="1:13" ht="15.75" customHeight="1">
      <c r="A2667" s="40" t="s">
        <v>12557</v>
      </c>
      <c r="B2667" s="41" t="s">
        <v>2432</v>
      </c>
      <c r="D2667" t="s">
        <v>12561</v>
      </c>
    </row>
    <row r="2668" spans="1:13" ht="15.75" customHeight="1">
      <c r="A2668" s="40" t="s">
        <v>12558</v>
      </c>
      <c r="B2668" s="77" t="s">
        <v>12564</v>
      </c>
      <c r="D2668" t="s">
        <v>12562</v>
      </c>
    </row>
    <row r="2669" spans="1:13" ht="15.75" customHeight="1">
      <c r="A2669" s="40" t="s">
        <v>12559</v>
      </c>
      <c r="B2669" s="41" t="s">
        <v>12565</v>
      </c>
      <c r="D2669" t="s">
        <v>12563</v>
      </c>
    </row>
    <row r="2670" spans="1:13" ht="15.75" customHeight="1">
      <c r="A2670" s="28" t="s">
        <v>12502</v>
      </c>
      <c r="B2670" s="78" t="s">
        <v>1281</v>
      </c>
      <c r="D2670">
        <v>4595</v>
      </c>
      <c r="F2670">
        <v>33</v>
      </c>
      <c r="G2670">
        <v>36</v>
      </c>
      <c r="M2670" s="80" t="s">
        <v>12568</v>
      </c>
    </row>
    <row r="2671" spans="1:13" ht="15.75" customHeight="1">
      <c r="A2671" s="28" t="s">
        <v>12502</v>
      </c>
      <c r="B2671" s="78" t="s">
        <v>2740</v>
      </c>
      <c r="D2671">
        <v>2175</v>
      </c>
      <c r="F2671">
        <v>9</v>
      </c>
      <c r="G2671">
        <v>36</v>
      </c>
    </row>
    <row r="2672" spans="1:13" ht="15.75" customHeight="1">
      <c r="A2672" s="28" t="s">
        <v>12502</v>
      </c>
      <c r="B2672" s="78" t="s">
        <v>1029</v>
      </c>
      <c r="D2672">
        <v>3645</v>
      </c>
      <c r="F2672">
        <v>16</v>
      </c>
      <c r="G2672">
        <v>40</v>
      </c>
    </row>
    <row r="2673" spans="1:14" ht="15.75" customHeight="1">
      <c r="A2673" s="28" t="s">
        <v>12502</v>
      </c>
      <c r="B2673" s="78" t="s">
        <v>12570</v>
      </c>
      <c r="D2673" s="80">
        <v>1120</v>
      </c>
      <c r="F2673">
        <v>23</v>
      </c>
      <c r="G2673">
        <v>33</v>
      </c>
    </row>
    <row r="2674" spans="1:14" ht="15.75" customHeight="1">
      <c r="A2674" s="28" t="s">
        <v>12502</v>
      </c>
      <c r="B2674" s="78" t="s">
        <v>12571</v>
      </c>
      <c r="D2674">
        <v>1462</v>
      </c>
      <c r="F2674">
        <v>23</v>
      </c>
      <c r="G2674">
        <v>33</v>
      </c>
    </row>
    <row r="2675" spans="1:14" ht="15.75" customHeight="1">
      <c r="A2675" s="28" t="s">
        <v>12502</v>
      </c>
      <c r="B2675" s="78" t="s">
        <v>1009</v>
      </c>
      <c r="D2675">
        <v>2750</v>
      </c>
      <c r="F2675">
        <v>10</v>
      </c>
      <c r="G2675">
        <v>38</v>
      </c>
    </row>
    <row r="2676" spans="1:14" ht="15.75" customHeight="1">
      <c r="A2676" s="28" t="s">
        <v>12502</v>
      </c>
      <c r="B2676" s="78" t="s">
        <v>892</v>
      </c>
      <c r="D2676">
        <v>2085</v>
      </c>
      <c r="F2676">
        <v>24</v>
      </c>
      <c r="G2676">
        <v>33</v>
      </c>
    </row>
    <row r="2677" spans="1:14" ht="15.75" customHeight="1">
      <c r="A2677" s="28" t="s">
        <v>12502</v>
      </c>
      <c r="B2677" s="78" t="s">
        <v>810</v>
      </c>
      <c r="D2677">
        <v>3350</v>
      </c>
      <c r="F2677">
        <v>35</v>
      </c>
      <c r="G2677">
        <v>37</v>
      </c>
    </row>
    <row r="2678" spans="1:14" ht="15.75" customHeight="1">
      <c r="A2678" s="28" t="s">
        <v>12502</v>
      </c>
      <c r="B2678" s="78" t="s">
        <v>1193</v>
      </c>
      <c r="D2678">
        <v>3100</v>
      </c>
      <c r="F2678">
        <v>19</v>
      </c>
      <c r="G2678">
        <v>36</v>
      </c>
    </row>
    <row r="2679" spans="1:14" ht="15.75" customHeight="1">
      <c r="A2679" s="28" t="s">
        <v>12502</v>
      </c>
      <c r="B2679" s="78" t="s">
        <v>1021</v>
      </c>
      <c r="D2679">
        <v>2880</v>
      </c>
      <c r="F2679">
        <v>38</v>
      </c>
      <c r="G2679">
        <v>38</v>
      </c>
    </row>
    <row r="2680" spans="1:14" ht="15.75" customHeight="1">
      <c r="A2680" s="28" t="s">
        <v>12502</v>
      </c>
      <c r="B2680" s="78" t="s">
        <v>12572</v>
      </c>
      <c r="D2680" s="80">
        <v>2430</v>
      </c>
      <c r="F2680">
        <v>34</v>
      </c>
      <c r="G2680">
        <v>36</v>
      </c>
    </row>
    <row r="2681" spans="1:14" ht="15.75" customHeight="1">
      <c r="A2681" s="28" t="s">
        <v>12502</v>
      </c>
      <c r="B2681" s="78" t="s">
        <v>12573</v>
      </c>
      <c r="D2681">
        <v>2535</v>
      </c>
      <c r="F2681">
        <v>32</v>
      </c>
      <c r="G2681">
        <v>36</v>
      </c>
    </row>
    <row r="2682" spans="1:14" ht="15.75" customHeight="1">
      <c r="A2682" s="28" t="s">
        <v>12502</v>
      </c>
      <c r="B2682" s="78" t="s">
        <v>1497</v>
      </c>
      <c r="D2682">
        <v>2465</v>
      </c>
      <c r="F2682" t="s">
        <v>12569</v>
      </c>
      <c r="G2682">
        <v>37</v>
      </c>
    </row>
    <row r="2683" spans="1:14" ht="15.75" customHeight="1">
      <c r="A2683" s="40" t="s">
        <v>12579</v>
      </c>
      <c r="B2683" s="78" t="s">
        <v>2948</v>
      </c>
      <c r="F2683"/>
      <c r="G2683"/>
    </row>
    <row r="2684" spans="1:14" ht="15.75" customHeight="1">
      <c r="A2684" s="40" t="s">
        <v>12585</v>
      </c>
      <c r="B2684" s="282" t="s">
        <v>2901</v>
      </c>
      <c r="D2684">
        <v>2700</v>
      </c>
      <c r="F2684" t="s">
        <v>12614</v>
      </c>
      <c r="G2684"/>
    </row>
    <row r="2685" spans="1:14" ht="15.75" customHeight="1">
      <c r="A2685" s="40" t="s">
        <v>12590</v>
      </c>
      <c r="B2685" s="282" t="s">
        <v>12613</v>
      </c>
      <c r="F2685"/>
      <c r="G2685"/>
    </row>
    <row r="2686" spans="1:14" ht="15.75" customHeight="1">
      <c r="A2686" s="40" t="s">
        <v>9127</v>
      </c>
      <c r="B2686" s="78" t="s">
        <v>1281</v>
      </c>
      <c r="F2686" s="80" t="s">
        <v>1349</v>
      </c>
      <c r="G2686" s="80" t="s">
        <v>748</v>
      </c>
    </row>
    <row r="2687" spans="1:14" ht="15.75" customHeight="1">
      <c r="A2687" s="40" t="s">
        <v>12599</v>
      </c>
      <c r="B2687" s="78" t="s">
        <v>1281</v>
      </c>
      <c r="C2687" s="80" t="s">
        <v>2496</v>
      </c>
      <c r="D2687">
        <v>680</v>
      </c>
      <c r="F2687" s="80" t="s">
        <v>761</v>
      </c>
      <c r="G2687" s="80" t="s">
        <v>920</v>
      </c>
    </row>
    <row r="2688" spans="1:14" ht="15.75" customHeight="1">
      <c r="A2688" s="40" t="s">
        <v>12601</v>
      </c>
      <c r="B2688" s="78" t="s">
        <v>759</v>
      </c>
      <c r="F2688"/>
      <c r="G2688"/>
      <c r="N2688" s="520"/>
    </row>
    <row r="2689" spans="1:14" ht="15.75" customHeight="1">
      <c r="A2689" s="40" t="s">
        <v>12618</v>
      </c>
      <c r="B2689" s="282" t="s">
        <v>1281</v>
      </c>
      <c r="C2689" t="s">
        <v>12632</v>
      </c>
      <c r="F2689">
        <v>5</v>
      </c>
      <c r="G2689" t="s">
        <v>9773</v>
      </c>
      <c r="L2689" t="s">
        <v>12631</v>
      </c>
    </row>
    <row r="2690" spans="1:14" ht="15.75" customHeight="1">
      <c r="A2690" s="40" t="s">
        <v>12622</v>
      </c>
      <c r="B2690" s="282" t="s">
        <v>759</v>
      </c>
      <c r="F2690"/>
      <c r="G2690"/>
    </row>
    <row r="2691" spans="1:14" ht="15.75" customHeight="1">
      <c r="A2691" s="40" t="s">
        <v>519</v>
      </c>
      <c r="B2691" s="282" t="s">
        <v>759</v>
      </c>
      <c r="F2691"/>
      <c r="G2691"/>
    </row>
    <row r="2692" spans="1:14" ht="15.75" customHeight="1">
      <c r="A2692" s="28" t="s">
        <v>12639</v>
      </c>
      <c r="B2692" s="282" t="s">
        <v>1281</v>
      </c>
      <c r="F2692">
        <v>27</v>
      </c>
      <c r="G2692" t="s">
        <v>2042</v>
      </c>
    </row>
    <row r="2693" spans="1:14" ht="15.75" customHeight="1">
      <c r="A2693" s="28" t="s">
        <v>12639</v>
      </c>
      <c r="B2693" s="282" t="s">
        <v>2740</v>
      </c>
      <c r="F2693">
        <v>32</v>
      </c>
      <c r="G2693" t="s">
        <v>2042</v>
      </c>
    </row>
    <row r="2694" spans="1:14" ht="15.75" customHeight="1">
      <c r="A2694" s="28" t="s">
        <v>12639</v>
      </c>
      <c r="B2694" s="282" t="s">
        <v>1029</v>
      </c>
      <c r="F2694">
        <v>30</v>
      </c>
      <c r="G2694" t="s">
        <v>2042</v>
      </c>
      <c r="N2694" s="520"/>
    </row>
    <row r="2695" spans="1:14" ht="15.75" customHeight="1">
      <c r="A2695" s="28" t="s">
        <v>12639</v>
      </c>
      <c r="B2695" s="282" t="s">
        <v>1153</v>
      </c>
      <c r="F2695">
        <v>28</v>
      </c>
      <c r="G2695" t="s">
        <v>2042</v>
      </c>
    </row>
    <row r="2696" spans="1:14" ht="15.75" customHeight="1">
      <c r="A2696" s="28" t="s">
        <v>12639</v>
      </c>
      <c r="B2696" s="282" t="s">
        <v>1025</v>
      </c>
      <c r="F2696">
        <v>25</v>
      </c>
      <c r="G2696" t="s">
        <v>2042</v>
      </c>
    </row>
    <row r="2697" spans="1:14" ht="15.75" customHeight="1">
      <c r="A2697" s="28" t="s">
        <v>12646</v>
      </c>
      <c r="B2697" s="78" t="s">
        <v>12654</v>
      </c>
      <c r="D2697" s="80" t="s">
        <v>12653</v>
      </c>
      <c r="F2697"/>
      <c r="G2697"/>
    </row>
    <row r="2698" spans="1:14" ht="15.75" customHeight="1">
      <c r="A2698" s="40" t="s">
        <v>1052</v>
      </c>
      <c r="B2698" s="78" t="s">
        <v>12668</v>
      </c>
      <c r="F2698"/>
      <c r="G2698"/>
    </row>
    <row r="2699" spans="1:14" ht="15.75" customHeight="1">
      <c r="A2699" s="40" t="s">
        <v>12662</v>
      </c>
      <c r="B2699" s="78" t="s">
        <v>759</v>
      </c>
      <c r="F2699"/>
      <c r="G2699"/>
      <c r="M2699" s="80" t="s">
        <v>12670</v>
      </c>
    </row>
    <row r="2700" spans="1:14" ht="15.75" customHeight="1">
      <c r="A2700" s="40" t="s">
        <v>12672</v>
      </c>
      <c r="B2700" s="78" t="s">
        <v>12378</v>
      </c>
      <c r="C2700" s="80" t="s">
        <v>12741</v>
      </c>
      <c r="D2700" s="80" t="s">
        <v>12740</v>
      </c>
      <c r="F2700" s="80" t="s">
        <v>12735</v>
      </c>
      <c r="G2700" s="80" t="s">
        <v>12736</v>
      </c>
    </row>
    <row r="2701" spans="1:14" ht="15.75" customHeight="1">
      <c r="A2701" s="40" t="s">
        <v>12678</v>
      </c>
      <c r="B2701" s="78" t="s">
        <v>1281</v>
      </c>
      <c r="F2701" s="80" t="s">
        <v>993</v>
      </c>
      <c r="G2701">
        <v>37</v>
      </c>
    </row>
    <row r="2702" spans="1:14" ht="15.75" customHeight="1">
      <c r="A2702" s="40" t="s">
        <v>12683</v>
      </c>
      <c r="B2702" s="78" t="s">
        <v>10505</v>
      </c>
      <c r="F2702"/>
      <c r="G2702"/>
    </row>
    <row r="2703" spans="1:14" ht="15.75" customHeight="1">
      <c r="A2703" s="40" t="s">
        <v>12687</v>
      </c>
      <c r="B2703" s="78" t="s">
        <v>1281</v>
      </c>
      <c r="F2703">
        <v>22</v>
      </c>
      <c r="G2703"/>
      <c r="M2703" s="80" t="s">
        <v>12744</v>
      </c>
    </row>
    <row r="2704" spans="1:14" ht="15.75" customHeight="1">
      <c r="A2704" s="40" t="s">
        <v>12687</v>
      </c>
      <c r="B2704" s="78" t="s">
        <v>2740</v>
      </c>
      <c r="F2704">
        <v>27</v>
      </c>
      <c r="G2704"/>
      <c r="M2704" s="80" t="s">
        <v>12744</v>
      </c>
    </row>
    <row r="2705" spans="1:13" ht="15.75" customHeight="1">
      <c r="A2705" s="40" t="s">
        <v>12691</v>
      </c>
      <c r="B2705" s="78" t="s">
        <v>11997</v>
      </c>
      <c r="D2705" s="80" t="s">
        <v>12748</v>
      </c>
      <c r="F2705" s="80" t="s">
        <v>12746</v>
      </c>
      <c r="G2705" s="80" t="s">
        <v>12747</v>
      </c>
    </row>
    <row r="2706" spans="1:13" ht="15.75" customHeight="1">
      <c r="A2706" s="40" t="s">
        <v>12750</v>
      </c>
      <c r="B2706" s="78" t="s">
        <v>10505</v>
      </c>
      <c r="D2706" s="80" t="s">
        <v>12768</v>
      </c>
      <c r="F2706"/>
      <c r="G2706" s="80" t="s">
        <v>12771</v>
      </c>
    </row>
    <row r="2707" spans="1:13" ht="15.75" customHeight="1">
      <c r="A2707" s="40" t="s">
        <v>12751</v>
      </c>
      <c r="B2707" s="78" t="s">
        <v>2997</v>
      </c>
      <c r="D2707" s="80" t="s">
        <v>12769</v>
      </c>
      <c r="F2707"/>
      <c r="G2707" t="s">
        <v>12772</v>
      </c>
    </row>
    <row r="2708" spans="1:13" ht="15.75" customHeight="1">
      <c r="A2708" s="40" t="s">
        <v>12752</v>
      </c>
      <c r="B2708" s="78" t="s">
        <v>2772</v>
      </c>
      <c r="D2708" t="s">
        <v>12770</v>
      </c>
      <c r="F2708"/>
      <c r="G2708" t="s">
        <v>12773</v>
      </c>
    </row>
    <row r="2709" spans="1:13" ht="15.75" customHeight="1">
      <c r="A2709" s="40" t="s">
        <v>12699</v>
      </c>
      <c r="B2709" s="282" t="s">
        <v>2912</v>
      </c>
      <c r="D2709" s="367">
        <v>2815</v>
      </c>
      <c r="F2709" s="520" t="s">
        <v>12775</v>
      </c>
      <c r="G2709"/>
      <c r="M2709" t="s">
        <v>12776</v>
      </c>
    </row>
    <row r="2710" spans="1:13" ht="15.75" customHeight="1">
      <c r="A2710" s="40" t="s">
        <v>12706</v>
      </c>
      <c r="B2710" s="282" t="s">
        <v>10439</v>
      </c>
      <c r="F2710"/>
      <c r="G2710" t="s">
        <v>12777</v>
      </c>
    </row>
    <row r="2711" spans="1:13" ht="15.75" customHeight="1">
      <c r="A2711" s="40" t="s">
        <v>12712</v>
      </c>
      <c r="B2711" s="78" t="s">
        <v>1281</v>
      </c>
      <c r="D2711">
        <v>2250</v>
      </c>
      <c r="F2711">
        <v>34</v>
      </c>
      <c r="G2711" s="80" t="s">
        <v>1242</v>
      </c>
    </row>
    <row r="2712" spans="1:13" ht="15.75" customHeight="1">
      <c r="A2712" s="40" t="s">
        <v>12715</v>
      </c>
      <c r="B2712" s="78" t="s">
        <v>2904</v>
      </c>
      <c r="C2712" s="80" t="s">
        <v>12759</v>
      </c>
      <c r="D2712" s="80" t="s">
        <v>12758</v>
      </c>
      <c r="F2712"/>
      <c r="G2712" s="80" t="s">
        <v>12760</v>
      </c>
    </row>
    <row r="2713" spans="1:13" ht="15.75" customHeight="1">
      <c r="A2713" s="40" t="s">
        <v>12154</v>
      </c>
      <c r="B2713" s="78" t="s">
        <v>12378</v>
      </c>
      <c r="F2713"/>
      <c r="G2713" s="80" t="s">
        <v>12762</v>
      </c>
    </row>
    <row r="2714" spans="1:13" ht="15.75" customHeight="1">
      <c r="A2714" s="40" t="s">
        <v>12728</v>
      </c>
      <c r="B2714" s="282" t="s">
        <v>3149</v>
      </c>
      <c r="F2714"/>
      <c r="G2714"/>
      <c r="M2714" s="80" t="s">
        <v>12757</v>
      </c>
    </row>
    <row r="2715" spans="1:13" ht="15.75" customHeight="1">
      <c r="A2715" s="40" t="s">
        <v>12732</v>
      </c>
      <c r="B2715" s="282" t="s">
        <v>2783</v>
      </c>
      <c r="C2715" t="s">
        <v>12778</v>
      </c>
      <c r="F2715"/>
      <c r="G2715" s="80" t="s">
        <v>12755</v>
      </c>
    </row>
    <row r="2716" spans="1:13" ht="15.75" customHeight="1">
      <c r="A2716" s="40" t="s">
        <v>12782</v>
      </c>
      <c r="C2716" t="s">
        <v>12835</v>
      </c>
      <c r="F2716"/>
      <c r="G2716"/>
      <c r="M2716" t="s">
        <v>12836</v>
      </c>
    </row>
    <row r="2717" spans="1:13" ht="15.75" customHeight="1">
      <c r="A2717" s="40" t="s">
        <v>12785</v>
      </c>
      <c r="B2717" s="282" t="s">
        <v>12838</v>
      </c>
    </row>
    <row r="2718" spans="1:13" ht="15.75" customHeight="1">
      <c r="A2718" s="40" t="s">
        <v>12840</v>
      </c>
      <c r="B2718" s="78" t="s">
        <v>2776</v>
      </c>
      <c r="D2718" s="80" t="s">
        <v>12862</v>
      </c>
      <c r="F2718" s="115" t="s">
        <v>12839</v>
      </c>
      <c r="G2718" s="41" t="s">
        <v>12865</v>
      </c>
    </row>
    <row r="2719" spans="1:13" ht="15.75" customHeight="1">
      <c r="A2719" s="40" t="s">
        <v>12844</v>
      </c>
      <c r="B2719" s="78" t="s">
        <v>2910</v>
      </c>
      <c r="D2719" t="s">
        <v>12863</v>
      </c>
      <c r="F2719" s="115" t="s">
        <v>12841</v>
      </c>
      <c r="G2719" s="115" t="s">
        <v>12866</v>
      </c>
    </row>
    <row r="2720" spans="1:13" ht="15.75" customHeight="1">
      <c r="A2720" s="40" t="s">
        <v>12842</v>
      </c>
      <c r="B2720" s="78" t="s">
        <v>2871</v>
      </c>
      <c r="D2720" t="s">
        <v>12864</v>
      </c>
      <c r="F2720" s="376" t="s">
        <v>12843</v>
      </c>
      <c r="G2720" s="115" t="s">
        <v>12867</v>
      </c>
    </row>
    <row r="2721" spans="1:7" ht="15.75" customHeight="1">
      <c r="A2721" s="40" t="s">
        <v>12796</v>
      </c>
      <c r="B2721" s="78" t="s">
        <v>1281</v>
      </c>
      <c r="D2721">
        <v>940</v>
      </c>
      <c r="G2721" s="41" t="s">
        <v>2818</v>
      </c>
    </row>
    <row r="2722" spans="1:7" ht="15.75" customHeight="1">
      <c r="A2722" s="40" t="s">
        <v>12796</v>
      </c>
      <c r="B2722" s="78" t="s">
        <v>2740</v>
      </c>
      <c r="D2722">
        <v>730</v>
      </c>
      <c r="G2722" s="41" t="s">
        <v>2818</v>
      </c>
    </row>
    <row r="2723" spans="1:7" ht="15.75" customHeight="1">
      <c r="A2723" s="40" t="s">
        <v>12874</v>
      </c>
      <c r="B2723" s="78" t="s">
        <v>2912</v>
      </c>
      <c r="D2723" s="80" t="s">
        <v>12876</v>
      </c>
      <c r="F2723" s="41" t="s">
        <v>12872</v>
      </c>
      <c r="G2723" s="41" t="s">
        <v>11549</v>
      </c>
    </row>
    <row r="2724" spans="1:7" ht="15.75" customHeight="1">
      <c r="A2724" s="40" t="s">
        <v>12875</v>
      </c>
      <c r="B2724" s="78" t="s">
        <v>2910</v>
      </c>
      <c r="D2724" s="80" t="s">
        <v>12877</v>
      </c>
      <c r="F2724" s="41" t="s">
        <v>12873</v>
      </c>
      <c r="G2724" s="41" t="s">
        <v>11808</v>
      </c>
    </row>
    <row r="2725" spans="1:7" ht="15.75" customHeight="1">
      <c r="A2725" s="40" t="s">
        <v>12806</v>
      </c>
      <c r="B2725" s="78" t="s">
        <v>759</v>
      </c>
    </row>
    <row r="2726" spans="1:7" ht="15.75" customHeight="1">
      <c r="A2726" s="40" t="s">
        <v>12878</v>
      </c>
      <c r="B2726" s="78" t="s">
        <v>2806</v>
      </c>
      <c r="G2726" s="41" t="s">
        <v>12884</v>
      </c>
    </row>
    <row r="2727" spans="1:7" ht="15.75" customHeight="1">
      <c r="A2727" s="40" t="s">
        <v>12879</v>
      </c>
      <c r="B2727" s="78" t="s">
        <v>10754</v>
      </c>
      <c r="G2727" s="41" t="s">
        <v>12885</v>
      </c>
    </row>
    <row r="2728" spans="1:7" ht="15.75" customHeight="1">
      <c r="A2728" s="40" t="s">
        <v>12816</v>
      </c>
      <c r="B2728" s="78" t="s">
        <v>2805</v>
      </c>
    </row>
    <row r="2729" spans="1:7" ht="15.75" customHeight="1">
      <c r="A2729" s="40" t="s">
        <v>12820</v>
      </c>
      <c r="B2729" s="78" t="s">
        <v>12887</v>
      </c>
    </row>
    <row r="2730" spans="1:7" ht="15.75" customHeight="1">
      <c r="A2730" s="40" t="s">
        <v>12826</v>
      </c>
      <c r="B2730" s="78" t="s">
        <v>3149</v>
      </c>
    </row>
    <row r="2731" spans="1:7" ht="15.75" customHeight="1">
      <c r="A2731" s="40" t="s">
        <v>12833</v>
      </c>
    </row>
    <row r="2732" spans="1:7" ht="15.75" customHeight="1">
      <c r="A2732" s="40" t="s">
        <v>12848</v>
      </c>
      <c r="B2732" s="78" t="s">
        <v>1281</v>
      </c>
      <c r="G2732" s="41" t="s">
        <v>910</v>
      </c>
    </row>
    <row r="2733" spans="1:7" ht="15.75" customHeight="1">
      <c r="A2733" s="40" t="s">
        <v>12853</v>
      </c>
      <c r="B2733" s="78" t="s">
        <v>1281</v>
      </c>
      <c r="G2733" s="115">
        <v>36</v>
      </c>
    </row>
    <row r="2734" spans="1:7" ht="15.75" customHeight="1">
      <c r="A2734" s="40" t="s">
        <v>12853</v>
      </c>
      <c r="B2734" s="78" t="s">
        <v>2740</v>
      </c>
      <c r="G2734" s="115">
        <v>33</v>
      </c>
    </row>
    <row r="2735" spans="1:7" ht="15.75" customHeight="1">
      <c r="A2735" s="40" t="s">
        <v>12853</v>
      </c>
      <c r="B2735" s="78" t="s">
        <v>1029</v>
      </c>
      <c r="G2735" s="115">
        <v>29</v>
      </c>
    </row>
    <row r="2736" spans="1:7" ht="15.75" customHeight="1">
      <c r="A2736" s="40" t="s">
        <v>12853</v>
      </c>
      <c r="B2736" s="78" t="s">
        <v>1153</v>
      </c>
      <c r="G2736" s="115">
        <v>36</v>
      </c>
    </row>
    <row r="2737" spans="1:13" ht="15.75" customHeight="1">
      <c r="A2737" s="40" t="s">
        <v>12853</v>
      </c>
      <c r="B2737" s="78" t="s">
        <v>1025</v>
      </c>
      <c r="G2737" s="115">
        <v>28</v>
      </c>
    </row>
    <row r="2738" spans="1:13" ht="15.75" customHeight="1">
      <c r="A2738" s="40" t="s">
        <v>12906</v>
      </c>
      <c r="B2738" s="78" t="s">
        <v>2904</v>
      </c>
      <c r="D2738" s="80" t="s">
        <v>12908</v>
      </c>
      <c r="G2738" s="41" t="s">
        <v>12904</v>
      </c>
    </row>
    <row r="2739" spans="1:13" ht="15.75" customHeight="1">
      <c r="A2739" s="40" t="s">
        <v>12907</v>
      </c>
      <c r="B2739" s="78" t="s">
        <v>2774</v>
      </c>
      <c r="D2739" s="80" t="s">
        <v>12909</v>
      </c>
      <c r="G2739" s="41" t="s">
        <v>12905</v>
      </c>
    </row>
    <row r="2740" spans="1:13" ht="15.75" customHeight="1">
      <c r="A2740" s="40" t="s">
        <v>12914</v>
      </c>
      <c r="B2740" s="282" t="s">
        <v>2774</v>
      </c>
      <c r="D2740" t="s">
        <v>12956</v>
      </c>
      <c r="F2740" s="115" t="s">
        <v>12954</v>
      </c>
      <c r="G2740" s="115" t="s">
        <v>12955</v>
      </c>
    </row>
    <row r="2741" spans="1:13" ht="15.75" customHeight="1">
      <c r="A2741" s="40" t="s">
        <v>12958</v>
      </c>
      <c r="B2741" s="282" t="s">
        <v>12993</v>
      </c>
      <c r="C2741" t="s">
        <v>12996</v>
      </c>
      <c r="D2741" t="s">
        <v>12990</v>
      </c>
    </row>
    <row r="2742" spans="1:13" ht="15.75" customHeight="1">
      <c r="A2742" s="40" t="s">
        <v>12959</v>
      </c>
      <c r="B2742" s="282" t="s">
        <v>12991</v>
      </c>
      <c r="C2742" t="s">
        <v>12996</v>
      </c>
      <c r="D2742" t="s">
        <v>12992</v>
      </c>
    </row>
    <row r="2743" spans="1:13" ht="15.75" customHeight="1">
      <c r="A2743" s="40" t="s">
        <v>12960</v>
      </c>
      <c r="B2743" s="282" t="s">
        <v>12380</v>
      </c>
      <c r="C2743" t="s">
        <v>12996</v>
      </c>
      <c r="D2743" t="s">
        <v>12994</v>
      </c>
    </row>
    <row r="2744" spans="1:13" ht="15.75" customHeight="1">
      <c r="A2744" s="40" t="s">
        <v>12926</v>
      </c>
      <c r="B2744" s="78" t="s">
        <v>11478</v>
      </c>
      <c r="C2744" s="80" t="s">
        <v>12965</v>
      </c>
      <c r="D2744" s="80" t="s">
        <v>12964</v>
      </c>
      <c r="G2744" s="41" t="s">
        <v>12963</v>
      </c>
    </row>
    <row r="2745" spans="1:13" ht="15.75" customHeight="1">
      <c r="A2745" s="40" t="s">
        <v>12436</v>
      </c>
      <c r="B2745" s="282" t="s">
        <v>1281</v>
      </c>
      <c r="C2745" s="80" t="s">
        <v>2496</v>
      </c>
      <c r="G2745" s="115">
        <v>29</v>
      </c>
      <c r="M2745" s="80" t="s">
        <v>12986</v>
      </c>
    </row>
    <row r="2746" spans="1:13" ht="15.75" customHeight="1">
      <c r="A2746" s="40" t="s">
        <v>12436</v>
      </c>
      <c r="B2746" s="282" t="s">
        <v>2740</v>
      </c>
      <c r="C2746" s="80" t="s">
        <v>12999</v>
      </c>
      <c r="D2746">
        <v>1305</v>
      </c>
      <c r="G2746" s="115">
        <v>30</v>
      </c>
      <c r="M2746" s="80" t="s">
        <v>12986</v>
      </c>
    </row>
    <row r="2747" spans="1:13" ht="15.75" customHeight="1">
      <c r="A2747" s="40" t="s">
        <v>12436</v>
      </c>
      <c r="B2747" s="282" t="s">
        <v>1029</v>
      </c>
      <c r="C2747" s="80" t="s">
        <v>12999</v>
      </c>
      <c r="D2747">
        <v>2949</v>
      </c>
      <c r="G2747" s="115">
        <v>38</v>
      </c>
      <c r="M2747" s="80"/>
    </row>
    <row r="2748" spans="1:13" ht="15.75" customHeight="1">
      <c r="A2748" s="40" t="s">
        <v>12942</v>
      </c>
      <c r="B2748" s="282" t="s">
        <v>13000</v>
      </c>
    </row>
    <row r="2749" spans="1:13" ht="15.75" customHeight="1">
      <c r="A2749" s="40" t="s">
        <v>12948</v>
      </c>
      <c r="B2749" s="282" t="s">
        <v>2402</v>
      </c>
      <c r="D2749" t="s">
        <v>13005</v>
      </c>
      <c r="E2749" t="s">
        <v>13006</v>
      </c>
      <c r="G2749" s="115" t="s">
        <v>13004</v>
      </c>
    </row>
    <row r="2750" spans="1:13" ht="15.75" customHeight="1">
      <c r="A2750" s="40" t="s">
        <v>12967</v>
      </c>
      <c r="B2750" s="282" t="s">
        <v>1281</v>
      </c>
      <c r="D2750">
        <v>1260</v>
      </c>
      <c r="F2750" s="115" t="s">
        <v>1124</v>
      </c>
      <c r="G2750" s="115">
        <v>35</v>
      </c>
    </row>
    <row r="2751" spans="1:13" ht="15.75" customHeight="1">
      <c r="A2751" s="40" t="s">
        <v>12971</v>
      </c>
      <c r="B2751" s="282" t="s">
        <v>1281</v>
      </c>
      <c r="D2751">
        <v>2100</v>
      </c>
      <c r="F2751" s="115" t="s">
        <v>1742</v>
      </c>
      <c r="G2751" s="115" t="s">
        <v>1742</v>
      </c>
    </row>
    <row r="2752" spans="1:13" ht="15.75" customHeight="1">
      <c r="A2752" s="40" t="s">
        <v>12971</v>
      </c>
      <c r="B2752" s="282" t="s">
        <v>2740</v>
      </c>
      <c r="F2752" s="115">
        <v>36</v>
      </c>
      <c r="G2752" s="115">
        <v>36</v>
      </c>
    </row>
    <row r="2753" spans="1:13" ht="15.75" customHeight="1">
      <c r="A2753" s="40" t="s">
        <v>12973</v>
      </c>
      <c r="B2753" s="282" t="s">
        <v>2817</v>
      </c>
      <c r="C2753" t="s">
        <v>12984</v>
      </c>
      <c r="G2753" s="41" t="s">
        <v>12985</v>
      </c>
    </row>
    <row r="2754" spans="1:13" ht="15.75" customHeight="1">
      <c r="A2754" s="40" t="s">
        <v>13016</v>
      </c>
      <c r="B2754" s="282" t="s">
        <v>10237</v>
      </c>
      <c r="D2754" t="s">
        <v>13033</v>
      </c>
      <c r="G2754" s="115" t="s">
        <v>13032</v>
      </c>
      <c r="M2754" t="s">
        <v>13034</v>
      </c>
    </row>
    <row r="2755" spans="1:13" ht="15.75" customHeight="1">
      <c r="A2755" s="40" t="s">
        <v>13022</v>
      </c>
      <c r="B2755" s="282" t="s">
        <v>13042</v>
      </c>
    </row>
    <row r="2756" spans="1:13" ht="15.75" customHeight="1">
      <c r="A2756" s="40" t="s">
        <v>13026</v>
      </c>
      <c r="B2756" s="282" t="s">
        <v>3008</v>
      </c>
      <c r="C2756" t="s">
        <v>11738</v>
      </c>
      <c r="D2756" t="s">
        <v>13036</v>
      </c>
    </row>
    <row r="2757" spans="1:13" ht="15.75" customHeight="1">
      <c r="A2757" s="28" t="s">
        <v>13011</v>
      </c>
      <c r="B2757" s="282" t="s">
        <v>13044</v>
      </c>
      <c r="G2757" s="115" t="s">
        <v>13041</v>
      </c>
    </row>
    <row r="2758" spans="1:13" ht="15.75" customHeight="1">
      <c r="A2758" s="40" t="s">
        <v>13048</v>
      </c>
      <c r="B2758" s="78" t="s">
        <v>13112</v>
      </c>
    </row>
    <row r="2759" spans="1:13" ht="15.75" customHeight="1">
      <c r="A2759" s="40" t="s">
        <v>13051</v>
      </c>
      <c r="B2759" s="78" t="s">
        <v>1281</v>
      </c>
    </row>
    <row r="2760" spans="1:13" ht="15.75" customHeight="1">
      <c r="A2760" s="40" t="s">
        <v>13054</v>
      </c>
      <c r="B2760" s="78" t="s">
        <v>1281</v>
      </c>
      <c r="C2760" s="80" t="s">
        <v>10298</v>
      </c>
      <c r="D2760">
        <v>2205</v>
      </c>
      <c r="F2760" s="115">
        <v>36</v>
      </c>
      <c r="G2760" s="41" t="s">
        <v>669</v>
      </c>
    </row>
    <row r="2761" spans="1:13" ht="15.75" customHeight="1">
      <c r="A2761" s="40" t="s">
        <v>13054</v>
      </c>
      <c r="B2761" s="78" t="s">
        <v>2740</v>
      </c>
      <c r="C2761" s="80" t="s">
        <v>10298</v>
      </c>
      <c r="D2761">
        <v>700</v>
      </c>
      <c r="F2761" s="41" t="s">
        <v>2858</v>
      </c>
      <c r="G2761" s="41" t="s">
        <v>920</v>
      </c>
    </row>
    <row r="2762" spans="1:13" ht="15.75" customHeight="1">
      <c r="A2762" s="40" t="s">
        <v>13054</v>
      </c>
      <c r="B2762" s="78" t="s">
        <v>1029</v>
      </c>
      <c r="C2762" s="80" t="s">
        <v>10298</v>
      </c>
      <c r="D2762">
        <v>2630</v>
      </c>
      <c r="F2762" s="41" t="s">
        <v>2124</v>
      </c>
      <c r="G2762" s="41" t="s">
        <v>2481</v>
      </c>
    </row>
    <row r="2763" spans="1:13" ht="15.75" customHeight="1">
      <c r="A2763" s="40" t="s">
        <v>13056</v>
      </c>
      <c r="B2763" s="78" t="s">
        <v>13115</v>
      </c>
      <c r="D2763" s="80" t="s">
        <v>13116</v>
      </c>
      <c r="G2763" s="41" t="s">
        <v>13114</v>
      </c>
    </row>
    <row r="2764" spans="1:13" ht="15.75" customHeight="1">
      <c r="A2764" s="40" t="s">
        <v>13061</v>
      </c>
      <c r="B2764" s="78" t="s">
        <v>2776</v>
      </c>
      <c r="D2764" s="80" t="s">
        <v>13120</v>
      </c>
    </row>
    <row r="2765" spans="1:13" ht="15.75" customHeight="1">
      <c r="A2765" s="40" t="s">
        <v>13062</v>
      </c>
      <c r="B2765" s="78" t="s">
        <v>13126</v>
      </c>
      <c r="G2765" s="41"/>
    </row>
    <row r="2766" spans="1:13" ht="15.75" customHeight="1">
      <c r="A2766" s="40" t="s">
        <v>7611</v>
      </c>
      <c r="B2766" s="78" t="s">
        <v>13125</v>
      </c>
      <c r="G2766" s="115" t="s">
        <v>13124</v>
      </c>
    </row>
    <row r="2767" spans="1:13" ht="15.75" customHeight="1">
      <c r="A2767" s="40" t="s">
        <v>9337</v>
      </c>
      <c r="B2767" s="78" t="s">
        <v>2805</v>
      </c>
      <c r="D2767" s="80" t="s">
        <v>13128</v>
      </c>
      <c r="G2767" s="41" t="s">
        <v>13127</v>
      </c>
    </row>
    <row r="2768" spans="1:13" ht="15.75" customHeight="1">
      <c r="A2768" s="40" t="s">
        <v>13076</v>
      </c>
      <c r="B2768" s="78" t="s">
        <v>10754</v>
      </c>
      <c r="E2768" s="80" t="s">
        <v>13131</v>
      </c>
      <c r="G2768" s="41" t="s">
        <v>13130</v>
      </c>
    </row>
    <row r="2769" spans="1:10" ht="15.75" customHeight="1">
      <c r="A2769" s="40" t="s">
        <v>13081</v>
      </c>
      <c r="B2769" s="78" t="s">
        <v>13134</v>
      </c>
      <c r="E2769" s="80"/>
    </row>
    <row r="2770" spans="1:10" ht="15.75" customHeight="1">
      <c r="A2770" s="40" t="s">
        <v>13084</v>
      </c>
      <c r="B2770" s="78" t="s">
        <v>7468</v>
      </c>
      <c r="G2770" s="41" t="s">
        <v>1054</v>
      </c>
      <c r="J2770" s="80" t="s">
        <v>2357</v>
      </c>
    </row>
    <row r="2771" spans="1:10" ht="15.75" customHeight="1">
      <c r="A2771" s="40" t="s">
        <v>13087</v>
      </c>
      <c r="B2771" s="78" t="s">
        <v>2739</v>
      </c>
      <c r="G2771" s="41" t="s">
        <v>13138</v>
      </c>
    </row>
    <row r="2772" spans="1:10" ht="15.75" customHeight="1">
      <c r="A2772" s="40" t="s">
        <v>13091</v>
      </c>
      <c r="B2772" s="78" t="s">
        <v>10439</v>
      </c>
      <c r="C2772" s="80" t="s">
        <v>13141</v>
      </c>
      <c r="G2772" s="41" t="s">
        <v>13140</v>
      </c>
    </row>
    <row r="2773" spans="1:10" ht="15.75" customHeight="1">
      <c r="A2773" s="40" t="s">
        <v>13170</v>
      </c>
      <c r="B2773" s="282" t="s">
        <v>2772</v>
      </c>
      <c r="F2773" s="115" t="s">
        <v>13172</v>
      </c>
    </row>
    <row r="2774" spans="1:10" ht="15.75" customHeight="1">
      <c r="A2774" s="40" t="s">
        <v>13171</v>
      </c>
      <c r="B2774" s="282" t="s">
        <v>2998</v>
      </c>
      <c r="F2774" s="115" t="s">
        <v>13173</v>
      </c>
    </row>
    <row r="2775" spans="1:10" ht="15.75" customHeight="1">
      <c r="A2775" s="40" t="s">
        <v>13154</v>
      </c>
      <c r="B2775" s="282" t="s">
        <v>2927</v>
      </c>
      <c r="D2775" t="s">
        <v>13174</v>
      </c>
    </row>
    <row r="2776" spans="1:10" ht="15.75" customHeight="1">
      <c r="A2776" s="40" t="s">
        <v>13160</v>
      </c>
      <c r="B2776" s="282" t="s">
        <v>2927</v>
      </c>
      <c r="D2776" t="s">
        <v>13168</v>
      </c>
      <c r="G2776" s="115" t="s">
        <v>13167</v>
      </c>
    </row>
    <row r="2777" spans="1:10" ht="15.75" customHeight="1">
      <c r="A2777" s="40" t="s">
        <v>13144</v>
      </c>
      <c r="B2777" s="282" t="s">
        <v>13284</v>
      </c>
      <c r="G2777" s="115" t="s">
        <v>13280</v>
      </c>
    </row>
    <row r="2778" spans="1:10" ht="15.75" customHeight="1">
      <c r="A2778" s="40" t="s">
        <v>13189</v>
      </c>
    </row>
    <row r="2779" spans="1:10" ht="15.75" customHeight="1">
      <c r="A2779" s="40" t="s">
        <v>13192</v>
      </c>
      <c r="B2779" s="78" t="s">
        <v>2820</v>
      </c>
      <c r="G2779" s="41" t="s">
        <v>13221</v>
      </c>
    </row>
    <row r="2780" spans="1:10" ht="15.75" customHeight="1">
      <c r="A2780" s="40" t="s">
        <v>963</v>
      </c>
      <c r="B2780" s="78" t="s">
        <v>2862</v>
      </c>
      <c r="D2780" s="80" t="s">
        <v>13223</v>
      </c>
      <c r="G2780" s="41" t="s">
        <v>13225</v>
      </c>
    </row>
    <row r="2781" spans="1:10" ht="15.75" customHeight="1">
      <c r="A2781" s="40" t="s">
        <v>11889</v>
      </c>
      <c r="B2781" s="78" t="s">
        <v>13228</v>
      </c>
      <c r="D2781" s="80" t="s">
        <v>13229</v>
      </c>
    </row>
    <row r="2782" spans="1:10" ht="15.75" customHeight="1">
      <c r="A2782" s="40" t="s">
        <v>13201</v>
      </c>
      <c r="B2782" s="78" t="s">
        <v>12838</v>
      </c>
    </row>
    <row r="2783" spans="1:10" ht="15.75" customHeight="1">
      <c r="A2783" s="40" t="s">
        <v>13205</v>
      </c>
      <c r="B2783" s="78" t="s">
        <v>1281</v>
      </c>
      <c r="F2783" s="115">
        <v>34</v>
      </c>
      <c r="G2783" s="115">
        <v>34</v>
      </c>
    </row>
    <row r="2784" spans="1:10" ht="15.75" customHeight="1">
      <c r="A2784" s="40" t="s">
        <v>13212</v>
      </c>
      <c r="B2784" s="78" t="s">
        <v>2986</v>
      </c>
    </row>
    <row r="2785" spans="1:7" ht="15.75" customHeight="1">
      <c r="A2785" s="40" t="s">
        <v>13217</v>
      </c>
      <c r="B2785" s="282" t="s">
        <v>2899</v>
      </c>
      <c r="D2785" t="s">
        <v>13236</v>
      </c>
    </row>
    <row r="2786" spans="1:7" ht="15.75" customHeight="1">
      <c r="A2786" s="28" t="s">
        <v>13186</v>
      </c>
      <c r="B2786" s="282" t="s">
        <v>2749</v>
      </c>
      <c r="D2786" t="s">
        <v>13246</v>
      </c>
      <c r="E2786" t="s">
        <v>13244</v>
      </c>
      <c r="G2786" s="115" t="s">
        <v>13245</v>
      </c>
    </row>
    <row r="2787" spans="1:7" ht="15.75" customHeight="1">
      <c r="A2787" s="40" t="s">
        <v>13285</v>
      </c>
      <c r="B2787" s="282" t="s">
        <v>13296</v>
      </c>
      <c r="D2787" t="s">
        <v>13294</v>
      </c>
      <c r="F2787" s="41" t="s">
        <v>13291</v>
      </c>
    </row>
    <row r="2788" spans="1:7" ht="15.75" customHeight="1">
      <c r="A2788" s="40" t="s">
        <v>13286</v>
      </c>
      <c r="B2788" s="282" t="s">
        <v>2995</v>
      </c>
      <c r="D2788" t="s">
        <v>13295</v>
      </c>
      <c r="F2788" s="41" t="s">
        <v>11549</v>
      </c>
    </row>
    <row r="2789" spans="1:7" ht="15.75" customHeight="1">
      <c r="A2789" s="40" t="s">
        <v>13300</v>
      </c>
      <c r="B2789" s="282" t="s">
        <v>2927</v>
      </c>
      <c r="D2789" t="s">
        <v>13297</v>
      </c>
      <c r="F2789" s="41"/>
    </row>
    <row r="2790" spans="1:7" ht="15.75" customHeight="1">
      <c r="A2790" s="40" t="s">
        <v>13301</v>
      </c>
      <c r="B2790" s="282" t="s">
        <v>2910</v>
      </c>
      <c r="D2790" t="s">
        <v>13298</v>
      </c>
      <c r="F2790" s="41"/>
    </row>
    <row r="2791" spans="1:7" ht="15.75" customHeight="1">
      <c r="A2791" s="40" t="s">
        <v>13302</v>
      </c>
      <c r="B2791" s="282" t="s">
        <v>2959</v>
      </c>
      <c r="D2791" t="s">
        <v>13299</v>
      </c>
      <c r="F2791" s="41"/>
    </row>
    <row r="2792" spans="1:7" ht="15.75" customHeight="1">
      <c r="A2792" s="40" t="s">
        <v>13259</v>
      </c>
      <c r="B2792" s="282" t="s">
        <v>1281</v>
      </c>
      <c r="C2792" t="s">
        <v>13303</v>
      </c>
      <c r="G2792" s="115">
        <v>16</v>
      </c>
    </row>
    <row r="2793" spans="1:7" ht="15.75" customHeight="1">
      <c r="A2793" s="40" t="s">
        <v>13259</v>
      </c>
      <c r="B2793" s="282" t="s">
        <v>2740</v>
      </c>
      <c r="C2793" t="s">
        <v>11191</v>
      </c>
      <c r="D2793">
        <v>1400</v>
      </c>
      <c r="G2793" s="115">
        <v>28</v>
      </c>
    </row>
    <row r="2794" spans="1:7" ht="15.75" customHeight="1">
      <c r="A2794" s="40" t="s">
        <v>13259</v>
      </c>
      <c r="B2794" s="282" t="s">
        <v>1029</v>
      </c>
      <c r="D2794">
        <v>2310</v>
      </c>
      <c r="G2794" s="115">
        <v>35</v>
      </c>
    </row>
    <row r="2795" spans="1:7" ht="15.75" customHeight="1">
      <c r="A2795" s="40" t="s">
        <v>13268</v>
      </c>
      <c r="B2795" s="282" t="s">
        <v>10529</v>
      </c>
    </row>
    <row r="2796" spans="1:7" ht="15.75" customHeight="1">
      <c r="A2796" s="40" t="s">
        <v>13272</v>
      </c>
      <c r="B2796" s="282" t="s">
        <v>3078</v>
      </c>
      <c r="C2796" t="s">
        <v>13311</v>
      </c>
    </row>
    <row r="2797" spans="1:7" ht="15.75" customHeight="1">
      <c r="A2797" s="40" t="s">
        <v>13278</v>
      </c>
      <c r="B2797" s="282" t="s">
        <v>759</v>
      </c>
    </row>
    <row r="2798" spans="1:7" ht="15.75" customHeight="1">
      <c r="A2798" s="40" t="s">
        <v>13331</v>
      </c>
      <c r="B2798" s="282" t="s">
        <v>1281</v>
      </c>
      <c r="E2798">
        <v>10</v>
      </c>
      <c r="G2798" s="115">
        <v>27.2</v>
      </c>
    </row>
    <row r="2799" spans="1:7" ht="15.75" customHeight="1">
      <c r="A2799" s="40" t="s">
        <v>13334</v>
      </c>
      <c r="B2799" s="282" t="s">
        <v>759</v>
      </c>
    </row>
    <row r="2800" spans="1:7" ht="15.75" customHeight="1">
      <c r="A2800" s="40" t="s">
        <v>13339</v>
      </c>
      <c r="G2800" s="115" t="s">
        <v>10452</v>
      </c>
    </row>
    <row r="2801" spans="1:12" ht="15.75" customHeight="1">
      <c r="A2801" s="40" t="s">
        <v>13341</v>
      </c>
      <c r="B2801" s="282" t="s">
        <v>759</v>
      </c>
      <c r="G2801" s="115" t="s">
        <v>13427</v>
      </c>
    </row>
    <row r="2802" spans="1:12" ht="15.75" customHeight="1">
      <c r="A2802" s="40" t="s">
        <v>13346</v>
      </c>
      <c r="B2802" s="282" t="s">
        <v>11680</v>
      </c>
      <c r="G2802" s="115">
        <v>38.1</v>
      </c>
    </row>
    <row r="2803" spans="1:12" ht="15.75" customHeight="1">
      <c r="A2803" s="40" t="s">
        <v>13354</v>
      </c>
      <c r="B2803" s="282" t="s">
        <v>2402</v>
      </c>
      <c r="D2803" t="s">
        <v>13429</v>
      </c>
      <c r="F2803" s="115" t="s">
        <v>13431</v>
      </c>
      <c r="G2803" s="115" t="s">
        <v>13430</v>
      </c>
    </row>
    <row r="2804" spans="1:12" ht="15.75" customHeight="1">
      <c r="A2804" s="40" t="s">
        <v>13357</v>
      </c>
      <c r="B2804" s="282" t="s">
        <v>759</v>
      </c>
      <c r="G2804" s="115" t="s">
        <v>13433</v>
      </c>
    </row>
    <row r="2805" spans="1:12" ht="15.75" customHeight="1">
      <c r="A2805" s="40" t="s">
        <v>13361</v>
      </c>
    </row>
    <row r="2806" spans="1:12" ht="15.75" customHeight="1">
      <c r="A2806" s="40" t="s">
        <v>13366</v>
      </c>
      <c r="B2806" s="282" t="s">
        <v>13435</v>
      </c>
      <c r="C2806" t="s">
        <v>11113</v>
      </c>
    </row>
    <row r="2807" spans="1:12" ht="15.75" customHeight="1">
      <c r="A2807" s="40" t="s">
        <v>13371</v>
      </c>
      <c r="B2807" s="282" t="s">
        <v>1281</v>
      </c>
      <c r="F2807" s="115">
        <v>23</v>
      </c>
      <c r="G2807" s="115">
        <v>28</v>
      </c>
    </row>
    <row r="2808" spans="1:12" ht="15.75" customHeight="1">
      <c r="A2808" s="40" t="s">
        <v>13373</v>
      </c>
      <c r="B2808" s="282" t="s">
        <v>759</v>
      </c>
    </row>
    <row r="2809" spans="1:12" ht="15.75" customHeight="1">
      <c r="A2809" s="40" t="s">
        <v>13381</v>
      </c>
      <c r="B2809" s="282" t="s">
        <v>759</v>
      </c>
    </row>
    <row r="2810" spans="1:12" ht="15.75" customHeight="1">
      <c r="A2810" s="40" t="s">
        <v>13384</v>
      </c>
      <c r="B2810" s="282" t="s">
        <v>12044</v>
      </c>
      <c r="D2810" t="s">
        <v>13439</v>
      </c>
      <c r="G2810" s="115" t="s">
        <v>10126</v>
      </c>
    </row>
    <row r="2811" spans="1:12" ht="15.75" customHeight="1">
      <c r="A2811" s="40" t="s">
        <v>13390</v>
      </c>
      <c r="B2811" s="282" t="s">
        <v>1281</v>
      </c>
    </row>
    <row r="2812" spans="1:12" ht="15.75" customHeight="1">
      <c r="A2812" s="40" t="s">
        <v>13400</v>
      </c>
      <c r="B2812" s="282" t="s">
        <v>2740</v>
      </c>
      <c r="C2812" t="s">
        <v>13442</v>
      </c>
    </row>
    <row r="2813" spans="1:12" ht="15.75" customHeight="1">
      <c r="A2813" s="40" t="s">
        <v>13412</v>
      </c>
      <c r="B2813" s="282" t="s">
        <v>13443</v>
      </c>
    </row>
    <row r="2814" spans="1:12" ht="15.75" customHeight="1">
      <c r="A2814" s="40" t="s">
        <v>13401</v>
      </c>
      <c r="B2814" s="282" t="s">
        <v>759</v>
      </c>
    </row>
    <row r="2815" spans="1:12" ht="15.75" customHeight="1">
      <c r="A2815" s="40" t="s">
        <v>13406</v>
      </c>
      <c r="B2815" s="282" t="s">
        <v>11997</v>
      </c>
    </row>
    <row r="2816" spans="1:12" ht="15.75" customHeight="1">
      <c r="A2816" s="40" t="s">
        <v>13445</v>
      </c>
      <c r="B2816" s="282" t="s">
        <v>1281</v>
      </c>
      <c r="L2816" t="s">
        <v>13478</v>
      </c>
    </row>
    <row r="2817" spans="1:7" ht="15.75" customHeight="1">
      <c r="A2817" s="40" t="s">
        <v>13450</v>
      </c>
      <c r="B2817" s="282" t="s">
        <v>2959</v>
      </c>
    </row>
    <row r="2818" spans="1:7" ht="15.75" customHeight="1">
      <c r="A2818" s="40" t="s">
        <v>13453</v>
      </c>
      <c r="B2818" s="282" t="s">
        <v>1281</v>
      </c>
      <c r="C2818" t="s">
        <v>13520</v>
      </c>
      <c r="D2818">
        <v>780</v>
      </c>
      <c r="F2818" s="115">
        <v>24</v>
      </c>
      <c r="G2818" s="115" t="s">
        <v>2412</v>
      </c>
    </row>
    <row r="2819" spans="1:7" ht="15.75" customHeight="1">
      <c r="A2819" s="40" t="s">
        <v>13456</v>
      </c>
      <c r="B2819" s="282" t="s">
        <v>13523</v>
      </c>
      <c r="C2819" t="s">
        <v>13524</v>
      </c>
      <c r="F2819" s="115">
        <v>28</v>
      </c>
    </row>
    <row r="2820" spans="1:7" ht="15.75" customHeight="1">
      <c r="A2820" s="40" t="s">
        <v>13461</v>
      </c>
      <c r="B2820" s="282" t="s">
        <v>1281</v>
      </c>
      <c r="D2820">
        <v>2400</v>
      </c>
    </row>
    <row r="2821" spans="1:7" ht="15.75" customHeight="1">
      <c r="A2821" s="40" t="s">
        <v>448</v>
      </c>
      <c r="B2821" s="282" t="s">
        <v>10825</v>
      </c>
      <c r="C2821" t="s">
        <v>13529</v>
      </c>
      <c r="F2821" s="115" t="s">
        <v>13527</v>
      </c>
      <c r="G2821" s="115" t="s">
        <v>13528</v>
      </c>
    </row>
    <row r="2822" spans="1:7" ht="15.75" customHeight="1">
      <c r="A2822" s="40" t="s">
        <v>13470</v>
      </c>
      <c r="B2822" s="282" t="s">
        <v>13532</v>
      </c>
    </row>
    <row r="2823" spans="1:7" ht="15.75" customHeight="1">
      <c r="A2823" s="40" t="s">
        <v>10790</v>
      </c>
      <c r="C2823" t="s">
        <v>13481</v>
      </c>
    </row>
    <row r="2824" spans="1:7" ht="15.75" customHeight="1">
      <c r="A2824" s="40" t="s">
        <v>13482</v>
      </c>
      <c r="B2824" s="282" t="s">
        <v>2997</v>
      </c>
      <c r="D2824" t="s">
        <v>13483</v>
      </c>
    </row>
    <row r="2825" spans="1:7" ht="15.75" customHeight="1">
      <c r="A2825" s="40" t="s">
        <v>13499</v>
      </c>
      <c r="B2825" s="282" t="s">
        <v>2948</v>
      </c>
      <c r="D2825" t="s">
        <v>13533</v>
      </c>
      <c r="G2825" s="115" t="s">
        <v>13534</v>
      </c>
    </row>
    <row r="2826" spans="1:7" ht="15.75" customHeight="1">
      <c r="A2826" s="40" t="s">
        <v>13502</v>
      </c>
      <c r="B2826" s="282" t="s">
        <v>1281</v>
      </c>
      <c r="D2826">
        <v>1479</v>
      </c>
      <c r="F2826" s="115">
        <v>27</v>
      </c>
      <c r="G2826" s="115">
        <v>29</v>
      </c>
    </row>
    <row r="2827" spans="1:7" ht="15.75" customHeight="1">
      <c r="A2827" s="169" t="s">
        <v>13508</v>
      </c>
      <c r="B2827" s="282" t="s">
        <v>13540</v>
      </c>
      <c r="F2827" s="115" t="s">
        <v>13538</v>
      </c>
      <c r="G2827" s="115" t="s">
        <v>13539</v>
      </c>
    </row>
    <row r="2828" spans="1:7" ht="15.75" customHeight="1">
      <c r="A2828" s="40" t="s">
        <v>13512</v>
      </c>
      <c r="B2828" s="282" t="s">
        <v>2902</v>
      </c>
    </row>
    <row r="2829" spans="1:7" ht="15.75" customHeight="1">
      <c r="A2829" s="40" t="s">
        <v>13549</v>
      </c>
      <c r="B2829" s="282" t="s">
        <v>2806</v>
      </c>
      <c r="C2829" t="s">
        <v>11086</v>
      </c>
      <c r="D2829" t="s">
        <v>13547</v>
      </c>
    </row>
    <row r="2830" spans="1:7" ht="15.75" customHeight="1">
      <c r="A2830" s="40" t="s">
        <v>13551</v>
      </c>
      <c r="B2830" s="282" t="s">
        <v>10525</v>
      </c>
      <c r="D2830" t="s">
        <v>13548</v>
      </c>
    </row>
    <row r="2831" spans="1:7" ht="15.75" customHeight="1">
      <c r="A2831" s="40" t="s">
        <v>7611</v>
      </c>
      <c r="B2831" s="78" t="s">
        <v>13125</v>
      </c>
    </row>
    <row r="2832" spans="1:7" ht="15.75" customHeight="1">
      <c r="A2832" s="40" t="s">
        <v>13559</v>
      </c>
      <c r="B2832" s="78" t="s">
        <v>2897</v>
      </c>
    </row>
    <row r="2833" spans="1:3" ht="15.75" customHeight="1">
      <c r="A2833" s="40" t="s">
        <v>13566</v>
      </c>
      <c r="B2833" s="78" t="s">
        <v>13570</v>
      </c>
      <c r="C2833" s="80" t="s">
        <v>13571</v>
      </c>
    </row>
  </sheetData>
  <mergeCells count="72">
    <mergeCell ref="K197:M197"/>
    <mergeCell ref="I200:J200"/>
    <mergeCell ref="K200:L200"/>
    <mergeCell ref="I201:J201"/>
    <mergeCell ref="F202:H202"/>
    <mergeCell ref="K202:M202"/>
    <mergeCell ref="K204:L204"/>
    <mergeCell ref="I207:J207"/>
    <mergeCell ref="K207:L207"/>
    <mergeCell ref="G209:H209"/>
    <mergeCell ref="G210:H210"/>
    <mergeCell ref="D211:E211"/>
    <mergeCell ref="I214:J214"/>
    <mergeCell ref="K214:N214"/>
    <mergeCell ref="K227:L227"/>
    <mergeCell ref="I228:J228"/>
    <mergeCell ref="I229:J229"/>
    <mergeCell ref="I230:J230"/>
    <mergeCell ref="I231:J231"/>
    <mergeCell ref="K231:N231"/>
    <mergeCell ref="I232:J232"/>
    <mergeCell ref="I247:J247"/>
    <mergeCell ref="B457:B459"/>
    <mergeCell ref="C457:C459"/>
    <mergeCell ref="I234:J234"/>
    <mergeCell ref="I235:J235"/>
    <mergeCell ref="I236:J236"/>
    <mergeCell ref="I237:J237"/>
    <mergeCell ref="I239:J239"/>
    <mergeCell ref="I241:J241"/>
    <mergeCell ref="I242:J242"/>
    <mergeCell ref="K16:AC16"/>
    <mergeCell ref="K17:L17"/>
    <mergeCell ref="I26:J26"/>
    <mergeCell ref="K26:M26"/>
    <mergeCell ref="I54:J54"/>
    <mergeCell ref="K54:R54"/>
    <mergeCell ref="K78:R78"/>
    <mergeCell ref="I79:J79"/>
    <mergeCell ref="K79:O79"/>
    <mergeCell ref="K80:O80"/>
    <mergeCell ref="I81:J81"/>
    <mergeCell ref="K81:O81"/>
    <mergeCell ref="K112:R112"/>
    <mergeCell ref="K113:L113"/>
    <mergeCell ref="K144:O144"/>
    <mergeCell ref="K145:AG145"/>
    <mergeCell ref="I131:J131"/>
    <mergeCell ref="I134:J134"/>
    <mergeCell ref="K136:M136"/>
    <mergeCell ref="K137:M137"/>
    <mergeCell ref="K138:M138"/>
    <mergeCell ref="K139:N139"/>
    <mergeCell ref="I144:J144"/>
    <mergeCell ref="K147:M147"/>
    <mergeCell ref="K148:M148"/>
    <mergeCell ref="K149:N149"/>
    <mergeCell ref="K160:M160"/>
    <mergeCell ref="K161:L161"/>
    <mergeCell ref="K162:M162"/>
    <mergeCell ref="K163:L163"/>
    <mergeCell ref="I176:J176"/>
    <mergeCell ref="I177:J177"/>
    <mergeCell ref="K177:L177"/>
    <mergeCell ref="K178:N178"/>
    <mergeCell ref="K164:L164"/>
    <mergeCell ref="K166:L166"/>
    <mergeCell ref="K170:L170"/>
    <mergeCell ref="K171:M171"/>
    <mergeCell ref="K172:M172"/>
    <mergeCell ref="K173:M173"/>
    <mergeCell ref="K175:M175"/>
  </mergeCells>
  <phoneticPr fontId="33" type="noConversion"/>
  <pageMargins left="0.75" right="0.75" top="1" bottom="1" header="0.5" footer="0.5"/>
  <pageSetup orientation="portrait" r:id="rId1"/>
  <ignoredErrors>
    <ignoredError sqref="B888" numberStoredAsText="1"/>
    <ignoredError sqref="B1237" twoDigitTextYear="1" numberStoredAsText="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FD1743"/>
  <sheetViews>
    <sheetView zoomScale="80" zoomScaleNormal="80" workbookViewId="0">
      <pane ySplit="1" topLeftCell="A1418" activePane="bottomLeft" state="frozen"/>
      <selection activeCell="B140" sqref="B140"/>
      <selection pane="bottomLeft" activeCell="D1431" sqref="D1431"/>
    </sheetView>
  </sheetViews>
  <sheetFormatPr defaultColWidth="14.453125" defaultRowHeight="15.75" customHeight="1"/>
  <cols>
    <col min="1" max="1" width="15.453125" customWidth="1"/>
    <col min="8" max="8" width="21" customWidth="1"/>
    <col min="9" max="9" width="14.453125" style="80"/>
  </cols>
  <sheetData>
    <row r="1" spans="1:27" ht="15.75" customHeight="1">
      <c r="A1" s="187" t="s">
        <v>3133</v>
      </c>
      <c r="B1" s="187" t="s">
        <v>3134</v>
      </c>
      <c r="C1" s="187" t="s">
        <v>3135</v>
      </c>
      <c r="D1" s="187" t="s">
        <v>3136</v>
      </c>
      <c r="E1" s="43" t="s">
        <v>3137</v>
      </c>
      <c r="F1" s="43" t="s">
        <v>3138</v>
      </c>
      <c r="G1" s="43" t="s">
        <v>3139</v>
      </c>
      <c r="H1" s="43" t="s">
        <v>3140</v>
      </c>
      <c r="I1" s="43" t="s">
        <v>3141</v>
      </c>
      <c r="J1" s="43" t="s">
        <v>3142</v>
      </c>
      <c r="K1" s="43" t="s">
        <v>3143</v>
      </c>
      <c r="L1" s="43" t="s">
        <v>3144</v>
      </c>
      <c r="M1" s="43" t="s">
        <v>3145</v>
      </c>
      <c r="N1" s="43" t="s">
        <v>39</v>
      </c>
      <c r="O1" s="43"/>
      <c r="P1" s="43"/>
      <c r="Q1" s="43"/>
      <c r="R1" s="43"/>
      <c r="S1" s="43"/>
      <c r="T1" s="43"/>
      <c r="U1" s="43"/>
      <c r="V1" s="43"/>
      <c r="W1" s="43"/>
      <c r="X1" s="43"/>
      <c r="Y1" s="43"/>
      <c r="Z1" s="43"/>
      <c r="AA1" s="43"/>
    </row>
    <row r="2" spans="1:27" ht="15.75" customHeight="1">
      <c r="A2" s="187" t="s">
        <v>40</v>
      </c>
      <c r="B2" s="74" t="s">
        <v>3146</v>
      </c>
      <c r="C2" s="74" t="s">
        <v>3147</v>
      </c>
      <c r="D2" s="74" t="s">
        <v>3146</v>
      </c>
      <c r="E2" s="103" t="s">
        <v>3148</v>
      </c>
      <c r="F2" s="103" t="s">
        <v>56</v>
      </c>
      <c r="G2" s="103" t="s">
        <v>56</v>
      </c>
      <c r="H2" s="103" t="s">
        <v>3149</v>
      </c>
      <c r="I2" s="103" t="s">
        <v>2576</v>
      </c>
      <c r="J2" s="103" t="s">
        <v>2357</v>
      </c>
      <c r="K2" s="103" t="s">
        <v>1960</v>
      </c>
      <c r="L2" s="103" t="s">
        <v>1960</v>
      </c>
      <c r="M2" s="103" t="s">
        <v>3150</v>
      </c>
      <c r="N2" s="103"/>
      <c r="O2" s="103"/>
      <c r="P2" s="103"/>
      <c r="Q2" s="103"/>
      <c r="R2" s="103"/>
      <c r="S2" s="103"/>
      <c r="T2" s="103"/>
      <c r="U2" s="103"/>
      <c r="V2" s="103"/>
      <c r="W2" s="103"/>
      <c r="X2" s="103"/>
      <c r="Y2" s="103"/>
      <c r="Z2" s="103"/>
      <c r="AA2" s="103"/>
    </row>
    <row r="3" spans="1:27" ht="15.75" customHeight="1">
      <c r="A3" s="187" t="s">
        <v>42</v>
      </c>
      <c r="B3" s="103" t="s">
        <v>3151</v>
      </c>
      <c r="C3" s="103" t="s">
        <v>254</v>
      </c>
      <c r="D3" s="103" t="s">
        <v>254</v>
      </c>
      <c r="E3" s="103"/>
      <c r="F3" s="103" t="s">
        <v>56</v>
      </c>
      <c r="G3" s="103" t="s">
        <v>56</v>
      </c>
      <c r="H3" s="103" t="s">
        <v>3149</v>
      </c>
      <c r="I3" s="103" t="s">
        <v>2576</v>
      </c>
      <c r="J3" s="103" t="s">
        <v>2576</v>
      </c>
      <c r="K3" s="103" t="s">
        <v>2576</v>
      </c>
      <c r="L3" s="103"/>
      <c r="M3" s="103"/>
      <c r="N3" s="103"/>
      <c r="O3" s="103"/>
      <c r="P3" s="103"/>
      <c r="Q3" s="103"/>
      <c r="R3" s="103"/>
      <c r="S3" s="103"/>
      <c r="T3" s="103"/>
      <c r="U3" s="103"/>
      <c r="V3" s="103"/>
      <c r="W3" s="103"/>
      <c r="X3" s="103"/>
      <c r="Y3" s="103"/>
      <c r="Z3" s="103"/>
      <c r="AA3" s="103"/>
    </row>
    <row r="4" spans="1:27" ht="15.75" customHeight="1">
      <c r="A4" s="187" t="s">
        <v>3152</v>
      </c>
      <c r="B4" s="103" t="s">
        <v>3153</v>
      </c>
      <c r="C4" s="103"/>
      <c r="D4" s="103" t="s">
        <v>254</v>
      </c>
      <c r="E4" s="103"/>
      <c r="F4" s="103" t="s">
        <v>56</v>
      </c>
      <c r="G4" s="103" t="s">
        <v>56</v>
      </c>
      <c r="H4" s="103" t="s">
        <v>3149</v>
      </c>
      <c r="I4" s="103" t="s">
        <v>2576</v>
      </c>
      <c r="J4" s="103" t="s">
        <v>2576</v>
      </c>
      <c r="K4" s="103" t="s">
        <v>2576</v>
      </c>
      <c r="L4" s="103"/>
      <c r="M4" s="103"/>
      <c r="N4" s="103"/>
      <c r="O4" s="103"/>
      <c r="P4" s="103"/>
      <c r="Q4" s="103"/>
      <c r="R4" s="103"/>
      <c r="S4" s="103"/>
      <c r="T4" s="103"/>
      <c r="U4" s="103"/>
      <c r="V4" s="103"/>
      <c r="W4" s="103"/>
      <c r="X4" s="103"/>
      <c r="Y4" s="103"/>
      <c r="Z4" s="103"/>
      <c r="AA4" s="103"/>
    </row>
    <row r="5" spans="1:27" ht="15.75" customHeight="1">
      <c r="A5" s="187" t="s">
        <v>1930</v>
      </c>
      <c r="B5" s="103" t="s">
        <v>3146</v>
      </c>
      <c r="C5" s="103" t="s">
        <v>3154</v>
      </c>
      <c r="D5" s="103" t="s">
        <v>3146</v>
      </c>
      <c r="E5" s="103" t="s">
        <v>3155</v>
      </c>
      <c r="F5" s="103" t="s">
        <v>56</v>
      </c>
      <c r="G5" s="103" t="s">
        <v>56</v>
      </c>
      <c r="H5" s="103" t="s">
        <v>3149</v>
      </c>
      <c r="I5" s="103" t="s">
        <v>2576</v>
      </c>
      <c r="J5" s="103" t="s">
        <v>2576</v>
      </c>
      <c r="K5" s="103" t="s">
        <v>2576</v>
      </c>
      <c r="L5" s="103"/>
      <c r="M5" s="44" t="s">
        <v>3156</v>
      </c>
      <c r="N5" s="103"/>
      <c r="O5" s="103"/>
      <c r="P5" s="103"/>
      <c r="Q5" s="103"/>
      <c r="R5" s="103"/>
      <c r="S5" s="103"/>
      <c r="T5" s="103"/>
      <c r="U5" s="103"/>
      <c r="V5" s="103"/>
      <c r="W5" s="103"/>
      <c r="X5" s="103"/>
      <c r="Y5" s="103"/>
      <c r="Z5" s="103"/>
      <c r="AA5" s="103"/>
    </row>
    <row r="6" spans="1:27" ht="15.75" customHeight="1">
      <c r="A6" s="187" t="s">
        <v>58</v>
      </c>
      <c r="B6" s="103" t="s">
        <v>3157</v>
      </c>
      <c r="C6" s="103"/>
      <c r="D6" s="103"/>
      <c r="E6" s="103"/>
      <c r="F6" s="103" t="s">
        <v>56</v>
      </c>
      <c r="G6" s="103" t="s">
        <v>56</v>
      </c>
      <c r="H6" s="103" t="s">
        <v>3149</v>
      </c>
      <c r="I6" s="103" t="s">
        <v>3158</v>
      </c>
      <c r="J6" s="103" t="s">
        <v>2576</v>
      </c>
      <c r="K6" s="103" t="s">
        <v>2576</v>
      </c>
      <c r="L6" s="103" t="s">
        <v>2576</v>
      </c>
      <c r="M6" s="103"/>
      <c r="N6" s="103"/>
      <c r="O6" s="103"/>
      <c r="P6" s="103"/>
      <c r="Q6" s="103"/>
      <c r="R6" s="103"/>
      <c r="S6" s="103"/>
      <c r="T6" s="103"/>
      <c r="U6" s="103"/>
      <c r="V6" s="103"/>
      <c r="W6" s="103"/>
      <c r="X6" s="103"/>
      <c r="Y6" s="103"/>
      <c r="Z6" s="103"/>
      <c r="AA6" s="103"/>
    </row>
    <row r="7" spans="1:27" ht="15.75" customHeight="1">
      <c r="A7" s="187" t="s">
        <v>63</v>
      </c>
      <c r="B7" s="103" t="s">
        <v>3159</v>
      </c>
      <c r="C7" s="103" t="s">
        <v>3160</v>
      </c>
      <c r="D7" s="103"/>
      <c r="E7" s="103"/>
      <c r="F7" s="103" t="s">
        <v>56</v>
      </c>
      <c r="G7" s="103" t="s">
        <v>56</v>
      </c>
      <c r="H7" s="103" t="s">
        <v>3149</v>
      </c>
      <c r="I7" s="103" t="s">
        <v>2576</v>
      </c>
      <c r="J7" s="103" t="s">
        <v>2576</v>
      </c>
      <c r="K7" s="103" t="s">
        <v>2576</v>
      </c>
      <c r="L7" s="542" t="s">
        <v>3161</v>
      </c>
      <c r="M7" s="103"/>
      <c r="N7" s="103"/>
      <c r="O7" s="103"/>
      <c r="P7" s="103"/>
      <c r="Q7" s="103"/>
      <c r="R7" s="103"/>
      <c r="S7" s="103"/>
      <c r="T7" s="103"/>
      <c r="U7" s="103"/>
      <c r="V7" s="103"/>
      <c r="W7" s="103"/>
      <c r="X7" s="103"/>
      <c r="Y7" s="103"/>
      <c r="Z7" s="103"/>
      <c r="AA7" s="103"/>
    </row>
    <row r="8" spans="1:27" ht="15.75" customHeight="1">
      <c r="A8" s="187"/>
      <c r="B8" s="103" t="s">
        <v>3162</v>
      </c>
      <c r="C8" s="103" t="s">
        <v>3163</v>
      </c>
      <c r="D8" s="103"/>
      <c r="E8" s="103"/>
      <c r="F8" s="103" t="s">
        <v>56</v>
      </c>
      <c r="G8" s="103" t="s">
        <v>56</v>
      </c>
      <c r="H8" s="103" t="s">
        <v>3149</v>
      </c>
      <c r="I8" s="103" t="s">
        <v>2576</v>
      </c>
      <c r="J8" s="103" t="s">
        <v>2576</v>
      </c>
      <c r="K8" s="103" t="s">
        <v>2576</v>
      </c>
      <c r="L8" s="535"/>
      <c r="M8" s="103"/>
      <c r="N8" s="103"/>
      <c r="O8" s="103"/>
      <c r="P8" s="103"/>
      <c r="Q8" s="103"/>
      <c r="R8" s="103"/>
      <c r="S8" s="103"/>
      <c r="T8" s="103"/>
      <c r="U8" s="103"/>
      <c r="V8" s="103"/>
      <c r="W8" s="103"/>
      <c r="X8" s="103"/>
      <c r="Y8" s="103"/>
      <c r="Z8" s="103"/>
      <c r="AA8" s="103"/>
    </row>
    <row r="9" spans="1:27" ht="15.75" customHeight="1">
      <c r="A9" s="187" t="s">
        <v>67</v>
      </c>
      <c r="B9" s="103" t="s">
        <v>3146</v>
      </c>
      <c r="C9" s="103"/>
      <c r="D9" s="103"/>
      <c r="E9" s="103"/>
      <c r="F9" s="103" t="s">
        <v>56</v>
      </c>
      <c r="G9" s="103" t="s">
        <v>56</v>
      </c>
      <c r="H9" s="103" t="s">
        <v>3149</v>
      </c>
      <c r="I9" s="103" t="s">
        <v>3146</v>
      </c>
      <c r="J9" s="103" t="s">
        <v>2357</v>
      </c>
      <c r="K9" s="103" t="s">
        <v>3164</v>
      </c>
      <c r="L9" s="103" t="s">
        <v>3165</v>
      </c>
      <c r="M9" s="103"/>
      <c r="N9" s="103"/>
      <c r="O9" s="103"/>
      <c r="P9" s="103"/>
      <c r="Q9" s="103"/>
      <c r="R9" s="103"/>
      <c r="S9" s="103"/>
      <c r="T9" s="103"/>
      <c r="U9" s="103"/>
      <c r="V9" s="103"/>
      <c r="W9" s="103"/>
      <c r="X9" s="103"/>
      <c r="Y9" s="103"/>
      <c r="Z9" s="103"/>
      <c r="AA9" s="103"/>
    </row>
    <row r="10" spans="1:27" ht="15.75" customHeight="1">
      <c r="A10" s="187"/>
      <c r="B10" s="103" t="s">
        <v>3146</v>
      </c>
      <c r="C10" s="103"/>
      <c r="D10" s="103"/>
      <c r="E10" s="103"/>
      <c r="F10" s="103" t="s">
        <v>56</v>
      </c>
      <c r="G10" s="103" t="s">
        <v>56</v>
      </c>
      <c r="H10" s="103" t="s">
        <v>3149</v>
      </c>
      <c r="I10" s="103" t="s">
        <v>3146</v>
      </c>
      <c r="J10" s="103" t="s">
        <v>2576</v>
      </c>
      <c r="K10" s="103" t="s">
        <v>3164</v>
      </c>
      <c r="L10" s="103" t="s">
        <v>3166</v>
      </c>
      <c r="M10" s="103"/>
      <c r="N10" s="103"/>
      <c r="O10" s="103"/>
      <c r="P10" s="103"/>
      <c r="Q10" s="103"/>
      <c r="R10" s="103"/>
      <c r="S10" s="103"/>
      <c r="T10" s="103"/>
      <c r="U10" s="103"/>
      <c r="V10" s="103"/>
      <c r="W10" s="103"/>
      <c r="X10" s="103"/>
      <c r="Y10" s="103"/>
      <c r="Z10" s="103"/>
      <c r="AA10" s="103"/>
    </row>
    <row r="11" spans="1:27" ht="15.75" customHeight="1">
      <c r="A11" s="187" t="s">
        <v>71</v>
      </c>
      <c r="B11" s="103" t="s">
        <v>56</v>
      </c>
      <c r="C11" s="103"/>
      <c r="D11" s="103"/>
      <c r="E11" s="103"/>
      <c r="F11" s="103" t="s">
        <v>56</v>
      </c>
      <c r="G11" s="103" t="s">
        <v>56</v>
      </c>
      <c r="H11" s="103" t="s">
        <v>3149</v>
      </c>
      <c r="I11" s="103" t="s">
        <v>2576</v>
      </c>
      <c r="J11" s="103" t="s">
        <v>2576</v>
      </c>
      <c r="K11" s="103" t="s">
        <v>2576</v>
      </c>
      <c r="L11" s="103"/>
      <c r="M11" s="103"/>
      <c r="N11" s="103"/>
      <c r="O11" s="103"/>
      <c r="P11" s="103"/>
      <c r="Q11" s="103"/>
      <c r="R11" s="103"/>
      <c r="S11" s="103"/>
      <c r="T11" s="103"/>
      <c r="U11" s="103"/>
      <c r="V11" s="103"/>
      <c r="W11" s="103"/>
      <c r="X11" s="103"/>
      <c r="Y11" s="103"/>
      <c r="Z11" s="103"/>
      <c r="AA11" s="103"/>
    </row>
    <row r="12" spans="1:27" ht="15.75" customHeight="1">
      <c r="A12" s="187" t="s">
        <v>76</v>
      </c>
      <c r="B12" s="103" t="s">
        <v>2870</v>
      </c>
      <c r="C12" s="103"/>
      <c r="D12" s="103"/>
      <c r="E12" s="103"/>
      <c r="F12" s="103" t="s">
        <v>56</v>
      </c>
      <c r="G12" s="103" t="s">
        <v>56</v>
      </c>
      <c r="H12" s="103" t="s">
        <v>3149</v>
      </c>
      <c r="I12" s="103" t="s">
        <v>2576</v>
      </c>
      <c r="J12" s="103" t="s">
        <v>2576</v>
      </c>
      <c r="K12" s="103" t="s">
        <v>2576</v>
      </c>
      <c r="L12" s="103"/>
      <c r="M12" s="103"/>
      <c r="N12" s="103"/>
      <c r="O12" s="103"/>
      <c r="P12" s="103"/>
      <c r="Q12" s="103"/>
      <c r="R12" s="103"/>
      <c r="S12" s="103"/>
      <c r="T12" s="103"/>
      <c r="U12" s="103"/>
      <c r="V12" s="103"/>
      <c r="W12" s="103"/>
      <c r="X12" s="103"/>
      <c r="Y12" s="103"/>
      <c r="Z12" s="103"/>
      <c r="AA12" s="103"/>
    </row>
    <row r="13" spans="1:27" ht="15.75" customHeight="1">
      <c r="A13" s="187" t="s">
        <v>78</v>
      </c>
      <c r="B13" s="103" t="s">
        <v>3151</v>
      </c>
      <c r="C13" s="103" t="s">
        <v>3167</v>
      </c>
      <c r="D13" s="103" t="s">
        <v>3168</v>
      </c>
      <c r="E13" s="103" t="s">
        <v>3169</v>
      </c>
      <c r="F13" s="103" t="s">
        <v>56</v>
      </c>
      <c r="G13" s="103" t="s">
        <v>56</v>
      </c>
      <c r="H13" s="103" t="s">
        <v>3149</v>
      </c>
      <c r="I13" s="103" t="s">
        <v>2576</v>
      </c>
      <c r="J13" s="103" t="s">
        <v>3170</v>
      </c>
      <c r="K13" s="103" t="s">
        <v>2576</v>
      </c>
      <c r="L13" s="103"/>
      <c r="M13" s="103"/>
      <c r="N13" s="103"/>
      <c r="O13" s="103"/>
      <c r="P13" s="103"/>
      <c r="Q13" s="103"/>
      <c r="R13" s="103"/>
      <c r="S13" s="103"/>
      <c r="T13" s="103"/>
      <c r="U13" s="103"/>
      <c r="V13" s="103"/>
      <c r="W13" s="103"/>
      <c r="X13" s="103"/>
      <c r="Y13" s="103"/>
      <c r="Z13" s="103"/>
      <c r="AA13" s="103"/>
    </row>
    <row r="14" spans="1:27" ht="15.75" customHeight="1">
      <c r="A14" s="187" t="s">
        <v>81</v>
      </c>
      <c r="B14" s="103" t="s">
        <v>3171</v>
      </c>
      <c r="C14" s="103" t="s">
        <v>3172</v>
      </c>
      <c r="D14" s="103" t="s">
        <v>3146</v>
      </c>
      <c r="E14" s="103" t="s">
        <v>3173</v>
      </c>
      <c r="F14" s="103" t="s">
        <v>56</v>
      </c>
      <c r="G14" s="103" t="s">
        <v>56</v>
      </c>
      <c r="H14" s="103" t="s">
        <v>3149</v>
      </c>
      <c r="I14" s="103" t="s">
        <v>3146</v>
      </c>
      <c r="J14" s="103" t="s">
        <v>2357</v>
      </c>
      <c r="K14" s="103" t="s">
        <v>2576</v>
      </c>
      <c r="L14" s="103" t="s">
        <v>3174</v>
      </c>
      <c r="M14" s="103"/>
      <c r="N14" s="103"/>
      <c r="O14" s="103"/>
      <c r="P14" s="103"/>
      <c r="Q14" s="103"/>
      <c r="R14" s="103"/>
      <c r="S14" s="103"/>
      <c r="T14" s="103"/>
      <c r="U14" s="103"/>
      <c r="V14" s="103"/>
      <c r="W14" s="103"/>
      <c r="X14" s="103"/>
      <c r="Y14" s="103"/>
      <c r="Z14" s="103"/>
      <c r="AA14" s="103"/>
    </row>
    <row r="15" spans="1:27" ht="15.75" customHeight="1">
      <c r="A15" s="187"/>
      <c r="B15" s="103" t="s">
        <v>3162</v>
      </c>
      <c r="C15" s="103"/>
      <c r="D15" s="103"/>
      <c r="E15" s="103"/>
      <c r="F15" s="103" t="s">
        <v>56</v>
      </c>
      <c r="G15" s="103" t="s">
        <v>56</v>
      </c>
      <c r="H15" s="103" t="s">
        <v>3149</v>
      </c>
      <c r="I15" s="103" t="s">
        <v>2576</v>
      </c>
      <c r="J15" s="103" t="s">
        <v>1960</v>
      </c>
      <c r="K15" s="103" t="s">
        <v>2576</v>
      </c>
      <c r="L15" s="103" t="s">
        <v>1960</v>
      </c>
      <c r="M15" s="103"/>
      <c r="N15" s="103"/>
      <c r="O15" s="103"/>
      <c r="P15" s="103"/>
      <c r="Q15" s="103"/>
      <c r="R15" s="103"/>
      <c r="S15" s="103"/>
      <c r="T15" s="103"/>
      <c r="U15" s="103"/>
      <c r="V15" s="103"/>
      <c r="W15" s="103"/>
      <c r="X15" s="103"/>
      <c r="Y15" s="103"/>
      <c r="Z15" s="103"/>
      <c r="AA15" s="103"/>
    </row>
    <row r="16" spans="1:27" ht="15.75" customHeight="1">
      <c r="A16" s="187" t="s">
        <v>85</v>
      </c>
      <c r="B16" s="103" t="s">
        <v>3146</v>
      </c>
      <c r="C16" s="103" t="s">
        <v>3175</v>
      </c>
      <c r="D16" s="103" t="s">
        <v>3146</v>
      </c>
      <c r="E16" s="103" t="s">
        <v>3176</v>
      </c>
      <c r="F16" s="103" t="s">
        <v>3177</v>
      </c>
      <c r="G16" s="103" t="s">
        <v>3177</v>
      </c>
      <c r="H16" s="103" t="s">
        <v>3178</v>
      </c>
      <c r="I16" s="103" t="s">
        <v>2576</v>
      </c>
      <c r="J16" s="103" t="s">
        <v>2357</v>
      </c>
      <c r="K16" s="103" t="s">
        <v>1960</v>
      </c>
      <c r="L16" s="103" t="s">
        <v>1960</v>
      </c>
      <c r="M16" s="103"/>
      <c r="N16" s="103"/>
      <c r="O16" s="103"/>
      <c r="P16" s="103"/>
      <c r="Q16" s="103"/>
      <c r="R16" s="103"/>
      <c r="S16" s="103"/>
      <c r="T16" s="103"/>
      <c r="U16" s="103"/>
      <c r="V16" s="103"/>
      <c r="W16" s="103"/>
      <c r="X16" s="103"/>
      <c r="Y16" s="103"/>
      <c r="Z16" s="103"/>
      <c r="AA16" s="103"/>
    </row>
    <row r="17" spans="1:27" ht="15.75" customHeight="1">
      <c r="A17" s="187" t="s">
        <v>87</v>
      </c>
      <c r="B17" s="103" t="s">
        <v>3179</v>
      </c>
      <c r="C17" s="103" t="s">
        <v>3180</v>
      </c>
      <c r="D17" s="103" t="s">
        <v>3181</v>
      </c>
      <c r="E17" s="103" t="s">
        <v>3182</v>
      </c>
      <c r="F17" s="103" t="s">
        <v>56</v>
      </c>
      <c r="G17" s="103" t="s">
        <v>56</v>
      </c>
      <c r="H17" s="103" t="s">
        <v>3149</v>
      </c>
      <c r="I17" s="103" t="s">
        <v>2576</v>
      </c>
      <c r="J17" s="103" t="s">
        <v>2576</v>
      </c>
      <c r="K17" s="103" t="s">
        <v>2576</v>
      </c>
      <c r="L17" s="103" t="s">
        <v>3183</v>
      </c>
      <c r="M17" s="103" t="s">
        <v>3184</v>
      </c>
      <c r="N17" s="103"/>
      <c r="O17" s="103"/>
      <c r="P17" s="103"/>
      <c r="Q17" s="103"/>
      <c r="R17" s="103"/>
      <c r="S17" s="103"/>
      <c r="T17" s="103"/>
      <c r="U17" s="103"/>
      <c r="V17" s="103"/>
      <c r="W17" s="103"/>
      <c r="X17" s="103"/>
      <c r="Y17" s="103"/>
      <c r="Z17" s="103"/>
      <c r="AA17" s="103"/>
    </row>
    <row r="18" spans="1:27" ht="15.75" customHeight="1">
      <c r="A18" s="187"/>
      <c r="B18" s="103" t="s">
        <v>3185</v>
      </c>
      <c r="C18" s="103" t="s">
        <v>3180</v>
      </c>
      <c r="D18" s="103" t="s">
        <v>3181</v>
      </c>
      <c r="E18" s="103" t="s">
        <v>3182</v>
      </c>
      <c r="F18" s="103" t="s">
        <v>56</v>
      </c>
      <c r="G18" s="103" t="s">
        <v>56</v>
      </c>
      <c r="H18" s="103" t="s">
        <v>3149</v>
      </c>
      <c r="I18" s="103" t="s">
        <v>2576</v>
      </c>
      <c r="J18" s="103" t="s">
        <v>2576</v>
      </c>
      <c r="K18" s="103" t="s">
        <v>2576</v>
      </c>
      <c r="L18" s="103" t="s">
        <v>3186</v>
      </c>
      <c r="M18" s="103" t="s">
        <v>3184</v>
      </c>
      <c r="N18" s="103"/>
      <c r="O18" s="103"/>
      <c r="P18" s="103"/>
      <c r="Q18" s="103"/>
      <c r="R18" s="103"/>
      <c r="S18" s="103"/>
      <c r="T18" s="103"/>
      <c r="U18" s="103"/>
      <c r="V18" s="103"/>
      <c r="W18" s="103"/>
      <c r="X18" s="103"/>
      <c r="Y18" s="103"/>
      <c r="Z18" s="103"/>
      <c r="AA18" s="103"/>
    </row>
    <row r="19" spans="1:27" ht="15.75" customHeight="1">
      <c r="A19" s="187"/>
      <c r="B19" s="103" t="s">
        <v>3185</v>
      </c>
      <c r="C19" s="103" t="s">
        <v>3180</v>
      </c>
      <c r="D19" s="103" t="s">
        <v>3146</v>
      </c>
      <c r="E19" s="103" t="s">
        <v>3187</v>
      </c>
      <c r="F19" s="103" t="s">
        <v>56</v>
      </c>
      <c r="G19" s="103" t="s">
        <v>56</v>
      </c>
      <c r="H19" s="103" t="s">
        <v>3149</v>
      </c>
      <c r="I19" s="103" t="s">
        <v>2576</v>
      </c>
      <c r="J19" s="103" t="s">
        <v>2576</v>
      </c>
      <c r="K19" s="103" t="s">
        <v>2576</v>
      </c>
      <c r="L19" s="103"/>
      <c r="M19" s="103" t="s">
        <v>3184</v>
      </c>
      <c r="N19" s="103"/>
      <c r="O19" s="103"/>
      <c r="P19" s="103"/>
      <c r="Q19" s="103"/>
      <c r="R19" s="103"/>
      <c r="S19" s="103"/>
      <c r="T19" s="103"/>
      <c r="U19" s="103"/>
      <c r="V19" s="103"/>
      <c r="W19" s="103"/>
      <c r="X19" s="103"/>
      <c r="Y19" s="103"/>
      <c r="Z19" s="103"/>
      <c r="AA19" s="103"/>
    </row>
    <row r="20" spans="1:27" ht="15.75" customHeight="1">
      <c r="A20" s="187" t="s">
        <v>89</v>
      </c>
      <c r="B20" s="103" t="s">
        <v>3179</v>
      </c>
      <c r="C20" s="103" t="s">
        <v>3172</v>
      </c>
      <c r="D20" s="103" t="s">
        <v>3146</v>
      </c>
      <c r="E20" s="103" t="s">
        <v>3188</v>
      </c>
      <c r="F20" s="103" t="s">
        <v>56</v>
      </c>
      <c r="G20" s="103" t="s">
        <v>56</v>
      </c>
      <c r="H20" s="103" t="s">
        <v>3149</v>
      </c>
      <c r="I20" s="103" t="s">
        <v>3146</v>
      </c>
      <c r="J20" s="103" t="s">
        <v>2357</v>
      </c>
      <c r="K20" s="103" t="s">
        <v>1960</v>
      </c>
      <c r="L20" s="103" t="s">
        <v>1960</v>
      </c>
      <c r="M20" s="103" t="s">
        <v>3189</v>
      </c>
      <c r="N20" s="103"/>
      <c r="O20" s="103"/>
      <c r="P20" s="103"/>
      <c r="Q20" s="103"/>
      <c r="R20" s="103"/>
      <c r="S20" s="103"/>
      <c r="T20" s="103"/>
      <c r="U20" s="103"/>
      <c r="V20" s="103"/>
      <c r="W20" s="103"/>
      <c r="X20" s="103"/>
      <c r="Y20" s="103"/>
      <c r="Z20" s="103"/>
      <c r="AA20" s="103"/>
    </row>
    <row r="21" spans="1:27" ht="15.75" customHeight="1">
      <c r="A21" s="187" t="s">
        <v>91</v>
      </c>
      <c r="B21" s="103" t="s">
        <v>3190</v>
      </c>
      <c r="C21" s="103"/>
      <c r="D21" s="103"/>
      <c r="E21" s="103"/>
      <c r="F21" s="103" t="s">
        <v>56</v>
      </c>
      <c r="G21" s="103" t="s">
        <v>56</v>
      </c>
      <c r="H21" s="103" t="s">
        <v>3149</v>
      </c>
      <c r="I21" s="103" t="s">
        <v>2576</v>
      </c>
      <c r="J21" s="103" t="s">
        <v>2576</v>
      </c>
      <c r="K21" s="103" t="s">
        <v>2576</v>
      </c>
      <c r="L21" s="103"/>
      <c r="M21" s="103"/>
      <c r="N21" s="103"/>
      <c r="O21" s="103"/>
      <c r="P21" s="103"/>
      <c r="Q21" s="103"/>
      <c r="R21" s="103"/>
      <c r="S21" s="103"/>
      <c r="T21" s="103"/>
      <c r="U21" s="103"/>
      <c r="V21" s="103"/>
      <c r="W21" s="103"/>
      <c r="X21" s="103"/>
      <c r="Y21" s="103"/>
      <c r="Z21" s="103"/>
      <c r="AA21" s="103"/>
    </row>
    <row r="22" spans="1:27" ht="15.75" customHeight="1">
      <c r="A22" s="187" t="s">
        <v>94</v>
      </c>
      <c r="B22" s="103" t="s">
        <v>3191</v>
      </c>
      <c r="C22" s="103"/>
      <c r="D22" s="103"/>
      <c r="E22" s="103"/>
      <c r="F22" s="103" t="s">
        <v>56</v>
      </c>
      <c r="G22" s="103" t="s">
        <v>56</v>
      </c>
      <c r="H22" s="103" t="s">
        <v>3149</v>
      </c>
      <c r="I22" s="103" t="s">
        <v>56</v>
      </c>
      <c r="J22" s="103" t="s">
        <v>2576</v>
      </c>
      <c r="K22" s="103" t="s">
        <v>2576</v>
      </c>
      <c r="L22" s="103"/>
      <c r="M22" s="103"/>
      <c r="N22" s="103"/>
      <c r="O22" s="103"/>
      <c r="P22" s="103"/>
      <c r="Q22" s="103"/>
      <c r="R22" s="103"/>
      <c r="S22" s="103"/>
      <c r="T22" s="103"/>
      <c r="U22" s="103"/>
      <c r="V22" s="103"/>
      <c r="W22" s="103"/>
      <c r="X22" s="103"/>
      <c r="Y22" s="103"/>
      <c r="Z22" s="103"/>
      <c r="AA22" s="103"/>
    </row>
    <row r="23" spans="1:27" ht="15.75" customHeight="1">
      <c r="A23" s="187" t="s">
        <v>98</v>
      </c>
      <c r="B23" s="103" t="s">
        <v>3192</v>
      </c>
      <c r="C23" s="103"/>
      <c r="D23" s="103"/>
      <c r="E23" s="103"/>
      <c r="F23" s="103" t="s">
        <v>56</v>
      </c>
      <c r="G23" s="103" t="s">
        <v>56</v>
      </c>
      <c r="H23" s="103" t="s">
        <v>3149</v>
      </c>
      <c r="I23" s="103" t="s">
        <v>3146</v>
      </c>
      <c r="J23" s="103" t="s">
        <v>2576</v>
      </c>
      <c r="K23" s="103" t="s">
        <v>2576</v>
      </c>
      <c r="L23" s="103"/>
      <c r="M23" s="103"/>
      <c r="N23" s="103"/>
      <c r="O23" s="103"/>
      <c r="P23" s="103"/>
      <c r="Q23" s="103"/>
      <c r="R23" s="103"/>
      <c r="S23" s="103"/>
      <c r="T23" s="103"/>
      <c r="U23" s="103"/>
      <c r="V23" s="103"/>
      <c r="W23" s="103"/>
      <c r="X23" s="103"/>
      <c r="Y23" s="103"/>
      <c r="Z23" s="103"/>
      <c r="AA23" s="103"/>
    </row>
    <row r="24" spans="1:27" ht="15.75" customHeight="1">
      <c r="A24" s="187" t="s">
        <v>101</v>
      </c>
      <c r="B24" s="103" t="s">
        <v>3146</v>
      </c>
      <c r="C24" s="103"/>
      <c r="D24" s="103"/>
      <c r="E24" s="103"/>
      <c r="F24" s="103" t="s">
        <v>56</v>
      </c>
      <c r="G24" s="103" t="s">
        <v>56</v>
      </c>
      <c r="H24" s="103" t="s">
        <v>3149</v>
      </c>
      <c r="I24" s="103" t="s">
        <v>2576</v>
      </c>
      <c r="J24" s="103" t="s">
        <v>2576</v>
      </c>
      <c r="K24" s="103" t="s">
        <v>2576</v>
      </c>
      <c r="L24" s="103"/>
      <c r="M24" s="103" t="s">
        <v>3193</v>
      </c>
      <c r="N24" s="103"/>
      <c r="O24" s="103"/>
      <c r="P24" s="103"/>
      <c r="Q24" s="103"/>
      <c r="R24" s="103"/>
      <c r="S24" s="103"/>
      <c r="T24" s="103"/>
      <c r="U24" s="103"/>
      <c r="V24" s="103"/>
      <c r="W24" s="103"/>
      <c r="X24" s="103"/>
      <c r="Y24" s="103"/>
      <c r="Z24" s="103"/>
      <c r="AA24" s="103"/>
    </row>
    <row r="25" spans="1:27" ht="15.75" customHeight="1">
      <c r="A25" s="187" t="s">
        <v>104</v>
      </c>
      <c r="B25" s="103" t="s">
        <v>3146</v>
      </c>
      <c r="C25" s="103"/>
      <c r="D25" s="103"/>
      <c r="E25" s="103"/>
      <c r="F25" s="103" t="s">
        <v>56</v>
      </c>
      <c r="G25" s="103" t="s">
        <v>56</v>
      </c>
      <c r="H25" s="103" t="s">
        <v>3149</v>
      </c>
      <c r="I25" s="103" t="s">
        <v>3146</v>
      </c>
      <c r="J25" s="103" t="s">
        <v>2576</v>
      </c>
      <c r="K25" s="103" t="s">
        <v>2576</v>
      </c>
      <c r="L25" s="103"/>
      <c r="M25" s="103" t="s">
        <v>3194</v>
      </c>
      <c r="N25" s="103"/>
      <c r="O25" s="103"/>
      <c r="P25" s="103"/>
      <c r="Q25" s="103"/>
      <c r="R25" s="103"/>
      <c r="S25" s="103"/>
      <c r="T25" s="103"/>
      <c r="U25" s="103"/>
      <c r="V25" s="103"/>
      <c r="W25" s="103"/>
      <c r="X25" s="103"/>
      <c r="Y25" s="103"/>
      <c r="Z25" s="103"/>
      <c r="AA25" s="103"/>
    </row>
    <row r="26" spans="1:27" ht="15.75" customHeight="1">
      <c r="A26" s="187" t="s">
        <v>106</v>
      </c>
      <c r="B26" s="103" t="s">
        <v>3146</v>
      </c>
      <c r="C26" s="103"/>
      <c r="D26" s="103"/>
      <c r="E26" s="103"/>
      <c r="F26" s="103" t="s">
        <v>3195</v>
      </c>
      <c r="G26" s="103" t="s">
        <v>3195</v>
      </c>
      <c r="H26" s="103" t="s">
        <v>2576</v>
      </c>
      <c r="I26" s="103" t="s">
        <v>2576</v>
      </c>
      <c r="J26" s="103" t="s">
        <v>2576</v>
      </c>
      <c r="K26" s="103" t="s">
        <v>2576</v>
      </c>
      <c r="L26" s="103"/>
      <c r="M26" s="103" t="s">
        <v>3196</v>
      </c>
      <c r="N26" s="103"/>
      <c r="O26" s="103"/>
      <c r="P26" s="103"/>
      <c r="Q26" s="103"/>
      <c r="R26" s="103"/>
      <c r="S26" s="103"/>
      <c r="T26" s="103"/>
      <c r="U26" s="103"/>
      <c r="V26" s="103"/>
      <c r="W26" s="103"/>
      <c r="X26" s="103"/>
      <c r="Y26" s="103"/>
      <c r="Z26" s="103"/>
      <c r="AA26" s="103"/>
    </row>
    <row r="27" spans="1:27" ht="15.75" customHeight="1">
      <c r="A27" s="187"/>
      <c r="B27" s="103" t="s">
        <v>3146</v>
      </c>
      <c r="C27" s="103"/>
      <c r="D27" s="103"/>
      <c r="E27" s="103"/>
      <c r="F27" s="103" t="s">
        <v>3195</v>
      </c>
      <c r="G27" s="103" t="s">
        <v>3195</v>
      </c>
      <c r="H27" s="103" t="s">
        <v>2576</v>
      </c>
      <c r="I27" s="103" t="s">
        <v>2576</v>
      </c>
      <c r="J27" s="103" t="s">
        <v>2576</v>
      </c>
      <c r="K27" s="103" t="s">
        <v>2576</v>
      </c>
      <c r="L27" s="103"/>
      <c r="M27" s="103" t="s">
        <v>3196</v>
      </c>
      <c r="N27" s="103"/>
      <c r="O27" s="103"/>
      <c r="P27" s="103"/>
      <c r="Q27" s="103"/>
      <c r="R27" s="103"/>
      <c r="S27" s="103"/>
      <c r="T27" s="103"/>
      <c r="U27" s="103"/>
      <c r="V27" s="103"/>
      <c r="W27" s="103"/>
      <c r="X27" s="103"/>
      <c r="Y27" s="103"/>
      <c r="Z27" s="103"/>
      <c r="AA27" s="103"/>
    </row>
    <row r="28" spans="1:27" ht="15.75" customHeight="1">
      <c r="A28" s="187"/>
      <c r="B28" s="103" t="s">
        <v>3146</v>
      </c>
      <c r="C28" s="103"/>
      <c r="D28" s="103"/>
      <c r="E28" s="103"/>
      <c r="F28" s="103" t="s">
        <v>3197</v>
      </c>
      <c r="G28" s="103" t="s">
        <v>3195</v>
      </c>
      <c r="H28" s="103" t="s">
        <v>2576</v>
      </c>
      <c r="I28" s="103" t="s">
        <v>2576</v>
      </c>
      <c r="J28" s="103" t="s">
        <v>2576</v>
      </c>
      <c r="K28" s="103" t="s">
        <v>2576</v>
      </c>
      <c r="L28" s="103"/>
      <c r="M28" s="103" t="s">
        <v>3196</v>
      </c>
      <c r="N28" s="103"/>
      <c r="O28" s="103"/>
      <c r="P28" s="103"/>
      <c r="Q28" s="103"/>
      <c r="R28" s="103"/>
      <c r="S28" s="103"/>
      <c r="T28" s="103"/>
      <c r="U28" s="103"/>
      <c r="V28" s="103"/>
      <c r="W28" s="103"/>
      <c r="X28" s="103"/>
      <c r="Y28" s="103"/>
      <c r="Z28" s="103"/>
      <c r="AA28" s="103"/>
    </row>
    <row r="29" spans="1:27" ht="15.75" customHeight="1">
      <c r="A29" s="187"/>
      <c r="B29" s="103" t="s">
        <v>3146</v>
      </c>
      <c r="C29" s="103"/>
      <c r="D29" s="103"/>
      <c r="E29" s="103"/>
      <c r="F29" s="103" t="s">
        <v>3197</v>
      </c>
      <c r="G29" s="103" t="s">
        <v>3195</v>
      </c>
      <c r="H29" s="103" t="s">
        <v>2576</v>
      </c>
      <c r="I29" s="103" t="s">
        <v>2576</v>
      </c>
      <c r="J29" s="103" t="s">
        <v>2576</v>
      </c>
      <c r="K29" s="103" t="s">
        <v>2576</v>
      </c>
      <c r="L29" s="103"/>
      <c r="M29" s="103" t="s">
        <v>3196</v>
      </c>
      <c r="N29" s="103"/>
      <c r="O29" s="103"/>
      <c r="P29" s="103"/>
      <c r="Q29" s="103"/>
      <c r="R29" s="103"/>
      <c r="S29" s="103"/>
      <c r="T29" s="103"/>
      <c r="U29" s="103"/>
      <c r="V29" s="103"/>
      <c r="W29" s="103"/>
      <c r="X29" s="103"/>
      <c r="Y29" s="103"/>
      <c r="Z29" s="103"/>
      <c r="AA29" s="103"/>
    </row>
    <row r="30" spans="1:27" ht="15.75" customHeight="1">
      <c r="A30" s="187"/>
      <c r="B30" s="103" t="s">
        <v>3146</v>
      </c>
      <c r="C30" s="103"/>
      <c r="D30" s="103"/>
      <c r="E30" s="103"/>
      <c r="F30" s="103" t="s">
        <v>3197</v>
      </c>
      <c r="G30" s="103" t="s">
        <v>3195</v>
      </c>
      <c r="H30" s="103" t="s">
        <v>2576</v>
      </c>
      <c r="I30" s="103" t="s">
        <v>2576</v>
      </c>
      <c r="J30" s="103" t="s">
        <v>2576</v>
      </c>
      <c r="K30" s="103" t="s">
        <v>2576</v>
      </c>
      <c r="L30" s="103"/>
      <c r="M30" s="103" t="s">
        <v>3196</v>
      </c>
      <c r="N30" s="103"/>
      <c r="O30" s="103"/>
      <c r="P30" s="103"/>
      <c r="Q30" s="103"/>
      <c r="R30" s="103"/>
      <c r="S30" s="103"/>
      <c r="T30" s="103"/>
      <c r="U30" s="103"/>
      <c r="V30" s="103"/>
      <c r="W30" s="103"/>
      <c r="X30" s="103"/>
      <c r="Y30" s="103"/>
      <c r="Z30" s="103"/>
      <c r="AA30" s="103"/>
    </row>
    <row r="31" spans="1:27" ht="15.75" customHeight="1">
      <c r="A31" s="187"/>
      <c r="B31" s="103" t="s">
        <v>3146</v>
      </c>
      <c r="C31" s="103"/>
      <c r="D31" s="103"/>
      <c r="E31" s="103"/>
      <c r="F31" s="103" t="s">
        <v>3197</v>
      </c>
      <c r="G31" s="103" t="s">
        <v>3197</v>
      </c>
      <c r="H31" s="103" t="s">
        <v>2576</v>
      </c>
      <c r="I31" s="103" t="s">
        <v>2576</v>
      </c>
      <c r="J31" s="103" t="s">
        <v>2576</v>
      </c>
      <c r="K31" s="103" t="s">
        <v>2576</v>
      </c>
      <c r="L31" s="103"/>
      <c r="M31" s="103" t="s">
        <v>3196</v>
      </c>
      <c r="N31" s="103"/>
      <c r="O31" s="103"/>
      <c r="P31" s="103"/>
      <c r="Q31" s="103"/>
      <c r="R31" s="103"/>
      <c r="S31" s="103"/>
      <c r="T31" s="103"/>
      <c r="U31" s="103"/>
      <c r="V31" s="103"/>
      <c r="W31" s="103"/>
      <c r="X31" s="103"/>
      <c r="Y31" s="103"/>
      <c r="Z31" s="103"/>
      <c r="AA31" s="103"/>
    </row>
    <row r="32" spans="1:27" ht="15.75" customHeight="1">
      <c r="A32" s="187" t="s">
        <v>3198</v>
      </c>
      <c r="B32" s="103" t="s">
        <v>3146</v>
      </c>
      <c r="C32" s="103" t="s">
        <v>3182</v>
      </c>
      <c r="D32" s="103" t="s">
        <v>3179</v>
      </c>
      <c r="E32" s="103" t="s">
        <v>3199</v>
      </c>
      <c r="F32" s="103" t="s">
        <v>56</v>
      </c>
      <c r="G32" s="103" t="s">
        <v>56</v>
      </c>
      <c r="H32" s="103" t="s">
        <v>3149</v>
      </c>
      <c r="I32" s="103" t="s">
        <v>3149</v>
      </c>
      <c r="J32" s="103" t="s">
        <v>3200</v>
      </c>
      <c r="K32" s="103" t="s">
        <v>3201</v>
      </c>
      <c r="L32" s="103" t="s">
        <v>3202</v>
      </c>
      <c r="M32" s="103"/>
      <c r="N32" s="103"/>
      <c r="O32" s="103"/>
      <c r="P32" s="103"/>
      <c r="Q32" s="103"/>
      <c r="R32" s="103"/>
      <c r="S32" s="103"/>
      <c r="T32" s="103"/>
      <c r="U32" s="103"/>
      <c r="V32" s="103"/>
      <c r="W32" s="103"/>
      <c r="X32" s="103"/>
      <c r="Y32" s="103"/>
      <c r="Z32" s="103"/>
      <c r="AA32" s="103"/>
    </row>
    <row r="33" spans="1:27" ht="15.75" customHeight="1">
      <c r="A33" s="187" t="s">
        <v>111</v>
      </c>
      <c r="B33" s="103" t="s">
        <v>3181</v>
      </c>
      <c r="C33" s="103" t="s">
        <v>3203</v>
      </c>
      <c r="D33" s="103" t="s">
        <v>3204</v>
      </c>
      <c r="E33" s="103" t="s">
        <v>3205</v>
      </c>
      <c r="F33" s="103" t="s">
        <v>56</v>
      </c>
      <c r="G33" s="103" t="s">
        <v>56</v>
      </c>
      <c r="H33" s="103" t="s">
        <v>3149</v>
      </c>
      <c r="I33" s="103" t="s">
        <v>2576</v>
      </c>
      <c r="J33" s="103" t="s">
        <v>3206</v>
      </c>
      <c r="K33" s="103" t="s">
        <v>3207</v>
      </c>
      <c r="L33" s="103"/>
      <c r="M33" s="44" t="s">
        <v>3208</v>
      </c>
      <c r="N33" s="103"/>
      <c r="O33" s="103"/>
      <c r="P33" s="103"/>
      <c r="Q33" s="103"/>
      <c r="R33" s="103"/>
      <c r="S33" s="103"/>
      <c r="T33" s="103"/>
      <c r="U33" s="103"/>
      <c r="V33" s="103"/>
      <c r="W33" s="103"/>
      <c r="X33" s="103"/>
      <c r="Y33" s="103"/>
      <c r="Z33" s="103"/>
      <c r="AA33" s="103"/>
    </row>
    <row r="34" spans="1:27" ht="15.75" customHeight="1">
      <c r="A34" s="187" t="s">
        <v>112</v>
      </c>
      <c r="B34" s="103" t="s">
        <v>3146</v>
      </c>
      <c r="C34" s="103"/>
      <c r="D34" s="103"/>
      <c r="E34" s="103"/>
      <c r="F34" s="103" t="s">
        <v>56</v>
      </c>
      <c r="G34" s="103" t="s">
        <v>56</v>
      </c>
      <c r="H34" s="103" t="s">
        <v>3149</v>
      </c>
      <c r="I34" s="103" t="s">
        <v>3146</v>
      </c>
      <c r="J34" s="103" t="s">
        <v>2576</v>
      </c>
      <c r="K34" s="103" t="s">
        <v>3209</v>
      </c>
      <c r="L34" s="103"/>
      <c r="M34" s="103" t="s">
        <v>3210</v>
      </c>
      <c r="N34" s="103"/>
      <c r="O34" s="103"/>
      <c r="P34" s="103"/>
      <c r="Q34" s="103"/>
      <c r="R34" s="103"/>
      <c r="S34" s="103"/>
      <c r="T34" s="103"/>
      <c r="U34" s="103"/>
      <c r="V34" s="103"/>
      <c r="W34" s="103"/>
      <c r="X34" s="103"/>
      <c r="Y34" s="103"/>
      <c r="Z34" s="103"/>
      <c r="AA34" s="103"/>
    </row>
    <row r="35" spans="1:27" ht="15.75" customHeight="1">
      <c r="A35" s="187" t="s">
        <v>115</v>
      </c>
      <c r="B35" s="103" t="s">
        <v>3162</v>
      </c>
      <c r="C35" s="103" t="s">
        <v>3211</v>
      </c>
      <c r="D35" s="103" t="s">
        <v>3162</v>
      </c>
      <c r="E35" s="44" t="s">
        <v>3212</v>
      </c>
      <c r="F35" s="103" t="s">
        <v>56</v>
      </c>
      <c r="G35" s="103" t="s">
        <v>56</v>
      </c>
      <c r="H35" s="103" t="s">
        <v>3149</v>
      </c>
      <c r="I35" s="103" t="s">
        <v>2576</v>
      </c>
      <c r="J35" s="44" t="s">
        <v>3213</v>
      </c>
      <c r="K35" s="44" t="s">
        <v>3214</v>
      </c>
      <c r="L35" s="103"/>
      <c r="M35" s="103"/>
      <c r="N35" s="103"/>
      <c r="O35" s="103"/>
      <c r="P35" s="103"/>
      <c r="Q35" s="103"/>
      <c r="R35" s="103"/>
      <c r="S35" s="103"/>
      <c r="T35" s="103"/>
      <c r="U35" s="103"/>
      <c r="V35" s="103"/>
      <c r="W35" s="103"/>
      <c r="X35" s="103"/>
      <c r="Y35" s="103"/>
      <c r="Z35" s="103"/>
      <c r="AA35" s="103"/>
    </row>
    <row r="36" spans="1:27" ht="15.75" customHeight="1">
      <c r="A36" s="187" t="s">
        <v>117</v>
      </c>
      <c r="B36" s="103" t="s">
        <v>3151</v>
      </c>
      <c r="C36" s="103" t="s">
        <v>3160</v>
      </c>
      <c r="D36" s="103"/>
      <c r="E36" s="103"/>
      <c r="F36" s="103" t="s">
        <v>56</v>
      </c>
      <c r="G36" s="103" t="s">
        <v>56</v>
      </c>
      <c r="H36" s="103" t="s">
        <v>3149</v>
      </c>
      <c r="I36" s="103" t="s">
        <v>2576</v>
      </c>
      <c r="J36" s="103" t="s">
        <v>2357</v>
      </c>
      <c r="K36" s="103" t="s">
        <v>3207</v>
      </c>
      <c r="L36" s="103"/>
      <c r="M36" s="103"/>
      <c r="N36" s="103"/>
      <c r="O36" s="103"/>
      <c r="P36" s="103"/>
      <c r="Q36" s="103"/>
      <c r="R36" s="103"/>
      <c r="S36" s="103"/>
      <c r="T36" s="103"/>
      <c r="U36" s="103"/>
      <c r="V36" s="103"/>
      <c r="W36" s="103"/>
      <c r="X36" s="103"/>
      <c r="Y36" s="103"/>
      <c r="Z36" s="103"/>
      <c r="AA36" s="103"/>
    </row>
    <row r="37" spans="1:27" ht="15.75" customHeight="1">
      <c r="A37" s="187" t="s">
        <v>118</v>
      </c>
      <c r="B37" s="103" t="s">
        <v>3215</v>
      </c>
      <c r="C37" s="103" t="s">
        <v>3147</v>
      </c>
      <c r="D37" s="103" t="s">
        <v>3215</v>
      </c>
      <c r="E37" s="103" t="s">
        <v>3216</v>
      </c>
      <c r="F37" s="103" t="s">
        <v>56</v>
      </c>
      <c r="G37" s="103" t="s">
        <v>56</v>
      </c>
      <c r="H37" s="103" t="s">
        <v>3149</v>
      </c>
      <c r="I37" s="103" t="s">
        <v>2576</v>
      </c>
      <c r="J37" s="103" t="s">
        <v>1960</v>
      </c>
      <c r="K37" s="103" t="s">
        <v>2357</v>
      </c>
      <c r="L37" s="103"/>
      <c r="M37" s="103"/>
      <c r="N37" s="103"/>
      <c r="O37" s="103"/>
      <c r="P37" s="103"/>
      <c r="Q37" s="103"/>
      <c r="R37" s="103"/>
      <c r="S37" s="103"/>
      <c r="T37" s="103"/>
      <c r="U37" s="103"/>
      <c r="V37" s="103"/>
      <c r="W37" s="103"/>
      <c r="X37" s="103"/>
      <c r="Y37" s="103"/>
      <c r="Z37" s="103"/>
      <c r="AA37" s="103"/>
    </row>
    <row r="38" spans="1:27" ht="15.75" customHeight="1">
      <c r="A38" s="187"/>
      <c r="B38" s="103" t="s">
        <v>3217</v>
      </c>
      <c r="C38" s="103" t="s">
        <v>3218</v>
      </c>
      <c r="D38" s="103" t="s">
        <v>3179</v>
      </c>
      <c r="E38" s="103" t="s">
        <v>3216</v>
      </c>
      <c r="F38" s="103" t="s">
        <v>56</v>
      </c>
      <c r="G38" s="103" t="s">
        <v>56</v>
      </c>
      <c r="H38" s="103" t="s">
        <v>3149</v>
      </c>
      <c r="I38" s="103" t="s">
        <v>2576</v>
      </c>
      <c r="J38" s="103" t="s">
        <v>2357</v>
      </c>
      <c r="K38" s="103" t="s">
        <v>1960</v>
      </c>
      <c r="L38" s="103" t="s">
        <v>3219</v>
      </c>
      <c r="M38" s="103"/>
      <c r="N38" s="103"/>
      <c r="O38" s="103"/>
      <c r="P38" s="103"/>
      <c r="Q38" s="103"/>
      <c r="R38" s="103"/>
      <c r="S38" s="103"/>
      <c r="T38" s="103"/>
      <c r="U38" s="103"/>
      <c r="V38" s="103"/>
      <c r="W38" s="103"/>
      <c r="X38" s="103"/>
      <c r="Y38" s="103"/>
      <c r="Z38" s="103"/>
      <c r="AA38" s="103"/>
    </row>
    <row r="39" spans="1:27" ht="14.5">
      <c r="A39" s="187" t="s">
        <v>122</v>
      </c>
      <c r="B39" s="103" t="s">
        <v>2576</v>
      </c>
      <c r="C39" s="103" t="s">
        <v>2576</v>
      </c>
      <c r="D39" s="103" t="s">
        <v>2576</v>
      </c>
      <c r="E39" s="103" t="s">
        <v>2576</v>
      </c>
      <c r="F39" s="103" t="s">
        <v>56</v>
      </c>
      <c r="G39" s="103" t="s">
        <v>56</v>
      </c>
      <c r="H39" s="103" t="s">
        <v>3149</v>
      </c>
      <c r="I39" s="103" t="s">
        <v>2576</v>
      </c>
      <c r="J39" s="103" t="s">
        <v>2576</v>
      </c>
      <c r="K39" s="103" t="s">
        <v>2576</v>
      </c>
      <c r="L39" s="103"/>
      <c r="M39" s="103"/>
      <c r="N39" s="103"/>
      <c r="O39" s="103" t="s">
        <v>254</v>
      </c>
      <c r="P39" s="103"/>
      <c r="Q39" s="103"/>
      <c r="R39" s="103"/>
      <c r="S39" s="103"/>
      <c r="T39" s="103"/>
      <c r="U39" s="103"/>
      <c r="V39" s="103"/>
      <c r="W39" s="103"/>
      <c r="X39" s="103"/>
      <c r="Y39" s="103"/>
      <c r="Z39" s="103"/>
      <c r="AA39" s="103"/>
    </row>
    <row r="40" spans="1:27" ht="14.5">
      <c r="A40" s="187" t="s">
        <v>123</v>
      </c>
      <c r="B40" s="103" t="s">
        <v>3220</v>
      </c>
      <c r="C40" s="103"/>
      <c r="D40" s="103"/>
      <c r="E40" s="103"/>
      <c r="F40" s="103" t="s">
        <v>56</v>
      </c>
      <c r="G40" s="103" t="s">
        <v>56</v>
      </c>
      <c r="H40" s="103" t="s">
        <v>3149</v>
      </c>
      <c r="I40" s="103" t="s">
        <v>2576</v>
      </c>
      <c r="J40" s="103" t="s">
        <v>2576</v>
      </c>
      <c r="K40" s="103" t="s">
        <v>2576</v>
      </c>
      <c r="L40" s="103"/>
      <c r="M40" s="103"/>
      <c r="N40" s="103"/>
      <c r="O40" s="103"/>
      <c r="P40" s="103"/>
      <c r="Q40" s="103"/>
      <c r="R40" s="103"/>
      <c r="S40" s="103"/>
      <c r="T40" s="103"/>
      <c r="U40" s="103"/>
      <c r="V40" s="103"/>
      <c r="W40" s="103"/>
      <c r="X40" s="103"/>
      <c r="Y40" s="103"/>
      <c r="Z40" s="103"/>
      <c r="AA40" s="103"/>
    </row>
    <row r="41" spans="1:27" ht="14.5">
      <c r="A41" s="187"/>
      <c r="B41" s="103" t="s">
        <v>3221</v>
      </c>
      <c r="C41" s="103"/>
      <c r="D41" s="103"/>
      <c r="E41" s="103"/>
      <c r="F41" s="103" t="s">
        <v>56</v>
      </c>
      <c r="G41" s="103" t="s">
        <v>56</v>
      </c>
      <c r="H41" s="103" t="s">
        <v>3149</v>
      </c>
      <c r="I41" s="103" t="s">
        <v>2576</v>
      </c>
      <c r="J41" s="103" t="s">
        <v>2576</v>
      </c>
      <c r="K41" s="103" t="s">
        <v>2576</v>
      </c>
      <c r="L41" s="103"/>
      <c r="M41" s="103"/>
      <c r="N41" s="103"/>
      <c r="O41" s="103"/>
      <c r="P41" s="103"/>
      <c r="Q41" s="103"/>
      <c r="R41" s="103"/>
      <c r="S41" s="103"/>
      <c r="T41" s="103"/>
      <c r="U41" s="103"/>
      <c r="V41" s="103"/>
      <c r="W41" s="103"/>
      <c r="X41" s="103"/>
      <c r="Y41" s="103"/>
      <c r="Z41" s="103"/>
      <c r="AA41" s="103"/>
    </row>
    <row r="42" spans="1:27" ht="14.5">
      <c r="A42" s="187" t="s">
        <v>124</v>
      </c>
      <c r="B42" s="103" t="s">
        <v>3151</v>
      </c>
      <c r="C42" s="103"/>
      <c r="D42" s="103"/>
      <c r="E42" s="103"/>
      <c r="F42" s="103" t="s">
        <v>56</v>
      </c>
      <c r="G42" s="103" t="s">
        <v>56</v>
      </c>
      <c r="H42" s="103" t="s">
        <v>3149</v>
      </c>
      <c r="I42" s="103" t="s">
        <v>2576</v>
      </c>
      <c r="J42" s="103" t="s">
        <v>2576</v>
      </c>
      <c r="K42" s="103" t="s">
        <v>2576</v>
      </c>
      <c r="L42" s="103" t="s">
        <v>3222</v>
      </c>
      <c r="M42" s="103"/>
      <c r="N42" s="103"/>
      <c r="O42" s="103"/>
      <c r="P42" s="103"/>
      <c r="Q42" s="103"/>
      <c r="R42" s="103"/>
      <c r="S42" s="103"/>
      <c r="T42" s="103"/>
      <c r="U42" s="103"/>
      <c r="V42" s="103"/>
      <c r="W42" s="103"/>
      <c r="X42" s="103"/>
      <c r="Y42" s="103"/>
      <c r="Z42" s="103"/>
      <c r="AA42" s="103"/>
    </row>
    <row r="43" spans="1:27" ht="14.5">
      <c r="A43" s="187" t="s">
        <v>127</v>
      </c>
      <c r="B43" s="103" t="s">
        <v>3146</v>
      </c>
      <c r="C43" s="103" t="s">
        <v>3216</v>
      </c>
      <c r="D43" s="103" t="s">
        <v>3146</v>
      </c>
      <c r="E43" s="103" t="s">
        <v>3187</v>
      </c>
      <c r="F43" s="103" t="s">
        <v>56</v>
      </c>
      <c r="G43" s="103" t="s">
        <v>56</v>
      </c>
      <c r="H43" s="103" t="s">
        <v>3149</v>
      </c>
      <c r="I43" s="103"/>
      <c r="J43" s="103"/>
      <c r="K43" s="103"/>
      <c r="L43" s="103"/>
      <c r="M43" s="103"/>
      <c r="N43" s="103"/>
      <c r="O43" s="103"/>
      <c r="P43" s="103"/>
      <c r="Q43" s="103"/>
      <c r="R43" s="103"/>
      <c r="S43" s="103"/>
      <c r="T43" s="103"/>
      <c r="U43" s="103"/>
      <c r="V43" s="103"/>
      <c r="W43" s="103"/>
      <c r="X43" s="103"/>
      <c r="Y43" s="103"/>
      <c r="Z43" s="103"/>
      <c r="AA43" s="103"/>
    </row>
    <row r="44" spans="1:27" ht="14.5">
      <c r="A44" s="187" t="s">
        <v>128</v>
      </c>
      <c r="B44" s="103" t="s">
        <v>3146</v>
      </c>
      <c r="C44" s="103" t="s">
        <v>3147</v>
      </c>
      <c r="D44" s="103"/>
      <c r="E44" s="103"/>
      <c r="F44" s="103" t="s">
        <v>56</v>
      </c>
      <c r="G44" s="103" t="s">
        <v>56</v>
      </c>
      <c r="H44" s="103" t="s">
        <v>3149</v>
      </c>
      <c r="I44" s="103" t="s">
        <v>3146</v>
      </c>
      <c r="J44" s="103" t="s">
        <v>2357</v>
      </c>
      <c r="K44" s="103" t="s">
        <v>1960</v>
      </c>
      <c r="L44" s="103"/>
      <c r="M44" s="103" t="s">
        <v>3223</v>
      </c>
      <c r="N44" s="103"/>
      <c r="O44" s="103"/>
      <c r="P44" s="103"/>
      <c r="Q44" s="103"/>
      <c r="R44" s="103"/>
      <c r="S44" s="103"/>
      <c r="T44" s="103"/>
      <c r="U44" s="103"/>
      <c r="V44" s="103"/>
      <c r="W44" s="103"/>
      <c r="X44" s="103"/>
      <c r="Y44" s="103"/>
      <c r="Z44" s="103"/>
      <c r="AA44" s="103"/>
    </row>
    <row r="45" spans="1:27" ht="14.5">
      <c r="A45" s="187"/>
      <c r="B45" s="103" t="s">
        <v>3146</v>
      </c>
      <c r="C45" s="103" t="s">
        <v>3224</v>
      </c>
      <c r="D45" s="103" t="s">
        <v>3146</v>
      </c>
      <c r="E45" s="103" t="s">
        <v>3225</v>
      </c>
      <c r="F45" s="103" t="s">
        <v>56</v>
      </c>
      <c r="G45" s="103" t="s">
        <v>56</v>
      </c>
      <c r="H45" s="103" t="s">
        <v>3149</v>
      </c>
      <c r="I45" s="103" t="s">
        <v>2576</v>
      </c>
      <c r="J45" s="103" t="s">
        <v>2357</v>
      </c>
      <c r="K45" s="103" t="s">
        <v>1960</v>
      </c>
      <c r="L45" s="9" t="s">
        <v>3226</v>
      </c>
      <c r="M45" s="103" t="s">
        <v>3227</v>
      </c>
      <c r="N45" s="103"/>
      <c r="O45" s="103"/>
      <c r="P45" s="103"/>
      <c r="Q45" s="103"/>
      <c r="R45" s="103"/>
      <c r="S45" s="103"/>
      <c r="T45" s="103"/>
      <c r="U45" s="103"/>
      <c r="V45" s="103"/>
      <c r="W45" s="103"/>
      <c r="X45" s="103"/>
      <c r="Y45" s="103"/>
      <c r="Z45" s="103"/>
      <c r="AA45" s="103"/>
    </row>
    <row r="46" spans="1:27" ht="14.5">
      <c r="A46" s="187"/>
      <c r="B46" s="103" t="s">
        <v>3146</v>
      </c>
      <c r="C46" s="103" t="s">
        <v>3147</v>
      </c>
      <c r="D46" s="103" t="s">
        <v>3146</v>
      </c>
      <c r="E46" s="103" t="s">
        <v>3175</v>
      </c>
      <c r="F46" s="103" t="s">
        <v>56</v>
      </c>
      <c r="G46" s="103" t="s">
        <v>56</v>
      </c>
      <c r="H46" s="103" t="s">
        <v>3149</v>
      </c>
      <c r="I46" s="103" t="s">
        <v>2576</v>
      </c>
      <c r="J46" s="103" t="s">
        <v>2357</v>
      </c>
      <c r="K46" s="103" t="s">
        <v>1960</v>
      </c>
      <c r="L46" s="103"/>
      <c r="M46" s="103" t="s">
        <v>3227</v>
      </c>
      <c r="N46" s="103"/>
      <c r="O46" s="103"/>
      <c r="P46" s="103"/>
      <c r="Q46" s="103"/>
      <c r="R46" s="103"/>
      <c r="S46" s="103"/>
      <c r="T46" s="103"/>
      <c r="U46" s="103"/>
      <c r="V46" s="103"/>
      <c r="W46" s="103"/>
      <c r="X46" s="103"/>
      <c r="Y46" s="103"/>
      <c r="Z46" s="103"/>
      <c r="AA46" s="103"/>
    </row>
    <row r="47" spans="1:27" ht="14.5">
      <c r="A47" s="187" t="s">
        <v>134</v>
      </c>
      <c r="B47" s="103" t="s">
        <v>3146</v>
      </c>
      <c r="C47" s="103" t="s">
        <v>3228</v>
      </c>
      <c r="D47" s="103" t="s">
        <v>3146</v>
      </c>
      <c r="E47" s="103" t="s">
        <v>3229</v>
      </c>
      <c r="F47" s="103" t="s">
        <v>56</v>
      </c>
      <c r="G47" s="103" t="s">
        <v>56</v>
      </c>
      <c r="H47" s="103" t="s">
        <v>3149</v>
      </c>
      <c r="I47" s="103" t="s">
        <v>3146</v>
      </c>
      <c r="J47" s="103" t="s">
        <v>3058</v>
      </c>
      <c r="K47" s="103" t="s">
        <v>2576</v>
      </c>
      <c r="L47" s="103" t="s">
        <v>3230</v>
      </c>
      <c r="M47" s="103" t="s">
        <v>3231</v>
      </c>
      <c r="N47" s="103"/>
      <c r="O47" s="103"/>
      <c r="P47" s="103"/>
      <c r="Q47" s="103"/>
      <c r="R47" s="103"/>
      <c r="S47" s="103"/>
      <c r="T47" s="103"/>
      <c r="U47" s="103"/>
      <c r="V47" s="103"/>
      <c r="W47" s="103"/>
      <c r="X47" s="103"/>
      <c r="Y47" s="103"/>
      <c r="Z47" s="103"/>
      <c r="AA47" s="103"/>
    </row>
    <row r="48" spans="1:27" ht="14.5">
      <c r="A48" s="187" t="s">
        <v>135</v>
      </c>
      <c r="B48" s="103" t="s">
        <v>3179</v>
      </c>
      <c r="C48" s="103" t="s">
        <v>3232</v>
      </c>
      <c r="D48" s="103" t="s">
        <v>3179</v>
      </c>
      <c r="E48" s="103" t="s">
        <v>3175</v>
      </c>
      <c r="F48" s="103" t="s">
        <v>3146</v>
      </c>
      <c r="G48" s="103" t="s">
        <v>3146</v>
      </c>
      <c r="H48" s="103" t="s">
        <v>3149</v>
      </c>
      <c r="I48" s="103" t="s">
        <v>2576</v>
      </c>
      <c r="J48" s="103" t="s">
        <v>2357</v>
      </c>
      <c r="K48" s="103" t="s">
        <v>1960</v>
      </c>
      <c r="L48" s="45" t="s">
        <v>3233</v>
      </c>
      <c r="M48" s="103"/>
      <c r="N48" s="103"/>
      <c r="O48" s="103"/>
      <c r="P48" s="103"/>
      <c r="Q48" s="103"/>
      <c r="R48" s="103"/>
      <c r="S48" s="103"/>
      <c r="T48" s="103"/>
      <c r="U48" s="103"/>
      <c r="V48" s="103"/>
      <c r="W48" s="103"/>
      <c r="X48" s="103"/>
      <c r="Y48" s="103"/>
      <c r="Z48" s="103"/>
      <c r="AA48" s="103"/>
    </row>
    <row r="49" spans="1:27" ht="14.5">
      <c r="A49" s="187" t="s">
        <v>137</v>
      </c>
      <c r="B49" s="103" t="s">
        <v>3234</v>
      </c>
      <c r="C49" s="103"/>
      <c r="D49" s="103"/>
      <c r="E49" s="103"/>
      <c r="F49" s="103" t="s">
        <v>56</v>
      </c>
      <c r="G49" s="103" t="s">
        <v>56</v>
      </c>
      <c r="H49" s="103" t="s">
        <v>3149</v>
      </c>
      <c r="I49" s="103" t="s">
        <v>2576</v>
      </c>
      <c r="J49" s="103" t="s">
        <v>2357</v>
      </c>
      <c r="K49" s="103" t="s">
        <v>2576</v>
      </c>
      <c r="L49" s="103"/>
      <c r="M49" s="103"/>
      <c r="N49" s="103"/>
      <c r="O49" s="103"/>
      <c r="P49" s="103"/>
      <c r="Q49" s="103"/>
      <c r="R49" s="103"/>
      <c r="S49" s="103"/>
      <c r="T49" s="103"/>
      <c r="U49" s="103"/>
      <c r="V49" s="103"/>
      <c r="W49" s="103"/>
      <c r="X49" s="103"/>
      <c r="Y49" s="103"/>
      <c r="Z49" s="103"/>
      <c r="AA49" s="103"/>
    </row>
    <row r="50" spans="1:27" ht="14.5">
      <c r="A50" s="187" t="s">
        <v>139</v>
      </c>
      <c r="B50" s="103" t="s">
        <v>3146</v>
      </c>
      <c r="C50" s="103" t="s">
        <v>3154</v>
      </c>
      <c r="D50" s="103" t="s">
        <v>3179</v>
      </c>
      <c r="E50" s="103" t="s">
        <v>3235</v>
      </c>
      <c r="F50" s="103" t="s">
        <v>56</v>
      </c>
      <c r="G50" s="103" t="s">
        <v>56</v>
      </c>
      <c r="H50" s="103" t="s">
        <v>3149</v>
      </c>
      <c r="I50" s="103" t="s">
        <v>3146</v>
      </c>
      <c r="J50" s="103" t="s">
        <v>2357</v>
      </c>
      <c r="K50" s="103" t="s">
        <v>3236</v>
      </c>
      <c r="L50" s="103" t="s">
        <v>3237</v>
      </c>
      <c r="M50" s="103"/>
      <c r="N50" s="103"/>
      <c r="O50" s="103"/>
      <c r="P50" s="103"/>
      <c r="Q50" s="103"/>
      <c r="R50" s="103"/>
      <c r="S50" s="103"/>
      <c r="T50" s="103"/>
      <c r="U50" s="103"/>
      <c r="V50" s="103"/>
      <c r="W50" s="103"/>
      <c r="X50" s="103"/>
      <c r="Y50" s="103"/>
      <c r="Z50" s="103"/>
      <c r="AA50" s="103"/>
    </row>
    <row r="51" spans="1:27" ht="14.5">
      <c r="A51" s="187" t="s">
        <v>141</v>
      </c>
      <c r="B51" s="103" t="s">
        <v>2576</v>
      </c>
      <c r="C51" s="103"/>
      <c r="D51" s="103"/>
      <c r="E51" s="103"/>
      <c r="F51" s="103" t="s">
        <v>56</v>
      </c>
      <c r="G51" s="103" t="s">
        <v>56</v>
      </c>
      <c r="H51" s="103" t="s">
        <v>3149</v>
      </c>
      <c r="I51" s="103" t="s">
        <v>2576</v>
      </c>
      <c r="J51" s="103" t="s">
        <v>2576</v>
      </c>
      <c r="K51" s="103" t="s">
        <v>3238</v>
      </c>
      <c r="L51" s="103"/>
      <c r="M51" s="103"/>
      <c r="N51" s="103"/>
      <c r="O51" s="103"/>
      <c r="P51" s="103"/>
      <c r="Q51" s="103"/>
      <c r="R51" s="103"/>
      <c r="S51" s="103"/>
      <c r="T51" s="103"/>
      <c r="U51" s="103"/>
      <c r="V51" s="103"/>
      <c r="W51" s="103"/>
      <c r="X51" s="103"/>
      <c r="Y51" s="103"/>
      <c r="Z51" s="103"/>
      <c r="AA51" s="103"/>
    </row>
    <row r="52" spans="1:27" ht="14.5">
      <c r="A52" s="187" t="s">
        <v>145</v>
      </c>
      <c r="B52" s="103" t="s">
        <v>3146</v>
      </c>
      <c r="C52" s="103" t="s">
        <v>3239</v>
      </c>
      <c r="D52" s="103"/>
      <c r="E52" s="103"/>
      <c r="F52" s="103" t="s">
        <v>56</v>
      </c>
      <c r="G52" s="103" t="s">
        <v>56</v>
      </c>
      <c r="H52" s="103" t="s">
        <v>3149</v>
      </c>
      <c r="I52" s="103" t="s">
        <v>2576</v>
      </c>
      <c r="J52" s="103" t="s">
        <v>3058</v>
      </c>
      <c r="K52" s="103" t="s">
        <v>2576</v>
      </c>
      <c r="L52" s="103"/>
      <c r="M52" s="103"/>
      <c r="N52" s="103"/>
      <c r="O52" s="103"/>
      <c r="P52" s="103"/>
      <c r="Q52" s="103"/>
      <c r="R52" s="103"/>
      <c r="S52" s="103"/>
      <c r="T52" s="103"/>
      <c r="U52" s="103"/>
      <c r="V52" s="103"/>
      <c r="W52" s="103"/>
      <c r="X52" s="103"/>
      <c r="Y52" s="103"/>
      <c r="Z52" s="103"/>
      <c r="AA52" s="103"/>
    </row>
    <row r="53" spans="1:27" ht="14.5">
      <c r="A53" s="187"/>
      <c r="B53" s="103" t="s">
        <v>3146</v>
      </c>
      <c r="C53" s="103" t="s">
        <v>3240</v>
      </c>
      <c r="D53" s="103"/>
      <c r="E53" s="103"/>
      <c r="F53" s="103" t="s">
        <v>56</v>
      </c>
      <c r="G53" s="103" t="s">
        <v>56</v>
      </c>
      <c r="H53" s="103" t="s">
        <v>3149</v>
      </c>
      <c r="I53" s="103" t="s">
        <v>3146</v>
      </c>
      <c r="J53" s="103" t="s">
        <v>1960</v>
      </c>
      <c r="K53" s="103" t="s">
        <v>2576</v>
      </c>
      <c r="L53" s="103"/>
      <c r="M53" s="103" t="s">
        <v>3241</v>
      </c>
      <c r="N53" s="103"/>
      <c r="O53" s="103"/>
      <c r="P53" s="103"/>
      <c r="Q53" s="103"/>
      <c r="R53" s="103"/>
      <c r="S53" s="103"/>
      <c r="T53" s="103"/>
      <c r="U53" s="103"/>
      <c r="V53" s="103"/>
      <c r="W53" s="103"/>
      <c r="X53" s="103"/>
      <c r="Y53" s="103"/>
      <c r="Z53" s="103"/>
      <c r="AA53" s="103"/>
    </row>
    <row r="54" spans="1:27" ht="14.5">
      <c r="A54" s="187"/>
      <c r="B54" s="103" t="s">
        <v>3146</v>
      </c>
      <c r="C54" s="103" t="s">
        <v>3240</v>
      </c>
      <c r="D54" s="103" t="s">
        <v>3146</v>
      </c>
      <c r="E54" s="103" t="s">
        <v>3239</v>
      </c>
      <c r="F54" s="103" t="s">
        <v>56</v>
      </c>
      <c r="G54" s="103" t="s">
        <v>56</v>
      </c>
      <c r="H54" s="103" t="s">
        <v>3149</v>
      </c>
      <c r="I54" s="103" t="s">
        <v>3146</v>
      </c>
      <c r="J54" s="103" t="s">
        <v>3058</v>
      </c>
      <c r="K54" s="103" t="s">
        <v>2576</v>
      </c>
      <c r="L54" s="103"/>
      <c r="M54" s="103" t="s">
        <v>3241</v>
      </c>
      <c r="N54" s="103"/>
      <c r="O54" s="103"/>
      <c r="P54" s="103"/>
      <c r="Q54" s="103"/>
      <c r="R54" s="103"/>
      <c r="S54" s="103"/>
      <c r="T54" s="103"/>
      <c r="U54" s="103"/>
      <c r="V54" s="103"/>
      <c r="W54" s="103"/>
      <c r="X54" s="103"/>
      <c r="Y54" s="103"/>
      <c r="Z54" s="103"/>
      <c r="AA54" s="103"/>
    </row>
    <row r="55" spans="1:27" ht="14.5">
      <c r="A55" s="187"/>
      <c r="B55" s="103" t="s">
        <v>3146</v>
      </c>
      <c r="C55" s="103" t="s">
        <v>3240</v>
      </c>
      <c r="D55" s="103" t="s">
        <v>3146</v>
      </c>
      <c r="E55" s="103" t="s">
        <v>3239</v>
      </c>
      <c r="F55" s="103" t="s">
        <v>56</v>
      </c>
      <c r="G55" s="103" t="s">
        <v>56</v>
      </c>
      <c r="H55" s="103" t="s">
        <v>3149</v>
      </c>
      <c r="I55" s="103" t="s">
        <v>3146</v>
      </c>
      <c r="J55" s="103" t="s">
        <v>3058</v>
      </c>
      <c r="K55" s="103" t="s">
        <v>2576</v>
      </c>
      <c r="L55" s="103" t="s">
        <v>3242</v>
      </c>
      <c r="M55" s="103" t="s">
        <v>3241</v>
      </c>
      <c r="N55" s="103"/>
      <c r="O55" s="103"/>
      <c r="P55" s="103"/>
      <c r="Q55" s="103"/>
      <c r="R55" s="103"/>
      <c r="S55" s="103"/>
      <c r="T55" s="103"/>
      <c r="U55" s="103"/>
      <c r="V55" s="103"/>
      <c r="W55" s="103"/>
      <c r="X55" s="103"/>
      <c r="Y55" s="103"/>
      <c r="Z55" s="103"/>
      <c r="AA55" s="103"/>
    </row>
    <row r="56" spans="1:27" ht="14.5">
      <c r="A56" s="187"/>
      <c r="B56" s="103" t="s">
        <v>3146</v>
      </c>
      <c r="C56" s="103" t="s">
        <v>3240</v>
      </c>
      <c r="D56" s="103" t="s">
        <v>3146</v>
      </c>
      <c r="E56" s="103" t="s">
        <v>3239</v>
      </c>
      <c r="F56" s="103" t="s">
        <v>56</v>
      </c>
      <c r="G56" s="103" t="s">
        <v>56</v>
      </c>
      <c r="H56" s="103" t="s">
        <v>3149</v>
      </c>
      <c r="I56" s="103" t="s">
        <v>3146</v>
      </c>
      <c r="J56" s="103" t="s">
        <v>3058</v>
      </c>
      <c r="K56" s="103" t="s">
        <v>2576</v>
      </c>
      <c r="L56" s="103" t="s">
        <v>3242</v>
      </c>
      <c r="M56" s="103" t="s">
        <v>3241</v>
      </c>
      <c r="N56" s="103"/>
      <c r="O56" s="103"/>
      <c r="P56" s="103"/>
      <c r="Q56" s="103"/>
      <c r="R56" s="103"/>
      <c r="S56" s="103"/>
      <c r="T56" s="103"/>
      <c r="U56" s="103"/>
      <c r="V56" s="103"/>
      <c r="W56" s="103"/>
      <c r="X56" s="103"/>
      <c r="Y56" s="103"/>
      <c r="Z56" s="103"/>
      <c r="AA56" s="103"/>
    </row>
    <row r="57" spans="1:27" ht="14.5">
      <c r="A57" s="187"/>
      <c r="B57" s="103" t="s">
        <v>2576</v>
      </c>
      <c r="C57" s="103"/>
      <c r="D57" s="103"/>
      <c r="E57" s="103"/>
      <c r="F57" s="103" t="s">
        <v>56</v>
      </c>
      <c r="G57" s="103" t="s">
        <v>56</v>
      </c>
      <c r="H57" s="103" t="s">
        <v>3149</v>
      </c>
      <c r="I57" s="103" t="s">
        <v>2576</v>
      </c>
      <c r="J57" s="103" t="s">
        <v>1960</v>
      </c>
      <c r="K57" s="103" t="s">
        <v>2576</v>
      </c>
      <c r="L57" s="103"/>
      <c r="M57" s="103"/>
      <c r="N57" s="103"/>
      <c r="O57" s="103"/>
      <c r="P57" s="103"/>
      <c r="Q57" s="103"/>
      <c r="R57" s="103"/>
      <c r="S57" s="103"/>
      <c r="T57" s="103"/>
      <c r="U57" s="103"/>
      <c r="V57" s="103"/>
      <c r="W57" s="103"/>
      <c r="X57" s="103"/>
      <c r="Y57" s="103"/>
      <c r="Z57" s="103"/>
      <c r="AA57" s="103"/>
    </row>
    <row r="58" spans="1:27" ht="14.5">
      <c r="A58" s="187"/>
      <c r="B58" s="103" t="s">
        <v>3146</v>
      </c>
      <c r="C58" s="103" t="s">
        <v>3240</v>
      </c>
      <c r="D58" s="103" t="s">
        <v>3146</v>
      </c>
      <c r="E58" s="103" t="s">
        <v>3239</v>
      </c>
      <c r="F58" s="103" t="s">
        <v>56</v>
      </c>
      <c r="G58" s="103" t="s">
        <v>56</v>
      </c>
      <c r="H58" s="103" t="s">
        <v>3149</v>
      </c>
      <c r="I58" s="103" t="s">
        <v>3146</v>
      </c>
      <c r="J58" s="103" t="s">
        <v>3058</v>
      </c>
      <c r="K58" s="103" t="s">
        <v>2576</v>
      </c>
      <c r="L58" s="103"/>
      <c r="M58" s="103" t="s">
        <v>3241</v>
      </c>
      <c r="N58" s="103"/>
      <c r="O58" s="103"/>
      <c r="P58" s="103"/>
      <c r="Q58" s="103"/>
      <c r="R58" s="103"/>
      <c r="S58" s="103"/>
      <c r="T58" s="103"/>
      <c r="U58" s="103"/>
      <c r="V58" s="103"/>
      <c r="W58" s="103"/>
      <c r="X58" s="103"/>
      <c r="Y58" s="103"/>
      <c r="Z58" s="103"/>
      <c r="AA58" s="103"/>
    </row>
    <row r="59" spans="1:27" ht="14.5">
      <c r="A59" s="187" t="s">
        <v>147</v>
      </c>
      <c r="B59" s="103" t="s">
        <v>3243</v>
      </c>
      <c r="C59" s="103"/>
      <c r="D59" s="103"/>
      <c r="E59" s="103"/>
      <c r="F59" s="103" t="s">
        <v>56</v>
      </c>
      <c r="G59" s="103" t="s">
        <v>56</v>
      </c>
      <c r="H59" s="103" t="s">
        <v>3149</v>
      </c>
      <c r="I59" s="103" t="s">
        <v>2576</v>
      </c>
      <c r="J59" s="103" t="s">
        <v>2576</v>
      </c>
      <c r="K59" s="103" t="s">
        <v>2576</v>
      </c>
      <c r="L59" s="103"/>
      <c r="M59" s="103" t="s">
        <v>3244</v>
      </c>
      <c r="N59" s="103"/>
      <c r="O59" s="103"/>
      <c r="P59" s="103"/>
      <c r="Q59" s="103"/>
      <c r="R59" s="103"/>
      <c r="S59" s="103"/>
      <c r="T59" s="103"/>
      <c r="U59" s="103"/>
      <c r="V59" s="103"/>
      <c r="W59" s="103"/>
      <c r="X59" s="103"/>
      <c r="Y59" s="103"/>
      <c r="Z59" s="103"/>
      <c r="AA59" s="103"/>
    </row>
    <row r="60" spans="1:27" ht="14.5">
      <c r="A60" s="187" t="s">
        <v>150</v>
      </c>
      <c r="B60" s="103" t="s">
        <v>3245</v>
      </c>
      <c r="C60" s="103" t="s">
        <v>3246</v>
      </c>
      <c r="D60" s="103" t="s">
        <v>3146</v>
      </c>
      <c r="E60" s="103" t="s">
        <v>3247</v>
      </c>
      <c r="F60" s="103" t="s">
        <v>3146</v>
      </c>
      <c r="G60" s="103" t="s">
        <v>3146</v>
      </c>
      <c r="H60" s="103" t="s">
        <v>2576</v>
      </c>
      <c r="I60" s="103" t="s">
        <v>2576</v>
      </c>
      <c r="J60" s="542" t="s">
        <v>3248</v>
      </c>
      <c r="K60" s="542" t="s">
        <v>3249</v>
      </c>
      <c r="L60" s="103"/>
      <c r="M60" s="103"/>
      <c r="N60" s="103"/>
      <c r="O60" s="103"/>
      <c r="P60" s="103"/>
      <c r="Q60" s="103"/>
      <c r="R60" s="103"/>
      <c r="S60" s="103"/>
      <c r="T60" s="103"/>
      <c r="U60" s="103"/>
      <c r="V60" s="103"/>
      <c r="W60" s="103"/>
      <c r="X60" s="103"/>
      <c r="Y60" s="103"/>
      <c r="Z60" s="103"/>
      <c r="AA60" s="103"/>
    </row>
    <row r="61" spans="1:27" ht="14.5">
      <c r="A61" s="187"/>
      <c r="B61" s="103" t="s">
        <v>3250</v>
      </c>
      <c r="C61" s="103" t="s">
        <v>3246</v>
      </c>
      <c r="D61" s="103" t="s">
        <v>3146</v>
      </c>
      <c r="E61" s="103" t="s">
        <v>3247</v>
      </c>
      <c r="F61" s="103" t="s">
        <v>3146</v>
      </c>
      <c r="G61" s="103" t="s">
        <v>3146</v>
      </c>
      <c r="H61" s="103" t="s">
        <v>2576</v>
      </c>
      <c r="I61" s="103" t="s">
        <v>2576</v>
      </c>
      <c r="J61" s="535"/>
      <c r="K61" s="535"/>
      <c r="L61" s="103"/>
      <c r="M61" s="103"/>
      <c r="N61" s="103"/>
      <c r="O61" s="103"/>
      <c r="P61" s="103"/>
      <c r="Q61" s="103"/>
      <c r="R61" s="103"/>
      <c r="S61" s="103"/>
      <c r="T61" s="103"/>
      <c r="U61" s="103"/>
      <c r="V61" s="103"/>
      <c r="W61" s="103"/>
      <c r="X61" s="103"/>
      <c r="Y61" s="103"/>
      <c r="Z61" s="103"/>
      <c r="AA61" s="103"/>
    </row>
    <row r="62" spans="1:27" ht="14.5">
      <c r="A62" s="187"/>
      <c r="B62" s="103" t="s">
        <v>3251</v>
      </c>
      <c r="C62" s="103"/>
      <c r="D62" s="103"/>
      <c r="E62" s="103"/>
      <c r="F62" s="103" t="s">
        <v>3146</v>
      </c>
      <c r="G62" s="103" t="s">
        <v>3146</v>
      </c>
      <c r="H62" s="103"/>
      <c r="I62" s="103" t="s">
        <v>2576</v>
      </c>
      <c r="J62" s="535"/>
      <c r="K62" s="535"/>
      <c r="L62" s="103"/>
      <c r="M62" s="103"/>
      <c r="N62" s="103"/>
      <c r="O62" s="103"/>
      <c r="P62" s="103"/>
      <c r="Q62" s="103"/>
      <c r="R62" s="103"/>
      <c r="S62" s="103"/>
      <c r="T62" s="103"/>
      <c r="U62" s="103"/>
      <c r="V62" s="103"/>
      <c r="W62" s="103"/>
      <c r="X62" s="103"/>
      <c r="Y62" s="103"/>
      <c r="Z62" s="103"/>
      <c r="AA62" s="103"/>
    </row>
    <row r="63" spans="1:27" ht="14.5">
      <c r="A63" s="187" t="s">
        <v>128</v>
      </c>
      <c r="B63" s="103" t="s">
        <v>3252</v>
      </c>
      <c r="C63" s="103"/>
      <c r="D63" s="103"/>
      <c r="E63" s="103"/>
      <c r="F63" s="103" t="s">
        <v>56</v>
      </c>
      <c r="G63" s="103" t="s">
        <v>56</v>
      </c>
      <c r="H63" s="103" t="s">
        <v>3149</v>
      </c>
      <c r="I63" s="103" t="s">
        <v>3146</v>
      </c>
      <c r="J63" s="103" t="s">
        <v>3253</v>
      </c>
      <c r="K63" s="103"/>
      <c r="L63" s="103"/>
      <c r="M63" s="9" t="s">
        <v>3254</v>
      </c>
      <c r="N63" s="103"/>
      <c r="O63" s="103"/>
      <c r="P63" s="103"/>
      <c r="Q63" s="103"/>
      <c r="R63" s="103"/>
      <c r="S63" s="103"/>
      <c r="T63" s="103"/>
      <c r="U63" s="103"/>
      <c r="V63" s="103"/>
      <c r="W63" s="103"/>
      <c r="X63" s="103"/>
      <c r="Y63" s="103"/>
      <c r="Z63" s="103"/>
      <c r="AA63" s="103"/>
    </row>
    <row r="64" spans="1:27" ht="14.5">
      <c r="A64" s="187" t="s">
        <v>157</v>
      </c>
      <c r="B64" s="103" t="s">
        <v>3146</v>
      </c>
      <c r="C64" s="103" t="s">
        <v>3203</v>
      </c>
      <c r="D64" s="103"/>
      <c r="E64" s="103"/>
      <c r="F64" s="103" t="s">
        <v>56</v>
      </c>
      <c r="G64" s="103" t="s">
        <v>56</v>
      </c>
      <c r="H64" s="103" t="s">
        <v>3149</v>
      </c>
      <c r="I64" s="103" t="s">
        <v>2576</v>
      </c>
      <c r="J64" s="103" t="s">
        <v>1960</v>
      </c>
      <c r="K64" s="103" t="s">
        <v>2357</v>
      </c>
      <c r="L64" s="103" t="s">
        <v>1960</v>
      </c>
      <c r="M64" s="103"/>
      <c r="N64" s="103"/>
      <c r="O64" s="103"/>
      <c r="P64" s="103"/>
      <c r="Q64" s="103"/>
      <c r="R64" s="103"/>
      <c r="S64" s="103"/>
      <c r="T64" s="103"/>
      <c r="U64" s="103"/>
      <c r="V64" s="103"/>
      <c r="W64" s="103"/>
      <c r="X64" s="103"/>
      <c r="Y64" s="103"/>
      <c r="Z64" s="103"/>
      <c r="AA64" s="103"/>
    </row>
    <row r="65" spans="1:27" ht="14.5">
      <c r="A65" s="187" t="s">
        <v>159</v>
      </c>
      <c r="B65" s="103" t="s">
        <v>2576</v>
      </c>
      <c r="C65" s="103" t="s">
        <v>2576</v>
      </c>
      <c r="D65" s="103" t="s">
        <v>2576</v>
      </c>
      <c r="E65" s="103" t="s">
        <v>2576</v>
      </c>
      <c r="F65" s="103" t="s">
        <v>56</v>
      </c>
      <c r="G65" s="103" t="s">
        <v>56</v>
      </c>
      <c r="H65" s="103" t="s">
        <v>3149</v>
      </c>
      <c r="I65" s="103" t="s">
        <v>2576</v>
      </c>
      <c r="J65" s="103" t="s">
        <v>2576</v>
      </c>
      <c r="K65" s="103" t="s">
        <v>2576</v>
      </c>
      <c r="L65" s="103"/>
      <c r="M65" s="103"/>
      <c r="N65" s="103"/>
      <c r="O65" s="103"/>
      <c r="P65" s="103"/>
      <c r="Q65" s="103"/>
      <c r="R65" s="103"/>
      <c r="S65" s="103"/>
      <c r="T65" s="103"/>
      <c r="U65" s="103"/>
      <c r="V65" s="103"/>
      <c r="W65" s="103"/>
      <c r="X65" s="103"/>
      <c r="Y65" s="103"/>
      <c r="Z65" s="103"/>
      <c r="AA65" s="103"/>
    </row>
    <row r="66" spans="1:27" ht="14.5">
      <c r="A66" s="187" t="s">
        <v>161</v>
      </c>
      <c r="B66" s="103" t="s">
        <v>3181</v>
      </c>
      <c r="C66" s="103" t="s">
        <v>3154</v>
      </c>
      <c r="D66" s="103"/>
      <c r="E66" s="103"/>
      <c r="F66" s="103" t="s">
        <v>3146</v>
      </c>
      <c r="G66" s="103" t="s">
        <v>3146</v>
      </c>
      <c r="H66" s="103" t="s">
        <v>2576</v>
      </c>
      <c r="I66" s="103" t="s">
        <v>2576</v>
      </c>
      <c r="J66" s="103" t="s">
        <v>2576</v>
      </c>
      <c r="K66" s="103" t="s">
        <v>2576</v>
      </c>
      <c r="L66" s="103"/>
      <c r="M66" s="103" t="s">
        <v>3255</v>
      </c>
      <c r="N66" s="103"/>
      <c r="O66" s="103"/>
      <c r="P66" s="103"/>
      <c r="Q66" s="103"/>
      <c r="R66" s="103"/>
      <c r="S66" s="103"/>
      <c r="T66" s="103"/>
      <c r="U66" s="103"/>
      <c r="V66" s="103"/>
      <c r="W66" s="103"/>
      <c r="X66" s="103"/>
      <c r="Y66" s="103"/>
      <c r="Z66" s="103"/>
      <c r="AA66" s="103"/>
    </row>
    <row r="67" spans="1:27" ht="14.5">
      <c r="A67" s="187" t="s">
        <v>163</v>
      </c>
      <c r="B67" s="103" t="s">
        <v>3146</v>
      </c>
      <c r="C67" s="103" t="s">
        <v>3246</v>
      </c>
      <c r="D67" s="103" t="s">
        <v>3146</v>
      </c>
      <c r="E67" s="103" t="s">
        <v>3256</v>
      </c>
      <c r="F67" s="103" t="s">
        <v>56</v>
      </c>
      <c r="G67" s="103" t="s">
        <v>56</v>
      </c>
      <c r="H67" s="103" t="s">
        <v>3149</v>
      </c>
      <c r="I67" s="103" t="s">
        <v>3257</v>
      </c>
      <c r="J67" s="103" t="s">
        <v>2357</v>
      </c>
      <c r="K67" s="103" t="s">
        <v>1960</v>
      </c>
      <c r="L67" s="103"/>
      <c r="M67" s="103" t="s">
        <v>3258</v>
      </c>
      <c r="N67" s="103"/>
      <c r="O67" s="103"/>
      <c r="P67" s="103"/>
      <c r="Q67" s="103"/>
      <c r="R67" s="103"/>
      <c r="S67" s="103"/>
      <c r="T67" s="103"/>
      <c r="U67" s="103"/>
      <c r="V67" s="103"/>
      <c r="W67" s="103"/>
      <c r="X67" s="103"/>
      <c r="Y67" s="103"/>
      <c r="Z67" s="103"/>
      <c r="AA67" s="103"/>
    </row>
    <row r="68" spans="1:27" ht="14.5">
      <c r="A68" s="187" t="s">
        <v>165</v>
      </c>
      <c r="B68" s="103" t="s">
        <v>3146</v>
      </c>
      <c r="C68" s="103" t="s">
        <v>3246</v>
      </c>
      <c r="D68" s="103" t="s">
        <v>3146</v>
      </c>
      <c r="E68" s="103" t="s">
        <v>3259</v>
      </c>
      <c r="F68" s="103" t="s">
        <v>56</v>
      </c>
      <c r="G68" s="103" t="s">
        <v>56</v>
      </c>
      <c r="H68" s="103" t="s">
        <v>3149</v>
      </c>
      <c r="I68" s="103" t="s">
        <v>3257</v>
      </c>
      <c r="J68" s="103" t="s">
        <v>2576</v>
      </c>
      <c r="K68" s="103" t="s">
        <v>1960</v>
      </c>
      <c r="L68" s="103"/>
      <c r="M68" s="103" t="s">
        <v>3260</v>
      </c>
      <c r="N68" s="103"/>
      <c r="O68" s="103"/>
      <c r="P68" s="103"/>
      <c r="Q68" s="103"/>
      <c r="R68" s="103"/>
      <c r="S68" s="103"/>
      <c r="T68" s="103"/>
      <c r="U68" s="103"/>
      <c r="V68" s="103"/>
      <c r="W68" s="103"/>
      <c r="X68" s="103"/>
      <c r="Y68" s="103"/>
      <c r="Z68" s="103"/>
      <c r="AA68" s="103"/>
    </row>
    <row r="69" spans="1:27" ht="14.5">
      <c r="A69" s="187" t="s">
        <v>166</v>
      </c>
      <c r="B69" s="103" t="s">
        <v>3146</v>
      </c>
      <c r="C69" s="103"/>
      <c r="D69" s="103"/>
      <c r="E69" s="103"/>
      <c r="F69" s="103" t="s">
        <v>56</v>
      </c>
      <c r="G69" s="103" t="s">
        <v>56</v>
      </c>
      <c r="H69" s="103" t="s">
        <v>3149</v>
      </c>
      <c r="I69" s="103" t="s">
        <v>3146</v>
      </c>
      <c r="J69" s="103" t="s">
        <v>2576</v>
      </c>
      <c r="K69" s="103" t="s">
        <v>2576</v>
      </c>
      <c r="L69" s="103"/>
      <c r="M69" s="103" t="s">
        <v>3261</v>
      </c>
      <c r="N69" s="103"/>
      <c r="O69" s="103"/>
      <c r="P69" s="103"/>
      <c r="Q69" s="103"/>
      <c r="R69" s="103"/>
      <c r="S69" s="103"/>
      <c r="T69" s="103"/>
      <c r="U69" s="103"/>
      <c r="V69" s="103"/>
      <c r="W69" s="103"/>
      <c r="X69" s="103"/>
      <c r="Y69" s="103"/>
      <c r="Z69" s="103"/>
      <c r="AA69" s="103"/>
    </row>
    <row r="70" spans="1:27" ht="14.5">
      <c r="A70" s="187" t="s">
        <v>167</v>
      </c>
      <c r="B70" s="103" t="s">
        <v>3146</v>
      </c>
      <c r="C70" s="103"/>
      <c r="D70" s="103"/>
      <c r="E70" s="103"/>
      <c r="F70" s="103" t="s">
        <v>56</v>
      </c>
      <c r="G70" s="103" t="s">
        <v>56</v>
      </c>
      <c r="H70" s="103" t="s">
        <v>3149</v>
      </c>
      <c r="I70" s="103" t="s">
        <v>2576</v>
      </c>
      <c r="J70" s="103" t="s">
        <v>2576</v>
      </c>
      <c r="K70" s="103" t="s">
        <v>2576</v>
      </c>
      <c r="L70" s="103"/>
      <c r="M70" s="103"/>
      <c r="N70" s="103"/>
      <c r="O70" s="103"/>
      <c r="P70" s="103"/>
      <c r="Q70" s="103"/>
      <c r="R70" s="103"/>
      <c r="S70" s="103"/>
      <c r="T70" s="103"/>
      <c r="U70" s="103"/>
      <c r="V70" s="103"/>
      <c r="W70" s="103"/>
      <c r="X70" s="103"/>
      <c r="Y70" s="103"/>
      <c r="Z70" s="103"/>
      <c r="AA70" s="103"/>
    </row>
    <row r="71" spans="1:27" ht="14.5">
      <c r="A71" s="187" t="s">
        <v>124</v>
      </c>
      <c r="B71" s="103" t="s">
        <v>3245</v>
      </c>
      <c r="C71" s="103" t="s">
        <v>3154</v>
      </c>
      <c r="D71" s="103"/>
      <c r="E71" s="103"/>
      <c r="F71" s="103" t="s">
        <v>56</v>
      </c>
      <c r="G71" s="103" t="s">
        <v>56</v>
      </c>
      <c r="H71" s="103" t="s">
        <v>3149</v>
      </c>
      <c r="I71" s="103" t="s">
        <v>2576</v>
      </c>
      <c r="J71" s="103" t="s">
        <v>2576</v>
      </c>
      <c r="K71" s="103" t="s">
        <v>2576</v>
      </c>
      <c r="L71" s="103"/>
      <c r="M71" s="103"/>
      <c r="N71" s="103"/>
      <c r="O71" s="103"/>
      <c r="P71" s="103"/>
      <c r="Q71" s="103"/>
      <c r="R71" s="103"/>
      <c r="S71" s="103"/>
      <c r="T71" s="103"/>
      <c r="U71" s="103"/>
      <c r="V71" s="103"/>
      <c r="W71" s="103"/>
      <c r="X71" s="103"/>
      <c r="Y71" s="103"/>
      <c r="Z71" s="103"/>
      <c r="AA71" s="103"/>
    </row>
    <row r="72" spans="1:27" ht="14.5">
      <c r="A72" s="187"/>
      <c r="B72" s="103" t="s">
        <v>3215</v>
      </c>
      <c r="C72" s="103" t="s">
        <v>3203</v>
      </c>
      <c r="D72" s="103"/>
      <c r="E72" s="103"/>
      <c r="F72" s="103" t="s">
        <v>56</v>
      </c>
      <c r="G72" s="103" t="s">
        <v>56</v>
      </c>
      <c r="H72" s="103" t="s">
        <v>3149</v>
      </c>
      <c r="I72" s="103" t="s">
        <v>2576</v>
      </c>
      <c r="J72" s="103" t="s">
        <v>2576</v>
      </c>
      <c r="K72" s="103" t="s">
        <v>2576</v>
      </c>
      <c r="L72" s="103"/>
      <c r="M72" s="103"/>
      <c r="N72" s="103"/>
      <c r="O72" s="103"/>
      <c r="P72" s="103"/>
      <c r="Q72" s="103"/>
      <c r="R72" s="103"/>
      <c r="S72" s="103"/>
      <c r="T72" s="103"/>
      <c r="U72" s="103"/>
      <c r="V72" s="103"/>
      <c r="W72" s="103"/>
      <c r="X72" s="103"/>
      <c r="Y72" s="103"/>
      <c r="Z72" s="103"/>
      <c r="AA72" s="103"/>
    </row>
    <row r="73" spans="1:27" ht="14.5">
      <c r="A73" s="187" t="s">
        <v>173</v>
      </c>
      <c r="B73" s="103" t="s">
        <v>2576</v>
      </c>
      <c r="C73" s="103"/>
      <c r="D73" s="103"/>
      <c r="E73" s="103"/>
      <c r="F73" s="103" t="s">
        <v>56</v>
      </c>
      <c r="G73" s="103" t="s">
        <v>56</v>
      </c>
      <c r="H73" s="103" t="s">
        <v>3149</v>
      </c>
      <c r="I73" s="103" t="s">
        <v>2576</v>
      </c>
      <c r="J73" s="103" t="s">
        <v>2576</v>
      </c>
      <c r="K73" s="103" t="s">
        <v>2576</v>
      </c>
      <c r="L73" s="103"/>
      <c r="M73" s="103"/>
      <c r="N73" s="103"/>
      <c r="O73" s="103"/>
      <c r="P73" s="103"/>
      <c r="Q73" s="103"/>
      <c r="R73" s="103"/>
      <c r="S73" s="103"/>
      <c r="T73" s="103"/>
      <c r="U73" s="103"/>
      <c r="V73" s="103"/>
      <c r="W73" s="103"/>
      <c r="X73" s="103"/>
      <c r="Y73" s="103"/>
      <c r="Z73" s="103"/>
      <c r="AA73" s="103"/>
    </row>
    <row r="74" spans="1:27" ht="14.5">
      <c r="A74" s="187" t="s">
        <v>175</v>
      </c>
      <c r="B74" s="103" t="s">
        <v>2576</v>
      </c>
      <c r="C74" s="103"/>
      <c r="D74" s="103"/>
      <c r="E74" s="103"/>
      <c r="F74" s="103" t="s">
        <v>56</v>
      </c>
      <c r="G74" s="103" t="s">
        <v>56</v>
      </c>
      <c r="H74" s="103" t="s">
        <v>3149</v>
      </c>
      <c r="I74" s="103" t="s">
        <v>2576</v>
      </c>
      <c r="J74" s="103" t="s">
        <v>2576</v>
      </c>
      <c r="K74" s="103" t="s">
        <v>2576</v>
      </c>
      <c r="L74" s="103"/>
      <c r="M74" s="103"/>
      <c r="N74" s="103"/>
      <c r="O74" s="103"/>
      <c r="P74" s="103"/>
      <c r="Q74" s="103"/>
      <c r="R74" s="103"/>
      <c r="S74" s="103"/>
      <c r="T74" s="103"/>
      <c r="U74" s="103"/>
      <c r="V74" s="103"/>
      <c r="W74" s="103"/>
      <c r="X74" s="103"/>
      <c r="Y74" s="103"/>
      <c r="Z74" s="103"/>
      <c r="AA74" s="103"/>
    </row>
    <row r="75" spans="1:27" ht="14.5">
      <c r="A75" s="187" t="s">
        <v>176</v>
      </c>
      <c r="B75" s="103" t="s">
        <v>3146</v>
      </c>
      <c r="C75" s="103" t="s">
        <v>3154</v>
      </c>
      <c r="D75" s="103" t="s">
        <v>3146</v>
      </c>
      <c r="E75" s="103" t="s">
        <v>3167</v>
      </c>
      <c r="F75" s="103" t="s">
        <v>56</v>
      </c>
      <c r="G75" s="103" t="s">
        <v>56</v>
      </c>
      <c r="H75" s="103" t="s">
        <v>3149</v>
      </c>
      <c r="I75" s="103" t="s">
        <v>2576</v>
      </c>
      <c r="J75" s="103" t="s">
        <v>2357</v>
      </c>
      <c r="K75" s="103" t="s">
        <v>3262</v>
      </c>
      <c r="L75" s="103" t="s">
        <v>3263</v>
      </c>
      <c r="M75" s="103" t="s">
        <v>3261</v>
      </c>
      <c r="N75" s="103"/>
      <c r="O75" s="103"/>
      <c r="P75" s="103"/>
      <c r="Q75" s="103"/>
      <c r="R75" s="103"/>
      <c r="S75" s="103"/>
      <c r="T75" s="103"/>
      <c r="U75" s="103"/>
      <c r="V75" s="103"/>
      <c r="W75" s="103"/>
      <c r="X75" s="103"/>
      <c r="Y75" s="103"/>
      <c r="Z75" s="103"/>
      <c r="AA75" s="103"/>
    </row>
    <row r="76" spans="1:27" ht="14.5">
      <c r="A76" s="187" t="s">
        <v>177</v>
      </c>
      <c r="B76" s="103" t="s">
        <v>3264</v>
      </c>
      <c r="C76" s="103" t="s">
        <v>3203</v>
      </c>
      <c r="D76" s="103"/>
      <c r="E76" s="103"/>
      <c r="F76" s="103" t="s">
        <v>56</v>
      </c>
      <c r="G76" s="103" t="s">
        <v>56</v>
      </c>
      <c r="H76" s="103" t="s">
        <v>3149</v>
      </c>
      <c r="I76" s="103" t="s">
        <v>2576</v>
      </c>
      <c r="J76" s="103" t="s">
        <v>2576</v>
      </c>
      <c r="K76" s="103" t="s">
        <v>2576</v>
      </c>
      <c r="L76" s="103"/>
      <c r="M76" s="103"/>
      <c r="N76" s="103"/>
      <c r="O76" s="103"/>
      <c r="P76" s="103"/>
      <c r="Q76" s="103"/>
      <c r="R76" s="103"/>
      <c r="S76" s="103"/>
      <c r="T76" s="103"/>
      <c r="U76" s="103"/>
      <c r="V76" s="103"/>
      <c r="W76" s="103"/>
      <c r="X76" s="103"/>
      <c r="Y76" s="103"/>
      <c r="Z76" s="103"/>
      <c r="AA76" s="103"/>
    </row>
    <row r="77" spans="1:27" ht="14.5">
      <c r="A77" s="187" t="s">
        <v>179</v>
      </c>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row>
    <row r="78" spans="1:27" ht="14.5">
      <c r="A78" s="187" t="s">
        <v>180</v>
      </c>
      <c r="B78" s="103" t="s">
        <v>3265</v>
      </c>
      <c r="C78" s="103" t="s">
        <v>3266</v>
      </c>
      <c r="D78" s="103"/>
      <c r="E78" s="103"/>
      <c r="F78" s="103" t="s">
        <v>56</v>
      </c>
      <c r="G78" s="103" t="s">
        <v>56</v>
      </c>
      <c r="H78" s="103" t="s">
        <v>3149</v>
      </c>
      <c r="I78" s="103" t="s">
        <v>2576</v>
      </c>
      <c r="J78" s="103" t="s">
        <v>2576</v>
      </c>
      <c r="K78" s="103" t="s">
        <v>2576</v>
      </c>
      <c r="L78" s="103"/>
      <c r="M78" s="103"/>
      <c r="N78" s="103"/>
      <c r="O78" s="103"/>
      <c r="P78" s="103"/>
      <c r="Q78" s="103"/>
      <c r="R78" s="103"/>
      <c r="S78" s="103"/>
      <c r="T78" s="103"/>
      <c r="U78" s="103"/>
      <c r="V78" s="103"/>
      <c r="W78" s="103"/>
      <c r="X78" s="103"/>
      <c r="Y78" s="103"/>
      <c r="Z78" s="103"/>
      <c r="AA78" s="103"/>
    </row>
    <row r="79" spans="1:27" ht="14.5">
      <c r="A79" s="187" t="s">
        <v>182</v>
      </c>
      <c r="B79" s="103" t="s">
        <v>3267</v>
      </c>
      <c r="C79" s="103"/>
      <c r="D79" s="103"/>
      <c r="E79" s="103"/>
      <c r="F79" s="103" t="s">
        <v>56</v>
      </c>
      <c r="G79" s="103" t="s">
        <v>56</v>
      </c>
      <c r="H79" s="103" t="s">
        <v>3149</v>
      </c>
      <c r="I79" s="103" t="s">
        <v>2576</v>
      </c>
      <c r="J79" s="103" t="s">
        <v>2357</v>
      </c>
      <c r="K79" s="103" t="s">
        <v>1960</v>
      </c>
      <c r="L79" s="103"/>
      <c r="M79" s="103"/>
      <c r="N79" s="103"/>
      <c r="O79" s="103"/>
      <c r="P79" s="103"/>
      <c r="Q79" s="103"/>
      <c r="R79" s="103"/>
      <c r="S79" s="103"/>
      <c r="T79" s="103"/>
      <c r="U79" s="103"/>
      <c r="V79" s="103"/>
      <c r="W79" s="103"/>
      <c r="X79" s="103"/>
      <c r="Y79" s="103"/>
      <c r="Z79" s="103"/>
      <c r="AA79" s="103"/>
    </row>
    <row r="80" spans="1:27" ht="14.5">
      <c r="A80" s="187"/>
      <c r="B80" s="103" t="s">
        <v>3268</v>
      </c>
      <c r="C80" s="103"/>
      <c r="D80" s="103" t="s">
        <v>3146</v>
      </c>
      <c r="E80" s="103" t="s">
        <v>3269</v>
      </c>
      <c r="F80" s="103" t="s">
        <v>56</v>
      </c>
      <c r="G80" s="103" t="s">
        <v>56</v>
      </c>
      <c r="H80" s="103" t="s">
        <v>3149</v>
      </c>
      <c r="I80" s="103" t="s">
        <v>3146</v>
      </c>
      <c r="J80" s="103" t="s">
        <v>2357</v>
      </c>
      <c r="K80" s="103" t="s">
        <v>1960</v>
      </c>
      <c r="L80" s="103"/>
      <c r="M80" s="103" t="s">
        <v>3270</v>
      </c>
      <c r="N80" s="103"/>
      <c r="O80" s="103"/>
      <c r="P80" s="103"/>
      <c r="Q80" s="103"/>
      <c r="R80" s="103"/>
      <c r="S80" s="103"/>
      <c r="T80" s="103"/>
      <c r="U80" s="103"/>
      <c r="V80" s="103"/>
      <c r="W80" s="103"/>
      <c r="X80" s="103"/>
      <c r="Y80" s="103"/>
      <c r="Z80" s="103"/>
      <c r="AA80" s="103"/>
    </row>
    <row r="81" spans="1:27" ht="14.5">
      <c r="A81" s="187" t="s">
        <v>186</v>
      </c>
      <c r="B81" s="103" t="s">
        <v>2576</v>
      </c>
      <c r="C81" s="103"/>
      <c r="D81" s="103"/>
      <c r="E81" s="103"/>
      <c r="F81" s="103" t="s">
        <v>56</v>
      </c>
      <c r="G81" s="103" t="s">
        <v>56</v>
      </c>
      <c r="H81" s="103" t="s">
        <v>3149</v>
      </c>
      <c r="I81" s="103" t="s">
        <v>2576</v>
      </c>
      <c r="J81" s="103" t="s">
        <v>2576</v>
      </c>
      <c r="K81" s="103" t="s">
        <v>2576</v>
      </c>
      <c r="L81" s="103"/>
      <c r="M81" s="103"/>
      <c r="N81" s="103"/>
      <c r="O81" s="103"/>
      <c r="P81" s="103"/>
      <c r="Q81" s="103"/>
      <c r="R81" s="103"/>
      <c r="S81" s="103"/>
      <c r="T81" s="103"/>
      <c r="U81" s="103"/>
      <c r="V81" s="103"/>
      <c r="W81" s="103"/>
      <c r="X81" s="103"/>
      <c r="Y81" s="103"/>
      <c r="Z81" s="103"/>
      <c r="AA81" s="103"/>
    </row>
    <row r="82" spans="1:27" ht="14.5">
      <c r="A82" s="187" t="s">
        <v>187</v>
      </c>
      <c r="B82" s="103" t="s">
        <v>3146</v>
      </c>
      <c r="C82" s="103" t="s">
        <v>3187</v>
      </c>
      <c r="D82" s="103"/>
      <c r="E82" s="103"/>
      <c r="F82" s="103" t="s">
        <v>56</v>
      </c>
      <c r="G82" s="103" t="s">
        <v>56</v>
      </c>
      <c r="H82" s="103" t="s">
        <v>3149</v>
      </c>
      <c r="I82" s="103" t="s">
        <v>2576</v>
      </c>
      <c r="J82" s="103" t="s">
        <v>2576</v>
      </c>
      <c r="K82" s="103" t="s">
        <v>2357</v>
      </c>
      <c r="L82" s="103"/>
      <c r="M82" s="103"/>
      <c r="N82" s="103"/>
      <c r="O82" s="103"/>
      <c r="P82" s="103"/>
      <c r="Q82" s="103"/>
      <c r="R82" s="103"/>
      <c r="S82" s="103"/>
      <c r="T82" s="103"/>
      <c r="U82" s="103"/>
      <c r="V82" s="103"/>
      <c r="W82" s="103"/>
      <c r="X82" s="103"/>
      <c r="Y82" s="103"/>
      <c r="Z82" s="103"/>
      <c r="AA82" s="103"/>
    </row>
    <row r="83" spans="1:27" ht="14.5">
      <c r="A83" s="187" t="s">
        <v>189</v>
      </c>
      <c r="B83" s="103" t="s">
        <v>3146</v>
      </c>
      <c r="C83" s="103" t="s">
        <v>3154</v>
      </c>
      <c r="D83" s="103" t="s">
        <v>3146</v>
      </c>
      <c r="E83" s="103" t="s">
        <v>3203</v>
      </c>
      <c r="F83" s="103" t="s">
        <v>56</v>
      </c>
      <c r="G83" s="103" t="s">
        <v>56</v>
      </c>
      <c r="H83" s="103" t="s">
        <v>3149</v>
      </c>
      <c r="I83" s="103" t="s">
        <v>2576</v>
      </c>
      <c r="J83" s="103" t="s">
        <v>2357</v>
      </c>
      <c r="K83" s="103" t="s">
        <v>3271</v>
      </c>
      <c r="L83" s="103"/>
      <c r="M83" s="103" t="s">
        <v>3272</v>
      </c>
      <c r="N83" s="103"/>
      <c r="O83" s="103"/>
      <c r="P83" s="103"/>
      <c r="Q83" s="103"/>
      <c r="R83" s="103"/>
      <c r="S83" s="103"/>
      <c r="T83" s="103"/>
      <c r="U83" s="103"/>
      <c r="V83" s="103"/>
      <c r="W83" s="103"/>
      <c r="X83" s="103"/>
      <c r="Y83" s="103"/>
      <c r="Z83" s="103"/>
      <c r="AA83" s="103"/>
    </row>
    <row r="84" spans="1:27" ht="14.5">
      <c r="A84" s="187" t="s">
        <v>192</v>
      </c>
      <c r="B84" s="103" t="s">
        <v>3265</v>
      </c>
      <c r="C84" s="103"/>
      <c r="D84" s="103"/>
      <c r="E84" s="103"/>
      <c r="F84" s="103" t="s">
        <v>56</v>
      </c>
      <c r="G84" s="103" t="s">
        <v>56</v>
      </c>
      <c r="H84" s="103" t="s">
        <v>3149</v>
      </c>
      <c r="I84" s="103" t="s">
        <v>2576</v>
      </c>
      <c r="J84" s="103" t="s">
        <v>2576</v>
      </c>
      <c r="K84" s="103" t="s">
        <v>2576</v>
      </c>
      <c r="L84" s="103"/>
      <c r="M84" s="103"/>
      <c r="N84" s="103"/>
      <c r="O84" s="103"/>
      <c r="P84" s="103"/>
      <c r="Q84" s="103"/>
      <c r="R84" s="103"/>
      <c r="S84" s="103"/>
      <c r="T84" s="103"/>
      <c r="U84" s="103"/>
      <c r="V84" s="103"/>
      <c r="W84" s="103"/>
      <c r="X84" s="103"/>
      <c r="Y84" s="103"/>
      <c r="Z84" s="103"/>
      <c r="AA84" s="103"/>
    </row>
    <row r="85" spans="1:27" ht="14.5">
      <c r="A85" s="187" t="s">
        <v>197</v>
      </c>
      <c r="B85" s="103" t="s">
        <v>3146</v>
      </c>
      <c r="C85" s="103" t="s">
        <v>3216</v>
      </c>
      <c r="D85" s="103" t="s">
        <v>3146</v>
      </c>
      <c r="E85" s="103" t="s">
        <v>3273</v>
      </c>
      <c r="F85" s="103" t="s">
        <v>56</v>
      </c>
      <c r="G85" s="103" t="s">
        <v>56</v>
      </c>
      <c r="H85" s="103" t="s">
        <v>3149</v>
      </c>
      <c r="I85" s="103" t="s">
        <v>2576</v>
      </c>
      <c r="J85" s="103" t="s">
        <v>2576</v>
      </c>
      <c r="K85" s="103" t="s">
        <v>2576</v>
      </c>
      <c r="L85" s="103"/>
      <c r="M85" s="103"/>
      <c r="N85" s="103"/>
      <c r="O85" s="103"/>
      <c r="P85" s="103"/>
      <c r="Q85" s="103"/>
      <c r="R85" s="103"/>
      <c r="S85" s="103"/>
      <c r="T85" s="103"/>
      <c r="U85" s="103"/>
      <c r="V85" s="103"/>
      <c r="W85" s="103"/>
      <c r="X85" s="103"/>
      <c r="Y85" s="103"/>
      <c r="Z85" s="103"/>
      <c r="AA85" s="103"/>
    </row>
    <row r="86" spans="1:27" ht="14.5">
      <c r="A86" s="187" t="s">
        <v>198</v>
      </c>
      <c r="B86" s="103" t="s">
        <v>3179</v>
      </c>
      <c r="C86" s="103" t="s">
        <v>3154</v>
      </c>
      <c r="D86" s="103" t="s">
        <v>3274</v>
      </c>
      <c r="E86" s="103" t="s">
        <v>3275</v>
      </c>
      <c r="F86" s="103" t="s">
        <v>3146</v>
      </c>
      <c r="G86" s="103" t="s">
        <v>3276</v>
      </c>
      <c r="H86" s="103" t="s">
        <v>3149</v>
      </c>
      <c r="I86" s="103" t="s">
        <v>3277</v>
      </c>
      <c r="J86" s="103" t="s">
        <v>2576</v>
      </c>
      <c r="K86" s="103" t="s">
        <v>2576</v>
      </c>
      <c r="L86" s="103"/>
      <c r="M86" s="103" t="s">
        <v>3270</v>
      </c>
      <c r="N86" s="103"/>
      <c r="O86" s="103"/>
      <c r="P86" s="103"/>
      <c r="Q86" s="103"/>
      <c r="R86" s="103"/>
      <c r="S86" s="103"/>
      <c r="T86" s="103"/>
      <c r="U86" s="103"/>
      <c r="V86" s="103"/>
      <c r="W86" s="103"/>
      <c r="X86" s="103"/>
      <c r="Y86" s="103"/>
      <c r="Z86" s="103"/>
      <c r="AA86" s="103"/>
    </row>
    <row r="87" spans="1:27" ht="14.5">
      <c r="A87" s="187" t="s">
        <v>204</v>
      </c>
      <c r="B87" s="103" t="s">
        <v>2576</v>
      </c>
      <c r="C87" s="103"/>
      <c r="D87" s="103"/>
      <c r="E87" s="103"/>
      <c r="F87" s="103" t="s">
        <v>56</v>
      </c>
      <c r="G87" s="103" t="s">
        <v>56</v>
      </c>
      <c r="H87" s="103" t="s">
        <v>3149</v>
      </c>
      <c r="I87" s="103" t="s">
        <v>2576</v>
      </c>
      <c r="J87" s="103" t="s">
        <v>2576</v>
      </c>
      <c r="K87" s="103" t="s">
        <v>2576</v>
      </c>
      <c r="L87" s="103"/>
      <c r="M87" s="103"/>
      <c r="N87" s="103"/>
      <c r="O87" s="103"/>
      <c r="P87" s="103"/>
      <c r="Q87" s="103"/>
      <c r="R87" s="103"/>
      <c r="S87" s="103"/>
      <c r="T87" s="103"/>
      <c r="U87" s="103"/>
      <c r="V87" s="103"/>
      <c r="W87" s="103"/>
      <c r="X87" s="103"/>
      <c r="Y87" s="103"/>
      <c r="Z87" s="103"/>
      <c r="AA87" s="103"/>
    </row>
    <row r="88" spans="1:27" ht="14.5">
      <c r="A88" s="187" t="s">
        <v>206</v>
      </c>
      <c r="B88" s="103" t="s">
        <v>3171</v>
      </c>
      <c r="C88" s="103" t="s">
        <v>3172</v>
      </c>
      <c r="D88" s="103"/>
      <c r="E88" s="103"/>
      <c r="F88" s="103" t="s">
        <v>56</v>
      </c>
      <c r="G88" s="103" t="s">
        <v>56</v>
      </c>
      <c r="H88" s="103" t="s">
        <v>3149</v>
      </c>
      <c r="I88" s="103" t="s">
        <v>2576</v>
      </c>
      <c r="J88" s="103" t="s">
        <v>2357</v>
      </c>
      <c r="K88" s="103" t="s">
        <v>1960</v>
      </c>
      <c r="L88" s="103"/>
      <c r="M88" s="542" t="s">
        <v>3278</v>
      </c>
      <c r="N88" s="103"/>
      <c r="O88" s="103"/>
      <c r="P88" s="103"/>
      <c r="Q88" s="103"/>
      <c r="R88" s="103"/>
      <c r="S88" s="103"/>
      <c r="T88" s="103"/>
      <c r="U88" s="103"/>
      <c r="V88" s="103"/>
      <c r="W88" s="103"/>
      <c r="X88" s="103"/>
      <c r="Y88" s="103"/>
      <c r="Z88" s="103"/>
      <c r="AA88" s="103"/>
    </row>
    <row r="89" spans="1:27" ht="14.5">
      <c r="A89" s="187"/>
      <c r="B89" s="103" t="s">
        <v>3157</v>
      </c>
      <c r="C89" s="103" t="s">
        <v>3279</v>
      </c>
      <c r="D89" s="103"/>
      <c r="E89" s="103"/>
      <c r="F89" s="103" t="s">
        <v>56</v>
      </c>
      <c r="G89" s="103" t="s">
        <v>56</v>
      </c>
      <c r="H89" s="103" t="s">
        <v>3149</v>
      </c>
      <c r="I89" s="103" t="s">
        <v>2576</v>
      </c>
      <c r="J89" s="103" t="s">
        <v>2357</v>
      </c>
      <c r="K89" s="103" t="s">
        <v>1960</v>
      </c>
      <c r="L89" s="103"/>
      <c r="M89" s="535"/>
      <c r="N89" s="103"/>
      <c r="O89" s="103"/>
      <c r="P89" s="103"/>
      <c r="Q89" s="103"/>
      <c r="R89" s="103"/>
      <c r="S89" s="103"/>
      <c r="T89" s="103"/>
      <c r="U89" s="103"/>
      <c r="V89" s="103"/>
      <c r="W89" s="103"/>
      <c r="X89" s="103"/>
      <c r="Y89" s="103"/>
      <c r="Z89" s="103"/>
      <c r="AA89" s="103"/>
    </row>
    <row r="90" spans="1:27" ht="14.5">
      <c r="A90" s="187" t="s">
        <v>210</v>
      </c>
      <c r="B90" s="103" t="s">
        <v>3280</v>
      </c>
      <c r="C90" s="103"/>
      <c r="D90" s="103"/>
      <c r="E90" s="103"/>
      <c r="F90" s="103" t="s">
        <v>56</v>
      </c>
      <c r="G90" s="103" t="s">
        <v>56</v>
      </c>
      <c r="H90" s="103" t="s">
        <v>3149</v>
      </c>
      <c r="I90" s="103" t="s">
        <v>3281</v>
      </c>
      <c r="J90" s="103" t="s">
        <v>2576</v>
      </c>
      <c r="K90" s="103" t="s">
        <v>2576</v>
      </c>
      <c r="L90" s="103"/>
      <c r="M90" s="103"/>
      <c r="N90" s="103"/>
      <c r="O90" s="103"/>
      <c r="P90" s="103"/>
      <c r="Q90" s="103"/>
      <c r="R90" s="103"/>
      <c r="S90" s="103"/>
      <c r="T90" s="103"/>
      <c r="U90" s="103"/>
      <c r="V90" s="103"/>
      <c r="W90" s="103"/>
      <c r="X90" s="103"/>
      <c r="Y90" s="103"/>
      <c r="Z90" s="103"/>
      <c r="AA90" s="103"/>
    </row>
    <row r="91" spans="1:27" ht="14.5">
      <c r="A91" s="187" t="s">
        <v>213</v>
      </c>
      <c r="B91" s="103" t="s">
        <v>3162</v>
      </c>
      <c r="C91" s="103" t="s">
        <v>3147</v>
      </c>
      <c r="D91" s="103" t="s">
        <v>3162</v>
      </c>
      <c r="E91" s="103" t="s">
        <v>3167</v>
      </c>
      <c r="F91" s="103" t="s">
        <v>56</v>
      </c>
      <c r="G91" s="103" t="s">
        <v>56</v>
      </c>
      <c r="H91" s="103" t="s">
        <v>3149</v>
      </c>
      <c r="I91" s="103" t="s">
        <v>2576</v>
      </c>
      <c r="J91" s="103" t="s">
        <v>2576</v>
      </c>
      <c r="K91" s="103" t="s">
        <v>2576</v>
      </c>
      <c r="L91" s="103"/>
      <c r="M91" s="103" t="s">
        <v>3282</v>
      </c>
      <c r="N91" s="103"/>
      <c r="O91" s="103"/>
      <c r="P91" s="103"/>
      <c r="Q91" s="103"/>
      <c r="R91" s="103"/>
      <c r="S91" s="103"/>
      <c r="T91" s="103"/>
      <c r="U91" s="103"/>
      <c r="V91" s="103"/>
      <c r="W91" s="103"/>
      <c r="X91" s="103"/>
      <c r="Y91" s="103"/>
      <c r="Z91" s="103"/>
      <c r="AA91" s="103"/>
    </row>
    <row r="92" spans="1:27" ht="14.5">
      <c r="A92" s="187" t="s">
        <v>215</v>
      </c>
      <c r="B92" s="103" t="s">
        <v>3146</v>
      </c>
      <c r="C92" s="103" t="s">
        <v>3283</v>
      </c>
      <c r="D92" s="103"/>
      <c r="E92" s="103"/>
      <c r="F92" s="103" t="s">
        <v>56</v>
      </c>
      <c r="G92" s="103" t="s">
        <v>56</v>
      </c>
      <c r="H92" s="103" t="s">
        <v>3149</v>
      </c>
      <c r="I92" s="103" t="s">
        <v>2576</v>
      </c>
      <c r="J92" s="103" t="s">
        <v>2357</v>
      </c>
      <c r="K92" s="103" t="s">
        <v>1960</v>
      </c>
      <c r="L92" s="103" t="s">
        <v>3284</v>
      </c>
      <c r="M92" s="103"/>
      <c r="N92" s="103"/>
      <c r="O92" s="103"/>
      <c r="P92" s="103"/>
      <c r="Q92" s="103"/>
      <c r="R92" s="103"/>
      <c r="S92" s="103"/>
      <c r="T92" s="103"/>
      <c r="U92" s="103"/>
      <c r="V92" s="103"/>
      <c r="W92" s="103"/>
      <c r="X92" s="103"/>
      <c r="Y92" s="103"/>
      <c r="Z92" s="103"/>
      <c r="AA92" s="103"/>
    </row>
    <row r="93" spans="1:27" ht="14.5">
      <c r="A93" s="187"/>
      <c r="B93" s="103" t="s">
        <v>3146</v>
      </c>
      <c r="C93" s="103" t="s">
        <v>3147</v>
      </c>
      <c r="D93" s="103"/>
      <c r="E93" s="103"/>
      <c r="F93" s="103" t="s">
        <v>56</v>
      </c>
      <c r="G93" s="103" t="s">
        <v>56</v>
      </c>
      <c r="H93" s="103" t="s">
        <v>3149</v>
      </c>
      <c r="I93" s="103" t="s">
        <v>2576</v>
      </c>
      <c r="J93" s="103" t="s">
        <v>2357</v>
      </c>
      <c r="K93" s="103" t="s">
        <v>1960</v>
      </c>
      <c r="L93" s="103"/>
      <c r="M93" s="103"/>
      <c r="N93" s="103"/>
      <c r="O93" s="103"/>
      <c r="P93" s="103"/>
      <c r="Q93" s="103"/>
      <c r="R93" s="103"/>
      <c r="S93" s="103"/>
      <c r="T93" s="103"/>
      <c r="U93" s="103"/>
      <c r="V93" s="103"/>
      <c r="W93" s="103"/>
      <c r="X93" s="103"/>
      <c r="Y93" s="103"/>
      <c r="Z93" s="103"/>
      <c r="AA93" s="103"/>
    </row>
    <row r="94" spans="1:27" ht="14.5">
      <c r="A94" s="187"/>
      <c r="B94" s="103" t="s">
        <v>3146</v>
      </c>
      <c r="C94" s="103" t="s">
        <v>3283</v>
      </c>
      <c r="D94" s="103"/>
      <c r="E94" s="103"/>
      <c r="F94" s="103" t="s">
        <v>56</v>
      </c>
      <c r="G94" s="103" t="s">
        <v>56</v>
      </c>
      <c r="H94" s="103" t="s">
        <v>3149</v>
      </c>
      <c r="I94" s="103" t="s">
        <v>2576</v>
      </c>
      <c r="J94" s="103" t="s">
        <v>2357</v>
      </c>
      <c r="K94" s="103" t="s">
        <v>1960</v>
      </c>
      <c r="L94" s="103"/>
      <c r="M94" s="103"/>
      <c r="N94" s="103"/>
      <c r="O94" s="103"/>
      <c r="P94" s="103"/>
      <c r="Q94" s="103"/>
      <c r="R94" s="103"/>
      <c r="S94" s="103"/>
      <c r="T94" s="103"/>
      <c r="U94" s="103"/>
      <c r="V94" s="103"/>
      <c r="W94" s="103"/>
      <c r="X94" s="103"/>
      <c r="Y94" s="103"/>
      <c r="Z94" s="103"/>
      <c r="AA94" s="103"/>
    </row>
    <row r="95" spans="1:27" ht="14.5">
      <c r="A95" s="187"/>
      <c r="B95" s="103" t="s">
        <v>3146</v>
      </c>
      <c r="C95" s="103" t="s">
        <v>3147</v>
      </c>
      <c r="D95" s="103"/>
      <c r="E95" s="103"/>
      <c r="F95" s="103" t="s">
        <v>56</v>
      </c>
      <c r="G95" s="103" t="s">
        <v>56</v>
      </c>
      <c r="H95" s="103" t="s">
        <v>3149</v>
      </c>
      <c r="I95" s="103" t="s">
        <v>2576</v>
      </c>
      <c r="J95" s="103" t="s">
        <v>2357</v>
      </c>
      <c r="K95" s="103" t="s">
        <v>1960</v>
      </c>
      <c r="L95" s="103"/>
      <c r="M95" s="103"/>
      <c r="N95" s="103"/>
      <c r="O95" s="103"/>
      <c r="P95" s="103"/>
      <c r="Q95" s="103"/>
      <c r="R95" s="103"/>
      <c r="S95" s="103"/>
      <c r="T95" s="103"/>
      <c r="U95" s="103"/>
      <c r="V95" s="103"/>
      <c r="W95" s="103"/>
      <c r="X95" s="103"/>
      <c r="Y95" s="103"/>
      <c r="Z95" s="103"/>
      <c r="AA95" s="103"/>
    </row>
    <row r="96" spans="1:27" ht="14.5">
      <c r="A96" s="187"/>
      <c r="B96" s="103" t="s">
        <v>3146</v>
      </c>
      <c r="C96" s="103" t="s">
        <v>3246</v>
      </c>
      <c r="D96" s="103"/>
      <c r="E96" s="103"/>
      <c r="F96" s="103" t="s">
        <v>56</v>
      </c>
      <c r="G96" s="103" t="s">
        <v>56</v>
      </c>
      <c r="H96" s="103" t="s">
        <v>3149</v>
      </c>
      <c r="I96" s="103" t="s">
        <v>2576</v>
      </c>
      <c r="J96" s="103" t="s">
        <v>2357</v>
      </c>
      <c r="K96" s="103" t="s">
        <v>1960</v>
      </c>
      <c r="L96" s="103"/>
      <c r="M96" s="103"/>
      <c r="N96" s="103"/>
      <c r="O96" s="103"/>
      <c r="P96" s="103"/>
      <c r="Q96" s="103"/>
      <c r="R96" s="103"/>
      <c r="S96" s="103"/>
      <c r="T96" s="103"/>
      <c r="U96" s="103"/>
      <c r="V96" s="103"/>
      <c r="W96" s="103"/>
      <c r="X96" s="103"/>
      <c r="Y96" s="103"/>
      <c r="Z96" s="103"/>
      <c r="AA96" s="103"/>
    </row>
    <row r="97" spans="1:27" ht="14.5">
      <c r="A97" s="187" t="s">
        <v>217</v>
      </c>
      <c r="B97" s="103" t="s">
        <v>3285</v>
      </c>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row>
    <row r="98" spans="1:27" ht="14.5">
      <c r="A98" s="187" t="s">
        <v>81</v>
      </c>
      <c r="B98" s="103" t="s">
        <v>2870</v>
      </c>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row>
    <row r="99" spans="1:27" ht="14.5">
      <c r="A99" s="187" t="s">
        <v>223</v>
      </c>
      <c r="B99" s="103" t="s">
        <v>3286</v>
      </c>
      <c r="C99" s="103"/>
      <c r="D99" s="103"/>
      <c r="E99" s="103"/>
      <c r="F99" s="103" t="s">
        <v>56</v>
      </c>
      <c r="G99" s="103" t="s">
        <v>56</v>
      </c>
      <c r="H99" s="103" t="s">
        <v>3149</v>
      </c>
      <c r="I99" s="103" t="s">
        <v>2576</v>
      </c>
      <c r="J99" s="103" t="s">
        <v>2576</v>
      </c>
      <c r="K99" s="103" t="s">
        <v>2576</v>
      </c>
      <c r="L99" s="103"/>
      <c r="M99" s="103"/>
      <c r="N99" s="103"/>
      <c r="O99" s="103"/>
      <c r="P99" s="103"/>
      <c r="Q99" s="103"/>
      <c r="R99" s="103"/>
      <c r="S99" s="103"/>
      <c r="T99" s="103"/>
      <c r="U99" s="103"/>
      <c r="V99" s="103"/>
      <c r="W99" s="103"/>
      <c r="X99" s="103"/>
      <c r="Y99" s="103"/>
      <c r="Z99" s="103"/>
      <c r="AA99" s="103"/>
    </row>
    <row r="100" spans="1:27" ht="14.5">
      <c r="A100" s="187" t="s">
        <v>225</v>
      </c>
      <c r="B100" s="103" t="s">
        <v>3146</v>
      </c>
      <c r="C100" s="103">
        <v>0</v>
      </c>
      <c r="D100" s="103" t="s">
        <v>3146</v>
      </c>
      <c r="E100" s="103" t="s">
        <v>3287</v>
      </c>
      <c r="F100" s="103" t="s">
        <v>56</v>
      </c>
      <c r="G100" s="103" t="s">
        <v>56</v>
      </c>
      <c r="H100" s="103" t="s">
        <v>3149</v>
      </c>
      <c r="I100" s="103" t="s">
        <v>2576</v>
      </c>
      <c r="J100" s="103" t="s">
        <v>3288</v>
      </c>
      <c r="K100" s="103"/>
      <c r="L100" s="103"/>
      <c r="M100" s="103" t="s">
        <v>3289</v>
      </c>
      <c r="N100" s="103"/>
      <c r="O100" s="103"/>
      <c r="P100" s="103"/>
      <c r="Q100" s="103"/>
      <c r="R100" s="103"/>
      <c r="S100" s="103"/>
      <c r="T100" s="103"/>
      <c r="U100" s="103"/>
      <c r="V100" s="103"/>
      <c r="W100" s="103"/>
      <c r="X100" s="103"/>
      <c r="Y100" s="103"/>
      <c r="Z100" s="103"/>
      <c r="AA100" s="103"/>
    </row>
    <row r="101" spans="1:27" ht="14.5">
      <c r="A101" s="187" t="s">
        <v>226</v>
      </c>
      <c r="B101" s="103" t="s">
        <v>3290</v>
      </c>
      <c r="C101" s="103" t="s">
        <v>3203</v>
      </c>
      <c r="D101" s="103" t="s">
        <v>3290</v>
      </c>
      <c r="E101" s="103" t="s">
        <v>3205</v>
      </c>
      <c r="F101" s="103" t="s">
        <v>56</v>
      </c>
      <c r="G101" s="103" t="s">
        <v>3291</v>
      </c>
      <c r="H101" s="103" t="s">
        <v>3149</v>
      </c>
      <c r="I101" s="103" t="s">
        <v>2576</v>
      </c>
      <c r="J101" s="103" t="s">
        <v>2576</v>
      </c>
      <c r="K101" s="103" t="s">
        <v>2576</v>
      </c>
      <c r="L101" s="103"/>
      <c r="M101" s="103"/>
      <c r="N101" s="103"/>
      <c r="O101" s="103"/>
      <c r="P101" s="103"/>
      <c r="Q101" s="103"/>
      <c r="R101" s="103"/>
      <c r="S101" s="103"/>
      <c r="T101" s="103"/>
      <c r="U101" s="103"/>
      <c r="V101" s="103"/>
      <c r="W101" s="103"/>
      <c r="X101" s="103"/>
      <c r="Y101" s="103"/>
      <c r="Z101" s="103"/>
      <c r="AA101" s="103"/>
    </row>
    <row r="102" spans="1:27" ht="14.5">
      <c r="A102" s="187" t="s">
        <v>230</v>
      </c>
      <c r="B102" s="103" t="s">
        <v>3292</v>
      </c>
      <c r="C102" s="103" t="s">
        <v>3154</v>
      </c>
      <c r="D102" s="103" t="s">
        <v>3292</v>
      </c>
      <c r="E102" s="103" t="s">
        <v>3203</v>
      </c>
      <c r="F102" s="103" t="s">
        <v>56</v>
      </c>
      <c r="G102" s="103" t="s">
        <v>56</v>
      </c>
      <c r="H102" s="103" t="s">
        <v>3149</v>
      </c>
      <c r="I102" s="103" t="s">
        <v>2576</v>
      </c>
      <c r="J102" s="103" t="s">
        <v>3293</v>
      </c>
      <c r="K102" s="103" t="s">
        <v>3294</v>
      </c>
      <c r="L102" s="103"/>
      <c r="M102" s="103"/>
      <c r="N102" s="103"/>
      <c r="O102" s="103"/>
      <c r="P102" s="103"/>
      <c r="Q102" s="103"/>
      <c r="R102" s="103"/>
      <c r="S102" s="103"/>
      <c r="T102" s="103"/>
      <c r="U102" s="103"/>
      <c r="V102" s="103"/>
      <c r="W102" s="103"/>
      <c r="X102" s="103"/>
      <c r="Y102" s="103"/>
      <c r="Z102" s="103"/>
      <c r="AA102" s="103"/>
    </row>
    <row r="103" spans="1:27" ht="14.5">
      <c r="A103" s="187" t="s">
        <v>233</v>
      </c>
      <c r="B103" s="103" t="s">
        <v>3146</v>
      </c>
      <c r="C103" s="103" t="s">
        <v>3203</v>
      </c>
      <c r="D103" s="103" t="s">
        <v>3146</v>
      </c>
      <c r="E103" s="103" t="s">
        <v>3295</v>
      </c>
      <c r="F103" s="103" t="s">
        <v>56</v>
      </c>
      <c r="G103" s="103" t="s">
        <v>56</v>
      </c>
      <c r="H103" s="103" t="s">
        <v>3149</v>
      </c>
      <c r="I103" s="103" t="s">
        <v>2576</v>
      </c>
      <c r="J103" s="103" t="s">
        <v>1960</v>
      </c>
      <c r="K103" s="103" t="s">
        <v>2357</v>
      </c>
      <c r="L103" s="103" t="s">
        <v>1960</v>
      </c>
      <c r="M103" s="103" t="s">
        <v>3296</v>
      </c>
      <c r="N103" s="103"/>
      <c r="O103" s="103"/>
      <c r="P103" s="103"/>
      <c r="Q103" s="103"/>
      <c r="R103" s="103"/>
      <c r="S103" s="103"/>
      <c r="T103" s="103"/>
      <c r="U103" s="103"/>
      <c r="V103" s="103"/>
      <c r="W103" s="103"/>
      <c r="X103" s="103"/>
      <c r="Y103" s="103"/>
      <c r="Z103" s="103"/>
      <c r="AA103" s="103"/>
    </row>
    <row r="104" spans="1:27" ht="14.5">
      <c r="A104" s="19" t="s">
        <v>235</v>
      </c>
      <c r="B104" s="103" t="s">
        <v>3220</v>
      </c>
      <c r="C104" s="103"/>
      <c r="D104" s="103"/>
      <c r="E104" s="103"/>
      <c r="F104" s="103" t="s">
        <v>56</v>
      </c>
      <c r="G104" s="103" t="s">
        <v>56</v>
      </c>
      <c r="H104" s="103" t="s">
        <v>3149</v>
      </c>
      <c r="I104" s="103" t="s">
        <v>2576</v>
      </c>
      <c r="J104" s="103" t="s">
        <v>2576</v>
      </c>
      <c r="K104" s="103" t="s">
        <v>2576</v>
      </c>
      <c r="L104" s="103"/>
      <c r="M104" s="103"/>
      <c r="N104" s="103"/>
      <c r="O104" s="103"/>
      <c r="P104" s="103"/>
      <c r="Q104" s="103"/>
      <c r="R104" s="103"/>
      <c r="S104" s="103"/>
      <c r="T104" s="103"/>
      <c r="U104" s="103"/>
      <c r="V104" s="103"/>
      <c r="W104" s="103"/>
      <c r="X104" s="103"/>
      <c r="Y104" s="103"/>
      <c r="Z104" s="103"/>
      <c r="AA104" s="103"/>
    </row>
    <row r="105" spans="1:27" ht="14.5">
      <c r="A105" s="187"/>
      <c r="B105" s="103" t="s">
        <v>3297</v>
      </c>
      <c r="C105" s="103" t="s">
        <v>3246</v>
      </c>
      <c r="D105" s="103" t="s">
        <v>3179</v>
      </c>
      <c r="E105" s="103" t="s">
        <v>3187</v>
      </c>
      <c r="F105" s="103" t="s">
        <v>56</v>
      </c>
      <c r="G105" s="103" t="s">
        <v>56</v>
      </c>
      <c r="H105" s="103" t="s">
        <v>3149</v>
      </c>
      <c r="I105" s="103" t="s">
        <v>2576</v>
      </c>
      <c r="J105" s="103" t="s">
        <v>2576</v>
      </c>
      <c r="K105" s="103" t="s">
        <v>2576</v>
      </c>
      <c r="L105" s="103" t="s">
        <v>3298</v>
      </c>
      <c r="M105" s="103"/>
      <c r="N105" s="103"/>
      <c r="O105" s="103"/>
      <c r="P105" s="103"/>
      <c r="Q105" s="103"/>
      <c r="R105" s="103"/>
      <c r="S105" s="103"/>
      <c r="T105" s="103"/>
      <c r="U105" s="103"/>
      <c r="V105" s="103"/>
      <c r="W105" s="103"/>
      <c r="X105" s="103"/>
      <c r="Y105" s="103"/>
      <c r="Z105" s="103"/>
      <c r="AA105" s="103"/>
    </row>
    <row r="106" spans="1:27" ht="14.5">
      <c r="A106" s="187"/>
      <c r="B106" s="103" t="s">
        <v>3299</v>
      </c>
      <c r="C106" s="103" t="s">
        <v>3246</v>
      </c>
      <c r="D106" s="103" t="s">
        <v>3300</v>
      </c>
      <c r="E106" s="103"/>
      <c r="F106" s="103" t="s">
        <v>56</v>
      </c>
      <c r="G106" s="103" t="s">
        <v>56</v>
      </c>
      <c r="H106" s="103" t="s">
        <v>3149</v>
      </c>
      <c r="I106" s="103" t="s">
        <v>2576</v>
      </c>
      <c r="J106" s="103" t="s">
        <v>2576</v>
      </c>
      <c r="K106" s="103" t="s">
        <v>2576</v>
      </c>
      <c r="L106" s="103"/>
      <c r="M106" s="103"/>
      <c r="N106" s="103"/>
      <c r="O106" s="103"/>
      <c r="P106" s="103"/>
      <c r="Q106" s="103"/>
      <c r="R106" s="103"/>
      <c r="S106" s="103"/>
      <c r="T106" s="103"/>
      <c r="U106" s="103"/>
      <c r="V106" s="103"/>
      <c r="W106" s="103"/>
      <c r="X106" s="103"/>
      <c r="Y106" s="103"/>
      <c r="Z106" s="103"/>
      <c r="AA106" s="103"/>
    </row>
    <row r="107" spans="1:27" ht="14.5">
      <c r="A107" s="187" t="s">
        <v>238</v>
      </c>
      <c r="B107" s="103" t="s">
        <v>3146</v>
      </c>
      <c r="C107" s="103" t="s">
        <v>3273</v>
      </c>
      <c r="D107" s="103"/>
      <c r="E107" s="103"/>
      <c r="F107" s="103" t="s">
        <v>56</v>
      </c>
      <c r="G107" s="103" t="s">
        <v>56</v>
      </c>
      <c r="H107" s="103" t="s">
        <v>3149</v>
      </c>
      <c r="I107" s="103" t="s">
        <v>2576</v>
      </c>
      <c r="J107" s="103" t="s">
        <v>2576</v>
      </c>
      <c r="K107" s="103" t="s">
        <v>2576</v>
      </c>
      <c r="L107" s="103"/>
      <c r="M107" s="103"/>
      <c r="N107" s="103"/>
      <c r="O107" s="103"/>
      <c r="P107" s="103"/>
      <c r="Q107" s="103"/>
      <c r="R107" s="103"/>
      <c r="S107" s="103"/>
      <c r="T107" s="103"/>
      <c r="U107" s="103"/>
      <c r="V107" s="103"/>
      <c r="W107" s="103"/>
      <c r="X107" s="103"/>
      <c r="Y107" s="103"/>
      <c r="Z107" s="103"/>
      <c r="AA107" s="103"/>
    </row>
    <row r="108" spans="1:27" ht="14.5">
      <c r="A108" s="187" t="s">
        <v>240</v>
      </c>
      <c r="B108" s="103" t="s">
        <v>3146</v>
      </c>
      <c r="C108" s="103" t="s">
        <v>3246</v>
      </c>
      <c r="D108" s="103"/>
      <c r="E108" s="103"/>
      <c r="F108" s="103" t="s">
        <v>56</v>
      </c>
      <c r="G108" s="103" t="s">
        <v>56</v>
      </c>
      <c r="H108" s="103" t="s">
        <v>3149</v>
      </c>
      <c r="I108" s="103" t="s">
        <v>3146</v>
      </c>
      <c r="J108" s="103" t="s">
        <v>2576</v>
      </c>
      <c r="K108" s="103" t="s">
        <v>2576</v>
      </c>
      <c r="L108" s="103" t="s">
        <v>1924</v>
      </c>
      <c r="M108" s="103"/>
      <c r="N108" s="103"/>
      <c r="O108" s="103"/>
      <c r="P108" s="103"/>
      <c r="Q108" s="103"/>
      <c r="R108" s="103"/>
      <c r="S108" s="103"/>
      <c r="T108" s="103"/>
      <c r="U108" s="103"/>
      <c r="V108" s="103"/>
      <c r="W108" s="103"/>
      <c r="X108" s="103"/>
      <c r="Y108" s="103"/>
      <c r="Z108" s="103"/>
      <c r="AA108" s="103"/>
    </row>
    <row r="109" spans="1:27" ht="14.5">
      <c r="A109" s="187" t="s">
        <v>213</v>
      </c>
      <c r="B109" s="103" t="s">
        <v>3146</v>
      </c>
      <c r="C109" s="103" t="s">
        <v>3147</v>
      </c>
      <c r="D109" s="103" t="s">
        <v>3301</v>
      </c>
      <c r="E109" s="103" t="s">
        <v>3302</v>
      </c>
      <c r="F109" s="103" t="s">
        <v>56</v>
      </c>
      <c r="G109" s="103" t="s">
        <v>56</v>
      </c>
      <c r="H109" s="103" t="s">
        <v>3149</v>
      </c>
      <c r="I109" s="103" t="s">
        <v>2576</v>
      </c>
      <c r="J109" s="103" t="s">
        <v>2576</v>
      </c>
      <c r="K109" s="103" t="s">
        <v>2357</v>
      </c>
      <c r="L109" s="103" t="s">
        <v>1960</v>
      </c>
      <c r="M109" s="103"/>
      <c r="N109" s="103"/>
      <c r="O109" s="103"/>
      <c r="P109" s="103"/>
      <c r="Q109" s="103"/>
      <c r="R109" s="103"/>
      <c r="S109" s="103"/>
      <c r="T109" s="103"/>
      <c r="U109" s="103"/>
      <c r="V109" s="103"/>
      <c r="W109" s="103"/>
      <c r="X109" s="103"/>
      <c r="Y109" s="103"/>
      <c r="Z109" s="103"/>
      <c r="AA109" s="103"/>
    </row>
    <row r="110" spans="1:27" ht="14.5">
      <c r="A110" s="103"/>
      <c r="B110" s="103" t="s">
        <v>3146</v>
      </c>
      <c r="C110" s="103" t="s">
        <v>3147</v>
      </c>
      <c r="D110" s="103" t="s">
        <v>3146</v>
      </c>
      <c r="E110" s="103" t="s">
        <v>3302</v>
      </c>
      <c r="F110" s="103" t="s">
        <v>56</v>
      </c>
      <c r="G110" s="103" t="s">
        <v>56</v>
      </c>
      <c r="H110" s="103" t="s">
        <v>3149</v>
      </c>
      <c r="I110" s="103" t="s">
        <v>2576</v>
      </c>
      <c r="J110" s="103" t="s">
        <v>2576</v>
      </c>
      <c r="K110" s="103" t="s">
        <v>1960</v>
      </c>
      <c r="L110" s="103" t="s">
        <v>1960</v>
      </c>
      <c r="M110" s="103"/>
      <c r="N110" s="103"/>
      <c r="O110" s="103"/>
      <c r="P110" s="103"/>
      <c r="Q110" s="103"/>
      <c r="R110" s="103"/>
      <c r="S110" s="103"/>
      <c r="T110" s="103"/>
      <c r="U110" s="103"/>
      <c r="V110" s="103"/>
      <c r="W110" s="103"/>
      <c r="X110" s="103"/>
      <c r="Y110" s="103"/>
      <c r="Z110" s="103"/>
      <c r="AA110" s="103"/>
    </row>
    <row r="111" spans="1:27" ht="14.5">
      <c r="A111" s="187" t="s">
        <v>242</v>
      </c>
      <c r="B111" s="103" t="s">
        <v>3146</v>
      </c>
      <c r="C111" s="103" t="s">
        <v>3147</v>
      </c>
      <c r="D111" s="103" t="s">
        <v>3146</v>
      </c>
      <c r="E111" s="103" t="s">
        <v>3175</v>
      </c>
      <c r="F111" s="103" t="s">
        <v>56</v>
      </c>
      <c r="G111" s="103" t="s">
        <v>56</v>
      </c>
      <c r="H111" s="103" t="s">
        <v>3149</v>
      </c>
      <c r="I111" s="103" t="s">
        <v>2576</v>
      </c>
      <c r="J111" s="103" t="s">
        <v>2576</v>
      </c>
      <c r="K111" s="103" t="s">
        <v>2576</v>
      </c>
      <c r="L111" s="103"/>
      <c r="M111" s="103"/>
      <c r="N111" s="103"/>
      <c r="O111" s="103"/>
      <c r="P111" s="103"/>
      <c r="Q111" s="103"/>
      <c r="R111" s="103"/>
      <c r="S111" s="103"/>
      <c r="T111" s="103"/>
      <c r="U111" s="103"/>
      <c r="V111" s="103"/>
      <c r="W111" s="103"/>
      <c r="X111" s="103"/>
      <c r="Y111" s="103"/>
      <c r="Z111" s="103"/>
      <c r="AA111" s="103"/>
    </row>
    <row r="112" spans="1:27" ht="14.5">
      <c r="A112" s="187" t="s">
        <v>244</v>
      </c>
      <c r="B112" s="103" t="s">
        <v>2576</v>
      </c>
      <c r="C112" s="103"/>
      <c r="D112" s="103"/>
      <c r="E112" s="103"/>
      <c r="F112" s="103" t="s">
        <v>56</v>
      </c>
      <c r="G112" s="103" t="s">
        <v>56</v>
      </c>
      <c r="H112" s="103" t="s">
        <v>3149</v>
      </c>
      <c r="I112" s="103" t="s">
        <v>2576</v>
      </c>
      <c r="J112" s="103" t="s">
        <v>2576</v>
      </c>
      <c r="K112" s="103" t="s">
        <v>2576</v>
      </c>
      <c r="L112" s="103"/>
      <c r="M112" s="103"/>
      <c r="N112" s="103"/>
      <c r="O112" s="103"/>
      <c r="P112" s="103"/>
      <c r="Q112" s="103"/>
      <c r="R112" s="103"/>
      <c r="S112" s="103"/>
      <c r="T112" s="103"/>
      <c r="U112" s="103"/>
      <c r="V112" s="103"/>
      <c r="W112" s="103"/>
      <c r="X112" s="103"/>
      <c r="Y112" s="103"/>
      <c r="Z112" s="103"/>
      <c r="AA112" s="103"/>
    </row>
    <row r="113" spans="1:27" ht="14.5">
      <c r="A113" s="187" t="s">
        <v>246</v>
      </c>
      <c r="B113" s="103" t="s">
        <v>3191</v>
      </c>
      <c r="C113" s="103"/>
      <c r="D113" s="103"/>
      <c r="E113" s="103"/>
      <c r="F113" s="103" t="s">
        <v>56</v>
      </c>
      <c r="G113" s="103" t="s">
        <v>56</v>
      </c>
      <c r="H113" s="103" t="s">
        <v>3149</v>
      </c>
      <c r="I113" s="103" t="s">
        <v>2576</v>
      </c>
      <c r="J113" s="103" t="s">
        <v>2576</v>
      </c>
      <c r="K113" s="103" t="s">
        <v>2576</v>
      </c>
      <c r="L113" s="103"/>
      <c r="M113" s="103" t="s">
        <v>3303</v>
      </c>
      <c r="N113" s="103"/>
      <c r="O113" s="103"/>
      <c r="P113" s="103"/>
      <c r="Q113" s="103"/>
      <c r="R113" s="103"/>
      <c r="S113" s="103"/>
      <c r="T113" s="103"/>
      <c r="U113" s="103"/>
      <c r="V113" s="103"/>
      <c r="W113" s="103"/>
      <c r="X113" s="103"/>
      <c r="Y113" s="103"/>
      <c r="Z113" s="103"/>
      <c r="AA113" s="103"/>
    </row>
    <row r="114" spans="1:27" ht="14.5">
      <c r="A114" s="187" t="s">
        <v>249</v>
      </c>
      <c r="B114" s="103" t="s">
        <v>3151</v>
      </c>
      <c r="C114" s="103" t="s">
        <v>3203</v>
      </c>
      <c r="D114" s="103" t="s">
        <v>3151</v>
      </c>
      <c r="E114" s="103" t="s">
        <v>3304</v>
      </c>
      <c r="F114" s="103" t="s">
        <v>3305</v>
      </c>
      <c r="G114" s="103" t="s">
        <v>56</v>
      </c>
      <c r="H114" s="103" t="s">
        <v>3149</v>
      </c>
      <c r="I114" s="103" t="s">
        <v>2576</v>
      </c>
      <c r="J114" s="103" t="s">
        <v>2576</v>
      </c>
      <c r="K114" s="103" t="s">
        <v>2576</v>
      </c>
      <c r="L114" s="103"/>
      <c r="M114" s="103"/>
      <c r="N114" s="103"/>
      <c r="O114" s="103"/>
      <c r="P114" s="103"/>
      <c r="Q114" s="103"/>
      <c r="R114" s="103"/>
      <c r="S114" s="103"/>
      <c r="T114" s="103"/>
      <c r="U114" s="103"/>
      <c r="V114" s="103"/>
      <c r="W114" s="103"/>
      <c r="X114" s="103"/>
      <c r="Y114" s="103"/>
      <c r="Z114" s="103"/>
      <c r="AA114" s="103"/>
    </row>
    <row r="115" spans="1:27" ht="14.5">
      <c r="A115" s="187" t="s">
        <v>251</v>
      </c>
      <c r="B115" s="103" t="s">
        <v>2576</v>
      </c>
      <c r="C115" s="103" t="s">
        <v>2576</v>
      </c>
      <c r="D115" s="103" t="s">
        <v>2576</v>
      </c>
      <c r="E115" s="103" t="s">
        <v>2576</v>
      </c>
      <c r="F115" s="103" t="s">
        <v>2576</v>
      </c>
      <c r="G115" s="103" t="s">
        <v>2576</v>
      </c>
      <c r="H115" s="103" t="s">
        <v>2576</v>
      </c>
      <c r="I115" s="103" t="s">
        <v>2576</v>
      </c>
      <c r="J115" s="103" t="s">
        <v>2576</v>
      </c>
      <c r="K115" s="103" t="s">
        <v>2576</v>
      </c>
      <c r="L115" s="103" t="s">
        <v>2576</v>
      </c>
      <c r="M115" s="103" t="s">
        <v>2576</v>
      </c>
      <c r="N115" s="103"/>
      <c r="O115" s="103"/>
      <c r="P115" s="103"/>
      <c r="Q115" s="103"/>
      <c r="R115" s="103"/>
      <c r="S115" s="103"/>
      <c r="T115" s="103"/>
      <c r="U115" s="103"/>
      <c r="V115" s="103"/>
      <c r="W115" s="103"/>
      <c r="X115" s="103"/>
      <c r="Y115" s="103"/>
      <c r="Z115" s="103"/>
      <c r="AA115" s="103"/>
    </row>
    <row r="116" spans="1:27" ht="14.5">
      <c r="A116" s="187" t="s">
        <v>253</v>
      </c>
      <c r="B116" s="103" t="s">
        <v>3146</v>
      </c>
      <c r="C116" s="103" t="s">
        <v>3203</v>
      </c>
      <c r="D116" s="103" t="s">
        <v>3146</v>
      </c>
      <c r="E116" s="103" t="s">
        <v>3306</v>
      </c>
      <c r="F116" s="103" t="s">
        <v>3307</v>
      </c>
      <c r="G116" s="103" t="s">
        <v>3307</v>
      </c>
      <c r="H116" s="103" t="s">
        <v>2576</v>
      </c>
      <c r="I116" s="103"/>
      <c r="J116" s="103"/>
      <c r="K116" s="103"/>
      <c r="L116" s="103"/>
      <c r="M116" s="103" t="s">
        <v>3308</v>
      </c>
      <c r="N116" s="103"/>
      <c r="O116" s="103"/>
      <c r="P116" s="103"/>
      <c r="Q116" s="103"/>
      <c r="R116" s="103"/>
      <c r="S116" s="103"/>
      <c r="T116" s="103"/>
      <c r="U116" s="103"/>
      <c r="V116" s="103"/>
      <c r="W116" s="103"/>
      <c r="X116" s="103"/>
      <c r="Y116" s="103"/>
      <c r="Z116" s="103"/>
      <c r="AA116" s="103"/>
    </row>
    <row r="117" spans="1:27" ht="14.5">
      <c r="A117" s="187" t="s">
        <v>255</v>
      </c>
      <c r="B117" s="103" t="s">
        <v>2576</v>
      </c>
      <c r="C117" s="103" t="s">
        <v>2576</v>
      </c>
      <c r="D117" s="103" t="s">
        <v>2576</v>
      </c>
      <c r="E117" s="103" t="s">
        <v>2576</v>
      </c>
      <c r="F117" s="103" t="s">
        <v>2576</v>
      </c>
      <c r="G117" s="103" t="s">
        <v>2576</v>
      </c>
      <c r="H117" s="103" t="s">
        <v>2576</v>
      </c>
      <c r="I117" s="103" t="s">
        <v>2576</v>
      </c>
      <c r="J117" s="103" t="s">
        <v>2576</v>
      </c>
      <c r="K117" s="103" t="s">
        <v>2576</v>
      </c>
      <c r="L117" s="103" t="s">
        <v>2576</v>
      </c>
      <c r="M117" s="103" t="s">
        <v>2576</v>
      </c>
      <c r="N117" s="103"/>
      <c r="O117" s="103"/>
      <c r="P117" s="103"/>
      <c r="Q117" s="103"/>
      <c r="R117" s="103"/>
      <c r="S117" s="103"/>
      <c r="T117" s="103"/>
      <c r="U117" s="103"/>
      <c r="V117" s="103"/>
      <c r="W117" s="103"/>
      <c r="X117" s="103"/>
      <c r="Y117" s="103"/>
      <c r="Z117" s="103"/>
      <c r="AA117" s="103"/>
    </row>
    <row r="118" spans="1:27" ht="14.5">
      <c r="A118" s="187" t="s">
        <v>257</v>
      </c>
      <c r="B118" s="103" t="s">
        <v>3297</v>
      </c>
      <c r="C118" s="103" t="s">
        <v>3203</v>
      </c>
      <c r="D118" s="103" t="s">
        <v>3171</v>
      </c>
      <c r="E118" s="103" t="s">
        <v>3205</v>
      </c>
      <c r="F118" s="103" t="s">
        <v>56</v>
      </c>
      <c r="G118" s="103" t="s">
        <v>56</v>
      </c>
      <c r="H118" s="103" t="s">
        <v>3149</v>
      </c>
      <c r="I118" s="103" t="s">
        <v>2576</v>
      </c>
      <c r="J118" s="103" t="s">
        <v>2576</v>
      </c>
      <c r="K118" s="103" t="s">
        <v>2576</v>
      </c>
      <c r="L118" s="103" t="s">
        <v>1960</v>
      </c>
      <c r="M118" s="103" t="s">
        <v>2576</v>
      </c>
      <c r="N118" s="103"/>
      <c r="O118" s="103"/>
      <c r="P118" s="103"/>
      <c r="Q118" s="103"/>
      <c r="R118" s="103"/>
      <c r="S118" s="103"/>
      <c r="T118" s="103"/>
      <c r="U118" s="103"/>
      <c r="V118" s="103"/>
      <c r="W118" s="103"/>
      <c r="X118" s="103"/>
      <c r="Y118" s="103"/>
      <c r="Z118" s="103"/>
      <c r="AA118" s="103"/>
    </row>
    <row r="119" spans="1:27" ht="14.5">
      <c r="A119" s="187"/>
      <c r="B119" s="103" t="s">
        <v>3309</v>
      </c>
      <c r="C119" s="103"/>
      <c r="D119" s="103"/>
      <c r="E119" s="103"/>
      <c r="F119" s="103" t="s">
        <v>56</v>
      </c>
      <c r="G119" s="103" t="s">
        <v>56</v>
      </c>
      <c r="H119" s="103" t="s">
        <v>3149</v>
      </c>
      <c r="I119" s="103" t="s">
        <v>2576</v>
      </c>
      <c r="J119" s="103" t="s">
        <v>2576</v>
      </c>
      <c r="K119" s="103" t="s">
        <v>2576</v>
      </c>
      <c r="L119" s="103"/>
      <c r="M119" s="103"/>
      <c r="N119" s="103"/>
      <c r="O119" s="103"/>
      <c r="P119" s="103"/>
      <c r="Q119" s="103"/>
      <c r="R119" s="103"/>
      <c r="S119" s="103"/>
      <c r="T119" s="103"/>
      <c r="U119" s="103"/>
      <c r="V119" s="103"/>
      <c r="W119" s="103"/>
      <c r="X119" s="103"/>
      <c r="Y119" s="103"/>
      <c r="Z119" s="103"/>
      <c r="AA119" s="103"/>
    </row>
    <row r="120" spans="1:27" ht="14.5">
      <c r="A120" s="187" t="s">
        <v>261</v>
      </c>
      <c r="B120" s="103" t="s">
        <v>3146</v>
      </c>
      <c r="C120" s="103" t="s">
        <v>3175</v>
      </c>
      <c r="D120" s="103" t="s">
        <v>3146</v>
      </c>
      <c r="E120" s="103" t="s">
        <v>3167</v>
      </c>
      <c r="F120" s="103" t="s">
        <v>56</v>
      </c>
      <c r="G120" s="103" t="s">
        <v>56</v>
      </c>
      <c r="H120" s="103" t="s">
        <v>3149</v>
      </c>
      <c r="I120" s="103" t="s">
        <v>2576</v>
      </c>
      <c r="J120" s="103" t="s">
        <v>2576</v>
      </c>
      <c r="K120" s="103" t="s">
        <v>2576</v>
      </c>
      <c r="L120" s="103"/>
      <c r="M120" s="103"/>
      <c r="N120" s="103"/>
      <c r="O120" s="103"/>
      <c r="P120" s="103"/>
      <c r="Q120" s="103"/>
      <c r="R120" s="103"/>
      <c r="S120" s="103"/>
      <c r="T120" s="103"/>
      <c r="U120" s="103"/>
      <c r="V120" s="103"/>
      <c r="W120" s="103"/>
      <c r="X120" s="103"/>
      <c r="Y120" s="103"/>
      <c r="Z120" s="103"/>
      <c r="AA120" s="103"/>
    </row>
    <row r="121" spans="1:27" ht="14.5">
      <c r="A121" s="187"/>
      <c r="B121" s="103" t="s">
        <v>3146</v>
      </c>
      <c r="C121" s="103" t="s">
        <v>3147</v>
      </c>
      <c r="D121" s="103" t="s">
        <v>3146</v>
      </c>
      <c r="E121" s="103" t="s">
        <v>3273</v>
      </c>
      <c r="F121" s="103" t="s">
        <v>56</v>
      </c>
      <c r="G121" s="103" t="s">
        <v>56</v>
      </c>
      <c r="H121" s="103" t="s">
        <v>3149</v>
      </c>
      <c r="I121" s="103" t="s">
        <v>2576</v>
      </c>
      <c r="J121" s="103" t="s">
        <v>2576</v>
      </c>
      <c r="K121" s="103" t="s">
        <v>2576</v>
      </c>
      <c r="L121" s="103"/>
      <c r="M121" s="103"/>
      <c r="N121" s="103"/>
      <c r="O121" s="103"/>
      <c r="P121" s="103"/>
      <c r="Q121" s="103"/>
      <c r="R121" s="103"/>
      <c r="S121" s="103"/>
      <c r="T121" s="103"/>
      <c r="U121" s="103"/>
      <c r="V121" s="103"/>
      <c r="W121" s="103"/>
      <c r="X121" s="103"/>
      <c r="Y121" s="103"/>
      <c r="Z121" s="103"/>
      <c r="AA121" s="103"/>
    </row>
    <row r="122" spans="1:27" ht="14.5">
      <c r="A122" s="187"/>
      <c r="B122" s="103" t="s">
        <v>3146</v>
      </c>
      <c r="C122" s="103" t="s">
        <v>3147</v>
      </c>
      <c r="D122" s="103" t="s">
        <v>3146</v>
      </c>
      <c r="E122" s="103" t="s">
        <v>3216</v>
      </c>
      <c r="F122" s="103" t="s">
        <v>56</v>
      </c>
      <c r="G122" s="103" t="s">
        <v>56</v>
      </c>
      <c r="H122" s="103" t="s">
        <v>3149</v>
      </c>
      <c r="I122" s="103" t="s">
        <v>2576</v>
      </c>
      <c r="J122" s="103" t="s">
        <v>2576</v>
      </c>
      <c r="K122" s="103" t="s">
        <v>2576</v>
      </c>
      <c r="L122" s="103"/>
      <c r="M122" s="103"/>
      <c r="N122" s="103"/>
      <c r="O122" s="103"/>
      <c r="P122" s="103"/>
      <c r="Q122" s="103"/>
      <c r="R122" s="103"/>
      <c r="S122" s="103"/>
      <c r="T122" s="103"/>
      <c r="U122" s="103"/>
      <c r="V122" s="103"/>
      <c r="W122" s="103"/>
      <c r="X122" s="103"/>
      <c r="Y122" s="103"/>
      <c r="Z122" s="103"/>
      <c r="AA122" s="103"/>
    </row>
    <row r="123" spans="1:27" ht="14.5">
      <c r="A123" s="187"/>
      <c r="B123" s="103" t="s">
        <v>3146</v>
      </c>
      <c r="C123" s="103" t="s">
        <v>3147</v>
      </c>
      <c r="D123" s="103" t="s">
        <v>3146</v>
      </c>
      <c r="E123" s="103" t="s">
        <v>3310</v>
      </c>
      <c r="F123" s="103" t="s">
        <v>56</v>
      </c>
      <c r="G123" s="103" t="s">
        <v>56</v>
      </c>
      <c r="H123" s="103" t="s">
        <v>3149</v>
      </c>
      <c r="I123" s="103" t="s">
        <v>2576</v>
      </c>
      <c r="J123" s="103" t="s">
        <v>2576</v>
      </c>
      <c r="K123" s="103" t="s">
        <v>2576</v>
      </c>
      <c r="L123" s="103"/>
      <c r="M123" s="103"/>
      <c r="N123" s="103"/>
      <c r="O123" s="103"/>
      <c r="P123" s="103"/>
      <c r="Q123" s="103"/>
      <c r="R123" s="103"/>
      <c r="S123" s="103"/>
      <c r="T123" s="103"/>
      <c r="U123" s="103"/>
      <c r="V123" s="103"/>
      <c r="W123" s="103"/>
      <c r="X123" s="103"/>
      <c r="Y123" s="103"/>
      <c r="Z123" s="103"/>
      <c r="AA123" s="103"/>
    </row>
    <row r="124" spans="1:27" ht="14.5">
      <c r="A124" s="187"/>
      <c r="B124" s="103" t="s">
        <v>3146</v>
      </c>
      <c r="C124" s="103" t="s">
        <v>3147</v>
      </c>
      <c r="D124" s="103" t="s">
        <v>3146</v>
      </c>
      <c r="E124" s="103" t="s">
        <v>3216</v>
      </c>
      <c r="F124" s="103" t="s">
        <v>56</v>
      </c>
      <c r="G124" s="103" t="s">
        <v>56</v>
      </c>
      <c r="H124" s="103" t="s">
        <v>3149</v>
      </c>
      <c r="I124" s="103" t="s">
        <v>2576</v>
      </c>
      <c r="J124" s="103" t="s">
        <v>2576</v>
      </c>
      <c r="K124" s="103" t="s">
        <v>2576</v>
      </c>
      <c r="L124" s="103"/>
      <c r="M124" s="103"/>
      <c r="N124" s="103"/>
      <c r="O124" s="103"/>
      <c r="P124" s="103"/>
      <c r="Q124" s="103"/>
      <c r="R124" s="103"/>
      <c r="S124" s="103"/>
      <c r="T124" s="103"/>
      <c r="U124" s="103"/>
      <c r="V124" s="103"/>
      <c r="W124" s="103"/>
      <c r="X124" s="103"/>
      <c r="Y124" s="103"/>
      <c r="Z124" s="103"/>
      <c r="AA124" s="103"/>
    </row>
    <row r="125" spans="1:27" ht="14.5">
      <c r="A125" s="187"/>
      <c r="B125" s="103" t="s">
        <v>3146</v>
      </c>
      <c r="C125" s="103" t="s">
        <v>3216</v>
      </c>
      <c r="D125" s="103" t="s">
        <v>3146</v>
      </c>
      <c r="E125" s="103" t="s">
        <v>3167</v>
      </c>
      <c r="F125" s="103" t="s">
        <v>56</v>
      </c>
      <c r="G125" s="103" t="s">
        <v>56</v>
      </c>
      <c r="H125" s="103" t="s">
        <v>3149</v>
      </c>
      <c r="I125" s="103" t="s">
        <v>2576</v>
      </c>
      <c r="J125" s="103" t="s">
        <v>2576</v>
      </c>
      <c r="K125" s="103" t="s">
        <v>2576</v>
      </c>
      <c r="L125" s="103"/>
      <c r="M125" s="103"/>
      <c r="N125" s="103"/>
      <c r="O125" s="103"/>
      <c r="P125" s="103"/>
      <c r="Q125" s="103"/>
      <c r="R125" s="103"/>
      <c r="S125" s="103"/>
      <c r="T125" s="103"/>
      <c r="U125" s="103"/>
      <c r="V125" s="103"/>
      <c r="W125" s="103"/>
      <c r="X125" s="103"/>
      <c r="Y125" s="103"/>
      <c r="Z125" s="103"/>
      <c r="AA125" s="103"/>
    </row>
    <row r="126" spans="1:27" ht="14.5">
      <c r="A126" s="187"/>
      <c r="B126" s="103" t="s">
        <v>3146</v>
      </c>
      <c r="C126" s="103" t="s">
        <v>3175</v>
      </c>
      <c r="D126" s="103"/>
      <c r="E126" s="103"/>
      <c r="F126" s="103" t="s">
        <v>56</v>
      </c>
      <c r="G126" s="103" t="s">
        <v>56</v>
      </c>
      <c r="H126" s="103" t="s">
        <v>3149</v>
      </c>
      <c r="I126" s="103" t="s">
        <v>2576</v>
      </c>
      <c r="J126" s="103" t="s">
        <v>2576</v>
      </c>
      <c r="K126" s="103" t="s">
        <v>2576</v>
      </c>
      <c r="L126" s="103"/>
      <c r="M126" s="103"/>
      <c r="N126" s="103"/>
      <c r="O126" s="103"/>
      <c r="P126" s="103"/>
      <c r="Q126" s="103"/>
      <c r="R126" s="103"/>
      <c r="S126" s="103"/>
      <c r="T126" s="103"/>
      <c r="U126" s="103"/>
      <c r="V126" s="103"/>
      <c r="W126" s="103"/>
      <c r="X126" s="103"/>
      <c r="Y126" s="103"/>
      <c r="Z126" s="103"/>
      <c r="AA126" s="103"/>
    </row>
    <row r="127" spans="1:27" ht="14.5">
      <c r="A127" s="187"/>
      <c r="B127" s="103" t="s">
        <v>3146</v>
      </c>
      <c r="C127" s="103" t="s">
        <v>3175</v>
      </c>
      <c r="D127" s="103"/>
      <c r="E127" s="103"/>
      <c r="F127" s="103" t="s">
        <v>56</v>
      </c>
      <c r="G127" s="103" t="s">
        <v>56</v>
      </c>
      <c r="H127" s="103" t="s">
        <v>3149</v>
      </c>
      <c r="I127" s="103" t="s">
        <v>2576</v>
      </c>
      <c r="J127" s="103" t="s">
        <v>2576</v>
      </c>
      <c r="K127" s="103" t="s">
        <v>2576</v>
      </c>
      <c r="L127" s="103"/>
      <c r="M127" s="103"/>
      <c r="N127" s="103"/>
      <c r="O127" s="103"/>
      <c r="P127" s="103"/>
      <c r="Q127" s="103"/>
      <c r="R127" s="103"/>
      <c r="S127" s="103"/>
      <c r="T127" s="103"/>
      <c r="U127" s="103"/>
      <c r="V127" s="103"/>
      <c r="W127" s="103"/>
      <c r="X127" s="103"/>
      <c r="Y127" s="103"/>
      <c r="Z127" s="103"/>
      <c r="AA127" s="103"/>
    </row>
    <row r="128" spans="1:27" ht="14.5">
      <c r="A128" s="187"/>
      <c r="B128" s="103" t="s">
        <v>3146</v>
      </c>
      <c r="C128" s="103" t="s">
        <v>3147</v>
      </c>
      <c r="D128" s="103"/>
      <c r="E128" s="103"/>
      <c r="F128" s="103" t="s">
        <v>56</v>
      </c>
      <c r="G128" s="103" t="s">
        <v>56</v>
      </c>
      <c r="H128" s="103" t="s">
        <v>3149</v>
      </c>
      <c r="I128" s="103" t="s">
        <v>2576</v>
      </c>
      <c r="J128" s="103" t="s">
        <v>2576</v>
      </c>
      <c r="K128" s="103" t="s">
        <v>2576</v>
      </c>
      <c r="L128" s="103"/>
      <c r="M128" s="103"/>
      <c r="N128" s="103"/>
      <c r="O128" s="103"/>
      <c r="P128" s="103"/>
      <c r="Q128" s="103"/>
      <c r="R128" s="103"/>
      <c r="S128" s="103"/>
      <c r="T128" s="103"/>
      <c r="U128" s="103"/>
      <c r="V128" s="103"/>
      <c r="W128" s="103"/>
      <c r="X128" s="103"/>
      <c r="Y128" s="103"/>
      <c r="Z128" s="103"/>
      <c r="AA128" s="103"/>
    </row>
    <row r="129" spans="1:27" ht="14.5">
      <c r="A129" s="187"/>
      <c r="B129" s="103" t="s">
        <v>3146</v>
      </c>
      <c r="C129" s="103" t="s">
        <v>3147</v>
      </c>
      <c r="D129" s="103"/>
      <c r="E129" s="103"/>
      <c r="F129" s="103" t="s">
        <v>56</v>
      </c>
      <c r="G129" s="103" t="s">
        <v>56</v>
      </c>
      <c r="H129" s="103" t="s">
        <v>3149</v>
      </c>
      <c r="I129" s="103" t="s">
        <v>2576</v>
      </c>
      <c r="J129" s="103" t="s">
        <v>2576</v>
      </c>
      <c r="K129" s="103" t="s">
        <v>2576</v>
      </c>
      <c r="L129" s="103"/>
      <c r="M129" s="103"/>
      <c r="N129" s="103"/>
      <c r="O129" s="103"/>
      <c r="P129" s="103"/>
      <c r="Q129" s="103"/>
      <c r="R129" s="103"/>
      <c r="S129" s="103"/>
      <c r="T129" s="103"/>
      <c r="U129" s="103"/>
      <c r="V129" s="103"/>
      <c r="W129" s="103"/>
      <c r="X129" s="103"/>
      <c r="Y129" s="103"/>
      <c r="Z129" s="103"/>
      <c r="AA129" s="103"/>
    </row>
    <row r="130" spans="1:27" ht="14.5">
      <c r="A130" s="187"/>
      <c r="B130" s="103" t="s">
        <v>3146</v>
      </c>
      <c r="C130" s="103" t="s">
        <v>3175</v>
      </c>
      <c r="D130" s="103"/>
      <c r="E130" s="103"/>
      <c r="F130" s="103" t="s">
        <v>56</v>
      </c>
      <c r="G130" s="103" t="s">
        <v>56</v>
      </c>
      <c r="H130" s="103" t="s">
        <v>3149</v>
      </c>
      <c r="I130" s="103" t="s">
        <v>2576</v>
      </c>
      <c r="J130" s="103" t="s">
        <v>2576</v>
      </c>
      <c r="K130" s="103" t="s">
        <v>2576</v>
      </c>
      <c r="L130" s="103"/>
      <c r="M130" s="103"/>
      <c r="N130" s="103"/>
      <c r="O130" s="103"/>
      <c r="P130" s="103"/>
      <c r="Q130" s="103"/>
      <c r="R130" s="103"/>
      <c r="S130" s="103"/>
      <c r="T130" s="103"/>
      <c r="U130" s="103"/>
      <c r="V130" s="103"/>
      <c r="W130" s="103"/>
      <c r="X130" s="103"/>
      <c r="Y130" s="103"/>
      <c r="Z130" s="103"/>
      <c r="AA130" s="103"/>
    </row>
    <row r="131" spans="1:27" ht="14.5">
      <c r="A131" s="187"/>
      <c r="B131" s="103" t="s">
        <v>3311</v>
      </c>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4.5">
      <c r="A132" s="187" t="s">
        <v>264</v>
      </c>
      <c r="B132" s="103" t="s">
        <v>3146</v>
      </c>
      <c r="C132" s="103" t="s">
        <v>3246</v>
      </c>
      <c r="D132" s="103"/>
      <c r="E132" s="103"/>
      <c r="F132" s="103" t="s">
        <v>56</v>
      </c>
      <c r="G132" s="103" t="s">
        <v>56</v>
      </c>
      <c r="H132" s="103" t="s">
        <v>3149</v>
      </c>
      <c r="I132" s="103" t="s">
        <v>2576</v>
      </c>
      <c r="J132" s="103" t="s">
        <v>2576</v>
      </c>
      <c r="K132" s="103" t="s">
        <v>2576</v>
      </c>
      <c r="L132" s="103"/>
      <c r="M132" s="103"/>
      <c r="N132" s="103"/>
      <c r="O132" s="103"/>
      <c r="P132" s="103"/>
      <c r="Q132" s="103"/>
      <c r="R132" s="103"/>
      <c r="S132" s="103"/>
      <c r="T132" s="103"/>
      <c r="U132" s="103"/>
      <c r="V132" s="103"/>
      <c r="W132" s="103"/>
      <c r="X132" s="103"/>
      <c r="Y132" s="103"/>
      <c r="Z132" s="103"/>
      <c r="AA132" s="103"/>
    </row>
    <row r="133" spans="1:27" ht="14.5">
      <c r="A133" s="187" t="s">
        <v>266</v>
      </c>
      <c r="B133" s="103" t="s">
        <v>2870</v>
      </c>
      <c r="C133" s="103"/>
      <c r="D133" s="103"/>
      <c r="E133" s="103"/>
      <c r="F133" s="103" t="s">
        <v>56</v>
      </c>
      <c r="G133" s="103" t="s">
        <v>56</v>
      </c>
      <c r="H133" s="103" t="s">
        <v>3149</v>
      </c>
      <c r="I133" s="103" t="s">
        <v>2576</v>
      </c>
      <c r="J133" s="103" t="s">
        <v>2576</v>
      </c>
      <c r="K133" s="103" t="s">
        <v>2576</v>
      </c>
      <c r="L133" s="103"/>
      <c r="M133" s="103"/>
      <c r="N133" s="103"/>
      <c r="O133" s="103"/>
      <c r="P133" s="103"/>
      <c r="Q133" s="103"/>
      <c r="R133" s="103"/>
      <c r="S133" s="103"/>
      <c r="T133" s="103"/>
      <c r="U133" s="103"/>
      <c r="V133" s="103"/>
      <c r="W133" s="103"/>
      <c r="X133" s="103"/>
      <c r="Y133" s="103"/>
      <c r="Z133" s="103"/>
      <c r="AA133" s="103"/>
    </row>
    <row r="134" spans="1:27" ht="14.5">
      <c r="A134" s="187" t="s">
        <v>268</v>
      </c>
      <c r="B134" s="103" t="s">
        <v>3146</v>
      </c>
      <c r="C134" s="103"/>
      <c r="D134" s="103"/>
      <c r="E134" s="103"/>
      <c r="F134" s="103" t="s">
        <v>56</v>
      </c>
      <c r="G134" s="103" t="s">
        <v>56</v>
      </c>
      <c r="H134" s="103" t="s">
        <v>3149</v>
      </c>
      <c r="I134" s="103" t="s">
        <v>2576</v>
      </c>
      <c r="J134" s="103" t="s">
        <v>2576</v>
      </c>
      <c r="K134" s="103" t="s">
        <v>2576</v>
      </c>
      <c r="L134" s="103"/>
      <c r="M134" s="103" t="s">
        <v>3312</v>
      </c>
      <c r="N134" s="103"/>
      <c r="O134" s="103"/>
      <c r="P134" s="103"/>
      <c r="Q134" s="103"/>
      <c r="R134" s="103"/>
      <c r="S134" s="103"/>
      <c r="T134" s="103"/>
      <c r="U134" s="103"/>
      <c r="V134" s="103"/>
      <c r="W134" s="103"/>
      <c r="X134" s="103"/>
      <c r="Y134" s="103"/>
      <c r="Z134" s="103"/>
      <c r="AA134" s="103"/>
    </row>
    <row r="135" spans="1:27" ht="14.5">
      <c r="A135" s="103"/>
      <c r="B135" s="103" t="s">
        <v>3146</v>
      </c>
      <c r="C135" s="103"/>
      <c r="D135" s="103"/>
      <c r="E135" s="103"/>
      <c r="F135" s="103" t="s">
        <v>56</v>
      </c>
      <c r="G135" s="103" t="s">
        <v>56</v>
      </c>
      <c r="H135" s="103" t="s">
        <v>3149</v>
      </c>
      <c r="I135" s="103" t="s">
        <v>2576</v>
      </c>
      <c r="J135" s="103" t="s">
        <v>2576</v>
      </c>
      <c r="K135" s="103" t="s">
        <v>2576</v>
      </c>
      <c r="L135" s="103"/>
      <c r="M135" s="103" t="s">
        <v>3312</v>
      </c>
      <c r="N135" s="103"/>
      <c r="O135" s="103"/>
      <c r="P135" s="103"/>
      <c r="Q135" s="103"/>
      <c r="R135" s="103"/>
      <c r="S135" s="103"/>
      <c r="T135" s="103"/>
      <c r="U135" s="103"/>
      <c r="V135" s="103"/>
      <c r="W135" s="103"/>
      <c r="X135" s="103"/>
      <c r="Y135" s="103"/>
      <c r="Z135" s="103"/>
      <c r="AA135" s="103"/>
    </row>
    <row r="136" spans="1:27" ht="14.5">
      <c r="A136" s="103"/>
      <c r="B136" s="103" t="s">
        <v>3146</v>
      </c>
      <c r="C136" s="103"/>
      <c r="D136" s="103"/>
      <c r="E136" s="103"/>
      <c r="F136" s="103" t="s">
        <v>56</v>
      </c>
      <c r="G136" s="103" t="s">
        <v>56</v>
      </c>
      <c r="H136" s="103" t="s">
        <v>3149</v>
      </c>
      <c r="I136" s="103" t="s">
        <v>2576</v>
      </c>
      <c r="J136" s="103" t="s">
        <v>2576</v>
      </c>
      <c r="K136" s="103" t="s">
        <v>2576</v>
      </c>
      <c r="L136" s="103"/>
      <c r="M136" s="103" t="s">
        <v>3312</v>
      </c>
      <c r="N136" s="103"/>
      <c r="O136" s="103"/>
      <c r="P136" s="103"/>
      <c r="Q136" s="103"/>
      <c r="R136" s="103"/>
      <c r="S136" s="103"/>
      <c r="T136" s="103"/>
      <c r="U136" s="103"/>
      <c r="V136" s="103"/>
      <c r="W136" s="103"/>
      <c r="X136" s="103"/>
      <c r="Y136" s="103"/>
      <c r="Z136" s="103"/>
      <c r="AA136" s="103"/>
    </row>
    <row r="137" spans="1:27" ht="14.5">
      <c r="A137" s="6" t="s">
        <v>270</v>
      </c>
      <c r="B137" s="103" t="s">
        <v>3179</v>
      </c>
      <c r="C137" s="103" t="s">
        <v>3187</v>
      </c>
      <c r="D137" s="103" t="s">
        <v>3181</v>
      </c>
      <c r="E137" s="103" t="s">
        <v>3169</v>
      </c>
      <c r="F137" s="103" t="s">
        <v>56</v>
      </c>
      <c r="G137" s="103" t="s">
        <v>56</v>
      </c>
      <c r="H137" s="103" t="s">
        <v>3149</v>
      </c>
      <c r="I137" s="103" t="s">
        <v>2576</v>
      </c>
      <c r="J137" s="103" t="s">
        <v>3313</v>
      </c>
      <c r="K137" s="103" t="s">
        <v>3314</v>
      </c>
      <c r="L137" s="103"/>
      <c r="M137" s="103"/>
      <c r="N137" s="103"/>
      <c r="O137" s="103"/>
      <c r="P137" s="103"/>
      <c r="Q137" s="103"/>
      <c r="R137" s="103"/>
      <c r="S137" s="103"/>
      <c r="T137" s="103"/>
      <c r="U137" s="103"/>
      <c r="V137" s="103"/>
      <c r="W137" s="103"/>
      <c r="X137" s="103"/>
      <c r="Y137" s="103"/>
      <c r="Z137" s="103"/>
      <c r="AA137" s="103"/>
    </row>
    <row r="138" spans="1:27" ht="14.5">
      <c r="A138" s="6" t="s">
        <v>273</v>
      </c>
      <c r="B138" s="103" t="s">
        <v>3179</v>
      </c>
      <c r="C138" s="103" t="s">
        <v>3182</v>
      </c>
      <c r="D138" s="103"/>
      <c r="E138" s="103"/>
      <c r="F138" s="103" t="s">
        <v>56</v>
      </c>
      <c r="G138" s="103" t="s">
        <v>56</v>
      </c>
      <c r="H138" s="103" t="s">
        <v>3149</v>
      </c>
      <c r="I138" s="103" t="s">
        <v>2576</v>
      </c>
      <c r="J138" s="103" t="s">
        <v>2576</v>
      </c>
      <c r="K138" s="103" t="s">
        <v>2576</v>
      </c>
      <c r="L138" s="103"/>
      <c r="M138" s="103"/>
      <c r="N138" s="103"/>
      <c r="O138" s="103"/>
      <c r="P138" s="103"/>
      <c r="Q138" s="103"/>
      <c r="R138" s="103"/>
      <c r="S138" s="103"/>
      <c r="T138" s="103"/>
      <c r="U138" s="103"/>
      <c r="V138" s="103"/>
      <c r="W138" s="103"/>
      <c r="X138" s="103"/>
      <c r="Y138" s="103"/>
      <c r="Z138" s="103"/>
      <c r="AA138" s="103"/>
    </row>
    <row r="139" spans="1:27" ht="14.5">
      <c r="A139" s="103"/>
      <c r="B139" s="103" t="s">
        <v>3146</v>
      </c>
      <c r="C139" s="103" t="s">
        <v>3216</v>
      </c>
      <c r="D139" s="103"/>
      <c r="E139" s="103"/>
      <c r="F139" s="103" t="s">
        <v>56</v>
      </c>
      <c r="G139" s="103" t="s">
        <v>56</v>
      </c>
      <c r="H139" s="103" t="s">
        <v>3149</v>
      </c>
      <c r="I139" s="103" t="s">
        <v>2576</v>
      </c>
      <c r="J139" s="103" t="s">
        <v>2576</v>
      </c>
      <c r="K139" s="103" t="s">
        <v>2576</v>
      </c>
      <c r="L139" s="103"/>
      <c r="M139" s="103"/>
      <c r="N139" s="103"/>
      <c r="O139" s="103"/>
      <c r="P139" s="103"/>
      <c r="Q139" s="103"/>
      <c r="R139" s="103"/>
      <c r="S139" s="103"/>
      <c r="T139" s="103"/>
      <c r="U139" s="103"/>
      <c r="V139" s="103"/>
      <c r="W139" s="103"/>
      <c r="X139" s="103"/>
      <c r="Y139" s="103"/>
      <c r="Z139" s="103"/>
      <c r="AA139" s="103"/>
    </row>
    <row r="140" spans="1:27" ht="14.5">
      <c r="A140" s="103"/>
      <c r="B140" s="103" t="s">
        <v>3146</v>
      </c>
      <c r="C140" s="103" t="s">
        <v>3283</v>
      </c>
      <c r="D140" s="103" t="s">
        <v>3146</v>
      </c>
      <c r="E140" s="103" t="s">
        <v>3315</v>
      </c>
      <c r="F140" s="103" t="s">
        <v>56</v>
      </c>
      <c r="G140" s="103" t="s">
        <v>56</v>
      </c>
      <c r="H140" s="103" t="s">
        <v>3149</v>
      </c>
      <c r="I140" s="103" t="s">
        <v>2576</v>
      </c>
      <c r="J140" s="103" t="s">
        <v>2576</v>
      </c>
      <c r="K140" s="103" t="s">
        <v>2576</v>
      </c>
      <c r="L140" s="103"/>
      <c r="M140" s="103"/>
      <c r="N140" s="103"/>
      <c r="O140" s="103"/>
      <c r="P140" s="103"/>
      <c r="Q140" s="103"/>
      <c r="R140" s="103"/>
      <c r="S140" s="103"/>
      <c r="T140" s="103"/>
      <c r="U140" s="103"/>
      <c r="V140" s="103"/>
      <c r="W140" s="103"/>
      <c r="X140" s="103"/>
      <c r="Y140" s="103"/>
      <c r="Z140" s="103"/>
      <c r="AA140" s="103"/>
    </row>
    <row r="141" spans="1:27" ht="14.5">
      <c r="A141" s="43" t="s">
        <v>276</v>
      </c>
      <c r="B141" s="103" t="s">
        <v>3146</v>
      </c>
      <c r="C141" s="103" t="s">
        <v>3216</v>
      </c>
      <c r="D141" s="103" t="s">
        <v>3146</v>
      </c>
      <c r="E141" s="103" t="s">
        <v>3273</v>
      </c>
      <c r="F141" s="103" t="s">
        <v>56</v>
      </c>
      <c r="G141" s="103" t="s">
        <v>56</v>
      </c>
      <c r="H141" s="103" t="s">
        <v>3149</v>
      </c>
      <c r="I141" s="103" t="s">
        <v>2576</v>
      </c>
      <c r="J141" s="103" t="s">
        <v>3058</v>
      </c>
      <c r="K141" s="103" t="s">
        <v>3314</v>
      </c>
      <c r="L141" s="103"/>
      <c r="M141" s="103"/>
      <c r="N141" s="103"/>
      <c r="O141" s="103"/>
      <c r="P141" s="103"/>
      <c r="Q141" s="103"/>
      <c r="R141" s="103"/>
      <c r="S141" s="103"/>
      <c r="T141" s="103"/>
      <c r="U141" s="103"/>
      <c r="V141" s="103"/>
      <c r="W141" s="103"/>
      <c r="X141" s="103"/>
      <c r="Y141" s="103"/>
      <c r="Z141" s="103"/>
      <c r="AA141" s="103"/>
    </row>
    <row r="142" spans="1:27" ht="14.5">
      <c r="A142" s="103"/>
      <c r="B142" s="103" t="s">
        <v>3146</v>
      </c>
      <c r="C142" s="103" t="s">
        <v>3216</v>
      </c>
      <c r="D142" s="103" t="s">
        <v>3146</v>
      </c>
      <c r="E142" s="103" t="s">
        <v>3273</v>
      </c>
      <c r="F142" s="103" t="s">
        <v>56</v>
      </c>
      <c r="G142" s="103" t="s">
        <v>56</v>
      </c>
      <c r="H142" s="103" t="s">
        <v>3149</v>
      </c>
      <c r="I142" s="103" t="s">
        <v>2576</v>
      </c>
      <c r="J142" s="103" t="s">
        <v>3058</v>
      </c>
      <c r="K142" s="103" t="s">
        <v>3314</v>
      </c>
      <c r="L142" s="103"/>
      <c r="M142" s="103"/>
      <c r="N142" s="103"/>
      <c r="O142" s="103"/>
      <c r="P142" s="103"/>
      <c r="Q142" s="103"/>
      <c r="R142" s="103"/>
      <c r="S142" s="103"/>
      <c r="T142" s="103"/>
      <c r="U142" s="103"/>
      <c r="V142" s="103"/>
      <c r="W142" s="103"/>
      <c r="X142" s="103"/>
      <c r="Y142" s="103"/>
      <c r="Z142" s="103"/>
      <c r="AA142" s="103"/>
    </row>
    <row r="143" spans="1:27" ht="14.5">
      <c r="A143" s="43" t="s">
        <v>279</v>
      </c>
      <c r="B143" s="103" t="s">
        <v>3179</v>
      </c>
      <c r="C143" s="103"/>
      <c r="D143" s="103"/>
      <c r="E143" s="103"/>
      <c r="F143" s="103" t="s">
        <v>56</v>
      </c>
      <c r="G143" s="103" t="s">
        <v>56</v>
      </c>
      <c r="H143" s="103" t="s">
        <v>3149</v>
      </c>
      <c r="I143" s="103" t="s">
        <v>2576</v>
      </c>
      <c r="J143" s="103" t="s">
        <v>2357</v>
      </c>
      <c r="K143" s="103" t="s">
        <v>2576</v>
      </c>
      <c r="L143" s="103" t="s">
        <v>3316</v>
      </c>
      <c r="M143" s="103"/>
      <c r="N143" s="103"/>
      <c r="O143" s="103"/>
      <c r="P143" s="103"/>
      <c r="Q143" s="103"/>
      <c r="R143" s="103"/>
      <c r="S143" s="103"/>
      <c r="T143" s="103"/>
      <c r="U143" s="103"/>
      <c r="V143" s="103"/>
      <c r="W143" s="103"/>
      <c r="X143" s="103"/>
      <c r="Y143" s="103"/>
      <c r="Z143" s="103"/>
      <c r="AA143" s="103"/>
    </row>
    <row r="144" spans="1:27" ht="14.5">
      <c r="A144" s="103"/>
      <c r="B144" s="103" t="s">
        <v>3317</v>
      </c>
      <c r="C144" s="103"/>
      <c r="D144" s="103"/>
      <c r="E144" s="103"/>
      <c r="F144" s="103" t="s">
        <v>56</v>
      </c>
      <c r="G144" s="103" t="s">
        <v>56</v>
      </c>
      <c r="H144" s="103" t="s">
        <v>3149</v>
      </c>
      <c r="I144" s="103" t="s">
        <v>2576</v>
      </c>
      <c r="J144" s="103" t="s">
        <v>2357</v>
      </c>
      <c r="K144" s="103" t="s">
        <v>2576</v>
      </c>
      <c r="L144" s="103"/>
      <c r="M144" s="103" t="s">
        <v>3318</v>
      </c>
      <c r="N144" s="103"/>
      <c r="O144" s="103"/>
      <c r="P144" s="103"/>
      <c r="Q144" s="103"/>
      <c r="R144" s="103"/>
      <c r="S144" s="103"/>
      <c r="T144" s="103"/>
      <c r="U144" s="103"/>
      <c r="V144" s="103"/>
      <c r="W144" s="103"/>
      <c r="X144" s="103"/>
      <c r="Y144" s="103"/>
      <c r="Z144" s="103"/>
      <c r="AA144" s="103"/>
    </row>
    <row r="145" spans="1:27" ht="14.5">
      <c r="A145" s="187" t="s">
        <v>280</v>
      </c>
      <c r="B145" s="103" t="s">
        <v>3146</v>
      </c>
      <c r="C145" s="103"/>
      <c r="D145" s="103"/>
      <c r="E145" s="103"/>
      <c r="F145" s="103" t="s">
        <v>56</v>
      </c>
      <c r="G145" s="103" t="s">
        <v>56</v>
      </c>
      <c r="H145" s="103" t="s">
        <v>3149</v>
      </c>
      <c r="I145" s="103" t="s">
        <v>2576</v>
      </c>
      <c r="J145" s="103" t="s">
        <v>2576</v>
      </c>
      <c r="K145" s="103" t="s">
        <v>2576</v>
      </c>
      <c r="L145" s="103"/>
      <c r="M145" s="103"/>
      <c r="N145" s="103"/>
      <c r="O145" s="103"/>
      <c r="P145" s="103"/>
      <c r="Q145" s="103"/>
      <c r="R145" s="103"/>
      <c r="S145" s="103"/>
      <c r="T145" s="103"/>
      <c r="U145" s="103"/>
      <c r="V145" s="103"/>
      <c r="W145" s="103"/>
      <c r="X145" s="103"/>
      <c r="Y145" s="103"/>
      <c r="Z145" s="103"/>
      <c r="AA145" s="103"/>
    </row>
    <row r="146" spans="1:27" ht="14.5">
      <c r="A146" s="43" t="s">
        <v>282</v>
      </c>
      <c r="B146" s="103" t="s">
        <v>3179</v>
      </c>
      <c r="C146" s="103" t="s">
        <v>3216</v>
      </c>
      <c r="D146" s="103"/>
      <c r="E146" s="103"/>
      <c r="F146" s="103" t="s">
        <v>56</v>
      </c>
      <c r="G146" s="103" t="s">
        <v>56</v>
      </c>
      <c r="H146" s="103" t="s">
        <v>3149</v>
      </c>
      <c r="I146" s="103" t="s">
        <v>2576</v>
      </c>
      <c r="J146" s="103" t="s">
        <v>2576</v>
      </c>
      <c r="K146" s="103" t="s">
        <v>2576</v>
      </c>
      <c r="L146" s="103"/>
      <c r="M146" s="103"/>
      <c r="N146" s="103"/>
      <c r="O146" s="103"/>
      <c r="P146" s="103"/>
      <c r="Q146" s="103"/>
      <c r="R146" s="103"/>
      <c r="S146" s="103"/>
      <c r="T146" s="103"/>
      <c r="U146" s="103"/>
      <c r="V146" s="103"/>
      <c r="W146" s="103"/>
      <c r="X146" s="103"/>
      <c r="Y146" s="103"/>
      <c r="Z146" s="103"/>
      <c r="AA146" s="103"/>
    </row>
    <row r="147" spans="1:27" ht="14.5">
      <c r="A147" s="187" t="s">
        <v>283</v>
      </c>
      <c r="B147" s="103" t="s">
        <v>3319</v>
      </c>
      <c r="C147" s="103"/>
      <c r="D147" s="103"/>
      <c r="E147" s="103"/>
      <c r="F147" s="103" t="s">
        <v>56</v>
      </c>
      <c r="G147" s="103" t="s">
        <v>56</v>
      </c>
      <c r="H147" s="103" t="s">
        <v>3149</v>
      </c>
      <c r="I147" s="103" t="s">
        <v>2576</v>
      </c>
      <c r="J147" s="103" t="s">
        <v>2576</v>
      </c>
      <c r="K147" s="103" t="s">
        <v>2576</v>
      </c>
      <c r="L147" s="103"/>
      <c r="M147" s="103"/>
      <c r="N147" s="103"/>
      <c r="O147" s="103"/>
      <c r="P147" s="103"/>
      <c r="Q147" s="103"/>
      <c r="R147" s="103"/>
      <c r="S147" s="103"/>
      <c r="T147" s="103"/>
      <c r="U147" s="103"/>
      <c r="V147" s="103"/>
      <c r="W147" s="103"/>
      <c r="X147" s="103"/>
      <c r="Y147" s="103"/>
      <c r="Z147" s="103"/>
      <c r="AA147" s="103"/>
    </row>
    <row r="148" spans="1:27" ht="14.5">
      <c r="A148" s="187" t="s">
        <v>286</v>
      </c>
      <c r="B148" s="103" t="s">
        <v>3179</v>
      </c>
      <c r="C148" s="103" t="s">
        <v>3320</v>
      </c>
      <c r="D148" s="103" t="s">
        <v>3179</v>
      </c>
      <c r="E148" s="103" t="s">
        <v>3169</v>
      </c>
      <c r="F148" s="103" t="s">
        <v>56</v>
      </c>
      <c r="G148" s="103" t="s">
        <v>56</v>
      </c>
      <c r="H148" s="103" t="s">
        <v>3149</v>
      </c>
      <c r="I148" s="103" t="s">
        <v>2576</v>
      </c>
      <c r="J148" s="103" t="s">
        <v>2576</v>
      </c>
      <c r="K148" s="103" t="s">
        <v>2576</v>
      </c>
      <c r="L148" s="103" t="s">
        <v>3321</v>
      </c>
      <c r="M148" s="103" t="s">
        <v>3322</v>
      </c>
      <c r="N148" s="103"/>
      <c r="O148" s="103"/>
      <c r="P148" s="103"/>
      <c r="Q148" s="103"/>
      <c r="R148" s="103"/>
      <c r="S148" s="103"/>
      <c r="T148" s="103"/>
      <c r="U148" s="103"/>
      <c r="V148" s="103"/>
      <c r="W148" s="103"/>
      <c r="X148" s="103"/>
      <c r="Y148" s="103"/>
      <c r="Z148" s="103"/>
      <c r="AA148" s="103"/>
    </row>
    <row r="149" spans="1:27" ht="14.5">
      <c r="A149" s="187" t="s">
        <v>287</v>
      </c>
      <c r="B149" s="103" t="s">
        <v>3146</v>
      </c>
      <c r="C149" s="103" t="s">
        <v>3175</v>
      </c>
      <c r="D149" s="103" t="s">
        <v>3146</v>
      </c>
      <c r="E149" s="103" t="s">
        <v>3216</v>
      </c>
      <c r="F149" s="103" t="s">
        <v>56</v>
      </c>
      <c r="G149" s="103" t="s">
        <v>56</v>
      </c>
      <c r="H149" s="103" t="s">
        <v>3149</v>
      </c>
      <c r="I149" s="103" t="s">
        <v>2576</v>
      </c>
      <c r="J149" s="103" t="s">
        <v>2576</v>
      </c>
      <c r="K149" s="103" t="s">
        <v>2576</v>
      </c>
      <c r="L149" s="103"/>
      <c r="M149" s="103"/>
      <c r="N149" s="103"/>
      <c r="O149" s="103"/>
      <c r="P149" s="103"/>
      <c r="Q149" s="103"/>
      <c r="R149" s="103"/>
      <c r="S149" s="103"/>
      <c r="T149" s="103"/>
      <c r="U149" s="103"/>
      <c r="V149" s="103"/>
      <c r="W149" s="103"/>
      <c r="X149" s="103"/>
      <c r="Y149" s="103"/>
      <c r="Z149" s="103"/>
      <c r="AA149" s="103"/>
    </row>
    <row r="150" spans="1:27" ht="14.5">
      <c r="A150" s="19" t="s">
        <v>289</v>
      </c>
      <c r="B150" s="103" t="s">
        <v>3179</v>
      </c>
      <c r="C150" s="103" t="s">
        <v>3323</v>
      </c>
      <c r="D150" s="103" t="s">
        <v>3179</v>
      </c>
      <c r="E150" s="103" t="s">
        <v>3324</v>
      </c>
      <c r="F150" s="103" t="s">
        <v>56</v>
      </c>
      <c r="G150" s="103" t="s">
        <v>56</v>
      </c>
      <c r="H150" s="103" t="s">
        <v>3149</v>
      </c>
      <c r="I150" s="103" t="s">
        <v>2576</v>
      </c>
      <c r="J150" s="103" t="s">
        <v>3325</v>
      </c>
      <c r="K150" s="103" t="s">
        <v>3249</v>
      </c>
      <c r="L150" s="103"/>
      <c r="M150" s="103" t="s">
        <v>3326</v>
      </c>
      <c r="N150" s="103"/>
      <c r="O150" s="103"/>
      <c r="P150" s="103"/>
      <c r="Q150" s="103"/>
      <c r="R150" s="103"/>
      <c r="S150" s="103"/>
      <c r="T150" s="103"/>
      <c r="U150" s="103"/>
      <c r="V150" s="103"/>
      <c r="W150" s="103"/>
      <c r="X150" s="103"/>
      <c r="Y150" s="103"/>
      <c r="Z150" s="103"/>
      <c r="AA150" s="103"/>
    </row>
    <row r="151" spans="1:27" ht="14.5">
      <c r="A151" s="187"/>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4.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4.5">
      <c r="A153" s="43" t="s">
        <v>290</v>
      </c>
      <c r="B153" s="103" t="s">
        <v>3157</v>
      </c>
      <c r="C153" s="103"/>
      <c r="D153" s="103"/>
      <c r="E153" s="103"/>
      <c r="F153" s="103" t="s">
        <v>56</v>
      </c>
      <c r="G153" s="103" t="s">
        <v>56</v>
      </c>
      <c r="H153" s="103" t="s">
        <v>3149</v>
      </c>
      <c r="I153" s="103" t="s">
        <v>2576</v>
      </c>
      <c r="J153" s="103" t="s">
        <v>2576</v>
      </c>
      <c r="K153" s="103" t="s">
        <v>2576</v>
      </c>
      <c r="L153" s="103"/>
      <c r="M153" s="103"/>
      <c r="N153" s="103" t="s">
        <v>254</v>
      </c>
      <c r="O153" s="103"/>
      <c r="P153" s="103"/>
      <c r="Q153" s="103"/>
      <c r="R153" s="103"/>
      <c r="S153" s="103"/>
      <c r="T153" s="103"/>
      <c r="U153" s="103"/>
      <c r="V153" s="103"/>
      <c r="W153" s="103"/>
      <c r="X153" s="103"/>
      <c r="Y153" s="103"/>
      <c r="Z153" s="103"/>
      <c r="AA153" s="103"/>
    </row>
    <row r="154" spans="1:27" ht="14.5">
      <c r="A154" s="187" t="s">
        <v>294</v>
      </c>
      <c r="B154" s="74" t="s">
        <v>3327</v>
      </c>
      <c r="C154" s="103"/>
      <c r="D154" s="103"/>
      <c r="E154" s="103"/>
      <c r="F154" s="103" t="s">
        <v>3328</v>
      </c>
      <c r="G154" s="103" t="s">
        <v>3328</v>
      </c>
      <c r="H154" s="103" t="s">
        <v>3149</v>
      </c>
      <c r="I154" s="103" t="s">
        <v>2576</v>
      </c>
      <c r="J154" s="103" t="s">
        <v>2576</v>
      </c>
      <c r="K154" s="103" t="s">
        <v>2576</v>
      </c>
      <c r="L154" s="103"/>
      <c r="M154" s="103"/>
      <c r="N154" s="103"/>
      <c r="O154" s="103"/>
      <c r="P154" s="103"/>
      <c r="Q154" s="103"/>
      <c r="R154" s="103"/>
      <c r="S154" s="103"/>
      <c r="T154" s="103"/>
      <c r="U154" s="103"/>
      <c r="V154" s="103"/>
      <c r="W154" s="103"/>
      <c r="X154" s="103"/>
      <c r="Y154" s="103"/>
      <c r="Z154" s="103"/>
      <c r="AA154" s="103"/>
    </row>
    <row r="155" spans="1:27" ht="14.5">
      <c r="A155" s="43" t="s">
        <v>298</v>
      </c>
      <c r="B155" s="103" t="s">
        <v>3146</v>
      </c>
      <c r="C155" s="103"/>
      <c r="D155" s="103"/>
      <c r="E155" s="103"/>
      <c r="F155" s="103" t="s">
        <v>56</v>
      </c>
      <c r="G155" s="103" t="s">
        <v>56</v>
      </c>
      <c r="H155" s="103" t="s">
        <v>3149</v>
      </c>
      <c r="I155" s="103" t="s">
        <v>2576</v>
      </c>
      <c r="J155" s="103" t="s">
        <v>2576</v>
      </c>
      <c r="K155" s="103" t="s">
        <v>2576</v>
      </c>
      <c r="L155" s="103"/>
      <c r="M155" s="103"/>
      <c r="N155" s="103"/>
      <c r="O155" s="103"/>
      <c r="P155" s="103"/>
      <c r="Q155" s="103"/>
      <c r="R155" s="103"/>
      <c r="S155" s="103"/>
      <c r="T155" s="103"/>
      <c r="U155" s="103"/>
      <c r="V155" s="103"/>
      <c r="W155" s="103"/>
      <c r="X155" s="103"/>
      <c r="Y155" s="103"/>
      <c r="Z155" s="103"/>
      <c r="AA155" s="103"/>
    </row>
    <row r="157" spans="1:27" ht="14.5">
      <c r="A157" s="40" t="s">
        <v>301</v>
      </c>
      <c r="B157" s="103" t="s">
        <v>3179</v>
      </c>
      <c r="C157" s="103" t="s">
        <v>3160</v>
      </c>
      <c r="D157" s="103"/>
      <c r="E157" s="103"/>
      <c r="F157" s="103" t="s">
        <v>56</v>
      </c>
      <c r="G157" s="103" t="s">
        <v>56</v>
      </c>
      <c r="H157" s="103" t="s">
        <v>3149</v>
      </c>
      <c r="I157" s="103" t="s">
        <v>2576</v>
      </c>
      <c r="J157" s="103" t="s">
        <v>3058</v>
      </c>
      <c r="K157" s="103" t="s">
        <v>1960</v>
      </c>
      <c r="L157" s="103" t="s">
        <v>1960</v>
      </c>
      <c r="M157" s="103"/>
      <c r="N157" s="103"/>
      <c r="O157" s="103"/>
      <c r="P157" s="103"/>
      <c r="Q157" s="103"/>
      <c r="R157" s="103"/>
      <c r="S157" s="103"/>
      <c r="T157" s="103"/>
      <c r="U157" s="103"/>
      <c r="V157" s="103"/>
      <c r="W157" s="103"/>
      <c r="X157" s="103"/>
      <c r="Y157" s="103"/>
      <c r="Z157" s="103"/>
      <c r="AA157" s="103"/>
    </row>
    <row r="158" spans="1:27" ht="14.5">
      <c r="A158" s="40"/>
      <c r="B158" s="103" t="s">
        <v>3146</v>
      </c>
      <c r="C158" s="103" t="s">
        <v>3160</v>
      </c>
      <c r="D158" s="103"/>
      <c r="E158" s="103"/>
      <c r="F158" s="103" t="s">
        <v>56</v>
      </c>
      <c r="G158" s="103" t="s">
        <v>56</v>
      </c>
      <c r="H158" s="103" t="s">
        <v>3149</v>
      </c>
      <c r="I158" s="103" t="s">
        <v>2576</v>
      </c>
      <c r="J158" s="103" t="s">
        <v>3058</v>
      </c>
      <c r="K158" s="103" t="s">
        <v>1960</v>
      </c>
      <c r="L158" s="103"/>
      <c r="M158" s="103"/>
      <c r="N158" s="103"/>
      <c r="O158" s="103"/>
      <c r="P158" s="103"/>
      <c r="Q158" s="103"/>
      <c r="R158" s="103"/>
      <c r="S158" s="103"/>
      <c r="T158" s="103"/>
      <c r="U158" s="103"/>
      <c r="V158" s="103"/>
      <c r="W158" s="103"/>
      <c r="X158" s="103"/>
      <c r="Y158" s="103"/>
      <c r="Z158" s="103"/>
      <c r="AA158" s="103"/>
    </row>
    <row r="159" spans="1:27" ht="14.5">
      <c r="A159" s="40" t="s">
        <v>302</v>
      </c>
      <c r="B159" s="103" t="s">
        <v>3146</v>
      </c>
      <c r="C159" s="103"/>
      <c r="D159" s="103"/>
      <c r="E159" s="103"/>
      <c r="F159" s="103" t="s">
        <v>56</v>
      </c>
      <c r="G159" s="103" t="s">
        <v>56</v>
      </c>
      <c r="H159" s="103" t="s">
        <v>3149</v>
      </c>
      <c r="I159" s="103" t="s">
        <v>2576</v>
      </c>
      <c r="J159" s="103" t="s">
        <v>2576</v>
      </c>
      <c r="K159" s="103" t="s">
        <v>2576</v>
      </c>
      <c r="L159" s="103"/>
      <c r="M159" s="103" t="s">
        <v>3329</v>
      </c>
      <c r="N159" s="103"/>
      <c r="O159" s="103"/>
      <c r="P159" s="103"/>
      <c r="Q159" s="103"/>
      <c r="R159" s="103"/>
      <c r="S159" s="103"/>
      <c r="T159" s="103"/>
      <c r="U159" s="103"/>
      <c r="V159" s="103"/>
      <c r="W159" s="103"/>
      <c r="X159" s="103"/>
      <c r="Y159" s="103"/>
      <c r="Z159" s="103"/>
      <c r="AA159" s="103"/>
    </row>
    <row r="160" spans="1:27" ht="14.5">
      <c r="A160" s="40" t="s">
        <v>1972</v>
      </c>
      <c r="B160" s="103" t="s">
        <v>3265</v>
      </c>
      <c r="C160" s="103"/>
      <c r="D160" s="103"/>
      <c r="E160" s="103"/>
      <c r="F160" s="103" t="s">
        <v>56</v>
      </c>
      <c r="G160" s="103" t="s">
        <v>56</v>
      </c>
      <c r="H160" s="103" t="s">
        <v>3149</v>
      </c>
      <c r="I160" s="103" t="s">
        <v>2576</v>
      </c>
      <c r="J160" s="103" t="s">
        <v>2576</v>
      </c>
      <c r="K160" s="103" t="s">
        <v>2576</v>
      </c>
      <c r="L160" s="103"/>
      <c r="M160" s="103"/>
      <c r="N160" s="103"/>
      <c r="O160" s="103"/>
      <c r="P160" s="103"/>
      <c r="Q160" s="103"/>
      <c r="R160" s="103"/>
      <c r="S160" s="103"/>
      <c r="T160" s="103"/>
      <c r="U160" s="103"/>
      <c r="V160" s="103"/>
      <c r="W160" s="103"/>
      <c r="X160" s="103"/>
      <c r="Y160" s="103"/>
      <c r="Z160" s="103"/>
      <c r="AA160" s="103"/>
    </row>
    <row r="161" spans="1:27" ht="14.5">
      <c r="A161" s="40" t="s">
        <v>308</v>
      </c>
      <c r="B161" s="103" t="s">
        <v>3162</v>
      </c>
      <c r="C161" s="103"/>
      <c r="D161" s="103"/>
      <c r="E161" s="103"/>
      <c r="F161" s="103" t="s">
        <v>56</v>
      </c>
      <c r="G161" s="103" t="s">
        <v>56</v>
      </c>
      <c r="H161" s="103" t="s">
        <v>3149</v>
      </c>
      <c r="I161" s="103" t="s">
        <v>2576</v>
      </c>
      <c r="J161" s="103" t="s">
        <v>2576</v>
      </c>
      <c r="K161" s="103" t="s">
        <v>2576</v>
      </c>
      <c r="L161" s="103"/>
      <c r="M161" s="103"/>
      <c r="N161" s="103"/>
      <c r="O161" s="103"/>
      <c r="P161" s="103"/>
      <c r="Q161" s="103"/>
      <c r="R161" s="103"/>
      <c r="S161" s="103"/>
      <c r="T161" s="103"/>
      <c r="U161" s="103"/>
      <c r="V161" s="103"/>
      <c r="W161" s="103"/>
      <c r="X161" s="103"/>
      <c r="Y161" s="103"/>
      <c r="Z161" s="103"/>
      <c r="AA161" s="103"/>
    </row>
    <row r="162" spans="1:27" ht="14.5">
      <c r="A162" s="40" t="s">
        <v>311</v>
      </c>
      <c r="B162" s="103" t="s">
        <v>3146</v>
      </c>
      <c r="C162" s="103" t="s">
        <v>3154</v>
      </c>
      <c r="D162" s="103" t="s">
        <v>3146</v>
      </c>
      <c r="E162" s="103"/>
      <c r="F162" s="103" t="s">
        <v>56</v>
      </c>
      <c r="G162" s="103" t="s">
        <v>56</v>
      </c>
      <c r="H162" s="103" t="s">
        <v>3149</v>
      </c>
      <c r="I162" s="103" t="s">
        <v>41</v>
      </c>
      <c r="J162" s="103" t="s">
        <v>2576</v>
      </c>
      <c r="K162" s="103" t="s">
        <v>2576</v>
      </c>
      <c r="L162" s="103"/>
      <c r="M162" s="103" t="s">
        <v>3330</v>
      </c>
      <c r="N162" s="103"/>
      <c r="O162" s="103"/>
      <c r="P162" s="103"/>
      <c r="Q162" s="103"/>
      <c r="R162" s="103"/>
      <c r="S162" s="103"/>
      <c r="T162" s="103"/>
      <c r="U162" s="103"/>
      <c r="V162" s="103"/>
      <c r="W162" s="103"/>
      <c r="X162" s="103"/>
      <c r="Y162" s="103"/>
      <c r="Z162" s="103"/>
      <c r="AA162" s="103"/>
    </row>
    <row r="163" spans="1:27" ht="14.5">
      <c r="A163" s="40" t="s">
        <v>312</v>
      </c>
      <c r="B163" s="103" t="s">
        <v>3331</v>
      </c>
      <c r="C163" s="103" t="s">
        <v>3323</v>
      </c>
      <c r="D163" s="103"/>
      <c r="E163" s="103"/>
      <c r="F163" s="103" t="s">
        <v>56</v>
      </c>
      <c r="G163" s="103" t="s">
        <v>56</v>
      </c>
      <c r="H163" s="103" t="s">
        <v>3149</v>
      </c>
      <c r="I163" s="103" t="s">
        <v>2576</v>
      </c>
      <c r="J163" s="103" t="s">
        <v>2576</v>
      </c>
      <c r="K163" s="103" t="s">
        <v>2576</v>
      </c>
      <c r="L163" s="103"/>
      <c r="M163" s="103"/>
      <c r="N163" s="103"/>
      <c r="O163" s="103"/>
      <c r="P163" s="103"/>
      <c r="Q163" s="103"/>
      <c r="R163" s="103"/>
      <c r="S163" s="103"/>
      <c r="T163" s="103"/>
      <c r="U163" s="103"/>
      <c r="V163" s="103"/>
      <c r="W163" s="103"/>
      <c r="X163" s="103"/>
      <c r="Y163" s="103"/>
      <c r="Z163" s="103"/>
      <c r="AA163" s="103"/>
    </row>
    <row r="164" spans="1:27" ht="14.5">
      <c r="A164" s="40" t="s">
        <v>314</v>
      </c>
      <c r="B164" s="103" t="s">
        <v>3332</v>
      </c>
      <c r="C164" s="103" t="s">
        <v>3333</v>
      </c>
      <c r="D164" s="103"/>
      <c r="E164" s="103"/>
      <c r="F164" s="103" t="s">
        <v>56</v>
      </c>
      <c r="G164" s="103" t="s">
        <v>56</v>
      </c>
      <c r="H164" s="103" t="s">
        <v>3149</v>
      </c>
      <c r="I164" s="103" t="s">
        <v>2576</v>
      </c>
      <c r="J164" s="103" t="s">
        <v>1960</v>
      </c>
      <c r="K164" s="103" t="s">
        <v>2357</v>
      </c>
      <c r="L164" s="103"/>
      <c r="M164" s="103"/>
      <c r="N164" s="103"/>
      <c r="O164" s="103"/>
      <c r="P164" s="103"/>
      <c r="Q164" s="103"/>
      <c r="R164" s="103"/>
      <c r="S164" s="103"/>
      <c r="T164" s="103"/>
      <c r="U164" s="103"/>
      <c r="V164" s="103"/>
      <c r="W164" s="103"/>
      <c r="X164" s="103"/>
      <c r="Y164" s="103"/>
      <c r="Z164" s="103"/>
      <c r="AA164" s="103"/>
    </row>
    <row r="165" spans="1:27" ht="14.5">
      <c r="A165" s="40" t="s">
        <v>316</v>
      </c>
      <c r="B165" s="103" t="s">
        <v>2271</v>
      </c>
      <c r="C165" s="103"/>
      <c r="D165" s="103"/>
      <c r="E165" s="103"/>
      <c r="F165" s="103" t="s">
        <v>56</v>
      </c>
      <c r="G165" s="103" t="s">
        <v>56</v>
      </c>
      <c r="H165" s="103" t="s">
        <v>3149</v>
      </c>
      <c r="I165" s="103" t="s">
        <v>2576</v>
      </c>
      <c r="J165" s="103" t="s">
        <v>2576</v>
      </c>
      <c r="K165" s="103" t="s">
        <v>2576</v>
      </c>
      <c r="L165" s="103"/>
      <c r="M165" s="103"/>
      <c r="N165" s="103"/>
      <c r="O165" s="103"/>
      <c r="P165" s="103"/>
      <c r="Q165" s="103"/>
      <c r="R165" s="103"/>
      <c r="S165" s="103"/>
      <c r="T165" s="103"/>
      <c r="U165" s="103"/>
      <c r="V165" s="103"/>
      <c r="W165" s="103"/>
      <c r="X165" s="103"/>
      <c r="Y165" s="103"/>
      <c r="Z165" s="103"/>
      <c r="AA165" s="103"/>
    </row>
    <row r="166" spans="1:27" ht="14.5">
      <c r="A166" s="40" t="s">
        <v>317</v>
      </c>
      <c r="B166" s="103" t="s">
        <v>3146</v>
      </c>
      <c r="C166" s="103"/>
      <c r="D166" s="103"/>
      <c r="E166" s="103"/>
      <c r="F166" s="103" t="s">
        <v>56</v>
      </c>
      <c r="G166" s="103" t="s">
        <v>56</v>
      </c>
      <c r="H166" s="103" t="s">
        <v>3149</v>
      </c>
      <c r="I166" s="103" t="s">
        <v>2576</v>
      </c>
      <c r="J166" s="103" t="s">
        <v>2576</v>
      </c>
      <c r="K166" s="103" t="s">
        <v>2576</v>
      </c>
      <c r="L166" s="103"/>
      <c r="M166" s="103"/>
      <c r="N166" s="103"/>
      <c r="O166" s="103"/>
      <c r="P166" s="103"/>
      <c r="Q166" s="103"/>
      <c r="R166" s="103"/>
      <c r="S166" s="103"/>
      <c r="T166" s="103"/>
      <c r="U166" s="103"/>
      <c r="V166" s="103"/>
      <c r="W166" s="103"/>
      <c r="X166" s="103"/>
      <c r="Y166" s="103"/>
      <c r="Z166" s="103"/>
      <c r="AA166" s="103"/>
    </row>
    <row r="167" spans="1:27" ht="14.5">
      <c r="A167" s="40" t="s">
        <v>318</v>
      </c>
      <c r="B167" s="103" t="s">
        <v>3179</v>
      </c>
      <c r="C167" s="103" t="s">
        <v>3246</v>
      </c>
      <c r="D167" s="103" t="s">
        <v>3179</v>
      </c>
      <c r="E167" s="103" t="s">
        <v>3334</v>
      </c>
      <c r="F167" s="103" t="s">
        <v>56</v>
      </c>
      <c r="G167" s="103" t="s">
        <v>56</v>
      </c>
      <c r="H167" s="103" t="s">
        <v>3149</v>
      </c>
      <c r="I167" s="103" t="s">
        <v>2576</v>
      </c>
      <c r="J167" s="103" t="s">
        <v>3335</v>
      </c>
      <c r="K167" s="103" t="s">
        <v>2357</v>
      </c>
      <c r="L167" s="103" t="s">
        <v>1960</v>
      </c>
      <c r="M167" s="103"/>
      <c r="N167" s="103"/>
      <c r="O167" s="103"/>
      <c r="P167" s="103"/>
      <c r="Q167" s="103"/>
      <c r="R167" s="103"/>
      <c r="S167" s="103"/>
      <c r="T167" s="103"/>
      <c r="U167" s="103"/>
      <c r="V167" s="103"/>
      <c r="W167" s="103"/>
      <c r="X167" s="103"/>
      <c r="Y167" s="103"/>
      <c r="Z167" s="103"/>
      <c r="AA167" s="103"/>
    </row>
    <row r="168" spans="1:27" ht="14.5">
      <c r="A168" s="40"/>
      <c r="B168" s="103" t="s">
        <v>3146</v>
      </c>
      <c r="C168" s="103" t="s">
        <v>3246</v>
      </c>
      <c r="D168" s="103" t="s">
        <v>3179</v>
      </c>
      <c r="E168" s="103" t="s">
        <v>3187</v>
      </c>
      <c r="F168" s="103" t="s">
        <v>56</v>
      </c>
      <c r="G168" s="103" t="s">
        <v>56</v>
      </c>
      <c r="H168" s="103" t="s">
        <v>3149</v>
      </c>
      <c r="I168" s="103" t="s">
        <v>2576</v>
      </c>
      <c r="J168" s="103" t="s">
        <v>2357</v>
      </c>
      <c r="K168" s="103" t="s">
        <v>2576</v>
      </c>
      <c r="L168" s="103"/>
      <c r="M168" s="103"/>
      <c r="N168" s="103"/>
      <c r="O168" s="103"/>
      <c r="P168" s="103"/>
      <c r="Q168" s="103"/>
      <c r="R168" s="103"/>
      <c r="S168" s="103"/>
      <c r="T168" s="103"/>
      <c r="U168" s="103"/>
      <c r="V168" s="103"/>
      <c r="W168" s="103"/>
      <c r="X168" s="103"/>
      <c r="Y168" s="103"/>
      <c r="Z168" s="103"/>
      <c r="AA168" s="103"/>
    </row>
    <row r="169" spans="1:27" ht="14.5">
      <c r="A169" s="40" t="s">
        <v>319</v>
      </c>
      <c r="B169" s="103" t="s">
        <v>3336</v>
      </c>
      <c r="C169" s="103" t="s">
        <v>3147</v>
      </c>
      <c r="D169" s="103" t="s">
        <v>3336</v>
      </c>
      <c r="E169" s="103" t="s">
        <v>3175</v>
      </c>
      <c r="F169" s="103" t="s">
        <v>56</v>
      </c>
      <c r="G169" s="103" t="s">
        <v>56</v>
      </c>
      <c r="H169" s="103" t="s">
        <v>3149</v>
      </c>
      <c r="I169" s="103" t="s">
        <v>2576</v>
      </c>
      <c r="J169" s="103" t="s">
        <v>2576</v>
      </c>
      <c r="K169" s="103" t="s">
        <v>2576</v>
      </c>
      <c r="L169" s="103" t="s">
        <v>3337</v>
      </c>
      <c r="M169" s="103"/>
      <c r="N169" s="103"/>
      <c r="O169" s="103"/>
      <c r="P169" s="103"/>
      <c r="Q169" s="103"/>
      <c r="R169" s="103"/>
      <c r="S169" s="103"/>
      <c r="T169" s="103"/>
      <c r="U169" s="103"/>
      <c r="V169" s="103"/>
      <c r="W169" s="103"/>
      <c r="X169" s="103"/>
      <c r="Y169" s="103"/>
      <c r="Z169" s="103"/>
      <c r="AA169" s="103"/>
    </row>
    <row r="170" spans="1:27" ht="14.5">
      <c r="A170" s="40" t="s">
        <v>321</v>
      </c>
      <c r="B170" s="103" t="s">
        <v>3338</v>
      </c>
      <c r="C170" s="103" t="s">
        <v>3205</v>
      </c>
      <c r="D170" s="103"/>
      <c r="E170" s="103"/>
      <c r="F170" s="103" t="s">
        <v>56</v>
      </c>
      <c r="G170" s="103" t="s">
        <v>56</v>
      </c>
      <c r="H170" s="103" t="s">
        <v>3149</v>
      </c>
      <c r="I170" s="103" t="s">
        <v>2576</v>
      </c>
      <c r="J170" s="103" t="s">
        <v>2357</v>
      </c>
      <c r="K170" s="103" t="s">
        <v>2357</v>
      </c>
      <c r="L170" s="103"/>
      <c r="M170" s="103"/>
      <c r="N170" s="103"/>
      <c r="O170" s="103"/>
      <c r="P170" s="103"/>
      <c r="Q170" s="103"/>
      <c r="R170" s="103"/>
      <c r="S170" s="103"/>
      <c r="T170" s="103"/>
      <c r="U170" s="103"/>
      <c r="V170" s="103"/>
      <c r="W170" s="103"/>
      <c r="X170" s="103"/>
      <c r="Y170" s="103"/>
      <c r="Z170" s="103"/>
      <c r="AA170" s="103"/>
    </row>
    <row r="171" spans="1:27" ht="14.5">
      <c r="A171" s="40" t="s">
        <v>324</v>
      </c>
      <c r="B171" s="103" t="s">
        <v>3339</v>
      </c>
      <c r="C171" s="103" t="s">
        <v>3340</v>
      </c>
      <c r="D171" s="103" t="s">
        <v>3339</v>
      </c>
      <c r="E171" s="103" t="s">
        <v>3341</v>
      </c>
      <c r="F171" s="103" t="s">
        <v>56</v>
      </c>
      <c r="G171" s="103" t="s">
        <v>56</v>
      </c>
      <c r="H171" s="103" t="s">
        <v>3149</v>
      </c>
      <c r="I171" s="103" t="s">
        <v>2576</v>
      </c>
      <c r="J171" s="103" t="s">
        <v>3342</v>
      </c>
      <c r="K171" s="103" t="s">
        <v>1960</v>
      </c>
      <c r="L171" s="103"/>
      <c r="M171" s="103"/>
      <c r="N171" s="103"/>
      <c r="O171" s="103"/>
      <c r="P171" s="103"/>
      <c r="Q171" s="103"/>
      <c r="R171" s="103"/>
      <c r="S171" s="103"/>
      <c r="T171" s="103"/>
      <c r="U171" s="103"/>
      <c r="V171" s="103"/>
      <c r="W171" s="103"/>
      <c r="X171" s="103"/>
      <c r="Y171" s="103"/>
      <c r="Z171" s="103"/>
      <c r="AA171" s="103"/>
    </row>
    <row r="172" spans="1:27" ht="14.5">
      <c r="A172" s="40" t="s">
        <v>325</v>
      </c>
      <c r="B172" s="103" t="s">
        <v>2576</v>
      </c>
      <c r="C172" s="103"/>
      <c r="D172" s="103"/>
      <c r="E172" s="103"/>
      <c r="F172" s="103" t="s">
        <v>56</v>
      </c>
      <c r="G172" s="103" t="s">
        <v>56</v>
      </c>
      <c r="H172" s="103" t="s">
        <v>3149</v>
      </c>
      <c r="I172" s="103" t="s">
        <v>2576</v>
      </c>
      <c r="J172" s="103" t="s">
        <v>2576</v>
      </c>
      <c r="K172" s="103" t="s">
        <v>2576</v>
      </c>
      <c r="L172" s="103"/>
      <c r="M172" s="103"/>
      <c r="N172" s="103"/>
      <c r="O172" s="103"/>
      <c r="P172" s="103"/>
      <c r="Q172" s="103"/>
      <c r="R172" s="103"/>
      <c r="S172" s="103"/>
      <c r="T172" s="103"/>
      <c r="U172" s="103"/>
      <c r="V172" s="103"/>
      <c r="W172" s="103"/>
      <c r="X172" s="103"/>
      <c r="Y172" s="103"/>
      <c r="Z172" s="103"/>
      <c r="AA172" s="103"/>
    </row>
    <row r="173" spans="1:27" ht="14.5">
      <c r="A173" s="40" t="s">
        <v>326</v>
      </c>
      <c r="B173" s="103" t="s">
        <v>3343</v>
      </c>
      <c r="C173" s="103"/>
      <c r="D173" s="103"/>
      <c r="E173" s="103"/>
      <c r="F173" s="103" t="s">
        <v>56</v>
      </c>
      <c r="G173" s="103" t="s">
        <v>56</v>
      </c>
      <c r="H173" s="103" t="s">
        <v>3149</v>
      </c>
      <c r="I173" s="103" t="s">
        <v>2576</v>
      </c>
      <c r="J173" s="103" t="s">
        <v>3344</v>
      </c>
      <c r="K173" s="103" t="s">
        <v>2576</v>
      </c>
      <c r="L173" s="103"/>
      <c r="M173" s="103"/>
      <c r="N173" s="103"/>
      <c r="O173" s="103"/>
      <c r="P173" s="103"/>
      <c r="Q173" s="103"/>
      <c r="R173" s="103"/>
      <c r="S173" s="103"/>
      <c r="T173" s="103"/>
      <c r="U173" s="103"/>
      <c r="V173" s="103"/>
      <c r="W173" s="103"/>
      <c r="X173" s="103"/>
      <c r="Y173" s="103"/>
      <c r="Z173" s="103"/>
      <c r="AA173" s="103"/>
    </row>
    <row r="174" spans="1:27" ht="14.5">
      <c r="A174" s="40" t="s">
        <v>327</v>
      </c>
      <c r="B174" s="103" t="s">
        <v>3345</v>
      </c>
      <c r="C174" s="103" t="s">
        <v>3203</v>
      </c>
      <c r="D174" s="103"/>
      <c r="E174" s="103"/>
      <c r="F174" s="103" t="s">
        <v>56</v>
      </c>
      <c r="G174" s="103" t="s">
        <v>56</v>
      </c>
      <c r="H174" s="103" t="s">
        <v>3149</v>
      </c>
      <c r="I174" s="103" t="s">
        <v>2576</v>
      </c>
      <c r="J174" s="103" t="s">
        <v>3346</v>
      </c>
      <c r="K174" s="103" t="s">
        <v>2357</v>
      </c>
      <c r="L174" s="103"/>
      <c r="M174" s="103"/>
      <c r="N174" s="103"/>
      <c r="O174" s="103"/>
      <c r="P174" s="103"/>
      <c r="Q174" s="103"/>
      <c r="R174" s="103"/>
      <c r="S174" s="103"/>
      <c r="T174" s="103"/>
      <c r="U174" s="103"/>
      <c r="V174" s="103"/>
      <c r="W174" s="103"/>
      <c r="X174" s="103"/>
      <c r="Y174" s="103"/>
      <c r="Z174" s="103"/>
      <c r="AA174" s="103"/>
    </row>
    <row r="175" spans="1:27" ht="14.5">
      <c r="A175" s="103"/>
      <c r="B175" s="103" t="s">
        <v>3162</v>
      </c>
      <c r="C175" s="103" t="s">
        <v>3347</v>
      </c>
      <c r="D175" s="103" t="s">
        <v>3162</v>
      </c>
      <c r="E175" s="103" t="s">
        <v>3348</v>
      </c>
      <c r="F175" s="103" t="s">
        <v>56</v>
      </c>
      <c r="G175" s="103" t="s">
        <v>56</v>
      </c>
      <c r="H175" s="103" t="s">
        <v>3149</v>
      </c>
      <c r="I175" s="103" t="s">
        <v>2576</v>
      </c>
      <c r="J175" s="103" t="s">
        <v>3346</v>
      </c>
      <c r="K175" s="103" t="s">
        <v>2357</v>
      </c>
      <c r="L175" s="103"/>
      <c r="M175" s="103"/>
      <c r="N175" s="103"/>
      <c r="O175" s="103"/>
      <c r="P175" s="103"/>
      <c r="Q175" s="103"/>
      <c r="R175" s="103"/>
      <c r="S175" s="103"/>
      <c r="T175" s="103"/>
      <c r="U175" s="103"/>
      <c r="V175" s="103"/>
      <c r="W175" s="103"/>
      <c r="X175" s="103"/>
      <c r="Y175" s="103"/>
      <c r="Z175" s="103"/>
      <c r="AA175" s="103"/>
    </row>
    <row r="176" spans="1:27" ht="14.5">
      <c r="A176" s="40" t="s">
        <v>329</v>
      </c>
      <c r="B176" s="103" t="s">
        <v>3349</v>
      </c>
      <c r="C176" s="103"/>
      <c r="D176" s="103"/>
      <c r="E176" s="103"/>
      <c r="F176" s="103" t="s">
        <v>56</v>
      </c>
      <c r="G176" s="103" t="s">
        <v>56</v>
      </c>
      <c r="H176" s="103" t="s">
        <v>3149</v>
      </c>
      <c r="I176" s="103" t="s">
        <v>2576</v>
      </c>
      <c r="J176" s="103" t="s">
        <v>2576</v>
      </c>
      <c r="K176" s="103" t="s">
        <v>3350</v>
      </c>
      <c r="L176" s="103"/>
      <c r="M176" s="103"/>
      <c r="N176" s="103"/>
      <c r="O176" s="103"/>
      <c r="P176" s="103"/>
      <c r="Q176" s="103"/>
      <c r="R176" s="103"/>
      <c r="S176" s="103"/>
      <c r="T176" s="103"/>
      <c r="U176" s="103"/>
      <c r="V176" s="103"/>
      <c r="W176" s="103"/>
      <c r="X176" s="103"/>
      <c r="Y176" s="103"/>
      <c r="Z176" s="103"/>
      <c r="AA176" s="103"/>
    </row>
    <row r="177" spans="1:27" ht="14.5">
      <c r="A177" s="40" t="s">
        <v>332</v>
      </c>
      <c r="B177" s="103" t="s">
        <v>2576</v>
      </c>
      <c r="C177" s="103"/>
      <c r="D177" s="103"/>
      <c r="E177" s="103"/>
      <c r="F177" s="103" t="s">
        <v>56</v>
      </c>
      <c r="G177" s="103" t="s">
        <v>56</v>
      </c>
      <c r="H177" s="103" t="s">
        <v>3149</v>
      </c>
      <c r="I177" s="103" t="s">
        <v>2576</v>
      </c>
      <c r="J177" s="103" t="s">
        <v>2576</v>
      </c>
      <c r="K177" s="103" t="s">
        <v>2576</v>
      </c>
      <c r="L177" s="103" t="s">
        <v>3351</v>
      </c>
      <c r="M177" s="103"/>
      <c r="N177" s="103"/>
      <c r="O177" s="103"/>
      <c r="P177" s="103"/>
      <c r="Q177" s="103"/>
      <c r="R177" s="103"/>
      <c r="S177" s="103"/>
      <c r="T177" s="103"/>
      <c r="U177" s="103"/>
      <c r="V177" s="103"/>
      <c r="W177" s="103"/>
      <c r="X177" s="103"/>
      <c r="Y177" s="103"/>
      <c r="Z177" s="103"/>
      <c r="AA177" s="103"/>
    </row>
    <row r="178" spans="1:27" ht="14.5">
      <c r="A178" s="40" t="s">
        <v>333</v>
      </c>
      <c r="B178" s="103" t="s">
        <v>3343</v>
      </c>
      <c r="C178" s="103"/>
      <c r="D178" s="103"/>
      <c r="E178" s="103"/>
      <c r="F178" s="103" t="s">
        <v>56</v>
      </c>
      <c r="G178" s="103" t="s">
        <v>56</v>
      </c>
      <c r="H178" s="103" t="s">
        <v>3149</v>
      </c>
      <c r="I178" s="103" t="s">
        <v>2576</v>
      </c>
      <c r="J178" s="103" t="s">
        <v>2576</v>
      </c>
      <c r="K178" s="103" t="s">
        <v>2576</v>
      </c>
      <c r="L178" s="103"/>
      <c r="M178" s="103" t="s">
        <v>3329</v>
      </c>
      <c r="N178" s="103"/>
      <c r="O178" s="103"/>
      <c r="P178" s="103"/>
      <c r="Q178" s="103"/>
      <c r="R178" s="103"/>
      <c r="S178" s="103"/>
      <c r="T178" s="103"/>
      <c r="U178" s="103"/>
      <c r="V178" s="103"/>
      <c r="W178" s="103"/>
      <c r="X178" s="103"/>
      <c r="Y178" s="103"/>
      <c r="Z178" s="103"/>
      <c r="AA178" s="103"/>
    </row>
    <row r="179" spans="1:27" ht="14.5">
      <c r="A179" s="40" t="s">
        <v>336</v>
      </c>
      <c r="B179" s="74" t="s">
        <v>3146</v>
      </c>
      <c r="C179" s="103" t="s">
        <v>3228</v>
      </c>
      <c r="D179" s="103" t="s">
        <v>3146</v>
      </c>
      <c r="E179" s="103" t="s">
        <v>3205</v>
      </c>
      <c r="F179" s="103" t="s">
        <v>56</v>
      </c>
      <c r="G179" s="103" t="s">
        <v>56</v>
      </c>
      <c r="H179" s="103" t="s">
        <v>3149</v>
      </c>
      <c r="I179" s="103" t="s">
        <v>2576</v>
      </c>
      <c r="J179" s="103" t="s">
        <v>2357</v>
      </c>
      <c r="K179" s="103" t="s">
        <v>1960</v>
      </c>
      <c r="L179" s="103"/>
      <c r="M179" s="103"/>
      <c r="N179" s="103"/>
      <c r="O179" s="103"/>
      <c r="P179" s="103"/>
      <c r="Q179" s="103"/>
      <c r="R179" s="103"/>
      <c r="S179" s="103"/>
      <c r="T179" s="103"/>
      <c r="U179" s="103"/>
      <c r="V179" s="103"/>
      <c r="W179" s="103"/>
      <c r="X179" s="103"/>
      <c r="Y179" s="103"/>
      <c r="Z179" s="103"/>
      <c r="AA179" s="103"/>
    </row>
    <row r="180" spans="1:27" ht="14.5">
      <c r="A180" s="40" t="s">
        <v>337</v>
      </c>
      <c r="B180" s="103" t="s">
        <v>3352</v>
      </c>
      <c r="C180" s="103"/>
      <c r="D180" s="103"/>
      <c r="E180" s="103"/>
      <c r="F180" s="103" t="s">
        <v>56</v>
      </c>
      <c r="G180" s="103" t="s">
        <v>56</v>
      </c>
      <c r="H180" s="103" t="s">
        <v>3149</v>
      </c>
      <c r="I180" s="103" t="s">
        <v>2576</v>
      </c>
      <c r="J180" s="103" t="s">
        <v>2576</v>
      </c>
      <c r="K180" s="103" t="s">
        <v>2576</v>
      </c>
      <c r="L180" s="103"/>
      <c r="M180" s="103"/>
      <c r="N180" s="103"/>
      <c r="O180" s="103"/>
      <c r="P180" s="103"/>
      <c r="Q180" s="103"/>
      <c r="R180" s="103"/>
      <c r="S180" s="103"/>
      <c r="T180" s="103"/>
      <c r="U180" s="103"/>
      <c r="V180" s="103"/>
      <c r="W180" s="103"/>
      <c r="X180" s="103"/>
      <c r="Y180" s="103"/>
      <c r="Z180" s="103"/>
      <c r="AA180" s="103"/>
    </row>
    <row r="181" spans="1:27" ht="14.5">
      <c r="A181" s="40" t="s">
        <v>338</v>
      </c>
      <c r="B181" s="103" t="s">
        <v>3146</v>
      </c>
      <c r="C181" s="103" t="s">
        <v>3353</v>
      </c>
      <c r="D181" s="103" t="s">
        <v>3181</v>
      </c>
      <c r="E181" s="103" t="s">
        <v>3169</v>
      </c>
      <c r="F181" s="103" t="s">
        <v>56</v>
      </c>
      <c r="G181" s="103" t="s">
        <v>56</v>
      </c>
      <c r="H181" s="103" t="s">
        <v>3149</v>
      </c>
      <c r="I181" s="103" t="s">
        <v>2576</v>
      </c>
      <c r="J181" s="103" t="s">
        <v>2576</v>
      </c>
      <c r="K181" s="103" t="s">
        <v>2357</v>
      </c>
      <c r="L181" s="103"/>
      <c r="M181" s="103"/>
      <c r="N181" s="103"/>
      <c r="O181" s="103"/>
      <c r="P181" s="103"/>
      <c r="Q181" s="103"/>
      <c r="R181" s="103"/>
      <c r="S181" s="103"/>
      <c r="T181" s="103"/>
      <c r="U181" s="103"/>
      <c r="V181" s="103"/>
      <c r="W181" s="103"/>
      <c r="X181" s="103"/>
      <c r="Y181" s="103"/>
      <c r="Z181" s="103"/>
      <c r="AA181" s="103"/>
    </row>
    <row r="182" spans="1:27" ht="14.5">
      <c r="A182" s="40" t="s">
        <v>343</v>
      </c>
      <c r="B182" s="103" t="s">
        <v>3146</v>
      </c>
      <c r="C182" s="103" t="s">
        <v>3353</v>
      </c>
      <c r="D182" s="103" t="s">
        <v>3179</v>
      </c>
      <c r="E182" s="103" t="s">
        <v>3354</v>
      </c>
      <c r="F182" s="103" t="s">
        <v>56</v>
      </c>
      <c r="G182" s="103" t="s">
        <v>56</v>
      </c>
      <c r="H182" s="103" t="s">
        <v>3149</v>
      </c>
      <c r="I182" s="103" t="s">
        <v>2576</v>
      </c>
      <c r="J182" s="103" t="s">
        <v>2357</v>
      </c>
      <c r="K182" s="103" t="s">
        <v>1960</v>
      </c>
      <c r="L182" s="103"/>
      <c r="M182" s="103"/>
      <c r="N182" s="103"/>
      <c r="O182" s="103"/>
      <c r="P182" s="103"/>
      <c r="Q182" s="103"/>
      <c r="R182" s="103"/>
      <c r="S182" s="103"/>
      <c r="T182" s="103"/>
      <c r="U182" s="103"/>
      <c r="V182" s="103"/>
      <c r="W182" s="103"/>
      <c r="X182" s="103"/>
      <c r="Y182" s="103"/>
      <c r="Z182" s="103"/>
      <c r="AA182" s="103"/>
    </row>
    <row r="183" spans="1:27" ht="14.5">
      <c r="A183" s="19" t="s">
        <v>344</v>
      </c>
      <c r="B183" s="103" t="s">
        <v>254</v>
      </c>
      <c r="C183" s="103"/>
      <c r="D183" s="103"/>
      <c r="E183" s="103"/>
      <c r="F183" s="103" t="s">
        <v>56</v>
      </c>
      <c r="G183" s="103" t="s">
        <v>56</v>
      </c>
      <c r="H183" s="103" t="s">
        <v>3149</v>
      </c>
      <c r="I183" s="103" t="s">
        <v>2576</v>
      </c>
      <c r="J183" s="103" t="s">
        <v>2576</v>
      </c>
      <c r="K183" s="103" t="s">
        <v>2576</v>
      </c>
      <c r="L183" s="103"/>
      <c r="M183" s="103"/>
      <c r="N183" s="103"/>
      <c r="O183" s="103"/>
      <c r="P183" s="103"/>
      <c r="Q183" s="103"/>
      <c r="R183" s="103"/>
      <c r="S183" s="103"/>
      <c r="T183" s="103"/>
      <c r="U183" s="103"/>
      <c r="V183" s="103"/>
      <c r="W183" s="103"/>
      <c r="X183" s="103"/>
      <c r="Y183" s="103"/>
      <c r="Z183" s="103"/>
      <c r="AA183" s="103"/>
    </row>
    <row r="184" spans="1:27" ht="14.5">
      <c r="A184" s="19" t="s">
        <v>346</v>
      </c>
      <c r="B184" s="103"/>
      <c r="C184" s="103"/>
      <c r="D184" s="103"/>
      <c r="E184" s="103"/>
      <c r="F184" s="103" t="s">
        <v>56</v>
      </c>
      <c r="G184" s="103" t="s">
        <v>56</v>
      </c>
      <c r="H184" s="103" t="s">
        <v>3149</v>
      </c>
      <c r="I184" s="103" t="s">
        <v>2576</v>
      </c>
      <c r="J184" s="103" t="s">
        <v>2576</v>
      </c>
      <c r="K184" s="103" t="s">
        <v>2576</v>
      </c>
      <c r="L184" s="103"/>
      <c r="M184" s="103"/>
      <c r="N184" s="103"/>
      <c r="O184" s="103"/>
      <c r="P184" s="103"/>
      <c r="Q184" s="103"/>
      <c r="R184" s="103"/>
      <c r="S184" s="103"/>
      <c r="T184" s="103"/>
      <c r="U184" s="103"/>
      <c r="V184" s="103"/>
      <c r="W184" s="103"/>
      <c r="X184" s="103"/>
      <c r="Y184" s="103"/>
      <c r="Z184" s="103"/>
      <c r="AA184" s="103"/>
    </row>
    <row r="185" spans="1:27" ht="14.5">
      <c r="A185" s="40" t="s">
        <v>347</v>
      </c>
      <c r="B185" s="103" t="s">
        <v>3146</v>
      </c>
      <c r="C185" s="103"/>
      <c r="D185" s="103"/>
      <c r="E185" s="103"/>
      <c r="F185" s="103" t="s">
        <v>56</v>
      </c>
      <c r="G185" s="103" t="s">
        <v>56</v>
      </c>
      <c r="H185" s="103" t="s">
        <v>3149</v>
      </c>
      <c r="I185" s="103" t="s">
        <v>2576</v>
      </c>
      <c r="J185" s="103" t="s">
        <v>2576</v>
      </c>
      <c r="K185" s="103" t="s">
        <v>2576</v>
      </c>
      <c r="L185" s="103"/>
      <c r="M185" s="103"/>
      <c r="N185" s="103"/>
      <c r="O185" s="103"/>
      <c r="P185" s="103"/>
      <c r="Q185" s="103"/>
      <c r="R185" s="103"/>
      <c r="S185" s="103"/>
      <c r="T185" s="103"/>
      <c r="U185" s="103"/>
      <c r="V185" s="103"/>
      <c r="W185" s="103"/>
      <c r="X185" s="103"/>
      <c r="Y185" s="103"/>
      <c r="Z185" s="103"/>
      <c r="AA185" s="103"/>
    </row>
    <row r="186" spans="1:27" ht="14.5">
      <c r="A186" s="40" t="s">
        <v>349</v>
      </c>
      <c r="B186" s="103" t="s">
        <v>3181</v>
      </c>
      <c r="C186" s="103" t="s">
        <v>3355</v>
      </c>
      <c r="D186" s="103"/>
      <c r="E186" s="103"/>
      <c r="F186" s="103" t="s">
        <v>56</v>
      </c>
      <c r="G186" s="103" t="s">
        <v>56</v>
      </c>
      <c r="H186" s="103" t="s">
        <v>3149</v>
      </c>
      <c r="I186" s="103" t="s">
        <v>2576</v>
      </c>
      <c r="J186" s="103" t="s">
        <v>2576</v>
      </c>
      <c r="K186" s="103" t="s">
        <v>2576</v>
      </c>
      <c r="L186" s="103"/>
      <c r="M186" s="103"/>
      <c r="N186" s="103"/>
      <c r="O186" s="103"/>
      <c r="P186" s="103"/>
      <c r="Q186" s="103"/>
      <c r="R186" s="103"/>
      <c r="S186" s="103"/>
      <c r="T186" s="103"/>
      <c r="U186" s="103"/>
      <c r="V186" s="103"/>
      <c r="W186" s="103"/>
      <c r="X186" s="103"/>
      <c r="Y186" s="103"/>
      <c r="Z186" s="103"/>
      <c r="AA186" s="103"/>
    </row>
    <row r="187" spans="1:27" ht="14.5">
      <c r="A187" s="40" t="s">
        <v>350</v>
      </c>
      <c r="B187" s="103" t="s">
        <v>3146</v>
      </c>
      <c r="C187" s="103" t="s">
        <v>3355</v>
      </c>
      <c r="D187" s="103"/>
      <c r="E187" s="103"/>
      <c r="F187" s="103" t="s">
        <v>56</v>
      </c>
      <c r="G187" s="103" t="s">
        <v>56</v>
      </c>
      <c r="H187" s="103" t="s">
        <v>3149</v>
      </c>
      <c r="I187" s="103" t="s">
        <v>2576</v>
      </c>
      <c r="J187" s="103" t="s">
        <v>2576</v>
      </c>
      <c r="K187" s="103" t="s">
        <v>2576</v>
      </c>
      <c r="L187" s="103"/>
      <c r="M187" s="103"/>
      <c r="N187" s="103"/>
      <c r="O187" s="103"/>
      <c r="P187" s="103"/>
      <c r="Q187" s="103"/>
      <c r="R187" s="103"/>
      <c r="S187" s="103"/>
      <c r="T187" s="103"/>
      <c r="U187" s="103"/>
      <c r="V187" s="103"/>
      <c r="W187" s="103"/>
      <c r="X187" s="103"/>
      <c r="Y187" s="103"/>
      <c r="Z187" s="103"/>
      <c r="AA187" s="103"/>
    </row>
    <row r="188" spans="1:27" ht="14.5">
      <c r="A188" s="40"/>
      <c r="B188" s="103" t="s">
        <v>3146</v>
      </c>
      <c r="C188" s="103" t="s">
        <v>3355</v>
      </c>
      <c r="D188" s="103"/>
      <c r="E188" s="103"/>
      <c r="F188" s="103" t="s">
        <v>56</v>
      </c>
      <c r="G188" s="103" t="s">
        <v>56</v>
      </c>
      <c r="H188" s="103" t="s">
        <v>3149</v>
      </c>
      <c r="I188" s="103" t="s">
        <v>2576</v>
      </c>
      <c r="J188" s="103" t="s">
        <v>2576</v>
      </c>
      <c r="K188" s="103" t="s">
        <v>2576</v>
      </c>
      <c r="L188" s="103"/>
      <c r="M188" s="103"/>
      <c r="N188" s="103"/>
      <c r="O188" s="103"/>
      <c r="P188" s="103"/>
      <c r="Q188" s="103"/>
      <c r="R188" s="103"/>
      <c r="S188" s="103"/>
      <c r="T188" s="103"/>
      <c r="U188" s="103"/>
      <c r="V188" s="103"/>
      <c r="W188" s="103"/>
      <c r="X188" s="103"/>
      <c r="Y188" s="103"/>
      <c r="Z188" s="103"/>
      <c r="AA188" s="103"/>
    </row>
    <row r="189" spans="1:27" ht="14.5">
      <c r="A189" s="40" t="s">
        <v>352</v>
      </c>
      <c r="B189" s="103" t="s">
        <v>3179</v>
      </c>
      <c r="C189" s="103" t="s">
        <v>3356</v>
      </c>
      <c r="D189" s="103" t="s">
        <v>3146</v>
      </c>
      <c r="E189" s="103" t="s">
        <v>3357</v>
      </c>
      <c r="F189" s="103" t="s">
        <v>56</v>
      </c>
      <c r="G189" s="103" t="s">
        <v>56</v>
      </c>
      <c r="H189" s="103" t="s">
        <v>3149</v>
      </c>
      <c r="I189" s="103" t="s">
        <v>2576</v>
      </c>
      <c r="J189" s="103" t="s">
        <v>2357</v>
      </c>
      <c r="K189" s="103" t="s">
        <v>1960</v>
      </c>
      <c r="L189" s="103"/>
      <c r="M189" s="103"/>
      <c r="N189" s="103"/>
      <c r="O189" s="103"/>
      <c r="P189" s="103"/>
      <c r="Q189" s="103"/>
      <c r="R189" s="103"/>
      <c r="S189" s="103"/>
      <c r="T189" s="103"/>
      <c r="U189" s="103"/>
      <c r="V189" s="103"/>
      <c r="W189" s="103"/>
      <c r="X189" s="103"/>
      <c r="Y189" s="103"/>
      <c r="Z189" s="103"/>
      <c r="AA189" s="103"/>
    </row>
    <row r="190" spans="1:27" ht="14.5">
      <c r="A190" s="40" t="s">
        <v>353</v>
      </c>
      <c r="B190" s="103" t="s">
        <v>3146</v>
      </c>
      <c r="C190" s="103" t="s">
        <v>3358</v>
      </c>
      <c r="D190" s="103"/>
      <c r="E190" s="103"/>
      <c r="F190" s="103" t="s">
        <v>56</v>
      </c>
      <c r="G190" s="103" t="s">
        <v>56</v>
      </c>
      <c r="H190" s="103" t="s">
        <v>3149</v>
      </c>
      <c r="I190" s="103" t="s">
        <v>2576</v>
      </c>
      <c r="J190" s="103" t="s">
        <v>3359</v>
      </c>
      <c r="K190" s="103" t="s">
        <v>3360</v>
      </c>
      <c r="L190" s="103"/>
      <c r="M190" s="103"/>
      <c r="N190" s="103"/>
      <c r="O190" s="103"/>
      <c r="P190" s="103"/>
      <c r="Q190" s="103"/>
      <c r="R190" s="103"/>
      <c r="S190" s="103"/>
      <c r="T190" s="103"/>
      <c r="U190" s="103"/>
      <c r="V190" s="103"/>
      <c r="W190" s="103"/>
      <c r="X190" s="103"/>
      <c r="Y190" s="103"/>
      <c r="Z190" s="103"/>
      <c r="AA190" s="103"/>
    </row>
    <row r="191" spans="1:27" ht="14.5">
      <c r="A191" s="40"/>
      <c r="B191" s="103" t="s">
        <v>3146</v>
      </c>
      <c r="C191" s="103" t="s">
        <v>3361</v>
      </c>
      <c r="D191" s="103"/>
      <c r="E191" s="103"/>
      <c r="F191" s="103" t="s">
        <v>56</v>
      </c>
      <c r="G191" s="103" t="s">
        <v>56</v>
      </c>
      <c r="H191" s="103" t="s">
        <v>3149</v>
      </c>
      <c r="I191" s="103" t="s">
        <v>2576</v>
      </c>
      <c r="J191" s="103"/>
      <c r="K191" s="103"/>
      <c r="L191" s="103" t="s">
        <v>2363</v>
      </c>
      <c r="M191" s="103"/>
      <c r="N191" s="103"/>
      <c r="O191" s="103"/>
      <c r="P191" s="103"/>
      <c r="Q191" s="103"/>
      <c r="R191" s="103"/>
      <c r="S191" s="103"/>
      <c r="T191" s="103"/>
      <c r="U191" s="103"/>
      <c r="V191" s="103"/>
      <c r="W191" s="103"/>
      <c r="X191" s="103"/>
      <c r="Y191" s="103"/>
      <c r="Z191" s="103"/>
      <c r="AA191" s="103"/>
    </row>
    <row r="192" spans="1:27" ht="14.5">
      <c r="A192" s="40" t="s">
        <v>354</v>
      </c>
      <c r="B192" s="103" t="s">
        <v>3179</v>
      </c>
      <c r="C192" s="103" t="s">
        <v>3175</v>
      </c>
      <c r="D192" s="103" t="s">
        <v>3146</v>
      </c>
      <c r="E192" s="103" t="s">
        <v>3353</v>
      </c>
      <c r="F192" s="103" t="s">
        <v>56</v>
      </c>
      <c r="G192" s="103" t="s">
        <v>56</v>
      </c>
      <c r="H192" s="103" t="s">
        <v>3149</v>
      </c>
      <c r="I192" s="103" t="s">
        <v>2576</v>
      </c>
      <c r="J192" s="103"/>
      <c r="K192" s="103"/>
      <c r="L192" s="103"/>
      <c r="M192" s="103"/>
      <c r="N192" s="103"/>
      <c r="O192" s="103"/>
      <c r="P192" s="103"/>
      <c r="Q192" s="103"/>
      <c r="R192" s="103"/>
      <c r="S192" s="103"/>
      <c r="T192" s="103"/>
      <c r="U192" s="103"/>
      <c r="V192" s="103"/>
      <c r="W192" s="103"/>
      <c r="X192" s="103"/>
      <c r="Y192" s="103"/>
      <c r="Z192" s="103"/>
      <c r="AA192" s="103"/>
    </row>
    <row r="193" spans="1:27" ht="14.5">
      <c r="A193" s="40"/>
      <c r="B193" s="103" t="s">
        <v>3179</v>
      </c>
      <c r="C193" s="103" t="s">
        <v>3362</v>
      </c>
      <c r="D193" s="103" t="s">
        <v>3146</v>
      </c>
      <c r="E193" s="103" t="s">
        <v>3363</v>
      </c>
      <c r="F193" s="103" t="s">
        <v>56</v>
      </c>
      <c r="G193" s="103" t="s">
        <v>56</v>
      </c>
      <c r="H193" s="103" t="s">
        <v>3149</v>
      </c>
      <c r="I193" s="103" t="s">
        <v>2576</v>
      </c>
      <c r="J193" s="103"/>
      <c r="K193" s="103"/>
      <c r="L193" s="103"/>
      <c r="M193" s="103"/>
      <c r="N193" s="103"/>
      <c r="O193" s="103"/>
      <c r="P193" s="103"/>
      <c r="Q193" s="103"/>
      <c r="R193" s="103"/>
      <c r="S193" s="103"/>
      <c r="T193" s="103"/>
      <c r="U193" s="103"/>
      <c r="V193" s="103"/>
      <c r="W193" s="103"/>
      <c r="X193" s="103"/>
      <c r="Y193" s="103"/>
      <c r="Z193" s="103"/>
      <c r="AA193" s="103"/>
    </row>
    <row r="194" spans="1:27" ht="14.5">
      <c r="A194" s="40"/>
      <c r="B194" s="103" t="s">
        <v>3179</v>
      </c>
      <c r="C194" s="103" t="s">
        <v>3182</v>
      </c>
      <c r="D194" s="103" t="s">
        <v>3146</v>
      </c>
      <c r="E194" s="103" t="s">
        <v>3364</v>
      </c>
      <c r="F194" s="103" t="s">
        <v>56</v>
      </c>
      <c r="G194" s="103" t="s">
        <v>56</v>
      </c>
      <c r="H194" s="103" t="s">
        <v>3149</v>
      </c>
      <c r="I194" s="103" t="s">
        <v>2576</v>
      </c>
      <c r="J194" s="103"/>
      <c r="K194" s="103"/>
      <c r="L194" s="103"/>
      <c r="M194" s="103"/>
      <c r="N194" s="103"/>
      <c r="O194" s="103"/>
      <c r="P194" s="103"/>
      <c r="Q194" s="103"/>
      <c r="R194" s="103"/>
      <c r="S194" s="103"/>
      <c r="T194" s="103"/>
      <c r="U194" s="103"/>
      <c r="V194" s="103"/>
      <c r="W194" s="103"/>
      <c r="X194" s="103"/>
      <c r="Y194" s="103"/>
      <c r="Z194" s="103"/>
      <c r="AA194" s="103"/>
    </row>
    <row r="195" spans="1:27" ht="14.5">
      <c r="A195" s="40" t="s">
        <v>356</v>
      </c>
      <c r="B195" s="103" t="s">
        <v>3159</v>
      </c>
      <c r="C195" s="103"/>
      <c r="D195" s="103"/>
      <c r="E195" s="103"/>
      <c r="F195" s="103" t="s">
        <v>56</v>
      </c>
      <c r="G195" s="103" t="s">
        <v>56</v>
      </c>
      <c r="H195" s="103" t="s">
        <v>3149</v>
      </c>
      <c r="I195" s="103" t="s">
        <v>2576</v>
      </c>
      <c r="J195" s="103" t="s">
        <v>2357</v>
      </c>
      <c r="K195" s="103" t="s">
        <v>3365</v>
      </c>
      <c r="L195" s="103"/>
      <c r="M195" s="103"/>
      <c r="N195" s="103"/>
      <c r="O195" s="103"/>
      <c r="P195" s="103"/>
      <c r="Q195" s="103"/>
      <c r="R195" s="103"/>
      <c r="S195" s="103"/>
      <c r="T195" s="103"/>
      <c r="U195" s="103"/>
      <c r="V195" s="103"/>
      <c r="W195" s="103"/>
      <c r="X195" s="103"/>
      <c r="Y195" s="103"/>
      <c r="Z195" s="103"/>
      <c r="AA195" s="103"/>
    </row>
    <row r="196" spans="1:27" ht="14.5">
      <c r="A196" s="40" t="s">
        <v>358</v>
      </c>
      <c r="B196" s="103" t="s">
        <v>2576</v>
      </c>
      <c r="C196" s="103"/>
      <c r="D196" s="103"/>
      <c r="E196" s="103"/>
      <c r="F196" s="103" t="s">
        <v>56</v>
      </c>
      <c r="G196" s="103" t="s">
        <v>56</v>
      </c>
      <c r="H196" s="103" t="s">
        <v>3149</v>
      </c>
      <c r="I196" s="103" t="s">
        <v>2576</v>
      </c>
      <c r="J196" s="103"/>
      <c r="K196" s="103"/>
      <c r="L196" s="103" t="s">
        <v>1960</v>
      </c>
      <c r="M196" s="103"/>
      <c r="N196" s="103"/>
      <c r="O196" s="103"/>
      <c r="P196" s="103"/>
      <c r="Q196" s="103"/>
      <c r="R196" s="103"/>
      <c r="S196" s="103"/>
      <c r="T196" s="103"/>
      <c r="U196" s="103"/>
      <c r="V196" s="103"/>
      <c r="W196" s="103"/>
      <c r="X196" s="103"/>
      <c r="Y196" s="103"/>
      <c r="Z196" s="103"/>
      <c r="AA196" s="103"/>
    </row>
    <row r="197" spans="1:27" ht="14.5">
      <c r="A197" s="40" t="s">
        <v>361</v>
      </c>
      <c r="B197" s="103" t="s">
        <v>3215</v>
      </c>
      <c r="C197" s="103"/>
      <c r="D197" s="103"/>
      <c r="E197" s="103"/>
      <c r="F197" s="103" t="s">
        <v>56</v>
      </c>
      <c r="G197" s="103" t="s">
        <v>56</v>
      </c>
      <c r="H197" s="103" t="s">
        <v>3149</v>
      </c>
      <c r="I197" s="103" t="s">
        <v>2576</v>
      </c>
      <c r="J197" s="103"/>
      <c r="K197" s="103"/>
      <c r="L197" s="103"/>
      <c r="M197" s="103"/>
      <c r="N197" s="103"/>
      <c r="O197" s="103"/>
      <c r="P197" s="103"/>
      <c r="Q197" s="103"/>
      <c r="R197" s="103"/>
      <c r="S197" s="103"/>
      <c r="T197" s="103"/>
      <c r="U197" s="103"/>
      <c r="V197" s="103"/>
      <c r="W197" s="103"/>
      <c r="X197" s="103"/>
      <c r="Y197" s="103"/>
      <c r="Z197" s="103"/>
      <c r="AA197" s="103"/>
    </row>
    <row r="198" spans="1:27" ht="14.5">
      <c r="A198" s="40" t="s">
        <v>367</v>
      </c>
      <c r="B198" s="103" t="s">
        <v>3146</v>
      </c>
      <c r="C198" s="103"/>
      <c r="D198" s="103"/>
      <c r="E198" s="103"/>
      <c r="F198" s="103" t="s">
        <v>56</v>
      </c>
      <c r="G198" s="103" t="s">
        <v>56</v>
      </c>
      <c r="H198" s="103" t="s">
        <v>3149</v>
      </c>
      <c r="I198" s="103" t="s">
        <v>2576</v>
      </c>
      <c r="J198" s="103" t="s">
        <v>2357</v>
      </c>
      <c r="K198" s="103"/>
      <c r="L198" s="103"/>
      <c r="M198" s="103"/>
      <c r="N198" s="103"/>
      <c r="O198" s="103"/>
      <c r="P198" s="103"/>
      <c r="Q198" s="103"/>
      <c r="R198" s="103"/>
      <c r="S198" s="103"/>
      <c r="T198" s="103"/>
      <c r="U198" s="103"/>
      <c r="V198" s="103"/>
      <c r="W198" s="103"/>
      <c r="X198" s="103"/>
      <c r="Y198" s="103"/>
      <c r="Z198" s="103"/>
      <c r="AA198" s="103"/>
    </row>
    <row r="199" spans="1:27" ht="14.5">
      <c r="A199" s="40"/>
      <c r="B199" s="103" t="s">
        <v>3146</v>
      </c>
      <c r="C199" s="103" t="s">
        <v>3147</v>
      </c>
      <c r="D199" s="103"/>
      <c r="E199" s="103"/>
      <c r="F199" s="103" t="s">
        <v>56</v>
      </c>
      <c r="G199" s="103" t="s">
        <v>56</v>
      </c>
      <c r="H199" s="103" t="s">
        <v>3149</v>
      </c>
      <c r="I199" s="103" t="s">
        <v>2576</v>
      </c>
      <c r="J199" s="103"/>
      <c r="K199" s="103"/>
      <c r="L199" s="103"/>
      <c r="M199" s="103"/>
      <c r="N199" s="103"/>
      <c r="O199" s="103"/>
      <c r="P199" s="103"/>
      <c r="Q199" s="103"/>
      <c r="R199" s="103"/>
      <c r="S199" s="103"/>
      <c r="T199" s="103"/>
      <c r="U199" s="103"/>
      <c r="V199" s="103"/>
      <c r="W199" s="103"/>
      <c r="X199" s="103"/>
      <c r="Y199" s="103"/>
      <c r="Z199" s="103"/>
      <c r="AA199" s="103"/>
    </row>
    <row r="200" spans="1:27" ht="14.5">
      <c r="A200" s="40" t="s">
        <v>370</v>
      </c>
      <c r="B200" s="103" t="s">
        <v>3366</v>
      </c>
      <c r="C200" s="103"/>
      <c r="D200" s="103"/>
      <c r="E200" s="103"/>
      <c r="F200" s="103" t="s">
        <v>56</v>
      </c>
      <c r="G200" s="103" t="s">
        <v>56</v>
      </c>
      <c r="H200" s="103" t="s">
        <v>3149</v>
      </c>
      <c r="I200" s="103" t="s">
        <v>2576</v>
      </c>
      <c r="J200" s="103"/>
      <c r="K200" s="103"/>
      <c r="L200" s="103"/>
      <c r="M200" s="103"/>
      <c r="N200" s="103"/>
      <c r="O200" s="103"/>
      <c r="P200" s="103"/>
      <c r="Q200" s="103"/>
      <c r="R200" s="103"/>
      <c r="S200" s="103"/>
      <c r="T200" s="103"/>
      <c r="U200" s="103"/>
      <c r="V200" s="103"/>
      <c r="W200" s="103"/>
      <c r="X200" s="103"/>
      <c r="Y200" s="103"/>
      <c r="Z200" s="103"/>
      <c r="AA200" s="103"/>
    </row>
    <row r="201" spans="1:27" ht="14.5">
      <c r="A201" s="40" t="s">
        <v>373</v>
      </c>
      <c r="B201" s="103" t="s">
        <v>3367</v>
      </c>
      <c r="C201" s="103" t="s">
        <v>3368</v>
      </c>
      <c r="D201" s="103" t="s">
        <v>3151</v>
      </c>
      <c r="E201" s="103" t="s">
        <v>3205</v>
      </c>
      <c r="F201" s="103" t="s">
        <v>56</v>
      </c>
      <c r="G201" s="103" t="s">
        <v>56</v>
      </c>
      <c r="H201" s="103" t="s">
        <v>3149</v>
      </c>
      <c r="I201" s="103" t="s">
        <v>2576</v>
      </c>
      <c r="J201" s="103"/>
      <c r="K201" s="542">
        <v>42</v>
      </c>
      <c r="L201" s="103" t="s">
        <v>1960</v>
      </c>
      <c r="M201" s="103"/>
      <c r="N201" s="103"/>
      <c r="O201" s="103"/>
      <c r="P201" s="103"/>
      <c r="Q201" s="103"/>
      <c r="R201" s="103"/>
      <c r="S201" s="103"/>
      <c r="T201" s="103"/>
      <c r="U201" s="103"/>
      <c r="V201" s="103"/>
      <c r="W201" s="103"/>
      <c r="X201" s="103"/>
      <c r="Y201" s="103"/>
      <c r="Z201" s="103"/>
      <c r="AA201" s="103"/>
    </row>
    <row r="202" spans="1:27" ht="14.5">
      <c r="A202" s="40"/>
      <c r="B202" s="103" t="s">
        <v>3369</v>
      </c>
      <c r="C202" s="103"/>
      <c r="D202" s="103"/>
      <c r="E202" s="103"/>
      <c r="F202" s="103" t="s">
        <v>56</v>
      </c>
      <c r="G202" s="103" t="s">
        <v>56</v>
      </c>
      <c r="H202" s="103" t="s">
        <v>3149</v>
      </c>
      <c r="I202" s="103" t="s">
        <v>2576</v>
      </c>
      <c r="J202" s="103"/>
      <c r="K202" s="535"/>
      <c r="L202" s="103" t="s">
        <v>1960</v>
      </c>
      <c r="M202" s="103"/>
      <c r="N202" s="103"/>
      <c r="O202" s="103"/>
      <c r="P202" s="103"/>
      <c r="Q202" s="103"/>
      <c r="R202" s="103"/>
      <c r="S202" s="103"/>
      <c r="T202" s="103"/>
      <c r="U202" s="103"/>
      <c r="V202" s="103"/>
      <c r="W202" s="103"/>
      <c r="X202" s="103"/>
      <c r="Y202" s="103"/>
      <c r="Z202" s="103"/>
      <c r="AA202" s="103"/>
    </row>
    <row r="203" spans="1:27" ht="14.5">
      <c r="A203" s="40"/>
      <c r="B203" s="103" t="s">
        <v>3162</v>
      </c>
      <c r="C203" s="103"/>
      <c r="D203" s="103" t="s">
        <v>3215</v>
      </c>
      <c r="E203" s="103"/>
      <c r="F203" s="103" t="s">
        <v>56</v>
      </c>
      <c r="G203" s="103" t="s">
        <v>56</v>
      </c>
      <c r="H203" s="103" t="s">
        <v>3149</v>
      </c>
      <c r="I203" s="103" t="s">
        <v>2576</v>
      </c>
      <c r="J203" s="103"/>
      <c r="K203" s="535"/>
      <c r="L203" s="103" t="s">
        <v>3370</v>
      </c>
      <c r="M203" s="103"/>
      <c r="N203" s="103"/>
      <c r="O203" s="103"/>
      <c r="P203" s="103"/>
      <c r="Q203" s="103"/>
      <c r="R203" s="103"/>
      <c r="S203" s="103"/>
      <c r="T203" s="103"/>
      <c r="U203" s="103"/>
      <c r="V203" s="103"/>
      <c r="W203" s="103"/>
      <c r="X203" s="103"/>
      <c r="Y203" s="103"/>
      <c r="Z203" s="103"/>
      <c r="AA203" s="103"/>
    </row>
    <row r="204" spans="1:27" ht="14.5">
      <c r="A204" s="40" t="s">
        <v>376</v>
      </c>
      <c r="B204" s="103" t="s">
        <v>3146</v>
      </c>
      <c r="C204" s="103" t="s">
        <v>3154</v>
      </c>
      <c r="D204" s="103" t="s">
        <v>3146</v>
      </c>
      <c r="E204" s="103" t="s">
        <v>3371</v>
      </c>
      <c r="F204" s="103" t="s">
        <v>56</v>
      </c>
      <c r="G204" s="103" t="s">
        <v>56</v>
      </c>
      <c r="H204" s="103" t="s">
        <v>3149</v>
      </c>
      <c r="I204" s="103" t="s">
        <v>2576</v>
      </c>
      <c r="J204" s="103" t="s">
        <v>2357</v>
      </c>
      <c r="K204" s="103" t="s">
        <v>1960</v>
      </c>
      <c r="L204" s="103"/>
      <c r="M204" s="103" t="s">
        <v>3372</v>
      </c>
      <c r="N204" s="103"/>
      <c r="O204" s="103"/>
      <c r="P204" s="103"/>
      <c r="Q204" s="103"/>
      <c r="R204" s="103"/>
      <c r="S204" s="103"/>
      <c r="T204" s="103"/>
      <c r="U204" s="103"/>
      <c r="V204" s="103"/>
      <c r="W204" s="103"/>
      <c r="X204" s="103"/>
      <c r="Y204" s="103"/>
      <c r="Z204" s="103"/>
      <c r="AA204" s="103"/>
    </row>
    <row r="205" spans="1:27" ht="14.5">
      <c r="A205" s="43" t="s">
        <v>377</v>
      </c>
      <c r="B205" s="103" t="s">
        <v>3181</v>
      </c>
      <c r="C205" s="103" t="s">
        <v>3205</v>
      </c>
      <c r="D205" s="103" t="s">
        <v>3146</v>
      </c>
      <c r="E205" s="103" t="s">
        <v>3373</v>
      </c>
      <c r="F205" s="103" t="s">
        <v>56</v>
      </c>
      <c r="G205" s="103" t="s">
        <v>56</v>
      </c>
      <c r="H205" s="103" t="s">
        <v>3149</v>
      </c>
      <c r="I205" s="103" t="s">
        <v>2576</v>
      </c>
      <c r="J205" s="103"/>
      <c r="K205" s="103" t="s">
        <v>3374</v>
      </c>
      <c r="L205" s="103"/>
      <c r="M205" s="103"/>
      <c r="N205" s="103"/>
      <c r="O205" s="103"/>
      <c r="P205" s="103"/>
      <c r="Q205" s="103"/>
      <c r="R205" s="103"/>
      <c r="S205" s="103"/>
      <c r="T205" s="103"/>
      <c r="U205" s="103"/>
      <c r="V205" s="103"/>
      <c r="W205" s="103"/>
      <c r="X205" s="103"/>
      <c r="Y205" s="103"/>
      <c r="Z205" s="103"/>
      <c r="AA205" s="103"/>
    </row>
    <row r="206" spans="1:27" ht="14.5">
      <c r="A206" s="43" t="s">
        <v>378</v>
      </c>
      <c r="B206" s="103" t="s">
        <v>3162</v>
      </c>
      <c r="C206" s="103" t="s">
        <v>3323</v>
      </c>
      <c r="D206" s="103" t="s">
        <v>3162</v>
      </c>
      <c r="E206" s="103" t="s">
        <v>3205</v>
      </c>
      <c r="F206" s="103" t="s">
        <v>56</v>
      </c>
      <c r="G206" s="103" t="s">
        <v>56</v>
      </c>
      <c r="H206" s="103" t="s">
        <v>3149</v>
      </c>
      <c r="I206" s="103" t="s">
        <v>2576</v>
      </c>
      <c r="J206" s="103"/>
      <c r="K206" s="103"/>
      <c r="L206" s="103"/>
      <c r="M206" s="103"/>
      <c r="N206" s="103"/>
      <c r="O206" s="103"/>
      <c r="P206" s="103"/>
      <c r="Q206" s="103"/>
      <c r="R206" s="103"/>
      <c r="S206" s="103"/>
      <c r="T206" s="103"/>
      <c r="U206" s="103"/>
      <c r="V206" s="103"/>
      <c r="W206" s="103"/>
      <c r="X206" s="103"/>
      <c r="Y206" s="103"/>
      <c r="Z206" s="103"/>
      <c r="AA206" s="103"/>
    </row>
    <row r="207" spans="1:27" ht="14.5">
      <c r="A207" s="43" t="s">
        <v>380</v>
      </c>
      <c r="B207" s="103" t="s">
        <v>432</v>
      </c>
      <c r="C207" s="103" t="s">
        <v>3203</v>
      </c>
      <c r="D207" s="103"/>
      <c r="E207" s="103"/>
      <c r="F207" s="103" t="s">
        <v>56</v>
      </c>
      <c r="G207" s="103" t="s">
        <v>56</v>
      </c>
      <c r="H207" s="103" t="s">
        <v>3149</v>
      </c>
      <c r="I207" s="103" t="s">
        <v>2576</v>
      </c>
      <c r="J207" s="103"/>
      <c r="K207" s="103"/>
      <c r="L207" s="103"/>
      <c r="M207" s="103"/>
      <c r="N207" s="103"/>
      <c r="O207" s="103"/>
      <c r="P207" s="103"/>
      <c r="Q207" s="103"/>
      <c r="R207" s="103"/>
      <c r="S207" s="103"/>
      <c r="T207" s="103"/>
      <c r="U207" s="103"/>
      <c r="V207" s="103"/>
      <c r="W207" s="103"/>
      <c r="X207" s="103"/>
      <c r="Y207" s="103"/>
      <c r="Z207" s="103"/>
      <c r="AA207" s="103"/>
    </row>
    <row r="208" spans="1:27" ht="14.5">
      <c r="A208" s="40" t="s">
        <v>382</v>
      </c>
      <c r="B208" s="103" t="s">
        <v>3343</v>
      </c>
      <c r="C208" s="103" t="s">
        <v>3147</v>
      </c>
      <c r="D208" s="103" t="s">
        <v>3146</v>
      </c>
      <c r="E208" s="103" t="s">
        <v>3216</v>
      </c>
      <c r="F208" s="103" t="s">
        <v>56</v>
      </c>
      <c r="G208" s="103" t="s">
        <v>56</v>
      </c>
      <c r="H208" s="103" t="s">
        <v>3149</v>
      </c>
      <c r="I208" s="103" t="s">
        <v>2576</v>
      </c>
      <c r="J208" s="103"/>
      <c r="K208" s="103"/>
      <c r="L208" s="103" t="s">
        <v>1960</v>
      </c>
      <c r="M208" s="103" t="s">
        <v>3375</v>
      </c>
      <c r="N208" s="103"/>
      <c r="O208" s="103"/>
      <c r="P208" s="103"/>
      <c r="Q208" s="103"/>
      <c r="R208" s="103"/>
      <c r="S208" s="103"/>
      <c r="T208" s="103"/>
      <c r="U208" s="103"/>
      <c r="V208" s="103"/>
      <c r="W208" s="103"/>
      <c r="X208" s="103"/>
      <c r="Y208" s="103"/>
      <c r="Z208" s="103"/>
      <c r="AA208" s="103"/>
    </row>
    <row r="209" spans="1:27" ht="14.5">
      <c r="A209" s="115" t="s">
        <v>3376</v>
      </c>
      <c r="B209" s="103" t="s">
        <v>3191</v>
      </c>
      <c r="C209" s="103" t="s">
        <v>3147</v>
      </c>
      <c r="D209" s="103" t="s">
        <v>3146</v>
      </c>
      <c r="E209" s="103" t="s">
        <v>3377</v>
      </c>
      <c r="F209" s="103" t="s">
        <v>56</v>
      </c>
      <c r="G209" s="103" t="s">
        <v>56</v>
      </c>
      <c r="H209" s="103" t="s">
        <v>3149</v>
      </c>
      <c r="I209" s="103" t="s">
        <v>2576</v>
      </c>
      <c r="J209" s="103"/>
      <c r="K209" s="103"/>
      <c r="L209" s="103" t="s">
        <v>1960</v>
      </c>
      <c r="M209" s="103" t="s">
        <v>3375</v>
      </c>
      <c r="N209" s="103"/>
      <c r="O209" s="103"/>
      <c r="P209" s="103"/>
      <c r="Q209" s="103"/>
      <c r="R209" s="103"/>
      <c r="S209" s="103"/>
      <c r="T209" s="103"/>
      <c r="U209" s="103"/>
      <c r="V209" s="103"/>
      <c r="W209" s="103"/>
      <c r="X209" s="103"/>
      <c r="Y209" s="103"/>
      <c r="Z209" s="103"/>
      <c r="AA209" s="103"/>
    </row>
    <row r="210" spans="1:27" ht="14.5">
      <c r="A210" s="40" t="s">
        <v>387</v>
      </c>
      <c r="B210" s="103" t="s">
        <v>3159</v>
      </c>
      <c r="C210" s="103" t="s">
        <v>3323</v>
      </c>
      <c r="D210" s="103"/>
      <c r="E210" s="103"/>
      <c r="F210" s="103" t="s">
        <v>56</v>
      </c>
      <c r="G210" s="103" t="s">
        <v>56</v>
      </c>
      <c r="H210" s="103" t="s">
        <v>3149</v>
      </c>
      <c r="I210" s="103" t="s">
        <v>2576</v>
      </c>
      <c r="J210" s="103"/>
      <c r="K210" s="103"/>
      <c r="L210" s="103"/>
      <c r="M210" s="103"/>
      <c r="N210" s="103"/>
      <c r="O210" s="103"/>
      <c r="P210" s="103"/>
      <c r="Q210" s="103"/>
      <c r="R210" s="103"/>
      <c r="S210" s="103"/>
      <c r="T210" s="103"/>
      <c r="U210" s="103"/>
      <c r="V210" s="103"/>
      <c r="W210" s="103"/>
      <c r="X210" s="103"/>
      <c r="Y210" s="103"/>
      <c r="Z210" s="103"/>
      <c r="AA210" s="103"/>
    </row>
    <row r="211" spans="1:27" ht="14.5">
      <c r="A211" s="40" t="s">
        <v>391</v>
      </c>
      <c r="B211" s="103" t="s">
        <v>3171</v>
      </c>
      <c r="C211" s="103"/>
      <c r="D211" s="103"/>
      <c r="E211" s="103"/>
      <c r="F211" s="103" t="s">
        <v>56</v>
      </c>
      <c r="G211" s="103" t="s">
        <v>56</v>
      </c>
      <c r="H211" s="103" t="s">
        <v>3149</v>
      </c>
      <c r="I211" s="103" t="s">
        <v>2576</v>
      </c>
      <c r="J211" s="103"/>
      <c r="K211" s="103" t="s">
        <v>3378</v>
      </c>
      <c r="L211" s="103"/>
      <c r="M211" s="103"/>
      <c r="N211" s="103"/>
      <c r="O211" s="103"/>
      <c r="P211" s="103"/>
      <c r="Q211" s="103"/>
      <c r="R211" s="103"/>
      <c r="S211" s="103"/>
      <c r="T211" s="103"/>
      <c r="U211" s="103"/>
      <c r="V211" s="103"/>
      <c r="W211" s="103"/>
      <c r="X211" s="103"/>
      <c r="Y211" s="103"/>
      <c r="Z211" s="103"/>
      <c r="AA211" s="103"/>
    </row>
    <row r="212" spans="1:27" ht="14.5">
      <c r="A212" s="40"/>
      <c r="B212" s="103" t="s">
        <v>3379</v>
      </c>
      <c r="C212" s="103"/>
      <c r="D212" s="103"/>
      <c r="E212" s="103"/>
      <c r="F212" s="103" t="s">
        <v>3162</v>
      </c>
      <c r="G212" s="103" t="s">
        <v>3215</v>
      </c>
      <c r="H212" s="103" t="s">
        <v>3149</v>
      </c>
      <c r="I212" s="103" t="s">
        <v>2576</v>
      </c>
      <c r="J212" s="103"/>
      <c r="K212" s="103"/>
      <c r="L212" s="103"/>
      <c r="M212" s="103"/>
      <c r="N212" s="103"/>
      <c r="O212" s="103"/>
      <c r="P212" s="103"/>
      <c r="Q212" s="103"/>
      <c r="R212" s="103"/>
      <c r="S212" s="103"/>
      <c r="T212" s="103"/>
      <c r="U212" s="103"/>
      <c r="V212" s="103"/>
      <c r="W212" s="103"/>
      <c r="X212" s="103"/>
      <c r="Y212" s="103"/>
      <c r="Z212" s="103"/>
      <c r="AA212" s="103"/>
    </row>
    <row r="213" spans="1:27" ht="14.5">
      <c r="A213" s="40"/>
      <c r="B213" s="103" t="s">
        <v>3297</v>
      </c>
      <c r="C213" s="103"/>
      <c r="D213" s="103"/>
      <c r="E213" s="103"/>
      <c r="F213" s="103" t="s">
        <v>3171</v>
      </c>
      <c r="G213" s="103" t="s">
        <v>3171</v>
      </c>
      <c r="H213" s="103" t="s">
        <v>3149</v>
      </c>
      <c r="I213" s="103" t="s">
        <v>2576</v>
      </c>
      <c r="J213" s="103"/>
      <c r="K213" s="103"/>
      <c r="L213" s="103"/>
      <c r="M213" s="103"/>
      <c r="N213" s="103"/>
      <c r="O213" s="103"/>
      <c r="P213" s="103"/>
      <c r="Q213" s="103"/>
      <c r="R213" s="103"/>
      <c r="S213" s="103"/>
      <c r="T213" s="103"/>
      <c r="U213" s="103"/>
      <c r="V213" s="103"/>
      <c r="W213" s="103"/>
      <c r="X213" s="103"/>
      <c r="Y213" s="103"/>
      <c r="Z213" s="103"/>
      <c r="AA213" s="103"/>
    </row>
    <row r="214" spans="1:27" ht="14.5">
      <c r="A214" s="40" t="s">
        <v>394</v>
      </c>
      <c r="B214" s="103" t="s">
        <v>3146</v>
      </c>
      <c r="C214" s="103" t="s">
        <v>3154</v>
      </c>
      <c r="D214" s="103" t="s">
        <v>3146</v>
      </c>
      <c r="E214" s="103" t="s">
        <v>3323</v>
      </c>
      <c r="F214" s="103" t="s">
        <v>56</v>
      </c>
      <c r="G214" s="103" t="s">
        <v>56</v>
      </c>
      <c r="H214" s="103" t="s">
        <v>3149</v>
      </c>
      <c r="I214" s="103" t="s">
        <v>2576</v>
      </c>
      <c r="J214" s="103" t="s">
        <v>2357</v>
      </c>
      <c r="K214" s="103"/>
      <c r="L214" s="103" t="s">
        <v>3380</v>
      </c>
      <c r="M214" s="103"/>
      <c r="N214" s="103"/>
      <c r="O214" s="103"/>
      <c r="P214" s="103"/>
      <c r="Q214" s="103"/>
      <c r="R214" s="103"/>
      <c r="S214" s="103"/>
      <c r="T214" s="103"/>
      <c r="U214" s="103"/>
      <c r="V214" s="103"/>
      <c r="W214" s="103"/>
      <c r="X214" s="103"/>
      <c r="Y214" s="103"/>
      <c r="Z214" s="103"/>
      <c r="AA214" s="103"/>
    </row>
    <row r="215" spans="1:27" ht="14.5">
      <c r="A215" s="40"/>
      <c r="B215" s="103" t="s">
        <v>3146</v>
      </c>
      <c r="C215" s="103" t="s">
        <v>3154</v>
      </c>
      <c r="D215" s="103" t="s">
        <v>3179</v>
      </c>
      <c r="E215" s="103" t="s">
        <v>3323</v>
      </c>
      <c r="F215" s="103" t="s">
        <v>56</v>
      </c>
      <c r="G215" s="103" t="s">
        <v>56</v>
      </c>
      <c r="H215" s="103" t="s">
        <v>3149</v>
      </c>
      <c r="I215" s="103" t="s">
        <v>2576</v>
      </c>
      <c r="J215" s="103" t="s">
        <v>2357</v>
      </c>
      <c r="K215" s="103"/>
      <c r="L215" s="103"/>
      <c r="M215" s="103"/>
      <c r="N215" s="103"/>
      <c r="O215" s="103"/>
      <c r="P215" s="103"/>
      <c r="Q215" s="103"/>
      <c r="R215" s="103"/>
      <c r="S215" s="103"/>
      <c r="T215" s="103"/>
      <c r="U215" s="103"/>
      <c r="V215" s="103"/>
      <c r="W215" s="103"/>
      <c r="X215" s="103"/>
      <c r="Y215" s="103"/>
      <c r="Z215" s="103"/>
      <c r="AA215" s="103"/>
    </row>
    <row r="216" spans="1:27" ht="14.5">
      <c r="A216" s="40"/>
      <c r="B216" s="103" t="s">
        <v>3146</v>
      </c>
      <c r="C216" s="103" t="s">
        <v>3154</v>
      </c>
      <c r="D216" s="103" t="s">
        <v>3146</v>
      </c>
      <c r="E216" s="103" t="s">
        <v>3323</v>
      </c>
      <c r="F216" s="103" t="s">
        <v>56</v>
      </c>
      <c r="G216" s="103" t="s">
        <v>56</v>
      </c>
      <c r="H216" s="103" t="s">
        <v>3149</v>
      </c>
      <c r="I216" s="103" t="s">
        <v>2576</v>
      </c>
      <c r="J216" s="103" t="s">
        <v>2357</v>
      </c>
      <c r="K216" s="103"/>
      <c r="L216" s="103" t="s">
        <v>3381</v>
      </c>
      <c r="M216" s="103"/>
      <c r="N216" s="103"/>
      <c r="O216" s="103"/>
      <c r="P216" s="103"/>
      <c r="Q216" s="103"/>
      <c r="R216" s="103"/>
      <c r="S216" s="103"/>
      <c r="T216" s="103"/>
      <c r="U216" s="103"/>
      <c r="V216" s="103"/>
      <c r="W216" s="103"/>
      <c r="X216" s="103"/>
      <c r="Y216" s="103"/>
      <c r="Z216" s="103"/>
      <c r="AA216" s="103"/>
    </row>
    <row r="217" spans="1:27" ht="14.5">
      <c r="A217" s="40" t="s">
        <v>395</v>
      </c>
      <c r="B217" s="103" t="s">
        <v>3382</v>
      </c>
      <c r="C217" s="103"/>
      <c r="D217" s="103"/>
      <c r="E217" s="103"/>
      <c r="F217" s="103" t="s">
        <v>56</v>
      </c>
      <c r="G217" s="103" t="s">
        <v>56</v>
      </c>
      <c r="H217" s="103" t="s">
        <v>3149</v>
      </c>
      <c r="I217" s="103" t="s">
        <v>2576</v>
      </c>
      <c r="J217" s="103"/>
      <c r="K217" s="103"/>
      <c r="L217" s="103"/>
      <c r="M217" s="103"/>
      <c r="N217" s="103"/>
      <c r="O217" s="103"/>
      <c r="P217" s="103"/>
      <c r="Q217" s="103"/>
      <c r="R217" s="103"/>
      <c r="S217" s="103"/>
      <c r="T217" s="103"/>
      <c r="U217" s="103"/>
      <c r="V217" s="103"/>
      <c r="W217" s="103"/>
      <c r="X217" s="103"/>
      <c r="Y217" s="103"/>
      <c r="Z217" s="103"/>
      <c r="AA217" s="103"/>
    </row>
    <row r="218" spans="1:27" ht="14.5">
      <c r="A218" s="40" t="s">
        <v>397</v>
      </c>
      <c r="B218" s="103" t="s">
        <v>2576</v>
      </c>
      <c r="C218" s="103"/>
      <c r="D218" s="103"/>
      <c r="E218" s="103"/>
      <c r="F218" s="103" t="s">
        <v>56</v>
      </c>
      <c r="G218" s="103" t="s">
        <v>56</v>
      </c>
      <c r="H218" s="103" t="s">
        <v>3149</v>
      </c>
      <c r="I218" s="103" t="s">
        <v>2576</v>
      </c>
      <c r="J218" s="103"/>
      <c r="K218" s="103"/>
      <c r="L218" s="103"/>
      <c r="M218" s="103"/>
      <c r="N218" s="103"/>
      <c r="O218" s="103"/>
      <c r="P218" s="103"/>
      <c r="Q218" s="103"/>
      <c r="R218" s="103"/>
      <c r="S218" s="103"/>
      <c r="T218" s="103"/>
      <c r="U218" s="103"/>
      <c r="V218" s="103"/>
      <c r="W218" s="103"/>
      <c r="X218" s="103"/>
      <c r="Y218" s="103"/>
      <c r="Z218" s="103"/>
      <c r="AA218" s="103"/>
    </row>
    <row r="219" spans="1:27" ht="14.5">
      <c r="A219" s="40" t="s">
        <v>399</v>
      </c>
      <c r="B219" s="103" t="s">
        <v>2576</v>
      </c>
      <c r="C219" s="103"/>
      <c r="D219" s="103"/>
      <c r="E219" s="103"/>
      <c r="F219" s="103" t="s">
        <v>56</v>
      </c>
      <c r="G219" s="103" t="s">
        <v>56</v>
      </c>
      <c r="H219" s="103" t="s">
        <v>3149</v>
      </c>
      <c r="I219" s="103" t="s">
        <v>2576</v>
      </c>
      <c r="J219" s="103"/>
      <c r="K219" s="103"/>
      <c r="L219" s="103"/>
      <c r="M219" s="103"/>
      <c r="N219" s="103"/>
      <c r="O219" s="103"/>
      <c r="P219" s="103"/>
      <c r="Q219" s="103"/>
      <c r="R219" s="103"/>
      <c r="S219" s="103"/>
      <c r="T219" s="103"/>
      <c r="U219" s="103"/>
      <c r="V219" s="103"/>
      <c r="W219" s="103"/>
      <c r="X219" s="103"/>
      <c r="Y219" s="103"/>
      <c r="Z219" s="103"/>
      <c r="AA219" s="103"/>
    </row>
    <row r="220" spans="1:27" ht="14.5">
      <c r="A220" s="40" t="s">
        <v>401</v>
      </c>
      <c r="B220" s="103" t="s">
        <v>2576</v>
      </c>
      <c r="C220" s="103"/>
      <c r="D220" s="103"/>
      <c r="E220" s="103"/>
      <c r="F220" s="103" t="s">
        <v>56</v>
      </c>
      <c r="G220" s="103" t="s">
        <v>56</v>
      </c>
      <c r="H220" s="103" t="s">
        <v>3149</v>
      </c>
      <c r="I220" s="103" t="s">
        <v>2576</v>
      </c>
      <c r="J220" s="103"/>
      <c r="K220" s="103"/>
      <c r="L220" s="103"/>
      <c r="M220" s="103"/>
      <c r="N220" s="103"/>
      <c r="O220" s="103"/>
      <c r="P220" s="103"/>
      <c r="Q220" s="103"/>
      <c r="R220" s="103"/>
      <c r="S220" s="103"/>
      <c r="T220" s="103"/>
      <c r="U220" s="103"/>
      <c r="V220" s="103"/>
      <c r="W220" s="103"/>
      <c r="X220" s="103"/>
      <c r="Y220" s="103"/>
      <c r="Z220" s="103"/>
      <c r="AA220" s="103"/>
    </row>
    <row r="221" spans="1:27" ht="14.5">
      <c r="A221" s="28" t="s">
        <v>405</v>
      </c>
      <c r="B221" s="103" t="s">
        <v>3146</v>
      </c>
      <c r="C221" s="103" t="s">
        <v>3154</v>
      </c>
      <c r="D221" s="103"/>
      <c r="E221" s="103"/>
      <c r="F221" s="103" t="s">
        <v>56</v>
      </c>
      <c r="G221" s="103" t="s">
        <v>55</v>
      </c>
      <c r="H221" s="103" t="s">
        <v>3149</v>
      </c>
      <c r="I221" s="103" t="s">
        <v>2576</v>
      </c>
      <c r="J221" s="103" t="s">
        <v>2357</v>
      </c>
      <c r="K221" s="103"/>
      <c r="L221" s="103"/>
      <c r="M221" s="103"/>
      <c r="N221" s="103"/>
      <c r="O221" s="103"/>
      <c r="P221" s="103"/>
      <c r="Q221" s="103"/>
      <c r="R221" s="103"/>
      <c r="S221" s="103"/>
      <c r="T221" s="103"/>
      <c r="U221" s="103"/>
      <c r="V221" s="103"/>
      <c r="W221" s="103"/>
      <c r="X221" s="103"/>
      <c r="Y221" s="103"/>
      <c r="Z221" s="103"/>
      <c r="AA221" s="103"/>
    </row>
    <row r="222" spans="1:27" ht="14.5">
      <c r="A222" s="28" t="s">
        <v>410</v>
      </c>
      <c r="B222" s="103" t="s">
        <v>3383</v>
      </c>
      <c r="C222" s="103" t="s">
        <v>3384</v>
      </c>
      <c r="D222" s="103"/>
      <c r="E222" s="103"/>
      <c r="F222" s="103" t="s">
        <v>56</v>
      </c>
      <c r="G222" s="103" t="s">
        <v>56</v>
      </c>
      <c r="H222" s="103" t="s">
        <v>3149</v>
      </c>
      <c r="I222" s="103" t="s">
        <v>2576</v>
      </c>
      <c r="J222" s="103"/>
      <c r="K222" s="103"/>
      <c r="L222" s="103"/>
      <c r="M222" s="103"/>
      <c r="N222" s="103"/>
      <c r="O222" s="103"/>
      <c r="P222" s="103"/>
      <c r="Q222" s="103"/>
      <c r="R222" s="103"/>
      <c r="S222" s="103"/>
      <c r="T222" s="103"/>
      <c r="U222" s="103"/>
      <c r="V222" s="103"/>
      <c r="W222" s="103"/>
      <c r="X222" s="103"/>
      <c r="Y222" s="103"/>
      <c r="Z222" s="103"/>
      <c r="AA222" s="103"/>
    </row>
    <row r="223" spans="1:27" ht="14.5">
      <c r="A223" s="28"/>
      <c r="B223" s="103" t="s">
        <v>3385</v>
      </c>
      <c r="C223" s="103" t="s">
        <v>3384</v>
      </c>
      <c r="D223" s="103"/>
      <c r="E223" s="103"/>
      <c r="F223" s="103" t="s">
        <v>56</v>
      </c>
      <c r="G223" s="103" t="s">
        <v>56</v>
      </c>
      <c r="H223" s="103" t="s">
        <v>3149</v>
      </c>
      <c r="I223" s="103" t="s">
        <v>2576</v>
      </c>
      <c r="J223" s="103"/>
      <c r="K223" s="103"/>
      <c r="L223" s="103"/>
      <c r="M223" s="103"/>
      <c r="N223" s="103"/>
      <c r="O223" s="103"/>
      <c r="P223" s="103"/>
      <c r="Q223" s="103"/>
      <c r="R223" s="103"/>
      <c r="S223" s="103"/>
      <c r="T223" s="103"/>
      <c r="U223" s="103"/>
      <c r="V223" s="103"/>
      <c r="W223" s="103"/>
      <c r="X223" s="103"/>
      <c r="Y223" s="103"/>
      <c r="Z223" s="103"/>
      <c r="AA223" s="103"/>
    </row>
    <row r="224" spans="1:27" ht="14.5">
      <c r="A224" s="28" t="s">
        <v>413</v>
      </c>
      <c r="B224" s="103" t="s">
        <v>248</v>
      </c>
      <c r="C224" s="103" t="s">
        <v>3182</v>
      </c>
      <c r="D224" s="103"/>
      <c r="E224" s="103"/>
      <c r="F224" s="103" t="s">
        <v>56</v>
      </c>
      <c r="G224" s="103" t="s">
        <v>56</v>
      </c>
      <c r="H224" s="103" t="s">
        <v>3149</v>
      </c>
      <c r="I224" s="103" t="s">
        <v>2576</v>
      </c>
      <c r="J224" s="103"/>
      <c r="K224" s="103"/>
      <c r="L224" s="103"/>
      <c r="M224" s="103"/>
      <c r="N224" s="103"/>
      <c r="O224" s="103"/>
      <c r="P224" s="103"/>
      <c r="Q224" s="103"/>
      <c r="R224" s="103"/>
      <c r="S224" s="103"/>
      <c r="T224" s="103"/>
      <c r="U224" s="103"/>
      <c r="V224" s="103"/>
      <c r="W224" s="103"/>
      <c r="X224" s="103"/>
      <c r="Y224" s="103"/>
      <c r="Z224" s="103"/>
      <c r="AA224" s="103"/>
    </row>
    <row r="225" spans="1:27" ht="14.5">
      <c r="A225" s="29" t="s">
        <v>416</v>
      </c>
      <c r="B225" s="103" t="s">
        <v>3146</v>
      </c>
      <c r="C225" s="103" t="s">
        <v>3147</v>
      </c>
      <c r="D225" s="103" t="s">
        <v>3146</v>
      </c>
      <c r="E225" s="103" t="s">
        <v>3386</v>
      </c>
      <c r="F225" s="103" t="s">
        <v>56</v>
      </c>
      <c r="G225" s="103" t="s">
        <v>56</v>
      </c>
      <c r="H225" s="103" t="s">
        <v>3149</v>
      </c>
      <c r="I225" s="103" t="s">
        <v>3146</v>
      </c>
      <c r="J225" s="103"/>
      <c r="K225" s="103"/>
      <c r="L225" s="103"/>
      <c r="M225" s="103"/>
      <c r="N225" s="103"/>
      <c r="O225" s="103"/>
      <c r="P225" s="103"/>
      <c r="Q225" s="103"/>
      <c r="R225" s="103"/>
      <c r="S225" s="103"/>
      <c r="T225" s="103"/>
      <c r="U225" s="103"/>
      <c r="V225" s="103"/>
      <c r="W225" s="103"/>
      <c r="X225" s="103"/>
      <c r="Y225" s="103"/>
      <c r="Z225" s="103"/>
      <c r="AA225" s="103"/>
    </row>
    <row r="226" spans="1:27" ht="14.5">
      <c r="A226" s="40" t="s">
        <v>418</v>
      </c>
      <c r="B226" s="103" t="s">
        <v>3157</v>
      </c>
      <c r="C226" s="103"/>
      <c r="D226" s="103"/>
      <c r="E226" s="103"/>
      <c r="F226" s="103" t="s">
        <v>56</v>
      </c>
      <c r="G226" s="103" t="s">
        <v>56</v>
      </c>
      <c r="H226" s="103" t="s">
        <v>3149</v>
      </c>
      <c r="I226" s="103" t="s">
        <v>2576</v>
      </c>
      <c r="J226" s="103"/>
      <c r="K226" s="103"/>
      <c r="L226" s="103"/>
      <c r="M226" s="103"/>
      <c r="N226" s="103"/>
      <c r="O226" s="103"/>
      <c r="P226" s="103"/>
      <c r="Q226" s="103"/>
      <c r="R226" s="103"/>
      <c r="S226" s="103"/>
      <c r="T226" s="103"/>
      <c r="U226" s="103"/>
      <c r="V226" s="103"/>
      <c r="W226" s="103"/>
      <c r="X226" s="103"/>
      <c r="Y226" s="103"/>
      <c r="Z226" s="103"/>
      <c r="AA226" s="103"/>
    </row>
    <row r="227" spans="1:27" ht="14.5">
      <c r="A227" s="40" t="s">
        <v>420</v>
      </c>
      <c r="B227" s="103" t="s">
        <v>3159</v>
      </c>
      <c r="C227" s="103"/>
      <c r="D227" s="103"/>
      <c r="E227" s="103"/>
      <c r="F227" s="103" t="s">
        <v>56</v>
      </c>
      <c r="G227" s="103" t="s">
        <v>56</v>
      </c>
      <c r="H227" s="103" t="s">
        <v>3149</v>
      </c>
      <c r="I227" s="103" t="s">
        <v>2576</v>
      </c>
      <c r="J227" s="103"/>
      <c r="K227" s="103"/>
      <c r="L227" s="103"/>
      <c r="M227" s="103"/>
      <c r="N227" s="103"/>
      <c r="O227" s="103"/>
      <c r="P227" s="103"/>
      <c r="Q227" s="103"/>
      <c r="R227" s="103"/>
      <c r="S227" s="103"/>
      <c r="T227" s="103"/>
      <c r="U227" s="103"/>
      <c r="V227" s="103"/>
      <c r="W227" s="103"/>
      <c r="X227" s="103"/>
      <c r="Y227" s="103"/>
      <c r="Z227" s="103"/>
      <c r="AA227" s="103"/>
    </row>
    <row r="228" spans="1:27" ht="14.5">
      <c r="A228" s="40" t="s">
        <v>422</v>
      </c>
      <c r="B228" s="103" t="s">
        <v>21</v>
      </c>
      <c r="C228" s="103"/>
      <c r="D228" s="103"/>
      <c r="E228" s="103"/>
      <c r="F228" s="103" t="s">
        <v>56</v>
      </c>
      <c r="G228" s="103" t="s">
        <v>56</v>
      </c>
      <c r="H228" s="103" t="s">
        <v>3149</v>
      </c>
      <c r="I228" s="103" t="s">
        <v>2576</v>
      </c>
      <c r="J228" s="103"/>
      <c r="K228" s="103"/>
      <c r="L228" s="103"/>
      <c r="M228" s="103"/>
      <c r="N228" s="103"/>
      <c r="O228" s="103"/>
      <c r="P228" s="103"/>
      <c r="Q228" s="103"/>
      <c r="R228" s="103"/>
      <c r="S228" s="103"/>
      <c r="T228" s="103"/>
      <c r="U228" s="103"/>
      <c r="V228" s="103"/>
      <c r="W228" s="103"/>
      <c r="X228" s="103"/>
      <c r="Y228" s="103"/>
      <c r="Z228" s="103"/>
      <c r="AA228" s="103"/>
    </row>
    <row r="229" spans="1:27" ht="14.5">
      <c r="A229" s="40" t="s">
        <v>424</v>
      </c>
      <c r="B229" s="103" t="s">
        <v>3387</v>
      </c>
      <c r="C229" s="103" t="s">
        <v>3154</v>
      </c>
      <c r="D229" s="103" t="s">
        <v>3388</v>
      </c>
      <c r="E229" s="103" t="s">
        <v>3203</v>
      </c>
      <c r="F229" s="103" t="s">
        <v>41</v>
      </c>
      <c r="G229" s="103" t="s">
        <v>41</v>
      </c>
      <c r="H229" s="103" t="s">
        <v>3149</v>
      </c>
      <c r="I229" s="103" t="s">
        <v>2576</v>
      </c>
      <c r="J229" s="103"/>
      <c r="K229" s="103"/>
      <c r="L229" s="103"/>
      <c r="M229" s="103"/>
      <c r="N229" s="103"/>
      <c r="O229" s="103"/>
      <c r="P229" s="103"/>
      <c r="Q229" s="103"/>
      <c r="R229" s="103"/>
      <c r="S229" s="103"/>
      <c r="T229" s="103"/>
      <c r="U229" s="103"/>
      <c r="V229" s="103"/>
      <c r="W229" s="103"/>
      <c r="X229" s="103"/>
      <c r="Y229" s="103"/>
      <c r="Z229" s="103"/>
      <c r="AA229" s="103"/>
    </row>
    <row r="230" spans="1:27" ht="14.5">
      <c r="A230" s="40" t="s">
        <v>426</v>
      </c>
      <c r="B230" s="103" t="s">
        <v>3389</v>
      </c>
      <c r="C230" s="103" t="s">
        <v>3203</v>
      </c>
      <c r="D230" s="103"/>
      <c r="E230" s="103"/>
      <c r="F230" s="103" t="s">
        <v>56</v>
      </c>
      <c r="G230" s="103" t="s">
        <v>56</v>
      </c>
      <c r="H230" s="103" t="s">
        <v>3149</v>
      </c>
      <c r="I230" s="103" t="s">
        <v>2576</v>
      </c>
      <c r="J230" s="103"/>
      <c r="K230" s="103"/>
      <c r="L230" s="9" t="s">
        <v>2269</v>
      </c>
      <c r="M230" s="103"/>
      <c r="N230" s="103"/>
      <c r="O230" s="103"/>
      <c r="P230" s="103"/>
      <c r="Q230" s="103"/>
      <c r="R230" s="103"/>
      <c r="S230" s="103"/>
      <c r="T230" s="103"/>
      <c r="U230" s="103"/>
      <c r="V230" s="103"/>
      <c r="W230" s="103"/>
      <c r="X230" s="103"/>
      <c r="Y230" s="103"/>
      <c r="Z230" s="103"/>
      <c r="AA230" s="103"/>
    </row>
    <row r="231" spans="1:27" ht="14.5">
      <c r="A231" s="40"/>
      <c r="B231" s="103" t="s">
        <v>3389</v>
      </c>
      <c r="C231" s="103"/>
      <c r="D231" s="103"/>
      <c r="E231" s="103"/>
      <c r="F231" s="103" t="s">
        <v>56</v>
      </c>
      <c r="G231" s="103" t="s">
        <v>56</v>
      </c>
      <c r="H231" s="103" t="s">
        <v>3149</v>
      </c>
      <c r="I231" s="103" t="s">
        <v>2576</v>
      </c>
      <c r="J231" s="103"/>
      <c r="K231" s="103"/>
      <c r="L231" s="103" t="s">
        <v>3390</v>
      </c>
      <c r="M231" s="103"/>
      <c r="N231" s="103"/>
      <c r="O231" s="103"/>
      <c r="P231" s="103"/>
      <c r="Q231" s="103"/>
      <c r="R231" s="103"/>
      <c r="S231" s="103"/>
      <c r="T231" s="103"/>
      <c r="U231" s="103"/>
      <c r="V231" s="103"/>
      <c r="W231" s="103"/>
      <c r="X231" s="103"/>
      <c r="Y231" s="103"/>
      <c r="Z231" s="103"/>
      <c r="AA231" s="103"/>
    </row>
    <row r="232" spans="1:27" ht="14.5">
      <c r="A232" s="40" t="s">
        <v>428</v>
      </c>
      <c r="B232" s="103" t="s">
        <v>3391</v>
      </c>
      <c r="C232" s="103" t="s">
        <v>3203</v>
      </c>
      <c r="D232" s="103" t="s">
        <v>41</v>
      </c>
      <c r="E232" s="103" t="s">
        <v>3205</v>
      </c>
      <c r="F232" s="103"/>
      <c r="G232" s="103"/>
      <c r="H232" s="103" t="s">
        <v>3149</v>
      </c>
      <c r="I232" s="103" t="s">
        <v>2576</v>
      </c>
      <c r="J232" s="103"/>
      <c r="K232" s="103"/>
      <c r="L232" s="103" t="s">
        <v>3392</v>
      </c>
      <c r="M232" s="103"/>
      <c r="N232" s="103"/>
      <c r="O232" s="103"/>
      <c r="P232" s="103"/>
      <c r="Q232" s="103"/>
      <c r="R232" s="103"/>
      <c r="S232" s="103"/>
      <c r="T232" s="103"/>
      <c r="U232" s="103"/>
      <c r="V232" s="103"/>
      <c r="W232" s="103"/>
      <c r="X232" s="103"/>
      <c r="Y232" s="103"/>
      <c r="Z232" s="103"/>
      <c r="AA232" s="103"/>
    </row>
    <row r="233" spans="1:27" ht="14.5">
      <c r="A233" s="40" t="s">
        <v>429</v>
      </c>
      <c r="B233" s="103" t="s">
        <v>3391</v>
      </c>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4.5">
      <c r="A234" s="40" t="s">
        <v>430</v>
      </c>
      <c r="B234" s="103" t="s">
        <v>3393</v>
      </c>
      <c r="C234" s="103"/>
      <c r="D234" s="103"/>
      <c r="E234" s="103"/>
      <c r="F234" s="103"/>
      <c r="G234" s="103"/>
      <c r="H234" s="103"/>
      <c r="I234" s="103"/>
      <c r="J234" s="103"/>
      <c r="K234" s="103"/>
      <c r="L234" s="103"/>
      <c r="M234" s="103" t="s">
        <v>3394</v>
      </c>
      <c r="N234" s="103"/>
      <c r="O234" s="103"/>
      <c r="P234" s="103"/>
      <c r="Q234" s="103"/>
      <c r="R234" s="103"/>
      <c r="S234" s="103"/>
      <c r="T234" s="103"/>
      <c r="U234" s="103"/>
      <c r="V234" s="103"/>
      <c r="W234" s="103"/>
      <c r="X234" s="103"/>
      <c r="Y234" s="103"/>
      <c r="Z234" s="103"/>
      <c r="AA234" s="103"/>
    </row>
    <row r="235" spans="1:27" ht="14.5">
      <c r="A235" s="40" t="s">
        <v>433</v>
      </c>
      <c r="B235" s="103" t="s">
        <v>3297</v>
      </c>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4.5">
      <c r="A236" s="40"/>
      <c r="B236" s="103" t="s">
        <v>3297</v>
      </c>
      <c r="C236" s="103" t="s">
        <v>3147</v>
      </c>
      <c r="D236" s="103" t="s">
        <v>3297</v>
      </c>
      <c r="E236" s="103" t="s">
        <v>3295</v>
      </c>
      <c r="F236" s="103"/>
      <c r="G236" s="103"/>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4.5">
      <c r="A237" s="40" t="s">
        <v>436</v>
      </c>
      <c r="B237" s="103" t="s">
        <v>3297</v>
      </c>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4.5">
      <c r="A238" s="40" t="s">
        <v>437</v>
      </c>
      <c r="B238" s="103" t="s">
        <v>3171</v>
      </c>
      <c r="C238" s="103" t="s">
        <v>3172</v>
      </c>
      <c r="D238" s="103" t="s">
        <v>3146</v>
      </c>
      <c r="E238" s="103" t="s">
        <v>3188</v>
      </c>
      <c r="F238" s="103"/>
      <c r="G238" s="103"/>
      <c r="H238" s="103"/>
      <c r="I238" s="103"/>
      <c r="J238" s="103"/>
      <c r="K238" s="103"/>
      <c r="L238" s="103" t="s">
        <v>1960</v>
      </c>
      <c r="M238" s="103"/>
      <c r="N238" s="103"/>
      <c r="O238" s="103"/>
      <c r="P238" s="103"/>
      <c r="Q238" s="103"/>
      <c r="R238" s="103"/>
      <c r="S238" s="103"/>
      <c r="T238" s="103"/>
      <c r="U238" s="103"/>
      <c r="V238" s="103"/>
      <c r="W238" s="103"/>
      <c r="X238" s="103"/>
      <c r="Y238" s="103"/>
      <c r="Z238" s="103"/>
      <c r="AA238" s="103"/>
    </row>
    <row r="239" spans="1:27" ht="14.5">
      <c r="A239" s="40" t="s">
        <v>438</v>
      </c>
      <c r="B239" s="103" t="s">
        <v>3297</v>
      </c>
      <c r="C239" s="103"/>
      <c r="D239" s="103"/>
      <c r="E239" s="103"/>
      <c r="F239" s="103"/>
      <c r="G239" s="103"/>
      <c r="H239" s="103"/>
      <c r="I239" s="103"/>
      <c r="J239" s="103" t="s">
        <v>3395</v>
      </c>
      <c r="K239" s="103" t="s">
        <v>1960</v>
      </c>
      <c r="L239" s="103"/>
      <c r="M239" s="103"/>
      <c r="N239" s="103"/>
      <c r="O239" s="103"/>
      <c r="P239" s="103"/>
      <c r="Q239" s="103"/>
      <c r="R239" s="103"/>
      <c r="S239" s="103"/>
      <c r="T239" s="103"/>
      <c r="U239" s="103"/>
      <c r="V239" s="103"/>
      <c r="W239" s="103"/>
      <c r="X239" s="103"/>
      <c r="Y239" s="103"/>
      <c r="Z239" s="103"/>
      <c r="AA239" s="103"/>
    </row>
    <row r="240" spans="1:27" ht="14.5">
      <c r="A240" s="40" t="s">
        <v>439</v>
      </c>
      <c r="B240" s="103" t="s">
        <v>3297</v>
      </c>
      <c r="C240" s="103" t="s">
        <v>3396</v>
      </c>
      <c r="D240" s="103"/>
      <c r="E240" s="103"/>
      <c r="F240" s="103"/>
      <c r="G240" s="103"/>
      <c r="H240" s="103"/>
      <c r="I240" s="103"/>
      <c r="J240" s="103" t="s">
        <v>2357</v>
      </c>
      <c r="K240" s="103" t="s">
        <v>3397</v>
      </c>
      <c r="L240" s="103"/>
      <c r="M240" s="103" t="s">
        <v>3398</v>
      </c>
      <c r="N240" s="103"/>
      <c r="O240" s="103"/>
      <c r="P240" s="103"/>
      <c r="Q240" s="103"/>
      <c r="R240" s="103"/>
      <c r="S240" s="103"/>
      <c r="T240" s="103"/>
      <c r="U240" s="103"/>
      <c r="V240" s="103"/>
      <c r="W240" s="103"/>
      <c r="X240" s="103"/>
      <c r="Y240" s="103"/>
      <c r="Z240" s="103"/>
      <c r="AA240" s="103"/>
    </row>
    <row r="241" spans="1:27" ht="14.5">
      <c r="A241" s="40" t="s">
        <v>440</v>
      </c>
      <c r="B241" s="103" t="s">
        <v>3399</v>
      </c>
      <c r="C241" s="103" t="s">
        <v>3203</v>
      </c>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4.5">
      <c r="A242" s="40" t="s">
        <v>441</v>
      </c>
      <c r="B242" s="103" t="s">
        <v>2582</v>
      </c>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4.5">
      <c r="A243" s="40" t="s">
        <v>442</v>
      </c>
      <c r="B243" s="103" t="s">
        <v>2582</v>
      </c>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4.5">
      <c r="A244" s="40" t="s">
        <v>443</v>
      </c>
      <c r="B244" s="103" t="s">
        <v>3146</v>
      </c>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4.5">
      <c r="A245" s="40" t="s">
        <v>180</v>
      </c>
      <c r="B245" s="103" t="s">
        <v>3400</v>
      </c>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4.5">
      <c r="A246" s="40" t="s">
        <v>444</v>
      </c>
      <c r="B246" s="103" t="s">
        <v>515</v>
      </c>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4.5">
      <c r="A247" s="40" t="s">
        <v>445</v>
      </c>
      <c r="B247" s="103" t="s">
        <v>515</v>
      </c>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4.5">
      <c r="A248" s="40" t="s">
        <v>446</v>
      </c>
      <c r="B248" s="103" t="s">
        <v>3401</v>
      </c>
      <c r="C248" s="103"/>
      <c r="D248" s="103" t="s">
        <v>3402</v>
      </c>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4.5">
      <c r="A249" s="40" t="s">
        <v>448</v>
      </c>
      <c r="B249" s="103" t="s">
        <v>3403</v>
      </c>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4.5">
      <c r="A250" s="40" t="s">
        <v>451</v>
      </c>
      <c r="B250" s="103" t="s">
        <v>2595</v>
      </c>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4.5">
      <c r="A251" s="40" t="s">
        <v>452</v>
      </c>
      <c r="B251" s="103" t="s">
        <v>3168</v>
      </c>
      <c r="C251" s="103" t="s">
        <v>3147</v>
      </c>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4.5">
      <c r="A252" s="43" t="s">
        <v>455</v>
      </c>
      <c r="B252" s="103" t="s">
        <v>3297</v>
      </c>
      <c r="C252" s="103" t="s">
        <v>3205</v>
      </c>
      <c r="D252" s="103"/>
      <c r="E252" s="103"/>
      <c r="F252" s="103"/>
      <c r="G252" s="103"/>
      <c r="H252" s="103"/>
      <c r="I252" s="103"/>
      <c r="J252" s="103"/>
      <c r="K252" s="103" t="s">
        <v>3404</v>
      </c>
      <c r="L252" s="103" t="s">
        <v>1960</v>
      </c>
      <c r="M252" s="103"/>
      <c r="N252" s="103"/>
      <c r="O252" s="103"/>
      <c r="P252" s="103"/>
      <c r="Q252" s="103"/>
      <c r="R252" s="103"/>
      <c r="S252" s="103"/>
      <c r="T252" s="103"/>
      <c r="U252" s="103"/>
      <c r="V252" s="103"/>
      <c r="W252" s="103"/>
      <c r="X252" s="103"/>
      <c r="Y252" s="103"/>
      <c r="Z252" s="103"/>
      <c r="AA252" s="103"/>
    </row>
    <row r="253" spans="1:27" ht="14.5">
      <c r="A253" s="40" t="s">
        <v>456</v>
      </c>
      <c r="B253" s="103" t="s">
        <v>3292</v>
      </c>
      <c r="C253" s="103"/>
      <c r="D253" s="103"/>
      <c r="E253" s="103"/>
      <c r="F253" s="103"/>
      <c r="G253" s="103"/>
      <c r="H253" s="103"/>
      <c r="I253" s="103"/>
      <c r="J253" s="103"/>
      <c r="K253" s="103" t="s">
        <v>2357</v>
      </c>
      <c r="L253" s="103"/>
      <c r="M253" s="103"/>
      <c r="N253" s="103"/>
      <c r="O253" s="103"/>
      <c r="P253" s="103"/>
      <c r="Q253" s="103"/>
      <c r="R253" s="103"/>
      <c r="S253" s="103"/>
      <c r="T253" s="103"/>
      <c r="U253" s="103"/>
      <c r="V253" s="103"/>
      <c r="W253" s="103"/>
      <c r="X253" s="103"/>
      <c r="Y253" s="103"/>
      <c r="Z253" s="103"/>
      <c r="AA253" s="103"/>
    </row>
    <row r="254" spans="1:27" ht="14.5">
      <c r="A254" s="40" t="s">
        <v>460</v>
      </c>
      <c r="B254" s="103" t="s">
        <v>2595</v>
      </c>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4.5">
      <c r="A255" s="40" t="s">
        <v>462</v>
      </c>
      <c r="B255" s="103" t="s">
        <v>3405</v>
      </c>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4.5">
      <c r="A256" s="40" t="s">
        <v>456</v>
      </c>
      <c r="B256" s="103" t="s">
        <v>3406</v>
      </c>
      <c r="C256" s="103" t="s">
        <v>3407</v>
      </c>
      <c r="D256" s="103" t="s">
        <v>3408</v>
      </c>
      <c r="E256" s="103" t="s">
        <v>3409</v>
      </c>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4.5">
      <c r="A257" s="40" t="s">
        <v>466</v>
      </c>
      <c r="B257" s="103" t="s">
        <v>3297</v>
      </c>
      <c r="C257" s="103" t="s">
        <v>3203</v>
      </c>
      <c r="D257" s="103" t="s">
        <v>3171</v>
      </c>
      <c r="E257" s="103" t="s">
        <v>3216</v>
      </c>
      <c r="F257" s="103"/>
      <c r="G257" s="103"/>
      <c r="H257" s="103"/>
      <c r="I257" s="103"/>
      <c r="J257" s="103" t="s">
        <v>2357</v>
      </c>
      <c r="K257" s="103" t="s">
        <v>1960</v>
      </c>
      <c r="L257" s="103"/>
      <c r="M257" s="103" t="s">
        <v>3410</v>
      </c>
      <c r="N257" s="103"/>
      <c r="O257" s="103"/>
      <c r="P257" s="103"/>
      <c r="Q257" s="103"/>
      <c r="R257" s="103"/>
      <c r="S257" s="103"/>
      <c r="T257" s="103"/>
      <c r="U257" s="103"/>
      <c r="V257" s="103"/>
      <c r="W257" s="103"/>
      <c r="X257" s="103"/>
      <c r="Y257" s="103"/>
      <c r="Z257" s="103"/>
      <c r="AA257" s="103"/>
    </row>
    <row r="258" spans="1:27" ht="14.5">
      <c r="A258" s="40" t="s">
        <v>467</v>
      </c>
      <c r="B258" s="103" t="s">
        <v>3179</v>
      </c>
      <c r="C258" s="103" t="s">
        <v>3203</v>
      </c>
      <c r="D258" s="103" t="s">
        <v>3179</v>
      </c>
      <c r="E258" s="103" t="s">
        <v>3205</v>
      </c>
      <c r="F258" s="103"/>
      <c r="G258" s="103"/>
      <c r="H258" s="103"/>
      <c r="I258" s="103"/>
      <c r="J258" s="103" t="s">
        <v>2357</v>
      </c>
      <c r="K258" s="103"/>
      <c r="L258" s="103" t="s">
        <v>3411</v>
      </c>
      <c r="M258" s="103"/>
      <c r="N258" s="103"/>
      <c r="O258" s="103"/>
      <c r="P258" s="103"/>
      <c r="Q258" s="103"/>
      <c r="R258" s="103"/>
      <c r="S258" s="103"/>
      <c r="T258" s="103"/>
      <c r="U258" s="103"/>
      <c r="V258" s="103"/>
      <c r="W258" s="103"/>
      <c r="X258" s="103"/>
      <c r="Y258" s="103"/>
      <c r="Z258" s="103"/>
      <c r="AA258" s="103"/>
    </row>
    <row r="259" spans="1:27" ht="14.5">
      <c r="A259" s="40" t="s">
        <v>468</v>
      </c>
      <c r="B259" s="103" t="s">
        <v>3412</v>
      </c>
      <c r="C259" s="103"/>
      <c r="D259" s="103"/>
      <c r="E259" s="103"/>
      <c r="F259" s="103"/>
      <c r="G259" s="103"/>
      <c r="H259" s="103"/>
      <c r="I259" s="103"/>
      <c r="J259" s="103" t="s">
        <v>3413</v>
      </c>
      <c r="K259" s="103" t="s">
        <v>3249</v>
      </c>
      <c r="L259" s="103"/>
      <c r="M259" s="103"/>
      <c r="N259" s="103"/>
      <c r="O259" s="103"/>
      <c r="P259" s="103"/>
      <c r="Q259" s="103"/>
      <c r="R259" s="103"/>
      <c r="S259" s="103"/>
      <c r="T259" s="103"/>
      <c r="U259" s="103"/>
      <c r="V259" s="103"/>
      <c r="W259" s="103"/>
      <c r="X259" s="103"/>
      <c r="Y259" s="103"/>
      <c r="Z259" s="103"/>
      <c r="AA259" s="103"/>
    </row>
    <row r="260" spans="1:27" ht="14.5">
      <c r="A260" s="40" t="s">
        <v>470</v>
      </c>
      <c r="B260" s="103" t="s">
        <v>3146</v>
      </c>
      <c r="C260" s="103" t="s">
        <v>3205</v>
      </c>
      <c r="D260" s="103" t="s">
        <v>3146</v>
      </c>
      <c r="E260" s="103" t="s">
        <v>3373</v>
      </c>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4.5">
      <c r="A261" s="40" t="s">
        <v>471</v>
      </c>
      <c r="B261" s="103" t="s">
        <v>3297</v>
      </c>
      <c r="C261" s="103" t="s">
        <v>3246</v>
      </c>
      <c r="D261" s="103" t="s">
        <v>3297</v>
      </c>
      <c r="E261" s="103" t="s">
        <v>3324</v>
      </c>
      <c r="F261" s="103"/>
      <c r="G261" s="103"/>
      <c r="H261" s="103"/>
      <c r="I261" s="103"/>
      <c r="J261" s="103"/>
      <c r="K261" s="103"/>
      <c r="L261" s="103" t="s">
        <v>3414</v>
      </c>
      <c r="M261" s="103" t="s">
        <v>3415</v>
      </c>
      <c r="N261" s="103"/>
      <c r="O261" s="103"/>
      <c r="P261" s="103"/>
      <c r="Q261" s="103"/>
      <c r="R261" s="103"/>
      <c r="S261" s="103"/>
      <c r="T261" s="103"/>
      <c r="U261" s="103"/>
      <c r="V261" s="103"/>
      <c r="W261" s="103"/>
      <c r="X261" s="103"/>
      <c r="Y261" s="103"/>
      <c r="Z261" s="103"/>
      <c r="AA261" s="103"/>
    </row>
    <row r="262" spans="1:27" ht="14.5">
      <c r="A262" s="40"/>
      <c r="B262" s="103" t="s">
        <v>3297</v>
      </c>
      <c r="C262" s="103" t="s">
        <v>3246</v>
      </c>
      <c r="D262" s="103" t="s">
        <v>3297</v>
      </c>
      <c r="E262" s="103" t="s">
        <v>3416</v>
      </c>
      <c r="F262" s="103"/>
      <c r="G262" s="103"/>
      <c r="H262" s="103"/>
      <c r="I262" s="103"/>
      <c r="J262" s="103"/>
      <c r="K262" s="103"/>
      <c r="L262" s="103" t="s">
        <v>3414</v>
      </c>
      <c r="M262" s="103" t="s">
        <v>3415</v>
      </c>
      <c r="N262" s="103"/>
      <c r="O262" s="103"/>
      <c r="P262" s="103"/>
      <c r="Q262" s="103"/>
      <c r="R262" s="103"/>
      <c r="S262" s="103"/>
      <c r="T262" s="103"/>
      <c r="U262" s="103"/>
      <c r="V262" s="103"/>
      <c r="W262" s="103"/>
      <c r="X262" s="103"/>
      <c r="Y262" s="103"/>
      <c r="Z262" s="103"/>
      <c r="AA262" s="103"/>
    </row>
    <row r="263" spans="1:27" ht="14.5">
      <c r="A263" s="40" t="s">
        <v>473</v>
      </c>
      <c r="B263" s="103" t="s">
        <v>2608</v>
      </c>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4.5">
      <c r="A264" s="40" t="s">
        <v>474</v>
      </c>
      <c r="B264" s="103" t="s">
        <v>2608</v>
      </c>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4.5">
      <c r="A265" s="40" t="s">
        <v>477</v>
      </c>
      <c r="B265" s="103" t="s">
        <v>404</v>
      </c>
      <c r="C265" s="103" t="s">
        <v>3417</v>
      </c>
      <c r="D265" s="103" t="s">
        <v>41</v>
      </c>
      <c r="E265" s="103" t="s">
        <v>3418</v>
      </c>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4.5">
      <c r="A266" s="40" t="s">
        <v>448</v>
      </c>
      <c r="B266" s="103" t="s">
        <v>55</v>
      </c>
      <c r="C266" s="103" t="s">
        <v>3419</v>
      </c>
      <c r="D266" s="103" t="s">
        <v>55</v>
      </c>
      <c r="E266" s="103" t="s">
        <v>3420</v>
      </c>
      <c r="F266" s="103"/>
      <c r="G266" s="103"/>
      <c r="H266" s="103"/>
      <c r="I266" s="103"/>
      <c r="J266" s="103"/>
      <c r="K266" s="103"/>
      <c r="L266" s="9" t="s">
        <v>3421</v>
      </c>
      <c r="M266" s="103" t="s">
        <v>3422</v>
      </c>
      <c r="N266" s="103"/>
      <c r="O266" s="103"/>
      <c r="P266" s="103"/>
      <c r="Q266" s="103"/>
      <c r="R266" s="103"/>
      <c r="S266" s="103"/>
      <c r="T266" s="103"/>
      <c r="U266" s="103"/>
      <c r="V266" s="103"/>
      <c r="W266" s="103"/>
      <c r="X266" s="103"/>
      <c r="Y266" s="103"/>
      <c r="Z266" s="103"/>
      <c r="AA266" s="103"/>
    </row>
    <row r="267" spans="1:27" ht="14.5">
      <c r="A267" s="40" t="s">
        <v>479</v>
      </c>
      <c r="B267" s="103" t="s">
        <v>3168</v>
      </c>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4.5">
      <c r="A268" s="40" t="s">
        <v>482</v>
      </c>
      <c r="B268" s="103" t="s">
        <v>3146</v>
      </c>
      <c r="C268" s="103" t="s">
        <v>3228</v>
      </c>
      <c r="D268" s="103" t="s">
        <v>3146</v>
      </c>
      <c r="E268" s="103" t="s">
        <v>3216</v>
      </c>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4.5">
      <c r="A269" s="40" t="s">
        <v>483</v>
      </c>
      <c r="B269" s="103" t="s">
        <v>3146</v>
      </c>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4.5">
      <c r="A270" s="40" t="s">
        <v>484</v>
      </c>
      <c r="B270" s="103" t="s">
        <v>3352</v>
      </c>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4.5">
      <c r="A271" s="40" t="s">
        <v>486</v>
      </c>
      <c r="B271" s="103" t="s">
        <v>3146</v>
      </c>
      <c r="C271" s="103" t="s">
        <v>3203</v>
      </c>
      <c r="D271" s="103"/>
      <c r="E271" s="103"/>
      <c r="F271" s="103"/>
      <c r="G271" s="103"/>
      <c r="H271" s="103"/>
      <c r="I271" s="103"/>
      <c r="J271" s="103"/>
      <c r="K271" s="103"/>
      <c r="L271" s="103" t="s">
        <v>1960</v>
      </c>
      <c r="M271" s="103"/>
      <c r="N271" s="103"/>
      <c r="O271" s="103"/>
      <c r="P271" s="103"/>
      <c r="Q271" s="103"/>
      <c r="R271" s="103"/>
      <c r="S271" s="103"/>
      <c r="T271" s="103"/>
      <c r="U271" s="103"/>
      <c r="V271" s="103"/>
      <c r="W271" s="103"/>
      <c r="X271" s="103"/>
      <c r="Y271" s="103"/>
      <c r="Z271" s="103"/>
      <c r="AA271" s="103"/>
    </row>
    <row r="272" spans="1:27" ht="14.5">
      <c r="A272" s="40" t="s">
        <v>487</v>
      </c>
      <c r="B272" s="103" t="s">
        <v>3162</v>
      </c>
      <c r="C272" s="103" t="s">
        <v>3203</v>
      </c>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4.5">
      <c r="A273" s="40" t="s">
        <v>488</v>
      </c>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4.5">
      <c r="A274" s="40" t="s">
        <v>491</v>
      </c>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4.5">
      <c r="A275" s="40" t="s">
        <v>495</v>
      </c>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4.5">
      <c r="A276" s="43" t="s">
        <v>497</v>
      </c>
      <c r="B276" s="103" t="s">
        <v>3181</v>
      </c>
      <c r="C276" s="103" t="s">
        <v>3323</v>
      </c>
      <c r="D276" s="103" t="s">
        <v>3146</v>
      </c>
      <c r="E276" s="103" t="s">
        <v>3205</v>
      </c>
      <c r="F276" s="103"/>
      <c r="G276" s="103"/>
      <c r="H276" s="103"/>
      <c r="I276" s="103"/>
      <c r="J276" s="103" t="s">
        <v>2357</v>
      </c>
      <c r="K276" s="103"/>
      <c r="L276" s="103"/>
      <c r="M276" s="103" t="s">
        <v>3423</v>
      </c>
      <c r="N276" s="103"/>
      <c r="O276" s="103"/>
      <c r="P276" s="103"/>
      <c r="Q276" s="103"/>
      <c r="R276" s="103"/>
      <c r="S276" s="103"/>
      <c r="T276" s="103"/>
      <c r="U276" s="103"/>
      <c r="V276" s="103"/>
      <c r="W276" s="103"/>
      <c r="X276" s="103"/>
      <c r="Y276" s="103"/>
      <c r="Z276" s="103"/>
      <c r="AA276" s="103"/>
    </row>
    <row r="277" spans="1:27" ht="14.5">
      <c r="A277" s="40" t="s">
        <v>498</v>
      </c>
      <c r="B277" s="103" t="s">
        <v>3424</v>
      </c>
      <c r="C277" s="103" t="s">
        <v>3425</v>
      </c>
      <c r="D277" s="103"/>
      <c r="E277" s="103"/>
      <c r="F277" s="103"/>
      <c r="G277" s="103"/>
      <c r="H277" s="103"/>
      <c r="I277" s="103"/>
      <c r="J277" s="103"/>
      <c r="K277" s="103" t="s">
        <v>3426</v>
      </c>
      <c r="L277" s="103"/>
      <c r="M277" s="103" t="s">
        <v>3427</v>
      </c>
      <c r="N277" s="103"/>
      <c r="O277" s="103"/>
      <c r="P277" s="103"/>
      <c r="Q277" s="103"/>
      <c r="R277" s="103"/>
      <c r="S277" s="103"/>
      <c r="T277" s="103"/>
      <c r="U277" s="103"/>
      <c r="V277" s="103"/>
      <c r="W277" s="103"/>
      <c r="X277" s="103"/>
      <c r="Y277" s="103"/>
      <c r="Z277" s="103"/>
      <c r="AA277" s="103"/>
    </row>
    <row r="278" spans="1:27" ht="14.5">
      <c r="A278" s="40"/>
      <c r="B278" s="103" t="s">
        <v>3428</v>
      </c>
      <c r="C278" s="103" t="s">
        <v>3429</v>
      </c>
      <c r="D278" s="103"/>
      <c r="E278" s="103"/>
      <c r="F278" s="103"/>
      <c r="G278" s="103"/>
      <c r="H278" s="103"/>
      <c r="I278" s="103"/>
      <c r="J278" s="103" t="s">
        <v>2357</v>
      </c>
      <c r="K278" s="103"/>
      <c r="L278" s="103" t="s">
        <v>3430</v>
      </c>
      <c r="M278" s="103" t="s">
        <v>3427</v>
      </c>
      <c r="N278" s="103"/>
      <c r="O278" s="103"/>
      <c r="P278" s="103"/>
      <c r="Q278" s="103"/>
      <c r="R278" s="103"/>
      <c r="S278" s="103"/>
      <c r="T278" s="103"/>
      <c r="U278" s="103"/>
      <c r="V278" s="103"/>
      <c r="W278" s="103"/>
      <c r="X278" s="103"/>
      <c r="Y278" s="103"/>
      <c r="Z278" s="103"/>
      <c r="AA278" s="103"/>
    </row>
    <row r="279" spans="1:27" ht="14.5">
      <c r="A279" s="40" t="s">
        <v>500</v>
      </c>
      <c r="B279" s="103" t="s">
        <v>3431</v>
      </c>
      <c r="C279" s="103"/>
      <c r="D279" s="103"/>
      <c r="E279" s="103"/>
      <c r="F279" s="103"/>
      <c r="G279" s="103"/>
      <c r="H279" s="103"/>
      <c r="I279" s="103"/>
      <c r="J279" s="103"/>
      <c r="K279" s="103"/>
      <c r="L279" s="103"/>
      <c r="M279" s="103" t="s">
        <v>3432</v>
      </c>
      <c r="N279" s="103"/>
      <c r="O279" s="103"/>
      <c r="P279" s="103"/>
      <c r="Q279" s="103"/>
      <c r="R279" s="103"/>
      <c r="S279" s="103"/>
      <c r="T279" s="103"/>
      <c r="U279" s="103"/>
      <c r="V279" s="103"/>
      <c r="W279" s="103"/>
      <c r="X279" s="103"/>
      <c r="Y279" s="103"/>
      <c r="Z279" s="103"/>
      <c r="AA279" s="103"/>
    </row>
    <row r="280" spans="1:27" ht="14.5">
      <c r="A280" s="40" t="s">
        <v>504</v>
      </c>
      <c r="B280" s="103" t="s">
        <v>3332</v>
      </c>
      <c r="C280" s="103"/>
      <c r="D280" s="103"/>
      <c r="E280" s="103"/>
      <c r="F280" s="103"/>
      <c r="G280" s="103"/>
      <c r="H280" s="103"/>
      <c r="I280" s="103"/>
      <c r="J280" s="103"/>
      <c r="K280" s="103" t="s">
        <v>3433</v>
      </c>
      <c r="L280" s="103" t="s">
        <v>3434</v>
      </c>
      <c r="M280" s="103"/>
      <c r="N280" s="103"/>
      <c r="O280" s="103"/>
      <c r="P280" s="103"/>
      <c r="Q280" s="103"/>
      <c r="R280" s="103"/>
      <c r="S280" s="103"/>
      <c r="T280" s="103"/>
      <c r="U280" s="103"/>
      <c r="V280" s="103"/>
      <c r="W280" s="103"/>
      <c r="X280" s="103"/>
      <c r="Y280" s="103"/>
      <c r="Z280" s="103"/>
      <c r="AA280" s="103"/>
    </row>
    <row r="281" spans="1:27" ht="14.5">
      <c r="A281" s="40" t="s">
        <v>506</v>
      </c>
      <c r="B281" s="103" t="s">
        <v>3171</v>
      </c>
      <c r="C281" s="103" t="s">
        <v>3167</v>
      </c>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4.5">
      <c r="A282" s="40" t="s">
        <v>509</v>
      </c>
      <c r="B282" s="103" t="s">
        <v>3151</v>
      </c>
      <c r="C282" s="103" t="s">
        <v>3273</v>
      </c>
      <c r="D282" s="103"/>
      <c r="E282" s="103"/>
      <c r="F282" s="103"/>
      <c r="G282" s="103"/>
      <c r="H282" s="103"/>
      <c r="I282" s="103"/>
      <c r="J282" s="103" t="s">
        <v>2357</v>
      </c>
      <c r="K282" s="103"/>
      <c r="L282" s="103" t="s">
        <v>3435</v>
      </c>
      <c r="M282" s="103"/>
      <c r="N282" s="103"/>
      <c r="O282" s="103"/>
      <c r="P282" s="103"/>
      <c r="Q282" s="103"/>
      <c r="R282" s="103"/>
      <c r="S282" s="103"/>
      <c r="T282" s="103"/>
      <c r="U282" s="103"/>
      <c r="V282" s="103"/>
      <c r="W282" s="103"/>
      <c r="X282" s="103"/>
      <c r="Y282" s="103"/>
      <c r="Z282" s="103"/>
      <c r="AA282" s="103"/>
    </row>
    <row r="283" spans="1:27" ht="14.5">
      <c r="A283" s="43" t="s">
        <v>510</v>
      </c>
      <c r="B283" s="103" t="s">
        <v>3220</v>
      </c>
      <c r="C283" s="103"/>
      <c r="D283" s="103"/>
      <c r="E283" s="103"/>
      <c r="F283" s="103"/>
      <c r="G283" s="103"/>
      <c r="H283" s="103"/>
      <c r="I283" s="103"/>
      <c r="J283" s="103"/>
      <c r="K283" s="103"/>
      <c r="L283" s="103"/>
      <c r="M283" s="103" t="s">
        <v>3436</v>
      </c>
      <c r="N283" s="103"/>
      <c r="O283" s="103"/>
      <c r="P283" s="103"/>
      <c r="Q283" s="103"/>
      <c r="R283" s="103"/>
      <c r="S283" s="103"/>
      <c r="T283" s="103"/>
      <c r="U283" s="103"/>
      <c r="V283" s="103"/>
      <c r="W283" s="103"/>
      <c r="X283" s="103"/>
      <c r="Y283" s="103"/>
      <c r="Z283" s="103"/>
      <c r="AA283" s="103"/>
    </row>
    <row r="284" spans="1:27" ht="14.5">
      <c r="A284" s="40" t="s">
        <v>513</v>
      </c>
      <c r="B284" s="103" t="s">
        <v>3181</v>
      </c>
      <c r="C284" s="103" t="s">
        <v>3437</v>
      </c>
      <c r="D284" s="103" t="s">
        <v>3146</v>
      </c>
      <c r="E284" s="103" t="s">
        <v>3438</v>
      </c>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4.5">
      <c r="A285" s="40" t="s">
        <v>514</v>
      </c>
      <c r="B285" s="103" t="s">
        <v>3439</v>
      </c>
      <c r="C285" s="103" t="s">
        <v>3440</v>
      </c>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4.5">
      <c r="A286" s="40" t="s">
        <v>519</v>
      </c>
      <c r="B286" s="103" t="s">
        <v>3441</v>
      </c>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4.5">
      <c r="A287" s="40" t="s">
        <v>117</v>
      </c>
      <c r="B287" s="103" t="s">
        <v>3442</v>
      </c>
      <c r="C287" s="103"/>
      <c r="D287" s="103"/>
      <c r="E287" s="103"/>
      <c r="F287" s="103"/>
      <c r="G287" s="103"/>
      <c r="H287" s="103"/>
      <c r="I287" s="103"/>
      <c r="J287" s="103" t="s">
        <v>2357</v>
      </c>
      <c r="K287" s="103" t="s">
        <v>1960</v>
      </c>
      <c r="L287" s="103"/>
      <c r="M287" s="103"/>
      <c r="N287" s="103"/>
      <c r="O287" s="103"/>
      <c r="P287" s="103"/>
      <c r="Q287" s="103"/>
      <c r="R287" s="103"/>
      <c r="S287" s="103"/>
      <c r="T287" s="103"/>
      <c r="U287" s="103"/>
      <c r="V287" s="103"/>
      <c r="W287" s="103"/>
      <c r="X287" s="103"/>
      <c r="Y287" s="103"/>
      <c r="Z287" s="103"/>
      <c r="AA287" s="103"/>
    </row>
    <row r="288" spans="1:27" ht="14.5">
      <c r="A288" s="40" t="s">
        <v>523</v>
      </c>
      <c r="B288" s="103" t="s">
        <v>2000</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4.5">
      <c r="A289" s="40" t="s">
        <v>524</v>
      </c>
      <c r="B289" s="103" t="s">
        <v>3281</v>
      </c>
      <c r="C289" s="103" t="s">
        <v>3437</v>
      </c>
      <c r="D289" s="103" t="s">
        <v>3431</v>
      </c>
      <c r="E289" s="103" t="s">
        <v>3205</v>
      </c>
      <c r="F289" s="103"/>
      <c r="G289" s="103"/>
      <c r="H289" s="103"/>
      <c r="I289" s="103"/>
      <c r="J289" s="103"/>
      <c r="K289" s="103" t="s">
        <v>3443</v>
      </c>
      <c r="L289" s="103" t="s">
        <v>1960</v>
      </c>
      <c r="M289" s="103"/>
      <c r="N289" s="103"/>
      <c r="O289" s="103"/>
      <c r="P289" s="103"/>
      <c r="Q289" s="103"/>
      <c r="R289" s="103"/>
      <c r="S289" s="103"/>
      <c r="T289" s="103"/>
      <c r="U289" s="103"/>
      <c r="V289" s="103"/>
      <c r="W289" s="103"/>
      <c r="X289" s="103"/>
      <c r="Y289" s="103"/>
      <c r="Z289" s="103"/>
      <c r="AA289" s="103"/>
    </row>
    <row r="290" spans="1:27" ht="14.5">
      <c r="A290" s="40" t="s">
        <v>526</v>
      </c>
      <c r="B290" s="103" t="s">
        <v>515</v>
      </c>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4.5">
      <c r="A291" s="40" t="s">
        <v>530</v>
      </c>
      <c r="B291" s="103" t="s">
        <v>3297</v>
      </c>
      <c r="C291" s="103" t="s">
        <v>3203</v>
      </c>
      <c r="D291" s="103" t="s">
        <v>3297</v>
      </c>
      <c r="E291" s="103" t="s">
        <v>3205</v>
      </c>
      <c r="F291" s="103"/>
      <c r="G291" s="103"/>
      <c r="H291" s="103"/>
      <c r="I291" s="103"/>
      <c r="J291" s="103" t="s">
        <v>1960</v>
      </c>
      <c r="K291" s="103"/>
      <c r="L291" s="103"/>
      <c r="M291" s="103" t="s">
        <v>3444</v>
      </c>
      <c r="N291" s="103"/>
      <c r="O291" s="103"/>
      <c r="P291" s="103"/>
      <c r="Q291" s="103"/>
      <c r="R291" s="103"/>
      <c r="S291" s="103"/>
      <c r="T291" s="103"/>
      <c r="U291" s="103"/>
      <c r="V291" s="103"/>
      <c r="W291" s="103"/>
      <c r="X291" s="103"/>
      <c r="Y291" s="103"/>
      <c r="Z291" s="103"/>
      <c r="AA291" s="103"/>
    </row>
    <row r="292" spans="1:27" ht="14.5">
      <c r="A292" s="40" t="s">
        <v>533</v>
      </c>
      <c r="B292" s="103" t="s">
        <v>3445</v>
      </c>
      <c r="C292" s="103" t="s">
        <v>3203</v>
      </c>
      <c r="D292" s="103" t="s">
        <v>3446</v>
      </c>
      <c r="E292" s="103" t="s">
        <v>3447</v>
      </c>
      <c r="F292" s="103" t="s">
        <v>3448</v>
      </c>
      <c r="G292" s="103"/>
      <c r="H292" s="103"/>
      <c r="I292" s="103"/>
      <c r="J292" s="103" t="s">
        <v>3449</v>
      </c>
      <c r="K292" s="103" t="s">
        <v>2357</v>
      </c>
      <c r="L292" s="103"/>
      <c r="M292" s="103"/>
      <c r="N292" s="103"/>
      <c r="O292" s="103"/>
      <c r="P292" s="103"/>
      <c r="Q292" s="103"/>
      <c r="R292" s="103"/>
      <c r="S292" s="103"/>
      <c r="T292" s="103"/>
      <c r="U292" s="103"/>
      <c r="V292" s="103"/>
      <c r="W292" s="103"/>
      <c r="X292" s="103"/>
      <c r="Y292" s="103"/>
      <c r="Z292" s="103"/>
      <c r="AA292" s="103"/>
    </row>
    <row r="293" spans="1:27" ht="14.5">
      <c r="A293" s="40" t="s">
        <v>537</v>
      </c>
      <c r="B293" s="103" t="s">
        <v>3297</v>
      </c>
      <c r="C293" s="103" t="s">
        <v>3450</v>
      </c>
      <c r="D293" s="103" t="s">
        <v>3297</v>
      </c>
      <c r="E293" s="103" t="s">
        <v>3187</v>
      </c>
      <c r="F293" s="103" t="s">
        <v>3451</v>
      </c>
      <c r="G293" s="103" t="s">
        <v>3452</v>
      </c>
      <c r="H293" s="103"/>
      <c r="I293" s="103"/>
      <c r="J293" s="103"/>
      <c r="K293" s="103"/>
      <c r="L293" s="103"/>
      <c r="M293" s="103" t="s">
        <v>3453</v>
      </c>
      <c r="N293" s="103"/>
      <c r="O293" s="103"/>
      <c r="P293" s="103"/>
      <c r="Q293" s="103"/>
      <c r="R293" s="103"/>
      <c r="S293" s="103"/>
      <c r="T293" s="103"/>
      <c r="U293" s="103"/>
      <c r="V293" s="103"/>
      <c r="W293" s="103"/>
      <c r="X293" s="103"/>
      <c r="Y293" s="103"/>
      <c r="Z293" s="103"/>
      <c r="AA293" s="103"/>
    </row>
    <row r="294" spans="1:27" ht="14.5">
      <c r="A294" s="40" t="s">
        <v>539</v>
      </c>
      <c r="B294" s="103" t="s">
        <v>3454</v>
      </c>
      <c r="C294" s="103"/>
      <c r="D294" s="103"/>
      <c r="E294" s="103"/>
      <c r="F294" s="103" t="s">
        <v>3454</v>
      </c>
      <c r="G294" s="103" t="s">
        <v>3455</v>
      </c>
      <c r="H294" s="103"/>
      <c r="I294" s="103"/>
      <c r="J294" s="103"/>
      <c r="K294" s="103"/>
      <c r="L294" s="103"/>
      <c r="M294" s="103" t="s">
        <v>3456</v>
      </c>
      <c r="N294" s="103"/>
      <c r="O294" s="103"/>
      <c r="P294" s="103"/>
      <c r="Q294" s="103"/>
      <c r="R294" s="103"/>
      <c r="S294" s="103"/>
      <c r="T294" s="103"/>
      <c r="U294" s="103"/>
      <c r="V294" s="103"/>
      <c r="W294" s="103"/>
      <c r="X294" s="103"/>
      <c r="Y294" s="103"/>
      <c r="Z294" s="103"/>
      <c r="AA294" s="103"/>
    </row>
    <row r="295" spans="1:27" ht="14.5">
      <c r="A295" s="40" t="s">
        <v>542</v>
      </c>
      <c r="B295" s="103" t="s">
        <v>3455</v>
      </c>
      <c r="C295" s="103"/>
      <c r="D295" s="103"/>
      <c r="E295" s="103"/>
      <c r="F295" s="103" t="s">
        <v>3455</v>
      </c>
      <c r="G295" s="103" t="s">
        <v>3455</v>
      </c>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4.5">
      <c r="A296" s="40" t="s">
        <v>543</v>
      </c>
      <c r="B296" s="103" t="s">
        <v>3181</v>
      </c>
      <c r="C296" s="103" t="s">
        <v>3437</v>
      </c>
      <c r="D296" s="103" t="s">
        <v>3146</v>
      </c>
      <c r="E296" s="103" t="s">
        <v>3353</v>
      </c>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4.5">
      <c r="A297" s="40" t="s">
        <v>545</v>
      </c>
      <c r="B297" s="103" t="s">
        <v>3457</v>
      </c>
      <c r="C297" s="103" t="s">
        <v>3216</v>
      </c>
      <c r="D297" s="103" t="s">
        <v>3146</v>
      </c>
      <c r="E297" s="103" t="s">
        <v>3187</v>
      </c>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4.5">
      <c r="A298" s="40"/>
      <c r="B298" s="103" t="s">
        <v>3458</v>
      </c>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4.5">
      <c r="A299" s="40" t="s">
        <v>547</v>
      </c>
      <c r="B299" s="103" t="s">
        <v>2651</v>
      </c>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4.5">
      <c r="A300" s="15" t="s">
        <v>548</v>
      </c>
      <c r="B300" s="103" t="s">
        <v>3352</v>
      </c>
      <c r="C300" s="103"/>
      <c r="D300" s="103"/>
      <c r="E300" s="103"/>
      <c r="F300" s="103"/>
      <c r="G300" s="103"/>
      <c r="H300" s="103"/>
      <c r="I300" s="103"/>
      <c r="J300" s="103" t="s">
        <v>3459</v>
      </c>
      <c r="K300" s="103" t="s">
        <v>3460</v>
      </c>
      <c r="L300" s="103"/>
      <c r="M300" s="103"/>
      <c r="N300" s="103"/>
      <c r="O300" s="103"/>
      <c r="P300" s="103"/>
      <c r="Q300" s="103"/>
      <c r="R300" s="103"/>
      <c r="S300" s="103"/>
      <c r="T300" s="103"/>
      <c r="U300" s="103"/>
      <c r="V300" s="103"/>
      <c r="W300" s="103"/>
      <c r="X300" s="103"/>
      <c r="Y300" s="103"/>
      <c r="Z300" s="103"/>
      <c r="AA300" s="103"/>
    </row>
    <row r="301" spans="1:27" ht="14.5">
      <c r="A301" s="40" t="s">
        <v>551</v>
      </c>
      <c r="B301" s="103" t="s">
        <v>2651</v>
      </c>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4.5">
      <c r="A302" s="40" t="s">
        <v>552</v>
      </c>
      <c r="B302" s="103" t="s">
        <v>3171</v>
      </c>
      <c r="C302" s="103" t="s">
        <v>3461</v>
      </c>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4.5">
      <c r="A303" s="40"/>
      <c r="B303" s="103" t="s">
        <v>3462</v>
      </c>
      <c r="C303" s="103" t="s">
        <v>3463</v>
      </c>
      <c r="D303" s="103" t="s">
        <v>3464</v>
      </c>
      <c r="E303" s="103" t="s">
        <v>3461</v>
      </c>
      <c r="F303" s="103"/>
      <c r="G303" s="103"/>
      <c r="H303" s="103"/>
      <c r="I303" s="103"/>
      <c r="J303" s="103" t="s">
        <v>3465</v>
      </c>
      <c r="K303" s="103"/>
      <c r="L303" s="103"/>
      <c r="M303" s="103"/>
      <c r="N303" s="103"/>
      <c r="O303" s="103"/>
      <c r="P303" s="103"/>
      <c r="Q303" s="103"/>
      <c r="R303" s="103"/>
      <c r="S303" s="103"/>
      <c r="T303" s="103"/>
      <c r="U303" s="103"/>
      <c r="V303" s="103"/>
      <c r="W303" s="103"/>
      <c r="X303" s="103"/>
      <c r="Y303" s="103"/>
      <c r="Z303" s="103"/>
      <c r="AA303" s="103"/>
    </row>
    <row r="304" spans="1:27" ht="14.5">
      <c r="A304" s="40" t="s">
        <v>556</v>
      </c>
      <c r="B304" s="103" t="s">
        <v>3466</v>
      </c>
      <c r="C304" s="103" t="s">
        <v>3419</v>
      </c>
      <c r="D304" s="103" t="s">
        <v>3467</v>
      </c>
      <c r="E304" s="103" t="s">
        <v>3468</v>
      </c>
      <c r="F304" s="103"/>
      <c r="G304" s="103"/>
      <c r="H304" s="103"/>
      <c r="I304" s="103"/>
      <c r="J304" s="103" t="s">
        <v>2357</v>
      </c>
      <c r="K304" s="103" t="s">
        <v>1960</v>
      </c>
      <c r="L304" s="103" t="s">
        <v>2357</v>
      </c>
      <c r="M304" s="103" t="s">
        <v>3469</v>
      </c>
      <c r="N304" s="103"/>
      <c r="O304" s="103"/>
      <c r="P304" s="103"/>
      <c r="Q304" s="103"/>
      <c r="R304" s="103"/>
      <c r="S304" s="103"/>
      <c r="T304" s="103"/>
      <c r="U304" s="103"/>
      <c r="V304" s="103"/>
      <c r="W304" s="103"/>
      <c r="X304" s="103"/>
      <c r="Y304" s="103"/>
      <c r="Z304" s="103"/>
      <c r="AA304" s="103"/>
    </row>
    <row r="305" spans="1:27" ht="14.5">
      <c r="A305" s="40" t="s">
        <v>558</v>
      </c>
      <c r="B305" s="103" t="s">
        <v>3297</v>
      </c>
      <c r="C305" s="103" t="s">
        <v>3470</v>
      </c>
      <c r="D305" s="103"/>
      <c r="E305" s="103"/>
      <c r="F305" s="103"/>
      <c r="G305" s="103"/>
      <c r="H305" s="103"/>
      <c r="I305" s="103"/>
      <c r="J305" s="103" t="s">
        <v>2357</v>
      </c>
      <c r="K305" s="103"/>
      <c r="L305" s="103"/>
      <c r="M305" s="103"/>
      <c r="N305" s="103"/>
      <c r="O305" s="103"/>
      <c r="P305" s="103"/>
      <c r="Q305" s="103"/>
      <c r="R305" s="103"/>
      <c r="S305" s="103"/>
      <c r="T305" s="103"/>
      <c r="U305" s="103"/>
      <c r="V305" s="103"/>
      <c r="W305" s="103"/>
      <c r="X305" s="103"/>
      <c r="Y305" s="103"/>
      <c r="Z305" s="103"/>
      <c r="AA305" s="103"/>
    </row>
    <row r="306" spans="1:27" ht="14.5">
      <c r="A306" s="40" t="s">
        <v>559</v>
      </c>
      <c r="B306" s="103" t="s">
        <v>3171</v>
      </c>
      <c r="C306" s="103" t="s">
        <v>3203</v>
      </c>
      <c r="D306" s="103" t="s">
        <v>3171</v>
      </c>
      <c r="E306" s="103" t="s">
        <v>3205</v>
      </c>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4.5">
      <c r="A307" s="40"/>
      <c r="B307" s="103" t="s">
        <v>3471</v>
      </c>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4.5">
      <c r="A308" s="40" t="s">
        <v>562</v>
      </c>
      <c r="B308" s="103" t="s">
        <v>3349</v>
      </c>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4.5">
      <c r="A309" s="40" t="s">
        <v>564</v>
      </c>
      <c r="B309" s="103" t="s">
        <v>3472</v>
      </c>
      <c r="C309" s="103" t="s">
        <v>3473</v>
      </c>
      <c r="D309" s="103" t="s">
        <v>3171</v>
      </c>
      <c r="E309" s="103" t="s">
        <v>3474</v>
      </c>
      <c r="F309" s="103" t="s">
        <v>3475</v>
      </c>
      <c r="G309" s="103" t="s">
        <v>3475</v>
      </c>
      <c r="H309" s="103"/>
      <c r="I309" s="103"/>
      <c r="J309" s="103" t="s">
        <v>2357</v>
      </c>
      <c r="K309" s="103" t="s">
        <v>3476</v>
      </c>
      <c r="L309" s="103"/>
      <c r="M309" s="103" t="s">
        <v>3477</v>
      </c>
      <c r="N309" s="103"/>
      <c r="O309" s="103"/>
      <c r="P309" s="103"/>
      <c r="Q309" s="103"/>
      <c r="R309" s="103"/>
      <c r="S309" s="103"/>
      <c r="T309" s="103"/>
      <c r="U309" s="103"/>
      <c r="V309" s="103"/>
      <c r="W309" s="103"/>
      <c r="X309" s="103"/>
      <c r="Y309" s="103"/>
      <c r="Z309" s="103"/>
      <c r="AA309" s="103"/>
    </row>
    <row r="310" spans="1:27" ht="14.5">
      <c r="A310" s="40" t="s">
        <v>566</v>
      </c>
      <c r="B310" s="103" t="s">
        <v>3297</v>
      </c>
      <c r="C310" s="103" t="s">
        <v>3203</v>
      </c>
      <c r="D310" s="103"/>
      <c r="E310" s="103"/>
      <c r="F310" s="103"/>
      <c r="G310" s="103"/>
      <c r="H310" s="103"/>
      <c r="I310" s="103"/>
      <c r="J310" s="103"/>
      <c r="K310" s="103" t="s">
        <v>2357</v>
      </c>
      <c r="L310" s="103"/>
      <c r="M310" s="103"/>
      <c r="N310" s="103"/>
      <c r="O310" s="103"/>
      <c r="P310" s="103"/>
      <c r="Q310" s="103"/>
      <c r="R310" s="103"/>
      <c r="S310" s="103"/>
      <c r="T310" s="103"/>
      <c r="U310" s="103"/>
      <c r="V310" s="103"/>
      <c r="W310" s="103"/>
      <c r="X310" s="103"/>
      <c r="Y310" s="103"/>
      <c r="Z310" s="103"/>
      <c r="AA310" s="103"/>
    </row>
    <row r="311" spans="1:27" ht="14.5">
      <c r="A311" s="40" t="s">
        <v>567</v>
      </c>
      <c r="B311" s="103" t="s">
        <v>3171</v>
      </c>
      <c r="C311" s="103" t="s">
        <v>3473</v>
      </c>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4.5">
      <c r="A312" s="40" t="s">
        <v>568</v>
      </c>
      <c r="B312" s="103" t="s">
        <v>2576</v>
      </c>
      <c r="C312" s="103"/>
      <c r="D312" s="103"/>
      <c r="E312" s="103"/>
      <c r="F312" s="103"/>
      <c r="G312" s="103"/>
      <c r="H312" s="103"/>
      <c r="I312" s="103"/>
      <c r="J312" s="103" t="s">
        <v>2357</v>
      </c>
      <c r="K312" s="103" t="s">
        <v>1960</v>
      </c>
      <c r="L312" s="103"/>
      <c r="M312" s="103"/>
      <c r="N312" s="103"/>
      <c r="O312" s="103"/>
      <c r="P312" s="103"/>
      <c r="Q312" s="103"/>
      <c r="R312" s="103"/>
      <c r="S312" s="103"/>
      <c r="T312" s="103"/>
      <c r="U312" s="103"/>
      <c r="V312" s="103"/>
      <c r="W312" s="103"/>
      <c r="X312" s="103"/>
      <c r="Y312" s="103"/>
      <c r="Z312" s="103"/>
      <c r="AA312" s="103"/>
    </row>
    <row r="313" spans="1:27" ht="14.5">
      <c r="A313" s="40" t="s">
        <v>569</v>
      </c>
      <c r="B313" s="103" t="s">
        <v>3399</v>
      </c>
      <c r="C313" s="103" t="s">
        <v>3437</v>
      </c>
      <c r="D313" s="103" t="s">
        <v>3478</v>
      </c>
      <c r="E313" s="103" t="s">
        <v>3175</v>
      </c>
      <c r="F313" s="103"/>
      <c r="G313" s="103"/>
      <c r="H313" s="103"/>
      <c r="I313" s="103"/>
      <c r="J313" s="103"/>
      <c r="K313" s="103"/>
      <c r="L313" s="103" t="s">
        <v>3479</v>
      </c>
      <c r="M313" s="103"/>
      <c r="N313" s="103"/>
      <c r="O313" s="103"/>
      <c r="P313" s="103"/>
      <c r="Q313" s="103"/>
      <c r="R313" s="103"/>
      <c r="S313" s="103"/>
      <c r="T313" s="103"/>
      <c r="U313" s="103"/>
      <c r="V313" s="103"/>
      <c r="W313" s="103"/>
      <c r="X313" s="103"/>
      <c r="Y313" s="103"/>
      <c r="Z313" s="103"/>
      <c r="AA313" s="103"/>
    </row>
    <row r="314" spans="1:27" ht="14.5">
      <c r="A314" s="40" t="s">
        <v>570</v>
      </c>
      <c r="B314" s="103" t="s">
        <v>3146</v>
      </c>
      <c r="C314" s="103" t="s">
        <v>3480</v>
      </c>
      <c r="D314" s="103" t="s">
        <v>3146</v>
      </c>
      <c r="E314" s="103" t="s">
        <v>3481</v>
      </c>
      <c r="F314" s="103"/>
      <c r="G314" s="103"/>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4.5">
      <c r="A315" s="40" t="s">
        <v>572</v>
      </c>
      <c r="B315" s="103" t="s">
        <v>3482</v>
      </c>
      <c r="C315" s="103" t="s">
        <v>3483</v>
      </c>
      <c r="D315" s="103"/>
      <c r="E315" s="103"/>
      <c r="F315" s="103"/>
      <c r="G315" s="103"/>
      <c r="H315" s="103"/>
      <c r="I315" s="103"/>
      <c r="J315" s="103"/>
      <c r="K315" s="103"/>
      <c r="L315" s="103" t="s">
        <v>3484</v>
      </c>
      <c r="M315" s="103"/>
      <c r="N315" s="103"/>
      <c r="O315" s="103"/>
      <c r="P315" s="103"/>
      <c r="Q315" s="103"/>
      <c r="R315" s="103"/>
      <c r="S315" s="103"/>
      <c r="T315" s="103"/>
      <c r="U315" s="103"/>
      <c r="V315" s="103"/>
      <c r="W315" s="103"/>
      <c r="X315" s="103"/>
      <c r="Y315" s="103"/>
      <c r="Z315" s="103"/>
      <c r="AA315" s="103"/>
    </row>
    <row r="316" spans="1:27" ht="14.5">
      <c r="A316" s="40" t="s">
        <v>574</v>
      </c>
      <c r="B316" s="103" t="s">
        <v>3485</v>
      </c>
      <c r="C316" s="103" t="s">
        <v>3147</v>
      </c>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4.5">
      <c r="A317" s="40" t="s">
        <v>329</v>
      </c>
      <c r="B317" s="103" t="s">
        <v>3486</v>
      </c>
      <c r="C317" s="103"/>
      <c r="D317" s="103"/>
      <c r="E317" s="103"/>
      <c r="F317" s="103"/>
      <c r="G317" s="103"/>
      <c r="H317" s="103"/>
      <c r="I317" s="103"/>
      <c r="J317" s="103"/>
      <c r="K317" s="103" t="s">
        <v>3487</v>
      </c>
      <c r="L317" s="103"/>
      <c r="M317" s="103"/>
      <c r="N317" s="103"/>
      <c r="O317" s="103"/>
      <c r="P317" s="103"/>
      <c r="Q317" s="103"/>
      <c r="R317" s="103"/>
      <c r="S317" s="103"/>
      <c r="T317" s="103"/>
      <c r="U317" s="103"/>
      <c r="V317" s="103"/>
      <c r="W317" s="103"/>
      <c r="X317" s="103"/>
      <c r="Y317" s="103"/>
      <c r="Z317" s="103"/>
      <c r="AA317" s="103"/>
    </row>
    <row r="318" spans="1:27" ht="14.5">
      <c r="A318" s="40" t="s">
        <v>579</v>
      </c>
      <c r="B318" s="103" t="s">
        <v>3146</v>
      </c>
      <c r="C318" s="103" t="s">
        <v>3488</v>
      </c>
      <c r="D318" s="103" t="s">
        <v>3489</v>
      </c>
      <c r="E318" s="103" t="s">
        <v>3187</v>
      </c>
      <c r="F318" s="103" t="s">
        <v>3490</v>
      </c>
      <c r="G318" s="103" t="s">
        <v>3491</v>
      </c>
      <c r="H318" s="103"/>
      <c r="I318" s="103"/>
      <c r="J318" s="103"/>
      <c r="K318" s="103"/>
      <c r="L318" s="103"/>
      <c r="M318" s="103" t="s">
        <v>3492</v>
      </c>
      <c r="N318" s="103"/>
      <c r="O318" s="103"/>
      <c r="P318" s="103"/>
      <c r="Q318" s="103"/>
      <c r="R318" s="103"/>
      <c r="S318" s="103"/>
      <c r="T318" s="103"/>
      <c r="U318" s="103"/>
      <c r="V318" s="103"/>
      <c r="W318" s="103"/>
      <c r="X318" s="103"/>
      <c r="Y318" s="103"/>
      <c r="Z318" s="103"/>
      <c r="AA318" s="103"/>
    </row>
    <row r="319" spans="1:27" ht="14.5">
      <c r="A319" s="40" t="s">
        <v>582</v>
      </c>
      <c r="B319" s="103" t="s">
        <v>2576</v>
      </c>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4.5">
      <c r="A320" s="40" t="s">
        <v>584</v>
      </c>
      <c r="B320" s="103" t="s">
        <v>3493</v>
      </c>
      <c r="C320" s="103"/>
      <c r="D320" s="103"/>
      <c r="E320" s="103"/>
      <c r="F320" s="103"/>
      <c r="G320" s="103"/>
      <c r="H320" s="103"/>
      <c r="I320" s="103"/>
      <c r="J320" s="103" t="s">
        <v>3494</v>
      </c>
      <c r="K320" s="103">
        <v>31</v>
      </c>
      <c r="L320" s="103">
        <v>0</v>
      </c>
      <c r="M320" s="103"/>
      <c r="N320" s="103"/>
      <c r="O320" s="103"/>
      <c r="P320" s="103"/>
      <c r="Q320" s="103"/>
      <c r="R320" s="103"/>
      <c r="S320" s="103"/>
      <c r="T320" s="103"/>
      <c r="U320" s="103"/>
      <c r="V320" s="103"/>
      <c r="W320" s="103"/>
      <c r="X320" s="103"/>
      <c r="Y320" s="103"/>
      <c r="Z320" s="103"/>
      <c r="AA320" s="103"/>
    </row>
    <row r="321" spans="1:27" ht="14.5">
      <c r="A321" s="40"/>
      <c r="B321" s="103" t="s">
        <v>3367</v>
      </c>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4.5">
      <c r="A322" s="40" t="s">
        <v>587</v>
      </c>
      <c r="B322" s="103" t="s">
        <v>3297</v>
      </c>
      <c r="C322" s="103" t="s">
        <v>3147</v>
      </c>
      <c r="D322" s="103" t="s">
        <v>3171</v>
      </c>
      <c r="E322" s="103" t="s">
        <v>3175</v>
      </c>
      <c r="F322" s="103"/>
      <c r="G322" s="103"/>
      <c r="H322" s="103"/>
      <c r="I322" s="103"/>
      <c r="J322" s="103">
        <v>114</v>
      </c>
      <c r="K322" s="103" t="s">
        <v>3495</v>
      </c>
      <c r="L322" s="103"/>
      <c r="M322" s="103"/>
      <c r="N322" s="103"/>
      <c r="O322" s="103"/>
      <c r="P322" s="103"/>
      <c r="Q322" s="103"/>
      <c r="R322" s="103"/>
      <c r="S322" s="103"/>
      <c r="T322" s="103"/>
      <c r="U322" s="103"/>
      <c r="V322" s="103"/>
      <c r="W322" s="103"/>
      <c r="X322" s="103"/>
      <c r="Y322" s="103"/>
      <c r="Z322" s="103"/>
      <c r="AA322" s="103"/>
    </row>
    <row r="323" spans="1:27" ht="14.5">
      <c r="A323" s="40"/>
      <c r="B323" s="103" t="s">
        <v>3162</v>
      </c>
      <c r="C323" s="103" t="s">
        <v>3450</v>
      </c>
      <c r="D323" s="103" t="s">
        <v>3215</v>
      </c>
      <c r="E323" s="103" t="s">
        <v>3273</v>
      </c>
      <c r="F323" s="103"/>
      <c r="G323" s="103"/>
      <c r="H323" s="103"/>
      <c r="I323" s="103"/>
      <c r="J323" s="103"/>
      <c r="K323" s="103" t="s">
        <v>3496</v>
      </c>
      <c r="L323" s="103"/>
      <c r="M323" s="103"/>
      <c r="N323" s="103"/>
      <c r="O323" s="103"/>
      <c r="P323" s="103"/>
      <c r="Q323" s="103"/>
      <c r="R323" s="103"/>
      <c r="S323" s="103"/>
      <c r="T323" s="103"/>
      <c r="U323" s="103"/>
      <c r="V323" s="103"/>
      <c r="W323" s="103"/>
      <c r="X323" s="103"/>
      <c r="Y323" s="103"/>
      <c r="Z323" s="103"/>
      <c r="AA323" s="103"/>
    </row>
    <row r="324" spans="1:27" ht="14.5">
      <c r="A324" s="40"/>
      <c r="B324" s="103" t="s">
        <v>3171</v>
      </c>
      <c r="C324" s="103" t="s">
        <v>3147</v>
      </c>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4.5">
      <c r="A325" s="40"/>
      <c r="B325" s="103" t="s">
        <v>3497</v>
      </c>
      <c r="C325" s="103" t="s">
        <v>3498</v>
      </c>
      <c r="D325" s="103" t="s">
        <v>3497</v>
      </c>
      <c r="E325" s="103" t="s">
        <v>3175</v>
      </c>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4.5">
      <c r="A326" s="40" t="s">
        <v>590</v>
      </c>
      <c r="B326" s="103" t="s">
        <v>3171</v>
      </c>
      <c r="C326" s="103" t="s">
        <v>3228</v>
      </c>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4.5">
      <c r="A327" s="40"/>
      <c r="B327" s="103" t="s">
        <v>3297</v>
      </c>
      <c r="C327" s="103" t="s">
        <v>3499</v>
      </c>
      <c r="D327" s="103" t="s">
        <v>3171</v>
      </c>
      <c r="E327" s="103" t="s">
        <v>3187</v>
      </c>
      <c r="F327" s="103"/>
      <c r="G327" s="103"/>
      <c r="H327" s="103"/>
      <c r="I327" s="103"/>
      <c r="J327" s="103" t="s">
        <v>2357</v>
      </c>
      <c r="K327" s="103"/>
      <c r="L327" s="103" t="s">
        <v>3500</v>
      </c>
      <c r="M327" s="103"/>
      <c r="N327" s="103"/>
      <c r="O327" s="103"/>
      <c r="P327" s="103"/>
      <c r="Q327" s="103"/>
      <c r="R327" s="103"/>
      <c r="S327" s="103"/>
      <c r="T327" s="103"/>
      <c r="U327" s="103"/>
      <c r="V327" s="103"/>
      <c r="W327" s="103"/>
      <c r="X327" s="103"/>
      <c r="Y327" s="103"/>
      <c r="Z327" s="103"/>
      <c r="AA327" s="103"/>
    </row>
    <row r="328" spans="1:27" ht="14.5">
      <c r="A328" s="40"/>
      <c r="B328" s="103" t="s">
        <v>3171</v>
      </c>
      <c r="C328" s="103" t="s">
        <v>3167</v>
      </c>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4.5">
      <c r="A329" s="40"/>
      <c r="B329" s="103" t="s">
        <v>3297</v>
      </c>
      <c r="C329" s="103" t="s">
        <v>3501</v>
      </c>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4.5">
      <c r="A330" s="40"/>
      <c r="B330" s="103" t="s">
        <v>3297</v>
      </c>
      <c r="C330" s="103" t="s">
        <v>3501</v>
      </c>
      <c r="D330" s="103" t="s">
        <v>3171</v>
      </c>
      <c r="E330" s="103" t="s">
        <v>3216</v>
      </c>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4.5">
      <c r="A331" s="40"/>
      <c r="B331" s="103" t="s">
        <v>3457</v>
      </c>
      <c r="C331" s="103" t="s">
        <v>3501</v>
      </c>
      <c r="D331" s="103" t="s">
        <v>3297</v>
      </c>
      <c r="E331" s="103" t="s">
        <v>3216</v>
      </c>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4.5">
      <c r="A332" s="40"/>
      <c r="B332" s="103" t="s">
        <v>3171</v>
      </c>
      <c r="C332" s="103" t="s">
        <v>3470</v>
      </c>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4.5">
      <c r="A333" s="40"/>
      <c r="B333" s="103" t="s">
        <v>3297</v>
      </c>
      <c r="C333" s="103" t="s">
        <v>3470</v>
      </c>
      <c r="D333" s="103" t="s">
        <v>3171</v>
      </c>
      <c r="E333" s="103" t="s">
        <v>3167</v>
      </c>
      <c r="F333" s="103"/>
      <c r="G333" s="103"/>
      <c r="H333" s="103"/>
      <c r="I333" s="103"/>
      <c r="J333" s="103" t="s">
        <v>2357</v>
      </c>
      <c r="K333" s="103"/>
      <c r="L333" s="103"/>
      <c r="M333" s="103"/>
      <c r="N333" s="103"/>
      <c r="O333" s="103"/>
      <c r="P333" s="103"/>
      <c r="Q333" s="103"/>
      <c r="R333" s="103"/>
      <c r="S333" s="103"/>
      <c r="T333" s="103"/>
      <c r="U333" s="103"/>
      <c r="V333" s="103"/>
      <c r="W333" s="103"/>
      <c r="X333" s="103"/>
      <c r="Y333" s="103"/>
      <c r="Z333" s="103"/>
      <c r="AA333" s="103"/>
    </row>
    <row r="334" spans="1:27" ht="14.5">
      <c r="A334" s="40"/>
      <c r="B334" s="103" t="s">
        <v>3472</v>
      </c>
      <c r="C334" s="103" t="s">
        <v>3502</v>
      </c>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4.5">
      <c r="A335" s="40"/>
      <c r="B335" s="103" t="s">
        <v>3171</v>
      </c>
      <c r="C335" s="103" t="s">
        <v>3182</v>
      </c>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4.5">
      <c r="A336" s="40"/>
      <c r="B336" s="103" t="s">
        <v>3472</v>
      </c>
      <c r="C336" s="103" t="s">
        <v>3175</v>
      </c>
      <c r="D336" s="103" t="s">
        <v>3297</v>
      </c>
      <c r="E336" s="103" t="s">
        <v>3169</v>
      </c>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4.5">
      <c r="A337" s="40" t="s">
        <v>298</v>
      </c>
      <c r="B337" s="103" t="s">
        <v>3503</v>
      </c>
      <c r="C337" s="103"/>
      <c r="D337" s="103"/>
      <c r="E337" s="103"/>
      <c r="F337" s="103"/>
      <c r="G337" s="103"/>
      <c r="H337" s="103"/>
      <c r="I337" s="103"/>
      <c r="J337" s="103"/>
      <c r="K337" s="103"/>
      <c r="L337" s="103" t="s">
        <v>1960</v>
      </c>
      <c r="M337" s="103"/>
      <c r="N337" s="103"/>
      <c r="O337" s="103"/>
      <c r="P337" s="103"/>
      <c r="Q337" s="103"/>
      <c r="R337" s="103"/>
      <c r="S337" s="103"/>
      <c r="T337" s="103"/>
      <c r="U337" s="103"/>
      <c r="V337" s="103"/>
      <c r="W337" s="103"/>
      <c r="X337" s="103"/>
      <c r="Y337" s="103"/>
      <c r="Z337" s="103"/>
      <c r="AA337" s="103"/>
    </row>
    <row r="338" spans="1:27" ht="14.5">
      <c r="A338" s="40" t="s">
        <v>591</v>
      </c>
      <c r="B338" s="103" t="s">
        <v>3297</v>
      </c>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4.5">
      <c r="A339" s="40" t="s">
        <v>592</v>
      </c>
      <c r="B339" s="103" t="s">
        <v>3297</v>
      </c>
      <c r="C339" s="103" t="s">
        <v>3437</v>
      </c>
      <c r="D339" s="103" t="s">
        <v>3171</v>
      </c>
      <c r="E339" s="103" t="s">
        <v>3323</v>
      </c>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4.5">
      <c r="A340" s="40"/>
      <c r="B340" s="103" t="s">
        <v>3504</v>
      </c>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4.5">
      <c r="A341" s="40" t="s">
        <v>594</v>
      </c>
      <c r="B341" s="103" t="s">
        <v>3297</v>
      </c>
      <c r="C341" s="103" t="s">
        <v>3437</v>
      </c>
      <c r="D341" s="103" t="s">
        <v>3297</v>
      </c>
      <c r="E341" s="103" t="s">
        <v>3205</v>
      </c>
      <c r="F341" s="103"/>
      <c r="G341" s="103"/>
      <c r="H341" s="103"/>
      <c r="I341" s="103"/>
      <c r="J341" s="103" t="s">
        <v>1960</v>
      </c>
      <c r="K341" s="103" t="s">
        <v>2357</v>
      </c>
      <c r="L341" s="103"/>
      <c r="M341" s="103"/>
      <c r="N341" s="103"/>
      <c r="O341" s="103"/>
      <c r="P341" s="103"/>
      <c r="Q341" s="103"/>
      <c r="R341" s="103"/>
      <c r="S341" s="103"/>
      <c r="T341" s="103"/>
      <c r="U341" s="103"/>
      <c r="V341" s="103"/>
      <c r="W341" s="103"/>
      <c r="X341" s="103"/>
      <c r="Y341" s="103"/>
      <c r="Z341" s="103"/>
      <c r="AA341" s="103"/>
    </row>
    <row r="342" spans="1:27" ht="14.5">
      <c r="A342" s="40" t="s">
        <v>595</v>
      </c>
      <c r="B342" s="103" t="s">
        <v>3503</v>
      </c>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4.5">
      <c r="A343" s="40" t="s">
        <v>597</v>
      </c>
      <c r="B343" s="103" t="s">
        <v>3297</v>
      </c>
      <c r="C343" s="103"/>
      <c r="D343" s="103"/>
      <c r="E343" s="103"/>
      <c r="F343" s="103" t="s">
        <v>3146</v>
      </c>
      <c r="G343" s="103" t="s">
        <v>3179</v>
      </c>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4.5">
      <c r="A344" s="46" t="s">
        <v>600</v>
      </c>
      <c r="B344" s="47"/>
      <c r="C344" s="103"/>
      <c r="D344" s="103"/>
      <c r="E344" s="103"/>
      <c r="F344" s="103"/>
      <c r="G344" s="103"/>
      <c r="H344" s="103"/>
      <c r="I344" s="103"/>
      <c r="J344" s="47" t="s">
        <v>2357</v>
      </c>
      <c r="K344" s="103"/>
      <c r="L344" s="103"/>
      <c r="M344" s="47" t="s">
        <v>3505</v>
      </c>
      <c r="N344" s="103"/>
      <c r="O344" s="103"/>
      <c r="P344" s="103"/>
      <c r="Q344" s="103"/>
      <c r="R344" s="103"/>
      <c r="S344" s="103"/>
      <c r="T344" s="103"/>
      <c r="U344" s="103"/>
      <c r="V344" s="103"/>
      <c r="W344" s="103"/>
      <c r="X344" s="103"/>
      <c r="Y344" s="103"/>
      <c r="Z344" s="103"/>
      <c r="AA344" s="103"/>
    </row>
    <row r="345" spans="1:27" ht="14.5">
      <c r="A345" s="46" t="s">
        <v>206</v>
      </c>
      <c r="B345" s="47" t="s">
        <v>3401</v>
      </c>
      <c r="C345" s="103"/>
      <c r="D345" s="103"/>
      <c r="E345" s="103"/>
      <c r="F345" s="103"/>
      <c r="G345" s="47" t="s">
        <v>3268</v>
      </c>
      <c r="H345" s="103"/>
      <c r="I345" s="47" t="s">
        <v>3506</v>
      </c>
      <c r="J345" s="103"/>
      <c r="K345" s="103"/>
      <c r="L345" s="103"/>
      <c r="M345" s="47" t="s">
        <v>3507</v>
      </c>
      <c r="N345" s="103"/>
      <c r="O345" s="103"/>
      <c r="P345" s="103"/>
      <c r="Q345" s="103"/>
      <c r="R345" s="103"/>
      <c r="S345" s="103"/>
      <c r="T345" s="103"/>
      <c r="U345" s="103"/>
      <c r="V345" s="103"/>
      <c r="W345" s="103"/>
      <c r="X345" s="103"/>
      <c r="Y345" s="103"/>
      <c r="Z345" s="103"/>
      <c r="AA345" s="103"/>
    </row>
    <row r="346" spans="1:27" ht="14.5">
      <c r="A346" s="40" t="s">
        <v>3508</v>
      </c>
      <c r="B346" s="103" t="s">
        <v>1606</v>
      </c>
      <c r="C346" s="103"/>
      <c r="D346" s="103"/>
      <c r="E346" s="103"/>
      <c r="F346" s="103"/>
      <c r="G346" s="103"/>
      <c r="H346" s="103"/>
      <c r="I346" s="103"/>
      <c r="J346" s="103"/>
      <c r="K346" s="103" t="s">
        <v>1960</v>
      </c>
      <c r="L346" s="103"/>
      <c r="M346" s="103"/>
      <c r="N346" s="103"/>
      <c r="O346" s="103"/>
      <c r="P346" s="103"/>
      <c r="Q346" s="103"/>
      <c r="R346" s="103"/>
      <c r="S346" s="103"/>
      <c r="T346" s="103"/>
      <c r="U346" s="103"/>
      <c r="V346" s="103"/>
      <c r="W346" s="103"/>
      <c r="X346" s="103"/>
      <c r="Y346" s="103"/>
      <c r="Z346" s="103"/>
      <c r="AA346" s="103"/>
    </row>
    <row r="347" spans="1:27" ht="14.5">
      <c r="A347" s="40" t="s">
        <v>610</v>
      </c>
      <c r="B347" s="103" t="s">
        <v>3509</v>
      </c>
      <c r="C347" s="103"/>
      <c r="D347" s="103" t="s">
        <v>3510</v>
      </c>
      <c r="E347" s="103"/>
      <c r="F347" s="103" t="s">
        <v>3511</v>
      </c>
      <c r="G347" s="103" t="s">
        <v>3512</v>
      </c>
      <c r="H347" s="103"/>
      <c r="I347" s="103"/>
      <c r="J347" s="103"/>
      <c r="K347" s="103" t="s">
        <v>2357</v>
      </c>
      <c r="L347" s="103"/>
      <c r="M347" s="103" t="s">
        <v>3513</v>
      </c>
      <c r="N347" s="103"/>
      <c r="O347" s="103"/>
      <c r="P347" s="103"/>
      <c r="Q347" s="103"/>
      <c r="R347" s="103"/>
      <c r="S347" s="103"/>
      <c r="T347" s="103"/>
      <c r="U347" s="103"/>
      <c r="V347" s="103"/>
      <c r="W347" s="103"/>
      <c r="X347" s="103"/>
      <c r="Y347" s="103"/>
      <c r="Z347" s="103"/>
      <c r="AA347" s="103"/>
    </row>
    <row r="348" spans="1:27" ht="14.5">
      <c r="A348" s="28" t="s">
        <v>613</v>
      </c>
      <c r="B348" s="103" t="s">
        <v>55</v>
      </c>
      <c r="C348" s="103" t="s">
        <v>3417</v>
      </c>
      <c r="D348" s="103" t="s">
        <v>41</v>
      </c>
      <c r="E348" s="103" t="s">
        <v>3514</v>
      </c>
      <c r="F348" s="103"/>
      <c r="G348" s="103"/>
      <c r="H348" s="103"/>
      <c r="I348" s="103"/>
      <c r="J348" s="103"/>
      <c r="K348" s="103" t="s">
        <v>1960</v>
      </c>
      <c r="L348" s="103"/>
      <c r="M348" s="103"/>
      <c r="N348" s="103"/>
      <c r="O348" s="103"/>
      <c r="P348" s="103"/>
      <c r="Q348" s="103"/>
      <c r="R348" s="103"/>
      <c r="S348" s="103"/>
      <c r="T348" s="103"/>
      <c r="U348" s="103"/>
      <c r="V348" s="103"/>
      <c r="W348" s="103"/>
      <c r="X348" s="103"/>
      <c r="Y348" s="103"/>
      <c r="Z348" s="103"/>
      <c r="AA348" s="103"/>
    </row>
    <row r="349" spans="1:27" ht="14.5">
      <c r="A349" s="28" t="s">
        <v>614</v>
      </c>
      <c r="B349" s="103" t="s">
        <v>248</v>
      </c>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4.5">
      <c r="A350" s="43" t="s">
        <v>2687</v>
      </c>
      <c r="B350" s="103" t="s">
        <v>55</v>
      </c>
      <c r="C350" s="103" t="s">
        <v>3515</v>
      </c>
      <c r="D350" s="103"/>
      <c r="E350" s="103"/>
      <c r="F350" s="103"/>
      <c r="G350" s="103" t="s">
        <v>254</v>
      </c>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4.5">
      <c r="A351" s="43" t="s">
        <v>619</v>
      </c>
      <c r="B351" s="103" t="s">
        <v>55</v>
      </c>
      <c r="C351" s="103" t="s">
        <v>3516</v>
      </c>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4.5">
      <c r="A352" s="43" t="s">
        <v>622</v>
      </c>
      <c r="B352" s="103" t="s">
        <v>3517</v>
      </c>
      <c r="C352" s="103"/>
      <c r="D352" s="103"/>
      <c r="E352" s="103"/>
      <c r="F352" s="103"/>
      <c r="G352" s="103"/>
      <c r="H352" s="103"/>
      <c r="I352" s="103"/>
      <c r="J352" s="103" t="s">
        <v>3518</v>
      </c>
      <c r="K352" s="103"/>
      <c r="L352" s="103"/>
      <c r="M352" s="103"/>
      <c r="N352" s="103"/>
      <c r="O352" s="103"/>
      <c r="P352" s="103"/>
      <c r="Q352" s="103"/>
      <c r="R352" s="103"/>
      <c r="S352" s="103"/>
      <c r="T352" s="103"/>
      <c r="U352" s="103"/>
      <c r="V352" s="103"/>
      <c r="W352" s="103"/>
      <c r="X352" s="103"/>
      <c r="Y352" s="103"/>
      <c r="Z352" s="103"/>
      <c r="AA352" s="103"/>
    </row>
    <row r="353" spans="1:27" ht="14.5">
      <c r="A353" s="43" t="s">
        <v>623</v>
      </c>
      <c r="B353" s="103" t="s">
        <v>41</v>
      </c>
      <c r="C353" s="103" t="s">
        <v>3519</v>
      </c>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4.5">
      <c r="A354" s="43" t="s">
        <v>625</v>
      </c>
      <c r="B354" s="103" t="s">
        <v>3520</v>
      </c>
      <c r="C354" s="103"/>
      <c r="D354" s="103"/>
      <c r="E354" s="103"/>
      <c r="F354" s="103"/>
      <c r="G354" s="103"/>
      <c r="H354" s="103"/>
      <c r="I354" s="103" t="s">
        <v>3146</v>
      </c>
      <c r="J354" s="103"/>
      <c r="K354" s="103"/>
      <c r="L354" s="103"/>
      <c r="M354" s="103" t="s">
        <v>3521</v>
      </c>
      <c r="N354" s="103" t="s">
        <v>3522</v>
      </c>
      <c r="O354" s="103"/>
      <c r="P354" s="103"/>
      <c r="Q354" s="103"/>
      <c r="R354" s="103"/>
      <c r="S354" s="103"/>
      <c r="T354" s="103"/>
      <c r="U354" s="103"/>
      <c r="V354" s="103"/>
      <c r="W354" s="103"/>
      <c r="X354" s="103"/>
      <c r="Y354" s="103"/>
      <c r="Z354" s="103"/>
      <c r="AA354" s="103"/>
    </row>
    <row r="355" spans="1:27" ht="14.5">
      <c r="A355" s="40" t="s">
        <v>626</v>
      </c>
      <c r="B355" s="103" t="s">
        <v>3520</v>
      </c>
      <c r="C355" s="103" t="s">
        <v>3523</v>
      </c>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4.5">
      <c r="A356" s="43" t="s">
        <v>3524</v>
      </c>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4.5">
      <c r="A357" s="43" t="s">
        <v>2692</v>
      </c>
      <c r="B357" s="103" t="s">
        <v>2381</v>
      </c>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4.5">
      <c r="A358" s="43" t="s">
        <v>3525</v>
      </c>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4.5">
      <c r="A359" s="43" t="s">
        <v>633</v>
      </c>
      <c r="B359" s="103" t="s">
        <v>41</v>
      </c>
      <c r="C359" s="103" t="s">
        <v>3526</v>
      </c>
      <c r="D359" s="103" t="s">
        <v>41</v>
      </c>
      <c r="E359" s="103" t="s">
        <v>3527</v>
      </c>
      <c r="F359" s="103"/>
      <c r="G359" s="103"/>
      <c r="H359" s="103"/>
      <c r="I359" s="103"/>
      <c r="J359" s="103" t="s">
        <v>2357</v>
      </c>
      <c r="K359" s="103"/>
      <c r="L359" s="103"/>
      <c r="M359" s="103"/>
      <c r="N359" s="103"/>
      <c r="O359" s="103"/>
      <c r="P359" s="103"/>
      <c r="Q359" s="103"/>
      <c r="R359" s="103"/>
      <c r="S359" s="103"/>
      <c r="T359" s="103"/>
      <c r="U359" s="103"/>
      <c r="V359" s="103"/>
      <c r="W359" s="103"/>
      <c r="X359" s="103"/>
      <c r="Y359" s="103"/>
      <c r="Z359" s="103"/>
      <c r="AA359" s="103"/>
    </row>
    <row r="360" spans="1:27" ht="14.5">
      <c r="A360" s="43" t="s">
        <v>2695</v>
      </c>
      <c r="B360" s="103" t="s">
        <v>41</v>
      </c>
      <c r="C360" s="103" t="s">
        <v>3417</v>
      </c>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4.5">
      <c r="A361" s="43" t="s">
        <v>3528</v>
      </c>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4.5">
      <c r="A362" s="40" t="s">
        <v>644</v>
      </c>
      <c r="B362" s="103" t="s">
        <v>41</v>
      </c>
      <c r="C362" s="103" t="s">
        <v>3523</v>
      </c>
      <c r="D362" s="103" t="s">
        <v>3529</v>
      </c>
      <c r="E362" s="103" t="s">
        <v>3530</v>
      </c>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4.5">
      <c r="A363" s="40" t="s">
        <v>646</v>
      </c>
      <c r="B363" s="103" t="s">
        <v>3531</v>
      </c>
      <c r="C363" s="103" t="s">
        <v>3417</v>
      </c>
      <c r="D363" s="103"/>
      <c r="E363" s="103"/>
      <c r="F363" s="103"/>
      <c r="G363" s="103"/>
      <c r="H363" s="103"/>
      <c r="I363" s="103"/>
      <c r="J363" s="103"/>
      <c r="K363" s="103" t="s">
        <v>1960</v>
      </c>
      <c r="L363" s="103"/>
      <c r="M363" s="103"/>
      <c r="N363" s="103"/>
      <c r="O363" s="103"/>
      <c r="P363" s="103"/>
      <c r="Q363" s="103"/>
      <c r="R363" s="103"/>
      <c r="S363" s="103"/>
      <c r="T363" s="103"/>
      <c r="U363" s="103"/>
      <c r="V363" s="103"/>
      <c r="W363" s="103"/>
      <c r="X363" s="103"/>
      <c r="Y363" s="103"/>
      <c r="Z363" s="103"/>
      <c r="AA363" s="103"/>
    </row>
    <row r="364" spans="1:27" ht="14.5">
      <c r="A364" s="40" t="s">
        <v>648</v>
      </c>
      <c r="C364" s="103"/>
      <c r="D364" s="103"/>
      <c r="E364" s="103"/>
      <c r="F364" s="103"/>
      <c r="G364" s="103"/>
      <c r="H364" s="103"/>
      <c r="I364" s="103"/>
      <c r="J364" s="103"/>
      <c r="K364" s="103"/>
      <c r="L364" s="103" t="s">
        <v>3532</v>
      </c>
      <c r="M364" s="103" t="s">
        <v>3533</v>
      </c>
      <c r="N364" s="103"/>
      <c r="O364" s="103"/>
      <c r="P364" s="103"/>
      <c r="Q364" s="103"/>
      <c r="R364" s="103"/>
      <c r="S364" s="103"/>
      <c r="T364" s="103"/>
      <c r="U364" s="103"/>
      <c r="V364" s="103"/>
      <c r="W364" s="103"/>
      <c r="X364" s="103"/>
      <c r="Y364" s="103"/>
      <c r="Z364" s="103"/>
      <c r="AA364" s="103"/>
    </row>
    <row r="365" spans="1:27" ht="14.5">
      <c r="A365" s="40" t="s">
        <v>652</v>
      </c>
      <c r="B365" s="103" t="s">
        <v>41</v>
      </c>
      <c r="C365" s="103"/>
      <c r="D365" s="103"/>
      <c r="E365" s="103" t="s">
        <v>3534</v>
      </c>
      <c r="F365" s="103" t="s">
        <v>248</v>
      </c>
      <c r="G365" s="103" t="s">
        <v>126</v>
      </c>
      <c r="H365" s="103"/>
      <c r="I365" s="103" t="s">
        <v>3535</v>
      </c>
      <c r="J365" s="103"/>
      <c r="K365" s="103"/>
      <c r="L365" s="103"/>
      <c r="M365" s="103" t="s">
        <v>3536</v>
      </c>
      <c r="N365" s="103"/>
      <c r="O365" s="103"/>
      <c r="P365" s="103"/>
      <c r="Q365" s="103"/>
      <c r="R365" s="103"/>
      <c r="S365" s="103"/>
      <c r="T365" s="103"/>
      <c r="U365" s="103"/>
      <c r="V365" s="103"/>
      <c r="W365" s="103"/>
      <c r="X365" s="103"/>
      <c r="Y365" s="103"/>
      <c r="Z365" s="103"/>
      <c r="AA365" s="103"/>
    </row>
    <row r="366" spans="1:27" ht="14.5">
      <c r="A366" s="81" t="s">
        <v>658</v>
      </c>
      <c r="B366" s="83" t="s">
        <v>3537</v>
      </c>
      <c r="C366" s="103"/>
      <c r="D366" s="103"/>
      <c r="E366" s="103"/>
      <c r="F366" s="103"/>
      <c r="G366" s="103"/>
      <c r="H366" s="103"/>
      <c r="I366" s="103"/>
      <c r="J366" s="103"/>
      <c r="K366" s="103"/>
      <c r="L366" s="103"/>
      <c r="M366" s="74" t="s">
        <v>2036</v>
      </c>
      <c r="N366" s="103"/>
      <c r="O366" s="103"/>
      <c r="P366" s="103"/>
      <c r="Q366" s="103"/>
      <c r="R366" s="103"/>
      <c r="S366" s="103"/>
      <c r="T366" s="103"/>
      <c r="U366" s="103"/>
      <c r="V366" s="103"/>
      <c r="W366" s="103"/>
      <c r="X366" s="103"/>
      <c r="Y366" s="103"/>
      <c r="Z366" s="103"/>
      <c r="AA366" s="103"/>
    </row>
    <row r="367" spans="1:27" ht="14.5">
      <c r="A367" s="40" t="s">
        <v>128</v>
      </c>
      <c r="B367" s="103" t="s">
        <v>41</v>
      </c>
      <c r="C367" s="103"/>
      <c r="D367" s="103"/>
      <c r="E367" s="103"/>
      <c r="F367" s="103" t="s">
        <v>41</v>
      </c>
      <c r="G367" s="103" t="s">
        <v>41</v>
      </c>
      <c r="H367" s="103"/>
      <c r="I367" s="103" t="s">
        <v>41</v>
      </c>
      <c r="J367" s="103" t="s">
        <v>2357</v>
      </c>
      <c r="K367" s="103"/>
      <c r="L367" s="103" t="s">
        <v>1939</v>
      </c>
      <c r="M367" s="74" t="s">
        <v>2036</v>
      </c>
      <c r="N367" s="103"/>
      <c r="O367" s="103"/>
      <c r="P367" s="103"/>
      <c r="Q367" s="103"/>
      <c r="R367" s="103"/>
      <c r="S367" s="103"/>
      <c r="T367" s="103"/>
      <c r="U367" s="103"/>
      <c r="V367" s="103"/>
      <c r="W367" s="103"/>
      <c r="X367" s="103"/>
      <c r="Y367" s="103"/>
      <c r="Z367" s="103"/>
      <c r="AA367" s="103"/>
    </row>
    <row r="368" spans="1:27" ht="14.5">
      <c r="A368" s="43" t="s">
        <v>665</v>
      </c>
      <c r="B368" s="103" t="s">
        <v>3538</v>
      </c>
      <c r="C368" s="103"/>
      <c r="D368" s="103"/>
      <c r="E368" s="103"/>
      <c r="F368" s="103"/>
      <c r="G368" s="103"/>
      <c r="H368" s="103"/>
      <c r="I368" s="103"/>
      <c r="J368" s="103"/>
      <c r="K368" s="99">
        <v>101</v>
      </c>
      <c r="L368" s="103"/>
      <c r="M368" s="103"/>
      <c r="N368" s="103"/>
      <c r="O368" s="103"/>
      <c r="P368" s="103"/>
      <c r="Q368" s="103"/>
      <c r="R368" s="103"/>
      <c r="S368" s="103"/>
      <c r="T368" s="103"/>
      <c r="U368" s="103"/>
      <c r="V368" s="103"/>
      <c r="W368" s="103"/>
      <c r="X368" s="103"/>
      <c r="Y368" s="103"/>
      <c r="Z368" s="103"/>
      <c r="AA368" s="103"/>
    </row>
    <row r="369" spans="1:27" ht="14.5">
      <c r="A369" s="40" t="s">
        <v>667</v>
      </c>
      <c r="B369" s="103" t="s">
        <v>140</v>
      </c>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4.5">
      <c r="A370" s="40" t="s">
        <v>668</v>
      </c>
      <c r="B370" s="103" t="s">
        <v>3539</v>
      </c>
      <c r="C370" s="103" t="s">
        <v>3417</v>
      </c>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4.5">
      <c r="A371" s="40" t="s">
        <v>672</v>
      </c>
      <c r="B371" s="103" t="s">
        <v>140</v>
      </c>
      <c r="C371" s="103" t="s">
        <v>3540</v>
      </c>
      <c r="D371" s="103" t="s">
        <v>41</v>
      </c>
      <c r="E371" s="103" t="s">
        <v>3541</v>
      </c>
      <c r="F371" s="103" t="s">
        <v>3542</v>
      </c>
      <c r="G371" s="103" t="s">
        <v>3543</v>
      </c>
      <c r="H371" s="103" t="s">
        <v>3544</v>
      </c>
      <c r="I371" s="103"/>
      <c r="J371" s="103"/>
      <c r="K371" s="103"/>
      <c r="L371" s="103"/>
      <c r="M371" s="103"/>
      <c r="N371" s="103"/>
      <c r="O371" s="103"/>
      <c r="P371" s="103"/>
      <c r="Q371" s="103"/>
      <c r="R371" s="103"/>
      <c r="S371" s="103"/>
      <c r="T371" s="103"/>
      <c r="U371" s="103"/>
      <c r="V371" s="103"/>
      <c r="W371" s="103"/>
      <c r="X371" s="103"/>
      <c r="Y371" s="103"/>
      <c r="Z371" s="103"/>
      <c r="AA371" s="103"/>
    </row>
    <row r="372" spans="1:27" ht="14.5">
      <c r="A372" s="40" t="s">
        <v>674</v>
      </c>
      <c r="B372" s="103" t="s">
        <v>41</v>
      </c>
      <c r="C372" s="103" t="s">
        <v>3545</v>
      </c>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4.5">
      <c r="A373" s="40" t="s">
        <v>676</v>
      </c>
      <c r="B373" s="103" t="s">
        <v>759</v>
      </c>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4.5">
      <c r="A374" s="40" t="s">
        <v>678</v>
      </c>
      <c r="B374" s="103" t="s">
        <v>759</v>
      </c>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4.5">
      <c r="A375" s="81" t="s">
        <v>681</v>
      </c>
      <c r="B375" s="103" t="s">
        <v>3546</v>
      </c>
      <c r="C375" s="103" t="s">
        <v>3547</v>
      </c>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4.5">
      <c r="A376" s="40" t="s">
        <v>683</v>
      </c>
      <c r="B376" s="103" t="s">
        <v>759</v>
      </c>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4.5">
      <c r="A377" s="40" t="s">
        <v>684</v>
      </c>
      <c r="B377" s="103" t="s">
        <v>759</v>
      </c>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4.5">
      <c r="A378" s="40" t="s">
        <v>3548</v>
      </c>
      <c r="B378" s="103" t="s">
        <v>3549</v>
      </c>
      <c r="C378" s="103" t="s">
        <v>3550</v>
      </c>
      <c r="D378" s="103" t="s">
        <v>3551</v>
      </c>
      <c r="E378" s="103" t="s">
        <v>3552</v>
      </c>
      <c r="F378" s="103"/>
      <c r="G378" s="103"/>
      <c r="H378" s="103"/>
      <c r="I378" s="103"/>
      <c r="J378" s="103"/>
      <c r="K378" s="103">
        <v>136</v>
      </c>
      <c r="L378" s="103"/>
      <c r="M378" s="103"/>
      <c r="N378" s="103"/>
      <c r="O378" s="103"/>
      <c r="P378" s="103"/>
      <c r="Q378" s="103"/>
      <c r="R378" s="103"/>
      <c r="S378" s="103"/>
      <c r="T378" s="103"/>
      <c r="U378" s="103"/>
      <c r="V378" s="103"/>
      <c r="W378" s="103"/>
      <c r="X378" s="103"/>
      <c r="Y378" s="103"/>
      <c r="Z378" s="103"/>
      <c r="AA378" s="103"/>
    </row>
    <row r="379" spans="1:27" ht="14.5">
      <c r="A379" s="40" t="s">
        <v>693</v>
      </c>
      <c r="B379" s="103" t="s">
        <v>55</v>
      </c>
      <c r="C379" s="103" t="s">
        <v>3203</v>
      </c>
      <c r="D379" s="103" t="s">
        <v>972</v>
      </c>
      <c r="E379" s="103" t="s">
        <v>3553</v>
      </c>
      <c r="F379" s="103"/>
      <c r="G379" s="103"/>
      <c r="H379" s="103"/>
      <c r="I379" s="103"/>
      <c r="J379" s="103"/>
      <c r="K379" s="103"/>
      <c r="L379" s="103" t="s">
        <v>1939</v>
      </c>
      <c r="M379" s="103"/>
      <c r="N379" s="103"/>
      <c r="O379" s="103"/>
      <c r="P379" s="103"/>
      <c r="Q379" s="103"/>
      <c r="R379" s="103"/>
      <c r="S379" s="103"/>
      <c r="T379" s="103"/>
      <c r="U379" s="103"/>
      <c r="V379" s="103"/>
      <c r="W379" s="103"/>
      <c r="X379" s="103"/>
      <c r="Y379" s="103"/>
      <c r="Z379" s="103"/>
      <c r="AA379" s="103"/>
    </row>
    <row r="380" spans="1:27" ht="14.5">
      <c r="A380" s="40" t="s">
        <v>695</v>
      </c>
      <c r="B380" s="103" t="s">
        <v>759</v>
      </c>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4.5">
      <c r="A381" s="40" t="s">
        <v>700</v>
      </c>
      <c r="B381" s="103" t="s">
        <v>759</v>
      </c>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4.5">
      <c r="A382" s="40" t="s">
        <v>702</v>
      </c>
      <c r="B382" s="103" t="s">
        <v>131</v>
      </c>
      <c r="C382" s="103" t="s">
        <v>3554</v>
      </c>
      <c r="D382" s="103" t="s">
        <v>46</v>
      </c>
      <c r="E382" s="103" t="s">
        <v>3555</v>
      </c>
      <c r="F382" s="103"/>
      <c r="G382" s="103"/>
      <c r="H382" s="103"/>
      <c r="I382" s="103"/>
      <c r="J382" s="103"/>
      <c r="K382" s="103" t="s">
        <v>2895</v>
      </c>
      <c r="L382" s="103"/>
      <c r="M382" s="103"/>
      <c r="N382" s="103"/>
      <c r="O382" s="103"/>
      <c r="P382" s="103"/>
      <c r="Q382" s="103"/>
      <c r="R382" s="103"/>
      <c r="S382" s="103"/>
      <c r="T382" s="103"/>
      <c r="U382" s="103"/>
      <c r="V382" s="103"/>
      <c r="W382" s="103"/>
      <c r="X382" s="103"/>
      <c r="Y382" s="103"/>
      <c r="Z382" s="103"/>
      <c r="AA382" s="103"/>
    </row>
    <row r="383" spans="1:27" ht="14.5">
      <c r="A383" s="40" t="s">
        <v>705</v>
      </c>
      <c r="B383" s="103" t="s">
        <v>208</v>
      </c>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4.5">
      <c r="A384" s="40" t="s">
        <v>710</v>
      </c>
      <c r="B384" s="103" t="s">
        <v>41</v>
      </c>
      <c r="C384" s="103"/>
      <c r="D384" s="103" t="s">
        <v>41</v>
      </c>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4.5">
      <c r="A385" s="40" t="s">
        <v>711</v>
      </c>
      <c r="B385" s="103" t="s">
        <v>126</v>
      </c>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4.5">
      <c r="A386" s="40" t="s">
        <v>714</v>
      </c>
      <c r="B386" s="103" t="s">
        <v>41</v>
      </c>
      <c r="C386" s="103" t="s">
        <v>3556</v>
      </c>
      <c r="D386" s="103"/>
      <c r="E386" s="103"/>
      <c r="F386" s="103"/>
      <c r="G386" s="103"/>
      <c r="H386" s="103"/>
      <c r="I386" s="103"/>
      <c r="J386" s="103"/>
      <c r="K386" s="103" t="s">
        <v>2357</v>
      </c>
      <c r="L386" s="103"/>
      <c r="M386" s="103"/>
      <c r="N386" s="103"/>
      <c r="O386" s="103"/>
      <c r="P386" s="103"/>
      <c r="Q386" s="103"/>
      <c r="R386" s="103"/>
      <c r="S386" s="103"/>
      <c r="T386" s="103"/>
      <c r="U386" s="103"/>
      <c r="V386" s="103"/>
      <c r="W386" s="103"/>
      <c r="X386" s="103"/>
      <c r="Y386" s="103"/>
      <c r="Z386" s="103"/>
      <c r="AA386" s="103"/>
    </row>
    <row r="387" spans="1:27" ht="14.5">
      <c r="A387" s="40" t="s">
        <v>718</v>
      </c>
      <c r="B387" s="103" t="s">
        <v>759</v>
      </c>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4.5">
      <c r="A388" s="40" t="s">
        <v>722</v>
      </c>
      <c r="B388" s="103" t="s">
        <v>3557</v>
      </c>
      <c r="C388" s="103" t="s">
        <v>3558</v>
      </c>
      <c r="D388" s="103" t="s">
        <v>3559</v>
      </c>
      <c r="E388" s="103" t="s">
        <v>3560</v>
      </c>
      <c r="F388" s="103"/>
      <c r="G388" s="103"/>
      <c r="H388" s="103"/>
      <c r="I388" s="103"/>
      <c r="J388" s="103" t="s">
        <v>3561</v>
      </c>
      <c r="K388" s="103"/>
      <c r="L388" s="103"/>
      <c r="M388" s="103"/>
      <c r="N388" s="103"/>
      <c r="O388" s="103"/>
      <c r="P388" s="103"/>
      <c r="Q388" s="103"/>
      <c r="R388" s="103"/>
      <c r="S388" s="103"/>
      <c r="T388" s="103"/>
      <c r="U388" s="103"/>
      <c r="V388" s="103"/>
      <c r="W388" s="103"/>
      <c r="X388" s="103"/>
      <c r="Y388" s="103"/>
      <c r="Z388" s="103"/>
      <c r="AA388" s="103"/>
    </row>
    <row r="389" spans="1:27" ht="14.5">
      <c r="A389" s="40" t="s">
        <v>724</v>
      </c>
      <c r="B389" s="103" t="s">
        <v>759</v>
      </c>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4.5">
      <c r="A390" s="40" t="s">
        <v>726</v>
      </c>
      <c r="B390" s="103" t="s">
        <v>3562</v>
      </c>
      <c r="C390" s="103"/>
      <c r="D390" s="103"/>
      <c r="E390" s="103"/>
      <c r="F390" s="103" t="s">
        <v>248</v>
      </c>
      <c r="G390" s="103" t="s">
        <v>248</v>
      </c>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4.5">
      <c r="A391" s="40" t="s">
        <v>192</v>
      </c>
      <c r="B391" s="103" t="s">
        <v>3563</v>
      </c>
      <c r="C391" s="103" t="s">
        <v>3564</v>
      </c>
      <c r="D391" s="103"/>
      <c r="E391" s="103"/>
      <c r="F391" s="103"/>
      <c r="G391" s="103"/>
      <c r="H391" s="103"/>
      <c r="I391" s="103"/>
      <c r="J391" s="103"/>
      <c r="K391" s="103" t="s">
        <v>3565</v>
      </c>
      <c r="L391" s="103"/>
      <c r="M391" s="103"/>
      <c r="N391" s="103"/>
      <c r="O391" s="103"/>
      <c r="P391" s="103"/>
      <c r="Q391" s="103"/>
      <c r="R391" s="103"/>
      <c r="S391" s="103"/>
      <c r="T391" s="103"/>
      <c r="U391" s="103"/>
      <c r="V391" s="103"/>
      <c r="W391" s="103"/>
      <c r="X391" s="103"/>
      <c r="Y391" s="103"/>
      <c r="Z391" s="103"/>
      <c r="AA391" s="103"/>
    </row>
    <row r="392" spans="1:27" ht="14.5">
      <c r="A392" s="40" t="s">
        <v>731</v>
      </c>
      <c r="B392" s="103" t="s">
        <v>759</v>
      </c>
      <c r="C392" s="103"/>
      <c r="D392" s="103"/>
      <c r="E392" s="103"/>
      <c r="F392" s="103"/>
      <c r="G392" s="103"/>
      <c r="H392" s="103"/>
      <c r="I392" s="103"/>
      <c r="J392" s="103"/>
      <c r="K392" s="103" t="s">
        <v>2357</v>
      </c>
      <c r="L392" s="103"/>
      <c r="M392" s="103"/>
      <c r="N392" s="103"/>
      <c r="O392" s="103"/>
      <c r="P392" s="103"/>
      <c r="Q392" s="103"/>
      <c r="R392" s="103"/>
      <c r="S392" s="103"/>
      <c r="T392" s="103"/>
      <c r="U392" s="103"/>
      <c r="V392" s="103"/>
      <c r="W392" s="103"/>
      <c r="X392" s="103"/>
      <c r="Y392" s="103"/>
      <c r="Z392" s="103"/>
      <c r="AA392" s="103"/>
    </row>
    <row r="393" spans="1:27" ht="14.5">
      <c r="A393" s="40" t="s">
        <v>734</v>
      </c>
      <c r="B393" s="103" t="s">
        <v>41</v>
      </c>
      <c r="C393" s="103" t="s">
        <v>3566</v>
      </c>
      <c r="D393" s="103" t="s">
        <v>41</v>
      </c>
      <c r="E393" s="103" t="s">
        <v>3534</v>
      </c>
      <c r="F393" s="103"/>
      <c r="G393" s="103"/>
      <c r="H393" s="103"/>
      <c r="I393" s="103" t="s">
        <v>41</v>
      </c>
      <c r="J393" s="103"/>
      <c r="K393" s="103" t="s">
        <v>1960</v>
      </c>
      <c r="L393" s="103"/>
      <c r="M393" s="103" t="s">
        <v>3567</v>
      </c>
      <c r="N393" s="103"/>
      <c r="O393" s="103"/>
      <c r="P393" s="103"/>
      <c r="Q393" s="103"/>
      <c r="R393" s="103"/>
      <c r="S393" s="103"/>
      <c r="T393" s="103"/>
      <c r="U393" s="103"/>
      <c r="V393" s="103"/>
      <c r="W393" s="103"/>
      <c r="X393" s="103"/>
      <c r="Y393" s="103"/>
      <c r="Z393" s="103"/>
      <c r="AA393" s="103"/>
    </row>
    <row r="394" spans="1:27" ht="14.5">
      <c r="A394" s="81" t="s">
        <v>736</v>
      </c>
      <c r="B394" s="103" t="s">
        <v>759</v>
      </c>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4.5">
      <c r="A395" s="81" t="s">
        <v>738</v>
      </c>
      <c r="B395" s="103" t="s">
        <v>759</v>
      </c>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4.5">
      <c r="A396" s="40" t="s">
        <v>742</v>
      </c>
      <c r="B396" s="103" t="s">
        <v>41</v>
      </c>
      <c r="C396" s="103" t="s">
        <v>759</v>
      </c>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4.5">
      <c r="A397" s="40" t="s">
        <v>744</v>
      </c>
      <c r="B397" s="103" t="s">
        <v>759</v>
      </c>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4.5">
      <c r="A398" s="40" t="s">
        <v>747</v>
      </c>
      <c r="B398" s="103" t="s">
        <v>759</v>
      </c>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4.5">
      <c r="A399" s="40" t="s">
        <v>751</v>
      </c>
      <c r="B399" s="103" t="s">
        <v>41</v>
      </c>
      <c r="C399" s="103"/>
      <c r="D399" s="103" t="s">
        <v>41</v>
      </c>
      <c r="E399" s="103"/>
      <c r="F399" s="103"/>
      <c r="G399" s="103"/>
      <c r="H399" s="103"/>
      <c r="I399" s="103"/>
      <c r="J399" s="103"/>
      <c r="K399" s="103"/>
      <c r="L399" s="103" t="s">
        <v>3568</v>
      </c>
      <c r="M399" s="103"/>
      <c r="N399" s="103"/>
      <c r="O399" s="103"/>
      <c r="P399" s="103"/>
      <c r="Q399" s="103"/>
      <c r="R399" s="103"/>
      <c r="S399" s="103"/>
      <c r="T399" s="103"/>
      <c r="U399" s="103"/>
      <c r="V399" s="103"/>
      <c r="W399" s="103"/>
      <c r="X399" s="103"/>
      <c r="Y399" s="103"/>
      <c r="Z399" s="103"/>
      <c r="AA399" s="103"/>
    </row>
    <row r="400" spans="1:27" ht="14.5">
      <c r="A400" s="40" t="s">
        <v>752</v>
      </c>
      <c r="B400" s="103" t="s">
        <v>759</v>
      </c>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4.5">
      <c r="A401" s="40" t="s">
        <v>757</v>
      </c>
      <c r="B401" s="103" t="s">
        <v>41</v>
      </c>
      <c r="C401" s="103" t="s">
        <v>3569</v>
      </c>
      <c r="D401" s="103" t="s">
        <v>41</v>
      </c>
      <c r="E401" s="103" t="s">
        <v>3570</v>
      </c>
      <c r="F401" s="103"/>
      <c r="G401" s="103"/>
      <c r="H401" s="103"/>
      <c r="I401" s="103"/>
      <c r="J401" s="103"/>
      <c r="K401" s="103"/>
      <c r="L401" s="103"/>
      <c r="M401" s="103" t="s">
        <v>3571</v>
      </c>
      <c r="N401" s="103"/>
      <c r="O401" s="103"/>
      <c r="P401" s="103"/>
      <c r="Q401" s="103"/>
      <c r="R401" s="103"/>
      <c r="S401" s="103"/>
      <c r="T401" s="103"/>
      <c r="U401" s="103"/>
      <c r="V401" s="103"/>
      <c r="W401" s="103"/>
      <c r="X401" s="103"/>
      <c r="Y401" s="103"/>
      <c r="Z401" s="103"/>
      <c r="AA401" s="103"/>
    </row>
    <row r="402" spans="1:27" ht="14.5">
      <c r="A402" s="40" t="s">
        <v>760</v>
      </c>
      <c r="B402" s="103" t="s">
        <v>759</v>
      </c>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4.5">
      <c r="A403" s="40" t="s">
        <v>762</v>
      </c>
      <c r="B403" s="103" t="s">
        <v>3557</v>
      </c>
      <c r="C403" s="103" t="s">
        <v>3417</v>
      </c>
      <c r="D403" s="103" t="s">
        <v>3572</v>
      </c>
      <c r="E403" s="103" t="s">
        <v>3556</v>
      </c>
      <c r="F403" s="103"/>
      <c r="G403" s="103"/>
      <c r="H403" s="103"/>
      <c r="I403" s="103"/>
      <c r="J403" s="103"/>
      <c r="K403" s="103" t="s">
        <v>3573</v>
      </c>
      <c r="L403" s="103" t="s">
        <v>3574</v>
      </c>
      <c r="M403" s="103"/>
      <c r="N403" s="103"/>
      <c r="O403" s="103"/>
      <c r="P403" s="103"/>
      <c r="Q403" s="103"/>
      <c r="R403" s="103"/>
      <c r="S403" s="103"/>
      <c r="T403" s="103"/>
      <c r="U403" s="103"/>
      <c r="V403" s="103"/>
      <c r="W403" s="103"/>
      <c r="X403" s="103"/>
      <c r="Y403" s="103"/>
      <c r="Z403" s="103"/>
      <c r="AA403" s="103"/>
    </row>
    <row r="404" spans="1:27" ht="14.5">
      <c r="A404" s="40" t="s">
        <v>768</v>
      </c>
      <c r="B404" s="103" t="s">
        <v>3575</v>
      </c>
      <c r="C404" s="103" t="s">
        <v>3576</v>
      </c>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4.5">
      <c r="A405" s="40" t="s">
        <v>772</v>
      </c>
      <c r="B405" s="103" t="s">
        <v>759</v>
      </c>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4.5">
      <c r="A406" s="40" t="s">
        <v>775</v>
      </c>
      <c r="B406" s="103" t="s">
        <v>759</v>
      </c>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4.5">
      <c r="A407" s="40" t="s">
        <v>779</v>
      </c>
      <c r="B407" s="103" t="s">
        <v>3577</v>
      </c>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4.5">
      <c r="A408" s="40" t="s">
        <v>780</v>
      </c>
      <c r="B408" s="103" t="s">
        <v>3578</v>
      </c>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4.5">
      <c r="A409" s="40" t="s">
        <v>781</v>
      </c>
      <c r="B409" s="103" t="s">
        <v>759</v>
      </c>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4.5">
      <c r="A410" s="40" t="s">
        <v>2753</v>
      </c>
      <c r="B410" s="103" t="s">
        <v>3579</v>
      </c>
      <c r="C410" s="103"/>
      <c r="D410" s="103"/>
      <c r="E410" s="103"/>
      <c r="F410" s="103"/>
      <c r="G410" s="103" t="s">
        <v>55</v>
      </c>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4.5">
      <c r="A411" s="103"/>
      <c r="B411" s="103" t="s">
        <v>3580</v>
      </c>
      <c r="C411" s="103"/>
      <c r="D411" s="103"/>
      <c r="E411" s="103"/>
      <c r="F411" s="103"/>
      <c r="G411" s="103" t="s">
        <v>41</v>
      </c>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4.5">
      <c r="A412" s="110" t="s">
        <v>786</v>
      </c>
      <c r="B412" s="103" t="s">
        <v>3581</v>
      </c>
      <c r="J412" s="80" t="s">
        <v>2357</v>
      </c>
      <c r="K412" s="80" t="s">
        <v>3582</v>
      </c>
      <c r="N412" s="103"/>
      <c r="O412" s="103"/>
      <c r="P412" s="103"/>
      <c r="Q412" s="103"/>
      <c r="R412" s="103"/>
      <c r="S412" s="103"/>
      <c r="T412" s="103"/>
      <c r="U412" s="103"/>
      <c r="V412" s="103"/>
      <c r="W412" s="103"/>
      <c r="X412" s="103"/>
      <c r="Y412" s="103"/>
      <c r="Z412" s="103"/>
      <c r="AA412" s="103"/>
    </row>
    <row r="413" spans="1:27" ht="14.5">
      <c r="A413" s="43" t="s">
        <v>3583</v>
      </c>
      <c r="B413" s="103" t="s">
        <v>3584</v>
      </c>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4.5">
      <c r="A414" s="40" t="s">
        <v>788</v>
      </c>
      <c r="B414" s="103" t="s">
        <v>759</v>
      </c>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4.5">
      <c r="A415" s="43" t="s">
        <v>790</v>
      </c>
      <c r="B415" s="103" t="s">
        <v>3577</v>
      </c>
      <c r="C415" s="103" t="s">
        <v>3417</v>
      </c>
      <c r="D415" s="103" t="s">
        <v>3577</v>
      </c>
      <c r="E415" s="103" t="s">
        <v>3556</v>
      </c>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4.5">
      <c r="A416" s="40" t="s">
        <v>594</v>
      </c>
      <c r="B416" s="103" t="s">
        <v>3577</v>
      </c>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4.5">
      <c r="A417" s="43" t="s">
        <v>793</v>
      </c>
      <c r="B417" s="103" t="s">
        <v>132</v>
      </c>
      <c r="C417" s="103" t="s">
        <v>3585</v>
      </c>
      <c r="D417" s="103" t="s">
        <v>41</v>
      </c>
      <c r="E417" s="103" t="s">
        <v>3586</v>
      </c>
      <c r="F417" s="103"/>
      <c r="G417" s="103" t="s">
        <v>248</v>
      </c>
      <c r="H417" s="103"/>
      <c r="I417" s="103"/>
      <c r="J417" s="103"/>
      <c r="K417" s="103"/>
      <c r="L417" s="103"/>
      <c r="M417" s="103" t="s">
        <v>3587</v>
      </c>
      <c r="N417" s="103"/>
      <c r="O417" s="103"/>
      <c r="P417" s="103"/>
      <c r="Q417" s="103"/>
      <c r="R417" s="103"/>
      <c r="S417" s="103"/>
      <c r="T417" s="103"/>
      <c r="U417" s="103"/>
      <c r="V417" s="103"/>
      <c r="W417" s="103"/>
      <c r="X417" s="103"/>
      <c r="Y417" s="103"/>
      <c r="Z417" s="103"/>
      <c r="AA417" s="103"/>
    </row>
    <row r="418" spans="1:27" ht="14.5">
      <c r="A418" s="40" t="s">
        <v>798</v>
      </c>
      <c r="B418" s="103" t="s">
        <v>131</v>
      </c>
      <c r="C418" s="103" t="s">
        <v>3588</v>
      </c>
      <c r="D418" s="103" t="s">
        <v>3572</v>
      </c>
      <c r="E418" s="103" t="s">
        <v>3589</v>
      </c>
      <c r="F418" s="103"/>
      <c r="G418" s="103"/>
      <c r="H418" s="103"/>
      <c r="I418" s="103"/>
      <c r="J418" s="103"/>
      <c r="K418" s="103"/>
      <c r="L418" s="103"/>
      <c r="M418" s="103" t="s">
        <v>3590</v>
      </c>
      <c r="N418" s="103"/>
      <c r="O418" s="103"/>
      <c r="P418" s="103"/>
      <c r="Q418" s="103"/>
      <c r="R418" s="103"/>
      <c r="S418" s="103"/>
      <c r="T418" s="103"/>
      <c r="U418" s="103"/>
      <c r="V418" s="103"/>
      <c r="W418" s="103"/>
      <c r="X418" s="103"/>
      <c r="Y418" s="103"/>
      <c r="Z418" s="103"/>
      <c r="AA418" s="103"/>
    </row>
    <row r="419" spans="1:27" ht="14.5">
      <c r="A419" s="103" t="s">
        <v>500</v>
      </c>
      <c r="B419" s="103" t="s">
        <v>3577</v>
      </c>
      <c r="C419" s="103" t="s">
        <v>3591</v>
      </c>
      <c r="D419" s="103" t="s">
        <v>3577</v>
      </c>
      <c r="E419" s="103" t="s">
        <v>3586</v>
      </c>
      <c r="F419" s="103"/>
      <c r="G419" s="103"/>
      <c r="H419" s="103"/>
      <c r="I419" s="103"/>
      <c r="J419" s="103"/>
      <c r="K419" s="103"/>
      <c r="L419" s="103"/>
      <c r="M419" s="103" t="s">
        <v>3592</v>
      </c>
      <c r="N419" s="103"/>
      <c r="O419" s="103"/>
      <c r="P419" s="103"/>
      <c r="Q419" s="103"/>
      <c r="R419" s="103"/>
      <c r="S419" s="103"/>
      <c r="T419" s="103"/>
      <c r="U419" s="103"/>
      <c r="V419" s="103"/>
      <c r="W419" s="103"/>
      <c r="X419" s="103"/>
      <c r="Y419" s="103"/>
      <c r="Z419" s="103"/>
      <c r="AA419" s="103"/>
    </row>
    <row r="420" spans="1:27" ht="14.5">
      <c r="A420" s="40" t="s">
        <v>803</v>
      </c>
      <c r="B420" s="103" t="s">
        <v>3577</v>
      </c>
      <c r="C420" s="103" t="s">
        <v>759</v>
      </c>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4.5">
      <c r="A421" s="40" t="s">
        <v>805</v>
      </c>
      <c r="B421" s="103" t="s">
        <v>759</v>
      </c>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4.5">
      <c r="A422" s="40" t="s">
        <v>808</v>
      </c>
      <c r="B422" s="103" t="s">
        <v>41</v>
      </c>
      <c r="C422" s="103" t="s">
        <v>759</v>
      </c>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4.5">
      <c r="A423" s="40" t="s">
        <v>811</v>
      </c>
      <c r="B423" s="103" t="s">
        <v>759</v>
      </c>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4.5">
      <c r="A424" s="40" t="s">
        <v>813</v>
      </c>
      <c r="B424" s="103" t="s">
        <v>55</v>
      </c>
      <c r="C424" s="103" t="s">
        <v>2698</v>
      </c>
      <c r="D424" s="80" t="s">
        <v>55</v>
      </c>
      <c r="E424" s="103" t="s">
        <v>3556</v>
      </c>
      <c r="F424" s="103"/>
      <c r="G424" s="103"/>
      <c r="H424" s="103"/>
      <c r="I424" s="103"/>
      <c r="J424" s="103"/>
      <c r="K424" s="103"/>
      <c r="L424" s="103"/>
      <c r="M424" s="103" t="s">
        <v>3593</v>
      </c>
      <c r="N424" s="103"/>
      <c r="O424" s="103"/>
      <c r="P424" s="103"/>
      <c r="Q424" s="103"/>
      <c r="R424" s="103"/>
      <c r="S424" s="103"/>
      <c r="T424" s="103"/>
      <c r="U424" s="103"/>
      <c r="V424" s="103"/>
      <c r="W424" s="103"/>
      <c r="X424" s="103"/>
      <c r="Y424" s="103"/>
      <c r="Z424" s="103"/>
      <c r="AA424" s="103"/>
    </row>
    <row r="425" spans="1:27" ht="14.5">
      <c r="A425" s="40" t="s">
        <v>816</v>
      </c>
      <c r="B425" s="103" t="s">
        <v>759</v>
      </c>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4.5">
      <c r="A426" s="40" t="s">
        <v>818</v>
      </c>
      <c r="B426" s="103" t="s">
        <v>248</v>
      </c>
      <c r="C426" s="103" t="s">
        <v>2698</v>
      </c>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4.5">
      <c r="A427" s="40" t="s">
        <v>821</v>
      </c>
      <c r="B427" s="103" t="s">
        <v>759</v>
      </c>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4.5">
      <c r="A428" s="40" t="s">
        <v>824</v>
      </c>
      <c r="B428" s="103" t="s">
        <v>759</v>
      </c>
      <c r="C428" s="103"/>
      <c r="D428" s="103"/>
      <c r="E428" s="103"/>
      <c r="F428" s="80" t="s">
        <v>3577</v>
      </c>
      <c r="G428" s="103" t="s">
        <v>609</v>
      </c>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4.5">
      <c r="A429" s="81" t="s">
        <v>827</v>
      </c>
      <c r="B429" s="103" t="s">
        <v>248</v>
      </c>
      <c r="C429" s="103" t="s">
        <v>3594</v>
      </c>
      <c r="D429" s="103" t="s">
        <v>41</v>
      </c>
      <c r="E429" s="103" t="s">
        <v>3556</v>
      </c>
      <c r="F429" s="103"/>
      <c r="G429" s="103"/>
      <c r="H429" s="103"/>
      <c r="I429" s="103"/>
      <c r="J429" s="103">
        <v>11</v>
      </c>
      <c r="K429" s="103">
        <v>5</v>
      </c>
      <c r="L429" s="103">
        <v>10</v>
      </c>
      <c r="M429" s="103"/>
      <c r="N429" s="103"/>
      <c r="O429" s="103"/>
      <c r="P429" s="103"/>
      <c r="Q429" s="103"/>
      <c r="R429" s="103"/>
      <c r="S429" s="103"/>
      <c r="T429" s="103"/>
      <c r="U429" s="103"/>
      <c r="V429" s="103"/>
      <c r="W429" s="103"/>
      <c r="X429" s="103"/>
      <c r="Y429" s="103"/>
      <c r="Z429" s="103"/>
      <c r="AA429" s="103"/>
    </row>
    <row r="430" spans="1:27" ht="14.5">
      <c r="A430" s="40" t="s">
        <v>829</v>
      </c>
      <c r="B430" s="103" t="s">
        <v>248</v>
      </c>
      <c r="C430" s="103" t="s">
        <v>3595</v>
      </c>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4.5">
      <c r="A431" s="43" t="s">
        <v>832</v>
      </c>
      <c r="B431" s="103" t="s">
        <v>759</v>
      </c>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4.5">
      <c r="A432" s="40" t="s">
        <v>835</v>
      </c>
      <c r="B432" s="103" t="s">
        <v>759</v>
      </c>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4.5">
      <c r="A433" s="40" t="s">
        <v>836</v>
      </c>
      <c r="B433" s="103" t="s">
        <v>759</v>
      </c>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4.5">
      <c r="A434" s="40" t="s">
        <v>839</v>
      </c>
      <c r="B434" s="103" t="s">
        <v>759</v>
      </c>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4.5">
      <c r="A435" s="40" t="s">
        <v>840</v>
      </c>
      <c r="B435" s="103" t="s">
        <v>3596</v>
      </c>
      <c r="C435" s="103" t="s">
        <v>759</v>
      </c>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4.5">
      <c r="A436" s="40" t="s">
        <v>843</v>
      </c>
      <c r="B436" s="103" t="s">
        <v>759</v>
      </c>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4.5">
      <c r="A437" s="43" t="s">
        <v>2770</v>
      </c>
      <c r="B437" s="103" t="s">
        <v>759</v>
      </c>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4.5">
      <c r="A438" s="43" t="s">
        <v>846</v>
      </c>
      <c r="B438" s="103" t="s">
        <v>759</v>
      </c>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4.5">
      <c r="A439" s="43" t="s">
        <v>847</v>
      </c>
      <c r="B439" s="103" t="s">
        <v>133</v>
      </c>
      <c r="C439" s="103" t="s">
        <v>3597</v>
      </c>
      <c r="D439" s="103" t="s">
        <v>3572</v>
      </c>
      <c r="E439" s="103" t="s">
        <v>3540</v>
      </c>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4.5">
      <c r="A440" s="43" t="s">
        <v>848</v>
      </c>
      <c r="B440" s="103" t="s">
        <v>3598</v>
      </c>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4.5">
      <c r="A441" s="43" t="s">
        <v>850</v>
      </c>
      <c r="B441" s="103" t="s">
        <v>3599</v>
      </c>
      <c r="C441" s="103"/>
      <c r="D441" s="103"/>
      <c r="E441" s="103"/>
      <c r="F441" s="103"/>
      <c r="G441" s="103"/>
      <c r="H441" s="103"/>
      <c r="I441" s="103"/>
      <c r="J441" s="103"/>
      <c r="K441" s="103">
        <v>5</v>
      </c>
      <c r="L441" s="103"/>
      <c r="M441" s="103"/>
      <c r="N441" s="103"/>
      <c r="O441" s="103"/>
      <c r="P441" s="103"/>
      <c r="Q441" s="103"/>
      <c r="R441" s="103"/>
      <c r="S441" s="103"/>
      <c r="T441" s="103"/>
      <c r="U441" s="103"/>
      <c r="V441" s="103"/>
      <c r="W441" s="103"/>
      <c r="X441" s="103"/>
      <c r="Y441" s="103"/>
      <c r="Z441" s="103"/>
      <c r="AA441" s="103"/>
    </row>
    <row r="442" spans="1:27" ht="14.5">
      <c r="A442" s="43" t="s">
        <v>852</v>
      </c>
      <c r="B442" s="103" t="s">
        <v>3600</v>
      </c>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4.5">
      <c r="A443" s="41"/>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4.5">
      <c r="A444" s="40" t="s">
        <v>853</v>
      </c>
      <c r="B444" s="103" t="s">
        <v>3601</v>
      </c>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4.5">
      <c r="A445" s="40" t="s">
        <v>854</v>
      </c>
      <c r="B445" s="103" t="s">
        <v>3602</v>
      </c>
      <c r="C445" s="103" t="s">
        <v>3603</v>
      </c>
      <c r="D445" s="103" t="s">
        <v>3602</v>
      </c>
      <c r="E445" s="103" t="s">
        <v>3604</v>
      </c>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4.5">
      <c r="A446" s="40" t="s">
        <v>855</v>
      </c>
      <c r="B446" s="103" t="s">
        <v>759</v>
      </c>
      <c r="C446" s="103"/>
      <c r="D446" s="103"/>
      <c r="E446" s="103"/>
      <c r="F446" s="103"/>
      <c r="G446" s="103"/>
      <c r="H446" s="103"/>
      <c r="I446" s="103"/>
      <c r="J446" s="103"/>
      <c r="K446" s="103"/>
      <c r="L446" s="103"/>
      <c r="M446" s="103" t="s">
        <v>3605</v>
      </c>
      <c r="N446" s="103"/>
      <c r="O446" s="103"/>
      <c r="P446" s="103"/>
      <c r="Q446" s="103"/>
      <c r="R446" s="103"/>
      <c r="S446" s="103"/>
      <c r="T446" s="103"/>
      <c r="U446" s="103"/>
      <c r="V446" s="103"/>
      <c r="W446" s="103"/>
      <c r="X446" s="103"/>
      <c r="Y446" s="103"/>
      <c r="Z446" s="103"/>
      <c r="AA446" s="103"/>
    </row>
    <row r="447" spans="1:27" ht="14.5">
      <c r="A447" s="40" t="s">
        <v>858</v>
      </c>
      <c r="B447" s="103" t="s">
        <v>46</v>
      </c>
      <c r="C447" s="103" t="s">
        <v>3606</v>
      </c>
      <c r="D447" s="103" t="s">
        <v>41</v>
      </c>
      <c r="E447" s="103" t="s">
        <v>3570</v>
      </c>
      <c r="F447" s="103"/>
      <c r="G447" s="103"/>
      <c r="H447" s="103"/>
      <c r="I447" s="103"/>
      <c r="J447" s="103" t="s">
        <v>3607</v>
      </c>
      <c r="K447" s="103" t="s">
        <v>3608</v>
      </c>
      <c r="L447" s="103" t="s">
        <v>1960</v>
      </c>
      <c r="M447" s="103"/>
      <c r="N447" s="103"/>
      <c r="O447" s="103"/>
      <c r="P447" s="103"/>
      <c r="Q447" s="103"/>
      <c r="R447" s="103"/>
      <c r="S447" s="103"/>
      <c r="T447" s="103"/>
      <c r="U447" s="103"/>
      <c r="V447" s="103"/>
      <c r="W447" s="103"/>
      <c r="X447" s="103"/>
      <c r="Y447" s="103"/>
      <c r="Z447" s="103"/>
      <c r="AA447" s="103"/>
    </row>
    <row r="448" spans="1:27" ht="14.5">
      <c r="A448" s="40" t="s">
        <v>860</v>
      </c>
      <c r="B448" s="103" t="s">
        <v>759</v>
      </c>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4.5">
      <c r="A449" s="40" t="s">
        <v>863</v>
      </c>
      <c r="B449" s="103" t="s">
        <v>216</v>
      </c>
      <c r="C449" s="103" t="s">
        <v>3609</v>
      </c>
      <c r="D449" s="103" t="s">
        <v>3610</v>
      </c>
      <c r="E449" s="103" t="s">
        <v>3611</v>
      </c>
      <c r="F449" s="103"/>
      <c r="G449" s="103"/>
      <c r="H449" s="103"/>
      <c r="I449" s="103"/>
      <c r="J449" s="103"/>
      <c r="K449" s="103">
        <v>249</v>
      </c>
      <c r="L449" s="103"/>
      <c r="M449" s="103"/>
      <c r="N449" s="103"/>
      <c r="O449" s="103"/>
      <c r="P449" s="103"/>
      <c r="Q449" s="103"/>
      <c r="R449" s="103"/>
      <c r="S449" s="103"/>
      <c r="T449" s="103"/>
      <c r="U449" s="103"/>
      <c r="V449" s="103"/>
      <c r="W449" s="103"/>
      <c r="X449" s="103"/>
      <c r="Y449" s="103"/>
      <c r="Z449" s="103"/>
      <c r="AA449" s="103"/>
    </row>
    <row r="450" spans="1:27" ht="14.5">
      <c r="A450" s="40" t="s">
        <v>866</v>
      </c>
      <c r="B450" s="103" t="s">
        <v>55</v>
      </c>
      <c r="C450" s="103" t="s">
        <v>3586</v>
      </c>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4.5">
      <c r="A451" s="40" t="s">
        <v>868</v>
      </c>
      <c r="B451" s="103" t="s">
        <v>41</v>
      </c>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4.5">
      <c r="A452" s="40" t="s">
        <v>871</v>
      </c>
      <c r="B452" s="103" t="s">
        <v>3612</v>
      </c>
      <c r="C452" s="103" t="s">
        <v>759</v>
      </c>
      <c r="D452" s="103"/>
      <c r="E452" s="103"/>
      <c r="F452" s="103"/>
      <c r="G452" s="103"/>
      <c r="H452" s="103"/>
      <c r="I452" s="103"/>
      <c r="J452" s="103"/>
      <c r="K452" s="103"/>
      <c r="L452" s="103"/>
      <c r="M452" s="103" t="s">
        <v>3613</v>
      </c>
      <c r="N452" s="103"/>
      <c r="O452" s="103"/>
      <c r="P452" s="103"/>
      <c r="Q452" s="103"/>
      <c r="R452" s="103"/>
      <c r="S452" s="103"/>
      <c r="T452" s="103"/>
      <c r="U452" s="103"/>
      <c r="V452" s="103"/>
      <c r="W452" s="103"/>
      <c r="X452" s="103"/>
      <c r="Y452" s="103"/>
      <c r="Z452" s="103"/>
      <c r="AA452" s="103"/>
    </row>
    <row r="453" spans="1:27" ht="14.5">
      <c r="A453" s="40" t="s">
        <v>874</v>
      </c>
      <c r="B453" s="103" t="s">
        <v>55</v>
      </c>
      <c r="C453" s="103" t="s">
        <v>3614</v>
      </c>
      <c r="D453" s="103" t="s">
        <v>41</v>
      </c>
      <c r="E453" s="103" t="s">
        <v>3615</v>
      </c>
      <c r="F453" s="103" t="s">
        <v>41</v>
      </c>
      <c r="G453" s="103" t="s">
        <v>55</v>
      </c>
      <c r="H453" s="103"/>
      <c r="I453" s="103"/>
      <c r="J453" s="103" t="s">
        <v>2357</v>
      </c>
      <c r="K453" s="103"/>
      <c r="L453" s="103"/>
      <c r="M453" s="103"/>
      <c r="N453" s="103"/>
      <c r="O453" s="103"/>
      <c r="P453" s="103"/>
      <c r="Q453" s="103"/>
      <c r="R453" s="103"/>
      <c r="S453" s="103"/>
      <c r="T453" s="103"/>
      <c r="U453" s="103"/>
      <c r="V453" s="103"/>
      <c r="W453" s="103"/>
      <c r="X453" s="103"/>
      <c r="Y453" s="103"/>
      <c r="Z453" s="103"/>
      <c r="AA453" s="103"/>
    </row>
    <row r="454" spans="1:27" ht="14.5">
      <c r="A454" s="40" t="s">
        <v>877</v>
      </c>
      <c r="B454" s="103" t="s">
        <v>759</v>
      </c>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4.5">
      <c r="A455" s="40" t="s">
        <v>880</v>
      </c>
      <c r="B455" s="103" t="s">
        <v>759</v>
      </c>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4.5">
      <c r="A456" s="40" t="s">
        <v>883</v>
      </c>
      <c r="B456" s="103" t="s">
        <v>3616</v>
      </c>
      <c r="C456" s="103" t="s">
        <v>2698</v>
      </c>
      <c r="D456" s="103" t="s">
        <v>3616</v>
      </c>
      <c r="E456" s="103" t="s">
        <v>3556</v>
      </c>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4.5">
      <c r="A457" s="40" t="s">
        <v>885</v>
      </c>
      <c r="B457" s="103" t="s">
        <v>41</v>
      </c>
      <c r="C457" s="103" t="s">
        <v>3617</v>
      </c>
      <c r="D457" s="103" t="s">
        <v>140</v>
      </c>
      <c r="E457" s="103" t="s">
        <v>3618</v>
      </c>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4.5">
      <c r="A458" s="40" t="s">
        <v>888</v>
      </c>
      <c r="B458" s="103" t="s">
        <v>3619</v>
      </c>
      <c r="C458" s="103" t="s">
        <v>3620</v>
      </c>
      <c r="D458" s="103" t="s">
        <v>3621</v>
      </c>
      <c r="E458" s="103" t="s">
        <v>3556</v>
      </c>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4.5">
      <c r="A459" s="40" t="s">
        <v>891</v>
      </c>
      <c r="B459" s="103" t="s">
        <v>759</v>
      </c>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4.5">
      <c r="A460" s="40" t="s">
        <v>893</v>
      </c>
      <c r="B460" s="103" t="s">
        <v>759</v>
      </c>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4.5">
      <c r="A461" s="40" t="s">
        <v>896</v>
      </c>
      <c r="B461" s="103" t="s">
        <v>759</v>
      </c>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4.5">
      <c r="A462" s="40" t="s">
        <v>899</v>
      </c>
      <c r="B462" s="103" t="s">
        <v>759</v>
      </c>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4.5">
      <c r="A463" s="40" t="s">
        <v>900</v>
      </c>
      <c r="B463" s="103" t="s">
        <v>759</v>
      </c>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4.5">
      <c r="A464" s="40" t="s">
        <v>903</v>
      </c>
      <c r="B464" s="103" t="s">
        <v>759</v>
      </c>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4.5">
      <c r="A465" s="40" t="s">
        <v>905</v>
      </c>
      <c r="B465" s="103" t="s">
        <v>3577</v>
      </c>
      <c r="C465" s="103" t="s">
        <v>3417</v>
      </c>
      <c r="D465" s="103" t="s">
        <v>3577</v>
      </c>
      <c r="E465" s="103" t="s">
        <v>3622</v>
      </c>
      <c r="F465" s="103"/>
      <c r="G465" s="103"/>
      <c r="H465" s="103"/>
      <c r="I465" s="103"/>
      <c r="J465" s="103" t="s">
        <v>3623</v>
      </c>
      <c r="K465" s="103"/>
      <c r="L465" s="103"/>
      <c r="M465" s="103" t="s">
        <v>3624</v>
      </c>
      <c r="N465" s="103"/>
      <c r="O465" s="103"/>
      <c r="P465" s="103"/>
      <c r="Q465" s="103"/>
      <c r="R465" s="103"/>
      <c r="S465" s="103"/>
      <c r="T465" s="103"/>
      <c r="U465" s="103"/>
      <c r="V465" s="103"/>
      <c r="W465" s="103"/>
      <c r="X465" s="103"/>
      <c r="Y465" s="103"/>
      <c r="Z465" s="103"/>
      <c r="AA465" s="103"/>
    </row>
    <row r="466" spans="1:27" ht="14.5">
      <c r="A466" s="40" t="s">
        <v>909</v>
      </c>
      <c r="B466" s="103" t="s">
        <v>41</v>
      </c>
      <c r="C466" s="103" t="s">
        <v>3417</v>
      </c>
      <c r="D466" s="103" t="s">
        <v>41</v>
      </c>
      <c r="E466" s="103" t="s">
        <v>3556</v>
      </c>
      <c r="F466" s="103" t="s">
        <v>41</v>
      </c>
      <c r="G466" s="103" t="s">
        <v>55</v>
      </c>
      <c r="H466" s="103"/>
      <c r="I466" s="103"/>
      <c r="J466" s="103"/>
      <c r="K466" s="103" t="s">
        <v>2357</v>
      </c>
      <c r="L466" s="103"/>
      <c r="M466" s="103"/>
      <c r="N466" s="103"/>
      <c r="O466" s="103"/>
      <c r="P466" s="103"/>
      <c r="Q466" s="103"/>
      <c r="R466" s="103"/>
      <c r="S466" s="103"/>
      <c r="T466" s="103"/>
      <c r="U466" s="103"/>
      <c r="V466" s="103"/>
      <c r="W466" s="103"/>
      <c r="X466" s="103"/>
      <c r="Y466" s="103"/>
      <c r="Z466" s="103"/>
      <c r="AA466" s="103"/>
    </row>
    <row r="467" spans="1:27" ht="14.5">
      <c r="A467" s="40" t="s">
        <v>67</v>
      </c>
      <c r="B467" s="103" t="s">
        <v>41</v>
      </c>
      <c r="C467" s="103"/>
      <c r="D467" s="103"/>
      <c r="E467" s="103"/>
      <c r="F467" s="103" t="s">
        <v>41</v>
      </c>
      <c r="G467" s="103" t="s">
        <v>3625</v>
      </c>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4.5">
      <c r="A468" s="40" t="s">
        <v>915</v>
      </c>
      <c r="B468" s="103" t="s">
        <v>759</v>
      </c>
      <c r="C468" s="103"/>
      <c r="D468" s="103"/>
      <c r="E468" s="103"/>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4.5">
      <c r="A469" s="40" t="s">
        <v>919</v>
      </c>
      <c r="B469" s="103" t="s">
        <v>759</v>
      </c>
      <c r="C469" s="103"/>
      <c r="D469" s="103"/>
      <c r="E469" s="103"/>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4.5">
      <c r="A470" s="40" t="s">
        <v>924</v>
      </c>
      <c r="B470" s="103" t="s">
        <v>214</v>
      </c>
      <c r="C470" s="103" t="s">
        <v>3626</v>
      </c>
      <c r="D470" s="103" t="s">
        <v>214</v>
      </c>
      <c r="E470" s="103" t="s">
        <v>3627</v>
      </c>
      <c r="F470" s="80" t="s">
        <v>3628</v>
      </c>
      <c r="G470" s="103" t="s">
        <v>3629</v>
      </c>
      <c r="H470" s="103"/>
      <c r="I470" s="103"/>
      <c r="J470" s="103" t="s">
        <v>1960</v>
      </c>
      <c r="K470" s="103" t="s">
        <v>2357</v>
      </c>
      <c r="L470" s="103"/>
      <c r="M470" s="103"/>
      <c r="N470" s="103"/>
      <c r="O470" s="103"/>
      <c r="P470" s="103"/>
      <c r="Q470" s="103"/>
      <c r="R470" s="103"/>
      <c r="S470" s="103"/>
      <c r="T470" s="103"/>
      <c r="U470" s="103"/>
      <c r="V470" s="103"/>
      <c r="W470" s="103"/>
      <c r="X470" s="103"/>
      <c r="Y470" s="103"/>
      <c r="Z470" s="103"/>
      <c r="AA470" s="103"/>
    </row>
    <row r="471" spans="1:27" ht="14.5">
      <c r="A471" s="40" t="s">
        <v>926</v>
      </c>
      <c r="B471" s="103" t="s">
        <v>759</v>
      </c>
      <c r="C471" s="103"/>
      <c r="D471" s="103"/>
      <c r="E471" s="103"/>
      <c r="F471" s="80"/>
      <c r="G471" s="103"/>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4.5">
      <c r="A472" s="40" t="s">
        <v>928</v>
      </c>
      <c r="B472" s="103" t="s">
        <v>3630</v>
      </c>
      <c r="C472" s="103" t="s">
        <v>2698</v>
      </c>
      <c r="D472" s="103"/>
      <c r="E472" s="103"/>
      <c r="F472" s="80"/>
      <c r="G472" s="103"/>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4.5">
      <c r="A473" s="40" t="s">
        <v>932</v>
      </c>
      <c r="B473" s="103" t="s">
        <v>3631</v>
      </c>
      <c r="C473" s="103" t="s">
        <v>759</v>
      </c>
      <c r="D473" s="103"/>
      <c r="E473" s="103"/>
      <c r="F473" s="80"/>
      <c r="G473" s="103"/>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4.5">
      <c r="A474" s="40" t="s">
        <v>933</v>
      </c>
      <c r="B474" s="103" t="s">
        <v>759</v>
      </c>
      <c r="C474" s="103"/>
      <c r="D474" s="103"/>
      <c r="E474" s="103"/>
      <c r="F474" s="80"/>
      <c r="G474" s="103"/>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4.5">
      <c r="A475" s="40" t="s">
        <v>936</v>
      </c>
      <c r="B475" s="103" t="s">
        <v>3577</v>
      </c>
      <c r="C475" s="103" t="s">
        <v>759</v>
      </c>
      <c r="D475" s="103"/>
      <c r="E475" s="103"/>
      <c r="F475" s="80"/>
      <c r="G475" s="103"/>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4.5">
      <c r="A476" s="40" t="s">
        <v>940</v>
      </c>
      <c r="B476" s="103" t="s">
        <v>55</v>
      </c>
      <c r="C476" s="103" t="s">
        <v>2698</v>
      </c>
      <c r="D476" s="103" t="s">
        <v>41</v>
      </c>
      <c r="E476" s="103" t="s">
        <v>3632</v>
      </c>
      <c r="F476" s="80"/>
      <c r="G476" s="103"/>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4.5">
      <c r="A477" s="40" t="s">
        <v>710</v>
      </c>
      <c r="B477" s="103" t="s">
        <v>41</v>
      </c>
      <c r="C477" s="103"/>
      <c r="D477" s="103" t="s">
        <v>41</v>
      </c>
      <c r="E477" s="103" t="s">
        <v>3633</v>
      </c>
      <c r="F477" s="80"/>
      <c r="G477" s="103"/>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4.5">
      <c r="A478" s="40" t="s">
        <v>942</v>
      </c>
      <c r="B478" s="103" t="s">
        <v>55</v>
      </c>
      <c r="C478" s="103" t="s">
        <v>3634</v>
      </c>
      <c r="D478" s="103" t="s">
        <v>55</v>
      </c>
      <c r="E478" s="103" t="s">
        <v>3635</v>
      </c>
      <c r="F478" s="80"/>
      <c r="G478" s="103" t="s">
        <v>248</v>
      </c>
      <c r="H478" s="103"/>
      <c r="I478" s="103"/>
      <c r="J478" s="103"/>
      <c r="K478" s="103"/>
      <c r="L478" s="103"/>
      <c r="M478" s="103" t="s">
        <v>3636</v>
      </c>
      <c r="N478" s="103"/>
      <c r="O478" s="103"/>
      <c r="P478" s="103"/>
      <c r="Q478" s="103"/>
      <c r="R478" s="103"/>
      <c r="S478" s="103"/>
      <c r="T478" s="103"/>
      <c r="U478" s="103"/>
      <c r="V478" s="103"/>
      <c r="W478" s="103"/>
      <c r="X478" s="103"/>
      <c r="Y478" s="103"/>
      <c r="Z478" s="103"/>
      <c r="AA478" s="103"/>
    </row>
    <row r="479" spans="1:27" ht="14.5">
      <c r="A479" s="40" t="s">
        <v>944</v>
      </c>
      <c r="B479" s="103" t="s">
        <v>41</v>
      </c>
      <c r="C479" s="103"/>
      <c r="D479" s="103"/>
      <c r="E479" s="103"/>
      <c r="F479" s="80"/>
      <c r="G479" s="103"/>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4.5">
      <c r="A480" s="143" t="s">
        <v>948</v>
      </c>
      <c r="B480" s="103" t="s">
        <v>759</v>
      </c>
      <c r="C480" s="103"/>
      <c r="D480" s="103"/>
      <c r="E480" s="103"/>
      <c r="F480" s="80"/>
      <c r="G480" s="103" t="s">
        <v>55</v>
      </c>
      <c r="H480" s="103"/>
      <c r="I480" s="103"/>
      <c r="J480" s="103"/>
      <c r="K480" s="103"/>
      <c r="L480" s="103" t="s">
        <v>3637</v>
      </c>
      <c r="M480" s="103"/>
      <c r="N480" s="103"/>
      <c r="O480" s="103"/>
      <c r="P480" s="103"/>
      <c r="Q480" s="103"/>
      <c r="R480" s="103"/>
      <c r="S480" s="103"/>
      <c r="T480" s="103"/>
      <c r="U480" s="103"/>
      <c r="V480" s="103"/>
      <c r="W480" s="103"/>
      <c r="X480" s="103"/>
      <c r="Y480" s="103"/>
      <c r="Z480" s="103"/>
      <c r="AA480" s="103"/>
    </row>
    <row r="481" spans="1:27" ht="14.5">
      <c r="A481" s="40" t="s">
        <v>950</v>
      </c>
      <c r="B481" s="103" t="s">
        <v>3577</v>
      </c>
      <c r="C481" s="103"/>
      <c r="D481" s="103"/>
      <c r="E481" s="103"/>
      <c r="F481" s="80" t="s">
        <v>41</v>
      </c>
      <c r="G481" s="103" t="s">
        <v>214</v>
      </c>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4.5">
      <c r="A482" s="40" t="s">
        <v>955</v>
      </c>
      <c r="B482" s="103" t="s">
        <v>55</v>
      </c>
      <c r="C482" s="103" t="s">
        <v>3417</v>
      </c>
      <c r="D482" s="103" t="s">
        <v>55</v>
      </c>
      <c r="E482" s="103" t="s">
        <v>3638</v>
      </c>
      <c r="F482" s="80" t="s">
        <v>41</v>
      </c>
      <c r="G482" s="103" t="s">
        <v>55</v>
      </c>
      <c r="H482" s="103"/>
      <c r="I482" s="103"/>
      <c r="J482" s="103" t="s">
        <v>2357</v>
      </c>
      <c r="K482" s="103"/>
      <c r="L482" s="103"/>
      <c r="M482" s="103" t="s">
        <v>3639</v>
      </c>
      <c r="N482" s="103"/>
      <c r="O482" s="103"/>
      <c r="P482" s="103"/>
      <c r="Q482" s="103"/>
      <c r="R482" s="103"/>
      <c r="S482" s="103"/>
      <c r="T482" s="103"/>
      <c r="U482" s="103"/>
      <c r="V482" s="103"/>
      <c r="W482" s="103"/>
      <c r="X482" s="103"/>
      <c r="Y482" s="103"/>
      <c r="Z482" s="103"/>
      <c r="AA482" s="103"/>
    </row>
    <row r="483" spans="1:27" ht="14.5">
      <c r="A483" s="40" t="s">
        <v>958</v>
      </c>
      <c r="B483" s="103" t="s">
        <v>41</v>
      </c>
      <c r="C483" s="103" t="s">
        <v>3640</v>
      </c>
      <c r="D483" s="103" t="s">
        <v>41</v>
      </c>
      <c r="E483" s="103" t="s">
        <v>3586</v>
      </c>
      <c r="F483" s="80"/>
      <c r="G483" s="103"/>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4.5">
      <c r="A484" s="40" t="s">
        <v>961</v>
      </c>
      <c r="B484" s="103" t="s">
        <v>41</v>
      </c>
      <c r="C484" s="103" t="s">
        <v>3417</v>
      </c>
      <c r="D484" s="103"/>
      <c r="E484" s="103"/>
      <c r="F484" s="80"/>
      <c r="G484" s="103"/>
      <c r="H484" s="103"/>
      <c r="I484" s="103"/>
      <c r="J484" s="103"/>
      <c r="K484" s="149"/>
      <c r="L484" s="149"/>
      <c r="M484" s="149"/>
      <c r="N484" s="103"/>
      <c r="O484" s="103"/>
      <c r="P484" s="103"/>
      <c r="Q484" s="103"/>
      <c r="R484" s="103"/>
      <c r="S484" s="103"/>
      <c r="T484" s="103"/>
      <c r="U484" s="103"/>
      <c r="V484" s="103"/>
      <c r="W484" s="103"/>
      <c r="X484" s="103"/>
      <c r="Y484" s="103"/>
      <c r="Z484" s="103"/>
      <c r="AA484" s="103"/>
    </row>
    <row r="485" spans="1:27" ht="14.5">
      <c r="A485" s="40" t="s">
        <v>963</v>
      </c>
      <c r="B485" s="103" t="s">
        <v>3629</v>
      </c>
      <c r="C485" s="103" t="s">
        <v>3597</v>
      </c>
      <c r="D485" s="103" t="s">
        <v>3629</v>
      </c>
      <c r="E485" s="103" t="s">
        <v>3641</v>
      </c>
      <c r="F485" s="80" t="s">
        <v>3642</v>
      </c>
      <c r="G485" s="103" t="s">
        <v>3628</v>
      </c>
      <c r="H485" s="103"/>
      <c r="I485" s="103"/>
      <c r="J485" s="103"/>
      <c r="L485" s="103"/>
      <c r="M485" s="103"/>
      <c r="N485" s="103"/>
      <c r="O485" s="103"/>
      <c r="P485" s="103"/>
      <c r="Q485" s="103"/>
      <c r="R485" s="103"/>
      <c r="S485" s="103"/>
      <c r="T485" s="103"/>
      <c r="U485" s="103"/>
      <c r="V485" s="103"/>
      <c r="W485" s="103"/>
      <c r="X485" s="103"/>
      <c r="Y485" s="103"/>
      <c r="Z485" s="103"/>
      <c r="AA485" s="103"/>
    </row>
    <row r="486" spans="1:27" ht="14.5">
      <c r="A486" s="40" t="s">
        <v>965</v>
      </c>
      <c r="B486" s="103" t="s">
        <v>759</v>
      </c>
      <c r="C486" s="103"/>
      <c r="D486" s="103"/>
      <c r="E486" s="103"/>
      <c r="F486" s="80"/>
      <c r="G486" s="103"/>
      <c r="H486" s="103"/>
      <c r="I486" s="103"/>
      <c r="J486" s="103"/>
      <c r="K486" s="103">
        <v>53</v>
      </c>
      <c r="L486" s="103"/>
      <c r="M486" s="103"/>
      <c r="N486" s="103"/>
      <c r="O486" s="103"/>
      <c r="P486" s="103"/>
      <c r="Q486" s="103"/>
      <c r="R486" s="103"/>
      <c r="S486" s="103"/>
      <c r="T486" s="103"/>
      <c r="U486" s="103"/>
      <c r="V486" s="103"/>
      <c r="W486" s="103"/>
      <c r="X486" s="103"/>
      <c r="Y486" s="103"/>
      <c r="Z486" s="103"/>
      <c r="AA486" s="103"/>
    </row>
    <row r="487" spans="1:27" ht="14.5">
      <c r="A487" s="40" t="s">
        <v>969</v>
      </c>
      <c r="B487" s="103" t="s">
        <v>41</v>
      </c>
      <c r="C487" s="103"/>
      <c r="D487" s="103" t="s">
        <v>41</v>
      </c>
      <c r="E487" s="103"/>
      <c r="F487" s="80"/>
      <c r="G487" s="103"/>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4.5">
      <c r="A488" s="40" t="s">
        <v>900</v>
      </c>
      <c r="B488" s="103" t="s">
        <v>3643</v>
      </c>
      <c r="C488" s="103" t="s">
        <v>3417</v>
      </c>
      <c r="D488" s="103"/>
      <c r="E488" s="103"/>
      <c r="F488" s="80"/>
      <c r="G488" s="103"/>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4.5">
      <c r="A489" s="40" t="s">
        <v>974</v>
      </c>
      <c r="B489" s="103" t="s">
        <v>759</v>
      </c>
      <c r="C489" s="103"/>
      <c r="D489" s="103"/>
      <c r="E489" s="103"/>
      <c r="F489" s="80"/>
      <c r="G489" s="103"/>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4.5">
      <c r="A490" s="40" t="s">
        <v>978</v>
      </c>
      <c r="B490" s="103" t="s">
        <v>41</v>
      </c>
      <c r="C490" s="103" t="s">
        <v>3644</v>
      </c>
      <c r="D490" s="103" t="s">
        <v>41</v>
      </c>
      <c r="E490" s="103" t="s">
        <v>3570</v>
      </c>
      <c r="F490" s="80"/>
      <c r="G490" s="103"/>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4.5">
      <c r="A491" s="40" t="s">
        <v>980</v>
      </c>
      <c r="B491" s="103" t="s">
        <v>46</v>
      </c>
      <c r="C491" s="103"/>
      <c r="D491" s="103"/>
      <c r="E491" s="103"/>
      <c r="F491" s="80"/>
      <c r="G491" s="103"/>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4.5">
      <c r="A492" s="40" t="s">
        <v>626</v>
      </c>
      <c r="B492" s="103" t="s">
        <v>41</v>
      </c>
      <c r="C492" s="103"/>
      <c r="D492" s="103"/>
      <c r="E492" s="103"/>
      <c r="F492" s="80"/>
      <c r="G492" s="103"/>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4.5">
      <c r="A493" s="40" t="s">
        <v>984</v>
      </c>
      <c r="B493" s="103" t="s">
        <v>481</v>
      </c>
      <c r="C493" s="103" t="s">
        <v>3645</v>
      </c>
      <c r="D493" s="103" t="s">
        <v>248</v>
      </c>
      <c r="E493" s="103" t="s">
        <v>3646</v>
      </c>
      <c r="F493" s="80"/>
      <c r="G493" s="103"/>
      <c r="H493" s="103"/>
      <c r="I493" s="103"/>
      <c r="J493" s="103"/>
      <c r="K493" s="80" t="s">
        <v>3647</v>
      </c>
      <c r="L493" s="103"/>
      <c r="M493" s="103" t="s">
        <v>3648</v>
      </c>
      <c r="N493" s="103" t="s">
        <v>3649</v>
      </c>
      <c r="O493" s="103"/>
      <c r="P493" s="103"/>
      <c r="Q493" s="103"/>
      <c r="R493" s="103"/>
      <c r="S493" s="103"/>
      <c r="T493" s="103"/>
      <c r="U493" s="103"/>
      <c r="V493" s="103"/>
      <c r="W493" s="103"/>
      <c r="X493" s="103"/>
      <c r="Y493" s="103"/>
      <c r="Z493" s="103"/>
      <c r="AA493" s="103"/>
    </row>
    <row r="494" spans="1:27" ht="14.5">
      <c r="A494" s="143" t="s">
        <v>987</v>
      </c>
      <c r="B494" s="103" t="s">
        <v>3650</v>
      </c>
      <c r="C494" s="103" t="s">
        <v>3437</v>
      </c>
      <c r="D494" s="103"/>
      <c r="E494" s="103"/>
      <c r="F494" s="80"/>
      <c r="G494" s="103"/>
      <c r="H494" s="103"/>
      <c r="I494" s="103"/>
      <c r="J494" s="103"/>
      <c r="K494" s="80"/>
      <c r="L494" s="103"/>
      <c r="M494" s="103"/>
      <c r="N494" s="103"/>
      <c r="O494" s="103"/>
      <c r="P494" s="103"/>
      <c r="Q494" s="103"/>
      <c r="R494" s="103"/>
      <c r="S494" s="103"/>
      <c r="T494" s="103"/>
      <c r="U494" s="103"/>
      <c r="V494" s="103"/>
      <c r="W494" s="103"/>
      <c r="X494" s="103"/>
      <c r="Y494" s="103"/>
      <c r="Z494" s="103"/>
      <c r="AA494" s="103"/>
    </row>
    <row r="495" spans="1:27" ht="14.5">
      <c r="A495" s="143" t="s">
        <v>992</v>
      </c>
      <c r="B495" s="103" t="s">
        <v>41</v>
      </c>
      <c r="C495" s="103"/>
      <c r="D495" s="103"/>
      <c r="E495" s="103"/>
      <c r="F495" s="80"/>
      <c r="G495" s="103"/>
      <c r="H495" s="103"/>
      <c r="I495" s="103"/>
      <c r="J495" s="103"/>
      <c r="K495" s="80"/>
      <c r="L495" s="103"/>
      <c r="M495" s="103"/>
      <c r="N495" s="103"/>
      <c r="O495" s="103"/>
      <c r="P495" s="103"/>
      <c r="Q495" s="103"/>
      <c r="R495" s="103"/>
      <c r="S495" s="103"/>
      <c r="T495" s="103"/>
      <c r="U495" s="103"/>
      <c r="V495" s="103"/>
      <c r="W495" s="103"/>
      <c r="X495" s="103"/>
      <c r="Y495" s="103"/>
      <c r="Z495" s="103"/>
      <c r="AA495" s="103"/>
    </row>
    <row r="496" spans="1:27" ht="14.5">
      <c r="A496" s="143" t="s">
        <v>995</v>
      </c>
      <c r="B496" s="103" t="s">
        <v>759</v>
      </c>
      <c r="C496" s="103"/>
      <c r="D496" s="103"/>
      <c r="E496" s="103"/>
      <c r="F496" s="80"/>
      <c r="G496" s="103"/>
      <c r="H496" s="103"/>
      <c r="I496" s="103"/>
      <c r="J496" s="103"/>
      <c r="K496" s="80"/>
      <c r="L496" s="103"/>
      <c r="M496" s="103"/>
      <c r="N496" s="103"/>
      <c r="O496" s="103"/>
      <c r="P496" s="103"/>
      <c r="Q496" s="103"/>
      <c r="R496" s="103"/>
      <c r="S496" s="103"/>
      <c r="T496" s="103"/>
      <c r="U496" s="103"/>
      <c r="V496" s="103"/>
      <c r="W496" s="103"/>
      <c r="X496" s="103"/>
      <c r="Y496" s="103"/>
      <c r="Z496" s="103"/>
      <c r="AA496" s="103"/>
    </row>
    <row r="497" spans="1:27" ht="14.5">
      <c r="A497" s="143" t="s">
        <v>998</v>
      </c>
      <c r="B497" s="103" t="s">
        <v>41</v>
      </c>
      <c r="C497" s="103"/>
      <c r="D497" s="103"/>
      <c r="E497" s="103"/>
      <c r="F497" s="80"/>
      <c r="G497" s="103"/>
      <c r="H497" s="103"/>
      <c r="I497" s="103"/>
      <c r="J497" s="103"/>
      <c r="K497" s="80"/>
      <c r="L497" s="103"/>
      <c r="M497" s="103"/>
      <c r="N497" s="103"/>
      <c r="O497" s="103"/>
      <c r="P497" s="103"/>
      <c r="Q497" s="103"/>
      <c r="R497" s="103"/>
      <c r="S497" s="103"/>
      <c r="T497" s="103"/>
      <c r="U497" s="103"/>
      <c r="V497" s="103"/>
      <c r="W497" s="103"/>
      <c r="X497" s="103"/>
      <c r="Y497" s="103"/>
      <c r="Z497" s="103"/>
      <c r="AA497" s="103"/>
    </row>
    <row r="498" spans="1:27" ht="14.5">
      <c r="A498" s="143" t="s">
        <v>1000</v>
      </c>
      <c r="B498" s="103" t="s">
        <v>759</v>
      </c>
      <c r="C498" s="103"/>
      <c r="D498" s="103"/>
      <c r="E498" s="103"/>
      <c r="F498" s="80"/>
      <c r="G498" s="103"/>
      <c r="H498" s="103"/>
      <c r="I498" s="103"/>
      <c r="J498" s="103"/>
      <c r="K498" s="80"/>
      <c r="L498" s="103"/>
      <c r="M498" s="103"/>
      <c r="N498" s="103"/>
      <c r="O498" s="103"/>
      <c r="P498" s="103"/>
      <c r="Q498" s="103"/>
      <c r="R498" s="103"/>
      <c r="S498" s="103"/>
      <c r="T498" s="103"/>
      <c r="U498" s="103"/>
      <c r="V498" s="103"/>
      <c r="W498" s="103"/>
      <c r="X498" s="103"/>
      <c r="Y498" s="103"/>
      <c r="Z498" s="103"/>
      <c r="AA498" s="103"/>
    </row>
    <row r="499" spans="1:27" ht="14.5">
      <c r="A499" s="143" t="s">
        <v>1002</v>
      </c>
      <c r="B499" s="103" t="s">
        <v>3651</v>
      </c>
      <c r="C499" s="103" t="s">
        <v>3417</v>
      </c>
      <c r="D499" s="103" t="s">
        <v>3652</v>
      </c>
      <c r="E499" s="103" t="s">
        <v>3576</v>
      </c>
      <c r="F499" s="80"/>
      <c r="G499" s="103"/>
      <c r="H499" s="103"/>
      <c r="I499" s="103"/>
      <c r="J499" s="103"/>
      <c r="K499" s="80"/>
      <c r="L499" s="103"/>
      <c r="M499" s="103"/>
      <c r="N499" s="103"/>
      <c r="O499" s="103"/>
      <c r="P499" s="103"/>
      <c r="Q499" s="103"/>
      <c r="R499" s="103"/>
      <c r="S499" s="103"/>
      <c r="T499" s="103"/>
      <c r="U499" s="103"/>
      <c r="V499" s="103"/>
      <c r="W499" s="103"/>
      <c r="X499" s="103"/>
      <c r="Y499" s="103"/>
      <c r="Z499" s="103"/>
      <c r="AA499" s="103"/>
    </row>
    <row r="500" spans="1:27" ht="14.5">
      <c r="A500" s="143" t="s">
        <v>1006</v>
      </c>
      <c r="B500" s="103" t="s">
        <v>3577</v>
      </c>
      <c r="C500" s="103"/>
      <c r="D500" s="103"/>
      <c r="E500" s="103"/>
      <c r="F500" s="80" t="s">
        <v>126</v>
      </c>
      <c r="G500" s="103">
        <v>11</v>
      </c>
      <c r="H500" s="103"/>
      <c r="I500" s="103"/>
      <c r="J500" s="103"/>
      <c r="K500" s="80"/>
      <c r="L500" s="103"/>
      <c r="M500" s="103" t="s">
        <v>3653</v>
      </c>
      <c r="N500" s="103"/>
      <c r="O500" s="103"/>
      <c r="P500" s="103"/>
      <c r="Q500" s="103"/>
      <c r="R500" s="103"/>
      <c r="S500" s="103"/>
      <c r="T500" s="103"/>
      <c r="U500" s="103"/>
      <c r="V500" s="103"/>
      <c r="W500" s="103"/>
      <c r="X500" s="103"/>
      <c r="Y500" s="103"/>
      <c r="Z500" s="103"/>
      <c r="AA500" s="103"/>
    </row>
    <row r="501" spans="1:27" ht="14.5">
      <c r="A501" s="143" t="s">
        <v>1008</v>
      </c>
      <c r="B501" s="103" t="s">
        <v>46</v>
      </c>
      <c r="C501" s="103"/>
      <c r="D501" s="103"/>
      <c r="E501" s="103"/>
      <c r="F501" s="80"/>
      <c r="G501" s="103"/>
      <c r="H501" s="103"/>
      <c r="I501" s="103"/>
      <c r="J501" s="103">
        <v>4</v>
      </c>
      <c r="K501" s="80" t="s">
        <v>3654</v>
      </c>
      <c r="L501" s="103"/>
      <c r="M501" s="103"/>
      <c r="N501" s="103"/>
      <c r="O501" s="103"/>
      <c r="P501" s="103"/>
      <c r="Q501" s="103"/>
      <c r="R501" s="103"/>
      <c r="S501" s="103"/>
      <c r="T501" s="103"/>
      <c r="U501" s="103"/>
      <c r="V501" s="103"/>
      <c r="W501" s="103"/>
      <c r="X501" s="103"/>
      <c r="Y501" s="103"/>
      <c r="Z501" s="103"/>
      <c r="AA501" s="103"/>
    </row>
    <row r="502" spans="1:27" ht="14.5">
      <c r="A502" s="143" t="s">
        <v>1010</v>
      </c>
      <c r="B502" s="103" t="s">
        <v>759</v>
      </c>
      <c r="C502" s="103"/>
      <c r="D502" s="103"/>
      <c r="E502" s="103"/>
      <c r="F502" s="80"/>
      <c r="G502" s="103"/>
      <c r="H502" s="103"/>
      <c r="I502" s="103"/>
      <c r="J502" s="103"/>
      <c r="K502" s="80"/>
      <c r="L502" s="103"/>
      <c r="M502" s="103"/>
      <c r="N502" s="103"/>
      <c r="O502" s="103"/>
      <c r="P502" s="103"/>
      <c r="Q502" s="103"/>
      <c r="R502" s="103"/>
      <c r="S502" s="103"/>
      <c r="T502" s="103"/>
      <c r="U502" s="103"/>
      <c r="V502" s="103"/>
      <c r="W502" s="103"/>
      <c r="X502" s="103"/>
      <c r="Y502" s="103"/>
      <c r="Z502" s="103"/>
      <c r="AA502" s="103"/>
    </row>
    <row r="503" spans="1:27" ht="14.5">
      <c r="A503" s="143" t="s">
        <v>1011</v>
      </c>
      <c r="B503" s="103" t="s">
        <v>55</v>
      </c>
      <c r="C503" s="103" t="s">
        <v>2698</v>
      </c>
      <c r="D503" s="103"/>
      <c r="E503" s="103"/>
      <c r="F503" s="80"/>
      <c r="G503" s="103"/>
      <c r="H503" s="103"/>
      <c r="I503" s="103"/>
      <c r="J503" s="103"/>
      <c r="K503" s="80" t="s">
        <v>2357</v>
      </c>
      <c r="L503" s="103"/>
      <c r="M503" s="103"/>
      <c r="N503" s="103"/>
      <c r="O503" s="103"/>
      <c r="P503" s="103"/>
      <c r="Q503" s="103"/>
      <c r="R503" s="103"/>
      <c r="S503" s="103"/>
      <c r="T503" s="103"/>
      <c r="U503" s="103"/>
      <c r="V503" s="103"/>
      <c r="W503" s="103"/>
      <c r="X503" s="103"/>
      <c r="Y503" s="103"/>
      <c r="Z503" s="103"/>
      <c r="AA503" s="103"/>
    </row>
    <row r="504" spans="1:27" ht="14.5">
      <c r="A504" s="143" t="s">
        <v>1012</v>
      </c>
      <c r="B504" s="103" t="s">
        <v>759</v>
      </c>
      <c r="C504" s="103"/>
      <c r="D504" s="103"/>
      <c r="E504" s="103"/>
      <c r="F504" s="80"/>
      <c r="G504" s="103"/>
      <c r="H504" s="103"/>
      <c r="I504" s="103"/>
      <c r="J504" s="103"/>
      <c r="K504" s="80"/>
      <c r="L504" s="103"/>
      <c r="M504" s="103"/>
      <c r="N504" s="103"/>
      <c r="O504" s="103"/>
      <c r="P504" s="103"/>
      <c r="Q504" s="103"/>
      <c r="R504" s="103"/>
      <c r="S504" s="103"/>
      <c r="T504" s="103"/>
      <c r="U504" s="103"/>
      <c r="V504" s="103"/>
      <c r="W504" s="103"/>
      <c r="X504" s="103"/>
      <c r="Y504" s="103"/>
      <c r="Z504" s="103"/>
      <c r="AA504" s="103"/>
    </row>
    <row r="505" spans="1:27" ht="14.5">
      <c r="A505" s="143" t="s">
        <v>1014</v>
      </c>
      <c r="B505" s="103" t="s">
        <v>759</v>
      </c>
      <c r="C505" s="103"/>
      <c r="D505" s="103"/>
      <c r="E505" s="103"/>
      <c r="F505" s="80"/>
      <c r="G505" s="103"/>
      <c r="H505" s="103"/>
      <c r="I505" s="103"/>
      <c r="J505" s="103"/>
      <c r="K505" s="80"/>
      <c r="L505" s="103"/>
      <c r="M505" s="103"/>
      <c r="N505" s="103"/>
      <c r="O505" s="103"/>
      <c r="P505" s="103"/>
      <c r="Q505" s="103"/>
      <c r="R505" s="103"/>
      <c r="S505" s="103"/>
      <c r="T505" s="103"/>
      <c r="U505" s="103"/>
      <c r="V505" s="103"/>
      <c r="W505" s="103"/>
      <c r="X505" s="103"/>
      <c r="Y505" s="103"/>
      <c r="Z505" s="103"/>
      <c r="AA505" s="103"/>
    </row>
    <row r="506" spans="1:27" ht="14.5">
      <c r="A506" s="143" t="s">
        <v>1017</v>
      </c>
      <c r="B506" s="103" t="s">
        <v>759</v>
      </c>
      <c r="C506" s="103"/>
      <c r="D506" s="103"/>
      <c r="E506" s="103"/>
      <c r="F506" s="80"/>
      <c r="G506" s="103"/>
      <c r="H506" s="103"/>
      <c r="I506" s="103"/>
      <c r="J506" s="103"/>
      <c r="K506" s="80"/>
      <c r="L506" s="103"/>
      <c r="M506" s="103"/>
      <c r="N506" s="103"/>
      <c r="O506" s="103"/>
      <c r="P506" s="103"/>
      <c r="Q506" s="103"/>
      <c r="R506" s="103"/>
      <c r="S506" s="103"/>
      <c r="T506" s="103"/>
      <c r="U506" s="103"/>
      <c r="V506" s="103"/>
      <c r="W506" s="103"/>
      <c r="X506" s="103"/>
      <c r="Y506" s="103"/>
      <c r="Z506" s="103"/>
      <c r="AA506" s="103"/>
    </row>
    <row r="507" spans="1:27" ht="14.5">
      <c r="A507" s="143" t="s">
        <v>1019</v>
      </c>
      <c r="B507" s="103" t="s">
        <v>41</v>
      </c>
      <c r="C507" s="103" t="s">
        <v>3634</v>
      </c>
      <c r="D507" s="103"/>
      <c r="E507" s="103"/>
      <c r="F507" s="80" t="s">
        <v>41</v>
      </c>
      <c r="G507" s="103" t="s">
        <v>41</v>
      </c>
      <c r="H507" s="103"/>
      <c r="I507" s="103"/>
      <c r="J507" s="103"/>
      <c r="K507" s="80"/>
      <c r="L507" s="103"/>
      <c r="M507" s="103"/>
      <c r="N507" s="103"/>
      <c r="O507" s="103"/>
      <c r="P507" s="103"/>
      <c r="Q507" s="103"/>
      <c r="R507" s="103"/>
      <c r="S507" s="103"/>
      <c r="T507" s="103"/>
      <c r="U507" s="103"/>
      <c r="V507" s="103"/>
      <c r="W507" s="103"/>
      <c r="X507" s="103"/>
      <c r="Y507" s="103"/>
      <c r="Z507" s="103"/>
      <c r="AA507" s="103"/>
    </row>
    <row r="508" spans="1:27" ht="14.5">
      <c r="A508" s="143" t="s">
        <v>1023</v>
      </c>
      <c r="B508" s="103" t="s">
        <v>759</v>
      </c>
      <c r="C508" s="103"/>
      <c r="D508" s="103"/>
      <c r="E508" s="103"/>
      <c r="F508" s="80"/>
      <c r="G508" s="103"/>
      <c r="H508" s="103"/>
      <c r="I508" s="103"/>
      <c r="J508" s="103"/>
      <c r="K508" s="80"/>
      <c r="L508" s="103"/>
      <c r="M508" s="103"/>
      <c r="N508" s="103"/>
      <c r="O508" s="103"/>
      <c r="P508" s="103"/>
      <c r="Q508" s="103"/>
      <c r="R508" s="103"/>
      <c r="S508" s="103"/>
      <c r="T508" s="103"/>
      <c r="U508" s="103"/>
      <c r="V508" s="103"/>
      <c r="W508" s="103"/>
      <c r="X508" s="103"/>
      <c r="Y508" s="103"/>
      <c r="Z508" s="103"/>
      <c r="AA508" s="103"/>
    </row>
    <row r="509" spans="1:27" ht="14.5">
      <c r="A509" s="143" t="s">
        <v>1026</v>
      </c>
      <c r="B509" s="103" t="s">
        <v>759</v>
      </c>
      <c r="C509" s="103"/>
      <c r="D509" s="103"/>
      <c r="E509" s="103"/>
      <c r="F509" s="80"/>
      <c r="G509" s="103"/>
      <c r="H509" s="103"/>
      <c r="I509" s="103"/>
      <c r="J509" s="103"/>
      <c r="K509" s="80" t="s">
        <v>3655</v>
      </c>
      <c r="L509" s="103"/>
      <c r="M509" s="103"/>
      <c r="N509" s="103"/>
      <c r="O509" s="103"/>
      <c r="P509" s="103"/>
      <c r="Q509" s="103"/>
      <c r="R509" s="103"/>
      <c r="S509" s="103"/>
      <c r="T509" s="103"/>
      <c r="U509" s="103"/>
      <c r="V509" s="103"/>
      <c r="W509" s="103"/>
      <c r="X509" s="103"/>
      <c r="Y509" s="103"/>
      <c r="Z509" s="103"/>
      <c r="AA509" s="103"/>
    </row>
    <row r="510" spans="1:27" ht="14.5">
      <c r="A510" s="143" t="s">
        <v>1028</v>
      </c>
      <c r="B510" s="103" t="s">
        <v>55</v>
      </c>
      <c r="C510" s="103" t="s">
        <v>3656</v>
      </c>
      <c r="D510" s="103" t="s">
        <v>41</v>
      </c>
      <c r="E510" s="103" t="s">
        <v>3657</v>
      </c>
      <c r="F510" s="80"/>
      <c r="G510" s="103" t="s">
        <v>41</v>
      </c>
      <c r="H510" s="103"/>
      <c r="I510" s="103"/>
      <c r="J510" s="103"/>
      <c r="K510" s="80" t="s">
        <v>3658</v>
      </c>
      <c r="L510" s="103"/>
      <c r="M510" s="103"/>
      <c r="N510" s="103"/>
      <c r="O510" s="103"/>
      <c r="P510" s="103"/>
      <c r="Q510" s="103"/>
      <c r="R510" s="103"/>
      <c r="S510" s="103"/>
      <c r="T510" s="103"/>
      <c r="U510" s="103"/>
      <c r="V510" s="103"/>
      <c r="W510" s="103"/>
      <c r="X510" s="103"/>
      <c r="Y510" s="103"/>
      <c r="Z510" s="103"/>
      <c r="AA510" s="103"/>
    </row>
    <row r="511" spans="1:27" ht="14.5">
      <c r="A511" s="143" t="s">
        <v>1031</v>
      </c>
      <c r="B511" s="103" t="s">
        <v>41</v>
      </c>
      <c r="C511" s="103"/>
      <c r="D511" s="103" t="s">
        <v>41</v>
      </c>
      <c r="E511" s="103"/>
      <c r="F511" s="80"/>
      <c r="G511" s="103"/>
      <c r="H511" s="103"/>
      <c r="I511" s="103"/>
      <c r="J511" s="103"/>
      <c r="K511" s="80"/>
      <c r="L511" s="103"/>
      <c r="M511" s="103"/>
      <c r="N511" s="103"/>
      <c r="O511" s="103"/>
      <c r="P511" s="103"/>
      <c r="Q511" s="103"/>
      <c r="R511" s="103"/>
      <c r="S511" s="103"/>
      <c r="T511" s="103"/>
      <c r="U511" s="103"/>
      <c r="V511" s="103"/>
      <c r="W511" s="103"/>
      <c r="X511" s="103"/>
      <c r="Y511" s="103"/>
      <c r="Z511" s="103"/>
      <c r="AA511" s="103"/>
    </row>
    <row r="512" spans="1:27" ht="14.5">
      <c r="A512" s="143" t="s">
        <v>1033</v>
      </c>
      <c r="B512" s="103" t="s">
        <v>759</v>
      </c>
      <c r="C512" s="103"/>
      <c r="D512" s="103"/>
      <c r="E512" s="103"/>
      <c r="F512" s="80"/>
      <c r="G512" s="103"/>
      <c r="H512" s="103"/>
      <c r="I512" s="103"/>
      <c r="J512" s="103"/>
      <c r="K512" s="80"/>
      <c r="L512" s="103"/>
      <c r="M512" s="103"/>
      <c r="N512" s="103"/>
      <c r="O512" s="103"/>
      <c r="P512" s="103"/>
      <c r="Q512" s="103"/>
      <c r="R512" s="103"/>
      <c r="S512" s="103"/>
      <c r="T512" s="103"/>
      <c r="U512" s="103"/>
      <c r="V512" s="103"/>
      <c r="W512" s="103"/>
      <c r="X512" s="103"/>
      <c r="Y512" s="103"/>
      <c r="Z512" s="103"/>
      <c r="AA512" s="103"/>
    </row>
    <row r="513" spans="1:27" ht="14.5">
      <c r="A513" s="143" t="s">
        <v>1034</v>
      </c>
      <c r="B513" s="103" t="s">
        <v>759</v>
      </c>
      <c r="C513" s="103"/>
      <c r="D513" s="103"/>
      <c r="E513" s="103"/>
      <c r="F513" s="80"/>
      <c r="G513" s="103"/>
      <c r="H513" s="103"/>
      <c r="I513" s="103"/>
      <c r="J513" s="103"/>
      <c r="K513" s="80"/>
      <c r="L513" s="103"/>
      <c r="M513" s="103"/>
      <c r="N513" s="103"/>
      <c r="O513" s="103"/>
      <c r="P513" s="103"/>
      <c r="Q513" s="103"/>
      <c r="R513" s="103"/>
      <c r="S513" s="103"/>
      <c r="T513" s="103"/>
      <c r="U513" s="103"/>
      <c r="V513" s="103"/>
      <c r="W513" s="103"/>
      <c r="X513" s="103"/>
      <c r="Y513" s="103"/>
      <c r="Z513" s="103"/>
      <c r="AA513" s="103"/>
    </row>
    <row r="514" spans="1:27" ht="14.5">
      <c r="A514" s="143" t="s">
        <v>1036</v>
      </c>
      <c r="B514" s="103" t="s">
        <v>41</v>
      </c>
      <c r="C514" s="103" t="s">
        <v>3617</v>
      </c>
      <c r="D514" s="103" t="s">
        <v>140</v>
      </c>
      <c r="E514" s="103" t="s">
        <v>3659</v>
      </c>
      <c r="F514" s="80"/>
      <c r="G514" s="103"/>
      <c r="H514" s="103"/>
      <c r="I514" s="103"/>
      <c r="J514" s="103" t="s">
        <v>2357</v>
      </c>
      <c r="K514" s="80"/>
      <c r="L514" s="103"/>
      <c r="M514" s="103"/>
      <c r="N514" s="103"/>
      <c r="O514" s="103"/>
      <c r="P514" s="103"/>
      <c r="Q514" s="103"/>
      <c r="R514" s="103"/>
      <c r="S514" s="103"/>
      <c r="T514" s="103"/>
      <c r="U514" s="103"/>
      <c r="V514" s="103"/>
      <c r="W514" s="103"/>
      <c r="X514" s="103"/>
      <c r="Y514" s="103"/>
      <c r="Z514" s="103"/>
      <c r="AA514" s="103"/>
    </row>
    <row r="515" spans="1:27" ht="14.5">
      <c r="A515" s="143" t="s">
        <v>1037</v>
      </c>
      <c r="B515" s="103" t="s">
        <v>759</v>
      </c>
      <c r="C515" s="103"/>
      <c r="D515" s="103"/>
      <c r="E515" s="103"/>
      <c r="F515" s="80"/>
      <c r="G515" s="103"/>
      <c r="H515" s="103"/>
      <c r="I515" s="103"/>
      <c r="J515" s="103"/>
      <c r="K515" s="80"/>
      <c r="L515" s="103"/>
      <c r="M515" s="103"/>
      <c r="N515" s="103"/>
      <c r="O515" s="103"/>
      <c r="P515" s="103"/>
      <c r="Q515" s="103"/>
      <c r="R515" s="103"/>
      <c r="S515" s="103"/>
      <c r="T515" s="103"/>
      <c r="U515" s="103"/>
      <c r="V515" s="103"/>
      <c r="W515" s="103"/>
      <c r="X515" s="103"/>
      <c r="Y515" s="103"/>
      <c r="Z515" s="103"/>
      <c r="AA515" s="103"/>
    </row>
    <row r="516" spans="1:27" ht="14.5">
      <c r="A516" s="143" t="s">
        <v>1039</v>
      </c>
      <c r="B516" s="103" t="s">
        <v>759</v>
      </c>
      <c r="C516" s="103"/>
      <c r="D516" s="103"/>
      <c r="E516" s="103"/>
      <c r="F516" s="80"/>
      <c r="G516" s="103"/>
      <c r="H516" s="103"/>
      <c r="I516" s="103"/>
      <c r="J516" s="103"/>
      <c r="K516" s="80"/>
      <c r="L516" s="103"/>
      <c r="M516" s="103"/>
      <c r="N516" s="103"/>
      <c r="O516" s="103"/>
      <c r="P516" s="103"/>
      <c r="Q516" s="103"/>
      <c r="R516" s="103"/>
      <c r="S516" s="103"/>
      <c r="T516" s="103"/>
      <c r="U516" s="103"/>
      <c r="V516" s="103"/>
      <c r="W516" s="103"/>
      <c r="X516" s="103"/>
      <c r="Y516" s="103"/>
      <c r="Z516" s="103"/>
      <c r="AA516" s="103"/>
    </row>
    <row r="517" spans="1:27" ht="14.5">
      <c r="A517" s="143" t="s">
        <v>1041</v>
      </c>
      <c r="B517" s="103" t="s">
        <v>55</v>
      </c>
      <c r="C517" s="103" t="s">
        <v>3660</v>
      </c>
      <c r="D517" s="103" t="s">
        <v>41</v>
      </c>
      <c r="E517" s="103"/>
      <c r="F517" s="80"/>
      <c r="G517" s="103"/>
      <c r="H517" s="103"/>
      <c r="I517" s="103"/>
      <c r="J517" s="103"/>
      <c r="K517" s="80"/>
      <c r="L517" s="103"/>
      <c r="M517" s="103"/>
      <c r="N517" s="103"/>
      <c r="O517" s="103"/>
      <c r="P517" s="103"/>
      <c r="Q517" s="103"/>
      <c r="R517" s="103"/>
      <c r="S517" s="103"/>
      <c r="T517" s="103"/>
      <c r="U517" s="103"/>
      <c r="V517" s="103"/>
      <c r="W517" s="103"/>
      <c r="X517" s="103"/>
      <c r="Y517" s="103"/>
      <c r="Z517" s="103"/>
      <c r="AA517" s="103"/>
    </row>
    <row r="518" spans="1:27" ht="14.5">
      <c r="A518" s="143" t="s">
        <v>1043</v>
      </c>
      <c r="B518" s="103" t="s">
        <v>41</v>
      </c>
      <c r="C518" s="103"/>
      <c r="D518" s="103"/>
      <c r="E518" s="103"/>
      <c r="F518" s="80"/>
      <c r="G518" s="103"/>
      <c r="H518" s="103"/>
      <c r="I518" s="103"/>
      <c r="J518" s="103"/>
      <c r="K518" s="80"/>
      <c r="L518" s="103"/>
      <c r="M518" s="103"/>
      <c r="N518" s="103"/>
      <c r="O518" s="103"/>
      <c r="P518" s="103"/>
      <c r="Q518" s="103"/>
      <c r="R518" s="103"/>
      <c r="S518" s="103"/>
      <c r="T518" s="103"/>
      <c r="U518" s="103"/>
      <c r="V518" s="103"/>
      <c r="W518" s="103"/>
      <c r="X518" s="103"/>
      <c r="Y518" s="103"/>
      <c r="Z518" s="103"/>
      <c r="AA518" s="103"/>
    </row>
    <row r="519" spans="1:27" ht="14.5">
      <c r="A519" s="143" t="s">
        <v>1045</v>
      </c>
      <c r="B519" s="103" t="s">
        <v>3661</v>
      </c>
      <c r="C519" s="103" t="s">
        <v>3662</v>
      </c>
      <c r="D519" s="103" t="s">
        <v>3663</v>
      </c>
      <c r="E519" s="103"/>
      <c r="F519" s="80"/>
      <c r="G519" s="103"/>
      <c r="H519" s="103"/>
      <c r="I519" s="103"/>
      <c r="J519" s="103"/>
      <c r="K519" s="80" t="s">
        <v>3664</v>
      </c>
      <c r="L519" s="103"/>
      <c r="M519" s="103"/>
      <c r="N519" s="103"/>
      <c r="O519" s="103"/>
      <c r="P519" s="103"/>
      <c r="Q519" s="103"/>
      <c r="R519" s="103"/>
      <c r="S519" s="103"/>
      <c r="T519" s="103"/>
      <c r="U519" s="103"/>
      <c r="V519" s="103"/>
      <c r="W519" s="103"/>
      <c r="X519" s="103"/>
      <c r="Y519" s="103"/>
      <c r="Z519" s="103"/>
      <c r="AA519" s="103"/>
    </row>
    <row r="520" spans="1:27" ht="14.25" customHeight="1">
      <c r="A520" s="143" t="s">
        <v>1049</v>
      </c>
      <c r="B520" s="103" t="s">
        <v>759</v>
      </c>
      <c r="D520" s="103"/>
      <c r="E520" s="103"/>
      <c r="H520" s="103"/>
      <c r="I520" s="103"/>
      <c r="J520" s="103"/>
      <c r="N520" s="103"/>
      <c r="O520" s="103"/>
      <c r="P520" s="103"/>
      <c r="Q520" s="103"/>
      <c r="R520" s="103"/>
      <c r="S520" s="103"/>
      <c r="T520" s="103"/>
      <c r="U520" s="103"/>
      <c r="V520" s="103"/>
      <c r="W520" s="103"/>
      <c r="X520" s="103"/>
      <c r="Y520" s="103"/>
      <c r="Z520" s="103"/>
      <c r="AA520" s="103"/>
    </row>
    <row r="521" spans="1:27" ht="14.25" customHeight="1">
      <c r="A521" s="143" t="s">
        <v>1051</v>
      </c>
      <c r="B521" s="103" t="s">
        <v>759</v>
      </c>
      <c r="D521" s="103"/>
      <c r="E521" s="103"/>
      <c r="H521" s="103"/>
      <c r="I521" s="103"/>
      <c r="J521" s="103"/>
      <c r="N521" s="103"/>
      <c r="O521" s="103"/>
      <c r="P521" s="103"/>
      <c r="Q521" s="103"/>
      <c r="R521" s="103"/>
      <c r="S521" s="103"/>
      <c r="T521" s="103"/>
      <c r="U521" s="103"/>
      <c r="V521" s="103"/>
      <c r="W521" s="103"/>
      <c r="X521" s="103"/>
      <c r="Y521" s="103"/>
      <c r="Z521" s="103"/>
      <c r="AA521" s="103"/>
    </row>
    <row r="522" spans="1:27" ht="14.25" customHeight="1">
      <c r="A522" s="143" t="s">
        <v>1052</v>
      </c>
      <c r="B522" s="103" t="s">
        <v>41</v>
      </c>
      <c r="D522" s="103"/>
      <c r="E522" s="103"/>
      <c r="H522" s="103"/>
      <c r="I522" s="103"/>
      <c r="J522" s="103"/>
      <c r="N522" s="103"/>
      <c r="O522" s="103"/>
      <c r="P522" s="103"/>
      <c r="Q522" s="103"/>
      <c r="R522" s="103"/>
      <c r="S522" s="103"/>
      <c r="T522" s="103"/>
      <c r="U522" s="103"/>
      <c r="V522" s="103"/>
      <c r="W522" s="103"/>
      <c r="X522" s="103"/>
      <c r="Y522" s="103"/>
      <c r="Z522" s="103"/>
      <c r="AA522" s="103"/>
    </row>
    <row r="523" spans="1:27" ht="14.25" customHeight="1">
      <c r="A523" s="143" t="s">
        <v>1056</v>
      </c>
      <c r="B523" s="103" t="s">
        <v>3665</v>
      </c>
      <c r="D523" s="103"/>
      <c r="E523" s="103"/>
      <c r="H523" s="103"/>
      <c r="I523" s="103"/>
      <c r="J523" s="103"/>
      <c r="N523" s="103"/>
      <c r="O523" s="103"/>
      <c r="P523" s="103"/>
      <c r="Q523" s="103"/>
      <c r="R523" s="103"/>
      <c r="S523" s="103"/>
      <c r="T523" s="103"/>
      <c r="U523" s="103"/>
      <c r="V523" s="103"/>
      <c r="W523" s="103"/>
      <c r="X523" s="103"/>
      <c r="Y523" s="103"/>
      <c r="Z523" s="103"/>
      <c r="AA523" s="103"/>
    </row>
    <row r="524" spans="1:27" ht="14.25" customHeight="1">
      <c r="A524" s="143" t="s">
        <v>1060</v>
      </c>
      <c r="B524" s="103" t="s">
        <v>3666</v>
      </c>
      <c r="D524" s="103"/>
      <c r="E524" s="103"/>
      <c r="H524" s="103"/>
      <c r="I524" s="103"/>
      <c r="J524" s="103" t="s">
        <v>3667</v>
      </c>
      <c r="K524" s="80" t="s">
        <v>3667</v>
      </c>
      <c r="N524" s="103"/>
      <c r="O524" s="103"/>
      <c r="P524" s="103"/>
      <c r="Q524" s="103"/>
      <c r="R524" s="103"/>
      <c r="S524" s="103"/>
      <c r="T524" s="103"/>
      <c r="U524" s="103"/>
      <c r="V524" s="103"/>
      <c r="W524" s="103"/>
      <c r="X524" s="103"/>
      <c r="Y524" s="103"/>
      <c r="Z524" s="103"/>
      <c r="AA524" s="103"/>
    </row>
    <row r="525" spans="1:27" ht="14.25" customHeight="1">
      <c r="A525" s="143" t="s">
        <v>1064</v>
      </c>
      <c r="B525" s="103" t="s">
        <v>2821</v>
      </c>
      <c r="D525" s="103"/>
      <c r="E525" s="103"/>
      <c r="H525" s="103"/>
      <c r="I525" s="103"/>
      <c r="J525" s="103"/>
      <c r="K525" s="80"/>
      <c r="N525" s="103"/>
      <c r="O525" s="103"/>
      <c r="P525" s="103"/>
      <c r="Q525" s="103"/>
      <c r="R525" s="103"/>
      <c r="S525" s="103"/>
      <c r="T525" s="103"/>
      <c r="U525" s="103"/>
      <c r="V525" s="103"/>
      <c r="W525" s="103"/>
      <c r="X525" s="103"/>
      <c r="Y525" s="103"/>
      <c r="Z525" s="103"/>
      <c r="AA525" s="103"/>
    </row>
    <row r="526" spans="1:27" ht="14.25" customHeight="1">
      <c r="A526" s="143" t="s">
        <v>1067</v>
      </c>
      <c r="B526" s="103" t="s">
        <v>759</v>
      </c>
      <c r="D526" s="103"/>
      <c r="E526" s="103"/>
      <c r="H526" s="103"/>
      <c r="I526" s="103"/>
      <c r="J526" s="103"/>
      <c r="K526" s="80"/>
      <c r="N526" s="103"/>
      <c r="O526" s="103"/>
      <c r="P526" s="103"/>
      <c r="Q526" s="103"/>
      <c r="R526" s="103"/>
      <c r="S526" s="103"/>
      <c r="T526" s="103"/>
      <c r="U526" s="103"/>
      <c r="V526" s="103"/>
      <c r="W526" s="103"/>
      <c r="X526" s="103"/>
      <c r="Y526" s="103"/>
      <c r="Z526" s="103"/>
      <c r="AA526" s="103"/>
    </row>
    <row r="527" spans="1:27" ht="14.25" customHeight="1">
      <c r="A527" s="143" t="s">
        <v>1072</v>
      </c>
      <c r="B527" s="103" t="s">
        <v>3668</v>
      </c>
      <c r="C527" s="80" t="s">
        <v>2698</v>
      </c>
      <c r="D527" s="103" t="s">
        <v>41</v>
      </c>
      <c r="E527" s="103" t="s">
        <v>3556</v>
      </c>
      <c r="H527" s="103"/>
      <c r="I527" s="103"/>
      <c r="J527" s="103" t="s">
        <v>1960</v>
      </c>
      <c r="K527" s="80"/>
      <c r="N527" s="103"/>
      <c r="O527" s="103"/>
      <c r="P527" s="103"/>
      <c r="Q527" s="103"/>
      <c r="R527" s="103"/>
      <c r="S527" s="103"/>
      <c r="T527" s="103"/>
      <c r="U527" s="103"/>
      <c r="V527" s="103"/>
      <c r="W527" s="103"/>
      <c r="X527" s="103"/>
      <c r="Y527" s="103"/>
      <c r="Z527" s="103"/>
      <c r="AA527" s="103"/>
    </row>
    <row r="528" spans="1:27" ht="14.25" customHeight="1">
      <c r="A528" s="143" t="s">
        <v>1074</v>
      </c>
      <c r="B528" s="103" t="s">
        <v>759</v>
      </c>
      <c r="C528" s="80"/>
      <c r="D528" s="103"/>
      <c r="E528" s="103"/>
      <c r="H528" s="103"/>
      <c r="I528" s="103"/>
      <c r="J528" s="103"/>
      <c r="K528" s="80"/>
      <c r="N528" s="103"/>
      <c r="O528" s="103"/>
      <c r="P528" s="103"/>
      <c r="Q528" s="103"/>
      <c r="R528" s="103"/>
      <c r="S528" s="103"/>
      <c r="T528" s="103"/>
      <c r="U528" s="103"/>
      <c r="V528" s="103"/>
      <c r="W528" s="103"/>
      <c r="X528" s="103"/>
      <c r="Y528" s="103"/>
      <c r="Z528" s="103"/>
      <c r="AA528" s="103"/>
    </row>
    <row r="529" spans="1:27" ht="14.25" customHeight="1">
      <c r="A529" s="143" t="s">
        <v>1077</v>
      </c>
      <c r="B529" s="103" t="s">
        <v>3669</v>
      </c>
      <c r="C529" s="80" t="s">
        <v>3670</v>
      </c>
      <c r="D529" s="103" t="s">
        <v>3669</v>
      </c>
      <c r="E529" s="103" t="s">
        <v>3569</v>
      </c>
      <c r="H529" s="103"/>
      <c r="I529" s="103"/>
      <c r="J529" s="103"/>
      <c r="K529" s="80"/>
      <c r="N529" s="103"/>
      <c r="O529" s="103"/>
      <c r="P529" s="103"/>
      <c r="Q529" s="103"/>
      <c r="R529" s="103"/>
      <c r="S529" s="103"/>
      <c r="T529" s="103"/>
      <c r="U529" s="103"/>
      <c r="V529" s="103"/>
      <c r="W529" s="103"/>
      <c r="X529" s="103"/>
      <c r="Y529" s="103"/>
      <c r="Z529" s="103"/>
      <c r="AA529" s="103"/>
    </row>
    <row r="530" spans="1:27" ht="14.25" customHeight="1">
      <c r="A530" s="143" t="s">
        <v>1079</v>
      </c>
      <c r="B530" s="103"/>
      <c r="D530" s="103"/>
      <c r="E530" s="103"/>
      <c r="H530" s="103"/>
      <c r="I530" s="103"/>
      <c r="J530" s="103"/>
      <c r="N530" s="103"/>
      <c r="O530" s="103"/>
      <c r="P530" s="103"/>
      <c r="Q530" s="103"/>
      <c r="R530" s="103"/>
      <c r="S530" s="103"/>
      <c r="T530" s="103"/>
      <c r="U530" s="103"/>
      <c r="V530" s="103"/>
      <c r="W530" s="103"/>
      <c r="X530" s="103"/>
      <c r="Y530" s="103"/>
      <c r="Z530" s="103"/>
      <c r="AA530" s="103"/>
    </row>
    <row r="531" spans="1:27" ht="14.25" customHeight="1">
      <c r="A531" s="143" t="s">
        <v>405</v>
      </c>
      <c r="B531" s="103" t="s">
        <v>759</v>
      </c>
      <c r="D531" s="103"/>
      <c r="E531" s="103"/>
      <c r="H531" s="103"/>
      <c r="I531" s="103"/>
      <c r="J531" s="103"/>
      <c r="N531" s="103"/>
      <c r="O531" s="103"/>
      <c r="P531" s="103"/>
      <c r="Q531" s="103"/>
      <c r="R531" s="103"/>
      <c r="S531" s="103"/>
      <c r="T531" s="103"/>
      <c r="U531" s="103"/>
      <c r="V531" s="103"/>
      <c r="W531" s="103"/>
      <c r="X531" s="103"/>
      <c r="Y531" s="103"/>
      <c r="Z531" s="103"/>
      <c r="AA531" s="103"/>
    </row>
    <row r="532" spans="1:27" ht="14.25" customHeight="1">
      <c r="A532" s="143" t="s">
        <v>1082</v>
      </c>
      <c r="B532" s="103" t="s">
        <v>3577</v>
      </c>
      <c r="C532" s="80" t="s">
        <v>2698</v>
      </c>
      <c r="D532" s="103"/>
      <c r="E532" s="103"/>
      <c r="H532" s="103"/>
      <c r="I532" s="103"/>
      <c r="J532" s="103"/>
      <c r="N532" s="103"/>
      <c r="O532" s="103"/>
      <c r="P532" s="103"/>
      <c r="Q532" s="103"/>
      <c r="R532" s="103"/>
      <c r="S532" s="103"/>
      <c r="T532" s="103"/>
      <c r="U532" s="103"/>
      <c r="V532" s="103"/>
      <c r="W532" s="103"/>
      <c r="X532" s="103"/>
      <c r="Y532" s="103"/>
      <c r="Z532" s="103"/>
      <c r="AA532" s="103"/>
    </row>
    <row r="533" spans="1:27" ht="14.25" customHeight="1">
      <c r="A533" s="143" t="s">
        <v>1084</v>
      </c>
      <c r="B533" s="103" t="s">
        <v>759</v>
      </c>
      <c r="C533" s="80"/>
      <c r="D533" s="103"/>
      <c r="E533" s="103"/>
      <c r="H533" s="103"/>
      <c r="I533" s="103"/>
      <c r="J533" s="103"/>
      <c r="N533" s="103"/>
      <c r="O533" s="103"/>
      <c r="P533" s="103"/>
      <c r="Q533" s="103"/>
      <c r="R533" s="103"/>
      <c r="S533" s="103"/>
      <c r="T533" s="103"/>
      <c r="U533" s="103"/>
      <c r="V533" s="103"/>
      <c r="W533" s="103"/>
      <c r="X533" s="103"/>
      <c r="Y533" s="103"/>
      <c r="Z533" s="103"/>
      <c r="AA533" s="103"/>
    </row>
    <row r="534" spans="1:27" ht="14.25" customHeight="1">
      <c r="A534" s="143" t="s">
        <v>1086</v>
      </c>
      <c r="B534" s="103" t="s">
        <v>759</v>
      </c>
      <c r="D534" s="103"/>
      <c r="E534" s="103"/>
      <c r="F534" s="80"/>
      <c r="H534" s="103"/>
      <c r="I534" s="103"/>
      <c r="J534" s="103"/>
      <c r="N534" s="103"/>
      <c r="O534" s="103"/>
      <c r="P534" s="103"/>
      <c r="Q534" s="103"/>
      <c r="R534" s="103"/>
      <c r="S534" s="103"/>
      <c r="T534" s="103"/>
      <c r="U534" s="103"/>
      <c r="V534" s="103"/>
      <c r="W534" s="103"/>
      <c r="X534" s="103"/>
      <c r="Y534" s="103"/>
      <c r="Z534" s="103"/>
      <c r="AA534" s="103"/>
    </row>
    <row r="535" spans="1:27" ht="15.75" customHeight="1">
      <c r="A535" s="40" t="s">
        <v>1088</v>
      </c>
      <c r="B535" s="103" t="s">
        <v>55</v>
      </c>
      <c r="C535" s="80" t="s">
        <v>3671</v>
      </c>
      <c r="D535" s="80" t="s">
        <v>55</v>
      </c>
      <c r="E535" s="80" t="s">
        <v>3556</v>
      </c>
      <c r="F535" s="80" t="s">
        <v>3672</v>
      </c>
      <c r="G535" s="80" t="s">
        <v>3672</v>
      </c>
      <c r="H535" s="80" t="s">
        <v>3673</v>
      </c>
      <c r="M535" s="80" t="s">
        <v>3674</v>
      </c>
    </row>
    <row r="536" spans="1:27" ht="15.75" customHeight="1">
      <c r="A536" s="40" t="s">
        <v>1090</v>
      </c>
      <c r="F536" s="80" t="s">
        <v>3675</v>
      </c>
    </row>
    <row r="537" spans="1:27" ht="15.75" customHeight="1">
      <c r="A537" s="40" t="s">
        <v>1096</v>
      </c>
      <c r="B537" s="103" t="s">
        <v>3577</v>
      </c>
    </row>
    <row r="538" spans="1:27" ht="15.75" customHeight="1">
      <c r="A538" s="40" t="s">
        <v>416</v>
      </c>
      <c r="B538" s="103" t="s">
        <v>41</v>
      </c>
      <c r="C538" s="80" t="s">
        <v>3617</v>
      </c>
      <c r="D538" s="80" t="s">
        <v>41</v>
      </c>
      <c r="E538" s="80" t="s">
        <v>3586</v>
      </c>
    </row>
    <row r="539" spans="1:27" ht="15.75" customHeight="1">
      <c r="A539" s="40" t="s">
        <v>1100</v>
      </c>
      <c r="B539" s="103"/>
      <c r="C539" s="80"/>
      <c r="D539" s="80"/>
      <c r="E539" s="80"/>
      <c r="M539" s="80" t="s">
        <v>3676</v>
      </c>
    </row>
    <row r="540" spans="1:27" ht="15.75" customHeight="1">
      <c r="A540" s="40" t="s">
        <v>900</v>
      </c>
      <c r="B540" s="103" t="s">
        <v>759</v>
      </c>
      <c r="C540" s="80"/>
      <c r="D540" s="80"/>
      <c r="E540" s="80"/>
      <c r="M540" s="80"/>
    </row>
    <row r="541" spans="1:27" ht="15.75" customHeight="1">
      <c r="A541" s="40" t="s">
        <v>1107</v>
      </c>
      <c r="B541" s="103" t="s">
        <v>3577</v>
      </c>
    </row>
    <row r="542" spans="1:27" ht="15.75" customHeight="1">
      <c r="A542" s="40" t="s">
        <v>1110</v>
      </c>
      <c r="B542" s="103" t="s">
        <v>3577</v>
      </c>
    </row>
    <row r="543" spans="1:27" ht="15.75" customHeight="1">
      <c r="A543" s="40" t="s">
        <v>40</v>
      </c>
      <c r="B543" s="103" t="s">
        <v>3577</v>
      </c>
      <c r="G543" s="80" t="s">
        <v>3677</v>
      </c>
      <c r="J543" s="80" t="s">
        <v>3678</v>
      </c>
      <c r="K543" s="80" t="s">
        <v>1960</v>
      </c>
    </row>
    <row r="544" spans="1:27" ht="15.75" customHeight="1">
      <c r="A544" s="40" t="s">
        <v>282</v>
      </c>
      <c r="B544" s="103" t="s">
        <v>759</v>
      </c>
    </row>
    <row r="545" spans="1:13" ht="15.75" customHeight="1">
      <c r="A545" s="40" t="s">
        <v>1116</v>
      </c>
      <c r="B545" s="103" t="s">
        <v>759</v>
      </c>
    </row>
    <row r="546" spans="1:13" ht="15.75" customHeight="1">
      <c r="A546" s="40" t="s">
        <v>1119</v>
      </c>
      <c r="B546" s="103" t="s">
        <v>759</v>
      </c>
    </row>
    <row r="547" spans="1:13" ht="15.75" customHeight="1">
      <c r="A547" s="40" t="s">
        <v>1122</v>
      </c>
      <c r="B547" s="103" t="s">
        <v>759</v>
      </c>
    </row>
    <row r="548" spans="1:13" ht="15.75" customHeight="1">
      <c r="A548" s="40" t="s">
        <v>1125</v>
      </c>
      <c r="B548" s="103" t="s">
        <v>759</v>
      </c>
    </row>
    <row r="549" spans="1:13" ht="15.75" customHeight="1">
      <c r="A549" s="40" t="s">
        <v>1130</v>
      </c>
      <c r="B549" s="103"/>
      <c r="F549" t="s">
        <v>3679</v>
      </c>
      <c r="G549" t="s">
        <v>66</v>
      </c>
      <c r="M549" t="s">
        <v>3680</v>
      </c>
    </row>
    <row r="550" spans="1:13" ht="15.75" customHeight="1">
      <c r="A550" s="40" t="s">
        <v>1132</v>
      </c>
      <c r="B550" s="103" t="s">
        <v>759</v>
      </c>
    </row>
    <row r="551" spans="1:13" ht="15.75" customHeight="1">
      <c r="A551" s="40" t="s">
        <v>1136</v>
      </c>
      <c r="B551" s="103" t="s">
        <v>759</v>
      </c>
    </row>
    <row r="552" spans="1:13" ht="15.75" customHeight="1">
      <c r="A552" s="40" t="s">
        <v>1140</v>
      </c>
      <c r="B552" s="103" t="s">
        <v>759</v>
      </c>
    </row>
    <row r="553" spans="1:13" ht="15.75" customHeight="1">
      <c r="A553" s="40" t="s">
        <v>1143</v>
      </c>
      <c r="B553" s="103" t="s">
        <v>759</v>
      </c>
    </row>
    <row r="554" spans="1:13" ht="15.75" customHeight="1">
      <c r="A554" s="40" t="s">
        <v>1145</v>
      </c>
      <c r="B554" s="103" t="s">
        <v>41</v>
      </c>
      <c r="C554" s="80" t="s">
        <v>3591</v>
      </c>
      <c r="D554" s="80" t="s">
        <v>41</v>
      </c>
      <c r="E554" s="80" t="s">
        <v>3617</v>
      </c>
    </row>
    <row r="555" spans="1:13" ht="15.75" customHeight="1">
      <c r="A555" s="40" t="s">
        <v>1147</v>
      </c>
      <c r="B555" s="41" t="s">
        <v>759</v>
      </c>
      <c r="C555" s="80"/>
      <c r="D555" s="80"/>
      <c r="E555" s="80"/>
    </row>
    <row r="556" spans="1:13" ht="15.75" customHeight="1">
      <c r="A556" s="40" t="s">
        <v>1150</v>
      </c>
      <c r="B556" s="41" t="s">
        <v>759</v>
      </c>
      <c r="C556" s="80"/>
      <c r="D556" s="80"/>
      <c r="E556" s="80"/>
    </row>
    <row r="557" spans="1:13" ht="15.75" customHeight="1">
      <c r="A557" s="40" t="s">
        <v>1155</v>
      </c>
      <c r="B557" s="41" t="s">
        <v>759</v>
      </c>
      <c r="C557" s="80"/>
      <c r="D557" s="80"/>
      <c r="E557" s="80"/>
    </row>
    <row r="558" spans="1:13" ht="15.75" customHeight="1">
      <c r="A558" s="40" t="s">
        <v>1157</v>
      </c>
      <c r="B558" s="103" t="s">
        <v>3681</v>
      </c>
      <c r="C558" s="80" t="s">
        <v>2698</v>
      </c>
      <c r="D558" s="80" t="s">
        <v>3682</v>
      </c>
      <c r="E558" s="80" t="s">
        <v>3683</v>
      </c>
      <c r="J558" s="80" t="s">
        <v>2357</v>
      </c>
      <c r="K558" s="80" t="s">
        <v>3684</v>
      </c>
    </row>
    <row r="559" spans="1:13" ht="15.75" customHeight="1">
      <c r="A559" s="40" t="s">
        <v>1159</v>
      </c>
      <c r="B559" s="103" t="s">
        <v>3577</v>
      </c>
    </row>
    <row r="560" spans="1:13" ht="15.75" customHeight="1">
      <c r="A560" s="40" t="s">
        <v>1161</v>
      </c>
      <c r="B560" s="103" t="s">
        <v>759</v>
      </c>
      <c r="K560" s="80" t="s">
        <v>3685</v>
      </c>
    </row>
    <row r="561" spans="1:13" ht="15.75" customHeight="1">
      <c r="A561" s="40" t="s">
        <v>1166</v>
      </c>
      <c r="B561" s="103" t="s">
        <v>3686</v>
      </c>
      <c r="C561" s="80" t="s">
        <v>3687</v>
      </c>
    </row>
    <row r="562" spans="1:13" ht="15.75" customHeight="1">
      <c r="A562" s="40" t="s">
        <v>1169</v>
      </c>
      <c r="B562" s="103" t="s">
        <v>759</v>
      </c>
    </row>
    <row r="563" spans="1:13" ht="15.75" customHeight="1">
      <c r="A563" s="40" t="s">
        <v>1170</v>
      </c>
      <c r="B563" s="103" t="s">
        <v>759</v>
      </c>
    </row>
    <row r="564" spans="1:13" ht="15.75" customHeight="1">
      <c r="A564" s="40" t="s">
        <v>1174</v>
      </c>
      <c r="B564" s="103" t="s">
        <v>248</v>
      </c>
      <c r="C564" s="80" t="s">
        <v>3417</v>
      </c>
    </row>
    <row r="565" spans="1:13" ht="15.75" customHeight="1">
      <c r="A565" s="40" t="s">
        <v>1177</v>
      </c>
      <c r="B565" s="41" t="s">
        <v>3688</v>
      </c>
      <c r="C565" s="80" t="s">
        <v>3689</v>
      </c>
      <c r="D565" s="80"/>
      <c r="E565" s="80"/>
    </row>
    <row r="566" spans="1:13" ht="15.75" customHeight="1">
      <c r="A566" s="40" t="s">
        <v>1180</v>
      </c>
      <c r="B566" s="41" t="s">
        <v>759</v>
      </c>
      <c r="C566" s="80"/>
      <c r="D566" s="80"/>
      <c r="E566" s="80"/>
    </row>
    <row r="567" spans="1:13" ht="15.75" customHeight="1">
      <c r="A567" s="40" t="s">
        <v>1184</v>
      </c>
      <c r="B567" s="41" t="s">
        <v>759</v>
      </c>
      <c r="C567" s="80"/>
      <c r="D567" s="80"/>
      <c r="E567" s="80"/>
    </row>
    <row r="568" spans="1:13" ht="15.75" customHeight="1">
      <c r="A568" s="40" t="s">
        <v>1188</v>
      </c>
      <c r="B568" s="41" t="s">
        <v>759</v>
      </c>
      <c r="C568" s="80"/>
      <c r="D568" s="80"/>
      <c r="E568" s="80"/>
    </row>
    <row r="569" spans="1:13" ht="15.75" customHeight="1">
      <c r="A569" s="40" t="s">
        <v>1190</v>
      </c>
      <c r="B569" s="41"/>
      <c r="C569" s="80"/>
      <c r="D569" s="80"/>
      <c r="E569" s="80"/>
      <c r="M569" s="80" t="s">
        <v>3690</v>
      </c>
    </row>
    <row r="570" spans="1:13" ht="15.75" customHeight="1">
      <c r="A570" s="40" t="s">
        <v>85</v>
      </c>
      <c r="B570" s="41" t="s">
        <v>3577</v>
      </c>
      <c r="C570" s="80" t="s">
        <v>3417</v>
      </c>
      <c r="D570" s="41" t="s">
        <v>3577</v>
      </c>
      <c r="E570" s="80" t="s">
        <v>3691</v>
      </c>
      <c r="M570" s="80"/>
    </row>
    <row r="571" spans="1:13" ht="15.75" customHeight="1">
      <c r="A571" s="40" t="s">
        <v>1195</v>
      </c>
      <c r="B571" s="41"/>
      <c r="C571" s="80"/>
      <c r="D571" s="41"/>
      <c r="E571" s="80"/>
      <c r="F571" s="80" t="s">
        <v>3692</v>
      </c>
      <c r="G571" s="80" t="s">
        <v>3692</v>
      </c>
      <c r="M571" s="80"/>
    </row>
    <row r="572" spans="1:13" ht="15.75" customHeight="1">
      <c r="A572" s="40" t="s">
        <v>1197</v>
      </c>
      <c r="B572" s="41" t="s">
        <v>759</v>
      </c>
      <c r="C572" s="80"/>
      <c r="D572" s="41"/>
      <c r="E572" s="80"/>
      <c r="F572" s="80"/>
      <c r="G572" s="80"/>
      <c r="M572" s="80"/>
    </row>
    <row r="573" spans="1:13" ht="15.75" customHeight="1">
      <c r="A573" s="40" t="s">
        <v>1202</v>
      </c>
      <c r="B573" s="41" t="s">
        <v>41</v>
      </c>
      <c r="C573" s="80" t="s">
        <v>3693</v>
      </c>
      <c r="D573" s="41" t="s">
        <v>55</v>
      </c>
      <c r="E573" s="80" t="s">
        <v>3694</v>
      </c>
      <c r="F573" s="80"/>
      <c r="G573" s="80"/>
      <c r="M573" s="80"/>
    </row>
    <row r="574" spans="1:13" ht="15.75" customHeight="1">
      <c r="A574" s="40" t="s">
        <v>1204</v>
      </c>
      <c r="B574" s="41" t="s">
        <v>759</v>
      </c>
      <c r="C574" s="80"/>
      <c r="D574" s="41"/>
      <c r="E574" s="80"/>
      <c r="F574" s="80"/>
      <c r="G574" s="80"/>
      <c r="M574" s="80"/>
    </row>
    <row r="575" spans="1:13" ht="15.75" customHeight="1">
      <c r="A575" s="40" t="s">
        <v>1207</v>
      </c>
      <c r="B575" s="41" t="s">
        <v>3577</v>
      </c>
      <c r="C575" s="80"/>
      <c r="D575" s="41"/>
      <c r="E575" s="80"/>
      <c r="F575" s="80"/>
      <c r="G575" s="80"/>
      <c r="K575" s="80" t="s">
        <v>3695</v>
      </c>
      <c r="M575" s="80"/>
    </row>
    <row r="576" spans="1:13" ht="15.75" customHeight="1">
      <c r="A576" s="40" t="s">
        <v>1212</v>
      </c>
      <c r="B576" s="41" t="s">
        <v>54</v>
      </c>
      <c r="C576" s="80"/>
      <c r="D576" s="41"/>
      <c r="E576" s="80"/>
      <c r="F576" s="80"/>
      <c r="G576" s="80"/>
      <c r="K576" s="80"/>
      <c r="M576" s="80"/>
    </row>
    <row r="577" spans="1:13" ht="15.75" customHeight="1">
      <c r="A577" s="40" t="s">
        <v>1214</v>
      </c>
      <c r="B577" s="41" t="s">
        <v>759</v>
      </c>
      <c r="C577" s="80"/>
      <c r="D577" s="41"/>
      <c r="E577" s="80"/>
      <c r="F577" s="80"/>
      <c r="G577" s="80"/>
      <c r="K577" s="80"/>
      <c r="M577" s="80"/>
    </row>
    <row r="578" spans="1:13" ht="15.75" customHeight="1">
      <c r="A578" s="40" t="s">
        <v>1217</v>
      </c>
      <c r="B578" s="41" t="s">
        <v>759</v>
      </c>
      <c r="C578" s="80"/>
      <c r="D578" s="41"/>
      <c r="E578" s="80"/>
      <c r="F578" s="80"/>
      <c r="G578" s="80"/>
      <c r="K578" s="80"/>
      <c r="M578" s="80"/>
    </row>
    <row r="579" spans="1:13" ht="15.75" customHeight="1">
      <c r="A579" s="40" t="s">
        <v>1221</v>
      </c>
      <c r="B579" s="41" t="s">
        <v>41</v>
      </c>
      <c r="C579" s="80" t="s">
        <v>3696</v>
      </c>
      <c r="D579" s="41" t="s">
        <v>3697</v>
      </c>
      <c r="E579" s="80" t="s">
        <v>3698</v>
      </c>
      <c r="F579" s="80"/>
      <c r="G579" s="80"/>
      <c r="K579" s="80" t="s">
        <v>3699</v>
      </c>
      <c r="M579" s="80"/>
    </row>
    <row r="580" spans="1:13" ht="15.75" customHeight="1">
      <c r="A580" s="40" t="s">
        <v>1224</v>
      </c>
      <c r="B580" s="41" t="s">
        <v>759</v>
      </c>
      <c r="C580" s="80"/>
      <c r="D580" s="41"/>
      <c r="E580" s="80"/>
      <c r="F580" s="80"/>
      <c r="G580" s="80"/>
      <c r="K580" s="80"/>
      <c r="M580" s="80"/>
    </row>
    <row r="581" spans="1:13" ht="15.75" customHeight="1">
      <c r="A581" s="40" t="s">
        <v>574</v>
      </c>
      <c r="B581" s="41" t="s">
        <v>759</v>
      </c>
      <c r="C581" s="80"/>
      <c r="D581" s="41"/>
      <c r="E581" s="80"/>
      <c r="F581" s="80"/>
      <c r="G581" s="80"/>
      <c r="K581" s="80"/>
      <c r="M581" s="80"/>
    </row>
    <row r="582" spans="1:13" ht="15.75" customHeight="1">
      <c r="A582" s="40" t="s">
        <v>1226</v>
      </c>
      <c r="B582" s="41" t="s">
        <v>41</v>
      </c>
      <c r="C582" s="80"/>
      <c r="D582" s="41"/>
      <c r="E582" s="80"/>
      <c r="F582" s="80"/>
      <c r="G582" s="80"/>
      <c r="K582" s="80"/>
      <c r="M582" s="80"/>
    </row>
    <row r="583" spans="1:13" ht="15.75" customHeight="1">
      <c r="A583" s="40" t="s">
        <v>1231</v>
      </c>
      <c r="B583" s="41" t="s">
        <v>41</v>
      </c>
      <c r="C583" s="80"/>
      <c r="D583" s="41"/>
      <c r="E583" s="80"/>
      <c r="F583" s="80"/>
      <c r="G583" s="80"/>
      <c r="K583" s="80"/>
      <c r="M583" s="80"/>
    </row>
    <row r="584" spans="1:13" ht="15.75" customHeight="1">
      <c r="A584" s="40" t="s">
        <v>1233</v>
      </c>
      <c r="B584" s="41" t="s">
        <v>759</v>
      </c>
      <c r="C584" s="80"/>
      <c r="D584" s="41"/>
      <c r="E584" s="80"/>
      <c r="F584" s="80"/>
      <c r="G584" s="80"/>
      <c r="K584" s="80"/>
      <c r="M584" s="80"/>
    </row>
    <row r="585" spans="1:13" ht="15.75" customHeight="1">
      <c r="A585" s="40" t="s">
        <v>1237</v>
      </c>
      <c r="B585" s="41" t="s">
        <v>41</v>
      </c>
      <c r="C585" s="80"/>
      <c r="D585" s="41"/>
      <c r="E585" s="80"/>
      <c r="F585" s="80"/>
      <c r="G585" s="80"/>
      <c r="K585" s="80"/>
      <c r="M585" s="80"/>
    </row>
    <row r="586" spans="1:13" ht="15.75" customHeight="1">
      <c r="A586" s="40" t="s">
        <v>1239</v>
      </c>
      <c r="B586" s="41" t="s">
        <v>759</v>
      </c>
      <c r="C586" s="80"/>
      <c r="D586" s="41"/>
      <c r="E586" s="80"/>
      <c r="F586" s="80"/>
      <c r="G586" s="80"/>
      <c r="K586" s="80"/>
      <c r="M586" s="80"/>
    </row>
    <row r="587" spans="1:13" ht="15.75" customHeight="1">
      <c r="A587" s="40" t="s">
        <v>1241</v>
      </c>
      <c r="B587" s="41" t="s">
        <v>41</v>
      </c>
      <c r="C587" s="80"/>
      <c r="D587" s="41"/>
      <c r="E587" s="80"/>
      <c r="F587" s="80"/>
      <c r="G587" s="80"/>
      <c r="K587" s="80"/>
      <c r="M587" s="80"/>
    </row>
    <row r="588" spans="1:13" ht="15.75" customHeight="1">
      <c r="A588" s="40" t="s">
        <v>1244</v>
      </c>
      <c r="B588" s="41" t="s">
        <v>3700</v>
      </c>
      <c r="C588" s="80"/>
      <c r="D588" s="41"/>
      <c r="E588" s="80"/>
      <c r="F588" s="80"/>
      <c r="G588" s="80"/>
      <c r="K588" s="80"/>
      <c r="M588" s="80"/>
    </row>
    <row r="589" spans="1:13" ht="15.75" customHeight="1">
      <c r="A589" s="40" t="s">
        <v>1145</v>
      </c>
      <c r="B589" s="41" t="s">
        <v>41</v>
      </c>
      <c r="C589" s="80"/>
      <c r="D589" s="41" t="s">
        <v>41</v>
      </c>
      <c r="E589" s="80"/>
      <c r="F589" s="80"/>
      <c r="G589" s="80"/>
      <c r="K589" s="80"/>
      <c r="M589" s="80"/>
    </row>
    <row r="590" spans="1:13" ht="15.75" customHeight="1">
      <c r="A590" s="40" t="s">
        <v>1249</v>
      </c>
      <c r="B590" s="41" t="s">
        <v>41</v>
      </c>
      <c r="C590" s="80"/>
      <c r="D590" s="41"/>
      <c r="E590" s="80"/>
      <c r="F590" s="80"/>
      <c r="G590" s="80"/>
      <c r="K590" s="80"/>
      <c r="M590" s="80"/>
    </row>
    <row r="591" spans="1:13" ht="15.75" customHeight="1">
      <c r="A591" s="40" t="s">
        <v>1250</v>
      </c>
      <c r="B591" s="41" t="s">
        <v>55</v>
      </c>
      <c r="C591" s="80"/>
      <c r="D591" s="41"/>
      <c r="E591" s="80"/>
      <c r="F591" s="80"/>
      <c r="G591" s="80"/>
      <c r="K591" s="80"/>
      <c r="L591" s="80" t="s">
        <v>3701</v>
      </c>
      <c r="M591" s="80" t="s">
        <v>3702</v>
      </c>
    </row>
    <row r="592" spans="1:13" ht="15.75" customHeight="1">
      <c r="A592" s="40" t="s">
        <v>1252</v>
      </c>
      <c r="B592" s="41" t="s">
        <v>41</v>
      </c>
      <c r="C592" s="80" t="s">
        <v>3556</v>
      </c>
      <c r="D592" s="41" t="s">
        <v>41</v>
      </c>
      <c r="E592" s="80" t="s">
        <v>3703</v>
      </c>
      <c r="F592" s="80"/>
      <c r="G592" s="80"/>
      <c r="K592" s="80" t="s">
        <v>3704</v>
      </c>
      <c r="L592" s="80"/>
      <c r="M592" s="80"/>
    </row>
    <row r="593" spans="1:13" ht="15.75" customHeight="1">
      <c r="A593" s="40" t="s">
        <v>1253</v>
      </c>
      <c r="B593" s="41" t="s">
        <v>759</v>
      </c>
      <c r="C593" s="80"/>
      <c r="D593" s="41"/>
      <c r="E593" s="80"/>
      <c r="F593" s="80"/>
      <c r="G593" s="80"/>
      <c r="K593" s="80"/>
      <c r="L593" s="80"/>
      <c r="M593" s="80"/>
    </row>
    <row r="595" spans="1:13" ht="15.75" customHeight="1">
      <c r="A595" s="40" t="s">
        <v>1257</v>
      </c>
      <c r="B595" s="41" t="s">
        <v>759</v>
      </c>
      <c r="C595" s="80"/>
      <c r="D595" s="41"/>
      <c r="E595" s="80"/>
      <c r="F595" s="80"/>
      <c r="G595" s="80"/>
      <c r="K595" s="80"/>
      <c r="L595" s="80"/>
      <c r="M595" s="80"/>
    </row>
    <row r="596" spans="1:13" ht="15.75" customHeight="1">
      <c r="A596" s="40" t="s">
        <v>1259</v>
      </c>
      <c r="B596" s="41" t="s">
        <v>759</v>
      </c>
      <c r="C596" s="80"/>
      <c r="D596" s="41"/>
      <c r="E596" s="80"/>
      <c r="F596" s="80"/>
      <c r="G596" s="80"/>
      <c r="K596" s="80"/>
      <c r="L596" s="80"/>
      <c r="M596" s="80"/>
    </row>
    <row r="597" spans="1:13" ht="15.75" customHeight="1">
      <c r="A597" s="40" t="s">
        <v>1264</v>
      </c>
      <c r="B597" s="41" t="s">
        <v>759</v>
      </c>
      <c r="C597" s="80"/>
      <c r="D597" s="41"/>
      <c r="E597" s="80"/>
      <c r="F597" s="80"/>
      <c r="G597" s="80"/>
      <c r="K597" s="80"/>
      <c r="L597" s="80"/>
      <c r="M597" s="80"/>
    </row>
    <row r="598" spans="1:13" ht="15.75" customHeight="1">
      <c r="A598" s="40" t="s">
        <v>1266</v>
      </c>
      <c r="B598" s="41" t="s">
        <v>759</v>
      </c>
      <c r="C598" s="80"/>
      <c r="D598" s="41"/>
      <c r="E598" s="80"/>
      <c r="F598" s="80"/>
      <c r="G598" s="80"/>
      <c r="K598" s="80"/>
      <c r="L598" s="80"/>
      <c r="M598" s="80"/>
    </row>
    <row r="599" spans="1:13" ht="15.75" customHeight="1">
      <c r="A599" s="40" t="s">
        <v>1267</v>
      </c>
      <c r="B599" s="41" t="s">
        <v>759</v>
      </c>
      <c r="C599" s="80"/>
      <c r="D599" s="41"/>
      <c r="E599" s="80"/>
      <c r="F599" s="80"/>
      <c r="G599" s="80"/>
      <c r="K599" s="80"/>
      <c r="L599" s="80"/>
      <c r="M599" s="80"/>
    </row>
    <row r="600" spans="1:13" ht="15.75" customHeight="1">
      <c r="A600" s="40" t="s">
        <v>1269</v>
      </c>
      <c r="B600" s="41" t="s">
        <v>759</v>
      </c>
      <c r="C600" s="80"/>
      <c r="D600" s="41"/>
      <c r="E600" s="80"/>
      <c r="F600" s="80"/>
      <c r="G600" s="80"/>
      <c r="K600" s="80"/>
      <c r="L600" s="80"/>
      <c r="M600" s="80"/>
    </row>
    <row r="601" spans="1:13" ht="15.75" customHeight="1">
      <c r="A601" s="40" t="s">
        <v>2149</v>
      </c>
      <c r="B601" s="41" t="s">
        <v>3577</v>
      </c>
      <c r="C601" s="80" t="s">
        <v>3417</v>
      </c>
      <c r="D601" s="41" t="s">
        <v>216</v>
      </c>
      <c r="E601" s="80" t="s">
        <v>3693</v>
      </c>
      <c r="F601" s="80"/>
      <c r="G601" s="80"/>
      <c r="K601" s="80"/>
      <c r="L601" s="80"/>
      <c r="M601" s="80" t="s">
        <v>3705</v>
      </c>
    </row>
    <row r="602" spans="1:13" ht="15.75" customHeight="1">
      <c r="A602" s="40" t="s">
        <v>1276</v>
      </c>
      <c r="B602" s="41" t="s">
        <v>759</v>
      </c>
      <c r="C602" s="80"/>
      <c r="D602" s="41"/>
      <c r="E602" s="80"/>
      <c r="F602" s="80"/>
      <c r="G602" s="80"/>
      <c r="K602" s="80"/>
      <c r="L602" s="80"/>
      <c r="M602" s="80"/>
    </row>
    <row r="603" spans="1:13" ht="15.75" customHeight="1">
      <c r="A603" s="40" t="s">
        <v>772</v>
      </c>
      <c r="B603" s="41" t="s">
        <v>3577</v>
      </c>
      <c r="C603" s="80"/>
      <c r="D603" s="41"/>
      <c r="E603" s="80"/>
      <c r="F603" s="80"/>
      <c r="G603" s="80" t="s">
        <v>307</v>
      </c>
      <c r="K603" s="80"/>
      <c r="L603" s="80"/>
      <c r="M603" s="80" t="s">
        <v>3706</v>
      </c>
    </row>
    <row r="604" spans="1:13" ht="15.75" customHeight="1">
      <c r="A604" s="40" t="s">
        <v>1279</v>
      </c>
      <c r="B604" s="41" t="s">
        <v>41</v>
      </c>
      <c r="C604" s="80"/>
      <c r="D604" s="41"/>
      <c r="E604" s="80"/>
      <c r="F604" s="80"/>
      <c r="G604" s="80"/>
      <c r="K604" s="80"/>
      <c r="L604" s="80"/>
      <c r="M604" s="80"/>
    </row>
    <row r="605" spans="1:13" ht="15.75" customHeight="1">
      <c r="A605" s="40" t="s">
        <v>526</v>
      </c>
      <c r="B605" s="41" t="s">
        <v>759</v>
      </c>
      <c r="C605" s="80"/>
      <c r="D605" s="41"/>
      <c r="E605" s="80"/>
      <c r="F605" s="80"/>
      <c r="G605" s="80"/>
      <c r="K605" s="80"/>
      <c r="L605" s="80"/>
      <c r="M605" s="80"/>
    </row>
    <row r="607" spans="1:13" ht="15.75" customHeight="1">
      <c r="A607" s="40" t="s">
        <v>1284</v>
      </c>
      <c r="B607" s="41" t="s">
        <v>759</v>
      </c>
      <c r="C607" s="80"/>
      <c r="D607" s="41"/>
      <c r="E607" s="80"/>
      <c r="F607" s="80"/>
      <c r="G607" s="80"/>
      <c r="K607" s="80"/>
      <c r="L607" s="80"/>
      <c r="M607" s="80"/>
    </row>
    <row r="608" spans="1:13" ht="15.75" customHeight="1">
      <c r="A608" s="40" t="s">
        <v>1287</v>
      </c>
      <c r="B608" s="41" t="s">
        <v>759</v>
      </c>
      <c r="C608" s="80"/>
      <c r="D608" s="41"/>
      <c r="E608" s="80"/>
      <c r="F608" s="80"/>
      <c r="G608" s="80"/>
      <c r="K608" s="80"/>
      <c r="L608" s="80"/>
      <c r="M608" s="80"/>
    </row>
    <row r="609" spans="1:27" ht="15.75" customHeight="1">
      <c r="A609" s="40" t="s">
        <v>1289</v>
      </c>
      <c r="B609" s="41" t="s">
        <v>759</v>
      </c>
      <c r="C609" s="80"/>
      <c r="D609" s="41"/>
      <c r="E609" s="80"/>
      <c r="F609" s="80"/>
      <c r="G609" s="80"/>
      <c r="K609" s="80"/>
      <c r="L609" s="80"/>
      <c r="M609" s="80"/>
    </row>
    <row r="610" spans="1:27" ht="15.75" customHeight="1">
      <c r="A610" s="40" t="s">
        <v>1291</v>
      </c>
      <c r="B610" s="41" t="s">
        <v>3688</v>
      </c>
      <c r="C610" s="80"/>
      <c r="D610" s="41"/>
      <c r="E610" s="80"/>
      <c r="F610" s="80"/>
      <c r="G610" s="80"/>
      <c r="K610" s="80"/>
      <c r="L610" s="80"/>
      <c r="M610" s="80"/>
    </row>
    <row r="611" spans="1:27" ht="15.75" customHeight="1">
      <c r="A611" s="40" t="s">
        <v>1292</v>
      </c>
      <c r="B611" s="41" t="s">
        <v>3707</v>
      </c>
      <c r="C611" s="80" t="s">
        <v>3576</v>
      </c>
      <c r="D611" s="41"/>
      <c r="E611" s="80"/>
      <c r="F611" s="80"/>
      <c r="G611" s="80" t="s">
        <v>3708</v>
      </c>
      <c r="K611" s="80"/>
      <c r="L611" s="80"/>
      <c r="M611" s="80"/>
    </row>
    <row r="612" spans="1:27" ht="15.75" customHeight="1">
      <c r="A612" s="40" t="s">
        <v>1297</v>
      </c>
      <c r="B612" s="41" t="s">
        <v>759</v>
      </c>
      <c r="C612" s="80"/>
      <c r="D612" s="41"/>
      <c r="E612" s="80"/>
      <c r="F612" s="80"/>
      <c r="G612" s="80"/>
      <c r="K612" s="80"/>
      <c r="L612" s="80"/>
      <c r="M612" s="80"/>
    </row>
    <row r="613" spans="1:27" ht="15.75" customHeight="1">
      <c r="A613" s="40" t="s">
        <v>1299</v>
      </c>
      <c r="B613" s="41" t="s">
        <v>3709</v>
      </c>
      <c r="C613" s="80"/>
      <c r="D613" s="41"/>
      <c r="E613" s="80"/>
      <c r="F613" s="80"/>
      <c r="G613" s="80"/>
      <c r="J613" s="80" t="s">
        <v>2357</v>
      </c>
      <c r="K613" s="80"/>
      <c r="L613" s="80"/>
      <c r="M613" s="80"/>
    </row>
    <row r="614" spans="1:27" ht="15.75" customHeight="1">
      <c r="A614" s="40" t="s">
        <v>1300</v>
      </c>
      <c r="B614" s="41" t="s">
        <v>46</v>
      </c>
      <c r="C614" s="80"/>
      <c r="D614" s="41"/>
      <c r="E614" s="80"/>
      <c r="F614" s="80"/>
      <c r="G614" s="80"/>
      <c r="J614" s="80"/>
      <c r="K614" s="80"/>
      <c r="L614" s="80"/>
      <c r="M614" s="80"/>
    </row>
    <row r="615" spans="1:27" ht="15.75" customHeight="1">
      <c r="A615" s="40" t="s">
        <v>1305</v>
      </c>
      <c r="B615" s="41" t="s">
        <v>41</v>
      </c>
      <c r="C615" s="80" t="s">
        <v>3710</v>
      </c>
      <c r="D615" s="41"/>
      <c r="E615" s="80"/>
      <c r="F615" s="80"/>
      <c r="G615" s="80"/>
      <c r="J615" s="80"/>
      <c r="K615" s="80"/>
      <c r="L615" s="80"/>
      <c r="M615" s="80"/>
    </row>
    <row r="616" spans="1:27" ht="15.75" customHeight="1">
      <c r="A616" s="40" t="s">
        <v>1310</v>
      </c>
      <c r="B616" s="41" t="s">
        <v>41</v>
      </c>
      <c r="C616" s="80"/>
      <c r="D616" s="41"/>
      <c r="E616" s="80"/>
      <c r="F616" s="80"/>
      <c r="G616" s="80"/>
      <c r="J616" s="80"/>
      <c r="K616" s="80"/>
      <c r="L616" s="80"/>
      <c r="M616" s="80"/>
    </row>
    <row r="617" spans="1:27" ht="15.75" customHeight="1">
      <c r="A617" s="40" t="s">
        <v>1312</v>
      </c>
      <c r="B617" s="41" t="s">
        <v>216</v>
      </c>
      <c r="C617" s="80" t="s">
        <v>3710</v>
      </c>
      <c r="D617" s="41" t="s">
        <v>248</v>
      </c>
      <c r="E617" s="80" t="s">
        <v>3556</v>
      </c>
      <c r="F617" s="80"/>
      <c r="G617" s="80"/>
      <c r="J617" s="80"/>
      <c r="K617" s="80" t="s">
        <v>1314</v>
      </c>
      <c r="L617" s="80"/>
      <c r="M617" s="80"/>
    </row>
    <row r="618" spans="1:27" ht="15.75" customHeight="1">
      <c r="A618" s="40" t="s">
        <v>1315</v>
      </c>
      <c r="B618" s="41" t="s">
        <v>759</v>
      </c>
      <c r="C618" s="80"/>
      <c r="D618" s="41"/>
      <c r="E618" s="80"/>
      <c r="F618" s="80"/>
      <c r="G618" s="80"/>
      <c r="J618" s="80"/>
      <c r="K618" s="80"/>
      <c r="L618" s="80"/>
      <c r="M618" s="80"/>
    </row>
    <row r="619" spans="1:27" ht="15.75" customHeight="1">
      <c r="A619" s="40" t="s">
        <v>1316</v>
      </c>
      <c r="B619" s="41" t="s">
        <v>759</v>
      </c>
      <c r="C619" s="80"/>
      <c r="D619" s="41"/>
      <c r="E619" s="80"/>
      <c r="F619" s="80"/>
      <c r="G619" s="80"/>
      <c r="J619" s="80"/>
      <c r="K619" s="80"/>
      <c r="L619" s="80"/>
      <c r="M619" s="80"/>
    </row>
    <row r="620" spans="1:27" ht="15.75" customHeight="1">
      <c r="A620" s="40" t="s">
        <v>1317</v>
      </c>
      <c r="B620" s="41" t="s">
        <v>3711</v>
      </c>
      <c r="C620" s="80"/>
      <c r="D620" s="41"/>
      <c r="E620" s="80"/>
      <c r="F620" s="80"/>
      <c r="G620" s="80"/>
      <c r="J620" s="80"/>
      <c r="K620" s="80"/>
      <c r="L620" s="80"/>
      <c r="M620" s="80"/>
    </row>
    <row r="621" spans="1:27" ht="15.75" customHeight="1">
      <c r="A621" s="40" t="s">
        <v>1322</v>
      </c>
      <c r="B621" s="41" t="s">
        <v>3712</v>
      </c>
      <c r="C621" s="80" t="s">
        <v>3713</v>
      </c>
      <c r="D621" s="41"/>
      <c r="E621" s="80"/>
      <c r="F621" s="80"/>
      <c r="G621" s="80"/>
      <c r="J621" s="80"/>
      <c r="K621" s="80"/>
      <c r="L621" s="80"/>
      <c r="M621" s="80"/>
    </row>
    <row r="622" spans="1:27" ht="15.75" customHeight="1">
      <c r="A622" s="40" t="s">
        <v>1324</v>
      </c>
      <c r="B622" s="41" t="s">
        <v>522</v>
      </c>
      <c r="C622" s="80" t="s">
        <v>3714</v>
      </c>
      <c r="D622" s="41"/>
      <c r="E622" s="80"/>
      <c r="F622" s="80" t="s">
        <v>248</v>
      </c>
      <c r="G622" s="80" t="s">
        <v>248</v>
      </c>
      <c r="J622" s="80"/>
      <c r="K622" s="80">
        <v>12</v>
      </c>
      <c r="L622" s="80"/>
      <c r="M622" s="80"/>
    </row>
    <row r="623" spans="1:27" ht="15.75" customHeight="1">
      <c r="A623" s="40" t="s">
        <v>1326</v>
      </c>
      <c r="B623" s="41" t="s">
        <v>41</v>
      </c>
      <c r="C623" s="80"/>
      <c r="D623" s="41"/>
      <c r="E623" s="80"/>
      <c r="F623" s="80"/>
      <c r="G623" s="80"/>
      <c r="J623" s="80"/>
      <c r="K623" s="80"/>
      <c r="L623" s="80"/>
      <c r="M623" s="80"/>
    </row>
    <row r="624" spans="1:27" ht="14.5">
      <c r="A624" s="40" t="s">
        <v>1328</v>
      </c>
      <c r="B624" s="103" t="s">
        <v>3715</v>
      </c>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4.5">
      <c r="A625" s="40" t="s">
        <v>1333</v>
      </c>
      <c r="B625" s="103" t="s">
        <v>759</v>
      </c>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4.5">
      <c r="A626" s="40" t="s">
        <v>1334</v>
      </c>
      <c r="B626" s="103" t="s">
        <v>224</v>
      </c>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4.5">
      <c r="A627" s="40" t="s">
        <v>1335</v>
      </c>
      <c r="B627" s="103" t="s">
        <v>759</v>
      </c>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4.5">
      <c r="A628" s="40" t="s">
        <v>1338</v>
      </c>
      <c r="B628" s="103" t="s">
        <v>41</v>
      </c>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4.5">
      <c r="A629" s="40" t="s">
        <v>1340</v>
      </c>
      <c r="B629" s="103" t="s">
        <v>41</v>
      </c>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4.5">
      <c r="A630" s="40" t="s">
        <v>1344</v>
      </c>
      <c r="B630" s="103" t="s">
        <v>759</v>
      </c>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4.5">
      <c r="A631" s="40" t="s">
        <v>1345</v>
      </c>
      <c r="B631" s="103" t="s">
        <v>3716</v>
      </c>
      <c r="C631" s="103" t="s">
        <v>3710</v>
      </c>
      <c r="D631" s="103"/>
      <c r="E631" s="103"/>
      <c r="F631" s="103"/>
      <c r="G631" s="103"/>
      <c r="H631" s="103"/>
      <c r="I631" s="103"/>
      <c r="J631" s="103" t="s">
        <v>3717</v>
      </c>
      <c r="K631" s="103" t="s">
        <v>3718</v>
      </c>
      <c r="L631" s="103"/>
      <c r="M631" s="103"/>
      <c r="N631" s="103"/>
      <c r="O631" s="103"/>
      <c r="P631" s="103"/>
      <c r="Q631" s="103"/>
      <c r="R631" s="103"/>
      <c r="S631" s="103"/>
      <c r="T631" s="103"/>
      <c r="U631" s="103"/>
      <c r="V631" s="103"/>
      <c r="W631" s="103"/>
      <c r="X631" s="103"/>
      <c r="Y631" s="103"/>
      <c r="Z631" s="103"/>
      <c r="AA631" s="103"/>
    </row>
    <row r="632" spans="1:27" ht="14.5">
      <c r="A632" s="40" t="s">
        <v>1348</v>
      </c>
      <c r="B632" s="103" t="s">
        <v>759</v>
      </c>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4.5">
      <c r="A633" s="40" t="s">
        <v>1350</v>
      </c>
      <c r="B633" s="103" t="s">
        <v>3629</v>
      </c>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4.5">
      <c r="A634" s="40" t="s">
        <v>1353</v>
      </c>
      <c r="B634" s="103" t="s">
        <v>759</v>
      </c>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4.5">
      <c r="A635" s="40" t="s">
        <v>1355</v>
      </c>
      <c r="B635" s="103" t="s">
        <v>759</v>
      </c>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4.5">
      <c r="A636" s="40" t="s">
        <v>394</v>
      </c>
      <c r="B636" s="103" t="s">
        <v>3577</v>
      </c>
      <c r="C636" s="103" t="s">
        <v>3417</v>
      </c>
      <c r="D636" s="103" t="s">
        <v>248</v>
      </c>
      <c r="E636" s="103" t="s">
        <v>3719</v>
      </c>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4.5">
      <c r="A637" s="40" t="s">
        <v>1358</v>
      </c>
      <c r="B637" s="103" t="s">
        <v>41</v>
      </c>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4.5">
      <c r="A638" s="40" t="s">
        <v>1360</v>
      </c>
      <c r="B638" s="103" t="s">
        <v>759</v>
      </c>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4.5">
      <c r="A639" s="40" t="s">
        <v>1361</v>
      </c>
      <c r="B639" s="103" t="s">
        <v>41</v>
      </c>
      <c r="C639" s="103" t="s">
        <v>3719</v>
      </c>
      <c r="D639" s="103" t="s">
        <v>41</v>
      </c>
      <c r="E639" s="103" t="s">
        <v>3720</v>
      </c>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4.5">
      <c r="A640" s="40" t="s">
        <v>1363</v>
      </c>
      <c r="B640" s="103" t="s">
        <v>759</v>
      </c>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4.5">
      <c r="A641" s="40" t="s">
        <v>1365</v>
      </c>
      <c r="B641" s="103" t="s">
        <v>307</v>
      </c>
      <c r="C641" s="103"/>
      <c r="D641" s="103"/>
      <c r="E641" s="103"/>
      <c r="F641" s="103"/>
      <c r="G641" s="103"/>
      <c r="H641" s="103"/>
      <c r="I641" s="103"/>
      <c r="J641" s="103" t="s">
        <v>3721</v>
      </c>
      <c r="K641" s="103" t="s">
        <v>3722</v>
      </c>
      <c r="L641" s="103"/>
      <c r="M641" s="103"/>
      <c r="N641" s="103"/>
      <c r="O641" s="103"/>
      <c r="P641" s="103"/>
      <c r="Q641" s="103"/>
      <c r="R641" s="103"/>
      <c r="S641" s="103"/>
      <c r="T641" s="103"/>
      <c r="U641" s="103"/>
      <c r="V641" s="103"/>
      <c r="W641" s="103"/>
      <c r="X641" s="103"/>
      <c r="Y641" s="103"/>
      <c r="Z641" s="103"/>
      <c r="AA641" s="103"/>
    </row>
    <row r="642" spans="1:27" ht="14.5">
      <c r="A642" s="40" t="s">
        <v>1267</v>
      </c>
      <c r="B642" s="103"/>
      <c r="C642" s="103"/>
      <c r="D642" s="103"/>
      <c r="E642" s="103"/>
      <c r="F642" s="103"/>
      <c r="G642" s="103" t="s">
        <v>3723</v>
      </c>
      <c r="H642" s="103"/>
      <c r="I642" s="103"/>
      <c r="J642" s="103"/>
      <c r="K642" s="103" t="s">
        <v>3724</v>
      </c>
      <c r="L642" s="103"/>
      <c r="M642" s="103"/>
      <c r="N642" s="103"/>
      <c r="O642" s="103"/>
      <c r="P642" s="103"/>
      <c r="Q642" s="103"/>
      <c r="R642" s="103"/>
      <c r="S642" s="103"/>
      <c r="T642" s="103"/>
      <c r="U642" s="103"/>
      <c r="V642" s="103"/>
      <c r="W642" s="103"/>
      <c r="X642" s="103"/>
      <c r="Y642" s="103"/>
      <c r="Z642" s="103"/>
      <c r="AA642" s="103"/>
    </row>
    <row r="643" spans="1:27" ht="14.5">
      <c r="A643" s="40" t="s">
        <v>1372</v>
      </c>
      <c r="B643" s="103" t="s">
        <v>759</v>
      </c>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4.5">
      <c r="A644" s="40" t="s">
        <v>1376</v>
      </c>
      <c r="B644" s="103" t="s">
        <v>759</v>
      </c>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4.5">
      <c r="A645" s="40" t="s">
        <v>1382</v>
      </c>
      <c r="B645" s="103" t="s">
        <v>759</v>
      </c>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4.5">
      <c r="A646" s="40" t="s">
        <v>1385</v>
      </c>
      <c r="B646" s="103" t="s">
        <v>759</v>
      </c>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4.5">
      <c r="A647" s="40" t="s">
        <v>1387</v>
      </c>
      <c r="B647" s="103" t="s">
        <v>759</v>
      </c>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4.5">
      <c r="A648" s="40" t="s">
        <v>1390</v>
      </c>
      <c r="B648" s="103" t="s">
        <v>3725</v>
      </c>
      <c r="C648" s="103" t="s">
        <v>3417</v>
      </c>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4.5">
      <c r="A649" s="40"/>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4.5">
      <c r="A650" s="40" t="s">
        <v>1394</v>
      </c>
      <c r="B650" s="103" t="s">
        <v>759</v>
      </c>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4.5">
      <c r="A651" s="40" t="s">
        <v>1116</v>
      </c>
      <c r="B651" s="103" t="s">
        <v>3726</v>
      </c>
      <c r="C651" s="103" t="s">
        <v>3727</v>
      </c>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4.5">
      <c r="A652" s="40" t="s">
        <v>1398</v>
      </c>
      <c r="B652" s="103" t="s">
        <v>3728</v>
      </c>
      <c r="C652" s="103" t="s">
        <v>3693</v>
      </c>
      <c r="D652" s="103" t="s">
        <v>3728</v>
      </c>
      <c r="E652" s="103" t="s">
        <v>3729</v>
      </c>
      <c r="F652" s="103" t="s">
        <v>3577</v>
      </c>
      <c r="G652" s="103" t="s">
        <v>248</v>
      </c>
      <c r="H652" s="103"/>
      <c r="I652" s="103"/>
      <c r="J652" s="103"/>
      <c r="K652" s="103" t="s">
        <v>3730</v>
      </c>
      <c r="L652" s="103"/>
      <c r="M652" s="103"/>
      <c r="N652" s="103"/>
      <c r="O652" s="103"/>
      <c r="P652" s="103"/>
      <c r="Q652" s="103"/>
      <c r="R652" s="103"/>
      <c r="S652" s="103"/>
      <c r="T652" s="103"/>
      <c r="U652" s="103"/>
      <c r="V652" s="103"/>
      <c r="W652" s="103"/>
      <c r="X652" s="103"/>
      <c r="Y652" s="103"/>
      <c r="Z652" s="103"/>
      <c r="AA652" s="103"/>
    </row>
    <row r="653" spans="1:27" ht="14.5">
      <c r="A653" s="40" t="s">
        <v>1400</v>
      </c>
      <c r="B653" s="103" t="s">
        <v>55</v>
      </c>
      <c r="C653" s="103" t="s">
        <v>3731</v>
      </c>
      <c r="D653" s="103"/>
      <c r="E653" s="103"/>
      <c r="F653" s="103" t="s">
        <v>3732</v>
      </c>
      <c r="G653" s="103" t="s">
        <v>41</v>
      </c>
      <c r="H653" s="103"/>
      <c r="I653" s="103"/>
      <c r="J653" s="103" t="s">
        <v>2357</v>
      </c>
      <c r="K653" s="103" t="s">
        <v>3733</v>
      </c>
      <c r="L653" s="103"/>
      <c r="M653" s="103"/>
      <c r="N653" s="103"/>
      <c r="O653" s="103"/>
      <c r="P653" s="103"/>
      <c r="Q653" s="103"/>
      <c r="R653" s="103"/>
      <c r="S653" s="103"/>
      <c r="T653" s="103"/>
      <c r="U653" s="103"/>
      <c r="V653" s="103"/>
      <c r="W653" s="103"/>
      <c r="X653" s="103"/>
      <c r="Y653" s="103"/>
      <c r="Z653" s="103"/>
      <c r="AA653" s="103"/>
    </row>
    <row r="654" spans="1:27" ht="14.5">
      <c r="A654" s="40" t="s">
        <v>1403</v>
      </c>
      <c r="B654" s="103" t="s">
        <v>759</v>
      </c>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4.5">
      <c r="A655" s="40" t="s">
        <v>1408</v>
      </c>
      <c r="B655" s="103" t="s">
        <v>759</v>
      </c>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4.5">
      <c r="A656" s="40" t="s">
        <v>1409</v>
      </c>
      <c r="B656" s="103" t="s">
        <v>609</v>
      </c>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4.5">
      <c r="A657" s="40" t="s">
        <v>1412</v>
      </c>
      <c r="B657" s="103" t="s">
        <v>550</v>
      </c>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4.5">
      <c r="A658" s="40" t="s">
        <v>1415</v>
      </c>
      <c r="B658" s="103" t="s">
        <v>759</v>
      </c>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4.5">
      <c r="A659" s="40" t="s">
        <v>1417</v>
      </c>
      <c r="B659" s="103" t="s">
        <v>3734</v>
      </c>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4.5">
      <c r="A660" s="40" t="s">
        <v>1420</v>
      </c>
      <c r="B660" s="103" t="s">
        <v>759</v>
      </c>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4.5">
      <c r="A661" s="40" t="s">
        <v>1424</v>
      </c>
      <c r="B661" s="103" t="s">
        <v>759</v>
      </c>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4.5">
      <c r="A662" s="40" t="s">
        <v>1425</v>
      </c>
      <c r="B662" s="103" t="s">
        <v>759</v>
      </c>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4.5">
      <c r="A663" s="40" t="s">
        <v>1428</v>
      </c>
      <c r="B663" s="103" t="s">
        <v>3735</v>
      </c>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4.5">
      <c r="A664" s="40" t="s">
        <v>1431</v>
      </c>
      <c r="B664" s="103" t="s">
        <v>3736</v>
      </c>
      <c r="C664" s="103" t="s">
        <v>3693</v>
      </c>
      <c r="D664" s="103" t="s">
        <v>3737</v>
      </c>
      <c r="E664" s="103" t="s">
        <v>3738</v>
      </c>
      <c r="F664" s="103"/>
      <c r="G664" s="103"/>
      <c r="H664" s="103"/>
      <c r="I664" s="103"/>
      <c r="J664" s="103" t="s">
        <v>3293</v>
      </c>
      <c r="K664" s="103" t="s">
        <v>3739</v>
      </c>
      <c r="L664" s="103"/>
      <c r="M664" s="103"/>
      <c r="N664" s="103"/>
      <c r="O664" s="103"/>
      <c r="P664" s="103"/>
      <c r="Q664" s="103"/>
      <c r="R664" s="103"/>
      <c r="S664" s="103"/>
      <c r="T664" s="103"/>
      <c r="U664" s="103"/>
      <c r="V664" s="103"/>
      <c r="W664" s="103"/>
      <c r="X664" s="103"/>
      <c r="Y664" s="103"/>
      <c r="Z664" s="103"/>
      <c r="AA664" s="103"/>
    </row>
    <row r="665" spans="1:27" ht="14.5">
      <c r="A665" s="40" t="s">
        <v>1433</v>
      </c>
      <c r="B665" s="103" t="s">
        <v>759</v>
      </c>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4.5">
      <c r="A666" s="40" t="s">
        <v>1436</v>
      </c>
      <c r="B666" s="103" t="s">
        <v>3577</v>
      </c>
      <c r="C666" s="103"/>
      <c r="D666" s="103"/>
      <c r="E666" s="103"/>
      <c r="F666" s="103"/>
      <c r="G666" s="103"/>
      <c r="H666" s="103"/>
      <c r="I666" s="103"/>
      <c r="J666" s="103"/>
      <c r="K666" s="103" t="s">
        <v>3740</v>
      </c>
      <c r="L666" s="103"/>
      <c r="M666" s="103"/>
      <c r="N666" s="103"/>
      <c r="O666" s="103"/>
      <c r="P666" s="103"/>
      <c r="Q666" s="103"/>
      <c r="R666" s="103"/>
      <c r="S666" s="103"/>
      <c r="T666" s="103"/>
      <c r="U666" s="103"/>
      <c r="V666" s="103"/>
      <c r="W666" s="103"/>
      <c r="X666" s="103"/>
      <c r="Y666" s="103"/>
      <c r="Z666" s="103"/>
      <c r="AA666" s="103"/>
    </row>
    <row r="667" spans="1:27" ht="14.5">
      <c r="A667" s="40" t="s">
        <v>1441</v>
      </c>
      <c r="B667" s="103" t="s">
        <v>3741</v>
      </c>
      <c r="C667" s="103" t="s">
        <v>3742</v>
      </c>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4.5">
      <c r="A668" s="40" t="s">
        <v>1443</v>
      </c>
      <c r="B668" s="103" t="s">
        <v>3743</v>
      </c>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4.5">
      <c r="A669" s="40" t="s">
        <v>1447</v>
      </c>
      <c r="B669" s="103" t="s">
        <v>759</v>
      </c>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4.5">
      <c r="A670" s="40" t="s">
        <v>1451</v>
      </c>
      <c r="B670" s="103" t="s">
        <v>759</v>
      </c>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4.5">
      <c r="A671" s="40" t="s">
        <v>1453</v>
      </c>
      <c r="B671" s="103" t="s">
        <v>41</v>
      </c>
      <c r="C671" s="103" t="s">
        <v>3744</v>
      </c>
      <c r="D671" s="103" t="s">
        <v>41</v>
      </c>
      <c r="E671" s="103" t="s">
        <v>3745</v>
      </c>
      <c r="F671" s="41" t="s">
        <v>41</v>
      </c>
      <c r="G671" s="103" t="s">
        <v>41</v>
      </c>
      <c r="H671" s="103"/>
      <c r="I671" s="103"/>
      <c r="J671" s="103"/>
      <c r="L671" s="103"/>
      <c r="M671" s="103" t="s">
        <v>3746</v>
      </c>
      <c r="N671" s="103"/>
      <c r="O671" s="103"/>
      <c r="P671" s="103"/>
      <c r="Q671" s="103"/>
      <c r="R671" s="103"/>
      <c r="S671" s="103"/>
      <c r="T671" s="103"/>
      <c r="U671" s="103"/>
      <c r="V671" s="103"/>
      <c r="W671" s="103"/>
      <c r="X671" s="103"/>
      <c r="Y671" s="103"/>
      <c r="Z671" s="103"/>
      <c r="AA671" s="103"/>
    </row>
    <row r="672" spans="1:27" ht="14.5">
      <c r="A672" s="40" t="s">
        <v>574</v>
      </c>
      <c r="B672" s="80" t="s">
        <v>3747</v>
      </c>
      <c r="C672" s="103"/>
      <c r="D672" s="103"/>
      <c r="E672" s="103"/>
      <c r="F672" s="40"/>
      <c r="G672" s="103"/>
      <c r="H672" s="103"/>
      <c r="I672" s="103"/>
      <c r="J672" s="103"/>
      <c r="L672" s="103"/>
      <c r="M672" s="103"/>
      <c r="N672" s="103"/>
      <c r="O672" s="103"/>
      <c r="P672" s="103"/>
      <c r="Q672" s="103"/>
      <c r="R672" s="103"/>
      <c r="S672" s="103"/>
      <c r="T672" s="103"/>
      <c r="U672" s="103"/>
      <c r="V672" s="103"/>
      <c r="W672" s="103"/>
      <c r="X672" s="103"/>
      <c r="Y672" s="103"/>
      <c r="Z672" s="103"/>
      <c r="AA672" s="103"/>
    </row>
    <row r="673" spans="1:27" ht="14.5">
      <c r="A673" s="40" t="s">
        <v>1456</v>
      </c>
      <c r="B673" s="103" t="s">
        <v>41</v>
      </c>
      <c r="C673" s="103" t="s">
        <v>3527</v>
      </c>
      <c r="D673" s="103" t="s">
        <v>3577</v>
      </c>
      <c r="E673" s="103" t="s">
        <v>3748</v>
      </c>
      <c r="F673" s="40"/>
      <c r="G673" s="103" t="s">
        <v>3749</v>
      </c>
      <c r="H673" s="103"/>
      <c r="I673" s="103"/>
      <c r="J673" s="103"/>
      <c r="L673" s="103"/>
      <c r="M673" s="103"/>
      <c r="N673" s="103"/>
      <c r="O673" s="103"/>
      <c r="P673" s="103"/>
      <c r="Q673" s="103"/>
      <c r="R673" s="103"/>
      <c r="S673" s="103"/>
      <c r="T673" s="103"/>
      <c r="U673" s="103"/>
      <c r="V673" s="103"/>
      <c r="W673" s="103"/>
      <c r="X673" s="103"/>
      <c r="Y673" s="103"/>
      <c r="Z673" s="103"/>
      <c r="AA673" s="103"/>
    </row>
    <row r="674" spans="1:27" ht="14.5">
      <c r="A674" s="40" t="s">
        <v>1458</v>
      </c>
      <c r="B674" s="103"/>
      <c r="C674" s="103"/>
      <c r="D674" s="103"/>
      <c r="E674" s="103"/>
      <c r="F674" s="40"/>
      <c r="G674" s="103"/>
      <c r="H674" s="103"/>
      <c r="I674" s="103"/>
      <c r="J674" s="103"/>
      <c r="L674" s="103"/>
      <c r="M674" s="103" t="s">
        <v>3750</v>
      </c>
      <c r="N674" s="103"/>
      <c r="O674" s="103"/>
      <c r="P674" s="103"/>
      <c r="Q674" s="103"/>
      <c r="R674" s="103"/>
      <c r="S674" s="103"/>
      <c r="T674" s="103"/>
      <c r="U674" s="103"/>
      <c r="V674" s="103"/>
      <c r="W674" s="103"/>
      <c r="X674" s="103"/>
      <c r="Y674" s="103"/>
      <c r="Z674" s="103"/>
      <c r="AA674" s="103"/>
    </row>
    <row r="675" spans="1:27" ht="14.5">
      <c r="A675" s="40" t="s">
        <v>1461</v>
      </c>
      <c r="B675" s="103" t="s">
        <v>41</v>
      </c>
      <c r="C675" s="103"/>
      <c r="D675" s="103"/>
      <c r="E675" s="103"/>
      <c r="F675" s="41" t="s">
        <v>41</v>
      </c>
      <c r="G675" s="103" t="s">
        <v>3751</v>
      </c>
      <c r="H675" s="103"/>
      <c r="I675" s="103"/>
      <c r="J675" s="103"/>
      <c r="L675" s="103"/>
      <c r="M675" s="103" t="s">
        <v>3752</v>
      </c>
      <c r="N675" s="103"/>
      <c r="O675" s="103"/>
      <c r="P675" s="103"/>
      <c r="Q675" s="103"/>
      <c r="R675" s="103"/>
      <c r="S675" s="103"/>
      <c r="T675" s="103"/>
      <c r="U675" s="103"/>
      <c r="V675" s="103"/>
      <c r="W675" s="103"/>
      <c r="X675" s="103"/>
      <c r="Y675" s="103"/>
      <c r="Z675" s="103"/>
      <c r="AA675" s="103"/>
    </row>
    <row r="676" spans="1:27" ht="14.5">
      <c r="A676" s="40" t="s">
        <v>1464</v>
      </c>
      <c r="B676" s="103" t="s">
        <v>759</v>
      </c>
      <c r="C676" s="103"/>
      <c r="D676" s="103"/>
      <c r="E676" s="103"/>
      <c r="F676" s="40"/>
      <c r="G676" s="103"/>
      <c r="H676" s="103"/>
      <c r="I676" s="103"/>
      <c r="J676" s="103"/>
      <c r="L676" s="103"/>
      <c r="M676" s="103"/>
      <c r="N676" s="103"/>
      <c r="O676" s="103"/>
      <c r="P676" s="103"/>
      <c r="Q676" s="103"/>
      <c r="R676" s="103"/>
      <c r="S676" s="103"/>
      <c r="T676" s="103"/>
      <c r="U676" s="103"/>
      <c r="V676" s="103"/>
      <c r="W676" s="103"/>
      <c r="X676" s="103"/>
      <c r="Y676" s="103"/>
      <c r="Z676" s="103"/>
      <c r="AA676" s="103"/>
    </row>
    <row r="677" spans="1:27" ht="14.5">
      <c r="A677" s="40" t="s">
        <v>1465</v>
      </c>
      <c r="B677" s="103" t="s">
        <v>46</v>
      </c>
      <c r="C677" s="103" t="s">
        <v>3753</v>
      </c>
      <c r="D677" s="103"/>
      <c r="E677" s="103"/>
      <c r="F677" s="40"/>
      <c r="G677" s="103"/>
      <c r="H677" s="103"/>
      <c r="I677" s="103"/>
      <c r="J677" s="103"/>
      <c r="L677" s="103"/>
      <c r="M677" s="103"/>
      <c r="N677" s="103"/>
      <c r="O677" s="103"/>
      <c r="P677" s="103"/>
      <c r="Q677" s="103"/>
      <c r="R677" s="103"/>
      <c r="S677" s="103"/>
      <c r="T677" s="103"/>
      <c r="U677" s="103"/>
      <c r="V677" s="103"/>
      <c r="W677" s="103"/>
      <c r="X677" s="103"/>
      <c r="Y677" s="103"/>
      <c r="Z677" s="103"/>
      <c r="AA677" s="103"/>
    </row>
    <row r="678" spans="1:27" ht="14.5">
      <c r="A678" s="40" t="s">
        <v>1469</v>
      </c>
      <c r="B678" s="103" t="s">
        <v>759</v>
      </c>
      <c r="C678" s="103"/>
      <c r="D678" s="103"/>
      <c r="E678" s="103"/>
      <c r="F678" s="40"/>
      <c r="G678" s="103"/>
      <c r="H678" s="103"/>
      <c r="I678" s="103"/>
      <c r="J678" s="103"/>
      <c r="L678" s="103"/>
      <c r="M678" s="103"/>
      <c r="N678" s="103"/>
      <c r="O678" s="103"/>
      <c r="P678" s="103"/>
      <c r="Q678" s="103"/>
      <c r="R678" s="103"/>
      <c r="S678" s="103"/>
      <c r="T678" s="103"/>
      <c r="U678" s="103"/>
      <c r="V678" s="103"/>
      <c r="W678" s="103"/>
      <c r="X678" s="103"/>
      <c r="Y678" s="103"/>
      <c r="Z678" s="103"/>
      <c r="AA678" s="103"/>
    </row>
    <row r="679" spans="1:27" ht="14.5">
      <c r="A679" s="40" t="s">
        <v>1472</v>
      </c>
      <c r="B679" s="103" t="s">
        <v>46</v>
      </c>
      <c r="C679" s="103" t="s">
        <v>3754</v>
      </c>
      <c r="D679" s="103"/>
      <c r="E679" s="103"/>
      <c r="F679" s="40"/>
      <c r="G679" s="103"/>
      <c r="H679" s="103"/>
      <c r="I679" s="103"/>
      <c r="J679" s="103"/>
      <c r="K679">
        <v>23</v>
      </c>
      <c r="L679" s="103"/>
      <c r="M679" s="103"/>
      <c r="N679" s="103"/>
      <c r="O679" s="103"/>
      <c r="P679" s="103"/>
      <c r="Q679" s="103"/>
      <c r="R679" s="103"/>
      <c r="S679" s="103"/>
      <c r="T679" s="103"/>
      <c r="U679" s="103"/>
      <c r="V679" s="103"/>
      <c r="W679" s="103"/>
      <c r="X679" s="103"/>
      <c r="Y679" s="103"/>
      <c r="Z679" s="103"/>
      <c r="AA679" s="103"/>
    </row>
    <row r="680" spans="1:27" ht="14.5">
      <c r="A680" s="40" t="s">
        <v>1474</v>
      </c>
      <c r="B680" s="103" t="s">
        <v>55</v>
      </c>
      <c r="C680" s="103" t="s">
        <v>3755</v>
      </c>
      <c r="D680" s="103" t="s">
        <v>55</v>
      </c>
      <c r="E680" s="103" t="s">
        <v>3756</v>
      </c>
      <c r="F680" s="41" t="s">
        <v>3757</v>
      </c>
      <c r="G680" s="103" t="s">
        <v>3757</v>
      </c>
      <c r="H680" s="103"/>
      <c r="I680" s="103"/>
      <c r="J680" s="103" t="s">
        <v>1960</v>
      </c>
      <c r="L680" s="103"/>
      <c r="M680" s="103"/>
      <c r="N680" s="103"/>
      <c r="O680" s="103"/>
      <c r="P680" s="103"/>
      <c r="Q680" s="103"/>
      <c r="R680" s="103"/>
      <c r="S680" s="103"/>
      <c r="T680" s="103"/>
      <c r="U680" s="103"/>
      <c r="V680" s="103"/>
      <c r="W680" s="103"/>
      <c r="X680" s="103"/>
      <c r="Y680" s="103"/>
      <c r="Z680" s="103"/>
      <c r="AA680" s="103"/>
    </row>
    <row r="681" spans="1:27" ht="14.5">
      <c r="A681" s="40" t="s">
        <v>1363</v>
      </c>
      <c r="B681" s="103" t="s">
        <v>759</v>
      </c>
      <c r="C681" s="103"/>
      <c r="D681" s="103"/>
      <c r="E681" s="103"/>
      <c r="F681" s="40"/>
      <c r="G681" s="103"/>
      <c r="H681" s="103"/>
      <c r="I681" s="103"/>
      <c r="J681" s="103"/>
      <c r="L681" s="103"/>
      <c r="M681" s="103"/>
      <c r="N681" s="103"/>
      <c r="O681" s="103"/>
      <c r="P681" s="103"/>
      <c r="Q681" s="103"/>
      <c r="R681" s="103"/>
      <c r="S681" s="103"/>
      <c r="T681" s="103"/>
      <c r="U681" s="103"/>
      <c r="V681" s="103"/>
      <c r="W681" s="103"/>
      <c r="X681" s="103"/>
      <c r="Y681" s="103"/>
      <c r="Z681" s="103"/>
      <c r="AA681" s="103"/>
    </row>
    <row r="682" spans="1:27" ht="14.5">
      <c r="A682" s="40" t="s">
        <v>3758</v>
      </c>
      <c r="B682" s="103" t="s">
        <v>55</v>
      </c>
      <c r="C682" s="103" t="s">
        <v>3759</v>
      </c>
      <c r="D682" s="103" t="s">
        <v>3760</v>
      </c>
      <c r="E682" s="103" t="s">
        <v>3761</v>
      </c>
      <c r="F682" s="40"/>
      <c r="G682" s="103"/>
      <c r="H682" s="103"/>
      <c r="I682" s="103"/>
      <c r="J682" s="103" t="s">
        <v>1960</v>
      </c>
      <c r="L682" s="103"/>
      <c r="M682" s="103"/>
      <c r="N682" s="103"/>
      <c r="O682" s="103"/>
      <c r="P682" s="103"/>
      <c r="Q682" s="103"/>
      <c r="R682" s="103"/>
      <c r="S682" s="103"/>
      <c r="T682" s="103"/>
      <c r="U682" s="103"/>
      <c r="V682" s="103"/>
      <c r="W682" s="103"/>
      <c r="X682" s="103"/>
      <c r="Y682" s="103"/>
      <c r="Z682" s="103"/>
      <c r="AA682" s="103"/>
    </row>
    <row r="683" spans="1:27" ht="14.5">
      <c r="A683" s="40" t="s">
        <v>3762</v>
      </c>
      <c r="B683" s="103" t="s">
        <v>55</v>
      </c>
      <c r="C683" s="103" t="s">
        <v>3755</v>
      </c>
      <c r="D683" s="103" t="s">
        <v>3760</v>
      </c>
      <c r="E683" s="103" t="s">
        <v>3763</v>
      </c>
      <c r="F683" s="40"/>
      <c r="G683" s="103"/>
      <c r="H683" s="103"/>
      <c r="I683" s="103"/>
      <c r="J683" s="103" t="s">
        <v>1960</v>
      </c>
      <c r="K683" s="80" t="s">
        <v>2357</v>
      </c>
      <c r="L683" s="103"/>
      <c r="M683" s="103"/>
      <c r="N683" s="103"/>
      <c r="O683" s="103"/>
      <c r="P683" s="103"/>
      <c r="Q683" s="103"/>
      <c r="R683" s="103"/>
      <c r="S683" s="103"/>
      <c r="T683" s="103"/>
      <c r="U683" s="103"/>
      <c r="V683" s="103"/>
      <c r="W683" s="103"/>
      <c r="X683" s="103"/>
      <c r="Y683" s="103"/>
      <c r="Z683" s="103"/>
      <c r="AA683" s="103"/>
    </row>
    <row r="684" spans="1:27" ht="14.5">
      <c r="A684" s="40" t="s">
        <v>3764</v>
      </c>
      <c r="B684" s="103" t="s">
        <v>55</v>
      </c>
      <c r="C684" s="103" t="s">
        <v>3755</v>
      </c>
      <c r="D684" s="103" t="s">
        <v>3760</v>
      </c>
      <c r="E684" s="103" t="s">
        <v>3765</v>
      </c>
      <c r="F684" s="40"/>
      <c r="G684" s="103"/>
      <c r="H684" s="103"/>
      <c r="I684" s="103"/>
      <c r="J684" s="103" t="s">
        <v>1960</v>
      </c>
      <c r="K684" s="80" t="s">
        <v>2357</v>
      </c>
      <c r="L684" s="103"/>
      <c r="M684" s="103"/>
      <c r="N684" s="103"/>
      <c r="O684" s="103"/>
      <c r="P684" s="103"/>
      <c r="Q684" s="103"/>
      <c r="R684" s="103"/>
      <c r="S684" s="103"/>
      <c r="T684" s="103"/>
      <c r="U684" s="103"/>
      <c r="V684" s="103"/>
      <c r="W684" s="103"/>
      <c r="X684" s="103"/>
      <c r="Y684" s="103"/>
      <c r="Z684" s="103"/>
      <c r="AA684" s="103"/>
    </row>
    <row r="685" spans="1:27" ht="14.5">
      <c r="A685" s="40" t="s">
        <v>3766</v>
      </c>
      <c r="B685" s="103" t="s">
        <v>41</v>
      </c>
      <c r="C685" s="103" t="s">
        <v>3767</v>
      </c>
      <c r="D685" s="103" t="s">
        <v>3760</v>
      </c>
      <c r="E685" s="103" t="s">
        <v>3768</v>
      </c>
      <c r="F685" s="40"/>
      <c r="G685" s="103"/>
      <c r="H685" s="103"/>
      <c r="I685" s="103"/>
      <c r="J685" s="103" t="s">
        <v>1960</v>
      </c>
      <c r="K685" s="80" t="s">
        <v>2357</v>
      </c>
      <c r="L685" s="103"/>
      <c r="M685" s="103"/>
      <c r="N685" s="103"/>
      <c r="O685" s="103"/>
      <c r="P685" s="103"/>
      <c r="Q685" s="103"/>
      <c r="R685" s="103"/>
      <c r="S685" s="103"/>
      <c r="T685" s="103"/>
      <c r="U685" s="103"/>
      <c r="V685" s="103"/>
      <c r="W685" s="103"/>
      <c r="X685" s="103"/>
      <c r="Y685" s="103"/>
      <c r="Z685" s="103"/>
      <c r="AA685" s="103"/>
    </row>
    <row r="686" spans="1:27" ht="14.5">
      <c r="A686" s="40" t="s">
        <v>3769</v>
      </c>
      <c r="B686" s="103" t="s">
        <v>55</v>
      </c>
      <c r="C686" s="103" t="s">
        <v>3767</v>
      </c>
      <c r="D686" s="103" t="s">
        <v>3760</v>
      </c>
      <c r="E686" s="103" t="s">
        <v>3770</v>
      </c>
      <c r="F686" s="40"/>
      <c r="G686" s="103"/>
      <c r="H686" s="103"/>
      <c r="I686" s="103"/>
      <c r="J686" s="103" t="s">
        <v>1960</v>
      </c>
      <c r="K686" s="80" t="s">
        <v>2357</v>
      </c>
      <c r="L686" s="103"/>
      <c r="M686" s="103"/>
      <c r="N686" s="103"/>
      <c r="O686" s="103"/>
      <c r="P686" s="103"/>
      <c r="Q686" s="103"/>
      <c r="R686" s="103"/>
      <c r="S686" s="103"/>
      <c r="T686" s="103"/>
      <c r="U686" s="103"/>
      <c r="V686" s="103"/>
      <c r="W686" s="103"/>
      <c r="X686" s="103"/>
      <c r="Y686" s="103"/>
      <c r="Z686" s="103"/>
      <c r="AA686" s="103"/>
    </row>
    <row r="687" spans="1:27" ht="14.5">
      <c r="A687" s="40" t="s">
        <v>1477</v>
      </c>
      <c r="B687" s="103" t="s">
        <v>759</v>
      </c>
      <c r="C687" s="103"/>
      <c r="D687" s="103"/>
      <c r="E687" s="103"/>
      <c r="F687" s="40"/>
      <c r="G687" s="103" t="s">
        <v>248</v>
      </c>
      <c r="H687" s="103"/>
      <c r="I687" s="103"/>
      <c r="J687" s="103"/>
      <c r="K687" s="80"/>
      <c r="L687" s="103"/>
      <c r="M687" s="103"/>
      <c r="N687" s="103"/>
      <c r="O687" s="103"/>
      <c r="P687" s="103"/>
      <c r="Q687" s="103"/>
      <c r="R687" s="103"/>
      <c r="S687" s="103"/>
      <c r="T687" s="103"/>
      <c r="U687" s="103"/>
      <c r="V687" s="103"/>
      <c r="W687" s="103"/>
      <c r="X687" s="103"/>
      <c r="Y687" s="103"/>
      <c r="Z687" s="103"/>
      <c r="AA687" s="103"/>
    </row>
    <row r="688" spans="1:27" ht="14.5">
      <c r="A688" s="40" t="s">
        <v>1480</v>
      </c>
      <c r="B688" s="103" t="s">
        <v>41</v>
      </c>
      <c r="C688" s="103"/>
      <c r="D688" s="103"/>
      <c r="E688" s="103"/>
      <c r="F688" s="40"/>
      <c r="G688" s="103"/>
      <c r="H688" s="103"/>
      <c r="I688" s="103"/>
      <c r="J688" s="103"/>
      <c r="K688" s="80"/>
      <c r="L688" s="103"/>
      <c r="M688" s="103"/>
      <c r="N688" s="103"/>
      <c r="O688" s="103"/>
      <c r="P688" s="103"/>
      <c r="Q688" s="103"/>
      <c r="R688" s="103"/>
      <c r="S688" s="103"/>
      <c r="T688" s="103"/>
      <c r="U688" s="103"/>
      <c r="V688" s="103"/>
      <c r="W688" s="103"/>
      <c r="X688" s="103"/>
      <c r="Y688" s="103"/>
      <c r="Z688" s="103"/>
      <c r="AA688" s="103"/>
    </row>
    <row r="689" spans="1:27" ht="14.5">
      <c r="A689" s="40" t="s">
        <v>1481</v>
      </c>
      <c r="B689" s="103" t="s">
        <v>759</v>
      </c>
      <c r="C689" s="103"/>
      <c r="D689" s="103"/>
      <c r="E689" s="103"/>
      <c r="F689" s="40"/>
      <c r="G689" s="103"/>
      <c r="H689" s="103"/>
      <c r="I689" s="103"/>
      <c r="J689" s="103"/>
      <c r="K689" s="80"/>
      <c r="L689" s="103"/>
      <c r="M689" s="103"/>
      <c r="N689" s="103"/>
      <c r="O689" s="103"/>
      <c r="P689" s="103"/>
      <c r="Q689" s="103"/>
      <c r="R689" s="103"/>
      <c r="S689" s="103"/>
      <c r="T689" s="103"/>
      <c r="U689" s="103"/>
      <c r="V689" s="103"/>
      <c r="W689" s="103"/>
      <c r="X689" s="103"/>
      <c r="Y689" s="103"/>
      <c r="Z689" s="103"/>
      <c r="AA689" s="103"/>
    </row>
    <row r="690" spans="1:27" ht="14.5">
      <c r="A690" s="40" t="s">
        <v>1482</v>
      </c>
      <c r="B690" s="103" t="s">
        <v>759</v>
      </c>
      <c r="C690" s="103"/>
      <c r="D690" s="103"/>
      <c r="E690" s="103"/>
      <c r="F690" s="40"/>
      <c r="G690" s="103"/>
      <c r="H690" s="103"/>
      <c r="I690" s="103"/>
      <c r="J690" s="103"/>
      <c r="K690" s="80"/>
      <c r="L690" s="103"/>
      <c r="M690" s="103"/>
      <c r="N690" s="103"/>
      <c r="O690" s="103"/>
      <c r="P690" s="103"/>
      <c r="Q690" s="103"/>
      <c r="R690" s="103"/>
      <c r="S690" s="103"/>
      <c r="T690" s="103"/>
      <c r="U690" s="103"/>
      <c r="V690" s="103"/>
      <c r="W690" s="103"/>
      <c r="X690" s="103"/>
      <c r="Y690" s="103"/>
      <c r="Z690" s="103"/>
      <c r="AA690" s="103"/>
    </row>
    <row r="691" spans="1:27" ht="14.5">
      <c r="A691" s="40" t="s">
        <v>1483</v>
      </c>
      <c r="B691" s="103"/>
      <c r="C691" s="103"/>
      <c r="D691" s="103"/>
      <c r="E691" s="103"/>
      <c r="F691" s="40"/>
      <c r="G691" s="103" t="s">
        <v>55</v>
      </c>
      <c r="H691" s="103"/>
      <c r="I691" s="103"/>
      <c r="J691" s="103"/>
      <c r="K691" s="80"/>
      <c r="L691" s="103"/>
      <c r="M691" s="103"/>
      <c r="N691" s="103"/>
      <c r="O691" s="103"/>
      <c r="P691" s="103"/>
      <c r="Q691" s="103"/>
      <c r="R691" s="103"/>
      <c r="S691" s="103"/>
      <c r="T691" s="103"/>
      <c r="U691" s="103"/>
      <c r="V691" s="103"/>
      <c r="W691" s="103"/>
      <c r="X691" s="103"/>
      <c r="Y691" s="103"/>
      <c r="Z691" s="103"/>
      <c r="AA691" s="103"/>
    </row>
    <row r="692" spans="1:27" ht="14.5">
      <c r="A692" s="40" t="s">
        <v>1284</v>
      </c>
      <c r="B692" s="103" t="s">
        <v>759</v>
      </c>
      <c r="C692" s="103"/>
      <c r="D692" s="103"/>
      <c r="E692" s="103"/>
      <c r="F692" s="40"/>
      <c r="G692" s="103"/>
      <c r="H692" s="103"/>
      <c r="I692" s="103"/>
      <c r="J692" s="103"/>
      <c r="K692" s="80"/>
      <c r="L692" s="103"/>
      <c r="M692" s="103"/>
      <c r="N692" s="103"/>
      <c r="O692" s="103"/>
      <c r="P692" s="103"/>
      <c r="Q692" s="103"/>
      <c r="R692" s="103"/>
      <c r="S692" s="103"/>
      <c r="T692" s="103"/>
      <c r="U692" s="103"/>
      <c r="V692" s="103"/>
      <c r="W692" s="103"/>
      <c r="X692" s="103"/>
      <c r="Y692" s="103"/>
      <c r="Z692" s="103"/>
      <c r="AA692" s="103"/>
    </row>
    <row r="693" spans="1:27" ht="14.5">
      <c r="A693" s="40" t="s">
        <v>1485</v>
      </c>
      <c r="B693" s="103" t="s">
        <v>759</v>
      </c>
      <c r="C693" s="103"/>
      <c r="D693" s="103"/>
      <c r="E693" s="103"/>
      <c r="F693" s="40"/>
      <c r="G693" s="103"/>
      <c r="H693" s="103"/>
      <c r="I693" s="103"/>
      <c r="J693" s="103"/>
      <c r="K693" s="80"/>
      <c r="L693" s="103"/>
      <c r="M693" s="103"/>
      <c r="N693" s="103"/>
      <c r="O693" s="103"/>
      <c r="P693" s="103"/>
      <c r="Q693" s="103"/>
      <c r="R693" s="103"/>
      <c r="S693" s="103"/>
      <c r="T693" s="103"/>
      <c r="U693" s="103"/>
      <c r="V693" s="103"/>
      <c r="W693" s="103"/>
      <c r="X693" s="103"/>
      <c r="Y693" s="103"/>
      <c r="Z693" s="103"/>
      <c r="AA693" s="103"/>
    </row>
    <row r="694" spans="1:27" ht="14.5">
      <c r="A694" s="40" t="s">
        <v>1487</v>
      </c>
      <c r="B694" s="103"/>
      <c r="C694" s="103"/>
      <c r="D694" s="103"/>
      <c r="E694" s="103"/>
      <c r="F694" s="40"/>
      <c r="G694" s="103" t="s">
        <v>3771</v>
      </c>
      <c r="H694" s="103"/>
      <c r="I694" s="103"/>
      <c r="J694" s="103"/>
      <c r="K694" s="80" t="s">
        <v>2357</v>
      </c>
      <c r="L694" s="103"/>
      <c r="M694" s="103"/>
      <c r="N694" s="103"/>
      <c r="O694" s="103"/>
      <c r="P694" s="103"/>
      <c r="Q694" s="103"/>
      <c r="R694" s="103"/>
      <c r="S694" s="103"/>
      <c r="T694" s="103"/>
      <c r="U694" s="103"/>
      <c r="V694" s="103"/>
      <c r="W694" s="103"/>
      <c r="X694" s="103"/>
      <c r="Y694" s="103"/>
      <c r="Z694" s="103"/>
      <c r="AA694" s="103"/>
    </row>
    <row r="695" spans="1:27" ht="14.5">
      <c r="A695" s="40" t="s">
        <v>1490</v>
      </c>
      <c r="B695" s="103"/>
      <c r="C695" s="103"/>
      <c r="D695" s="103"/>
      <c r="E695" s="103"/>
      <c r="F695" s="40"/>
      <c r="G695" s="103"/>
      <c r="H695" s="103"/>
      <c r="I695" s="103"/>
      <c r="J695" s="103"/>
      <c r="K695" s="80"/>
      <c r="L695" s="103"/>
      <c r="M695" s="103"/>
      <c r="N695" s="103"/>
      <c r="O695" s="103"/>
      <c r="P695" s="103"/>
      <c r="Q695" s="103"/>
      <c r="R695" s="103"/>
      <c r="S695" s="103"/>
      <c r="T695" s="103"/>
      <c r="U695" s="103"/>
      <c r="V695" s="103"/>
      <c r="W695" s="103"/>
      <c r="X695" s="103"/>
      <c r="Y695" s="103"/>
      <c r="Z695" s="103"/>
      <c r="AA695" s="103"/>
    </row>
    <row r="696" spans="1:27" ht="14.5">
      <c r="A696" s="40" t="s">
        <v>1491</v>
      </c>
      <c r="B696" s="103" t="s">
        <v>3772</v>
      </c>
      <c r="C696" s="103" t="s">
        <v>3727</v>
      </c>
      <c r="D696" s="103" t="s">
        <v>3772</v>
      </c>
      <c r="E696" s="103" t="s">
        <v>3773</v>
      </c>
      <c r="F696" s="40"/>
      <c r="G696" s="103"/>
      <c r="H696" s="103"/>
      <c r="I696" s="103"/>
      <c r="J696" s="103"/>
      <c r="K696" s="80"/>
      <c r="L696" s="103"/>
      <c r="M696" s="103"/>
      <c r="N696" s="103"/>
      <c r="O696" s="103"/>
      <c r="P696" s="103"/>
      <c r="Q696" s="103"/>
      <c r="R696" s="103"/>
      <c r="S696" s="103"/>
      <c r="T696" s="103"/>
      <c r="U696" s="103"/>
      <c r="V696" s="103"/>
      <c r="W696" s="103"/>
      <c r="X696" s="103"/>
      <c r="Y696" s="103"/>
      <c r="Z696" s="103"/>
      <c r="AA696" s="103"/>
    </row>
    <row r="697" spans="1:27" ht="14.5">
      <c r="A697" s="40" t="s">
        <v>1494</v>
      </c>
      <c r="B697" s="103" t="s">
        <v>41</v>
      </c>
      <c r="C697" s="103" t="s">
        <v>3774</v>
      </c>
      <c r="D697" s="103" t="s">
        <v>41</v>
      </c>
      <c r="E697" s="103" t="s">
        <v>3775</v>
      </c>
      <c r="F697" s="40"/>
      <c r="G697" s="103"/>
      <c r="H697" s="103"/>
      <c r="I697" s="103"/>
      <c r="J697" s="103" t="s">
        <v>3776</v>
      </c>
      <c r="K697" s="80"/>
      <c r="L697" s="103"/>
      <c r="M697" s="103"/>
      <c r="N697" s="103"/>
      <c r="O697" s="103"/>
      <c r="P697" s="103"/>
      <c r="Q697" s="103"/>
      <c r="R697" s="103"/>
      <c r="S697" s="103"/>
      <c r="T697" s="103"/>
      <c r="U697" s="103"/>
      <c r="V697" s="103"/>
      <c r="W697" s="103"/>
      <c r="X697" s="103"/>
      <c r="Y697" s="103"/>
      <c r="Z697" s="103"/>
      <c r="AA697" s="103"/>
    </row>
    <row r="698" spans="1:27" ht="14.5">
      <c r="A698" s="40" t="s">
        <v>1496</v>
      </c>
      <c r="B698" s="103" t="s">
        <v>759</v>
      </c>
      <c r="C698" s="103"/>
      <c r="D698" s="103"/>
      <c r="E698" s="103"/>
      <c r="F698" s="40"/>
      <c r="G698" s="103"/>
      <c r="H698" s="103"/>
      <c r="I698" s="103"/>
      <c r="J698" s="103"/>
      <c r="K698" s="80"/>
      <c r="L698" s="103"/>
      <c r="M698" s="103"/>
      <c r="N698" s="103"/>
      <c r="O698" s="103"/>
      <c r="P698" s="103"/>
      <c r="Q698" s="103"/>
      <c r="R698" s="103"/>
      <c r="S698" s="103"/>
      <c r="T698" s="103"/>
      <c r="U698" s="103"/>
      <c r="V698" s="103"/>
      <c r="W698" s="103"/>
      <c r="X698" s="103"/>
      <c r="Y698" s="103"/>
      <c r="Z698" s="103"/>
      <c r="AA698" s="103"/>
    </row>
    <row r="699" spans="1:27" ht="14.5">
      <c r="A699" s="40" t="s">
        <v>1500</v>
      </c>
      <c r="B699" s="103" t="s">
        <v>3577</v>
      </c>
      <c r="C699" s="103"/>
      <c r="D699" s="103"/>
      <c r="E699" s="103"/>
      <c r="F699" s="40"/>
      <c r="G699" s="103"/>
      <c r="H699" s="103"/>
      <c r="I699" s="103"/>
      <c r="J699" s="103"/>
      <c r="K699" s="80"/>
      <c r="L699" s="103"/>
      <c r="M699" s="103"/>
      <c r="N699" s="103"/>
      <c r="O699" s="103"/>
      <c r="P699" s="103"/>
      <c r="Q699" s="103"/>
      <c r="R699" s="103"/>
      <c r="S699" s="103"/>
      <c r="T699" s="103"/>
      <c r="U699" s="103"/>
      <c r="V699" s="103"/>
      <c r="W699" s="103"/>
      <c r="X699" s="103"/>
      <c r="Y699" s="103"/>
      <c r="Z699" s="103"/>
      <c r="AA699" s="103"/>
    </row>
    <row r="700" spans="1:27" ht="14.5">
      <c r="A700" s="40" t="s">
        <v>1502</v>
      </c>
      <c r="B700" s="103" t="s">
        <v>41</v>
      </c>
      <c r="C700" s="103" t="s">
        <v>3777</v>
      </c>
      <c r="D700" s="103"/>
      <c r="E700" s="103"/>
      <c r="F700" s="40"/>
      <c r="G700" s="103"/>
      <c r="H700" s="103"/>
      <c r="I700" s="103"/>
      <c r="J700" s="103" t="s">
        <v>1960</v>
      </c>
      <c r="K700" s="80"/>
      <c r="L700" s="103"/>
      <c r="M700" s="103"/>
      <c r="N700" s="103"/>
      <c r="O700" s="103"/>
      <c r="P700" s="103"/>
      <c r="Q700" s="103"/>
      <c r="R700" s="103"/>
      <c r="S700" s="103"/>
      <c r="T700" s="103"/>
      <c r="U700" s="103"/>
      <c r="V700" s="103"/>
      <c r="W700" s="103"/>
      <c r="X700" s="103"/>
      <c r="Y700" s="103"/>
      <c r="Z700" s="103"/>
      <c r="AA700" s="103"/>
    </row>
    <row r="701" spans="1:27" ht="14.5">
      <c r="A701" s="40" t="s">
        <v>1505</v>
      </c>
      <c r="B701" s="103" t="s">
        <v>759</v>
      </c>
      <c r="C701" s="103"/>
      <c r="D701" s="103"/>
      <c r="E701" s="103"/>
      <c r="F701" s="40"/>
      <c r="G701" s="103"/>
      <c r="H701" s="103"/>
      <c r="I701" s="103"/>
      <c r="J701" s="103"/>
      <c r="K701" s="80"/>
      <c r="L701" s="103"/>
      <c r="M701" s="103"/>
      <c r="N701" s="103"/>
      <c r="O701" s="103"/>
      <c r="P701" s="103"/>
      <c r="Q701" s="103"/>
      <c r="R701" s="103"/>
      <c r="S701" s="103"/>
      <c r="T701" s="103"/>
      <c r="U701" s="103"/>
      <c r="V701" s="103"/>
      <c r="W701" s="103"/>
      <c r="X701" s="103"/>
      <c r="Y701" s="103"/>
      <c r="Z701" s="103"/>
      <c r="AA701" s="103"/>
    </row>
    <row r="702" spans="1:27" ht="14.5">
      <c r="A702" s="40" t="s">
        <v>1508</v>
      </c>
      <c r="B702" s="103" t="s">
        <v>41</v>
      </c>
      <c r="C702" s="103" t="s">
        <v>2698</v>
      </c>
      <c r="D702" s="103" t="s">
        <v>41</v>
      </c>
      <c r="E702" s="103" t="s">
        <v>3778</v>
      </c>
      <c r="F702" s="40"/>
      <c r="G702" s="103"/>
      <c r="H702" s="103"/>
      <c r="I702" s="103"/>
      <c r="J702" s="103" t="s">
        <v>2357</v>
      </c>
      <c r="K702" s="80"/>
      <c r="L702" s="103"/>
      <c r="M702" s="103"/>
      <c r="N702" s="103"/>
      <c r="O702" s="103"/>
      <c r="P702" s="103"/>
      <c r="Q702" s="103"/>
      <c r="R702" s="103"/>
      <c r="S702" s="103"/>
      <c r="T702" s="103"/>
      <c r="U702" s="103"/>
      <c r="V702" s="103"/>
      <c r="W702" s="103"/>
      <c r="X702" s="103"/>
      <c r="Y702" s="103"/>
      <c r="Z702" s="103"/>
      <c r="AA702" s="103"/>
    </row>
    <row r="703" spans="1:27" ht="14.5">
      <c r="A703" s="40" t="s">
        <v>1509</v>
      </c>
      <c r="B703" s="103" t="s">
        <v>3779</v>
      </c>
      <c r="C703" s="103"/>
      <c r="D703" s="103"/>
      <c r="E703" s="103"/>
      <c r="F703" s="40"/>
      <c r="G703" s="103"/>
      <c r="H703" s="103"/>
      <c r="I703" s="103"/>
      <c r="J703" s="103"/>
      <c r="K703" s="80"/>
      <c r="L703" s="103"/>
      <c r="M703" s="103"/>
      <c r="N703" s="103"/>
      <c r="O703" s="103"/>
      <c r="P703" s="103"/>
      <c r="Q703" s="103"/>
      <c r="R703" s="103"/>
      <c r="S703" s="103"/>
      <c r="T703" s="103"/>
      <c r="U703" s="103"/>
      <c r="V703" s="103"/>
      <c r="W703" s="103"/>
      <c r="X703" s="103"/>
      <c r="Y703" s="103"/>
      <c r="Z703" s="103"/>
      <c r="AA703" s="103"/>
    </row>
    <row r="704" spans="1:27" ht="14.5">
      <c r="A704" s="40" t="s">
        <v>932</v>
      </c>
      <c r="B704" s="103" t="s">
        <v>3709</v>
      </c>
      <c r="C704" s="103"/>
      <c r="D704" s="103"/>
      <c r="E704" s="103"/>
      <c r="F704" s="40"/>
      <c r="G704" s="103"/>
      <c r="H704" s="103"/>
      <c r="I704" s="103"/>
      <c r="J704" s="103" t="s">
        <v>2357</v>
      </c>
      <c r="K704" s="80"/>
      <c r="L704" s="103"/>
      <c r="M704" s="103"/>
      <c r="N704" s="103"/>
      <c r="O704" s="103"/>
      <c r="P704" s="103"/>
      <c r="Q704" s="103"/>
      <c r="R704" s="103"/>
      <c r="S704" s="103"/>
      <c r="T704" s="103"/>
      <c r="U704" s="103"/>
      <c r="V704" s="103"/>
      <c r="W704" s="103"/>
      <c r="X704" s="103"/>
      <c r="Y704" s="103"/>
      <c r="Z704" s="103"/>
      <c r="AA704" s="103"/>
    </row>
    <row r="705" spans="1:27" ht="14.5">
      <c r="A705" s="40" t="s">
        <v>1514</v>
      </c>
      <c r="B705" s="103" t="s">
        <v>3780</v>
      </c>
      <c r="C705" s="103"/>
      <c r="D705" s="103"/>
      <c r="E705" s="103"/>
      <c r="F705" s="40"/>
      <c r="G705" s="103"/>
      <c r="H705" s="103"/>
      <c r="I705" s="103"/>
      <c r="J705" s="103"/>
      <c r="K705" s="80"/>
      <c r="L705" s="103"/>
      <c r="M705" s="103"/>
      <c r="N705" s="103"/>
      <c r="O705" s="103"/>
      <c r="P705" s="103"/>
      <c r="Q705" s="103"/>
      <c r="R705" s="103"/>
      <c r="S705" s="103"/>
      <c r="T705" s="103"/>
      <c r="U705" s="103"/>
      <c r="V705" s="103"/>
      <c r="W705" s="103"/>
      <c r="X705" s="103"/>
      <c r="Y705" s="103"/>
      <c r="Z705" s="103"/>
      <c r="AA705" s="103"/>
    </row>
    <row r="706" spans="1:27" ht="14.5">
      <c r="A706" s="40" t="s">
        <v>1515</v>
      </c>
      <c r="B706" s="103"/>
      <c r="C706" s="103"/>
      <c r="D706" s="103"/>
      <c r="E706" s="103"/>
      <c r="F706" s="40"/>
      <c r="G706" s="103"/>
      <c r="H706" s="103"/>
      <c r="I706" s="103"/>
      <c r="J706" s="103"/>
      <c r="K706" s="80" t="s">
        <v>3781</v>
      </c>
      <c r="L706" s="103"/>
      <c r="M706" s="103"/>
      <c r="N706" s="103"/>
      <c r="O706" s="103"/>
      <c r="P706" s="103"/>
      <c r="Q706" s="103"/>
      <c r="R706" s="103"/>
      <c r="S706" s="103"/>
      <c r="T706" s="103"/>
      <c r="U706" s="103"/>
      <c r="V706" s="103"/>
      <c r="W706" s="103"/>
      <c r="X706" s="103"/>
      <c r="Y706" s="103"/>
      <c r="Z706" s="103"/>
      <c r="AA706" s="103"/>
    </row>
    <row r="707" spans="1:27" ht="14.5">
      <c r="A707" s="40" t="s">
        <v>1516</v>
      </c>
      <c r="B707" s="103" t="s">
        <v>3782</v>
      </c>
      <c r="C707" s="103"/>
      <c r="D707" s="103"/>
      <c r="E707" s="103"/>
      <c r="F707" s="40"/>
      <c r="G707" s="103"/>
      <c r="H707" s="103"/>
      <c r="I707" s="103"/>
      <c r="J707" s="103"/>
      <c r="K707" s="80"/>
      <c r="L707" s="103"/>
      <c r="M707" s="103"/>
      <c r="N707" s="103"/>
      <c r="O707" s="103"/>
      <c r="P707" s="103"/>
      <c r="Q707" s="103"/>
      <c r="R707" s="103"/>
      <c r="S707" s="103"/>
      <c r="T707" s="103"/>
      <c r="U707" s="103"/>
      <c r="V707" s="103"/>
      <c r="W707" s="103"/>
      <c r="X707" s="103"/>
      <c r="Y707" s="103"/>
      <c r="Z707" s="103"/>
      <c r="AA707" s="103"/>
    </row>
    <row r="708" spans="1:27" ht="14.5">
      <c r="A708" s="40" t="s">
        <v>1517</v>
      </c>
      <c r="B708" s="103" t="s">
        <v>3577</v>
      </c>
      <c r="C708" s="103" t="s">
        <v>3417</v>
      </c>
      <c r="D708" s="103" t="s">
        <v>3783</v>
      </c>
      <c r="E708" s="103" t="s">
        <v>3703</v>
      </c>
      <c r="F708" s="40"/>
      <c r="G708" s="103"/>
      <c r="H708" s="103"/>
      <c r="I708" s="103"/>
      <c r="J708" s="103"/>
      <c r="K708" s="80"/>
      <c r="L708" s="103"/>
      <c r="M708" s="103"/>
      <c r="N708" s="103"/>
      <c r="O708" s="103"/>
      <c r="P708" s="103"/>
      <c r="Q708" s="103"/>
      <c r="R708" s="103"/>
      <c r="S708" s="103"/>
      <c r="T708" s="103"/>
      <c r="U708" s="103"/>
      <c r="V708" s="103"/>
      <c r="W708" s="103"/>
      <c r="X708" s="103"/>
      <c r="Y708" s="103"/>
      <c r="Z708" s="103"/>
      <c r="AA708" s="103"/>
    </row>
    <row r="709" spans="1:27" ht="14.5">
      <c r="A709" s="40" t="s">
        <v>1519</v>
      </c>
      <c r="B709" s="103" t="s">
        <v>3577</v>
      </c>
      <c r="C709" s="103"/>
      <c r="D709" s="103"/>
      <c r="E709" s="103"/>
      <c r="F709" s="40"/>
      <c r="G709" s="103"/>
      <c r="H709" s="103"/>
      <c r="I709" s="103"/>
      <c r="J709" s="103"/>
      <c r="K709" s="80"/>
      <c r="L709" s="103"/>
      <c r="M709" s="103"/>
      <c r="N709" s="103"/>
      <c r="O709" s="103"/>
      <c r="P709" s="103"/>
      <c r="Q709" s="103"/>
      <c r="R709" s="103"/>
      <c r="S709" s="103"/>
      <c r="T709" s="103"/>
      <c r="U709" s="103"/>
      <c r="V709" s="103"/>
      <c r="W709" s="103"/>
      <c r="X709" s="103"/>
      <c r="Y709" s="103"/>
      <c r="Z709" s="103"/>
      <c r="AA709" s="103"/>
    </row>
    <row r="710" spans="1:27" ht="14.5">
      <c r="A710" s="40" t="s">
        <v>1505</v>
      </c>
      <c r="B710" s="103" t="s">
        <v>759</v>
      </c>
      <c r="C710" s="103"/>
      <c r="D710" s="103"/>
      <c r="E710" s="103"/>
      <c r="F710" s="40"/>
      <c r="G710" s="103"/>
      <c r="H710" s="103"/>
      <c r="I710" s="103"/>
      <c r="J710" s="103"/>
      <c r="K710" s="80"/>
      <c r="L710" s="103"/>
      <c r="M710" s="103"/>
      <c r="N710" s="103"/>
      <c r="O710" s="103"/>
      <c r="P710" s="103"/>
      <c r="Q710" s="103"/>
      <c r="R710" s="103"/>
      <c r="S710" s="103"/>
      <c r="T710" s="103"/>
      <c r="U710" s="103"/>
      <c r="V710" s="103"/>
      <c r="W710" s="103"/>
      <c r="X710" s="103"/>
      <c r="Y710" s="103"/>
      <c r="Z710" s="103"/>
      <c r="AA710" s="103"/>
    </row>
    <row r="711" spans="1:27" ht="14.25" customHeight="1">
      <c r="A711" s="40" t="s">
        <v>1521</v>
      </c>
      <c r="B711" s="103" t="s">
        <v>41</v>
      </c>
      <c r="C711" s="103"/>
      <c r="D711" s="103"/>
      <c r="E711" s="103"/>
      <c r="F711" s="40"/>
      <c r="G711" s="103"/>
      <c r="H711" s="103"/>
      <c r="I711" s="103"/>
      <c r="J711" s="103"/>
      <c r="K711" s="80"/>
      <c r="L711" s="103"/>
      <c r="M711" s="103"/>
      <c r="N711" s="103"/>
      <c r="O711" s="103"/>
      <c r="P711" s="103"/>
      <c r="Q711" s="103"/>
      <c r="R711" s="103"/>
      <c r="S711" s="103"/>
      <c r="T711" s="103"/>
      <c r="U711" s="103"/>
      <c r="V711" s="103"/>
      <c r="W711" s="103"/>
      <c r="X711" s="103"/>
      <c r="Y711" s="103"/>
      <c r="Z711" s="103"/>
      <c r="AA711" s="103"/>
    </row>
    <row r="712" spans="1:27" ht="14.5">
      <c r="A712" s="40" t="s">
        <v>2961</v>
      </c>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4.5">
      <c r="A713" s="40"/>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4.5">
      <c r="A714" s="40" t="s">
        <v>1522</v>
      </c>
      <c r="B714" s="103" t="s">
        <v>759</v>
      </c>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4.5">
      <c r="A715" s="40" t="s">
        <v>1526</v>
      </c>
      <c r="B715" s="103" t="s">
        <v>3784</v>
      </c>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4.5">
      <c r="A716" s="103"/>
      <c r="B716" s="43" t="s">
        <v>3785</v>
      </c>
      <c r="C716" s="103"/>
      <c r="D716" s="103"/>
      <c r="E716" s="103"/>
      <c r="F716" s="103"/>
      <c r="G716" s="103"/>
      <c r="H716" s="103"/>
      <c r="I716" s="103"/>
      <c r="J716" s="103"/>
      <c r="K716" s="103">
        <v>119</v>
      </c>
      <c r="L716" s="103"/>
      <c r="M716" s="103"/>
      <c r="N716" s="103"/>
      <c r="O716" s="103"/>
      <c r="P716" s="103"/>
      <c r="Q716" s="103"/>
      <c r="R716" s="103"/>
      <c r="S716" s="103"/>
      <c r="T716" s="103"/>
      <c r="U716" s="103"/>
      <c r="V716" s="103"/>
      <c r="W716" s="103"/>
      <c r="X716" s="103"/>
      <c r="Y716" s="103"/>
      <c r="Z716" s="103"/>
      <c r="AA716" s="103"/>
    </row>
    <row r="717" spans="1:27" ht="14.5">
      <c r="A717" s="103"/>
      <c r="B717" s="43" t="s">
        <v>2966</v>
      </c>
      <c r="D717" s="103"/>
      <c r="E717" s="103"/>
      <c r="F717" s="103"/>
      <c r="G717" s="103"/>
      <c r="H717" s="103"/>
      <c r="I717" s="103"/>
      <c r="J717" s="103"/>
      <c r="K717" s="103">
        <v>18</v>
      </c>
      <c r="L717" s="103"/>
      <c r="M717" s="103"/>
      <c r="N717" s="103"/>
      <c r="O717" s="103"/>
      <c r="P717" s="103"/>
      <c r="Q717" s="103"/>
      <c r="R717" s="103"/>
      <c r="S717" s="103"/>
      <c r="T717" s="103"/>
      <c r="U717" s="103"/>
      <c r="V717" s="103"/>
      <c r="W717" s="103"/>
      <c r="X717" s="103"/>
      <c r="Y717" s="103"/>
      <c r="Z717" s="103"/>
      <c r="AA717" s="103"/>
    </row>
    <row r="718" spans="1:27" ht="14.5">
      <c r="B718" s="43" t="s">
        <v>2969</v>
      </c>
      <c r="C718" s="103"/>
      <c r="D718" s="103"/>
      <c r="E718" s="103"/>
      <c r="F718" s="103"/>
      <c r="G718" s="103"/>
      <c r="H718" s="103"/>
      <c r="I718" s="103"/>
      <c r="J718" s="103"/>
      <c r="K718" s="103">
        <v>998</v>
      </c>
      <c r="L718" s="103"/>
      <c r="M718" s="103"/>
      <c r="N718" s="103"/>
      <c r="O718" s="103"/>
      <c r="P718" s="103"/>
      <c r="Q718" s="103"/>
      <c r="R718" s="103"/>
      <c r="S718" s="103"/>
      <c r="T718" s="103"/>
      <c r="U718" s="103"/>
      <c r="V718" s="103"/>
      <c r="W718" s="103"/>
      <c r="X718" s="103"/>
      <c r="Y718" s="103"/>
      <c r="Z718" s="103"/>
      <c r="AA718" s="103"/>
    </row>
    <row r="719" spans="1:27" ht="14.5">
      <c r="A719" s="103"/>
      <c r="B719" s="43" t="s">
        <v>2972</v>
      </c>
      <c r="K719" s="103">
        <v>45</v>
      </c>
      <c r="L719" s="103"/>
      <c r="M719" s="103"/>
      <c r="N719" s="103"/>
      <c r="O719" s="103"/>
      <c r="P719" s="103"/>
      <c r="Q719" s="103"/>
      <c r="R719" s="103"/>
      <c r="S719" s="103"/>
      <c r="T719" s="103"/>
      <c r="U719" s="103"/>
      <c r="V719" s="103"/>
      <c r="W719" s="103"/>
      <c r="X719" s="103"/>
      <c r="Y719" s="103"/>
      <c r="Z719" s="103"/>
      <c r="AA719" s="103"/>
    </row>
    <row r="720" spans="1:27" ht="14.5">
      <c r="A720" s="40" t="s">
        <v>1527</v>
      </c>
      <c r="B720" s="103" t="s">
        <v>481</v>
      </c>
      <c r="C720" s="103" t="s">
        <v>3786</v>
      </c>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4.5">
      <c r="A721" s="40" t="s">
        <v>1528</v>
      </c>
      <c r="B721" s="103" t="s">
        <v>759</v>
      </c>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4.5">
      <c r="A722" s="40" t="s">
        <v>1531</v>
      </c>
      <c r="B722" s="103" t="s">
        <v>3787</v>
      </c>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4.5">
      <c r="A723" s="40" t="s">
        <v>1532</v>
      </c>
      <c r="B723" s="103" t="s">
        <v>3788</v>
      </c>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4.5">
      <c r="A724" s="40" t="s">
        <v>1536</v>
      </c>
      <c r="B724" s="103" t="s">
        <v>759</v>
      </c>
      <c r="C724" s="103"/>
      <c r="D724" s="103"/>
      <c r="E724" s="103"/>
      <c r="F724" s="103"/>
      <c r="G724" s="103"/>
      <c r="H724" s="103"/>
      <c r="I724" s="103" t="s">
        <v>596</v>
      </c>
      <c r="J724" s="103"/>
      <c r="K724" s="103"/>
      <c r="L724" s="103"/>
      <c r="M724" s="103"/>
      <c r="N724" s="103"/>
      <c r="O724" s="103"/>
      <c r="P724" s="103"/>
      <c r="Q724" s="103"/>
      <c r="R724" s="103"/>
      <c r="S724" s="103"/>
      <c r="T724" s="103"/>
      <c r="U724" s="103"/>
      <c r="V724" s="103"/>
      <c r="W724" s="103"/>
      <c r="X724" s="103"/>
      <c r="Y724" s="103"/>
      <c r="Z724" s="103"/>
      <c r="AA724" s="103"/>
    </row>
    <row r="725" spans="1:27" ht="14.5">
      <c r="A725" s="40" t="s">
        <v>1541</v>
      </c>
      <c r="B725" s="103" t="s">
        <v>759</v>
      </c>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4.5">
      <c r="A726" s="40" t="s">
        <v>1546</v>
      </c>
      <c r="B726" s="103" t="s">
        <v>759</v>
      </c>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4.5">
      <c r="A727" s="40" t="s">
        <v>1284</v>
      </c>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4.5">
      <c r="A728" s="40" t="s">
        <v>1547</v>
      </c>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4.5">
      <c r="A729" s="40" t="s">
        <v>1550</v>
      </c>
      <c r="B729" s="103" t="s">
        <v>3577</v>
      </c>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4.5">
      <c r="A730" s="40" t="s">
        <v>1553</v>
      </c>
      <c r="B730" s="103" t="s">
        <v>3789</v>
      </c>
      <c r="C730" s="103" t="s">
        <v>3417</v>
      </c>
      <c r="D730" s="103" t="s">
        <v>248</v>
      </c>
      <c r="E730" s="103" t="s">
        <v>3556</v>
      </c>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4.5">
      <c r="A731" s="40" t="s">
        <v>1556</v>
      </c>
      <c r="B731" s="103" t="s">
        <v>3577</v>
      </c>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4.5">
      <c r="A732" s="40" t="s">
        <v>1559</v>
      </c>
      <c r="B732" s="103" t="s">
        <v>54</v>
      </c>
      <c r="C732" s="103"/>
      <c r="D732" s="103"/>
      <c r="E732" s="103"/>
      <c r="F732" s="103"/>
      <c r="G732" s="103"/>
      <c r="H732" s="103"/>
      <c r="I732" s="103" t="s">
        <v>203</v>
      </c>
      <c r="J732" s="103"/>
      <c r="K732" s="103"/>
      <c r="L732" s="103"/>
      <c r="M732" s="103"/>
      <c r="N732" s="103"/>
      <c r="O732" s="103"/>
      <c r="P732" s="103"/>
      <c r="Q732" s="103"/>
      <c r="R732" s="103"/>
      <c r="S732" s="103"/>
      <c r="T732" s="103"/>
      <c r="U732" s="103"/>
      <c r="V732" s="103"/>
      <c r="W732" s="103"/>
      <c r="X732" s="103"/>
      <c r="Y732" s="103"/>
      <c r="Z732" s="103"/>
      <c r="AA732" s="103"/>
    </row>
    <row r="733" spans="1:27" ht="14.5">
      <c r="A733" s="40" t="s">
        <v>1562</v>
      </c>
      <c r="B733" s="103" t="s">
        <v>3577</v>
      </c>
      <c r="C733" s="103"/>
      <c r="D733" s="103"/>
      <c r="E733" s="103"/>
      <c r="F733" s="103" t="s">
        <v>307</v>
      </c>
      <c r="G733" s="103" t="s">
        <v>3577</v>
      </c>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4.5">
      <c r="A734" s="40" t="s">
        <v>1284</v>
      </c>
      <c r="B734" s="103" t="s">
        <v>759</v>
      </c>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4.5">
      <c r="A735" s="40" t="s">
        <v>1566</v>
      </c>
      <c r="B735" s="103" t="s">
        <v>759</v>
      </c>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4.5">
      <c r="A736" s="40" t="s">
        <v>47</v>
      </c>
      <c r="B736" s="103" t="s">
        <v>759</v>
      </c>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4.5">
      <c r="A737" s="40" t="s">
        <v>1573</v>
      </c>
      <c r="B737" s="103" t="s">
        <v>66</v>
      </c>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4.5">
      <c r="A738" s="40" t="s">
        <v>1577</v>
      </c>
      <c r="B738" s="103" t="s">
        <v>759</v>
      </c>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4.5">
      <c r="A739" s="40" t="s">
        <v>1579</v>
      </c>
      <c r="B739" s="103" t="s">
        <v>759</v>
      </c>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4.5">
      <c r="A740" s="40" t="s">
        <v>40</v>
      </c>
      <c r="B740" s="103"/>
      <c r="C740" s="103"/>
      <c r="D740" s="103"/>
      <c r="E740" s="103"/>
      <c r="F740" s="103" t="s">
        <v>3577</v>
      </c>
      <c r="G740" s="103" t="s">
        <v>307</v>
      </c>
      <c r="H740" s="103"/>
      <c r="I740" s="103"/>
      <c r="J740" s="103" t="s">
        <v>2357</v>
      </c>
      <c r="K740" s="103"/>
      <c r="L740" s="103"/>
      <c r="M740" s="103" t="s">
        <v>3790</v>
      </c>
      <c r="N740" s="103"/>
      <c r="O740" s="103"/>
      <c r="P740" s="103"/>
      <c r="Q740" s="103"/>
      <c r="R740" s="103"/>
      <c r="S740" s="103"/>
      <c r="T740" s="103"/>
      <c r="U740" s="103"/>
      <c r="V740" s="103"/>
      <c r="W740" s="103"/>
      <c r="X740" s="103"/>
      <c r="Y740" s="103"/>
      <c r="Z740" s="103"/>
      <c r="AA740" s="103"/>
    </row>
    <row r="741" spans="1:27" ht="14.5">
      <c r="A741" s="40" t="s">
        <v>1584</v>
      </c>
      <c r="B741" s="103" t="s">
        <v>759</v>
      </c>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4.5">
      <c r="A742" s="40" t="s">
        <v>1585</v>
      </c>
      <c r="B742" s="103" t="s">
        <v>66</v>
      </c>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4.5">
      <c r="A743" s="40" t="s">
        <v>1586</v>
      </c>
      <c r="B743" s="103" t="s">
        <v>3577</v>
      </c>
      <c r="C743" s="103" t="s">
        <v>3417</v>
      </c>
      <c r="D743" s="103"/>
      <c r="E743" s="103"/>
      <c r="F743" s="103" t="s">
        <v>248</v>
      </c>
      <c r="G743" s="103" t="s">
        <v>3625</v>
      </c>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4.5">
      <c r="A744" s="40" t="s">
        <v>1588</v>
      </c>
      <c r="B744" s="103" t="s">
        <v>3625</v>
      </c>
      <c r="C744" s="103" t="s">
        <v>3791</v>
      </c>
      <c r="D744" s="103"/>
      <c r="E744" s="103"/>
      <c r="F744" s="103"/>
      <c r="G744" s="103"/>
      <c r="H744" s="103"/>
      <c r="I744" s="103"/>
      <c r="J744" s="103"/>
      <c r="K744" s="103"/>
      <c r="L744" s="103" t="s">
        <v>3792</v>
      </c>
      <c r="M744" s="103"/>
      <c r="N744" s="103"/>
      <c r="O744" s="103"/>
      <c r="P744" s="103"/>
      <c r="Q744" s="103"/>
      <c r="R744" s="103"/>
      <c r="S744" s="103"/>
      <c r="T744" s="103"/>
      <c r="U744" s="103"/>
      <c r="V744" s="103"/>
      <c r="W744" s="103"/>
      <c r="X744" s="103"/>
      <c r="Y744" s="103"/>
      <c r="Z744" s="103"/>
      <c r="AA744" s="103"/>
    </row>
    <row r="745" spans="1:27" ht="14.5">
      <c r="A745" s="40" t="s">
        <v>1589</v>
      </c>
      <c r="B745" s="103" t="s">
        <v>759</v>
      </c>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4.5">
      <c r="A746" s="40" t="s">
        <v>1593</v>
      </c>
      <c r="B746" s="103" t="s">
        <v>3793</v>
      </c>
      <c r="C746" s="103" t="s">
        <v>3742</v>
      </c>
      <c r="D746" s="103" t="s">
        <v>248</v>
      </c>
      <c r="E746" s="103" t="s">
        <v>3794</v>
      </c>
      <c r="F746" s="103"/>
      <c r="G746" s="103"/>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4.5">
      <c r="A747" s="40" t="s">
        <v>1597</v>
      </c>
      <c r="B747" s="103" t="s">
        <v>3577</v>
      </c>
      <c r="C747" s="103" t="s">
        <v>3591</v>
      </c>
      <c r="D747" s="103" t="s">
        <v>3577</v>
      </c>
      <c r="E747" s="103" t="s">
        <v>3644</v>
      </c>
      <c r="F747" s="103"/>
      <c r="G747" s="103"/>
      <c r="H747" s="103"/>
      <c r="I747" s="103"/>
      <c r="J747" s="103" t="s">
        <v>2357</v>
      </c>
      <c r="K747" s="103"/>
      <c r="L747" s="103"/>
      <c r="M747" s="103"/>
      <c r="N747" s="103"/>
      <c r="O747" s="103"/>
      <c r="P747" s="103"/>
      <c r="Q747" s="103"/>
      <c r="R747" s="103"/>
      <c r="S747" s="103"/>
      <c r="T747" s="103"/>
      <c r="U747" s="103"/>
      <c r="V747" s="103"/>
      <c r="W747" s="103"/>
      <c r="X747" s="103"/>
      <c r="Y747" s="103"/>
      <c r="Z747" s="103"/>
      <c r="AA747" s="103"/>
    </row>
    <row r="748" spans="1:27" ht="14.5">
      <c r="A748" s="40" t="s">
        <v>1600</v>
      </c>
      <c r="B748" s="103" t="s">
        <v>759</v>
      </c>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4.5">
      <c r="A749" s="40" t="s">
        <v>1601</v>
      </c>
      <c r="B749" s="103" t="s">
        <v>3795</v>
      </c>
      <c r="C749" s="103"/>
      <c r="D749" s="103" t="s">
        <v>481</v>
      </c>
      <c r="E749" s="103" t="s">
        <v>3796</v>
      </c>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4.5">
      <c r="A750" s="40" t="s">
        <v>1603</v>
      </c>
      <c r="B750" s="103" t="s">
        <v>3797</v>
      </c>
      <c r="C750" s="103" t="s">
        <v>3798</v>
      </c>
      <c r="D750" s="103" t="s">
        <v>3799</v>
      </c>
      <c r="E750" s="103" t="s">
        <v>3556</v>
      </c>
      <c r="F750" s="103"/>
      <c r="G750" s="103"/>
      <c r="H750" s="103"/>
      <c r="I750" s="103"/>
      <c r="J750" s="103"/>
      <c r="K750" s="103" t="s">
        <v>3800</v>
      </c>
      <c r="L750" s="103"/>
      <c r="M750" s="103" t="s">
        <v>3801</v>
      </c>
      <c r="N750" s="103"/>
      <c r="O750" s="103"/>
      <c r="P750" s="103"/>
      <c r="Q750" s="103"/>
      <c r="R750" s="103"/>
      <c r="S750" s="103"/>
      <c r="T750" s="103"/>
      <c r="U750" s="103"/>
      <c r="V750" s="103"/>
      <c r="W750" s="103"/>
      <c r="X750" s="103"/>
      <c r="Y750" s="103"/>
      <c r="Z750" s="103"/>
      <c r="AA750" s="103"/>
    </row>
    <row r="751" spans="1:27" ht="14.5">
      <c r="A751" s="40" t="s">
        <v>1610</v>
      </c>
      <c r="B751" s="103" t="s">
        <v>3577</v>
      </c>
      <c r="C751" s="103" t="s">
        <v>3703</v>
      </c>
      <c r="D751" s="103" t="s">
        <v>3802</v>
      </c>
      <c r="E751" s="103" t="s">
        <v>3803</v>
      </c>
      <c r="F751" s="103"/>
      <c r="G751" s="103"/>
      <c r="H751" s="103"/>
      <c r="I751" s="103"/>
      <c r="J751" s="103" t="s">
        <v>3804</v>
      </c>
      <c r="K751" s="103" t="s">
        <v>3805</v>
      </c>
      <c r="L751" s="103"/>
      <c r="M751" s="103"/>
      <c r="N751" s="103"/>
      <c r="O751" s="103"/>
      <c r="P751" s="103"/>
      <c r="Q751" s="103"/>
      <c r="R751" s="103"/>
      <c r="S751" s="103"/>
      <c r="T751" s="103"/>
      <c r="U751" s="103"/>
      <c r="V751" s="103"/>
      <c r="W751" s="103"/>
      <c r="X751" s="103"/>
      <c r="Y751" s="103"/>
      <c r="Z751" s="103"/>
      <c r="AA751" s="103"/>
    </row>
    <row r="752" spans="1:27" ht="14.5">
      <c r="A752" s="40" t="s">
        <v>1612</v>
      </c>
      <c r="B752" s="103" t="s">
        <v>131</v>
      </c>
      <c r="C752" s="103"/>
      <c r="D752" s="103"/>
      <c r="E752" s="103"/>
      <c r="F752" s="103"/>
      <c r="G752" s="103" t="s">
        <v>46</v>
      </c>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4.5">
      <c r="A753" s="40" t="s">
        <v>1614</v>
      </c>
      <c r="B753" s="103" t="s">
        <v>759</v>
      </c>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4.5">
      <c r="A754" s="40" t="s">
        <v>1617</v>
      </c>
      <c r="B754" s="103" t="s">
        <v>759</v>
      </c>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4.5">
      <c r="A755" s="40" t="s">
        <v>1620</v>
      </c>
      <c r="B755" s="103"/>
      <c r="C755" s="103"/>
      <c r="D755" s="103"/>
      <c r="E755" s="103"/>
      <c r="F755" s="103" t="s">
        <v>3551</v>
      </c>
      <c r="G755" s="103" t="s">
        <v>3806</v>
      </c>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4.5">
      <c r="A756" s="40" t="s">
        <v>1624</v>
      </c>
      <c r="B756" s="103" t="s">
        <v>46</v>
      </c>
      <c r="C756" s="103" t="s">
        <v>3807</v>
      </c>
      <c r="D756" s="103" t="s">
        <v>41</v>
      </c>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4.5">
      <c r="A757" s="40" t="s">
        <v>1625</v>
      </c>
      <c r="B757" s="103" t="s">
        <v>759</v>
      </c>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4.5">
      <c r="A758" s="40" t="s">
        <v>1627</v>
      </c>
      <c r="B758" s="103" t="s">
        <v>3808</v>
      </c>
      <c r="C758" s="103"/>
      <c r="D758" s="103"/>
      <c r="E758" s="103"/>
      <c r="F758" s="103"/>
      <c r="G758" s="103"/>
      <c r="H758" s="103"/>
      <c r="I758" s="103"/>
      <c r="J758" s="103"/>
      <c r="K758" s="103">
        <f>9+2+3+2+5</f>
        <v>21</v>
      </c>
      <c r="L758" s="103"/>
      <c r="M758" s="103"/>
      <c r="N758" s="103"/>
      <c r="O758" s="103"/>
      <c r="P758" s="103"/>
      <c r="Q758" s="103"/>
      <c r="R758" s="103"/>
      <c r="S758" s="103"/>
      <c r="T758" s="103"/>
      <c r="U758" s="103"/>
      <c r="V758" s="103"/>
      <c r="W758" s="103"/>
      <c r="X758" s="103"/>
      <c r="Y758" s="103"/>
      <c r="Z758" s="103"/>
      <c r="AA758" s="103"/>
    </row>
    <row r="759" spans="1:27" ht="14.5">
      <c r="A759" s="40" t="s">
        <v>1631</v>
      </c>
      <c r="B759" s="103" t="s">
        <v>759</v>
      </c>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4.5">
      <c r="A760" s="40" t="s">
        <v>1633</v>
      </c>
      <c r="B760" s="103" t="s">
        <v>3577</v>
      </c>
      <c r="C760" s="103" t="s">
        <v>3809</v>
      </c>
      <c r="D760" s="103" t="s">
        <v>41</v>
      </c>
      <c r="E760" s="103" t="s">
        <v>3810</v>
      </c>
      <c r="F760" s="103"/>
      <c r="G760" s="103"/>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4.5">
      <c r="A761" s="40" t="s">
        <v>1637</v>
      </c>
      <c r="B761" s="103" t="s">
        <v>41</v>
      </c>
      <c r="C761" s="103" t="s">
        <v>3719</v>
      </c>
      <c r="D761" s="103" t="s">
        <v>41</v>
      </c>
      <c r="E761" s="103" t="s">
        <v>3634</v>
      </c>
      <c r="F761" s="103"/>
      <c r="G761" s="103"/>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4.5">
      <c r="A762" s="40" t="s">
        <v>1638</v>
      </c>
      <c r="B762" s="103" t="s">
        <v>41</v>
      </c>
      <c r="C762" s="103" t="s">
        <v>3811</v>
      </c>
      <c r="D762" s="103" t="s">
        <v>55</v>
      </c>
      <c r="E762" s="103" t="s">
        <v>3710</v>
      </c>
      <c r="F762" s="103"/>
      <c r="G762" s="103"/>
      <c r="H762" s="103"/>
      <c r="I762" s="103" t="s">
        <v>41</v>
      </c>
      <c r="J762" s="103" t="s">
        <v>2357</v>
      </c>
      <c r="K762" s="103" t="s">
        <v>1960</v>
      </c>
      <c r="L762" s="103"/>
      <c r="M762" s="103" t="s">
        <v>3812</v>
      </c>
      <c r="N762" s="103"/>
      <c r="O762" s="103"/>
      <c r="P762" s="103"/>
      <c r="Q762" s="103"/>
      <c r="R762" s="103"/>
      <c r="S762" s="103"/>
      <c r="T762" s="103"/>
      <c r="U762" s="103"/>
      <c r="V762" s="103"/>
      <c r="W762" s="103"/>
      <c r="X762" s="103"/>
      <c r="Y762" s="103"/>
      <c r="Z762" s="103"/>
      <c r="AA762" s="103"/>
    </row>
    <row r="763" spans="1:27" ht="14.5">
      <c r="A763" s="40" t="s">
        <v>1639</v>
      </c>
      <c r="B763" s="103" t="s">
        <v>3813</v>
      </c>
      <c r="C763" s="103" t="s">
        <v>2698</v>
      </c>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4.5">
      <c r="A764" s="40" t="s">
        <v>117</v>
      </c>
      <c r="B764" s="103"/>
      <c r="C764" s="103"/>
      <c r="D764" s="103"/>
      <c r="E764" s="103"/>
      <c r="F764" s="103" t="s">
        <v>126</v>
      </c>
      <c r="G764" s="103" t="s">
        <v>248</v>
      </c>
      <c r="H764" s="103"/>
      <c r="I764" s="103"/>
      <c r="J764" s="103" t="s">
        <v>3814</v>
      </c>
      <c r="K764" s="103"/>
      <c r="L764" s="103"/>
      <c r="M764" s="103" t="s">
        <v>3815</v>
      </c>
      <c r="N764" s="103"/>
      <c r="O764" s="103"/>
      <c r="P764" s="103"/>
      <c r="Q764" s="103"/>
      <c r="R764" s="103"/>
      <c r="S764" s="103"/>
      <c r="T764" s="103"/>
      <c r="U764" s="103"/>
      <c r="V764" s="103"/>
      <c r="W764" s="103"/>
      <c r="X764" s="103"/>
      <c r="Y764" s="103"/>
      <c r="Z764" s="103"/>
      <c r="AA764" s="103"/>
    </row>
    <row r="765" spans="1:27" ht="14.5">
      <c r="A765" s="40" t="s">
        <v>1647</v>
      </c>
      <c r="B765" s="103" t="s">
        <v>3816</v>
      </c>
      <c r="C765" s="103" t="s">
        <v>3547</v>
      </c>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4.5">
      <c r="A766" s="40" t="s">
        <v>1653</v>
      </c>
      <c r="B766" s="103" t="s">
        <v>759</v>
      </c>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4.5">
      <c r="A767" s="40" t="s">
        <v>1658</v>
      </c>
      <c r="B767" s="103" t="s">
        <v>759</v>
      </c>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4.5">
      <c r="A768" s="40" t="s">
        <v>1660</v>
      </c>
      <c r="B768" s="103" t="s">
        <v>759</v>
      </c>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4.5">
      <c r="A769" s="40" t="s">
        <v>1662</v>
      </c>
      <c r="B769" s="103" t="s">
        <v>759</v>
      </c>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4.5">
      <c r="A770" s="40" t="s">
        <v>1666</v>
      </c>
      <c r="B770" s="103" t="s">
        <v>759</v>
      </c>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4.5">
      <c r="A771" s="40" t="s">
        <v>1669</v>
      </c>
      <c r="B771" s="103" t="s">
        <v>3817</v>
      </c>
      <c r="C771" s="103" t="s">
        <v>3742</v>
      </c>
      <c r="D771" s="103" t="s">
        <v>3818</v>
      </c>
      <c r="E771" s="103" t="s">
        <v>3819</v>
      </c>
      <c r="F771" s="103" t="s">
        <v>3820</v>
      </c>
      <c r="G771" s="103" t="s">
        <v>3820</v>
      </c>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4.5">
      <c r="A772" s="40" t="s">
        <v>1673</v>
      </c>
      <c r="B772" s="103" t="s">
        <v>759</v>
      </c>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4.5">
      <c r="A773" s="40" t="s">
        <v>1678</v>
      </c>
      <c r="B773" s="103" t="s">
        <v>3795</v>
      </c>
      <c r="C773" s="103"/>
      <c r="D773" s="103"/>
      <c r="E773" s="103"/>
      <c r="F773" s="103"/>
      <c r="G773" s="103"/>
      <c r="H773" s="103"/>
      <c r="I773" s="103"/>
      <c r="J773" s="103" t="s">
        <v>3821</v>
      </c>
      <c r="K773" s="103" t="s">
        <v>3822</v>
      </c>
      <c r="L773" s="103"/>
      <c r="M773" s="103"/>
      <c r="N773" s="103"/>
      <c r="O773" s="103"/>
      <c r="P773" s="103"/>
      <c r="Q773" s="103"/>
      <c r="R773" s="103"/>
      <c r="S773" s="103"/>
      <c r="T773" s="103"/>
      <c r="U773" s="103"/>
      <c r="V773" s="103"/>
      <c r="W773" s="103"/>
      <c r="X773" s="103"/>
      <c r="Y773" s="103"/>
      <c r="Z773" s="103"/>
      <c r="AA773" s="103"/>
    </row>
    <row r="774" spans="1:27" ht="14.5">
      <c r="A774" s="40" t="s">
        <v>1681</v>
      </c>
      <c r="B774" s="103" t="s">
        <v>323</v>
      </c>
      <c r="C774" s="103" t="s">
        <v>3823</v>
      </c>
      <c r="D774" s="103">
        <v>5</v>
      </c>
      <c r="E774" s="103" t="s">
        <v>3824</v>
      </c>
      <c r="F774" s="103"/>
      <c r="G774" s="103"/>
      <c r="H774" s="103"/>
      <c r="I774" s="103"/>
      <c r="J774" s="103"/>
      <c r="K774" s="103" t="s">
        <v>3825</v>
      </c>
      <c r="L774" s="103"/>
      <c r="M774" s="103"/>
      <c r="N774" s="103"/>
      <c r="O774" s="103"/>
      <c r="P774" s="103"/>
      <c r="Q774" s="103"/>
      <c r="R774" s="103"/>
      <c r="S774" s="103"/>
      <c r="T774" s="103"/>
      <c r="U774" s="103"/>
      <c r="V774" s="103"/>
      <c r="W774" s="103"/>
      <c r="X774" s="103"/>
      <c r="Y774" s="103"/>
      <c r="Z774" s="103"/>
      <c r="AA774" s="103"/>
    </row>
    <row r="775" spans="1:27" ht="14.5">
      <c r="A775" s="40" t="s">
        <v>1685</v>
      </c>
      <c r="B775" s="103" t="s">
        <v>3826</v>
      </c>
      <c r="C775" s="103" t="s">
        <v>3827</v>
      </c>
      <c r="D775" s="103" t="s">
        <v>3828</v>
      </c>
      <c r="E775" s="103" t="s">
        <v>3829</v>
      </c>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4.5">
      <c r="A776" s="40" t="s">
        <v>3830</v>
      </c>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4.5">
      <c r="A777" s="40" t="s">
        <v>3831</v>
      </c>
      <c r="B777" s="103"/>
      <c r="C777" s="103"/>
      <c r="D777" s="103"/>
      <c r="E777" s="103"/>
      <c r="F777" s="103">
        <v>4</v>
      </c>
      <c r="G777" s="103"/>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4.5">
      <c r="A778" s="40" t="s">
        <v>3011</v>
      </c>
      <c r="B778" s="103" t="s">
        <v>759</v>
      </c>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s="129" customFormat="1" ht="14.5">
      <c r="A779" s="40" t="s">
        <v>1703</v>
      </c>
      <c r="B779" s="103" t="s">
        <v>759</v>
      </c>
      <c r="C779" s="238"/>
      <c r="D779" s="238"/>
      <c r="E779" s="238"/>
      <c r="F779" s="238"/>
      <c r="G779" s="238"/>
      <c r="H779" s="238"/>
      <c r="I779" s="103"/>
      <c r="J779" s="238"/>
      <c r="K779" s="238"/>
      <c r="L779" s="238"/>
      <c r="M779" s="238"/>
      <c r="N779" s="238"/>
      <c r="O779" s="238"/>
      <c r="P779" s="238"/>
      <c r="Q779" s="238"/>
      <c r="R779" s="238"/>
      <c r="S779" s="238"/>
      <c r="T779" s="238"/>
      <c r="U779" s="238"/>
      <c r="V779" s="238"/>
      <c r="W779" s="238"/>
      <c r="X779" s="238"/>
      <c r="Y779" s="238"/>
      <c r="Z779" s="238"/>
      <c r="AA779" s="238"/>
    </row>
    <row r="780" spans="1:27" s="129" customFormat="1" ht="14.5">
      <c r="A780" s="40"/>
      <c r="B780" s="103"/>
      <c r="C780" s="238"/>
      <c r="D780" s="238"/>
      <c r="E780" s="238"/>
      <c r="F780" s="238"/>
      <c r="G780" s="238"/>
      <c r="H780" s="238"/>
      <c r="I780" s="103"/>
      <c r="J780" s="238"/>
      <c r="K780" s="238"/>
      <c r="L780" s="238"/>
      <c r="M780" s="238"/>
      <c r="N780" s="238"/>
      <c r="O780" s="238"/>
      <c r="P780" s="238"/>
      <c r="Q780" s="238"/>
      <c r="R780" s="238"/>
      <c r="S780" s="238"/>
      <c r="T780" s="238"/>
      <c r="U780" s="238"/>
      <c r="V780" s="238"/>
      <c r="W780" s="238"/>
      <c r="X780" s="238"/>
      <c r="Y780" s="238"/>
      <c r="Z780" s="238"/>
      <c r="AA780" s="238"/>
    </row>
    <row r="781" spans="1:27" s="129" customFormat="1" ht="14.5">
      <c r="A781" s="40" t="s">
        <v>1706</v>
      </c>
      <c r="B781" s="103" t="s">
        <v>759</v>
      </c>
      <c r="C781" s="238"/>
      <c r="D781" s="238"/>
      <c r="E781" s="238"/>
      <c r="F781" s="238"/>
      <c r="G781" s="238"/>
      <c r="H781" s="238"/>
      <c r="I781" s="103"/>
      <c r="J781" s="238"/>
      <c r="K781" s="238"/>
      <c r="L781" s="238"/>
      <c r="M781" s="238"/>
      <c r="N781" s="238"/>
      <c r="O781" s="238"/>
      <c r="P781" s="238"/>
      <c r="Q781" s="238"/>
      <c r="R781" s="238"/>
      <c r="S781" s="238"/>
      <c r="T781" s="238"/>
      <c r="U781" s="238"/>
      <c r="V781" s="238"/>
      <c r="W781" s="238"/>
      <c r="X781" s="238"/>
      <c r="Y781" s="238"/>
      <c r="Z781" s="238"/>
      <c r="AA781" s="238"/>
    </row>
    <row r="782" spans="1:27" s="129" customFormat="1" ht="14.5">
      <c r="A782" s="40" t="s">
        <v>1708</v>
      </c>
      <c r="B782" s="103" t="s">
        <v>3832</v>
      </c>
      <c r="C782" s="103" t="s">
        <v>3827</v>
      </c>
      <c r="D782" s="238"/>
      <c r="E782" s="238"/>
      <c r="F782" s="238"/>
      <c r="G782" s="103" t="s">
        <v>126</v>
      </c>
      <c r="H782" s="238"/>
      <c r="I782" s="103"/>
      <c r="J782" s="238"/>
      <c r="K782" s="238"/>
      <c r="L782" s="238"/>
      <c r="M782" s="238"/>
      <c r="N782" s="238"/>
      <c r="O782" s="238"/>
      <c r="P782" s="238"/>
      <c r="Q782" s="238"/>
      <c r="R782" s="238"/>
      <c r="S782" s="238"/>
      <c r="T782" s="238"/>
      <c r="U782" s="238"/>
      <c r="V782" s="238"/>
      <c r="W782" s="238"/>
      <c r="X782" s="238"/>
      <c r="Y782" s="238"/>
      <c r="Z782" s="238"/>
      <c r="AA782" s="238"/>
    </row>
    <row r="783" spans="1:27" s="129" customFormat="1" ht="14.5">
      <c r="A783" s="40" t="s">
        <v>1710</v>
      </c>
      <c r="B783" s="103" t="s">
        <v>3833</v>
      </c>
      <c r="C783" s="103"/>
      <c r="D783" s="238"/>
      <c r="E783" s="238"/>
      <c r="F783" s="238"/>
      <c r="G783" s="238"/>
      <c r="H783" s="238"/>
      <c r="I783" s="103"/>
      <c r="J783" s="238"/>
      <c r="K783" s="238"/>
      <c r="L783" s="238"/>
      <c r="M783" s="238"/>
      <c r="N783" s="238"/>
      <c r="O783" s="238"/>
      <c r="P783" s="238"/>
      <c r="Q783" s="238"/>
      <c r="R783" s="238"/>
      <c r="S783" s="238"/>
      <c r="T783" s="238"/>
      <c r="U783" s="238"/>
      <c r="V783" s="238"/>
      <c r="W783" s="238"/>
      <c r="X783" s="238"/>
      <c r="Y783" s="238"/>
      <c r="Z783" s="238"/>
      <c r="AA783" s="238"/>
    </row>
    <row r="784" spans="1:27" s="129" customFormat="1" ht="14.5">
      <c r="A784" s="40" t="s">
        <v>1713</v>
      </c>
      <c r="B784" s="103" t="s">
        <v>3834</v>
      </c>
      <c r="C784" s="103" t="s">
        <v>3742</v>
      </c>
      <c r="D784" s="238"/>
      <c r="E784" s="238"/>
      <c r="F784" s="238"/>
      <c r="G784" s="238"/>
      <c r="H784" s="238"/>
      <c r="I784" s="103"/>
      <c r="J784" s="238"/>
      <c r="K784" s="238"/>
      <c r="L784" s="103"/>
      <c r="M784" s="238"/>
      <c r="N784" s="103" t="s">
        <v>3835</v>
      </c>
      <c r="O784" s="238"/>
      <c r="P784" s="238"/>
      <c r="Q784" s="238"/>
      <c r="R784" s="238"/>
      <c r="S784" s="238"/>
      <c r="T784" s="238"/>
      <c r="U784" s="238"/>
      <c r="V784" s="238"/>
      <c r="W784" s="238"/>
      <c r="X784" s="238"/>
      <c r="Y784" s="238"/>
      <c r="Z784" s="238"/>
      <c r="AA784" s="238"/>
    </row>
    <row r="785" spans="1:27" s="129" customFormat="1" ht="14.5">
      <c r="A785" s="40" t="s">
        <v>1715</v>
      </c>
      <c r="B785" s="103" t="s">
        <v>3836</v>
      </c>
      <c r="C785" s="103" t="s">
        <v>3437</v>
      </c>
      <c r="D785" s="103"/>
      <c r="E785" s="103" t="s">
        <v>3837</v>
      </c>
      <c r="F785" s="238"/>
      <c r="G785" s="238"/>
      <c r="H785" s="103" t="s">
        <v>3838</v>
      </c>
      <c r="I785" s="103"/>
      <c r="J785" s="238"/>
      <c r="K785" s="103" t="s">
        <v>2618</v>
      </c>
      <c r="L785" s="103" t="s">
        <v>3839</v>
      </c>
      <c r="M785" s="103" t="s">
        <v>3840</v>
      </c>
      <c r="N785" s="103"/>
      <c r="O785" s="238"/>
      <c r="P785" s="238"/>
      <c r="Q785" s="238"/>
      <c r="R785" s="238"/>
      <c r="S785" s="238"/>
      <c r="T785" s="238"/>
      <c r="U785" s="238"/>
      <c r="V785" s="238"/>
      <c r="W785" s="238"/>
      <c r="X785" s="238"/>
      <c r="Y785" s="238"/>
      <c r="Z785" s="238"/>
      <c r="AA785" s="238"/>
    </row>
    <row r="786" spans="1:27" s="129" customFormat="1" ht="14.5">
      <c r="A786" s="40" t="s">
        <v>3042</v>
      </c>
      <c r="B786" s="103" t="s">
        <v>3841</v>
      </c>
      <c r="C786" s="103" t="s">
        <v>3437</v>
      </c>
      <c r="D786" s="103" t="s">
        <v>208</v>
      </c>
      <c r="E786" s="103" t="s">
        <v>3842</v>
      </c>
      <c r="F786" s="103" t="s">
        <v>208</v>
      </c>
      <c r="G786" s="103" t="s">
        <v>3843</v>
      </c>
      <c r="H786" s="103"/>
      <c r="I786" s="103"/>
      <c r="J786" s="238"/>
      <c r="K786" s="103"/>
      <c r="L786" s="103" t="s">
        <v>3844</v>
      </c>
      <c r="M786" s="103"/>
      <c r="N786" s="103" t="s">
        <v>3845</v>
      </c>
      <c r="O786" s="238"/>
      <c r="P786" s="238"/>
      <c r="Q786" s="238"/>
      <c r="R786" s="238"/>
      <c r="S786" s="238"/>
      <c r="T786" s="238"/>
      <c r="U786" s="238"/>
      <c r="V786" s="238"/>
      <c r="W786" s="238"/>
      <c r="X786" s="238"/>
      <c r="Y786" s="238"/>
      <c r="Z786" s="238"/>
      <c r="AA786" s="238"/>
    </row>
    <row r="787" spans="1:27" s="129" customFormat="1" ht="14.5">
      <c r="A787" s="40" t="s">
        <v>1730</v>
      </c>
      <c r="B787" s="103" t="s">
        <v>3846</v>
      </c>
      <c r="C787" s="103" t="s">
        <v>3437</v>
      </c>
      <c r="D787" s="103" t="s">
        <v>3846</v>
      </c>
      <c r="E787" s="103"/>
      <c r="F787" s="103"/>
      <c r="G787" s="103"/>
      <c r="H787" s="103"/>
      <c r="I787" s="103"/>
      <c r="J787" s="238"/>
      <c r="K787" s="103" t="s">
        <v>3847</v>
      </c>
      <c r="L787" s="103"/>
      <c r="M787" s="103"/>
      <c r="N787" s="103" t="s">
        <v>3848</v>
      </c>
      <c r="O787" s="238"/>
      <c r="P787" s="238"/>
      <c r="Q787" s="238"/>
      <c r="R787" s="238"/>
      <c r="S787" s="238"/>
      <c r="T787" s="238"/>
      <c r="U787" s="238"/>
      <c r="V787" s="238"/>
      <c r="W787" s="238"/>
      <c r="X787" s="238"/>
      <c r="Y787" s="238"/>
      <c r="Z787" s="238"/>
      <c r="AA787" s="238"/>
    </row>
    <row r="788" spans="1:27" s="129" customFormat="1" ht="14.5">
      <c r="A788" s="40" t="s">
        <v>1734</v>
      </c>
      <c r="B788" s="103" t="s">
        <v>248</v>
      </c>
      <c r="C788" s="103" t="s">
        <v>3849</v>
      </c>
      <c r="D788" s="103"/>
      <c r="E788" s="103"/>
      <c r="F788" s="103"/>
      <c r="G788" s="103"/>
      <c r="H788" s="103"/>
      <c r="I788" s="103"/>
      <c r="J788" s="103" t="s">
        <v>2895</v>
      </c>
      <c r="K788" s="103"/>
      <c r="L788" s="103" t="s">
        <v>2255</v>
      </c>
      <c r="M788" s="103" t="s">
        <v>3850</v>
      </c>
      <c r="N788" s="103"/>
      <c r="O788" s="238"/>
      <c r="P788" s="238"/>
      <c r="Q788" s="238"/>
      <c r="R788" s="238"/>
      <c r="S788" s="238"/>
      <c r="T788" s="238"/>
      <c r="U788" s="238"/>
      <c r="V788" s="238"/>
      <c r="W788" s="238"/>
      <c r="X788" s="238"/>
      <c r="Y788" s="238"/>
      <c r="Z788" s="238"/>
      <c r="AA788" s="238"/>
    </row>
    <row r="789" spans="1:27" s="129" customFormat="1" ht="14.5">
      <c r="A789" s="40" t="s">
        <v>1736</v>
      </c>
      <c r="B789" s="103" t="s">
        <v>3851</v>
      </c>
      <c r="C789" s="103" t="s">
        <v>3852</v>
      </c>
      <c r="D789" s="103" t="s">
        <v>3851</v>
      </c>
      <c r="E789" s="103"/>
      <c r="F789" s="103" t="s">
        <v>132</v>
      </c>
      <c r="G789" s="103" t="s">
        <v>132</v>
      </c>
      <c r="H789" s="103" t="s">
        <v>3853</v>
      </c>
      <c r="I789" s="103"/>
      <c r="J789" s="103" t="s">
        <v>3655</v>
      </c>
      <c r="K789" s="103" t="s">
        <v>3854</v>
      </c>
      <c r="L789" s="103" t="s">
        <v>2255</v>
      </c>
      <c r="M789" s="103" t="s">
        <v>3855</v>
      </c>
      <c r="N789" s="103"/>
      <c r="O789" s="238"/>
      <c r="P789" s="238"/>
      <c r="Q789" s="238"/>
      <c r="R789" s="238"/>
      <c r="S789" s="238"/>
      <c r="T789" s="238"/>
      <c r="U789" s="238"/>
      <c r="V789" s="238"/>
      <c r="W789" s="238"/>
      <c r="X789" s="238"/>
      <c r="Y789" s="238"/>
      <c r="Z789" s="238"/>
      <c r="AA789" s="238"/>
    </row>
    <row r="790" spans="1:27" s="129" customFormat="1" ht="14.5">
      <c r="A790" s="40" t="s">
        <v>1739</v>
      </c>
      <c r="B790" s="103" t="s">
        <v>140</v>
      </c>
      <c r="C790" s="103"/>
      <c r="D790" s="103"/>
      <c r="E790" s="103"/>
      <c r="F790" s="103" t="s">
        <v>140</v>
      </c>
      <c r="G790" s="103" t="s">
        <v>136</v>
      </c>
      <c r="H790" s="103" t="s">
        <v>3856</v>
      </c>
      <c r="I790" s="103"/>
      <c r="J790" s="103"/>
      <c r="K790" s="103"/>
      <c r="L790" s="103"/>
      <c r="M790" s="103"/>
      <c r="N790" s="103"/>
      <c r="O790" s="238"/>
      <c r="P790" s="238"/>
      <c r="Q790" s="238"/>
      <c r="R790" s="238"/>
      <c r="S790" s="238"/>
      <c r="T790" s="238"/>
      <c r="U790" s="238"/>
      <c r="V790" s="238"/>
      <c r="W790" s="238"/>
      <c r="X790" s="238"/>
      <c r="Y790" s="238"/>
      <c r="Z790" s="238"/>
      <c r="AA790" s="238"/>
    </row>
    <row r="791" spans="1:27" s="129" customFormat="1" ht="14.5">
      <c r="A791" s="40" t="s">
        <v>1741</v>
      </c>
      <c r="B791" s="103" t="s">
        <v>140</v>
      </c>
      <c r="C791" s="103" t="s">
        <v>3837</v>
      </c>
      <c r="D791" s="103"/>
      <c r="E791" s="103"/>
      <c r="F791" s="103"/>
      <c r="G791" s="103"/>
      <c r="H791" s="103"/>
      <c r="I791" s="103"/>
      <c r="J791" s="103" t="s">
        <v>2895</v>
      </c>
      <c r="K791" s="103" t="s">
        <v>2895</v>
      </c>
      <c r="L791" s="103"/>
      <c r="M791" s="103"/>
      <c r="N791" s="103"/>
      <c r="O791" s="238"/>
      <c r="P791" s="238"/>
      <c r="Q791" s="238"/>
      <c r="R791" s="238"/>
      <c r="S791" s="238"/>
      <c r="T791" s="238"/>
      <c r="U791" s="238"/>
      <c r="V791" s="238"/>
      <c r="W791" s="238"/>
      <c r="X791" s="238"/>
      <c r="Y791" s="238"/>
      <c r="Z791" s="238"/>
      <c r="AA791" s="238"/>
    </row>
    <row r="792" spans="1:27" s="129" customFormat="1" ht="14.5">
      <c r="A792" s="40" t="s">
        <v>3055</v>
      </c>
      <c r="B792" s="103" t="s">
        <v>3857</v>
      </c>
      <c r="C792" s="103"/>
      <c r="D792" s="103"/>
      <c r="E792" s="103"/>
      <c r="F792" s="103"/>
      <c r="G792" s="103"/>
      <c r="H792" s="103"/>
      <c r="I792" s="103"/>
      <c r="J792" s="103"/>
      <c r="K792" s="103"/>
      <c r="L792" s="103"/>
      <c r="M792" s="103"/>
      <c r="N792" s="103"/>
      <c r="O792" s="238"/>
      <c r="P792" s="238"/>
      <c r="Q792" s="238"/>
      <c r="R792" s="238"/>
      <c r="S792" s="238"/>
      <c r="T792" s="238"/>
      <c r="U792" s="238"/>
      <c r="V792" s="238"/>
      <c r="W792" s="238"/>
      <c r="X792" s="238"/>
      <c r="Y792" s="238"/>
      <c r="Z792" s="238"/>
      <c r="AA792" s="238"/>
    </row>
    <row r="793" spans="1:27" s="129" customFormat="1" ht="14.5">
      <c r="A793" s="40" t="s">
        <v>1747</v>
      </c>
      <c r="B793" s="103" t="s">
        <v>3858</v>
      </c>
      <c r="C793" s="103" t="s">
        <v>3437</v>
      </c>
      <c r="D793" s="103"/>
      <c r="E793" s="103" t="s">
        <v>3837</v>
      </c>
      <c r="F793" s="103" t="s">
        <v>1749</v>
      </c>
      <c r="G793" s="103" t="s">
        <v>1749</v>
      </c>
      <c r="H793" s="103"/>
      <c r="I793" s="103" t="s">
        <v>140</v>
      </c>
      <c r="J793" s="103"/>
      <c r="K793" s="103"/>
      <c r="L793" s="103"/>
      <c r="M793" s="103" t="s">
        <v>3859</v>
      </c>
      <c r="N793" s="103"/>
      <c r="O793" s="238"/>
      <c r="P793" s="238"/>
      <c r="Q793" s="238"/>
      <c r="R793" s="238"/>
      <c r="S793" s="238"/>
      <c r="T793" s="238"/>
      <c r="U793" s="238"/>
      <c r="V793" s="238"/>
      <c r="W793" s="238"/>
      <c r="X793" s="238"/>
      <c r="Y793" s="238"/>
      <c r="Z793" s="238"/>
      <c r="AA793" s="238"/>
    </row>
    <row r="794" spans="1:27" s="129" customFormat="1" ht="14.5">
      <c r="A794" s="40" t="s">
        <v>3064</v>
      </c>
      <c r="B794" s="103"/>
      <c r="C794" s="103" t="s">
        <v>3437</v>
      </c>
      <c r="D794" s="103"/>
      <c r="E794" s="103" t="s">
        <v>3837</v>
      </c>
      <c r="F794" s="103"/>
      <c r="G794" s="103"/>
      <c r="H794" s="103"/>
      <c r="I794" s="103"/>
      <c r="J794" s="103" t="s">
        <v>2618</v>
      </c>
      <c r="K794" s="103" t="s">
        <v>1939</v>
      </c>
      <c r="L794" s="103"/>
      <c r="M794" s="103"/>
      <c r="N794" s="103"/>
      <c r="O794" s="238"/>
      <c r="P794" s="238"/>
      <c r="Q794" s="238"/>
      <c r="R794" s="238"/>
      <c r="S794" s="238"/>
      <c r="T794" s="238"/>
      <c r="U794" s="238"/>
      <c r="V794" s="238"/>
      <c r="W794" s="238"/>
      <c r="X794" s="238"/>
      <c r="Y794" s="238"/>
      <c r="Z794" s="238"/>
      <c r="AA794" s="238"/>
    </row>
    <row r="795" spans="1:27" s="129" customFormat="1" ht="14.5">
      <c r="A795" s="40" t="s">
        <v>1761</v>
      </c>
      <c r="B795" s="103" t="s">
        <v>136</v>
      </c>
      <c r="C795" s="103" t="s">
        <v>3860</v>
      </c>
      <c r="D795" s="103" t="s">
        <v>136</v>
      </c>
      <c r="E795" s="103" t="s">
        <v>3861</v>
      </c>
      <c r="F795" s="103"/>
      <c r="G795" s="103"/>
      <c r="H795" s="103"/>
      <c r="I795" s="103"/>
      <c r="J795" s="103" t="s">
        <v>1939</v>
      </c>
      <c r="K795" s="103" t="s">
        <v>3862</v>
      </c>
      <c r="L795" s="103" t="s">
        <v>2264</v>
      </c>
      <c r="M795" s="103" t="s">
        <v>3863</v>
      </c>
      <c r="N795" s="103" t="s">
        <v>3864</v>
      </c>
      <c r="O795" s="238"/>
      <c r="P795" s="238"/>
      <c r="Q795" s="238"/>
      <c r="R795" s="238"/>
      <c r="S795" s="238"/>
      <c r="T795" s="238"/>
      <c r="U795" s="238"/>
      <c r="V795" s="238"/>
      <c r="W795" s="238"/>
      <c r="X795" s="238"/>
      <c r="Y795" s="238"/>
      <c r="Z795" s="238"/>
      <c r="AA795" s="238"/>
    </row>
    <row r="796" spans="1:27" s="129" customFormat="1" ht="14.5">
      <c r="A796" s="40" t="s">
        <v>1762</v>
      </c>
      <c r="B796" s="103" t="s">
        <v>3865</v>
      </c>
      <c r="C796" s="103" t="s">
        <v>3437</v>
      </c>
      <c r="D796" s="103" t="s">
        <v>3866</v>
      </c>
      <c r="E796" s="103" t="s">
        <v>3867</v>
      </c>
      <c r="F796" s="103"/>
      <c r="G796" s="103"/>
      <c r="H796" s="103"/>
      <c r="I796" s="103" t="s">
        <v>248</v>
      </c>
      <c r="J796" s="103"/>
      <c r="K796" s="103"/>
      <c r="L796" s="103"/>
      <c r="M796" s="103"/>
      <c r="N796" s="103"/>
      <c r="O796" s="238"/>
      <c r="P796" s="238"/>
      <c r="Q796" s="238"/>
      <c r="R796" s="238"/>
      <c r="S796" s="238"/>
      <c r="T796" s="238"/>
      <c r="U796" s="238"/>
      <c r="V796" s="238"/>
      <c r="W796" s="238"/>
      <c r="X796" s="238"/>
      <c r="Y796" s="238"/>
      <c r="Z796" s="238"/>
      <c r="AA796" s="238"/>
    </row>
    <row r="797" spans="1:27" s="129" customFormat="1" ht="14.5">
      <c r="A797" s="28" t="s">
        <v>1769</v>
      </c>
      <c r="B797" s="103" t="s">
        <v>3868</v>
      </c>
      <c r="C797" s="103"/>
      <c r="D797" s="103"/>
      <c r="E797" s="103"/>
      <c r="F797" s="103"/>
      <c r="G797" s="103"/>
      <c r="H797" s="103"/>
      <c r="I797" s="103"/>
      <c r="J797" s="103"/>
      <c r="K797" s="103"/>
      <c r="L797" s="103"/>
      <c r="M797" s="103"/>
      <c r="N797" s="103"/>
      <c r="O797" s="238"/>
      <c r="P797" s="238"/>
      <c r="Q797" s="238"/>
      <c r="R797" s="238"/>
      <c r="S797" s="238"/>
      <c r="T797" s="238"/>
      <c r="U797" s="238"/>
      <c r="V797" s="238"/>
      <c r="W797" s="238"/>
      <c r="X797" s="238"/>
      <c r="Y797" s="238"/>
      <c r="Z797" s="238"/>
      <c r="AA797" s="238"/>
    </row>
    <row r="798" spans="1:27" s="129" customFormat="1" ht="14.5">
      <c r="A798" s="28" t="s">
        <v>1772</v>
      </c>
      <c r="B798" s="103" t="s">
        <v>3869</v>
      </c>
      <c r="C798" s="103" t="s">
        <v>3870</v>
      </c>
      <c r="D798" s="103" t="s">
        <v>3871</v>
      </c>
      <c r="E798" s="103"/>
      <c r="F798" s="103"/>
      <c r="G798" s="103"/>
      <c r="H798" s="103"/>
      <c r="I798" s="103"/>
      <c r="J798" s="103" t="s">
        <v>2357</v>
      </c>
      <c r="K798" s="103" t="s">
        <v>3872</v>
      </c>
      <c r="L798" s="103"/>
      <c r="M798" s="103"/>
      <c r="N798" s="103"/>
      <c r="O798" s="238"/>
      <c r="P798" s="238"/>
      <c r="Q798" s="238"/>
      <c r="R798" s="238"/>
      <c r="S798" s="238"/>
      <c r="T798" s="238"/>
      <c r="U798" s="238"/>
      <c r="V798" s="238"/>
      <c r="W798" s="238"/>
      <c r="X798" s="238"/>
      <c r="Y798" s="238"/>
      <c r="Z798" s="238"/>
      <c r="AA798" s="238"/>
    </row>
    <row r="799" spans="1:27" s="129" customFormat="1" ht="14.5">
      <c r="A799" s="28" t="s">
        <v>1776</v>
      </c>
      <c r="B799" s="103" t="s">
        <v>3873</v>
      </c>
      <c r="C799" s="103"/>
      <c r="D799" s="103"/>
      <c r="E799" s="103"/>
      <c r="F799" s="103"/>
      <c r="G799" s="103"/>
      <c r="H799" s="103"/>
      <c r="I799" s="103"/>
      <c r="J799" s="103"/>
      <c r="K799" s="103"/>
      <c r="L799" s="103"/>
      <c r="M799" s="103"/>
      <c r="N799" s="103"/>
      <c r="O799" s="238"/>
      <c r="P799" s="238"/>
      <c r="Q799" s="238"/>
      <c r="R799" s="238"/>
      <c r="S799" s="238"/>
      <c r="T799" s="238"/>
      <c r="U799" s="238"/>
      <c r="V799" s="238"/>
      <c r="W799" s="238"/>
      <c r="X799" s="238"/>
      <c r="Y799" s="238"/>
      <c r="Z799" s="238"/>
      <c r="AA799" s="238"/>
    </row>
    <row r="800" spans="1:27" s="129" customFormat="1" ht="14.5">
      <c r="A800" s="250" t="s">
        <v>1780</v>
      </c>
      <c r="B800" s="103"/>
      <c r="C800" s="103"/>
      <c r="D800" s="103"/>
      <c r="E800" s="103"/>
      <c r="F800" s="103"/>
      <c r="G800" s="103"/>
      <c r="H800" s="103"/>
      <c r="I800" s="103"/>
      <c r="J800" s="103" t="s">
        <v>2357</v>
      </c>
      <c r="K800" s="103"/>
      <c r="L800" s="103"/>
      <c r="M800" s="103"/>
      <c r="N800" s="103"/>
      <c r="O800" s="238"/>
      <c r="P800" s="238"/>
      <c r="Q800" s="238"/>
      <c r="R800" s="238"/>
      <c r="S800" s="238"/>
      <c r="T800" s="238"/>
      <c r="U800" s="238"/>
      <c r="V800" s="238"/>
      <c r="W800" s="238"/>
      <c r="X800" s="238"/>
      <c r="Y800" s="238"/>
      <c r="Z800" s="238"/>
      <c r="AA800" s="238"/>
    </row>
    <row r="801" spans="1:27" s="129" customFormat="1" ht="14.5">
      <c r="A801" s="250" t="s">
        <v>1781</v>
      </c>
      <c r="B801" s="103" t="s">
        <v>46</v>
      </c>
      <c r="C801" s="103"/>
      <c r="D801" s="103"/>
      <c r="E801" s="103"/>
      <c r="F801" s="103"/>
      <c r="G801" s="103"/>
      <c r="H801" s="103"/>
      <c r="I801" s="103">
        <v>7</v>
      </c>
      <c r="J801" s="103"/>
      <c r="K801" s="103">
        <v>50</v>
      </c>
      <c r="L801" s="103"/>
      <c r="M801" s="103"/>
      <c r="N801" s="103"/>
      <c r="O801" s="238"/>
      <c r="P801" s="238"/>
      <c r="Q801" s="238"/>
      <c r="R801" s="238"/>
      <c r="S801" s="238"/>
      <c r="T801" s="238"/>
      <c r="U801" s="238"/>
      <c r="V801" s="238"/>
      <c r="W801" s="238"/>
      <c r="X801" s="238"/>
      <c r="Y801" s="238"/>
      <c r="Z801" s="238"/>
      <c r="AA801" s="238"/>
    </row>
    <row r="802" spans="1:27" s="129" customFormat="1" ht="14.5">
      <c r="A802" s="250" t="s">
        <v>1786</v>
      </c>
      <c r="B802" s="103" t="s">
        <v>248</v>
      </c>
      <c r="C802" s="103" t="s">
        <v>3874</v>
      </c>
      <c r="D802" s="103"/>
      <c r="E802" s="103"/>
      <c r="F802" s="103" t="s">
        <v>41</v>
      </c>
      <c r="G802" s="103" t="s">
        <v>481</v>
      </c>
      <c r="H802" s="103"/>
      <c r="I802" s="103"/>
      <c r="J802" s="103"/>
      <c r="K802" s="103"/>
      <c r="L802" s="103"/>
      <c r="M802" s="103"/>
      <c r="N802" s="103"/>
      <c r="O802" s="238"/>
      <c r="P802" s="238"/>
      <c r="Q802" s="238"/>
      <c r="R802" s="238"/>
      <c r="S802" s="238"/>
      <c r="T802" s="238"/>
      <c r="U802" s="238"/>
      <c r="V802" s="238"/>
      <c r="W802" s="238"/>
      <c r="X802" s="238"/>
      <c r="Y802" s="238"/>
      <c r="Z802" s="238"/>
      <c r="AA802" s="238"/>
    </row>
    <row r="803" spans="1:27" s="129" customFormat="1" ht="14.5">
      <c r="A803" s="250" t="s">
        <v>1790</v>
      </c>
      <c r="B803" s="103"/>
      <c r="C803" s="103"/>
      <c r="D803" s="103"/>
      <c r="E803" s="103"/>
      <c r="F803" s="103"/>
      <c r="G803" s="103" t="s">
        <v>3875</v>
      </c>
      <c r="H803" s="103"/>
      <c r="I803" s="103" t="s">
        <v>3876</v>
      </c>
      <c r="J803" s="103"/>
      <c r="K803" s="103"/>
      <c r="L803" s="103"/>
      <c r="M803" s="103"/>
      <c r="N803" s="103"/>
      <c r="O803" s="238"/>
      <c r="P803" s="238"/>
      <c r="Q803" s="238"/>
      <c r="R803" s="238"/>
      <c r="S803" s="238"/>
      <c r="T803" s="238"/>
      <c r="U803" s="238"/>
      <c r="V803" s="238"/>
      <c r="W803" s="238"/>
      <c r="X803" s="238"/>
      <c r="Y803" s="238"/>
      <c r="Z803" s="238"/>
      <c r="AA803" s="238"/>
    </row>
    <row r="804" spans="1:27" s="129" customFormat="1" ht="14.5">
      <c r="A804" s="250" t="s">
        <v>1791</v>
      </c>
      <c r="B804" s="103"/>
      <c r="C804" s="103"/>
      <c r="D804" s="103"/>
      <c r="E804" s="103"/>
      <c r="F804" s="103"/>
      <c r="G804" s="103"/>
      <c r="H804" s="103"/>
      <c r="I804" s="103" t="s">
        <v>3877</v>
      </c>
      <c r="J804" s="103"/>
      <c r="K804" s="103"/>
      <c r="L804" s="103"/>
      <c r="M804" s="103"/>
      <c r="N804" s="103"/>
      <c r="O804" s="238"/>
      <c r="P804" s="238"/>
      <c r="Q804" s="238"/>
      <c r="R804" s="238"/>
      <c r="S804" s="238"/>
      <c r="T804" s="238"/>
      <c r="U804" s="238"/>
      <c r="V804" s="238"/>
      <c r="W804" s="238"/>
      <c r="X804" s="238"/>
      <c r="Y804" s="238"/>
      <c r="Z804" s="238"/>
      <c r="AA804" s="238"/>
    </row>
    <row r="805" spans="1:27" s="129" customFormat="1" ht="14.5">
      <c r="A805" s="250" t="s">
        <v>1793</v>
      </c>
      <c r="B805" s="103" t="s">
        <v>1609</v>
      </c>
      <c r="C805" s="103" t="s">
        <v>3878</v>
      </c>
      <c r="D805" s="103">
        <v>33</v>
      </c>
      <c r="E805" s="103" t="s">
        <v>3879</v>
      </c>
      <c r="F805" s="103"/>
      <c r="G805" s="103"/>
      <c r="H805" s="103"/>
      <c r="I805" s="103"/>
      <c r="J805" s="103" t="s">
        <v>1960</v>
      </c>
      <c r="K805" s="103"/>
      <c r="L805" s="103"/>
      <c r="M805" s="103"/>
      <c r="N805" s="103"/>
      <c r="O805" s="238"/>
      <c r="P805" s="238"/>
      <c r="Q805" s="238"/>
      <c r="R805" s="238"/>
      <c r="S805" s="238"/>
      <c r="T805" s="238"/>
      <c r="U805" s="238"/>
      <c r="V805" s="238"/>
      <c r="W805" s="238"/>
      <c r="X805" s="238"/>
      <c r="Y805" s="238"/>
      <c r="Z805" s="238"/>
      <c r="AA805" s="238"/>
    </row>
    <row r="806" spans="1:27" s="129" customFormat="1" ht="14.5">
      <c r="A806" s="28" t="s">
        <v>1794</v>
      </c>
      <c r="B806" s="103">
        <v>0</v>
      </c>
      <c r="C806" s="103"/>
      <c r="D806" s="103"/>
      <c r="E806" s="103"/>
      <c r="F806" s="103"/>
      <c r="G806" s="103"/>
      <c r="H806" s="103"/>
      <c r="I806" s="103"/>
      <c r="J806" s="103"/>
      <c r="K806" s="103">
        <v>22</v>
      </c>
      <c r="L806" s="103"/>
      <c r="M806" s="103"/>
      <c r="N806" s="103"/>
      <c r="O806" s="238"/>
      <c r="P806" s="238"/>
      <c r="Q806" s="238"/>
      <c r="R806" s="238"/>
      <c r="S806" s="238"/>
      <c r="T806" s="238"/>
      <c r="U806" s="238"/>
      <c r="V806" s="238"/>
      <c r="W806" s="238"/>
      <c r="X806" s="238"/>
      <c r="Y806" s="238"/>
      <c r="Z806" s="238"/>
      <c r="AA806" s="238"/>
    </row>
    <row r="807" spans="1:27" s="129" customFormat="1" ht="14.5">
      <c r="A807" s="28" t="s">
        <v>1796</v>
      </c>
      <c r="B807" s="103" t="s">
        <v>248</v>
      </c>
      <c r="C807" s="103"/>
      <c r="D807" s="103"/>
      <c r="E807" s="103"/>
      <c r="F807" s="103"/>
      <c r="G807" s="103"/>
      <c r="H807" s="103"/>
      <c r="I807" s="103"/>
      <c r="J807" s="103"/>
      <c r="K807" s="103"/>
      <c r="L807" s="103"/>
      <c r="M807" s="103"/>
      <c r="N807" s="103"/>
      <c r="O807" s="238"/>
      <c r="P807" s="238"/>
      <c r="Q807" s="238"/>
      <c r="R807" s="238"/>
      <c r="S807" s="238"/>
      <c r="T807" s="238"/>
      <c r="U807" s="238"/>
      <c r="V807" s="238"/>
      <c r="W807" s="238"/>
      <c r="X807" s="238"/>
      <c r="Y807" s="238"/>
      <c r="Z807" s="238"/>
      <c r="AA807" s="238"/>
    </row>
    <row r="808" spans="1:27" s="129" customFormat="1" ht="14.5">
      <c r="A808" s="28" t="s">
        <v>1797</v>
      </c>
      <c r="B808" s="103" t="s">
        <v>46</v>
      </c>
      <c r="C808" s="103" t="s">
        <v>3727</v>
      </c>
      <c r="D808" s="103"/>
      <c r="E808" s="103"/>
      <c r="F808" s="103"/>
      <c r="G808" s="103"/>
      <c r="H808" s="103"/>
      <c r="I808" s="103"/>
      <c r="J808" s="103"/>
      <c r="K808" s="103" t="s">
        <v>3880</v>
      </c>
      <c r="L808" s="103"/>
      <c r="M808" s="103" t="s">
        <v>3881</v>
      </c>
      <c r="N808" s="103"/>
      <c r="O808" s="238"/>
      <c r="P808" s="238"/>
      <c r="Q808" s="238"/>
      <c r="R808" s="238"/>
      <c r="S808" s="238"/>
      <c r="T808" s="238"/>
      <c r="U808" s="238"/>
      <c r="V808" s="238"/>
      <c r="W808" s="238"/>
      <c r="X808" s="238"/>
      <c r="Y808" s="238"/>
      <c r="Z808" s="238"/>
      <c r="AA808" s="238"/>
    </row>
    <row r="809" spans="1:27" s="129" customFormat="1" ht="14.5">
      <c r="A809" s="28" t="s">
        <v>1799</v>
      </c>
      <c r="B809" s="103"/>
      <c r="C809" s="103"/>
      <c r="D809" s="103"/>
      <c r="E809" s="103"/>
      <c r="F809" s="103"/>
      <c r="G809" s="103"/>
      <c r="H809" s="103"/>
      <c r="I809" s="103"/>
      <c r="J809" s="103"/>
      <c r="K809" s="103"/>
      <c r="L809" s="103"/>
      <c r="M809" s="103" t="s">
        <v>3882</v>
      </c>
      <c r="N809" s="103"/>
      <c r="O809" s="238"/>
      <c r="P809" s="238"/>
      <c r="Q809" s="238"/>
      <c r="R809" s="238"/>
      <c r="S809" s="238"/>
      <c r="T809" s="238"/>
      <c r="U809" s="238"/>
      <c r="V809" s="238"/>
      <c r="W809" s="238"/>
      <c r="X809" s="238"/>
      <c r="Y809" s="238"/>
      <c r="Z809" s="238"/>
      <c r="AA809" s="238"/>
    </row>
    <row r="810" spans="1:27" s="129" customFormat="1" ht="14.5">
      <c r="A810" s="40" t="s">
        <v>1802</v>
      </c>
      <c r="B810" s="103" t="s">
        <v>133</v>
      </c>
      <c r="C810" s="103" t="s">
        <v>3437</v>
      </c>
      <c r="D810" s="103"/>
      <c r="E810" s="103"/>
      <c r="F810" s="103" t="s">
        <v>140</v>
      </c>
      <c r="G810" s="103" t="s">
        <v>140</v>
      </c>
      <c r="H810" s="103"/>
      <c r="I810" s="103"/>
      <c r="J810" s="103"/>
      <c r="K810" s="103"/>
      <c r="L810" s="103"/>
      <c r="M810" s="103" t="s">
        <v>3883</v>
      </c>
      <c r="N810" s="103" t="s">
        <v>3884</v>
      </c>
      <c r="O810" s="238"/>
      <c r="P810" s="238"/>
      <c r="Q810" s="238"/>
      <c r="R810" s="238"/>
      <c r="S810" s="238"/>
      <c r="T810" s="238"/>
      <c r="U810" s="238"/>
      <c r="V810" s="238"/>
      <c r="W810" s="238"/>
      <c r="X810" s="238"/>
      <c r="Y810" s="238"/>
      <c r="Z810" s="238"/>
      <c r="AA810" s="238"/>
    </row>
    <row r="811" spans="1:27" s="129" customFormat="1" ht="14.5">
      <c r="A811" s="40" t="s">
        <v>3082</v>
      </c>
      <c r="B811" s="103" t="s">
        <v>3885</v>
      </c>
      <c r="C811" s="103" t="s">
        <v>3437</v>
      </c>
      <c r="D811" s="103"/>
      <c r="E811" s="103" t="s">
        <v>3886</v>
      </c>
      <c r="F811" s="103"/>
      <c r="G811" s="103"/>
      <c r="H811" s="103"/>
      <c r="I811" s="103"/>
      <c r="J811" s="103"/>
      <c r="K811" s="103"/>
      <c r="L811" s="103"/>
      <c r="M811" s="103" t="s">
        <v>1806</v>
      </c>
      <c r="N811" s="103"/>
      <c r="O811" s="238"/>
      <c r="P811" s="238"/>
      <c r="Q811" s="238"/>
      <c r="R811" s="238"/>
      <c r="S811" s="238"/>
      <c r="T811" s="238"/>
      <c r="U811" s="238"/>
      <c r="V811" s="238"/>
      <c r="W811" s="238"/>
      <c r="X811" s="238"/>
      <c r="Y811" s="238"/>
      <c r="Z811" s="238"/>
      <c r="AA811" s="238"/>
    </row>
    <row r="812" spans="1:27" s="129" customFormat="1" ht="14.5">
      <c r="A812" s="28" t="s">
        <v>3083</v>
      </c>
      <c r="B812" s="103" t="s">
        <v>3887</v>
      </c>
      <c r="C812" s="103" t="s">
        <v>3888</v>
      </c>
      <c r="D812" s="103"/>
      <c r="E812" s="103"/>
      <c r="F812" s="103"/>
      <c r="G812" s="103" t="s">
        <v>3889</v>
      </c>
      <c r="H812" s="103"/>
      <c r="I812" s="103" t="s">
        <v>3890</v>
      </c>
      <c r="J812" s="103" t="s">
        <v>3891</v>
      </c>
      <c r="K812" s="103" t="s">
        <v>3892</v>
      </c>
      <c r="L812" s="103"/>
      <c r="M812" s="103"/>
      <c r="N812" s="103" t="s">
        <v>3893</v>
      </c>
      <c r="O812" s="238"/>
      <c r="P812" s="238"/>
      <c r="Q812" s="238"/>
      <c r="R812" s="238"/>
      <c r="S812" s="238"/>
      <c r="T812" s="238"/>
      <c r="U812" s="238"/>
      <c r="V812" s="238"/>
      <c r="W812" s="238"/>
      <c r="X812" s="238"/>
      <c r="Y812" s="238"/>
      <c r="Z812" s="238"/>
      <c r="AA812" s="238"/>
    </row>
    <row r="813" spans="1:27" s="129" customFormat="1" ht="14.5">
      <c r="A813" s="28" t="s">
        <v>1816</v>
      </c>
      <c r="B813" s="103" t="s">
        <v>3894</v>
      </c>
      <c r="C813" s="103" t="s">
        <v>3860</v>
      </c>
      <c r="D813" s="103"/>
      <c r="E813" s="103" t="s">
        <v>3895</v>
      </c>
      <c r="F813" s="103"/>
      <c r="G813" s="103"/>
      <c r="H813" s="103"/>
      <c r="I813" s="103"/>
      <c r="J813" s="103" t="s">
        <v>2895</v>
      </c>
      <c r="K813" s="103" t="s">
        <v>3896</v>
      </c>
      <c r="L813" s="103"/>
      <c r="M813" s="103"/>
      <c r="N813" s="103"/>
      <c r="O813" s="238"/>
      <c r="P813" s="238"/>
      <c r="Q813" s="238"/>
      <c r="R813" s="238"/>
      <c r="S813" s="238"/>
      <c r="T813" s="238"/>
      <c r="U813" s="238"/>
      <c r="V813" s="238"/>
      <c r="W813" s="238"/>
      <c r="X813" s="238"/>
      <c r="Y813" s="238"/>
      <c r="Z813" s="238"/>
      <c r="AA813" s="238"/>
    </row>
    <row r="814" spans="1:27" s="129" customFormat="1" ht="14.5">
      <c r="A814" s="28" t="s">
        <v>1819</v>
      </c>
      <c r="B814" s="103"/>
      <c r="C814" s="103"/>
      <c r="D814" s="103"/>
      <c r="E814" s="103"/>
      <c r="F814" s="103"/>
      <c r="G814" s="103"/>
      <c r="H814" s="103"/>
      <c r="I814" s="103"/>
      <c r="J814" s="103"/>
      <c r="K814" s="103"/>
      <c r="L814" s="103"/>
      <c r="M814" s="103"/>
      <c r="N814" s="103" t="s">
        <v>3897</v>
      </c>
      <c r="O814" s="238"/>
      <c r="P814" s="238"/>
      <c r="Q814" s="238"/>
      <c r="R814" s="238"/>
      <c r="S814" s="238"/>
      <c r="T814" s="238"/>
      <c r="U814" s="238"/>
      <c r="V814" s="238"/>
      <c r="W814" s="238"/>
      <c r="X814" s="238"/>
      <c r="Y814" s="238"/>
      <c r="Z814" s="238"/>
      <c r="AA814" s="238"/>
    </row>
    <row r="815" spans="1:27" s="129" customFormat="1" ht="14.5">
      <c r="A815" s="28" t="s">
        <v>1820</v>
      </c>
      <c r="B815" s="103" t="s">
        <v>248</v>
      </c>
      <c r="C815" s="103"/>
      <c r="D815" s="103"/>
      <c r="E815" s="103"/>
      <c r="F815" s="103"/>
      <c r="G815" s="103"/>
      <c r="H815" s="103"/>
      <c r="I815" s="103"/>
      <c r="J815" s="103"/>
      <c r="K815" s="103"/>
      <c r="L815" s="103"/>
      <c r="M815" s="103"/>
      <c r="N815" s="103"/>
      <c r="O815" s="238"/>
      <c r="P815" s="238"/>
      <c r="Q815" s="238"/>
      <c r="R815" s="238"/>
      <c r="S815" s="238"/>
      <c r="T815" s="238"/>
      <c r="U815" s="238"/>
      <c r="V815" s="238"/>
      <c r="W815" s="238"/>
      <c r="X815" s="238"/>
      <c r="Y815" s="238"/>
      <c r="Z815" s="238"/>
      <c r="AA815" s="238"/>
    </row>
    <row r="816" spans="1:27" s="129" customFormat="1" ht="14.5">
      <c r="A816" s="28" t="s">
        <v>3119</v>
      </c>
      <c r="B816" s="103" t="s">
        <v>759</v>
      </c>
      <c r="C816" s="103"/>
      <c r="D816" s="103"/>
      <c r="E816" s="103"/>
      <c r="F816" s="103"/>
      <c r="G816" s="103"/>
      <c r="H816" s="103"/>
      <c r="I816" s="103"/>
      <c r="J816" s="103"/>
      <c r="K816" s="103"/>
      <c r="L816" s="103"/>
      <c r="M816" s="103"/>
      <c r="N816" s="103"/>
      <c r="O816" s="238"/>
      <c r="P816" s="238"/>
      <c r="Q816" s="238"/>
      <c r="R816" s="238"/>
      <c r="S816" s="238"/>
      <c r="T816" s="238"/>
      <c r="U816" s="238"/>
      <c r="V816" s="238"/>
      <c r="W816" s="238"/>
      <c r="X816" s="238"/>
      <c r="Y816" s="238"/>
      <c r="Z816" s="238"/>
      <c r="AA816" s="238"/>
    </row>
    <row r="817" spans="1:27" s="129" customFormat="1" ht="14.5">
      <c r="A817" s="40" t="s">
        <v>3898</v>
      </c>
      <c r="B817" s="103" t="s">
        <v>759</v>
      </c>
      <c r="C817" s="103"/>
      <c r="D817" s="103"/>
      <c r="E817" s="103"/>
      <c r="F817" s="103"/>
      <c r="G817" s="103"/>
      <c r="H817" s="103"/>
      <c r="I817" s="103"/>
      <c r="J817" s="103"/>
      <c r="K817" s="103"/>
      <c r="L817" s="103"/>
      <c r="M817" s="103"/>
      <c r="N817" s="103"/>
      <c r="O817" s="238"/>
      <c r="P817" s="238"/>
      <c r="Q817" s="238"/>
      <c r="R817" s="238"/>
      <c r="S817" s="238"/>
      <c r="T817" s="238"/>
      <c r="U817" s="238"/>
      <c r="V817" s="238"/>
      <c r="W817" s="238"/>
      <c r="X817" s="238"/>
      <c r="Y817" s="238"/>
      <c r="Z817" s="238"/>
      <c r="AA817" s="238"/>
    </row>
    <row r="818" spans="1:27" s="129" customFormat="1" ht="14.5">
      <c r="A818" s="40" t="s">
        <v>1829</v>
      </c>
      <c r="B818" s="103" t="s">
        <v>248</v>
      </c>
      <c r="C818" s="103" t="s">
        <v>3530</v>
      </c>
      <c r="D818" s="103"/>
      <c r="E818" s="103"/>
      <c r="F818" s="103"/>
      <c r="G818" s="103"/>
      <c r="H818" s="103"/>
      <c r="I818" s="103"/>
      <c r="J818" s="103" t="s">
        <v>1960</v>
      </c>
      <c r="K818" s="103"/>
      <c r="L818" s="103"/>
      <c r="M818" s="103"/>
      <c r="N818" s="103"/>
      <c r="O818" s="238"/>
      <c r="P818" s="238"/>
      <c r="Q818" s="238"/>
      <c r="R818" s="238"/>
      <c r="S818" s="238"/>
      <c r="T818" s="238"/>
      <c r="U818" s="238"/>
      <c r="V818" s="238"/>
      <c r="W818" s="238"/>
      <c r="X818" s="238"/>
      <c r="Y818" s="238"/>
      <c r="Z818" s="238"/>
      <c r="AA818" s="238"/>
    </row>
    <row r="819" spans="1:27" s="129" customFormat="1" ht="14.5">
      <c r="A819" s="40" t="s">
        <v>1830</v>
      </c>
      <c r="B819" s="103" t="s">
        <v>3899</v>
      </c>
      <c r="C819" s="103"/>
      <c r="D819" s="103"/>
      <c r="E819" s="103"/>
      <c r="F819" s="103"/>
      <c r="G819" s="103"/>
      <c r="H819" s="103"/>
      <c r="I819" s="103" t="s">
        <v>56</v>
      </c>
      <c r="J819" s="103"/>
      <c r="K819" s="103"/>
      <c r="L819" s="103"/>
      <c r="M819" s="103"/>
      <c r="N819" s="103" t="s">
        <v>3900</v>
      </c>
      <c r="O819" s="238"/>
      <c r="P819" s="238"/>
      <c r="Q819" s="238"/>
      <c r="R819" s="238"/>
      <c r="S819" s="238"/>
      <c r="T819" s="238"/>
      <c r="U819" s="238"/>
      <c r="V819" s="238"/>
      <c r="W819" s="238"/>
      <c r="X819" s="238"/>
      <c r="Y819" s="238"/>
      <c r="Z819" s="238"/>
      <c r="AA819" s="238"/>
    </row>
    <row r="820" spans="1:27" s="129" customFormat="1" ht="14.5">
      <c r="A820" s="28" t="s">
        <v>900</v>
      </c>
      <c r="B820" s="103" t="s">
        <v>759</v>
      </c>
      <c r="C820" s="103"/>
      <c r="D820" s="103"/>
      <c r="E820" s="103"/>
      <c r="F820" s="103"/>
      <c r="G820" s="103"/>
      <c r="H820" s="103"/>
      <c r="I820" s="103"/>
      <c r="J820" s="103"/>
      <c r="K820" s="103"/>
      <c r="L820" s="103"/>
      <c r="M820" s="103"/>
      <c r="N820" s="103"/>
      <c r="O820" s="238"/>
      <c r="P820" s="238"/>
      <c r="Q820" s="238"/>
      <c r="R820" s="238"/>
      <c r="S820" s="238"/>
      <c r="T820" s="238"/>
      <c r="U820" s="238"/>
      <c r="V820" s="238"/>
      <c r="W820" s="238"/>
      <c r="X820" s="238"/>
      <c r="Y820" s="238"/>
      <c r="Z820" s="238"/>
      <c r="AA820" s="238"/>
    </row>
    <row r="821" spans="1:27" s="129" customFormat="1" ht="14.5">
      <c r="A821" s="28" t="s">
        <v>1838</v>
      </c>
      <c r="B821" s="103">
        <v>11</v>
      </c>
      <c r="C821" s="103" t="s">
        <v>3597</v>
      </c>
      <c r="D821" s="103"/>
      <c r="E821" s="103"/>
      <c r="F821" s="103"/>
      <c r="G821" s="103"/>
      <c r="H821" s="103"/>
      <c r="I821" s="103"/>
      <c r="J821" s="103"/>
      <c r="K821" s="103"/>
      <c r="L821" s="103"/>
      <c r="M821" s="103"/>
      <c r="N821" s="103"/>
      <c r="O821" s="238"/>
      <c r="P821" s="238"/>
      <c r="Q821" s="238"/>
      <c r="R821" s="238"/>
      <c r="S821" s="238"/>
      <c r="T821" s="238"/>
      <c r="U821" s="238"/>
      <c r="V821" s="238"/>
      <c r="W821" s="238"/>
      <c r="X821" s="238"/>
      <c r="Y821" s="238"/>
      <c r="Z821" s="238"/>
      <c r="AA821" s="238"/>
    </row>
    <row r="822" spans="1:27" s="129" customFormat="1" ht="14.5">
      <c r="A822" s="28" t="s">
        <v>1840</v>
      </c>
      <c r="B822" s="103" t="s">
        <v>3901</v>
      </c>
      <c r="C822" s="103"/>
      <c r="D822" s="103"/>
      <c r="E822" s="103"/>
      <c r="F822" s="103"/>
      <c r="G822" s="103"/>
      <c r="H822" s="103"/>
      <c r="I822" s="103"/>
      <c r="J822" s="103"/>
      <c r="K822" s="103"/>
      <c r="L822" s="103"/>
      <c r="M822" s="103"/>
      <c r="N822" s="103"/>
      <c r="O822" s="238"/>
      <c r="P822" s="238"/>
      <c r="Q822" s="238"/>
      <c r="R822" s="238"/>
      <c r="S822" s="238"/>
      <c r="T822" s="238"/>
      <c r="U822" s="238"/>
      <c r="V822" s="238"/>
      <c r="W822" s="238"/>
      <c r="X822" s="238"/>
      <c r="Y822" s="238"/>
      <c r="Z822" s="238"/>
      <c r="AA822" s="238"/>
    </row>
    <row r="823" spans="1:27" s="129" customFormat="1" ht="14.5">
      <c r="A823" s="40" t="s">
        <v>1842</v>
      </c>
      <c r="B823" s="103" t="s">
        <v>759</v>
      </c>
      <c r="C823" s="103"/>
      <c r="D823" s="103"/>
      <c r="E823" s="103"/>
      <c r="F823" s="103"/>
      <c r="G823" s="103"/>
      <c r="H823" s="103"/>
      <c r="I823" s="103"/>
      <c r="J823" s="103"/>
      <c r="K823" s="103"/>
      <c r="L823" s="103"/>
      <c r="M823" s="103"/>
      <c r="N823" s="103"/>
      <c r="O823" s="238"/>
      <c r="P823" s="238"/>
      <c r="Q823" s="238"/>
      <c r="R823" s="238"/>
      <c r="S823" s="238"/>
      <c r="T823" s="238"/>
      <c r="U823" s="238"/>
      <c r="V823" s="238"/>
      <c r="W823" s="238"/>
      <c r="X823" s="238"/>
      <c r="Y823" s="238"/>
      <c r="Z823" s="238"/>
      <c r="AA823" s="238"/>
    </row>
    <row r="824" spans="1:27" s="129" customFormat="1" ht="14.5">
      <c r="A824" s="28" t="s">
        <v>1846</v>
      </c>
      <c r="B824" s="103" t="s">
        <v>759</v>
      </c>
      <c r="C824" s="103"/>
      <c r="D824" s="103"/>
      <c r="E824" s="103"/>
      <c r="F824" s="103"/>
      <c r="G824" s="103"/>
      <c r="H824" s="103"/>
      <c r="I824" s="103"/>
      <c r="J824" s="103"/>
      <c r="K824" s="103"/>
      <c r="L824" s="103"/>
      <c r="M824" s="103"/>
      <c r="N824" s="103"/>
      <c r="O824" s="238"/>
      <c r="P824" s="238"/>
      <c r="Q824" s="238"/>
      <c r="R824" s="238"/>
      <c r="S824" s="238"/>
      <c r="T824" s="238"/>
      <c r="U824" s="238"/>
      <c r="V824" s="238"/>
      <c r="W824" s="238"/>
      <c r="X824" s="238"/>
      <c r="Y824" s="238"/>
      <c r="Z824" s="238"/>
      <c r="AA824" s="238"/>
    </row>
    <row r="825" spans="1:27" s="129" customFormat="1" ht="14.5">
      <c r="A825" s="28" t="s">
        <v>1850</v>
      </c>
      <c r="B825" s="103" t="s">
        <v>759</v>
      </c>
      <c r="C825" s="103"/>
      <c r="D825" s="103"/>
      <c r="E825" s="103"/>
      <c r="F825" s="103"/>
      <c r="G825" s="103"/>
      <c r="H825" s="103"/>
      <c r="I825" s="103"/>
      <c r="J825" s="103"/>
      <c r="K825" s="103"/>
      <c r="L825" s="103"/>
      <c r="M825" s="103"/>
      <c r="N825" s="103"/>
      <c r="O825" s="238"/>
      <c r="P825" s="238"/>
      <c r="Q825" s="238"/>
      <c r="R825" s="238"/>
      <c r="S825" s="238"/>
      <c r="T825" s="238"/>
      <c r="U825" s="238"/>
      <c r="V825" s="238"/>
      <c r="W825" s="238"/>
      <c r="X825" s="238"/>
      <c r="Y825" s="238"/>
      <c r="Z825" s="238"/>
      <c r="AA825" s="238"/>
    </row>
    <row r="826" spans="1:27" s="129" customFormat="1" ht="14.5">
      <c r="A826" s="28" t="s">
        <v>1853</v>
      </c>
      <c r="B826" s="103" t="s">
        <v>3902</v>
      </c>
      <c r="C826" s="103"/>
      <c r="D826" s="103"/>
      <c r="E826" s="103"/>
      <c r="F826" s="103"/>
      <c r="G826" s="103"/>
      <c r="H826" s="103"/>
      <c r="I826" s="103"/>
      <c r="J826" s="103"/>
      <c r="K826" s="103"/>
      <c r="L826" s="103"/>
      <c r="M826" s="103"/>
      <c r="N826" s="103"/>
      <c r="O826" s="238"/>
      <c r="P826" s="238"/>
      <c r="Q826" s="238"/>
      <c r="R826" s="238"/>
      <c r="S826" s="238"/>
      <c r="T826" s="238"/>
      <c r="U826" s="238"/>
      <c r="V826" s="238"/>
      <c r="W826" s="238"/>
      <c r="X826" s="238"/>
      <c r="Y826" s="238"/>
      <c r="Z826" s="238"/>
      <c r="AA826" s="238"/>
    </row>
    <row r="827" spans="1:27" s="129" customFormat="1" ht="14.5">
      <c r="A827" s="28" t="s">
        <v>1855</v>
      </c>
      <c r="B827" s="103">
        <v>0</v>
      </c>
      <c r="C827" s="103" t="s">
        <v>3727</v>
      </c>
      <c r="D827" s="103"/>
      <c r="E827" s="103"/>
      <c r="F827" s="103"/>
      <c r="G827" s="103"/>
      <c r="H827" s="103"/>
      <c r="I827" s="103"/>
      <c r="J827" s="103"/>
      <c r="K827" s="103"/>
      <c r="L827" s="103"/>
      <c r="M827" s="103"/>
      <c r="N827" s="103"/>
      <c r="O827" s="238"/>
      <c r="P827" s="238"/>
      <c r="Q827" s="238"/>
      <c r="R827" s="238"/>
      <c r="S827" s="238"/>
      <c r="T827" s="238"/>
      <c r="U827" s="238"/>
      <c r="V827" s="238"/>
      <c r="W827" s="238"/>
      <c r="X827" s="238"/>
      <c r="Y827" s="238"/>
      <c r="Z827" s="238"/>
      <c r="AA827" s="238"/>
    </row>
    <row r="828" spans="1:27" s="129" customFormat="1" ht="14.5">
      <c r="A828" s="28" t="s">
        <v>762</v>
      </c>
      <c r="B828" s="103" t="s">
        <v>3577</v>
      </c>
      <c r="C828" s="103" t="s">
        <v>3903</v>
      </c>
      <c r="D828" s="103" t="s">
        <v>208</v>
      </c>
      <c r="E828" s="103" t="s">
        <v>3904</v>
      </c>
      <c r="F828" s="103"/>
      <c r="G828" s="103"/>
      <c r="H828" s="103"/>
      <c r="I828" s="103"/>
      <c r="J828" s="103"/>
      <c r="K828" s="103"/>
      <c r="L828" s="103"/>
      <c r="M828" s="103"/>
      <c r="N828" s="103"/>
      <c r="O828" s="238"/>
      <c r="P828" s="238"/>
      <c r="Q828" s="238"/>
      <c r="R828" s="238"/>
      <c r="S828" s="238"/>
      <c r="T828" s="238"/>
      <c r="U828" s="238"/>
      <c r="V828" s="238"/>
      <c r="W828" s="238"/>
      <c r="X828" s="238"/>
      <c r="Y828" s="238"/>
      <c r="Z828" s="238"/>
      <c r="AA828" s="238"/>
    </row>
    <row r="829" spans="1:27" s="129" customFormat="1" ht="14.5">
      <c r="A829" s="28" t="s">
        <v>1858</v>
      </c>
      <c r="B829" s="103">
        <v>9</v>
      </c>
      <c r="C829" s="103" t="s">
        <v>3905</v>
      </c>
      <c r="D829" s="103"/>
      <c r="E829" s="103"/>
      <c r="F829" s="103" t="s">
        <v>3906</v>
      </c>
      <c r="G829" s="103"/>
      <c r="H829" s="103"/>
      <c r="I829" s="103"/>
      <c r="J829" s="103"/>
      <c r="K829" s="103">
        <v>385</v>
      </c>
      <c r="L829" s="103"/>
      <c r="M829" s="103"/>
      <c r="N829" s="103"/>
      <c r="O829" s="238"/>
      <c r="P829" s="238"/>
      <c r="Q829" s="238"/>
      <c r="R829" s="238"/>
      <c r="S829" s="238"/>
      <c r="T829" s="238"/>
      <c r="U829" s="238"/>
      <c r="V829" s="238"/>
      <c r="W829" s="238"/>
      <c r="X829" s="238"/>
      <c r="Y829" s="238"/>
      <c r="Z829" s="238"/>
      <c r="AA829" s="238"/>
    </row>
    <row r="830" spans="1:27" s="129" customFormat="1" ht="14.5">
      <c r="A830" s="28" t="s">
        <v>1860</v>
      </c>
      <c r="B830" s="103" t="s">
        <v>136</v>
      </c>
      <c r="C830" s="103"/>
      <c r="D830" s="103"/>
      <c r="E830" s="103"/>
      <c r="F830" s="103"/>
      <c r="G830" s="103"/>
      <c r="H830" s="103"/>
      <c r="I830" s="103"/>
      <c r="J830" s="103" t="s">
        <v>1960</v>
      </c>
      <c r="K830" s="103" t="s">
        <v>2357</v>
      </c>
      <c r="L830" s="103"/>
      <c r="M830" s="103"/>
      <c r="N830" s="103"/>
      <c r="O830" s="238"/>
      <c r="P830" s="238"/>
      <c r="Q830" s="238"/>
      <c r="R830" s="238"/>
      <c r="S830" s="238"/>
      <c r="T830" s="238"/>
      <c r="U830" s="238"/>
      <c r="V830" s="238"/>
      <c r="W830" s="238"/>
      <c r="X830" s="238"/>
      <c r="Y830" s="238"/>
      <c r="Z830" s="238"/>
      <c r="AA830" s="238"/>
    </row>
    <row r="831" spans="1:27" s="129" customFormat="1" ht="14.5">
      <c r="A831" s="28" t="s">
        <v>1861</v>
      </c>
      <c r="B831" s="103" t="s">
        <v>3577</v>
      </c>
      <c r="C831" s="103"/>
      <c r="D831" s="103"/>
      <c r="E831" s="103"/>
      <c r="F831" s="103"/>
      <c r="G831" s="103"/>
      <c r="H831" s="103"/>
      <c r="I831" s="103"/>
      <c r="J831" s="103"/>
      <c r="K831" s="103"/>
      <c r="L831" s="103"/>
      <c r="M831" s="103"/>
      <c r="N831" s="103"/>
      <c r="O831" s="238"/>
      <c r="P831" s="238"/>
      <c r="Q831" s="238"/>
      <c r="R831" s="238"/>
      <c r="S831" s="238"/>
      <c r="T831" s="238"/>
      <c r="U831" s="238"/>
      <c r="V831" s="238"/>
      <c r="W831" s="238"/>
      <c r="X831" s="238"/>
      <c r="Y831" s="238"/>
      <c r="Z831" s="238"/>
      <c r="AA831" s="238"/>
    </row>
    <row r="832" spans="1:27" s="129" customFormat="1" ht="14.5">
      <c r="A832" s="28" t="s">
        <v>1862</v>
      </c>
      <c r="B832" s="103" t="s">
        <v>3907</v>
      </c>
      <c r="C832" s="103"/>
      <c r="D832" s="103"/>
      <c r="E832" s="103"/>
      <c r="F832" s="103"/>
      <c r="G832" s="103"/>
      <c r="H832" s="103"/>
      <c r="I832" s="103"/>
      <c r="J832" s="103"/>
      <c r="K832" s="103"/>
      <c r="L832" s="103"/>
      <c r="M832" s="103"/>
      <c r="N832" s="103"/>
      <c r="O832" s="238"/>
      <c r="P832" s="238"/>
      <c r="Q832" s="238"/>
      <c r="R832" s="238"/>
      <c r="S832" s="238"/>
      <c r="T832" s="238"/>
      <c r="U832" s="238"/>
      <c r="V832" s="238"/>
      <c r="W832" s="238"/>
      <c r="X832" s="238"/>
      <c r="Y832" s="238"/>
      <c r="Z832" s="238"/>
      <c r="AA832" s="238"/>
    </row>
    <row r="833" spans="1:27" s="129" customFormat="1" ht="14.5">
      <c r="A833" s="28" t="s">
        <v>456</v>
      </c>
      <c r="B833" s="103" t="s">
        <v>3043</v>
      </c>
      <c r="C833" s="103"/>
      <c r="D833" s="103"/>
      <c r="E833" s="103"/>
      <c r="F833" s="103"/>
      <c r="G833" s="103"/>
      <c r="H833" s="103"/>
      <c r="I833" s="103"/>
      <c r="J833" s="103"/>
      <c r="K833" s="103"/>
      <c r="L833" s="103"/>
      <c r="M833" s="103"/>
      <c r="N833" s="103"/>
      <c r="O833" s="238"/>
      <c r="P833" s="238"/>
      <c r="Q833" s="238"/>
      <c r="R833" s="238"/>
      <c r="S833" s="238"/>
      <c r="T833" s="238"/>
      <c r="U833" s="238"/>
      <c r="V833" s="238"/>
      <c r="W833" s="238"/>
      <c r="X833" s="238"/>
      <c r="Y833" s="238"/>
      <c r="Z833" s="238"/>
      <c r="AA833" s="238"/>
    </row>
    <row r="834" spans="1:27" s="129" customFormat="1" ht="14.5">
      <c r="A834" s="28" t="s">
        <v>1871</v>
      </c>
      <c r="B834" s="103" t="s">
        <v>3577</v>
      </c>
      <c r="C834" s="103"/>
      <c r="D834" s="103"/>
      <c r="E834" s="103"/>
      <c r="F834" s="103"/>
      <c r="G834" s="103"/>
      <c r="H834" s="103"/>
      <c r="I834" s="103"/>
      <c r="J834" s="103"/>
      <c r="K834" s="103"/>
      <c r="L834" s="103"/>
      <c r="M834" s="103"/>
      <c r="N834" s="103"/>
      <c r="O834" s="238"/>
      <c r="P834" s="238"/>
      <c r="Q834" s="238"/>
      <c r="R834" s="238"/>
      <c r="S834" s="238"/>
      <c r="T834" s="238"/>
      <c r="U834" s="238"/>
      <c r="V834" s="238"/>
      <c r="W834" s="238"/>
      <c r="X834" s="238"/>
      <c r="Y834" s="238"/>
      <c r="Z834" s="238"/>
      <c r="AA834" s="238"/>
    </row>
    <row r="835" spans="1:27" s="129" customFormat="1" ht="14.5">
      <c r="A835" s="28" t="s">
        <v>3055</v>
      </c>
      <c r="B835" s="103" t="s">
        <v>285</v>
      </c>
      <c r="C835" s="103"/>
      <c r="D835" s="103"/>
      <c r="E835" s="103"/>
      <c r="F835" s="103"/>
      <c r="G835" s="103"/>
      <c r="H835" s="103"/>
      <c r="I835" s="103"/>
      <c r="J835" s="103"/>
      <c r="K835" s="103">
        <v>149</v>
      </c>
      <c r="L835" s="103"/>
      <c r="M835" s="103"/>
      <c r="N835" s="103"/>
      <c r="O835" s="238"/>
      <c r="P835" s="238"/>
      <c r="Q835" s="238"/>
      <c r="R835" s="238"/>
      <c r="S835" s="238"/>
      <c r="T835" s="238"/>
      <c r="U835" s="238"/>
      <c r="V835" s="238"/>
      <c r="W835" s="238"/>
      <c r="X835" s="238"/>
      <c r="Y835" s="238"/>
      <c r="Z835" s="238"/>
      <c r="AA835" s="238"/>
    </row>
    <row r="836" spans="1:27" s="129" customFormat="1" ht="14.5">
      <c r="A836" s="258" t="s">
        <v>7476</v>
      </c>
      <c r="B836" s="103" t="s">
        <v>759</v>
      </c>
      <c r="C836" s="103"/>
      <c r="D836" s="103"/>
      <c r="E836" s="103"/>
      <c r="F836" s="103"/>
      <c r="G836" s="103"/>
      <c r="H836" s="103"/>
      <c r="I836" s="103"/>
      <c r="J836" s="103"/>
      <c r="K836" s="103"/>
      <c r="L836" s="103"/>
      <c r="M836" s="103"/>
      <c r="N836" s="103"/>
      <c r="O836" s="238"/>
      <c r="P836" s="238"/>
      <c r="Q836" s="238"/>
      <c r="R836" s="238"/>
      <c r="S836" s="238"/>
      <c r="T836" s="238"/>
      <c r="U836" s="238"/>
      <c r="V836" s="238"/>
      <c r="W836" s="238"/>
      <c r="X836" s="238"/>
      <c r="Y836" s="238"/>
      <c r="Z836" s="238"/>
      <c r="AA836" s="238"/>
    </row>
    <row r="837" spans="1:27" s="129" customFormat="1" ht="15.5">
      <c r="A837" s="294" t="s">
        <v>7488</v>
      </c>
      <c r="B837" s="103" t="s">
        <v>759</v>
      </c>
      <c r="C837" s="103"/>
      <c r="D837" s="103"/>
      <c r="E837" s="103"/>
      <c r="F837" s="103"/>
      <c r="G837" s="103"/>
      <c r="H837" s="103"/>
      <c r="I837" s="103"/>
      <c r="J837" s="103"/>
      <c r="K837" s="103"/>
      <c r="L837" s="103"/>
      <c r="M837" s="103"/>
      <c r="N837" s="103"/>
      <c r="O837" s="238"/>
      <c r="P837" s="238"/>
      <c r="Q837" s="238"/>
      <c r="R837" s="238"/>
      <c r="S837" s="238"/>
      <c r="T837" s="238"/>
      <c r="U837" s="238"/>
      <c r="V837" s="238"/>
      <c r="W837" s="238"/>
      <c r="X837" s="238"/>
      <c r="Y837" s="238"/>
      <c r="Z837" s="238"/>
      <c r="AA837" s="238"/>
    </row>
    <row r="838" spans="1:27" s="129" customFormat="1" ht="14.5">
      <c r="A838" s="28" t="s">
        <v>7503</v>
      </c>
      <c r="B838" s="103" t="s">
        <v>759</v>
      </c>
      <c r="C838" s="103"/>
      <c r="D838" s="103"/>
      <c r="E838" s="103"/>
      <c r="F838" s="103"/>
      <c r="G838" s="103"/>
      <c r="H838" s="103"/>
      <c r="I838" s="103"/>
      <c r="J838" s="103"/>
      <c r="K838" s="103"/>
      <c r="L838" s="103"/>
      <c r="M838" s="103"/>
      <c r="N838" s="103"/>
      <c r="O838" s="238"/>
      <c r="P838" s="238"/>
      <c r="Q838" s="238"/>
      <c r="R838" s="238"/>
      <c r="S838" s="238"/>
      <c r="T838" s="238"/>
      <c r="U838" s="238"/>
      <c r="V838" s="238"/>
      <c r="W838" s="238"/>
      <c r="X838" s="238"/>
      <c r="Y838" s="238"/>
      <c r="Z838" s="238"/>
      <c r="AA838" s="238"/>
    </row>
    <row r="839" spans="1:27" s="129" customFormat="1" ht="14.5">
      <c r="A839" s="28" t="s">
        <v>551</v>
      </c>
      <c r="B839" s="103" t="s">
        <v>759</v>
      </c>
      <c r="C839" s="103"/>
      <c r="D839" s="103"/>
      <c r="E839" s="103"/>
      <c r="F839" s="103"/>
      <c r="G839" s="103"/>
      <c r="H839" s="103"/>
      <c r="I839" s="103"/>
      <c r="J839" s="103"/>
      <c r="K839" s="103"/>
      <c r="L839" s="103"/>
      <c r="M839" s="103"/>
      <c r="N839" s="103"/>
      <c r="O839" s="238"/>
      <c r="P839" s="238"/>
      <c r="Q839" s="238"/>
      <c r="R839" s="238"/>
      <c r="S839" s="238"/>
      <c r="T839" s="238"/>
      <c r="U839" s="238"/>
      <c r="V839" s="238"/>
      <c r="W839" s="238"/>
      <c r="X839" s="238"/>
      <c r="Y839" s="238"/>
      <c r="Z839" s="238"/>
      <c r="AA839" s="238"/>
    </row>
    <row r="840" spans="1:27" s="129" customFormat="1" ht="14.5">
      <c r="A840" s="28" t="s">
        <v>7527</v>
      </c>
      <c r="B840" s="103" t="s">
        <v>759</v>
      </c>
      <c r="C840" s="103"/>
      <c r="D840" s="103"/>
      <c r="E840" s="103"/>
      <c r="F840" s="103"/>
      <c r="G840" s="103"/>
      <c r="H840" s="103"/>
      <c r="I840" s="103"/>
      <c r="J840" s="103"/>
      <c r="K840" s="103"/>
      <c r="L840" s="103"/>
      <c r="M840" s="103"/>
      <c r="N840" s="103"/>
      <c r="O840" s="238"/>
      <c r="P840" s="238"/>
      <c r="Q840" s="238"/>
      <c r="R840" s="238"/>
      <c r="S840" s="238"/>
      <c r="T840" s="238"/>
      <c r="U840" s="238"/>
      <c r="V840" s="238"/>
      <c r="W840" s="238"/>
      <c r="X840" s="238"/>
      <c r="Y840" s="238"/>
      <c r="Z840" s="238"/>
      <c r="AA840" s="238"/>
    </row>
    <row r="841" spans="1:27" s="129" customFormat="1" ht="14.5">
      <c r="A841" s="28" t="s">
        <v>7538</v>
      </c>
      <c r="B841" s="103" t="s">
        <v>759</v>
      </c>
      <c r="C841" s="103"/>
      <c r="D841" s="103"/>
      <c r="E841" s="103"/>
      <c r="F841" s="103"/>
      <c r="G841" s="103"/>
      <c r="H841" s="103"/>
      <c r="I841" s="103"/>
      <c r="J841" s="103"/>
      <c r="K841" s="103"/>
      <c r="L841" s="103"/>
      <c r="M841" s="103"/>
      <c r="N841" s="103"/>
      <c r="O841" s="238"/>
      <c r="P841" s="238"/>
      <c r="Q841" s="238"/>
      <c r="R841" s="238"/>
      <c r="S841" s="238"/>
      <c r="T841" s="238"/>
      <c r="U841" s="238"/>
      <c r="V841" s="238"/>
      <c r="W841" s="238"/>
      <c r="X841" s="238"/>
      <c r="Y841" s="238"/>
      <c r="Z841" s="238"/>
      <c r="AA841" s="238"/>
    </row>
    <row r="842" spans="1:27" s="129" customFormat="1" ht="14.5">
      <c r="A842" s="28" t="s">
        <v>7548</v>
      </c>
      <c r="B842" s="103" t="s">
        <v>759</v>
      </c>
      <c r="C842" s="103"/>
      <c r="D842" s="103"/>
      <c r="E842" s="103"/>
      <c r="F842" s="103"/>
      <c r="G842" s="103"/>
      <c r="H842" s="103"/>
      <c r="I842" s="103"/>
      <c r="J842" s="103"/>
      <c r="K842" s="103"/>
      <c r="L842" s="103"/>
      <c r="M842" s="103"/>
      <c r="N842" s="103"/>
      <c r="O842" s="238"/>
      <c r="P842" s="238"/>
      <c r="Q842" s="238"/>
      <c r="R842" s="238"/>
      <c r="S842" s="238"/>
      <c r="T842" s="238"/>
      <c r="U842" s="238"/>
      <c r="V842" s="238"/>
      <c r="W842" s="238"/>
      <c r="X842" s="238"/>
      <c r="Y842" s="238"/>
      <c r="Z842" s="238"/>
      <c r="AA842" s="238"/>
    </row>
    <row r="843" spans="1:27" s="129" customFormat="1" ht="14.5">
      <c r="A843" s="28" t="s">
        <v>7558</v>
      </c>
      <c r="B843" s="103" t="s">
        <v>7579</v>
      </c>
      <c r="C843" s="103"/>
      <c r="D843" s="103"/>
      <c r="E843" s="103"/>
      <c r="F843" s="103"/>
      <c r="G843" s="103" t="s">
        <v>7581</v>
      </c>
      <c r="H843" s="103"/>
      <c r="I843" s="103" t="s">
        <v>7580</v>
      </c>
      <c r="J843" s="103"/>
      <c r="K843" s="103"/>
      <c r="L843" s="103"/>
      <c r="M843" s="103"/>
      <c r="N843" s="103"/>
      <c r="O843" s="238"/>
      <c r="P843" s="238"/>
      <c r="Q843" s="238"/>
      <c r="R843" s="238"/>
      <c r="S843" s="238"/>
      <c r="T843" s="238"/>
      <c r="U843" s="238"/>
      <c r="V843" s="238"/>
      <c r="W843" s="238"/>
      <c r="X843" s="238"/>
      <c r="Y843" s="238"/>
      <c r="Z843" s="238"/>
      <c r="AA843" s="238"/>
    </row>
    <row r="844" spans="1:27" s="129" customFormat="1" ht="14.5">
      <c r="A844" s="28" t="s">
        <v>7582</v>
      </c>
      <c r="B844" s="103" t="s">
        <v>3577</v>
      </c>
      <c r="C844" s="103" t="s">
        <v>7596</v>
      </c>
      <c r="D844" s="103" t="s">
        <v>3577</v>
      </c>
      <c r="E844" s="103" t="s">
        <v>7597</v>
      </c>
      <c r="F844" s="103"/>
      <c r="G844" s="103"/>
      <c r="H844" s="103"/>
      <c r="I844" s="103"/>
      <c r="J844" s="103">
        <v>76</v>
      </c>
      <c r="K844" s="103">
        <v>16</v>
      </c>
      <c r="L844" s="103"/>
      <c r="M844" s="103"/>
      <c r="N844" s="103"/>
      <c r="O844" s="238"/>
      <c r="P844" s="238"/>
      <c r="Q844" s="238"/>
      <c r="R844" s="238"/>
      <c r="S844" s="238"/>
      <c r="T844" s="238"/>
      <c r="U844" s="238"/>
      <c r="V844" s="238"/>
      <c r="W844" s="238"/>
      <c r="X844" s="238"/>
      <c r="Y844" s="238"/>
      <c r="Z844" s="238"/>
      <c r="AA844" s="238"/>
    </row>
    <row r="845" spans="1:27" s="129" customFormat="1" ht="14.5">
      <c r="A845" s="28" t="s">
        <v>7598</v>
      </c>
      <c r="B845" s="103" t="s">
        <v>759</v>
      </c>
      <c r="C845" s="103"/>
      <c r="D845" s="103"/>
      <c r="E845" s="103"/>
      <c r="F845" s="103"/>
      <c r="G845" s="103"/>
      <c r="H845" s="103"/>
      <c r="I845" s="103"/>
      <c r="J845" s="103"/>
      <c r="K845" s="103"/>
      <c r="L845" s="103"/>
      <c r="M845" s="103"/>
      <c r="N845" s="103"/>
      <c r="O845" s="238"/>
      <c r="P845" s="238"/>
      <c r="Q845" s="238"/>
      <c r="R845" s="238"/>
      <c r="S845" s="238"/>
      <c r="T845" s="238"/>
      <c r="U845" s="238"/>
      <c r="V845" s="238"/>
      <c r="W845" s="238"/>
      <c r="X845" s="238"/>
      <c r="Y845" s="238"/>
      <c r="Z845" s="238"/>
      <c r="AA845" s="238"/>
    </row>
    <row r="846" spans="1:27" s="129" customFormat="1" ht="14.5">
      <c r="A846" s="28" t="s">
        <v>7611</v>
      </c>
      <c r="B846" s="103" t="s">
        <v>759</v>
      </c>
      <c r="C846" s="103"/>
      <c r="D846" s="103"/>
      <c r="E846" s="103"/>
      <c r="F846" s="103"/>
      <c r="G846" s="103"/>
      <c r="H846" s="103"/>
      <c r="I846" s="103"/>
      <c r="J846" s="103"/>
      <c r="K846" s="103"/>
      <c r="L846" s="103"/>
      <c r="M846" s="103"/>
      <c r="N846" s="103"/>
      <c r="O846" s="238"/>
      <c r="P846" s="238"/>
      <c r="Q846" s="238"/>
      <c r="R846" s="238"/>
      <c r="S846" s="238"/>
      <c r="T846" s="238"/>
      <c r="U846" s="238"/>
      <c r="V846" s="238"/>
      <c r="W846" s="238"/>
      <c r="X846" s="238"/>
      <c r="Y846" s="238"/>
      <c r="Z846" s="238"/>
      <c r="AA846" s="238"/>
    </row>
    <row r="847" spans="1:27" s="129" customFormat="1" ht="14.5">
      <c r="A847" s="258" t="s">
        <v>7616</v>
      </c>
      <c r="B847" s="103" t="s">
        <v>759</v>
      </c>
      <c r="C847" s="103"/>
      <c r="D847" s="103"/>
      <c r="E847" s="103"/>
      <c r="F847" s="103"/>
      <c r="G847" s="103"/>
      <c r="H847" s="103"/>
      <c r="I847" s="103"/>
      <c r="J847" s="103"/>
      <c r="K847" s="103"/>
      <c r="L847" s="103"/>
      <c r="M847" s="103"/>
      <c r="N847" s="103"/>
      <c r="O847" s="238"/>
      <c r="P847" s="238"/>
      <c r="Q847" s="238"/>
      <c r="R847" s="238"/>
      <c r="S847" s="238"/>
      <c r="T847" s="238"/>
      <c r="U847" s="238"/>
      <c r="V847" s="238"/>
      <c r="W847" s="238"/>
      <c r="X847" s="238"/>
      <c r="Y847" s="238"/>
      <c r="Z847" s="238"/>
      <c r="AA847" s="238"/>
    </row>
    <row r="848" spans="1:27" s="129" customFormat="1" ht="15.5">
      <c r="A848" s="294" t="s">
        <v>7628</v>
      </c>
      <c r="B848" s="103" t="s">
        <v>759</v>
      </c>
      <c r="C848" s="103"/>
      <c r="D848" s="103"/>
      <c r="E848" s="103"/>
      <c r="F848" s="103"/>
      <c r="G848" s="103"/>
      <c r="H848" s="103"/>
      <c r="I848" s="103"/>
      <c r="J848" s="103"/>
      <c r="K848" s="103"/>
      <c r="L848" s="103"/>
      <c r="M848" s="103"/>
      <c r="N848" s="103"/>
      <c r="O848" s="238"/>
      <c r="P848" s="238"/>
      <c r="Q848" s="238"/>
      <c r="R848" s="238"/>
      <c r="S848" s="238"/>
      <c r="T848" s="238"/>
      <c r="U848" s="238"/>
      <c r="V848" s="238"/>
      <c r="W848" s="238"/>
      <c r="X848" s="238"/>
      <c r="Y848" s="238"/>
      <c r="Z848" s="238"/>
      <c r="AA848" s="238"/>
    </row>
    <row r="849" spans="1:27" s="129" customFormat="1" ht="15.5">
      <c r="A849" s="294" t="s">
        <v>7629</v>
      </c>
      <c r="B849" s="103" t="s">
        <v>759</v>
      </c>
      <c r="C849" s="103"/>
      <c r="D849" s="103"/>
      <c r="E849" s="103"/>
      <c r="F849" s="103"/>
      <c r="G849" s="103"/>
      <c r="H849" s="103"/>
      <c r="I849" s="103"/>
      <c r="J849" s="103"/>
      <c r="K849" s="103"/>
      <c r="L849" s="103"/>
      <c r="M849" s="103"/>
      <c r="N849" s="103"/>
      <c r="O849" s="238"/>
      <c r="P849" s="238"/>
      <c r="Q849" s="238"/>
      <c r="R849" s="238"/>
      <c r="S849" s="238"/>
      <c r="T849" s="238"/>
      <c r="U849" s="238"/>
      <c r="V849" s="238"/>
      <c r="W849" s="238"/>
      <c r="X849" s="238"/>
      <c r="Y849" s="238"/>
      <c r="Z849" s="238"/>
      <c r="AA849" s="238"/>
    </row>
    <row r="850" spans="1:27" s="129" customFormat="1" ht="15.5">
      <c r="A850" s="294" t="s">
        <v>7630</v>
      </c>
      <c r="B850" s="103" t="s">
        <v>7661</v>
      </c>
      <c r="C850" s="103"/>
      <c r="D850" s="103"/>
      <c r="E850" s="103"/>
      <c r="F850" s="103"/>
      <c r="G850" s="103"/>
      <c r="H850" s="103"/>
      <c r="I850" s="103"/>
      <c r="J850" s="103">
        <v>25</v>
      </c>
      <c r="K850" s="103"/>
      <c r="L850" s="103"/>
      <c r="M850" s="103"/>
      <c r="N850" s="103" t="s">
        <v>7662</v>
      </c>
      <c r="O850" s="238"/>
      <c r="P850" s="238"/>
      <c r="Q850" s="238"/>
      <c r="R850" s="238"/>
      <c r="S850" s="238"/>
      <c r="T850" s="238"/>
      <c r="U850" s="238"/>
      <c r="V850" s="238"/>
      <c r="W850" s="238"/>
      <c r="X850" s="238"/>
      <c r="Y850" s="238"/>
      <c r="Z850" s="238"/>
      <c r="AA850" s="238"/>
    </row>
    <row r="851" spans="1:27" s="129" customFormat="1" ht="15.5">
      <c r="A851" s="294" t="s">
        <v>7631</v>
      </c>
      <c r="B851" s="103" t="s">
        <v>3577</v>
      </c>
      <c r="C851" s="103" t="s">
        <v>7667</v>
      </c>
      <c r="D851" s="103"/>
      <c r="E851" s="103"/>
      <c r="F851" s="103"/>
      <c r="G851" s="103"/>
      <c r="H851" s="103"/>
      <c r="I851" s="103"/>
      <c r="J851" s="103"/>
      <c r="K851" s="103">
        <v>20</v>
      </c>
      <c r="L851" s="103"/>
      <c r="M851" s="103"/>
      <c r="N851" s="103" t="s">
        <v>7666</v>
      </c>
      <c r="O851" s="238"/>
      <c r="P851" s="238"/>
      <c r="Q851" s="238"/>
      <c r="R851" s="238"/>
      <c r="S851" s="238"/>
      <c r="T851" s="238"/>
      <c r="U851" s="238"/>
      <c r="V851" s="238"/>
      <c r="W851" s="238"/>
      <c r="X851" s="238"/>
      <c r="Y851" s="238"/>
      <c r="Z851" s="238"/>
      <c r="AA851" s="238"/>
    </row>
    <row r="852" spans="1:27" s="129" customFormat="1" ht="15.5">
      <c r="A852" s="294" t="s">
        <v>7675</v>
      </c>
      <c r="B852" s="103" t="s">
        <v>46</v>
      </c>
      <c r="C852" s="103" t="s">
        <v>7708</v>
      </c>
      <c r="D852" s="103"/>
      <c r="E852" s="103"/>
      <c r="F852" s="103"/>
      <c r="G852" s="103"/>
      <c r="H852" s="103"/>
      <c r="I852" s="103"/>
      <c r="J852" s="103"/>
      <c r="K852" s="103"/>
      <c r="L852" s="103"/>
      <c r="M852" s="103"/>
      <c r="N852" s="103" t="s">
        <v>7707</v>
      </c>
      <c r="O852" s="238"/>
      <c r="P852" s="238"/>
      <c r="Q852" s="238"/>
      <c r="R852" s="238"/>
      <c r="S852" s="238"/>
      <c r="T852" s="238"/>
      <c r="U852" s="238"/>
      <c r="V852" s="238"/>
      <c r="W852" s="238"/>
      <c r="X852" s="238"/>
      <c r="Y852" s="238"/>
      <c r="Z852" s="238"/>
      <c r="AA852" s="238"/>
    </row>
    <row r="853" spans="1:27" s="129" customFormat="1" ht="15.5">
      <c r="A853" s="294" t="s">
        <v>7683</v>
      </c>
      <c r="B853" s="103" t="s">
        <v>46</v>
      </c>
      <c r="C853" s="103" t="s">
        <v>7714</v>
      </c>
      <c r="D853" s="103"/>
      <c r="E853" s="103"/>
      <c r="F853" s="103"/>
      <c r="G853" s="103"/>
      <c r="H853" s="103"/>
      <c r="I853" s="103"/>
      <c r="J853" s="103"/>
      <c r="K853" s="103">
        <v>7</v>
      </c>
      <c r="L853" s="103"/>
      <c r="M853" s="103"/>
      <c r="N853" s="103" t="s">
        <v>7712</v>
      </c>
      <c r="O853" s="238"/>
      <c r="P853" s="238"/>
      <c r="Q853" s="238"/>
      <c r="R853" s="238"/>
      <c r="S853" s="238"/>
      <c r="T853" s="238"/>
      <c r="U853" s="238"/>
      <c r="V853" s="238"/>
      <c r="W853" s="238"/>
      <c r="X853" s="238"/>
      <c r="Y853" s="238"/>
      <c r="Z853" s="238"/>
      <c r="AA853" s="238"/>
    </row>
    <row r="854" spans="1:27" s="129" customFormat="1" ht="15.5">
      <c r="A854" s="294" t="s">
        <v>7690</v>
      </c>
      <c r="B854" s="103" t="s">
        <v>759</v>
      </c>
      <c r="C854" s="103"/>
      <c r="D854" s="103"/>
      <c r="E854" s="103"/>
      <c r="F854" s="103"/>
      <c r="G854" s="103"/>
      <c r="H854" s="103"/>
      <c r="I854" s="103"/>
      <c r="J854" s="103"/>
      <c r="K854" s="103"/>
      <c r="L854" s="103"/>
      <c r="M854" s="103"/>
      <c r="N854" s="103"/>
      <c r="O854" s="238"/>
      <c r="P854" s="238"/>
      <c r="Q854" s="238"/>
      <c r="R854" s="238"/>
      <c r="S854" s="238"/>
      <c r="T854" s="238"/>
      <c r="U854" s="238"/>
      <c r="V854" s="238"/>
      <c r="W854" s="238"/>
      <c r="X854" s="238"/>
      <c r="Y854" s="238"/>
      <c r="Z854" s="238"/>
      <c r="AA854" s="238"/>
    </row>
    <row r="855" spans="1:27" s="129" customFormat="1" ht="15.5">
      <c r="A855" s="294" t="s">
        <v>7694</v>
      </c>
      <c r="B855" s="103" t="s">
        <v>3551</v>
      </c>
      <c r="C855" s="103"/>
      <c r="D855" s="103"/>
      <c r="E855" s="103"/>
      <c r="F855" s="103"/>
      <c r="G855" s="103"/>
      <c r="H855" s="103"/>
      <c r="I855" s="103"/>
      <c r="J855" s="103"/>
      <c r="K855" s="103"/>
      <c r="L855" s="103"/>
      <c r="M855" s="103"/>
      <c r="N855" s="103"/>
      <c r="O855" s="238"/>
      <c r="P855" s="238"/>
      <c r="Q855" s="238"/>
      <c r="R855" s="238"/>
      <c r="S855" s="238"/>
      <c r="T855" s="238"/>
      <c r="U855" s="238"/>
      <c r="V855" s="238"/>
      <c r="W855" s="238"/>
      <c r="X855" s="238"/>
      <c r="Y855" s="238"/>
      <c r="Z855" s="238"/>
      <c r="AA855" s="238"/>
    </row>
    <row r="856" spans="1:27" s="129" customFormat="1" ht="15.5">
      <c r="A856" s="294" t="s">
        <v>7702</v>
      </c>
      <c r="B856" s="103" t="s">
        <v>323</v>
      </c>
      <c r="C856" s="103" t="s">
        <v>3727</v>
      </c>
      <c r="D856" s="103" t="s">
        <v>3777</v>
      </c>
      <c r="E856" s="103"/>
      <c r="F856" s="103"/>
      <c r="G856" s="103"/>
      <c r="H856" s="103"/>
      <c r="I856" s="103"/>
      <c r="J856" s="103"/>
      <c r="K856" s="103"/>
      <c r="L856" s="103"/>
      <c r="M856" s="103"/>
      <c r="N856" s="103"/>
      <c r="O856" s="238"/>
      <c r="P856" s="238"/>
      <c r="Q856" s="238"/>
      <c r="R856" s="238"/>
      <c r="S856" s="238"/>
      <c r="T856" s="238"/>
      <c r="U856" s="238"/>
      <c r="V856" s="238"/>
      <c r="W856" s="238"/>
      <c r="X856" s="238"/>
      <c r="Y856" s="238"/>
      <c r="Z856" s="238"/>
      <c r="AA856" s="238"/>
    </row>
    <row r="857" spans="1:27" s="129" customFormat="1" ht="15.5">
      <c r="A857" s="294" t="s">
        <v>7726</v>
      </c>
      <c r="B857" s="103" t="s">
        <v>7801</v>
      </c>
      <c r="C857" s="103" t="s">
        <v>3437</v>
      </c>
      <c r="D857" s="103" t="s">
        <v>7800</v>
      </c>
      <c r="E857" s="103" t="s">
        <v>3418</v>
      </c>
      <c r="F857" s="103"/>
      <c r="G857" s="103"/>
      <c r="H857" s="103"/>
      <c r="I857" s="103"/>
      <c r="J857" s="103"/>
      <c r="K857" s="103" t="s">
        <v>7803</v>
      </c>
      <c r="L857" s="103" t="s">
        <v>7802</v>
      </c>
      <c r="M857" s="103"/>
      <c r="N857" s="103"/>
      <c r="O857" s="238"/>
      <c r="P857" s="238"/>
      <c r="Q857" s="238"/>
      <c r="R857" s="238"/>
      <c r="S857" s="238"/>
      <c r="T857" s="238"/>
      <c r="U857" s="238"/>
      <c r="V857" s="238"/>
      <c r="W857" s="238"/>
      <c r="X857" s="238"/>
      <c r="Y857" s="238"/>
      <c r="Z857" s="238"/>
      <c r="AA857" s="238"/>
    </row>
    <row r="858" spans="1:27" s="129" customFormat="1" ht="15.5">
      <c r="A858" s="294" t="s">
        <v>7731</v>
      </c>
      <c r="B858" s="103" t="s">
        <v>792</v>
      </c>
      <c r="C858" s="103" t="s">
        <v>3903</v>
      </c>
      <c r="D858" s="103"/>
      <c r="E858" s="103"/>
      <c r="F858" s="103"/>
      <c r="G858" s="103"/>
      <c r="H858" s="103"/>
      <c r="I858" s="103"/>
      <c r="J858" s="103"/>
      <c r="K858" s="103"/>
      <c r="L858" s="103"/>
      <c r="M858" s="103"/>
      <c r="N858" s="103"/>
      <c r="O858" s="238"/>
      <c r="P858" s="238"/>
      <c r="Q858" s="238"/>
      <c r="R858" s="238"/>
      <c r="S858" s="238"/>
      <c r="T858" s="238"/>
      <c r="U858" s="238"/>
      <c r="V858" s="238"/>
      <c r="W858" s="238"/>
      <c r="X858" s="238"/>
      <c r="Y858" s="238"/>
      <c r="Z858" s="238"/>
      <c r="AA858" s="238"/>
    </row>
    <row r="859" spans="1:27" s="129" customFormat="1" ht="15.5">
      <c r="A859" s="297" t="s">
        <v>7752</v>
      </c>
      <c r="B859" s="103" t="s">
        <v>3043</v>
      </c>
      <c r="C859" s="103"/>
      <c r="D859" s="103"/>
      <c r="E859" s="103"/>
      <c r="F859" s="103"/>
      <c r="G859" s="103"/>
      <c r="H859" s="103"/>
      <c r="I859" s="103"/>
      <c r="J859" s="103"/>
      <c r="K859" s="103"/>
      <c r="L859" s="103"/>
      <c r="M859" s="103"/>
      <c r="N859" s="103"/>
      <c r="O859" s="238"/>
      <c r="P859" s="238"/>
      <c r="Q859" s="238"/>
      <c r="R859" s="238"/>
      <c r="S859" s="238"/>
      <c r="T859" s="238"/>
      <c r="U859" s="238"/>
      <c r="V859" s="238"/>
      <c r="W859" s="238"/>
      <c r="X859" s="238"/>
      <c r="Y859" s="238"/>
      <c r="Z859" s="238"/>
      <c r="AA859" s="238"/>
    </row>
    <row r="860" spans="1:27" s="129" customFormat="1" ht="14.5">
      <c r="A860" s="6" t="s">
        <v>7785</v>
      </c>
      <c r="B860" s="103" t="s">
        <v>3043</v>
      </c>
      <c r="C860" s="103"/>
      <c r="D860" s="103"/>
      <c r="E860" s="103"/>
      <c r="F860" s="103"/>
      <c r="G860" s="103"/>
      <c r="H860" s="103"/>
      <c r="I860" s="103"/>
      <c r="J860" s="103"/>
      <c r="K860" s="103"/>
      <c r="L860" s="103"/>
      <c r="M860" s="103"/>
      <c r="N860" s="103"/>
      <c r="O860" s="238"/>
      <c r="P860" s="238"/>
      <c r="Q860" s="238"/>
      <c r="R860" s="238"/>
      <c r="S860" s="238"/>
      <c r="T860" s="238"/>
      <c r="U860" s="238"/>
      <c r="V860" s="238"/>
      <c r="W860" s="238"/>
      <c r="X860" s="238"/>
      <c r="Y860" s="238"/>
      <c r="Z860" s="238"/>
      <c r="AA860" s="238"/>
    </row>
    <row r="861" spans="1:27" s="129" customFormat="1" ht="15.5">
      <c r="A861" s="297" t="s">
        <v>7806</v>
      </c>
      <c r="B861" s="103" t="s">
        <v>3873</v>
      </c>
      <c r="C861" s="103" t="s">
        <v>7813</v>
      </c>
      <c r="D861" s="103"/>
      <c r="E861" s="103"/>
      <c r="F861" s="103"/>
      <c r="G861" s="103"/>
      <c r="H861" s="103"/>
      <c r="I861" s="103"/>
      <c r="J861" s="103"/>
      <c r="K861" s="103" t="s">
        <v>2618</v>
      </c>
      <c r="L861" s="103"/>
      <c r="M861" s="103"/>
      <c r="N861" s="103"/>
      <c r="O861" s="238"/>
      <c r="P861" s="238"/>
      <c r="Q861" s="238"/>
      <c r="R861" s="238"/>
      <c r="S861" s="238"/>
      <c r="T861" s="238"/>
      <c r="U861" s="238"/>
      <c r="V861" s="238"/>
      <c r="W861" s="238"/>
      <c r="X861" s="238"/>
      <c r="Y861" s="238"/>
      <c r="Z861" s="238"/>
      <c r="AA861" s="238"/>
    </row>
    <row r="862" spans="1:27" s="129" customFormat="1" ht="15.5">
      <c r="A862" s="315" t="s">
        <v>7817</v>
      </c>
      <c r="B862" s="103" t="s">
        <v>3043</v>
      </c>
      <c r="C862" s="103"/>
      <c r="D862" s="103"/>
      <c r="E862" s="103"/>
      <c r="F862" s="103"/>
      <c r="G862" s="103"/>
      <c r="H862" s="103"/>
      <c r="I862" s="103"/>
      <c r="J862" s="103"/>
      <c r="K862" s="103"/>
      <c r="L862" s="103"/>
      <c r="M862" s="103"/>
      <c r="N862" s="103"/>
      <c r="O862" s="238"/>
      <c r="P862" s="238"/>
      <c r="Q862" s="238"/>
      <c r="R862" s="238"/>
      <c r="S862" s="238"/>
      <c r="T862" s="238"/>
      <c r="U862" s="238"/>
      <c r="V862" s="238"/>
      <c r="W862" s="238"/>
      <c r="X862" s="238"/>
      <c r="Y862" s="238"/>
      <c r="Z862" s="238"/>
      <c r="AA862" s="238"/>
    </row>
    <row r="863" spans="1:27" ht="14.5">
      <c r="A863" s="304" t="s">
        <v>7831</v>
      </c>
      <c r="B863" s="103" t="s">
        <v>3043</v>
      </c>
      <c r="C863" s="103"/>
      <c r="D863" s="103"/>
      <c r="E863" s="103"/>
      <c r="F863" s="103"/>
      <c r="G863" s="103"/>
      <c r="H863" s="103"/>
      <c r="I863" s="103"/>
      <c r="J863" s="238"/>
      <c r="K863" s="103"/>
      <c r="L863" s="103"/>
      <c r="M863" s="103"/>
      <c r="N863" s="103"/>
      <c r="O863" s="103"/>
      <c r="P863" s="103"/>
      <c r="Q863" s="103"/>
      <c r="R863" s="103"/>
      <c r="S863" s="103"/>
      <c r="T863" s="103"/>
      <c r="U863" s="103"/>
      <c r="V863" s="103"/>
      <c r="W863" s="103"/>
      <c r="X863" s="103"/>
      <c r="Y863" s="103"/>
      <c r="Z863" s="103"/>
      <c r="AA863" s="103"/>
    </row>
    <row r="864" spans="1:27" ht="15.5">
      <c r="A864" s="317" t="s">
        <v>7841</v>
      </c>
      <c r="B864" s="103" t="s">
        <v>7854</v>
      </c>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4.5">
      <c r="A865" s="29" t="s">
        <v>7858</v>
      </c>
      <c r="B865" s="103" t="s">
        <v>7861</v>
      </c>
      <c r="C865" s="103" t="s">
        <v>3597</v>
      </c>
      <c r="D865" s="103" t="s">
        <v>7863</v>
      </c>
      <c r="E865" s="103" t="s">
        <v>7862</v>
      </c>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4.5">
      <c r="A866" s="28" t="s">
        <v>7882</v>
      </c>
      <c r="B866" s="80" t="s">
        <v>3625</v>
      </c>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4.5">
      <c r="A867" s="43" t="s">
        <v>7889</v>
      </c>
      <c r="B867" s="103" t="s">
        <v>7900</v>
      </c>
      <c r="C867" s="103" t="s">
        <v>7901</v>
      </c>
      <c r="D867" s="103"/>
      <c r="E867" s="103" t="s">
        <v>7902</v>
      </c>
      <c r="F867" s="103"/>
      <c r="G867" s="103"/>
      <c r="H867" s="103"/>
      <c r="I867" s="103"/>
      <c r="J867" s="103"/>
      <c r="K867" s="103"/>
      <c r="L867" s="103"/>
      <c r="M867" s="103"/>
      <c r="N867" s="103" t="s">
        <v>7932</v>
      </c>
      <c r="O867" s="103"/>
      <c r="P867" s="103"/>
      <c r="Q867" s="103"/>
      <c r="R867" s="103"/>
      <c r="S867" s="103"/>
      <c r="T867" s="103"/>
      <c r="U867" s="103"/>
      <c r="V867" s="103"/>
      <c r="W867" s="103"/>
      <c r="X867" s="103"/>
      <c r="Y867" s="103"/>
      <c r="Z867" s="103"/>
      <c r="AA867" s="103"/>
    </row>
    <row r="868" spans="1:27" ht="14.5">
      <c r="A868" s="6" t="s">
        <v>7905</v>
      </c>
      <c r="B868" s="103" t="s">
        <v>3551</v>
      </c>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4.5">
      <c r="A869" s="40" t="s">
        <v>7935</v>
      </c>
      <c r="B869" s="103" t="s">
        <v>7950</v>
      </c>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4.5">
      <c r="A870" s="250" t="s">
        <v>7953</v>
      </c>
      <c r="B870" s="103" t="s">
        <v>56</v>
      </c>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4.5">
      <c r="A871" s="29" t="s">
        <v>7964</v>
      </c>
      <c r="B871" s="332" t="s">
        <v>7969</v>
      </c>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4.5">
      <c r="A872" s="29" t="s">
        <v>7984</v>
      </c>
      <c r="B872" s="80" t="s">
        <v>3551</v>
      </c>
      <c r="D872" s="103"/>
      <c r="E872" s="103"/>
      <c r="F872" s="103"/>
      <c r="G872" s="103"/>
      <c r="H872" s="103"/>
      <c r="I872" s="103" t="s">
        <v>7988</v>
      </c>
      <c r="J872" s="103"/>
      <c r="K872" s="103"/>
      <c r="L872" s="103"/>
      <c r="M872" s="103"/>
      <c r="N872" s="103"/>
      <c r="O872" s="103"/>
      <c r="P872" s="103"/>
      <c r="Q872" s="103"/>
      <c r="R872" s="103"/>
      <c r="S872" s="103"/>
      <c r="T872" s="103"/>
      <c r="U872" s="103"/>
      <c r="V872" s="103"/>
      <c r="W872" s="103"/>
      <c r="X872" s="103"/>
      <c r="Y872" s="103"/>
      <c r="Z872" s="103"/>
      <c r="AA872" s="103"/>
    </row>
    <row r="873" spans="1:27" ht="14.5">
      <c r="A873" s="6" t="s">
        <v>7991</v>
      </c>
      <c r="B873" s="103" t="s">
        <v>7969</v>
      </c>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4.5">
      <c r="A874" s="304" t="s">
        <v>7999</v>
      </c>
      <c r="B874" s="80" t="s">
        <v>216</v>
      </c>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4.5">
      <c r="A875" s="29" t="s">
        <v>8007</v>
      </c>
      <c r="B875" s="80" t="s">
        <v>8014</v>
      </c>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4.5">
      <c r="A876" s="29" t="s">
        <v>8015</v>
      </c>
      <c r="B876" s="80" t="s">
        <v>8028</v>
      </c>
      <c r="C876" s="103" t="s">
        <v>3597</v>
      </c>
      <c r="D876" s="103" t="s">
        <v>3551</v>
      </c>
      <c r="E876" s="103" t="s">
        <v>8029</v>
      </c>
      <c r="F876" s="103"/>
      <c r="G876" s="103"/>
      <c r="H876" s="103"/>
      <c r="I876" s="103"/>
      <c r="J876" s="103"/>
      <c r="K876" s="103"/>
      <c r="L876" s="103"/>
      <c r="M876" s="103"/>
      <c r="N876" s="103" t="s">
        <v>8030</v>
      </c>
      <c r="O876" s="103"/>
      <c r="P876" s="103"/>
      <c r="Q876" s="103"/>
      <c r="R876" s="103"/>
      <c r="S876" s="103"/>
      <c r="T876" s="103"/>
      <c r="U876" s="103"/>
      <c r="V876" s="103"/>
      <c r="W876" s="103"/>
      <c r="X876" s="103"/>
      <c r="Y876" s="103"/>
      <c r="Z876" s="103"/>
      <c r="AA876" s="103"/>
    </row>
    <row r="877" spans="1:27" ht="14.5">
      <c r="A877" s="258" t="s">
        <v>8031</v>
      </c>
      <c r="B877" s="80" t="s">
        <v>3043</v>
      </c>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4.5">
      <c r="A878" s="29" t="s">
        <v>8043</v>
      </c>
      <c r="B878">
        <v>10</v>
      </c>
      <c r="C878" s="103" t="s">
        <v>8052</v>
      </c>
      <c r="D878" s="103"/>
      <c r="E878" s="103"/>
      <c r="F878" s="103"/>
      <c r="G878" s="103"/>
      <c r="H878" s="103"/>
      <c r="I878" s="103"/>
      <c r="J878" s="103"/>
      <c r="K878" s="103"/>
      <c r="L878" s="103" t="s">
        <v>8055</v>
      </c>
      <c r="M878" s="103"/>
      <c r="N878" s="103"/>
      <c r="O878" s="103"/>
      <c r="P878" s="103"/>
      <c r="Q878" s="103"/>
      <c r="R878" s="103"/>
      <c r="S878" s="103"/>
      <c r="T878" s="103"/>
      <c r="U878" s="103"/>
      <c r="V878" s="103"/>
      <c r="W878" s="103"/>
      <c r="X878" s="103"/>
      <c r="Y878" s="103"/>
      <c r="Z878" s="103"/>
      <c r="AA878" s="103"/>
    </row>
    <row r="879" spans="1:27" ht="14.5">
      <c r="A879" s="28" t="s">
        <v>8059</v>
      </c>
      <c r="B879" s="103" t="s">
        <v>3551</v>
      </c>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4.5">
      <c r="A880" s="353" t="s">
        <v>8068</v>
      </c>
      <c r="B880" s="352" t="s">
        <v>7969</v>
      </c>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16384" ht="14.5">
      <c r="A881" s="40" t="s">
        <v>8090</v>
      </c>
      <c r="B881" s="103" t="s">
        <v>248</v>
      </c>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16384" ht="14.5">
      <c r="A882" s="81" t="s">
        <v>8109</v>
      </c>
      <c r="B882" s="103" t="s">
        <v>8116</v>
      </c>
      <c r="C882" s="103" t="s">
        <v>7708</v>
      </c>
      <c r="D882" s="103"/>
      <c r="E882" s="103" t="s">
        <v>8117</v>
      </c>
      <c r="F882" s="103"/>
      <c r="G882" s="103"/>
      <c r="H882" s="103"/>
      <c r="I882" s="103"/>
      <c r="J882" s="103"/>
      <c r="K882" s="103"/>
      <c r="L882" s="103" t="s">
        <v>3532</v>
      </c>
      <c r="M882" s="103"/>
      <c r="N882" s="103"/>
      <c r="O882" s="103"/>
      <c r="P882" s="103"/>
      <c r="Q882" s="103"/>
      <c r="R882" s="103"/>
      <c r="S882" s="103"/>
      <c r="T882" s="103"/>
      <c r="U882" s="103"/>
      <c r="V882" s="103"/>
      <c r="W882" s="103"/>
      <c r="X882" s="103"/>
      <c r="Y882" s="103"/>
      <c r="Z882" s="103"/>
      <c r="AA882" s="103"/>
    </row>
    <row r="883" spans="1:16384" ht="14.5">
      <c r="A883" s="40" t="s">
        <v>8122</v>
      </c>
      <c r="B883" s="103" t="s">
        <v>3043</v>
      </c>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16384" ht="14.5">
      <c r="A884" s="81" t="s">
        <v>8135</v>
      </c>
      <c r="B884" s="103" t="s">
        <v>3551</v>
      </c>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16384" ht="14.5">
      <c r="A885" s="40" t="s">
        <v>8159</v>
      </c>
      <c r="B885" s="103" t="s">
        <v>3043</v>
      </c>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16384" ht="14.5">
      <c r="A886" s="81" t="s">
        <v>8160</v>
      </c>
      <c r="B886" s="103" t="s">
        <v>8172</v>
      </c>
      <c r="C886" s="103" t="s">
        <v>8052</v>
      </c>
      <c r="D886" s="103" t="s">
        <v>8172</v>
      </c>
      <c r="E886" s="103" t="s">
        <v>8173</v>
      </c>
      <c r="F886" s="103"/>
      <c r="G886" s="103"/>
      <c r="H886" s="103"/>
      <c r="I886" s="103"/>
      <c r="J886" s="103"/>
      <c r="K886" s="103"/>
      <c r="L886" s="103"/>
      <c r="M886" s="103" t="s">
        <v>8174</v>
      </c>
      <c r="O886" s="103"/>
      <c r="P886" s="103"/>
      <c r="Q886" s="103"/>
      <c r="R886" s="103"/>
      <c r="S886" s="103"/>
      <c r="T886" s="103"/>
      <c r="U886" s="103"/>
      <c r="V886" s="103"/>
      <c r="W886" s="103"/>
      <c r="X886" s="103"/>
      <c r="Y886" s="103"/>
      <c r="Z886" s="103"/>
      <c r="AA886" s="103"/>
    </row>
    <row r="887" spans="1:16384" ht="14.5">
      <c r="A887" s="81" t="s">
        <v>500</v>
      </c>
      <c r="B887" s="103" t="s">
        <v>248</v>
      </c>
      <c r="C887" s="103"/>
      <c r="D887" s="103"/>
      <c r="E887" s="103"/>
      <c r="F887" s="103"/>
      <c r="G887" s="103"/>
      <c r="H887" s="103"/>
      <c r="I887" s="103"/>
      <c r="J887" s="103"/>
      <c r="K887" s="103" t="s">
        <v>2895</v>
      </c>
      <c r="L887" s="103"/>
      <c r="M887" s="103"/>
      <c r="N887" s="80" t="s">
        <v>36</v>
      </c>
      <c r="O887" s="103"/>
      <c r="P887" s="103"/>
      <c r="Q887" s="103"/>
      <c r="R887" s="103"/>
      <c r="S887" s="103"/>
      <c r="T887" s="103"/>
      <c r="U887" s="103"/>
      <c r="V887" s="103"/>
      <c r="W887" s="103"/>
      <c r="X887" s="103"/>
      <c r="Y887" s="103"/>
      <c r="Z887" s="103"/>
      <c r="AA887" s="103"/>
    </row>
    <row r="888" spans="1:16384" ht="14.5">
      <c r="A888" s="81" t="s">
        <v>1678</v>
      </c>
      <c r="B888" s="103" t="s">
        <v>3043</v>
      </c>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16384" ht="14.5">
      <c r="A889" s="81" t="s">
        <v>900</v>
      </c>
      <c r="B889" s="103" t="s">
        <v>3043</v>
      </c>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16384" ht="13">
      <c r="A890" s="40" t="s">
        <v>8212</v>
      </c>
      <c r="B890" s="106" t="s">
        <v>3043</v>
      </c>
      <c r="C890" s="40"/>
      <c r="D890" s="106"/>
      <c r="E890" s="40"/>
      <c r="F890" s="106"/>
      <c r="G890" s="40"/>
      <c r="H890" s="106"/>
      <c r="I890" s="40"/>
      <c r="J890" s="106"/>
      <c r="K890" s="40"/>
      <c r="L890" s="106"/>
      <c r="M890" s="40"/>
      <c r="N890" s="106"/>
      <c r="O890" s="40"/>
      <c r="P890" s="106"/>
      <c r="Q890" s="40"/>
      <c r="R890" s="106"/>
      <c r="S890" s="40"/>
      <c r="T890" s="106"/>
      <c r="U890" s="40"/>
      <c r="V890" s="106"/>
      <c r="W890" s="40"/>
      <c r="X890" s="106"/>
      <c r="Y890" s="40"/>
      <c r="Z890" s="106"/>
      <c r="AA890" s="40"/>
      <c r="AB890" s="106"/>
      <c r="AC890" s="40"/>
      <c r="AD890" s="106"/>
      <c r="AE890" s="40"/>
      <c r="AF890" s="106"/>
      <c r="AG890" s="40"/>
      <c r="AH890" s="106"/>
      <c r="AI890" s="40"/>
      <c r="AJ890" s="106"/>
      <c r="AK890" s="40"/>
      <c r="AL890" s="106"/>
      <c r="AM890" s="40"/>
      <c r="AN890" s="106"/>
      <c r="AO890" s="40"/>
      <c r="AP890" s="106"/>
      <c r="AQ890" s="40"/>
      <c r="AR890" s="106"/>
      <c r="AS890" s="40"/>
      <c r="AT890" s="106"/>
      <c r="AU890" s="40"/>
      <c r="AV890" s="106"/>
      <c r="AW890" s="40"/>
      <c r="AX890" s="106"/>
      <c r="AY890" s="40"/>
      <c r="AZ890" s="106"/>
      <c r="BA890" s="40"/>
      <c r="BB890" s="106"/>
      <c r="BC890" s="40"/>
      <c r="BD890" s="106"/>
      <c r="BE890" s="40"/>
      <c r="BF890" s="106"/>
      <c r="BG890" s="40"/>
      <c r="BH890" s="106"/>
      <c r="BI890" s="40"/>
      <c r="BJ890" s="106"/>
      <c r="BK890" s="40"/>
      <c r="BL890" s="106"/>
      <c r="BM890" s="40"/>
      <c r="BN890" s="106"/>
      <c r="BO890" s="40"/>
      <c r="BP890" s="106"/>
      <c r="BQ890" s="40"/>
      <c r="BR890" s="106"/>
      <c r="BS890" s="40"/>
      <c r="BT890" s="106"/>
      <c r="BU890" s="40"/>
      <c r="BV890" s="106"/>
      <c r="BW890" s="40"/>
      <c r="BX890" s="106"/>
      <c r="BY890" s="40"/>
      <c r="BZ890" s="106"/>
      <c r="CA890" s="40"/>
      <c r="CB890" s="106"/>
      <c r="CC890" s="40"/>
      <c r="CD890" s="106"/>
      <c r="CE890" s="40"/>
      <c r="CF890" s="106"/>
      <c r="CG890" s="40"/>
      <c r="CH890" s="106"/>
      <c r="CI890" s="40"/>
      <c r="CJ890" s="106"/>
      <c r="CK890" s="40"/>
      <c r="CL890" s="106"/>
      <c r="CM890" s="40"/>
      <c r="CN890" s="106"/>
      <c r="CO890" s="40"/>
      <c r="CP890" s="106"/>
      <c r="CQ890" s="40"/>
      <c r="CR890" s="106"/>
      <c r="CS890" s="40"/>
      <c r="CT890" s="106"/>
      <c r="CU890" s="40"/>
      <c r="CV890" s="106"/>
      <c r="CW890" s="40"/>
      <c r="CX890" s="106"/>
      <c r="CY890" s="40"/>
      <c r="CZ890" s="106"/>
      <c r="DA890" s="40"/>
      <c r="DB890" s="106"/>
      <c r="DC890" s="40"/>
      <c r="DD890" s="106"/>
      <c r="DE890" s="40"/>
      <c r="DF890" s="106"/>
      <c r="DG890" s="40"/>
      <c r="DH890" s="106"/>
      <c r="DI890" s="40"/>
      <c r="DJ890" s="106"/>
      <c r="DK890" s="40"/>
      <c r="DL890" s="106"/>
      <c r="DM890" s="40"/>
      <c r="DN890" s="106"/>
      <c r="DO890" s="40"/>
      <c r="DP890" s="106"/>
      <c r="DQ890" s="40"/>
      <c r="DR890" s="106"/>
      <c r="DS890" s="40"/>
      <c r="DT890" s="106"/>
      <c r="DU890" s="40"/>
      <c r="DV890" s="106"/>
      <c r="DW890" s="40"/>
      <c r="DX890" s="106"/>
      <c r="DY890" s="40"/>
      <c r="DZ890" s="106"/>
      <c r="EA890" s="40"/>
      <c r="EB890" s="106"/>
      <c r="EC890" s="40"/>
      <c r="ED890" s="106"/>
      <c r="EE890" s="40"/>
      <c r="EF890" s="106"/>
      <c r="EG890" s="40"/>
      <c r="EH890" s="106"/>
      <c r="EI890" s="40"/>
      <c r="EJ890" s="106"/>
      <c r="EK890" s="40"/>
      <c r="EL890" s="106"/>
      <c r="EM890" s="40"/>
      <c r="EN890" s="106"/>
      <c r="EO890" s="40"/>
      <c r="EP890" s="106"/>
      <c r="EQ890" s="40"/>
      <c r="ER890" s="106"/>
      <c r="ES890" s="40"/>
      <c r="ET890" s="106"/>
      <c r="EU890" s="40"/>
      <c r="EV890" s="106"/>
      <c r="EW890" s="40"/>
      <c r="EX890" s="106"/>
      <c r="EY890" s="40"/>
      <c r="EZ890" s="106"/>
      <c r="FA890" s="40"/>
      <c r="FB890" s="106"/>
      <c r="FC890" s="40"/>
      <c r="FD890" s="106"/>
      <c r="FE890" s="40"/>
      <c r="FF890" s="106"/>
      <c r="FG890" s="40"/>
      <c r="FH890" s="106"/>
      <c r="FI890" s="40"/>
      <c r="FJ890" s="106"/>
      <c r="FK890" s="40"/>
      <c r="FL890" s="106"/>
      <c r="FM890" s="40"/>
      <c r="FN890" s="106"/>
      <c r="FO890" s="40"/>
      <c r="FP890" s="106"/>
      <c r="FQ890" s="40"/>
      <c r="FR890" s="106"/>
      <c r="FS890" s="40"/>
      <c r="FT890" s="106"/>
      <c r="FU890" s="40"/>
      <c r="FV890" s="106"/>
      <c r="FW890" s="40"/>
      <c r="FX890" s="106"/>
      <c r="FY890" s="40"/>
      <c r="FZ890" s="106"/>
      <c r="GA890" s="40"/>
      <c r="GB890" s="106"/>
      <c r="GC890" s="40"/>
      <c r="GD890" s="106"/>
      <c r="GE890" s="40"/>
      <c r="GF890" s="106"/>
      <c r="GG890" s="40"/>
      <c r="GH890" s="106"/>
      <c r="GI890" s="40"/>
      <c r="GJ890" s="106"/>
      <c r="GK890" s="40"/>
      <c r="GL890" s="106"/>
      <c r="GM890" s="40"/>
      <c r="GN890" s="106"/>
      <c r="GO890" s="40"/>
      <c r="GP890" s="106"/>
      <c r="GQ890" s="40"/>
      <c r="GR890" s="106"/>
      <c r="GS890" s="40"/>
      <c r="GT890" s="106"/>
      <c r="GU890" s="40"/>
      <c r="GV890" s="106"/>
      <c r="GW890" s="40"/>
      <c r="GX890" s="106"/>
      <c r="GY890" s="40"/>
      <c r="GZ890" s="106"/>
      <c r="HA890" s="40"/>
      <c r="HB890" s="106"/>
      <c r="HC890" s="40"/>
      <c r="HD890" s="106"/>
      <c r="HE890" s="40"/>
      <c r="HF890" s="106"/>
      <c r="HG890" s="40"/>
      <c r="HH890" s="106"/>
      <c r="HI890" s="40"/>
      <c r="HJ890" s="106"/>
      <c r="HK890" s="40"/>
      <c r="HL890" s="106"/>
      <c r="HM890" s="40"/>
      <c r="HN890" s="106"/>
      <c r="HO890" s="40"/>
      <c r="HP890" s="106"/>
      <c r="HQ890" s="40"/>
      <c r="HR890" s="106"/>
      <c r="HS890" s="40"/>
      <c r="HT890" s="106"/>
      <c r="HU890" s="40"/>
      <c r="HV890" s="106"/>
      <c r="HW890" s="40"/>
      <c r="HX890" s="106"/>
      <c r="HY890" s="40"/>
      <c r="HZ890" s="106"/>
      <c r="IA890" s="40"/>
      <c r="IB890" s="106"/>
      <c r="IC890" s="40"/>
      <c r="ID890" s="106"/>
      <c r="IE890" s="40"/>
      <c r="IF890" s="106"/>
      <c r="IG890" s="40"/>
      <c r="IH890" s="106"/>
      <c r="II890" s="40"/>
      <c r="IJ890" s="106"/>
      <c r="IK890" s="40"/>
      <c r="IL890" s="106"/>
      <c r="IM890" s="40"/>
      <c r="IN890" s="106"/>
      <c r="IO890" s="40"/>
      <c r="IP890" s="106"/>
      <c r="IQ890" s="40"/>
      <c r="IR890" s="106"/>
      <c r="IS890" s="40"/>
      <c r="IT890" s="106"/>
      <c r="IU890" s="40"/>
      <c r="IV890" s="106"/>
      <c r="IW890" s="40"/>
      <c r="IX890" s="106"/>
      <c r="IY890" s="40"/>
      <c r="IZ890" s="106"/>
      <c r="JA890" s="40"/>
      <c r="JB890" s="106"/>
      <c r="JC890" s="40"/>
      <c r="JD890" s="106"/>
      <c r="JE890" s="40"/>
      <c r="JF890" s="106"/>
      <c r="JG890" s="40"/>
      <c r="JH890" s="106"/>
      <c r="JI890" s="40"/>
      <c r="JJ890" s="106"/>
      <c r="JK890" s="40"/>
      <c r="JL890" s="106"/>
      <c r="JM890" s="40"/>
      <c r="JN890" s="106"/>
      <c r="JO890" s="40"/>
      <c r="JP890" s="106"/>
      <c r="JQ890" s="40"/>
      <c r="JR890" s="106"/>
      <c r="JS890" s="40"/>
      <c r="JT890" s="106"/>
      <c r="JU890" s="40"/>
      <c r="JV890" s="106"/>
      <c r="JW890" s="40"/>
      <c r="JX890" s="106"/>
      <c r="JY890" s="40"/>
      <c r="JZ890" s="106"/>
      <c r="KA890" s="40"/>
      <c r="KB890" s="106"/>
      <c r="KC890" s="40"/>
      <c r="KD890" s="106"/>
      <c r="KE890" s="40"/>
      <c r="KF890" s="106"/>
      <c r="KG890" s="40"/>
      <c r="KH890" s="106"/>
      <c r="KI890" s="40"/>
      <c r="KJ890" s="106"/>
      <c r="KK890" s="40"/>
      <c r="KL890" s="106"/>
      <c r="KM890" s="40"/>
      <c r="KN890" s="106"/>
      <c r="KO890" s="40"/>
      <c r="KP890" s="106"/>
      <c r="KQ890" s="40"/>
      <c r="KR890" s="106"/>
      <c r="KS890" s="40"/>
      <c r="KT890" s="106"/>
      <c r="KU890" s="40"/>
      <c r="KV890" s="106"/>
      <c r="KW890" s="40"/>
      <c r="KX890" s="106"/>
      <c r="KY890" s="40"/>
      <c r="KZ890" s="106"/>
      <c r="LA890" s="40"/>
      <c r="LB890" s="106"/>
      <c r="LC890" s="40"/>
      <c r="LD890" s="106"/>
      <c r="LE890" s="40"/>
      <c r="LF890" s="106"/>
      <c r="LG890" s="40"/>
      <c r="LH890" s="106"/>
      <c r="LI890" s="40"/>
      <c r="LJ890" s="106"/>
      <c r="LK890" s="40"/>
      <c r="LL890" s="106"/>
      <c r="LM890" s="40"/>
      <c r="LN890" s="106"/>
      <c r="LO890" s="40"/>
      <c r="LP890" s="106"/>
      <c r="LQ890" s="40"/>
      <c r="LR890" s="106"/>
      <c r="LS890" s="40"/>
      <c r="LT890" s="106"/>
      <c r="LU890" s="40"/>
      <c r="LV890" s="106"/>
      <c r="LW890" s="40"/>
      <c r="LX890" s="106"/>
      <c r="LY890" s="40"/>
      <c r="LZ890" s="106"/>
      <c r="MA890" s="40"/>
      <c r="MB890" s="106"/>
      <c r="MC890" s="40"/>
      <c r="MD890" s="106"/>
      <c r="ME890" s="40"/>
      <c r="MF890" s="106"/>
      <c r="MG890" s="40"/>
      <c r="MH890" s="106"/>
      <c r="MI890" s="40"/>
      <c r="MJ890" s="106"/>
      <c r="MK890" s="40"/>
      <c r="ML890" s="106"/>
      <c r="MM890" s="40"/>
      <c r="MN890" s="106"/>
      <c r="MO890" s="40"/>
      <c r="MP890" s="106"/>
      <c r="MQ890" s="40"/>
      <c r="MR890" s="106"/>
      <c r="MS890" s="40"/>
      <c r="MT890" s="106"/>
      <c r="MU890" s="40"/>
      <c r="MV890" s="106"/>
      <c r="MW890" s="40"/>
      <c r="MX890" s="106"/>
      <c r="MY890" s="40"/>
      <c r="MZ890" s="106"/>
      <c r="NA890" s="40"/>
      <c r="NB890" s="106"/>
      <c r="NC890" s="40"/>
      <c r="ND890" s="106"/>
      <c r="NE890" s="40"/>
      <c r="NF890" s="106"/>
      <c r="NG890" s="40"/>
      <c r="NH890" s="106"/>
      <c r="NI890" s="40"/>
      <c r="NJ890" s="106"/>
      <c r="NK890" s="40"/>
      <c r="NL890" s="106"/>
      <c r="NM890" s="40"/>
      <c r="NN890" s="106"/>
      <c r="NO890" s="40"/>
      <c r="NP890" s="106"/>
      <c r="NQ890" s="40"/>
      <c r="NR890" s="106"/>
      <c r="NS890" s="40"/>
      <c r="NT890" s="106"/>
      <c r="NU890" s="40"/>
      <c r="NV890" s="106"/>
      <c r="NW890" s="40"/>
      <c r="NX890" s="106"/>
      <c r="NY890" s="40"/>
      <c r="NZ890" s="106"/>
      <c r="OA890" s="40"/>
      <c r="OB890" s="106"/>
      <c r="OC890" s="40"/>
      <c r="OD890" s="106"/>
      <c r="OE890" s="40"/>
      <c r="OF890" s="106"/>
      <c r="OG890" s="40"/>
      <c r="OH890" s="106"/>
      <c r="OI890" s="40"/>
      <c r="OJ890" s="106"/>
      <c r="OK890" s="40"/>
      <c r="OL890" s="106"/>
      <c r="OM890" s="40"/>
      <c r="ON890" s="106"/>
      <c r="OO890" s="40"/>
      <c r="OP890" s="106"/>
      <c r="OQ890" s="40"/>
      <c r="OR890" s="106"/>
      <c r="OS890" s="40"/>
      <c r="OT890" s="106"/>
      <c r="OU890" s="40"/>
      <c r="OV890" s="106"/>
      <c r="OW890" s="40"/>
      <c r="OX890" s="106"/>
      <c r="OY890" s="40"/>
      <c r="OZ890" s="106"/>
      <c r="PA890" s="40"/>
      <c r="PB890" s="106"/>
      <c r="PC890" s="40"/>
      <c r="PD890" s="106"/>
      <c r="PE890" s="40"/>
      <c r="PF890" s="106"/>
      <c r="PG890" s="40"/>
      <c r="PH890" s="106"/>
      <c r="PI890" s="40"/>
      <c r="PJ890" s="106"/>
      <c r="PK890" s="40"/>
      <c r="PL890" s="106"/>
      <c r="PM890" s="40"/>
      <c r="PN890" s="106"/>
      <c r="PO890" s="40"/>
      <c r="PP890" s="106"/>
      <c r="PQ890" s="40"/>
      <c r="PR890" s="106"/>
      <c r="PS890" s="40"/>
      <c r="PT890" s="106"/>
      <c r="PU890" s="40"/>
      <c r="PV890" s="106"/>
      <c r="PW890" s="40"/>
      <c r="PX890" s="106"/>
      <c r="PY890" s="40"/>
      <c r="PZ890" s="106"/>
      <c r="QA890" s="40"/>
      <c r="QB890" s="106"/>
      <c r="QC890" s="40"/>
      <c r="QD890" s="106"/>
      <c r="QE890" s="40"/>
      <c r="QF890" s="106"/>
      <c r="QG890" s="40"/>
      <c r="QH890" s="106"/>
      <c r="QI890" s="40"/>
      <c r="QJ890" s="106"/>
      <c r="QK890" s="40"/>
      <c r="QL890" s="106"/>
      <c r="QM890" s="40"/>
      <c r="QN890" s="106"/>
      <c r="QO890" s="40"/>
      <c r="QP890" s="106"/>
      <c r="QQ890" s="40"/>
      <c r="QR890" s="106"/>
      <c r="QS890" s="40"/>
      <c r="QT890" s="106"/>
      <c r="QU890" s="40"/>
      <c r="QV890" s="106"/>
      <c r="QW890" s="40"/>
      <c r="QX890" s="106"/>
      <c r="QY890" s="40"/>
      <c r="QZ890" s="106"/>
      <c r="RA890" s="40"/>
      <c r="RB890" s="106"/>
      <c r="RC890" s="40"/>
      <c r="RD890" s="106"/>
      <c r="RE890" s="40"/>
      <c r="RF890" s="106"/>
      <c r="RG890" s="40"/>
      <c r="RH890" s="106"/>
      <c r="RI890" s="40"/>
      <c r="RJ890" s="106"/>
      <c r="RK890" s="40"/>
      <c r="RL890" s="106"/>
      <c r="RM890" s="40"/>
      <c r="RN890" s="106"/>
      <c r="RO890" s="40"/>
      <c r="RP890" s="106"/>
      <c r="RQ890" s="40"/>
      <c r="RR890" s="106"/>
      <c r="RS890" s="40"/>
      <c r="RT890" s="106"/>
      <c r="RU890" s="40"/>
      <c r="RV890" s="106"/>
      <c r="RW890" s="40"/>
      <c r="RX890" s="106"/>
      <c r="RY890" s="40"/>
      <c r="RZ890" s="106"/>
      <c r="SA890" s="40"/>
      <c r="SB890" s="106"/>
      <c r="SC890" s="40"/>
      <c r="SD890" s="106"/>
      <c r="SE890" s="40"/>
      <c r="SF890" s="106"/>
      <c r="SG890" s="40"/>
      <c r="SH890" s="106"/>
      <c r="SI890" s="40"/>
      <c r="SJ890" s="106"/>
      <c r="SK890" s="40"/>
      <c r="SL890" s="106"/>
      <c r="SM890" s="40"/>
      <c r="SN890" s="106"/>
      <c r="SO890" s="40"/>
      <c r="SP890" s="106"/>
      <c r="SQ890" s="40"/>
      <c r="SR890" s="106"/>
      <c r="SS890" s="40"/>
      <c r="ST890" s="106"/>
      <c r="SU890" s="40"/>
      <c r="SV890" s="106"/>
      <c r="SW890" s="40"/>
      <c r="SX890" s="106"/>
      <c r="SY890" s="40"/>
      <c r="SZ890" s="106"/>
      <c r="TA890" s="40"/>
      <c r="TB890" s="106"/>
      <c r="TC890" s="40"/>
      <c r="TD890" s="106"/>
      <c r="TE890" s="40"/>
      <c r="TF890" s="106"/>
      <c r="TG890" s="40"/>
      <c r="TH890" s="106"/>
      <c r="TI890" s="40"/>
      <c r="TJ890" s="106"/>
      <c r="TK890" s="40"/>
      <c r="TL890" s="106"/>
      <c r="TM890" s="40"/>
      <c r="TN890" s="106"/>
      <c r="TO890" s="40"/>
      <c r="TP890" s="106"/>
      <c r="TQ890" s="40"/>
      <c r="TR890" s="106"/>
      <c r="TS890" s="40"/>
      <c r="TT890" s="106"/>
      <c r="TU890" s="40"/>
      <c r="TV890" s="106"/>
      <c r="TW890" s="40"/>
      <c r="TX890" s="106"/>
      <c r="TY890" s="40"/>
      <c r="TZ890" s="106"/>
      <c r="UA890" s="40"/>
      <c r="UB890" s="106"/>
      <c r="UC890" s="40"/>
      <c r="UD890" s="106"/>
      <c r="UE890" s="40"/>
      <c r="UF890" s="106"/>
      <c r="UG890" s="40"/>
      <c r="UH890" s="106"/>
      <c r="UI890" s="40"/>
      <c r="UJ890" s="106"/>
      <c r="UK890" s="40"/>
      <c r="UL890" s="106"/>
      <c r="UM890" s="40"/>
      <c r="UN890" s="106"/>
      <c r="UO890" s="40"/>
      <c r="UP890" s="106"/>
      <c r="UQ890" s="40"/>
      <c r="UR890" s="106"/>
      <c r="US890" s="40"/>
      <c r="UT890" s="106"/>
      <c r="UU890" s="40"/>
      <c r="UV890" s="106"/>
      <c r="UW890" s="40"/>
      <c r="UX890" s="106"/>
      <c r="UY890" s="40"/>
      <c r="UZ890" s="106"/>
      <c r="VA890" s="40"/>
      <c r="VB890" s="106"/>
      <c r="VC890" s="40"/>
      <c r="VD890" s="106"/>
      <c r="VE890" s="40"/>
      <c r="VF890" s="106"/>
      <c r="VG890" s="40"/>
      <c r="VH890" s="106"/>
      <c r="VI890" s="40"/>
      <c r="VJ890" s="106"/>
      <c r="VK890" s="40"/>
      <c r="VL890" s="106"/>
      <c r="VM890" s="40"/>
      <c r="VN890" s="106"/>
      <c r="VO890" s="40"/>
      <c r="VP890" s="106"/>
      <c r="VQ890" s="40"/>
      <c r="VR890" s="106"/>
      <c r="VS890" s="40"/>
      <c r="VT890" s="106"/>
      <c r="VU890" s="40"/>
      <c r="VV890" s="106"/>
      <c r="VW890" s="40"/>
      <c r="VX890" s="106"/>
      <c r="VY890" s="40"/>
      <c r="VZ890" s="106"/>
      <c r="WA890" s="40"/>
      <c r="WB890" s="106"/>
      <c r="WC890" s="40"/>
      <c r="WD890" s="106"/>
      <c r="WE890" s="40"/>
      <c r="WF890" s="106"/>
      <c r="WG890" s="40"/>
      <c r="WH890" s="106"/>
      <c r="WI890" s="40"/>
      <c r="WJ890" s="106"/>
      <c r="WK890" s="40"/>
      <c r="WL890" s="106"/>
      <c r="WM890" s="40"/>
      <c r="WN890" s="106"/>
      <c r="WO890" s="40"/>
      <c r="WP890" s="106"/>
      <c r="WQ890" s="40"/>
      <c r="WR890" s="106"/>
      <c r="WS890" s="40"/>
      <c r="WT890" s="106"/>
      <c r="WU890" s="40"/>
      <c r="WV890" s="106"/>
      <c r="WW890" s="40"/>
      <c r="WX890" s="106"/>
      <c r="WY890" s="40"/>
      <c r="WZ890" s="106"/>
      <c r="XA890" s="40"/>
      <c r="XB890" s="106"/>
      <c r="XC890" s="40"/>
      <c r="XD890" s="106"/>
      <c r="XE890" s="40"/>
      <c r="XF890" s="106"/>
      <c r="XG890" s="40"/>
      <c r="XH890" s="106"/>
      <c r="XI890" s="40"/>
      <c r="XJ890" s="106"/>
      <c r="XK890" s="40"/>
      <c r="XL890" s="106"/>
      <c r="XM890" s="40"/>
      <c r="XN890" s="106"/>
      <c r="XO890" s="40"/>
      <c r="XP890" s="106"/>
      <c r="XQ890" s="40"/>
      <c r="XR890" s="106"/>
      <c r="XS890" s="40"/>
      <c r="XT890" s="106"/>
      <c r="XU890" s="40"/>
      <c r="XV890" s="106"/>
      <c r="XW890" s="40"/>
      <c r="XX890" s="106"/>
      <c r="XY890" s="40"/>
      <c r="XZ890" s="106"/>
      <c r="YA890" s="40"/>
      <c r="YB890" s="106"/>
      <c r="YC890" s="40"/>
      <c r="YD890" s="106"/>
      <c r="YE890" s="40"/>
      <c r="YF890" s="106"/>
      <c r="YG890" s="40"/>
      <c r="YH890" s="106"/>
      <c r="YI890" s="40"/>
      <c r="YJ890" s="106"/>
      <c r="YK890" s="40"/>
      <c r="YL890" s="106"/>
      <c r="YM890" s="40"/>
      <c r="YN890" s="106"/>
      <c r="YO890" s="40"/>
      <c r="YP890" s="106"/>
      <c r="YQ890" s="40"/>
      <c r="YR890" s="106"/>
      <c r="YS890" s="40"/>
      <c r="YT890" s="106"/>
      <c r="YU890" s="40"/>
      <c r="YV890" s="106"/>
      <c r="YW890" s="40"/>
      <c r="YX890" s="106"/>
      <c r="YY890" s="40"/>
      <c r="YZ890" s="106"/>
      <c r="ZA890" s="40"/>
      <c r="ZB890" s="106"/>
      <c r="ZC890" s="40"/>
      <c r="ZD890" s="106"/>
      <c r="ZE890" s="40"/>
      <c r="ZF890" s="106"/>
      <c r="ZG890" s="40"/>
      <c r="ZH890" s="106"/>
      <c r="ZI890" s="40"/>
      <c r="ZJ890" s="106"/>
      <c r="ZK890" s="40"/>
      <c r="ZL890" s="106"/>
      <c r="ZM890" s="40"/>
      <c r="ZN890" s="106"/>
      <c r="ZO890" s="40"/>
      <c r="ZP890" s="106"/>
      <c r="ZQ890" s="40"/>
      <c r="ZR890" s="106"/>
      <c r="ZS890" s="40"/>
      <c r="ZT890" s="106"/>
      <c r="ZU890" s="40"/>
      <c r="ZV890" s="106"/>
      <c r="ZW890" s="40"/>
      <c r="ZX890" s="106"/>
      <c r="ZY890" s="40"/>
      <c r="ZZ890" s="106"/>
      <c r="AAA890" s="40"/>
      <c r="AAB890" s="106"/>
      <c r="AAC890" s="40"/>
      <c r="AAD890" s="106"/>
      <c r="AAE890" s="40"/>
      <c r="AAF890" s="106"/>
      <c r="AAG890" s="40"/>
      <c r="AAH890" s="106"/>
      <c r="AAI890" s="40"/>
      <c r="AAJ890" s="106"/>
      <c r="AAK890" s="40"/>
      <c r="AAL890" s="106"/>
      <c r="AAM890" s="40"/>
      <c r="AAN890" s="106"/>
      <c r="AAO890" s="40"/>
      <c r="AAP890" s="106"/>
      <c r="AAQ890" s="40"/>
      <c r="AAR890" s="106"/>
      <c r="AAS890" s="40"/>
      <c r="AAT890" s="106"/>
      <c r="AAU890" s="40"/>
      <c r="AAV890" s="106"/>
      <c r="AAW890" s="40"/>
      <c r="AAX890" s="106"/>
      <c r="AAY890" s="40"/>
      <c r="AAZ890" s="106"/>
      <c r="ABA890" s="40"/>
      <c r="ABB890" s="106"/>
      <c r="ABC890" s="40"/>
      <c r="ABD890" s="106"/>
      <c r="ABE890" s="40"/>
      <c r="ABF890" s="106"/>
      <c r="ABG890" s="40"/>
      <c r="ABH890" s="106"/>
      <c r="ABI890" s="40"/>
      <c r="ABJ890" s="106"/>
      <c r="ABK890" s="40"/>
      <c r="ABL890" s="106"/>
      <c r="ABM890" s="40"/>
      <c r="ABN890" s="106"/>
      <c r="ABO890" s="40"/>
      <c r="ABP890" s="106"/>
      <c r="ABQ890" s="40"/>
      <c r="ABR890" s="106"/>
      <c r="ABS890" s="40"/>
      <c r="ABT890" s="106"/>
      <c r="ABU890" s="40"/>
      <c r="ABV890" s="106"/>
      <c r="ABW890" s="40"/>
      <c r="ABX890" s="106"/>
      <c r="ABY890" s="40"/>
      <c r="ABZ890" s="106"/>
      <c r="ACA890" s="40"/>
      <c r="ACB890" s="106"/>
      <c r="ACC890" s="40"/>
      <c r="ACD890" s="106"/>
      <c r="ACE890" s="40"/>
      <c r="ACF890" s="106"/>
      <c r="ACG890" s="40"/>
      <c r="ACH890" s="106"/>
      <c r="ACI890" s="40"/>
      <c r="ACJ890" s="106"/>
      <c r="ACK890" s="40"/>
      <c r="ACL890" s="106"/>
      <c r="ACM890" s="40"/>
      <c r="ACN890" s="106"/>
      <c r="ACO890" s="40"/>
      <c r="ACP890" s="106"/>
      <c r="ACQ890" s="40"/>
      <c r="ACR890" s="106"/>
      <c r="ACS890" s="40"/>
      <c r="ACT890" s="106"/>
      <c r="ACU890" s="40"/>
      <c r="ACV890" s="106"/>
      <c r="ACW890" s="40"/>
      <c r="ACX890" s="106"/>
      <c r="ACY890" s="40"/>
      <c r="ACZ890" s="106"/>
      <c r="ADA890" s="40"/>
      <c r="ADB890" s="106"/>
      <c r="ADC890" s="40"/>
      <c r="ADD890" s="106"/>
      <c r="ADE890" s="40"/>
      <c r="ADF890" s="106"/>
      <c r="ADG890" s="40"/>
      <c r="ADH890" s="106"/>
      <c r="ADI890" s="40"/>
      <c r="ADJ890" s="106"/>
      <c r="ADK890" s="40"/>
      <c r="ADL890" s="106"/>
      <c r="ADM890" s="40"/>
      <c r="ADN890" s="106"/>
      <c r="ADO890" s="40"/>
      <c r="ADP890" s="106"/>
      <c r="ADQ890" s="40"/>
      <c r="ADR890" s="106"/>
      <c r="ADS890" s="40"/>
      <c r="ADT890" s="106"/>
      <c r="ADU890" s="40"/>
      <c r="ADV890" s="106"/>
      <c r="ADW890" s="40"/>
      <c r="ADX890" s="106"/>
      <c r="ADY890" s="40"/>
      <c r="ADZ890" s="106"/>
      <c r="AEA890" s="40"/>
      <c r="AEB890" s="106"/>
      <c r="AEC890" s="40"/>
      <c r="AED890" s="106"/>
      <c r="AEE890" s="40"/>
      <c r="AEF890" s="106"/>
      <c r="AEG890" s="40"/>
      <c r="AEH890" s="106"/>
      <c r="AEI890" s="40"/>
      <c r="AEJ890" s="106"/>
      <c r="AEK890" s="40"/>
      <c r="AEL890" s="106"/>
      <c r="AEM890" s="40"/>
      <c r="AEN890" s="106"/>
      <c r="AEO890" s="40"/>
      <c r="AEP890" s="106"/>
      <c r="AEQ890" s="40"/>
      <c r="AER890" s="106"/>
      <c r="AES890" s="40"/>
      <c r="AET890" s="106"/>
      <c r="AEU890" s="40"/>
      <c r="AEV890" s="106"/>
      <c r="AEW890" s="40"/>
      <c r="AEX890" s="106"/>
      <c r="AEY890" s="40"/>
      <c r="AEZ890" s="106"/>
      <c r="AFA890" s="40"/>
      <c r="AFB890" s="106"/>
      <c r="AFC890" s="40"/>
      <c r="AFD890" s="106"/>
      <c r="AFE890" s="40"/>
      <c r="AFF890" s="106"/>
      <c r="AFG890" s="40"/>
      <c r="AFH890" s="106"/>
      <c r="AFI890" s="40"/>
      <c r="AFJ890" s="106"/>
      <c r="AFK890" s="40"/>
      <c r="AFL890" s="106"/>
      <c r="AFM890" s="40"/>
      <c r="AFN890" s="106"/>
      <c r="AFO890" s="40"/>
      <c r="AFP890" s="106"/>
      <c r="AFQ890" s="40"/>
      <c r="AFR890" s="106"/>
      <c r="AFS890" s="40"/>
      <c r="AFT890" s="106"/>
      <c r="AFU890" s="40"/>
      <c r="AFV890" s="106"/>
      <c r="AFW890" s="40"/>
      <c r="AFX890" s="106"/>
      <c r="AFY890" s="40"/>
      <c r="AFZ890" s="106"/>
      <c r="AGA890" s="40"/>
      <c r="AGB890" s="106"/>
      <c r="AGC890" s="40"/>
      <c r="AGD890" s="106"/>
      <c r="AGE890" s="40"/>
      <c r="AGF890" s="106"/>
      <c r="AGG890" s="40"/>
      <c r="AGH890" s="106"/>
      <c r="AGI890" s="40"/>
      <c r="AGJ890" s="106"/>
      <c r="AGK890" s="40"/>
      <c r="AGL890" s="106"/>
      <c r="AGM890" s="40"/>
      <c r="AGN890" s="106"/>
      <c r="AGO890" s="40"/>
      <c r="AGP890" s="106"/>
      <c r="AGQ890" s="40"/>
      <c r="AGR890" s="106"/>
      <c r="AGS890" s="40"/>
      <c r="AGT890" s="106"/>
      <c r="AGU890" s="40"/>
      <c r="AGV890" s="106"/>
      <c r="AGW890" s="40"/>
      <c r="AGX890" s="106"/>
      <c r="AGY890" s="40"/>
      <c r="AGZ890" s="106"/>
      <c r="AHA890" s="40"/>
      <c r="AHB890" s="106"/>
      <c r="AHC890" s="40"/>
      <c r="AHD890" s="106"/>
      <c r="AHE890" s="40"/>
      <c r="AHF890" s="106"/>
      <c r="AHG890" s="40"/>
      <c r="AHH890" s="106"/>
      <c r="AHI890" s="40"/>
      <c r="AHJ890" s="106"/>
      <c r="AHK890" s="40"/>
      <c r="AHL890" s="106"/>
      <c r="AHM890" s="40"/>
      <c r="AHN890" s="106"/>
      <c r="AHO890" s="40"/>
      <c r="AHP890" s="106"/>
      <c r="AHQ890" s="40"/>
      <c r="AHR890" s="106"/>
      <c r="AHS890" s="40"/>
      <c r="AHT890" s="106"/>
      <c r="AHU890" s="40"/>
      <c r="AHV890" s="106"/>
      <c r="AHW890" s="40"/>
      <c r="AHX890" s="106"/>
      <c r="AHY890" s="40"/>
      <c r="AHZ890" s="106"/>
      <c r="AIA890" s="40"/>
      <c r="AIB890" s="106"/>
      <c r="AIC890" s="40"/>
      <c r="AID890" s="106"/>
      <c r="AIE890" s="40"/>
      <c r="AIF890" s="106"/>
      <c r="AIG890" s="40"/>
      <c r="AIH890" s="106"/>
      <c r="AII890" s="40"/>
      <c r="AIJ890" s="106"/>
      <c r="AIK890" s="40"/>
      <c r="AIL890" s="106"/>
      <c r="AIM890" s="40"/>
      <c r="AIN890" s="106"/>
      <c r="AIO890" s="40"/>
      <c r="AIP890" s="106"/>
      <c r="AIQ890" s="40"/>
      <c r="AIR890" s="106"/>
      <c r="AIS890" s="40"/>
      <c r="AIT890" s="106"/>
      <c r="AIU890" s="40"/>
      <c r="AIV890" s="106"/>
      <c r="AIW890" s="40"/>
      <c r="AIX890" s="106"/>
      <c r="AIY890" s="40"/>
      <c r="AIZ890" s="106"/>
      <c r="AJA890" s="40"/>
      <c r="AJB890" s="106"/>
      <c r="AJC890" s="40"/>
      <c r="AJD890" s="106"/>
      <c r="AJE890" s="40"/>
      <c r="AJF890" s="106"/>
      <c r="AJG890" s="40"/>
      <c r="AJH890" s="106"/>
      <c r="AJI890" s="40"/>
      <c r="AJJ890" s="106"/>
      <c r="AJK890" s="40"/>
      <c r="AJL890" s="106"/>
      <c r="AJM890" s="40"/>
      <c r="AJN890" s="106"/>
      <c r="AJO890" s="40"/>
      <c r="AJP890" s="106"/>
      <c r="AJQ890" s="40"/>
      <c r="AJR890" s="106"/>
      <c r="AJS890" s="40"/>
      <c r="AJT890" s="106"/>
      <c r="AJU890" s="40"/>
      <c r="AJV890" s="106"/>
      <c r="AJW890" s="40"/>
      <c r="AJX890" s="106"/>
      <c r="AJY890" s="40"/>
      <c r="AJZ890" s="106"/>
      <c r="AKA890" s="40"/>
      <c r="AKB890" s="106"/>
      <c r="AKC890" s="40"/>
      <c r="AKD890" s="106"/>
      <c r="AKE890" s="40"/>
      <c r="AKF890" s="106"/>
      <c r="AKG890" s="40"/>
      <c r="AKH890" s="106"/>
      <c r="AKI890" s="40"/>
      <c r="AKJ890" s="106"/>
      <c r="AKK890" s="40"/>
      <c r="AKL890" s="106"/>
      <c r="AKM890" s="40"/>
      <c r="AKN890" s="106"/>
      <c r="AKO890" s="40"/>
      <c r="AKP890" s="106"/>
      <c r="AKQ890" s="40"/>
      <c r="AKR890" s="106"/>
      <c r="AKS890" s="40"/>
      <c r="AKT890" s="106"/>
      <c r="AKU890" s="40"/>
      <c r="AKV890" s="106"/>
      <c r="AKW890" s="40"/>
      <c r="AKX890" s="106"/>
      <c r="AKY890" s="40"/>
      <c r="AKZ890" s="106"/>
      <c r="ALA890" s="40"/>
      <c r="ALB890" s="106"/>
      <c r="ALC890" s="40"/>
      <c r="ALD890" s="106"/>
      <c r="ALE890" s="40"/>
      <c r="ALF890" s="106"/>
      <c r="ALG890" s="40"/>
      <c r="ALH890" s="106"/>
      <c r="ALI890" s="40"/>
      <c r="ALJ890" s="106"/>
      <c r="ALK890" s="40"/>
      <c r="ALL890" s="106"/>
      <c r="ALM890" s="40"/>
      <c r="ALN890" s="106"/>
      <c r="ALO890" s="40"/>
      <c r="ALP890" s="106"/>
      <c r="ALQ890" s="40"/>
      <c r="ALR890" s="106"/>
      <c r="ALS890" s="40"/>
      <c r="ALT890" s="106"/>
      <c r="ALU890" s="40"/>
      <c r="ALV890" s="106"/>
      <c r="ALW890" s="40"/>
      <c r="ALX890" s="106"/>
      <c r="ALY890" s="40"/>
      <c r="ALZ890" s="106"/>
      <c r="AMA890" s="40"/>
      <c r="AMB890" s="106"/>
      <c r="AMC890" s="40"/>
      <c r="AMD890" s="106"/>
      <c r="AME890" s="40"/>
      <c r="AMF890" s="106"/>
      <c r="AMG890" s="40"/>
      <c r="AMH890" s="106"/>
      <c r="AMI890" s="40"/>
      <c r="AMJ890" s="106"/>
      <c r="AMK890" s="40"/>
      <c r="AML890" s="106"/>
      <c r="AMM890" s="40"/>
      <c r="AMN890" s="106"/>
      <c r="AMO890" s="40"/>
      <c r="AMP890" s="106"/>
      <c r="AMQ890" s="40"/>
      <c r="AMR890" s="106"/>
      <c r="AMS890" s="40"/>
      <c r="AMT890" s="106"/>
      <c r="AMU890" s="40"/>
      <c r="AMV890" s="106"/>
      <c r="AMW890" s="40"/>
      <c r="AMX890" s="106"/>
      <c r="AMY890" s="40"/>
      <c r="AMZ890" s="106"/>
      <c r="ANA890" s="40"/>
      <c r="ANB890" s="106"/>
      <c r="ANC890" s="40"/>
      <c r="AND890" s="106"/>
      <c r="ANE890" s="40"/>
      <c r="ANF890" s="106"/>
      <c r="ANG890" s="40"/>
      <c r="ANH890" s="106"/>
      <c r="ANI890" s="40"/>
      <c r="ANJ890" s="106"/>
      <c r="ANK890" s="40"/>
      <c r="ANL890" s="106"/>
      <c r="ANM890" s="40"/>
      <c r="ANN890" s="106"/>
      <c r="ANO890" s="40"/>
      <c r="ANP890" s="106"/>
      <c r="ANQ890" s="40"/>
      <c r="ANR890" s="106"/>
      <c r="ANS890" s="40"/>
      <c r="ANT890" s="106"/>
      <c r="ANU890" s="40"/>
      <c r="ANV890" s="106"/>
      <c r="ANW890" s="40"/>
      <c r="ANX890" s="106"/>
      <c r="ANY890" s="40"/>
      <c r="ANZ890" s="106"/>
      <c r="AOA890" s="40"/>
      <c r="AOB890" s="106"/>
      <c r="AOC890" s="40"/>
      <c r="AOD890" s="106"/>
      <c r="AOE890" s="40"/>
      <c r="AOF890" s="106"/>
      <c r="AOG890" s="40"/>
      <c r="AOH890" s="106"/>
      <c r="AOI890" s="40"/>
      <c r="AOJ890" s="106"/>
      <c r="AOK890" s="40"/>
      <c r="AOL890" s="106"/>
      <c r="AOM890" s="40"/>
      <c r="AON890" s="106"/>
      <c r="AOO890" s="40"/>
      <c r="AOP890" s="106"/>
      <c r="AOQ890" s="40"/>
      <c r="AOR890" s="106"/>
      <c r="AOS890" s="40"/>
      <c r="AOT890" s="106"/>
      <c r="AOU890" s="40"/>
      <c r="AOV890" s="106"/>
      <c r="AOW890" s="40"/>
      <c r="AOX890" s="106"/>
      <c r="AOY890" s="40"/>
      <c r="AOZ890" s="106"/>
      <c r="APA890" s="40"/>
      <c r="APB890" s="106"/>
      <c r="APC890" s="40"/>
      <c r="APD890" s="106"/>
      <c r="APE890" s="40"/>
      <c r="APF890" s="106"/>
      <c r="APG890" s="40"/>
      <c r="APH890" s="106"/>
      <c r="API890" s="40"/>
      <c r="APJ890" s="106"/>
      <c r="APK890" s="40"/>
      <c r="APL890" s="106"/>
      <c r="APM890" s="40"/>
      <c r="APN890" s="106"/>
      <c r="APO890" s="40"/>
      <c r="APP890" s="106"/>
      <c r="APQ890" s="40"/>
      <c r="APR890" s="106"/>
      <c r="APS890" s="40"/>
      <c r="APT890" s="106"/>
      <c r="APU890" s="40"/>
      <c r="APV890" s="106"/>
      <c r="APW890" s="40"/>
      <c r="APX890" s="106"/>
      <c r="APY890" s="40"/>
      <c r="APZ890" s="106"/>
      <c r="AQA890" s="40"/>
      <c r="AQB890" s="106"/>
      <c r="AQC890" s="40"/>
      <c r="AQD890" s="106"/>
      <c r="AQE890" s="40"/>
      <c r="AQF890" s="106"/>
      <c r="AQG890" s="40"/>
      <c r="AQH890" s="106"/>
      <c r="AQI890" s="40"/>
      <c r="AQJ890" s="106"/>
      <c r="AQK890" s="40"/>
      <c r="AQL890" s="106"/>
      <c r="AQM890" s="40"/>
      <c r="AQN890" s="106"/>
      <c r="AQO890" s="40"/>
      <c r="AQP890" s="106"/>
      <c r="AQQ890" s="40"/>
      <c r="AQR890" s="106"/>
      <c r="AQS890" s="40"/>
      <c r="AQT890" s="106"/>
      <c r="AQU890" s="40"/>
      <c r="AQV890" s="106"/>
      <c r="AQW890" s="40"/>
      <c r="AQX890" s="106"/>
      <c r="AQY890" s="40"/>
      <c r="AQZ890" s="106"/>
      <c r="ARA890" s="40"/>
      <c r="ARB890" s="106"/>
      <c r="ARC890" s="40"/>
      <c r="ARD890" s="106"/>
      <c r="ARE890" s="40"/>
      <c r="ARF890" s="106"/>
      <c r="ARG890" s="40"/>
      <c r="ARH890" s="106"/>
      <c r="ARI890" s="40"/>
      <c r="ARJ890" s="106"/>
      <c r="ARK890" s="40"/>
      <c r="ARL890" s="106"/>
      <c r="ARM890" s="40"/>
      <c r="ARN890" s="106"/>
      <c r="ARO890" s="40"/>
      <c r="ARP890" s="106"/>
      <c r="ARQ890" s="40"/>
      <c r="ARR890" s="106"/>
      <c r="ARS890" s="40"/>
      <c r="ART890" s="106"/>
      <c r="ARU890" s="40"/>
      <c r="ARV890" s="106"/>
      <c r="ARW890" s="40"/>
      <c r="ARX890" s="106"/>
      <c r="ARY890" s="40"/>
      <c r="ARZ890" s="106"/>
      <c r="ASA890" s="40"/>
      <c r="ASB890" s="106"/>
      <c r="ASC890" s="40"/>
      <c r="ASD890" s="106"/>
      <c r="ASE890" s="40"/>
      <c r="ASF890" s="106"/>
      <c r="ASG890" s="40"/>
      <c r="ASH890" s="106"/>
      <c r="ASI890" s="40"/>
      <c r="ASJ890" s="106"/>
      <c r="ASK890" s="40"/>
      <c r="ASL890" s="106"/>
      <c r="ASM890" s="40"/>
      <c r="ASN890" s="106"/>
      <c r="ASO890" s="40"/>
      <c r="ASP890" s="106"/>
      <c r="ASQ890" s="40"/>
      <c r="ASR890" s="106"/>
      <c r="ASS890" s="40"/>
      <c r="AST890" s="106"/>
      <c r="ASU890" s="40"/>
      <c r="ASV890" s="106"/>
      <c r="ASW890" s="40"/>
      <c r="ASX890" s="106"/>
      <c r="ASY890" s="40"/>
      <c r="ASZ890" s="106"/>
      <c r="ATA890" s="40"/>
      <c r="ATB890" s="106"/>
      <c r="ATC890" s="40"/>
      <c r="ATD890" s="106"/>
      <c r="ATE890" s="40"/>
      <c r="ATF890" s="106"/>
      <c r="ATG890" s="40"/>
      <c r="ATH890" s="106"/>
      <c r="ATI890" s="40"/>
      <c r="ATJ890" s="106"/>
      <c r="ATK890" s="40"/>
      <c r="ATL890" s="106"/>
      <c r="ATM890" s="40"/>
      <c r="ATN890" s="106"/>
      <c r="ATO890" s="40"/>
      <c r="ATP890" s="106"/>
      <c r="ATQ890" s="40"/>
      <c r="ATR890" s="106"/>
      <c r="ATS890" s="40"/>
      <c r="ATT890" s="106"/>
      <c r="ATU890" s="40"/>
      <c r="ATV890" s="106"/>
      <c r="ATW890" s="40"/>
      <c r="ATX890" s="106"/>
      <c r="ATY890" s="40"/>
      <c r="ATZ890" s="106"/>
      <c r="AUA890" s="40"/>
      <c r="AUB890" s="106"/>
      <c r="AUC890" s="40"/>
      <c r="AUD890" s="106"/>
      <c r="AUE890" s="40"/>
      <c r="AUF890" s="106"/>
      <c r="AUG890" s="40"/>
      <c r="AUH890" s="106"/>
      <c r="AUI890" s="40"/>
      <c r="AUJ890" s="106"/>
      <c r="AUK890" s="40"/>
      <c r="AUL890" s="106"/>
      <c r="AUM890" s="40"/>
      <c r="AUN890" s="106"/>
      <c r="AUO890" s="40"/>
      <c r="AUP890" s="106"/>
      <c r="AUQ890" s="40"/>
      <c r="AUR890" s="106"/>
      <c r="AUS890" s="40"/>
      <c r="AUT890" s="106"/>
      <c r="AUU890" s="40"/>
      <c r="AUV890" s="106"/>
      <c r="AUW890" s="40"/>
      <c r="AUX890" s="106"/>
      <c r="AUY890" s="40"/>
      <c r="AUZ890" s="106"/>
      <c r="AVA890" s="40"/>
      <c r="AVB890" s="106"/>
      <c r="AVC890" s="40"/>
      <c r="AVD890" s="106"/>
      <c r="AVE890" s="40"/>
      <c r="AVF890" s="106"/>
      <c r="AVG890" s="40"/>
      <c r="AVH890" s="106"/>
      <c r="AVI890" s="40"/>
      <c r="AVJ890" s="106"/>
      <c r="AVK890" s="40"/>
      <c r="AVL890" s="106"/>
      <c r="AVM890" s="40"/>
      <c r="AVN890" s="106"/>
      <c r="AVO890" s="40"/>
      <c r="AVP890" s="106"/>
      <c r="AVQ890" s="40"/>
      <c r="AVR890" s="106"/>
      <c r="AVS890" s="40"/>
      <c r="AVT890" s="106"/>
      <c r="AVU890" s="40"/>
      <c r="AVV890" s="106"/>
      <c r="AVW890" s="40"/>
      <c r="AVX890" s="106"/>
      <c r="AVY890" s="40"/>
      <c r="AVZ890" s="106"/>
      <c r="AWA890" s="40"/>
      <c r="AWB890" s="106"/>
      <c r="AWC890" s="40"/>
      <c r="AWD890" s="106"/>
      <c r="AWE890" s="40"/>
      <c r="AWF890" s="106"/>
      <c r="AWG890" s="40"/>
      <c r="AWH890" s="106"/>
      <c r="AWI890" s="40"/>
      <c r="AWJ890" s="106"/>
      <c r="AWK890" s="40"/>
      <c r="AWL890" s="106"/>
      <c r="AWM890" s="40"/>
      <c r="AWN890" s="106"/>
      <c r="AWO890" s="40"/>
      <c r="AWP890" s="106"/>
      <c r="AWQ890" s="40"/>
      <c r="AWR890" s="106"/>
      <c r="AWS890" s="40"/>
      <c r="AWT890" s="106"/>
      <c r="AWU890" s="40"/>
      <c r="AWV890" s="106"/>
      <c r="AWW890" s="40"/>
      <c r="AWX890" s="106"/>
      <c r="AWY890" s="40"/>
      <c r="AWZ890" s="106"/>
      <c r="AXA890" s="40"/>
      <c r="AXB890" s="106"/>
      <c r="AXC890" s="40"/>
      <c r="AXD890" s="106"/>
      <c r="AXE890" s="40"/>
      <c r="AXF890" s="106"/>
      <c r="AXG890" s="40"/>
      <c r="AXH890" s="106"/>
      <c r="AXI890" s="40"/>
      <c r="AXJ890" s="106"/>
      <c r="AXK890" s="40"/>
      <c r="AXL890" s="106"/>
      <c r="AXM890" s="40"/>
      <c r="AXN890" s="106"/>
      <c r="AXO890" s="40"/>
      <c r="AXP890" s="106"/>
      <c r="AXQ890" s="40"/>
      <c r="AXR890" s="106"/>
      <c r="AXS890" s="40"/>
      <c r="AXT890" s="106"/>
      <c r="AXU890" s="40"/>
      <c r="AXV890" s="106"/>
      <c r="AXW890" s="40"/>
      <c r="AXX890" s="106"/>
      <c r="AXY890" s="40"/>
      <c r="AXZ890" s="106"/>
      <c r="AYA890" s="40"/>
      <c r="AYB890" s="106"/>
      <c r="AYC890" s="40"/>
      <c r="AYD890" s="106"/>
      <c r="AYE890" s="40"/>
      <c r="AYF890" s="106"/>
      <c r="AYG890" s="40"/>
      <c r="AYH890" s="106"/>
      <c r="AYI890" s="40"/>
      <c r="AYJ890" s="106"/>
      <c r="AYK890" s="40"/>
      <c r="AYL890" s="106"/>
      <c r="AYM890" s="40"/>
      <c r="AYN890" s="106"/>
      <c r="AYO890" s="40"/>
      <c r="AYP890" s="106"/>
      <c r="AYQ890" s="40"/>
      <c r="AYR890" s="106"/>
      <c r="AYS890" s="40"/>
      <c r="AYT890" s="106"/>
      <c r="AYU890" s="40"/>
      <c r="AYV890" s="106"/>
      <c r="AYW890" s="40"/>
      <c r="AYX890" s="106"/>
      <c r="AYY890" s="40"/>
      <c r="AYZ890" s="106"/>
      <c r="AZA890" s="40"/>
      <c r="AZB890" s="106"/>
      <c r="AZC890" s="40"/>
      <c r="AZD890" s="106"/>
      <c r="AZE890" s="40"/>
      <c r="AZF890" s="106"/>
      <c r="AZG890" s="40"/>
      <c r="AZH890" s="106"/>
      <c r="AZI890" s="40"/>
      <c r="AZJ890" s="106"/>
      <c r="AZK890" s="40"/>
      <c r="AZL890" s="106"/>
      <c r="AZM890" s="40"/>
      <c r="AZN890" s="106"/>
      <c r="AZO890" s="40"/>
      <c r="AZP890" s="106"/>
      <c r="AZQ890" s="40"/>
      <c r="AZR890" s="106"/>
      <c r="AZS890" s="40"/>
      <c r="AZT890" s="106"/>
      <c r="AZU890" s="40"/>
      <c r="AZV890" s="106"/>
      <c r="AZW890" s="40"/>
      <c r="AZX890" s="106"/>
      <c r="AZY890" s="40"/>
      <c r="AZZ890" s="106"/>
      <c r="BAA890" s="40"/>
      <c r="BAB890" s="106"/>
      <c r="BAC890" s="40"/>
      <c r="BAD890" s="106"/>
      <c r="BAE890" s="40"/>
      <c r="BAF890" s="106"/>
      <c r="BAG890" s="40"/>
      <c r="BAH890" s="106"/>
      <c r="BAI890" s="40"/>
      <c r="BAJ890" s="106"/>
      <c r="BAK890" s="40"/>
      <c r="BAL890" s="106"/>
      <c r="BAM890" s="40"/>
      <c r="BAN890" s="106"/>
      <c r="BAO890" s="40"/>
      <c r="BAP890" s="106"/>
      <c r="BAQ890" s="40"/>
      <c r="BAR890" s="106"/>
      <c r="BAS890" s="40"/>
      <c r="BAT890" s="106"/>
      <c r="BAU890" s="40"/>
      <c r="BAV890" s="106"/>
      <c r="BAW890" s="40"/>
      <c r="BAX890" s="106"/>
      <c r="BAY890" s="40"/>
      <c r="BAZ890" s="106"/>
      <c r="BBA890" s="40"/>
      <c r="BBB890" s="106"/>
      <c r="BBC890" s="40"/>
      <c r="BBD890" s="106"/>
      <c r="BBE890" s="40"/>
      <c r="BBF890" s="106"/>
      <c r="BBG890" s="40"/>
      <c r="BBH890" s="106"/>
      <c r="BBI890" s="40"/>
      <c r="BBJ890" s="106"/>
      <c r="BBK890" s="40"/>
      <c r="BBL890" s="106"/>
      <c r="BBM890" s="40"/>
      <c r="BBN890" s="106"/>
      <c r="BBO890" s="40"/>
      <c r="BBP890" s="106"/>
      <c r="BBQ890" s="40"/>
      <c r="BBR890" s="106"/>
      <c r="BBS890" s="40"/>
      <c r="BBT890" s="106"/>
      <c r="BBU890" s="40"/>
      <c r="BBV890" s="106"/>
      <c r="BBW890" s="40"/>
      <c r="BBX890" s="106"/>
      <c r="BBY890" s="40"/>
      <c r="BBZ890" s="106"/>
      <c r="BCA890" s="40"/>
      <c r="BCB890" s="106"/>
      <c r="BCC890" s="40"/>
      <c r="BCD890" s="106"/>
      <c r="BCE890" s="40"/>
      <c r="BCF890" s="106"/>
      <c r="BCG890" s="40"/>
      <c r="BCH890" s="106"/>
      <c r="BCI890" s="40"/>
      <c r="BCJ890" s="106"/>
      <c r="BCK890" s="40"/>
      <c r="BCL890" s="106"/>
      <c r="BCM890" s="40"/>
      <c r="BCN890" s="106"/>
      <c r="BCO890" s="40"/>
      <c r="BCP890" s="106"/>
      <c r="BCQ890" s="40"/>
      <c r="BCR890" s="106"/>
      <c r="BCS890" s="40"/>
      <c r="BCT890" s="106"/>
      <c r="BCU890" s="40"/>
      <c r="BCV890" s="106"/>
      <c r="BCW890" s="40"/>
      <c r="BCX890" s="106"/>
      <c r="BCY890" s="40"/>
      <c r="BCZ890" s="106"/>
      <c r="BDA890" s="40"/>
      <c r="BDB890" s="106"/>
      <c r="BDC890" s="40"/>
      <c r="BDD890" s="106"/>
      <c r="BDE890" s="40"/>
      <c r="BDF890" s="106"/>
      <c r="BDG890" s="40"/>
      <c r="BDH890" s="106"/>
      <c r="BDI890" s="40"/>
      <c r="BDJ890" s="106"/>
      <c r="BDK890" s="40"/>
      <c r="BDL890" s="106"/>
      <c r="BDM890" s="40"/>
      <c r="BDN890" s="106"/>
      <c r="BDO890" s="40"/>
      <c r="BDP890" s="106"/>
      <c r="BDQ890" s="40"/>
      <c r="BDR890" s="106"/>
      <c r="BDS890" s="40"/>
      <c r="BDT890" s="106"/>
      <c r="BDU890" s="40"/>
      <c r="BDV890" s="106"/>
      <c r="BDW890" s="40"/>
      <c r="BDX890" s="106"/>
      <c r="BDY890" s="40"/>
      <c r="BDZ890" s="106"/>
      <c r="BEA890" s="40"/>
      <c r="BEB890" s="106"/>
      <c r="BEC890" s="40"/>
      <c r="BED890" s="106"/>
      <c r="BEE890" s="40"/>
      <c r="BEF890" s="106"/>
      <c r="BEG890" s="40"/>
      <c r="BEH890" s="106"/>
      <c r="BEI890" s="40"/>
      <c r="BEJ890" s="106"/>
      <c r="BEK890" s="40"/>
      <c r="BEL890" s="106"/>
      <c r="BEM890" s="40"/>
      <c r="BEN890" s="106"/>
      <c r="BEO890" s="40"/>
      <c r="BEP890" s="106"/>
      <c r="BEQ890" s="40"/>
      <c r="BER890" s="106"/>
      <c r="BES890" s="40"/>
      <c r="BET890" s="106"/>
      <c r="BEU890" s="40"/>
      <c r="BEV890" s="106"/>
      <c r="BEW890" s="40"/>
      <c r="BEX890" s="106"/>
      <c r="BEY890" s="40"/>
      <c r="BEZ890" s="106"/>
      <c r="BFA890" s="40"/>
      <c r="BFB890" s="106"/>
      <c r="BFC890" s="40"/>
      <c r="BFD890" s="106"/>
      <c r="BFE890" s="40"/>
      <c r="BFF890" s="106"/>
      <c r="BFG890" s="40"/>
      <c r="BFH890" s="106"/>
      <c r="BFI890" s="40"/>
      <c r="BFJ890" s="106"/>
      <c r="BFK890" s="40"/>
      <c r="BFL890" s="106"/>
      <c r="BFM890" s="40"/>
      <c r="BFN890" s="106"/>
      <c r="BFO890" s="40"/>
      <c r="BFP890" s="106"/>
      <c r="BFQ890" s="40"/>
      <c r="BFR890" s="106"/>
      <c r="BFS890" s="40"/>
      <c r="BFT890" s="106"/>
      <c r="BFU890" s="40"/>
      <c r="BFV890" s="106"/>
      <c r="BFW890" s="40"/>
      <c r="BFX890" s="106"/>
      <c r="BFY890" s="40"/>
      <c r="BFZ890" s="106"/>
      <c r="BGA890" s="40"/>
      <c r="BGB890" s="106"/>
      <c r="BGC890" s="40"/>
      <c r="BGD890" s="106"/>
      <c r="BGE890" s="40"/>
      <c r="BGF890" s="106"/>
      <c r="BGG890" s="40"/>
      <c r="BGH890" s="106"/>
      <c r="BGI890" s="40"/>
      <c r="BGJ890" s="106"/>
      <c r="BGK890" s="40"/>
      <c r="BGL890" s="106"/>
      <c r="BGM890" s="40"/>
      <c r="BGN890" s="106"/>
      <c r="BGO890" s="40"/>
      <c r="BGP890" s="106"/>
      <c r="BGQ890" s="40"/>
      <c r="BGR890" s="106"/>
      <c r="BGS890" s="40"/>
      <c r="BGT890" s="106"/>
      <c r="BGU890" s="40"/>
      <c r="BGV890" s="106"/>
      <c r="BGW890" s="40"/>
      <c r="BGX890" s="106"/>
      <c r="BGY890" s="40"/>
      <c r="BGZ890" s="106"/>
      <c r="BHA890" s="40"/>
      <c r="BHB890" s="106"/>
      <c r="BHC890" s="40"/>
      <c r="BHD890" s="106"/>
      <c r="BHE890" s="40"/>
      <c r="BHF890" s="106"/>
      <c r="BHG890" s="40"/>
      <c r="BHH890" s="106"/>
      <c r="BHI890" s="40"/>
      <c r="BHJ890" s="106"/>
      <c r="BHK890" s="40"/>
      <c r="BHL890" s="106"/>
      <c r="BHM890" s="40"/>
      <c r="BHN890" s="106"/>
      <c r="BHO890" s="40"/>
      <c r="BHP890" s="106"/>
      <c r="BHQ890" s="40"/>
      <c r="BHR890" s="106"/>
      <c r="BHS890" s="40"/>
      <c r="BHT890" s="106"/>
      <c r="BHU890" s="40"/>
      <c r="BHV890" s="106"/>
      <c r="BHW890" s="40"/>
      <c r="BHX890" s="106"/>
      <c r="BHY890" s="40"/>
      <c r="BHZ890" s="106"/>
      <c r="BIA890" s="40"/>
      <c r="BIB890" s="106"/>
      <c r="BIC890" s="40"/>
      <c r="BID890" s="106"/>
      <c r="BIE890" s="40"/>
      <c r="BIF890" s="106"/>
      <c r="BIG890" s="40"/>
      <c r="BIH890" s="106"/>
      <c r="BII890" s="40"/>
      <c r="BIJ890" s="106"/>
      <c r="BIK890" s="40"/>
      <c r="BIL890" s="106"/>
      <c r="BIM890" s="40"/>
      <c r="BIN890" s="106"/>
      <c r="BIO890" s="40"/>
      <c r="BIP890" s="106"/>
      <c r="BIQ890" s="40"/>
      <c r="BIR890" s="106"/>
      <c r="BIS890" s="40"/>
      <c r="BIT890" s="106"/>
      <c r="BIU890" s="40"/>
      <c r="BIV890" s="106"/>
      <c r="BIW890" s="40"/>
      <c r="BIX890" s="106"/>
      <c r="BIY890" s="40"/>
      <c r="BIZ890" s="106"/>
      <c r="BJA890" s="40"/>
      <c r="BJB890" s="106"/>
      <c r="BJC890" s="40"/>
      <c r="BJD890" s="106"/>
      <c r="BJE890" s="40"/>
      <c r="BJF890" s="106"/>
      <c r="BJG890" s="40"/>
      <c r="BJH890" s="106"/>
      <c r="BJI890" s="40"/>
      <c r="BJJ890" s="106"/>
      <c r="BJK890" s="40"/>
      <c r="BJL890" s="106"/>
      <c r="BJM890" s="40"/>
      <c r="BJN890" s="106"/>
      <c r="BJO890" s="40"/>
      <c r="BJP890" s="106"/>
      <c r="BJQ890" s="40"/>
      <c r="BJR890" s="106"/>
      <c r="BJS890" s="40"/>
      <c r="BJT890" s="106"/>
      <c r="BJU890" s="40"/>
      <c r="BJV890" s="106"/>
      <c r="BJW890" s="40"/>
      <c r="BJX890" s="106"/>
      <c r="BJY890" s="40"/>
      <c r="BJZ890" s="106"/>
      <c r="BKA890" s="40"/>
      <c r="BKB890" s="106"/>
      <c r="BKC890" s="40"/>
      <c r="BKD890" s="106"/>
      <c r="BKE890" s="40"/>
      <c r="BKF890" s="106"/>
      <c r="BKG890" s="40"/>
      <c r="BKH890" s="106"/>
      <c r="BKI890" s="40"/>
      <c r="BKJ890" s="106"/>
      <c r="BKK890" s="40"/>
      <c r="BKL890" s="106"/>
      <c r="BKM890" s="40"/>
      <c r="BKN890" s="106"/>
      <c r="BKO890" s="40"/>
      <c r="BKP890" s="106"/>
      <c r="BKQ890" s="40"/>
      <c r="BKR890" s="106"/>
      <c r="BKS890" s="40"/>
      <c r="BKT890" s="106"/>
      <c r="BKU890" s="40"/>
      <c r="BKV890" s="106"/>
      <c r="BKW890" s="40"/>
      <c r="BKX890" s="106"/>
      <c r="BKY890" s="40"/>
      <c r="BKZ890" s="106"/>
      <c r="BLA890" s="40"/>
      <c r="BLB890" s="106"/>
      <c r="BLC890" s="40"/>
      <c r="BLD890" s="106"/>
      <c r="BLE890" s="40"/>
      <c r="BLF890" s="106"/>
      <c r="BLG890" s="40"/>
      <c r="BLH890" s="106"/>
      <c r="BLI890" s="40"/>
      <c r="BLJ890" s="106"/>
      <c r="BLK890" s="40"/>
      <c r="BLL890" s="106"/>
      <c r="BLM890" s="40"/>
      <c r="BLN890" s="106"/>
      <c r="BLO890" s="40"/>
      <c r="BLP890" s="106"/>
      <c r="BLQ890" s="40"/>
      <c r="BLR890" s="106"/>
      <c r="BLS890" s="40"/>
      <c r="BLT890" s="106"/>
      <c r="BLU890" s="40"/>
      <c r="BLV890" s="106"/>
      <c r="BLW890" s="40"/>
      <c r="BLX890" s="106"/>
      <c r="BLY890" s="40"/>
      <c r="BLZ890" s="106"/>
      <c r="BMA890" s="40"/>
      <c r="BMB890" s="106"/>
      <c r="BMC890" s="40"/>
      <c r="BMD890" s="106"/>
      <c r="BME890" s="40"/>
      <c r="BMF890" s="106"/>
      <c r="BMG890" s="40"/>
      <c r="BMH890" s="106"/>
      <c r="BMI890" s="40"/>
      <c r="BMJ890" s="106"/>
      <c r="BMK890" s="40"/>
      <c r="BML890" s="106"/>
      <c r="BMM890" s="40"/>
      <c r="BMN890" s="106"/>
      <c r="BMO890" s="40"/>
      <c r="BMP890" s="106"/>
      <c r="BMQ890" s="40"/>
      <c r="BMR890" s="106"/>
      <c r="BMS890" s="40"/>
      <c r="BMT890" s="106"/>
      <c r="BMU890" s="40"/>
      <c r="BMV890" s="106"/>
      <c r="BMW890" s="40"/>
      <c r="BMX890" s="106"/>
      <c r="BMY890" s="40"/>
      <c r="BMZ890" s="106"/>
      <c r="BNA890" s="40"/>
      <c r="BNB890" s="106"/>
      <c r="BNC890" s="40"/>
      <c r="BND890" s="106"/>
      <c r="BNE890" s="40"/>
      <c r="BNF890" s="106"/>
      <c r="BNG890" s="40"/>
      <c r="BNH890" s="106"/>
      <c r="BNI890" s="40"/>
      <c r="BNJ890" s="106"/>
      <c r="BNK890" s="40"/>
      <c r="BNL890" s="106"/>
      <c r="BNM890" s="40"/>
      <c r="BNN890" s="106"/>
      <c r="BNO890" s="40"/>
      <c r="BNP890" s="106"/>
      <c r="BNQ890" s="40"/>
      <c r="BNR890" s="106"/>
      <c r="BNS890" s="40"/>
      <c r="BNT890" s="106"/>
      <c r="BNU890" s="40"/>
      <c r="BNV890" s="106"/>
      <c r="BNW890" s="40"/>
      <c r="BNX890" s="106"/>
      <c r="BNY890" s="40"/>
      <c r="BNZ890" s="106"/>
      <c r="BOA890" s="40"/>
      <c r="BOB890" s="106"/>
      <c r="BOC890" s="40"/>
      <c r="BOD890" s="106"/>
      <c r="BOE890" s="40"/>
      <c r="BOF890" s="106"/>
      <c r="BOG890" s="40"/>
      <c r="BOH890" s="106"/>
      <c r="BOI890" s="40"/>
      <c r="BOJ890" s="106"/>
      <c r="BOK890" s="40"/>
      <c r="BOL890" s="106"/>
      <c r="BOM890" s="40"/>
      <c r="BON890" s="106"/>
      <c r="BOO890" s="40"/>
      <c r="BOP890" s="106"/>
      <c r="BOQ890" s="40"/>
      <c r="BOR890" s="106"/>
      <c r="BOS890" s="40"/>
      <c r="BOT890" s="106"/>
      <c r="BOU890" s="40"/>
      <c r="BOV890" s="106"/>
      <c r="BOW890" s="40"/>
      <c r="BOX890" s="106"/>
      <c r="BOY890" s="40"/>
      <c r="BOZ890" s="106"/>
      <c r="BPA890" s="40"/>
      <c r="BPB890" s="106"/>
      <c r="BPC890" s="40"/>
      <c r="BPD890" s="106"/>
      <c r="BPE890" s="40"/>
      <c r="BPF890" s="106"/>
      <c r="BPG890" s="40"/>
      <c r="BPH890" s="106"/>
      <c r="BPI890" s="40"/>
      <c r="BPJ890" s="106"/>
      <c r="BPK890" s="40"/>
      <c r="BPL890" s="106"/>
      <c r="BPM890" s="40"/>
      <c r="BPN890" s="106"/>
      <c r="BPO890" s="40"/>
      <c r="BPP890" s="106"/>
      <c r="BPQ890" s="40"/>
      <c r="BPR890" s="106"/>
      <c r="BPS890" s="40"/>
      <c r="BPT890" s="106"/>
      <c r="BPU890" s="40"/>
      <c r="BPV890" s="106"/>
      <c r="BPW890" s="40"/>
      <c r="BPX890" s="106"/>
      <c r="BPY890" s="40"/>
      <c r="BPZ890" s="106"/>
      <c r="BQA890" s="40"/>
      <c r="BQB890" s="106"/>
      <c r="BQC890" s="40"/>
      <c r="BQD890" s="106"/>
      <c r="BQE890" s="40"/>
      <c r="BQF890" s="106"/>
      <c r="BQG890" s="40"/>
      <c r="BQH890" s="106"/>
      <c r="BQI890" s="40"/>
      <c r="BQJ890" s="106"/>
      <c r="BQK890" s="40"/>
      <c r="BQL890" s="106"/>
      <c r="BQM890" s="40"/>
      <c r="BQN890" s="106"/>
      <c r="BQO890" s="40"/>
      <c r="BQP890" s="106"/>
      <c r="BQQ890" s="40"/>
      <c r="BQR890" s="106"/>
      <c r="BQS890" s="40"/>
      <c r="BQT890" s="106"/>
      <c r="BQU890" s="40"/>
      <c r="BQV890" s="106"/>
      <c r="BQW890" s="40"/>
      <c r="BQX890" s="106"/>
      <c r="BQY890" s="40"/>
      <c r="BQZ890" s="106"/>
      <c r="BRA890" s="40"/>
      <c r="BRB890" s="106"/>
      <c r="BRC890" s="40"/>
      <c r="BRD890" s="106"/>
      <c r="BRE890" s="40"/>
      <c r="BRF890" s="106"/>
      <c r="BRG890" s="40"/>
      <c r="BRH890" s="106"/>
      <c r="BRI890" s="40"/>
      <c r="BRJ890" s="106"/>
      <c r="BRK890" s="40"/>
      <c r="BRL890" s="106"/>
      <c r="BRM890" s="40"/>
      <c r="BRN890" s="106"/>
      <c r="BRO890" s="40"/>
      <c r="BRP890" s="106"/>
      <c r="BRQ890" s="40"/>
      <c r="BRR890" s="106"/>
      <c r="BRS890" s="40"/>
      <c r="BRT890" s="106"/>
      <c r="BRU890" s="40"/>
      <c r="BRV890" s="106"/>
      <c r="BRW890" s="40"/>
      <c r="BRX890" s="106"/>
      <c r="BRY890" s="40"/>
      <c r="BRZ890" s="106"/>
      <c r="BSA890" s="40"/>
      <c r="BSB890" s="106"/>
      <c r="BSC890" s="40"/>
      <c r="BSD890" s="106"/>
      <c r="BSE890" s="40"/>
      <c r="BSF890" s="106"/>
      <c r="BSG890" s="40"/>
      <c r="BSH890" s="106"/>
      <c r="BSI890" s="40"/>
      <c r="BSJ890" s="106"/>
      <c r="BSK890" s="40"/>
      <c r="BSL890" s="106"/>
      <c r="BSM890" s="40"/>
      <c r="BSN890" s="106"/>
      <c r="BSO890" s="40"/>
      <c r="BSP890" s="106"/>
      <c r="BSQ890" s="40"/>
      <c r="BSR890" s="106"/>
      <c r="BSS890" s="40"/>
      <c r="BST890" s="106"/>
      <c r="BSU890" s="40"/>
      <c r="BSV890" s="106"/>
      <c r="BSW890" s="40"/>
      <c r="BSX890" s="106"/>
      <c r="BSY890" s="40"/>
      <c r="BSZ890" s="106"/>
      <c r="BTA890" s="40"/>
      <c r="BTB890" s="106"/>
      <c r="BTC890" s="40"/>
      <c r="BTD890" s="106"/>
      <c r="BTE890" s="40"/>
      <c r="BTF890" s="106"/>
      <c r="BTG890" s="40"/>
      <c r="BTH890" s="106"/>
      <c r="BTI890" s="40"/>
      <c r="BTJ890" s="106"/>
      <c r="BTK890" s="40"/>
      <c r="BTL890" s="106"/>
      <c r="BTM890" s="40"/>
      <c r="BTN890" s="106"/>
      <c r="BTO890" s="40"/>
      <c r="BTP890" s="106"/>
      <c r="BTQ890" s="40"/>
      <c r="BTR890" s="106"/>
      <c r="BTS890" s="40"/>
      <c r="BTT890" s="106"/>
      <c r="BTU890" s="40"/>
      <c r="BTV890" s="106"/>
      <c r="BTW890" s="40"/>
      <c r="BTX890" s="106"/>
      <c r="BTY890" s="40"/>
      <c r="BTZ890" s="106"/>
      <c r="BUA890" s="40"/>
      <c r="BUB890" s="106"/>
      <c r="BUC890" s="40"/>
      <c r="BUD890" s="106"/>
      <c r="BUE890" s="40"/>
      <c r="BUF890" s="106"/>
      <c r="BUG890" s="40"/>
      <c r="BUH890" s="106"/>
      <c r="BUI890" s="40"/>
      <c r="BUJ890" s="106"/>
      <c r="BUK890" s="40"/>
      <c r="BUL890" s="106"/>
      <c r="BUM890" s="40"/>
      <c r="BUN890" s="106"/>
      <c r="BUO890" s="40"/>
      <c r="BUP890" s="106"/>
      <c r="BUQ890" s="40"/>
      <c r="BUR890" s="106"/>
      <c r="BUS890" s="40"/>
      <c r="BUT890" s="106"/>
      <c r="BUU890" s="40"/>
      <c r="BUV890" s="106"/>
      <c r="BUW890" s="40"/>
      <c r="BUX890" s="106"/>
      <c r="BUY890" s="40"/>
      <c r="BUZ890" s="106"/>
      <c r="BVA890" s="40"/>
      <c r="BVB890" s="106"/>
      <c r="BVC890" s="40"/>
      <c r="BVD890" s="106"/>
      <c r="BVE890" s="40"/>
      <c r="BVF890" s="106"/>
      <c r="BVG890" s="40"/>
      <c r="BVH890" s="106"/>
      <c r="BVI890" s="40"/>
      <c r="BVJ890" s="106"/>
      <c r="BVK890" s="40"/>
      <c r="BVL890" s="106"/>
      <c r="BVM890" s="40"/>
      <c r="BVN890" s="106"/>
      <c r="BVO890" s="40"/>
      <c r="BVP890" s="106"/>
      <c r="BVQ890" s="40"/>
      <c r="BVR890" s="106"/>
      <c r="BVS890" s="40"/>
      <c r="BVT890" s="106"/>
      <c r="BVU890" s="40"/>
      <c r="BVV890" s="106"/>
      <c r="BVW890" s="40"/>
      <c r="BVX890" s="106"/>
      <c r="BVY890" s="40"/>
      <c r="BVZ890" s="106"/>
      <c r="BWA890" s="40"/>
      <c r="BWB890" s="106"/>
      <c r="BWC890" s="40"/>
      <c r="BWD890" s="106"/>
      <c r="BWE890" s="40"/>
      <c r="BWF890" s="106"/>
      <c r="BWG890" s="40"/>
      <c r="BWH890" s="106"/>
      <c r="BWI890" s="40"/>
      <c r="BWJ890" s="106"/>
      <c r="BWK890" s="40"/>
      <c r="BWL890" s="106"/>
      <c r="BWM890" s="40"/>
      <c r="BWN890" s="106"/>
      <c r="BWO890" s="40"/>
      <c r="BWP890" s="106"/>
      <c r="BWQ890" s="40"/>
      <c r="BWR890" s="106"/>
      <c r="BWS890" s="40"/>
      <c r="BWT890" s="106"/>
      <c r="BWU890" s="40"/>
      <c r="BWV890" s="106"/>
      <c r="BWW890" s="40"/>
      <c r="BWX890" s="106"/>
      <c r="BWY890" s="40"/>
      <c r="BWZ890" s="106"/>
      <c r="BXA890" s="40"/>
      <c r="BXB890" s="106"/>
      <c r="BXC890" s="40"/>
      <c r="BXD890" s="106"/>
      <c r="BXE890" s="40"/>
      <c r="BXF890" s="106"/>
      <c r="BXG890" s="40"/>
      <c r="BXH890" s="106"/>
      <c r="BXI890" s="40"/>
      <c r="BXJ890" s="106"/>
      <c r="BXK890" s="40"/>
      <c r="BXL890" s="106"/>
      <c r="BXM890" s="40"/>
      <c r="BXN890" s="106"/>
      <c r="BXO890" s="40"/>
      <c r="BXP890" s="106"/>
      <c r="BXQ890" s="40"/>
      <c r="BXR890" s="106"/>
      <c r="BXS890" s="40"/>
      <c r="BXT890" s="106"/>
      <c r="BXU890" s="40"/>
      <c r="BXV890" s="106"/>
      <c r="BXW890" s="40"/>
      <c r="BXX890" s="106"/>
      <c r="BXY890" s="40"/>
      <c r="BXZ890" s="106"/>
      <c r="BYA890" s="40"/>
      <c r="BYB890" s="106"/>
      <c r="BYC890" s="40"/>
      <c r="BYD890" s="106"/>
      <c r="BYE890" s="40"/>
      <c r="BYF890" s="106"/>
      <c r="BYG890" s="40"/>
      <c r="BYH890" s="106"/>
      <c r="BYI890" s="40"/>
      <c r="BYJ890" s="106"/>
      <c r="BYK890" s="40"/>
      <c r="BYL890" s="106"/>
      <c r="BYM890" s="40"/>
      <c r="BYN890" s="106"/>
      <c r="BYO890" s="40"/>
      <c r="BYP890" s="106"/>
      <c r="BYQ890" s="40"/>
      <c r="BYR890" s="106"/>
      <c r="BYS890" s="40"/>
      <c r="BYT890" s="106"/>
      <c r="BYU890" s="40"/>
      <c r="BYV890" s="106"/>
      <c r="BYW890" s="40"/>
      <c r="BYX890" s="106"/>
      <c r="BYY890" s="40"/>
      <c r="BYZ890" s="106"/>
      <c r="BZA890" s="40"/>
      <c r="BZB890" s="106"/>
      <c r="BZC890" s="40"/>
      <c r="BZD890" s="106"/>
      <c r="BZE890" s="40"/>
      <c r="BZF890" s="106"/>
      <c r="BZG890" s="40"/>
      <c r="BZH890" s="106"/>
      <c r="BZI890" s="40"/>
      <c r="BZJ890" s="106"/>
      <c r="BZK890" s="40"/>
      <c r="BZL890" s="106"/>
      <c r="BZM890" s="40"/>
      <c r="BZN890" s="106"/>
      <c r="BZO890" s="40"/>
      <c r="BZP890" s="106"/>
      <c r="BZQ890" s="40"/>
      <c r="BZR890" s="106"/>
      <c r="BZS890" s="40"/>
      <c r="BZT890" s="106"/>
      <c r="BZU890" s="40"/>
      <c r="BZV890" s="106"/>
      <c r="BZW890" s="40"/>
      <c r="BZX890" s="106"/>
      <c r="BZY890" s="40"/>
      <c r="BZZ890" s="106"/>
      <c r="CAA890" s="40"/>
      <c r="CAB890" s="106"/>
      <c r="CAC890" s="40"/>
      <c r="CAD890" s="106"/>
      <c r="CAE890" s="40"/>
      <c r="CAF890" s="106"/>
      <c r="CAG890" s="40"/>
      <c r="CAH890" s="106"/>
      <c r="CAI890" s="40"/>
      <c r="CAJ890" s="106"/>
      <c r="CAK890" s="40"/>
      <c r="CAL890" s="106"/>
      <c r="CAM890" s="40"/>
      <c r="CAN890" s="106"/>
      <c r="CAO890" s="40"/>
      <c r="CAP890" s="106"/>
      <c r="CAQ890" s="40"/>
      <c r="CAR890" s="106"/>
      <c r="CAS890" s="40"/>
      <c r="CAT890" s="106"/>
      <c r="CAU890" s="40"/>
      <c r="CAV890" s="106"/>
      <c r="CAW890" s="40"/>
      <c r="CAX890" s="106"/>
      <c r="CAY890" s="40"/>
      <c r="CAZ890" s="106"/>
      <c r="CBA890" s="40"/>
      <c r="CBB890" s="106"/>
      <c r="CBC890" s="40"/>
      <c r="CBD890" s="106"/>
      <c r="CBE890" s="40"/>
      <c r="CBF890" s="106"/>
      <c r="CBG890" s="40"/>
      <c r="CBH890" s="106"/>
      <c r="CBI890" s="40"/>
      <c r="CBJ890" s="106"/>
      <c r="CBK890" s="40"/>
      <c r="CBL890" s="106"/>
      <c r="CBM890" s="40"/>
      <c r="CBN890" s="106"/>
      <c r="CBO890" s="40"/>
      <c r="CBP890" s="106"/>
      <c r="CBQ890" s="40"/>
      <c r="CBR890" s="106"/>
      <c r="CBS890" s="40"/>
      <c r="CBT890" s="106"/>
      <c r="CBU890" s="40"/>
      <c r="CBV890" s="106"/>
      <c r="CBW890" s="40"/>
      <c r="CBX890" s="106"/>
      <c r="CBY890" s="40"/>
      <c r="CBZ890" s="106"/>
      <c r="CCA890" s="40"/>
      <c r="CCB890" s="106"/>
      <c r="CCC890" s="40"/>
      <c r="CCD890" s="106"/>
      <c r="CCE890" s="40"/>
      <c r="CCF890" s="106"/>
      <c r="CCG890" s="40"/>
      <c r="CCH890" s="106"/>
      <c r="CCI890" s="40"/>
      <c r="CCJ890" s="106"/>
      <c r="CCK890" s="40"/>
      <c r="CCL890" s="106"/>
      <c r="CCM890" s="40"/>
      <c r="CCN890" s="106"/>
      <c r="CCO890" s="40"/>
      <c r="CCP890" s="106"/>
      <c r="CCQ890" s="40"/>
      <c r="CCR890" s="106"/>
      <c r="CCS890" s="40"/>
      <c r="CCT890" s="106"/>
      <c r="CCU890" s="40"/>
      <c r="CCV890" s="106"/>
      <c r="CCW890" s="40"/>
      <c r="CCX890" s="106"/>
      <c r="CCY890" s="40"/>
      <c r="CCZ890" s="106"/>
      <c r="CDA890" s="40"/>
      <c r="CDB890" s="106"/>
      <c r="CDC890" s="40"/>
      <c r="CDD890" s="106"/>
      <c r="CDE890" s="40"/>
      <c r="CDF890" s="106"/>
      <c r="CDG890" s="40"/>
      <c r="CDH890" s="106"/>
      <c r="CDI890" s="40"/>
      <c r="CDJ890" s="106"/>
      <c r="CDK890" s="40"/>
      <c r="CDL890" s="106"/>
      <c r="CDM890" s="40"/>
      <c r="CDN890" s="106"/>
      <c r="CDO890" s="40"/>
      <c r="CDP890" s="106"/>
      <c r="CDQ890" s="40"/>
      <c r="CDR890" s="106"/>
      <c r="CDS890" s="40"/>
      <c r="CDT890" s="106"/>
      <c r="CDU890" s="40"/>
      <c r="CDV890" s="106"/>
      <c r="CDW890" s="40"/>
      <c r="CDX890" s="106"/>
      <c r="CDY890" s="40"/>
      <c r="CDZ890" s="106"/>
      <c r="CEA890" s="40"/>
      <c r="CEB890" s="106"/>
      <c r="CEC890" s="40"/>
      <c r="CED890" s="106"/>
      <c r="CEE890" s="40"/>
      <c r="CEF890" s="106"/>
      <c r="CEG890" s="40"/>
      <c r="CEH890" s="106"/>
      <c r="CEI890" s="40"/>
      <c r="CEJ890" s="106"/>
      <c r="CEK890" s="40"/>
      <c r="CEL890" s="106"/>
      <c r="CEM890" s="40"/>
      <c r="CEN890" s="106"/>
      <c r="CEO890" s="40"/>
      <c r="CEP890" s="106"/>
      <c r="CEQ890" s="40"/>
      <c r="CER890" s="106"/>
      <c r="CES890" s="40"/>
      <c r="CET890" s="106"/>
      <c r="CEU890" s="40"/>
      <c r="CEV890" s="106"/>
      <c r="CEW890" s="40"/>
      <c r="CEX890" s="106"/>
      <c r="CEY890" s="40"/>
      <c r="CEZ890" s="106"/>
      <c r="CFA890" s="40"/>
      <c r="CFB890" s="106"/>
      <c r="CFC890" s="40"/>
      <c r="CFD890" s="106"/>
      <c r="CFE890" s="40"/>
      <c r="CFF890" s="106"/>
      <c r="CFG890" s="40"/>
      <c r="CFH890" s="106"/>
      <c r="CFI890" s="40"/>
      <c r="CFJ890" s="106"/>
      <c r="CFK890" s="40"/>
      <c r="CFL890" s="106"/>
      <c r="CFM890" s="40"/>
      <c r="CFN890" s="106"/>
      <c r="CFO890" s="40"/>
      <c r="CFP890" s="106"/>
      <c r="CFQ890" s="40"/>
      <c r="CFR890" s="106"/>
      <c r="CFS890" s="40"/>
      <c r="CFT890" s="106"/>
      <c r="CFU890" s="40"/>
      <c r="CFV890" s="106"/>
      <c r="CFW890" s="40"/>
      <c r="CFX890" s="106"/>
      <c r="CFY890" s="40"/>
      <c r="CFZ890" s="106"/>
      <c r="CGA890" s="40"/>
      <c r="CGB890" s="106"/>
      <c r="CGC890" s="40"/>
      <c r="CGD890" s="106"/>
      <c r="CGE890" s="40"/>
      <c r="CGF890" s="106"/>
      <c r="CGG890" s="40"/>
      <c r="CGH890" s="106"/>
      <c r="CGI890" s="40"/>
      <c r="CGJ890" s="106"/>
      <c r="CGK890" s="40"/>
      <c r="CGL890" s="106"/>
      <c r="CGM890" s="40"/>
      <c r="CGN890" s="106"/>
      <c r="CGO890" s="40"/>
      <c r="CGP890" s="106"/>
      <c r="CGQ890" s="40"/>
      <c r="CGR890" s="106"/>
      <c r="CGS890" s="40"/>
      <c r="CGT890" s="106"/>
      <c r="CGU890" s="40"/>
      <c r="CGV890" s="106"/>
      <c r="CGW890" s="40"/>
      <c r="CGX890" s="106"/>
      <c r="CGY890" s="40"/>
      <c r="CGZ890" s="106"/>
      <c r="CHA890" s="40"/>
      <c r="CHB890" s="106"/>
      <c r="CHC890" s="40"/>
      <c r="CHD890" s="106"/>
      <c r="CHE890" s="40"/>
      <c r="CHF890" s="106"/>
      <c r="CHG890" s="40"/>
      <c r="CHH890" s="106"/>
      <c r="CHI890" s="40"/>
      <c r="CHJ890" s="106"/>
      <c r="CHK890" s="40"/>
      <c r="CHL890" s="106"/>
      <c r="CHM890" s="40"/>
      <c r="CHN890" s="106"/>
      <c r="CHO890" s="40"/>
      <c r="CHP890" s="106"/>
      <c r="CHQ890" s="40"/>
      <c r="CHR890" s="106"/>
      <c r="CHS890" s="40"/>
      <c r="CHT890" s="106"/>
      <c r="CHU890" s="40"/>
      <c r="CHV890" s="106"/>
      <c r="CHW890" s="40"/>
      <c r="CHX890" s="106"/>
      <c r="CHY890" s="40"/>
      <c r="CHZ890" s="106"/>
      <c r="CIA890" s="40"/>
      <c r="CIB890" s="106"/>
      <c r="CIC890" s="40"/>
      <c r="CID890" s="106"/>
      <c r="CIE890" s="40"/>
      <c r="CIF890" s="106"/>
      <c r="CIG890" s="40"/>
      <c r="CIH890" s="106"/>
      <c r="CII890" s="40"/>
      <c r="CIJ890" s="106"/>
      <c r="CIK890" s="40"/>
      <c r="CIL890" s="106"/>
      <c r="CIM890" s="40"/>
      <c r="CIN890" s="106"/>
      <c r="CIO890" s="40"/>
      <c r="CIP890" s="106"/>
      <c r="CIQ890" s="40"/>
      <c r="CIR890" s="106"/>
      <c r="CIS890" s="40"/>
      <c r="CIT890" s="106"/>
      <c r="CIU890" s="40"/>
      <c r="CIV890" s="106"/>
      <c r="CIW890" s="40"/>
      <c r="CIX890" s="106"/>
      <c r="CIY890" s="40"/>
      <c r="CIZ890" s="106"/>
      <c r="CJA890" s="40"/>
      <c r="CJB890" s="106"/>
      <c r="CJC890" s="40"/>
      <c r="CJD890" s="106"/>
      <c r="CJE890" s="40"/>
      <c r="CJF890" s="106"/>
      <c r="CJG890" s="40"/>
      <c r="CJH890" s="106"/>
      <c r="CJI890" s="40"/>
      <c r="CJJ890" s="106"/>
      <c r="CJK890" s="40"/>
      <c r="CJL890" s="106"/>
      <c r="CJM890" s="40"/>
      <c r="CJN890" s="106"/>
      <c r="CJO890" s="40"/>
      <c r="CJP890" s="106"/>
      <c r="CJQ890" s="40"/>
      <c r="CJR890" s="106"/>
      <c r="CJS890" s="40"/>
      <c r="CJT890" s="106"/>
      <c r="CJU890" s="40"/>
      <c r="CJV890" s="106"/>
      <c r="CJW890" s="40"/>
      <c r="CJX890" s="106"/>
      <c r="CJY890" s="40"/>
      <c r="CJZ890" s="106"/>
      <c r="CKA890" s="40"/>
      <c r="CKB890" s="106"/>
      <c r="CKC890" s="40"/>
      <c r="CKD890" s="106"/>
      <c r="CKE890" s="40"/>
      <c r="CKF890" s="106"/>
      <c r="CKG890" s="40"/>
      <c r="CKH890" s="106"/>
      <c r="CKI890" s="40"/>
      <c r="CKJ890" s="106"/>
      <c r="CKK890" s="40"/>
      <c r="CKL890" s="106"/>
      <c r="CKM890" s="40"/>
      <c r="CKN890" s="106"/>
      <c r="CKO890" s="40"/>
      <c r="CKP890" s="106"/>
      <c r="CKQ890" s="40"/>
      <c r="CKR890" s="106"/>
      <c r="CKS890" s="40"/>
      <c r="CKT890" s="106"/>
      <c r="CKU890" s="40"/>
      <c r="CKV890" s="106"/>
      <c r="CKW890" s="40"/>
      <c r="CKX890" s="106"/>
      <c r="CKY890" s="40"/>
      <c r="CKZ890" s="106"/>
      <c r="CLA890" s="40"/>
      <c r="CLB890" s="106"/>
      <c r="CLC890" s="40"/>
      <c r="CLD890" s="106"/>
      <c r="CLE890" s="40"/>
      <c r="CLF890" s="106"/>
      <c r="CLG890" s="40"/>
      <c r="CLH890" s="106"/>
      <c r="CLI890" s="40"/>
      <c r="CLJ890" s="106"/>
      <c r="CLK890" s="40"/>
      <c r="CLL890" s="106"/>
      <c r="CLM890" s="40"/>
      <c r="CLN890" s="106"/>
      <c r="CLO890" s="40"/>
      <c r="CLP890" s="106"/>
      <c r="CLQ890" s="40"/>
      <c r="CLR890" s="106"/>
      <c r="CLS890" s="40"/>
      <c r="CLT890" s="106"/>
      <c r="CLU890" s="40"/>
      <c r="CLV890" s="106"/>
      <c r="CLW890" s="40"/>
      <c r="CLX890" s="106"/>
      <c r="CLY890" s="40"/>
      <c r="CLZ890" s="106"/>
      <c r="CMA890" s="40"/>
      <c r="CMB890" s="106"/>
      <c r="CMC890" s="40"/>
      <c r="CMD890" s="106"/>
      <c r="CME890" s="40"/>
      <c r="CMF890" s="106"/>
      <c r="CMG890" s="40"/>
      <c r="CMH890" s="106"/>
      <c r="CMI890" s="40"/>
      <c r="CMJ890" s="106"/>
      <c r="CMK890" s="40"/>
      <c r="CML890" s="106"/>
      <c r="CMM890" s="40"/>
      <c r="CMN890" s="106"/>
      <c r="CMO890" s="40"/>
      <c r="CMP890" s="106"/>
      <c r="CMQ890" s="40"/>
      <c r="CMR890" s="106"/>
      <c r="CMS890" s="40"/>
      <c r="CMT890" s="106"/>
      <c r="CMU890" s="40"/>
      <c r="CMV890" s="106"/>
      <c r="CMW890" s="40"/>
      <c r="CMX890" s="106"/>
      <c r="CMY890" s="40"/>
      <c r="CMZ890" s="106"/>
      <c r="CNA890" s="40"/>
      <c r="CNB890" s="106"/>
      <c r="CNC890" s="40"/>
      <c r="CND890" s="106"/>
      <c r="CNE890" s="40"/>
      <c r="CNF890" s="106"/>
      <c r="CNG890" s="40"/>
      <c r="CNH890" s="106"/>
      <c r="CNI890" s="40"/>
      <c r="CNJ890" s="106"/>
      <c r="CNK890" s="40"/>
      <c r="CNL890" s="106"/>
      <c r="CNM890" s="40"/>
      <c r="CNN890" s="106"/>
      <c r="CNO890" s="40"/>
      <c r="CNP890" s="106"/>
      <c r="CNQ890" s="40"/>
      <c r="CNR890" s="106"/>
      <c r="CNS890" s="40"/>
      <c r="CNT890" s="106"/>
      <c r="CNU890" s="40"/>
      <c r="CNV890" s="106"/>
      <c r="CNW890" s="40"/>
      <c r="CNX890" s="106"/>
      <c r="CNY890" s="40"/>
      <c r="CNZ890" s="106"/>
      <c r="COA890" s="40"/>
      <c r="COB890" s="106"/>
      <c r="COC890" s="40"/>
      <c r="COD890" s="106"/>
      <c r="COE890" s="40"/>
      <c r="COF890" s="106"/>
      <c r="COG890" s="40"/>
      <c r="COH890" s="106"/>
      <c r="COI890" s="40"/>
      <c r="COJ890" s="106"/>
      <c r="COK890" s="40"/>
      <c r="COL890" s="106"/>
      <c r="COM890" s="40"/>
      <c r="CON890" s="106"/>
      <c r="COO890" s="40"/>
      <c r="COP890" s="106"/>
      <c r="COQ890" s="40"/>
      <c r="COR890" s="106"/>
      <c r="COS890" s="40"/>
      <c r="COT890" s="106"/>
      <c r="COU890" s="40"/>
      <c r="COV890" s="106"/>
      <c r="COW890" s="40"/>
      <c r="COX890" s="106"/>
      <c r="COY890" s="40"/>
      <c r="COZ890" s="106"/>
      <c r="CPA890" s="40"/>
      <c r="CPB890" s="106"/>
      <c r="CPC890" s="40"/>
      <c r="CPD890" s="106"/>
      <c r="CPE890" s="40"/>
      <c r="CPF890" s="106"/>
      <c r="CPG890" s="40"/>
      <c r="CPH890" s="106"/>
      <c r="CPI890" s="40"/>
      <c r="CPJ890" s="106"/>
      <c r="CPK890" s="40"/>
      <c r="CPL890" s="106"/>
      <c r="CPM890" s="40"/>
      <c r="CPN890" s="106"/>
      <c r="CPO890" s="40"/>
      <c r="CPP890" s="106"/>
      <c r="CPQ890" s="40"/>
      <c r="CPR890" s="106"/>
      <c r="CPS890" s="40"/>
      <c r="CPT890" s="106"/>
      <c r="CPU890" s="40"/>
      <c r="CPV890" s="106"/>
      <c r="CPW890" s="40"/>
      <c r="CPX890" s="106"/>
      <c r="CPY890" s="40"/>
      <c r="CPZ890" s="106"/>
      <c r="CQA890" s="40"/>
      <c r="CQB890" s="106"/>
      <c r="CQC890" s="40"/>
      <c r="CQD890" s="106"/>
      <c r="CQE890" s="40"/>
      <c r="CQF890" s="106"/>
      <c r="CQG890" s="40"/>
      <c r="CQH890" s="106"/>
      <c r="CQI890" s="40"/>
      <c r="CQJ890" s="106"/>
      <c r="CQK890" s="40"/>
      <c r="CQL890" s="106"/>
      <c r="CQM890" s="40"/>
      <c r="CQN890" s="106"/>
      <c r="CQO890" s="40"/>
      <c r="CQP890" s="106"/>
      <c r="CQQ890" s="40"/>
      <c r="CQR890" s="106"/>
      <c r="CQS890" s="40"/>
      <c r="CQT890" s="106"/>
      <c r="CQU890" s="40"/>
      <c r="CQV890" s="106"/>
      <c r="CQW890" s="40"/>
      <c r="CQX890" s="106"/>
      <c r="CQY890" s="40"/>
      <c r="CQZ890" s="106"/>
      <c r="CRA890" s="40"/>
      <c r="CRB890" s="106"/>
      <c r="CRC890" s="40"/>
      <c r="CRD890" s="106"/>
      <c r="CRE890" s="40"/>
      <c r="CRF890" s="106"/>
      <c r="CRG890" s="40"/>
      <c r="CRH890" s="106"/>
      <c r="CRI890" s="40"/>
      <c r="CRJ890" s="106"/>
      <c r="CRK890" s="40"/>
      <c r="CRL890" s="106"/>
      <c r="CRM890" s="40"/>
      <c r="CRN890" s="106"/>
      <c r="CRO890" s="40"/>
      <c r="CRP890" s="106"/>
      <c r="CRQ890" s="40"/>
      <c r="CRR890" s="106"/>
      <c r="CRS890" s="40"/>
      <c r="CRT890" s="106"/>
      <c r="CRU890" s="40"/>
      <c r="CRV890" s="106"/>
      <c r="CRW890" s="40"/>
      <c r="CRX890" s="106"/>
      <c r="CRY890" s="40"/>
      <c r="CRZ890" s="106"/>
      <c r="CSA890" s="40"/>
      <c r="CSB890" s="106"/>
      <c r="CSC890" s="40"/>
      <c r="CSD890" s="106"/>
      <c r="CSE890" s="40"/>
      <c r="CSF890" s="106"/>
      <c r="CSG890" s="40"/>
      <c r="CSH890" s="106"/>
      <c r="CSI890" s="40"/>
      <c r="CSJ890" s="106"/>
      <c r="CSK890" s="40"/>
      <c r="CSL890" s="106"/>
      <c r="CSM890" s="40"/>
      <c r="CSN890" s="106"/>
      <c r="CSO890" s="40"/>
      <c r="CSP890" s="106"/>
      <c r="CSQ890" s="40"/>
      <c r="CSR890" s="106"/>
      <c r="CSS890" s="40"/>
      <c r="CST890" s="106"/>
      <c r="CSU890" s="40"/>
      <c r="CSV890" s="106"/>
      <c r="CSW890" s="40"/>
      <c r="CSX890" s="106"/>
      <c r="CSY890" s="40"/>
      <c r="CSZ890" s="106"/>
      <c r="CTA890" s="40"/>
      <c r="CTB890" s="106"/>
      <c r="CTC890" s="40"/>
      <c r="CTD890" s="106"/>
      <c r="CTE890" s="40"/>
      <c r="CTF890" s="106"/>
      <c r="CTG890" s="40"/>
      <c r="CTH890" s="106"/>
      <c r="CTI890" s="40"/>
      <c r="CTJ890" s="106"/>
      <c r="CTK890" s="40"/>
      <c r="CTL890" s="106"/>
      <c r="CTM890" s="40"/>
      <c r="CTN890" s="106"/>
      <c r="CTO890" s="40"/>
      <c r="CTP890" s="106"/>
      <c r="CTQ890" s="40"/>
      <c r="CTR890" s="106"/>
      <c r="CTS890" s="40"/>
      <c r="CTT890" s="106"/>
      <c r="CTU890" s="40"/>
      <c r="CTV890" s="106"/>
      <c r="CTW890" s="40"/>
      <c r="CTX890" s="106"/>
      <c r="CTY890" s="40"/>
      <c r="CTZ890" s="106"/>
      <c r="CUA890" s="40"/>
      <c r="CUB890" s="106"/>
      <c r="CUC890" s="40"/>
      <c r="CUD890" s="106"/>
      <c r="CUE890" s="40"/>
      <c r="CUF890" s="106"/>
      <c r="CUG890" s="40"/>
      <c r="CUH890" s="106"/>
      <c r="CUI890" s="40"/>
      <c r="CUJ890" s="106"/>
      <c r="CUK890" s="40"/>
      <c r="CUL890" s="106"/>
      <c r="CUM890" s="40"/>
      <c r="CUN890" s="106"/>
      <c r="CUO890" s="40"/>
      <c r="CUP890" s="106"/>
      <c r="CUQ890" s="40"/>
      <c r="CUR890" s="106"/>
      <c r="CUS890" s="40"/>
      <c r="CUT890" s="106"/>
      <c r="CUU890" s="40"/>
      <c r="CUV890" s="106"/>
      <c r="CUW890" s="40"/>
      <c r="CUX890" s="106"/>
      <c r="CUY890" s="40"/>
      <c r="CUZ890" s="106"/>
      <c r="CVA890" s="40"/>
      <c r="CVB890" s="106"/>
      <c r="CVC890" s="40"/>
      <c r="CVD890" s="106"/>
      <c r="CVE890" s="40"/>
      <c r="CVF890" s="106"/>
      <c r="CVG890" s="40"/>
      <c r="CVH890" s="106"/>
      <c r="CVI890" s="40"/>
      <c r="CVJ890" s="106"/>
      <c r="CVK890" s="40"/>
      <c r="CVL890" s="106"/>
      <c r="CVM890" s="40"/>
      <c r="CVN890" s="106"/>
      <c r="CVO890" s="40"/>
      <c r="CVP890" s="106"/>
      <c r="CVQ890" s="40"/>
      <c r="CVR890" s="106"/>
      <c r="CVS890" s="40"/>
      <c r="CVT890" s="106"/>
      <c r="CVU890" s="40"/>
      <c r="CVV890" s="106"/>
      <c r="CVW890" s="40"/>
      <c r="CVX890" s="106"/>
      <c r="CVY890" s="40"/>
      <c r="CVZ890" s="106"/>
      <c r="CWA890" s="40"/>
      <c r="CWB890" s="106"/>
      <c r="CWC890" s="40"/>
      <c r="CWD890" s="106"/>
      <c r="CWE890" s="40"/>
      <c r="CWF890" s="106"/>
      <c r="CWG890" s="40"/>
      <c r="CWH890" s="106"/>
      <c r="CWI890" s="40"/>
      <c r="CWJ890" s="106"/>
      <c r="CWK890" s="40"/>
      <c r="CWL890" s="106"/>
      <c r="CWM890" s="40"/>
      <c r="CWN890" s="106"/>
      <c r="CWO890" s="40"/>
      <c r="CWP890" s="106"/>
      <c r="CWQ890" s="40"/>
      <c r="CWR890" s="106"/>
      <c r="CWS890" s="40"/>
      <c r="CWT890" s="106"/>
      <c r="CWU890" s="40"/>
      <c r="CWV890" s="106"/>
      <c r="CWW890" s="40"/>
      <c r="CWX890" s="106"/>
      <c r="CWY890" s="40"/>
      <c r="CWZ890" s="106"/>
      <c r="CXA890" s="40"/>
      <c r="CXB890" s="106"/>
      <c r="CXC890" s="40"/>
      <c r="CXD890" s="106"/>
      <c r="CXE890" s="40"/>
      <c r="CXF890" s="106"/>
      <c r="CXG890" s="40"/>
      <c r="CXH890" s="106"/>
      <c r="CXI890" s="40"/>
      <c r="CXJ890" s="106"/>
      <c r="CXK890" s="40"/>
      <c r="CXL890" s="106"/>
      <c r="CXM890" s="40"/>
      <c r="CXN890" s="106"/>
      <c r="CXO890" s="40"/>
      <c r="CXP890" s="106"/>
      <c r="CXQ890" s="40"/>
      <c r="CXR890" s="106"/>
      <c r="CXS890" s="40"/>
      <c r="CXT890" s="106"/>
      <c r="CXU890" s="40"/>
      <c r="CXV890" s="106"/>
      <c r="CXW890" s="40"/>
      <c r="CXX890" s="106"/>
      <c r="CXY890" s="40"/>
      <c r="CXZ890" s="106"/>
      <c r="CYA890" s="40"/>
      <c r="CYB890" s="106"/>
      <c r="CYC890" s="40"/>
      <c r="CYD890" s="106"/>
      <c r="CYE890" s="40"/>
      <c r="CYF890" s="106"/>
      <c r="CYG890" s="40"/>
      <c r="CYH890" s="106"/>
      <c r="CYI890" s="40"/>
      <c r="CYJ890" s="106"/>
      <c r="CYK890" s="40"/>
      <c r="CYL890" s="106"/>
      <c r="CYM890" s="40"/>
      <c r="CYN890" s="106"/>
      <c r="CYO890" s="40"/>
      <c r="CYP890" s="106"/>
      <c r="CYQ890" s="40"/>
      <c r="CYR890" s="106"/>
      <c r="CYS890" s="40"/>
      <c r="CYT890" s="106"/>
      <c r="CYU890" s="40"/>
      <c r="CYV890" s="106"/>
      <c r="CYW890" s="40"/>
      <c r="CYX890" s="106"/>
      <c r="CYY890" s="40"/>
      <c r="CYZ890" s="106"/>
      <c r="CZA890" s="40"/>
      <c r="CZB890" s="106"/>
      <c r="CZC890" s="40"/>
      <c r="CZD890" s="106"/>
      <c r="CZE890" s="40"/>
      <c r="CZF890" s="106"/>
      <c r="CZG890" s="40"/>
      <c r="CZH890" s="106"/>
      <c r="CZI890" s="40"/>
      <c r="CZJ890" s="106"/>
      <c r="CZK890" s="40"/>
      <c r="CZL890" s="106"/>
      <c r="CZM890" s="40"/>
      <c r="CZN890" s="106"/>
      <c r="CZO890" s="40"/>
      <c r="CZP890" s="106"/>
      <c r="CZQ890" s="40"/>
      <c r="CZR890" s="106"/>
      <c r="CZS890" s="40"/>
      <c r="CZT890" s="106"/>
      <c r="CZU890" s="40"/>
      <c r="CZV890" s="106"/>
      <c r="CZW890" s="40"/>
      <c r="CZX890" s="106"/>
      <c r="CZY890" s="40"/>
      <c r="CZZ890" s="106"/>
      <c r="DAA890" s="40"/>
      <c r="DAB890" s="106"/>
      <c r="DAC890" s="40"/>
      <c r="DAD890" s="106"/>
      <c r="DAE890" s="40"/>
      <c r="DAF890" s="106"/>
      <c r="DAG890" s="40"/>
      <c r="DAH890" s="106"/>
      <c r="DAI890" s="40"/>
      <c r="DAJ890" s="106"/>
      <c r="DAK890" s="40"/>
      <c r="DAL890" s="106"/>
      <c r="DAM890" s="40"/>
      <c r="DAN890" s="106"/>
      <c r="DAO890" s="40"/>
      <c r="DAP890" s="106"/>
      <c r="DAQ890" s="40"/>
      <c r="DAR890" s="106"/>
      <c r="DAS890" s="40"/>
      <c r="DAT890" s="106"/>
      <c r="DAU890" s="40"/>
      <c r="DAV890" s="106"/>
      <c r="DAW890" s="40"/>
      <c r="DAX890" s="106"/>
      <c r="DAY890" s="40"/>
      <c r="DAZ890" s="106"/>
      <c r="DBA890" s="40"/>
      <c r="DBB890" s="106"/>
      <c r="DBC890" s="40"/>
      <c r="DBD890" s="106"/>
      <c r="DBE890" s="40"/>
      <c r="DBF890" s="106"/>
      <c r="DBG890" s="40"/>
      <c r="DBH890" s="106"/>
      <c r="DBI890" s="40"/>
      <c r="DBJ890" s="106"/>
      <c r="DBK890" s="40"/>
      <c r="DBL890" s="106"/>
      <c r="DBM890" s="40"/>
      <c r="DBN890" s="106"/>
      <c r="DBO890" s="40"/>
      <c r="DBP890" s="106"/>
      <c r="DBQ890" s="40"/>
      <c r="DBR890" s="106"/>
      <c r="DBS890" s="40"/>
      <c r="DBT890" s="106"/>
      <c r="DBU890" s="40"/>
      <c r="DBV890" s="106"/>
      <c r="DBW890" s="40"/>
      <c r="DBX890" s="106"/>
      <c r="DBY890" s="40"/>
      <c r="DBZ890" s="106"/>
      <c r="DCA890" s="40"/>
      <c r="DCB890" s="106"/>
      <c r="DCC890" s="40"/>
      <c r="DCD890" s="106"/>
      <c r="DCE890" s="40"/>
      <c r="DCF890" s="106"/>
      <c r="DCG890" s="40"/>
      <c r="DCH890" s="106"/>
      <c r="DCI890" s="40"/>
      <c r="DCJ890" s="106"/>
      <c r="DCK890" s="40"/>
      <c r="DCL890" s="106"/>
      <c r="DCM890" s="40"/>
      <c r="DCN890" s="106"/>
      <c r="DCO890" s="40"/>
      <c r="DCP890" s="106"/>
      <c r="DCQ890" s="40"/>
      <c r="DCR890" s="106"/>
      <c r="DCS890" s="40"/>
      <c r="DCT890" s="106"/>
      <c r="DCU890" s="40"/>
      <c r="DCV890" s="106"/>
      <c r="DCW890" s="40"/>
      <c r="DCX890" s="106"/>
      <c r="DCY890" s="40"/>
      <c r="DCZ890" s="106"/>
      <c r="DDA890" s="40"/>
      <c r="DDB890" s="106"/>
      <c r="DDC890" s="40"/>
      <c r="DDD890" s="106"/>
      <c r="DDE890" s="40"/>
      <c r="DDF890" s="106"/>
      <c r="DDG890" s="40"/>
      <c r="DDH890" s="106"/>
      <c r="DDI890" s="40"/>
      <c r="DDJ890" s="106"/>
      <c r="DDK890" s="40"/>
      <c r="DDL890" s="106"/>
      <c r="DDM890" s="40"/>
      <c r="DDN890" s="106"/>
      <c r="DDO890" s="40"/>
      <c r="DDP890" s="106"/>
      <c r="DDQ890" s="40"/>
      <c r="DDR890" s="106"/>
      <c r="DDS890" s="40"/>
      <c r="DDT890" s="106"/>
      <c r="DDU890" s="40"/>
      <c r="DDV890" s="106"/>
      <c r="DDW890" s="40"/>
      <c r="DDX890" s="106"/>
      <c r="DDY890" s="40"/>
      <c r="DDZ890" s="106"/>
      <c r="DEA890" s="40"/>
      <c r="DEB890" s="106"/>
      <c r="DEC890" s="40"/>
      <c r="DED890" s="106"/>
      <c r="DEE890" s="40"/>
      <c r="DEF890" s="106"/>
      <c r="DEG890" s="40"/>
      <c r="DEH890" s="106"/>
      <c r="DEI890" s="40"/>
      <c r="DEJ890" s="106"/>
      <c r="DEK890" s="40"/>
      <c r="DEL890" s="106"/>
      <c r="DEM890" s="40"/>
      <c r="DEN890" s="106"/>
      <c r="DEO890" s="40"/>
      <c r="DEP890" s="106"/>
      <c r="DEQ890" s="40"/>
      <c r="DER890" s="106"/>
      <c r="DES890" s="40"/>
      <c r="DET890" s="106"/>
      <c r="DEU890" s="40"/>
      <c r="DEV890" s="106"/>
      <c r="DEW890" s="40"/>
      <c r="DEX890" s="106"/>
      <c r="DEY890" s="40"/>
      <c r="DEZ890" s="106"/>
      <c r="DFA890" s="40"/>
      <c r="DFB890" s="106"/>
      <c r="DFC890" s="40"/>
      <c r="DFD890" s="106"/>
      <c r="DFE890" s="40"/>
      <c r="DFF890" s="106"/>
      <c r="DFG890" s="40"/>
      <c r="DFH890" s="106"/>
      <c r="DFI890" s="40"/>
      <c r="DFJ890" s="106"/>
      <c r="DFK890" s="40"/>
      <c r="DFL890" s="106"/>
      <c r="DFM890" s="40"/>
      <c r="DFN890" s="106"/>
      <c r="DFO890" s="40"/>
      <c r="DFP890" s="106"/>
      <c r="DFQ890" s="40"/>
      <c r="DFR890" s="106"/>
      <c r="DFS890" s="40"/>
      <c r="DFT890" s="106"/>
      <c r="DFU890" s="40"/>
      <c r="DFV890" s="106"/>
      <c r="DFW890" s="40"/>
      <c r="DFX890" s="106"/>
      <c r="DFY890" s="40"/>
      <c r="DFZ890" s="106"/>
      <c r="DGA890" s="40"/>
      <c r="DGB890" s="106"/>
      <c r="DGC890" s="40"/>
      <c r="DGD890" s="106"/>
      <c r="DGE890" s="40"/>
      <c r="DGF890" s="106"/>
      <c r="DGG890" s="40"/>
      <c r="DGH890" s="106"/>
      <c r="DGI890" s="40"/>
      <c r="DGJ890" s="106"/>
      <c r="DGK890" s="40"/>
      <c r="DGL890" s="106"/>
      <c r="DGM890" s="40"/>
      <c r="DGN890" s="106"/>
      <c r="DGO890" s="40"/>
      <c r="DGP890" s="106"/>
      <c r="DGQ890" s="40"/>
      <c r="DGR890" s="106"/>
      <c r="DGS890" s="40"/>
      <c r="DGT890" s="106"/>
      <c r="DGU890" s="40"/>
      <c r="DGV890" s="106"/>
      <c r="DGW890" s="40"/>
      <c r="DGX890" s="106"/>
      <c r="DGY890" s="40"/>
      <c r="DGZ890" s="106"/>
      <c r="DHA890" s="40"/>
      <c r="DHB890" s="106"/>
      <c r="DHC890" s="40"/>
      <c r="DHD890" s="106"/>
      <c r="DHE890" s="40"/>
      <c r="DHF890" s="106"/>
      <c r="DHG890" s="40"/>
      <c r="DHH890" s="106"/>
      <c r="DHI890" s="40"/>
      <c r="DHJ890" s="106"/>
      <c r="DHK890" s="40"/>
      <c r="DHL890" s="106"/>
      <c r="DHM890" s="40"/>
      <c r="DHN890" s="106"/>
      <c r="DHO890" s="40"/>
      <c r="DHP890" s="106"/>
      <c r="DHQ890" s="40"/>
      <c r="DHR890" s="106"/>
      <c r="DHS890" s="40"/>
      <c r="DHT890" s="106"/>
      <c r="DHU890" s="40"/>
      <c r="DHV890" s="106"/>
      <c r="DHW890" s="40"/>
      <c r="DHX890" s="106"/>
      <c r="DHY890" s="40"/>
      <c r="DHZ890" s="106"/>
      <c r="DIA890" s="40"/>
      <c r="DIB890" s="106"/>
      <c r="DIC890" s="40"/>
      <c r="DID890" s="106"/>
      <c r="DIE890" s="40"/>
      <c r="DIF890" s="106"/>
      <c r="DIG890" s="40"/>
      <c r="DIH890" s="106"/>
      <c r="DII890" s="40"/>
      <c r="DIJ890" s="106"/>
      <c r="DIK890" s="40"/>
      <c r="DIL890" s="106"/>
      <c r="DIM890" s="40"/>
      <c r="DIN890" s="106"/>
      <c r="DIO890" s="40"/>
      <c r="DIP890" s="106"/>
      <c r="DIQ890" s="40"/>
      <c r="DIR890" s="106"/>
      <c r="DIS890" s="40"/>
      <c r="DIT890" s="106"/>
      <c r="DIU890" s="40"/>
      <c r="DIV890" s="106"/>
      <c r="DIW890" s="40"/>
      <c r="DIX890" s="106"/>
      <c r="DIY890" s="40"/>
      <c r="DIZ890" s="106"/>
      <c r="DJA890" s="40"/>
      <c r="DJB890" s="106"/>
      <c r="DJC890" s="40"/>
      <c r="DJD890" s="106"/>
      <c r="DJE890" s="40"/>
      <c r="DJF890" s="106"/>
      <c r="DJG890" s="40"/>
      <c r="DJH890" s="106"/>
      <c r="DJI890" s="40"/>
      <c r="DJJ890" s="106"/>
      <c r="DJK890" s="40"/>
      <c r="DJL890" s="106"/>
      <c r="DJM890" s="40"/>
      <c r="DJN890" s="106"/>
      <c r="DJO890" s="40"/>
      <c r="DJP890" s="106"/>
      <c r="DJQ890" s="40"/>
      <c r="DJR890" s="106"/>
      <c r="DJS890" s="40"/>
      <c r="DJT890" s="106"/>
      <c r="DJU890" s="40"/>
      <c r="DJV890" s="106"/>
      <c r="DJW890" s="40"/>
      <c r="DJX890" s="106"/>
      <c r="DJY890" s="40"/>
      <c r="DJZ890" s="106"/>
      <c r="DKA890" s="40"/>
      <c r="DKB890" s="106"/>
      <c r="DKC890" s="40"/>
      <c r="DKD890" s="106"/>
      <c r="DKE890" s="40"/>
      <c r="DKF890" s="106"/>
      <c r="DKG890" s="40"/>
      <c r="DKH890" s="106"/>
      <c r="DKI890" s="40"/>
      <c r="DKJ890" s="106"/>
      <c r="DKK890" s="40"/>
      <c r="DKL890" s="106"/>
      <c r="DKM890" s="40"/>
      <c r="DKN890" s="106"/>
      <c r="DKO890" s="40"/>
      <c r="DKP890" s="106"/>
      <c r="DKQ890" s="40"/>
      <c r="DKR890" s="106"/>
      <c r="DKS890" s="40"/>
      <c r="DKT890" s="106"/>
      <c r="DKU890" s="40"/>
      <c r="DKV890" s="106"/>
      <c r="DKW890" s="40"/>
      <c r="DKX890" s="106"/>
      <c r="DKY890" s="40"/>
      <c r="DKZ890" s="106"/>
      <c r="DLA890" s="40"/>
      <c r="DLB890" s="106"/>
      <c r="DLC890" s="40"/>
      <c r="DLD890" s="106"/>
      <c r="DLE890" s="40"/>
      <c r="DLF890" s="106"/>
      <c r="DLG890" s="40"/>
      <c r="DLH890" s="106"/>
      <c r="DLI890" s="40"/>
      <c r="DLJ890" s="106"/>
      <c r="DLK890" s="40"/>
      <c r="DLL890" s="106"/>
      <c r="DLM890" s="40"/>
      <c r="DLN890" s="106"/>
      <c r="DLO890" s="40"/>
      <c r="DLP890" s="106"/>
      <c r="DLQ890" s="40"/>
      <c r="DLR890" s="106"/>
      <c r="DLS890" s="40"/>
      <c r="DLT890" s="106"/>
      <c r="DLU890" s="40"/>
      <c r="DLV890" s="106"/>
      <c r="DLW890" s="40"/>
      <c r="DLX890" s="106"/>
      <c r="DLY890" s="40"/>
      <c r="DLZ890" s="106"/>
      <c r="DMA890" s="40"/>
      <c r="DMB890" s="106"/>
      <c r="DMC890" s="40"/>
      <c r="DMD890" s="106"/>
      <c r="DME890" s="40"/>
      <c r="DMF890" s="106"/>
      <c r="DMG890" s="40"/>
      <c r="DMH890" s="106"/>
      <c r="DMI890" s="40"/>
      <c r="DMJ890" s="106"/>
      <c r="DMK890" s="40"/>
      <c r="DML890" s="106"/>
      <c r="DMM890" s="40"/>
      <c r="DMN890" s="106"/>
      <c r="DMO890" s="40"/>
      <c r="DMP890" s="106"/>
      <c r="DMQ890" s="40"/>
      <c r="DMR890" s="106"/>
      <c r="DMS890" s="40"/>
      <c r="DMT890" s="106"/>
      <c r="DMU890" s="40"/>
      <c r="DMV890" s="106"/>
      <c r="DMW890" s="40"/>
      <c r="DMX890" s="106"/>
      <c r="DMY890" s="40"/>
      <c r="DMZ890" s="106"/>
      <c r="DNA890" s="40"/>
      <c r="DNB890" s="106"/>
      <c r="DNC890" s="40"/>
      <c r="DND890" s="106"/>
      <c r="DNE890" s="40"/>
      <c r="DNF890" s="106"/>
      <c r="DNG890" s="40"/>
      <c r="DNH890" s="106"/>
      <c r="DNI890" s="40"/>
      <c r="DNJ890" s="106"/>
      <c r="DNK890" s="40"/>
      <c r="DNL890" s="106"/>
      <c r="DNM890" s="40"/>
      <c r="DNN890" s="106"/>
      <c r="DNO890" s="40"/>
      <c r="DNP890" s="106"/>
      <c r="DNQ890" s="40"/>
      <c r="DNR890" s="106"/>
      <c r="DNS890" s="40"/>
      <c r="DNT890" s="106"/>
      <c r="DNU890" s="40"/>
      <c r="DNV890" s="106"/>
      <c r="DNW890" s="40"/>
      <c r="DNX890" s="106"/>
      <c r="DNY890" s="40"/>
      <c r="DNZ890" s="106"/>
      <c r="DOA890" s="40"/>
      <c r="DOB890" s="106"/>
      <c r="DOC890" s="40"/>
      <c r="DOD890" s="106"/>
      <c r="DOE890" s="40"/>
      <c r="DOF890" s="106"/>
      <c r="DOG890" s="40"/>
      <c r="DOH890" s="106"/>
      <c r="DOI890" s="40"/>
      <c r="DOJ890" s="106"/>
      <c r="DOK890" s="40"/>
      <c r="DOL890" s="106"/>
      <c r="DOM890" s="40"/>
      <c r="DON890" s="106"/>
      <c r="DOO890" s="40"/>
      <c r="DOP890" s="106"/>
      <c r="DOQ890" s="40"/>
      <c r="DOR890" s="106"/>
      <c r="DOS890" s="40"/>
      <c r="DOT890" s="106"/>
      <c r="DOU890" s="40"/>
      <c r="DOV890" s="106"/>
      <c r="DOW890" s="40"/>
      <c r="DOX890" s="106"/>
      <c r="DOY890" s="40"/>
      <c r="DOZ890" s="106"/>
      <c r="DPA890" s="40"/>
      <c r="DPB890" s="106"/>
      <c r="DPC890" s="40"/>
      <c r="DPD890" s="106"/>
      <c r="DPE890" s="40"/>
      <c r="DPF890" s="106"/>
      <c r="DPG890" s="40"/>
      <c r="DPH890" s="106"/>
      <c r="DPI890" s="40"/>
      <c r="DPJ890" s="106"/>
      <c r="DPK890" s="40"/>
      <c r="DPL890" s="106"/>
      <c r="DPM890" s="40"/>
      <c r="DPN890" s="106"/>
      <c r="DPO890" s="40"/>
      <c r="DPP890" s="106"/>
      <c r="DPQ890" s="40"/>
      <c r="DPR890" s="106"/>
      <c r="DPS890" s="40"/>
      <c r="DPT890" s="106"/>
      <c r="DPU890" s="40"/>
      <c r="DPV890" s="106"/>
      <c r="DPW890" s="40"/>
      <c r="DPX890" s="106"/>
      <c r="DPY890" s="40"/>
      <c r="DPZ890" s="106"/>
      <c r="DQA890" s="40"/>
      <c r="DQB890" s="106"/>
      <c r="DQC890" s="40"/>
      <c r="DQD890" s="106"/>
      <c r="DQE890" s="40"/>
      <c r="DQF890" s="106"/>
      <c r="DQG890" s="40"/>
      <c r="DQH890" s="106"/>
      <c r="DQI890" s="40"/>
      <c r="DQJ890" s="106"/>
      <c r="DQK890" s="40"/>
      <c r="DQL890" s="106"/>
      <c r="DQM890" s="40"/>
      <c r="DQN890" s="106"/>
      <c r="DQO890" s="40"/>
      <c r="DQP890" s="106"/>
      <c r="DQQ890" s="40"/>
      <c r="DQR890" s="106"/>
      <c r="DQS890" s="40"/>
      <c r="DQT890" s="106"/>
      <c r="DQU890" s="40"/>
      <c r="DQV890" s="106"/>
      <c r="DQW890" s="40"/>
      <c r="DQX890" s="106"/>
      <c r="DQY890" s="40"/>
      <c r="DQZ890" s="106"/>
      <c r="DRA890" s="40"/>
      <c r="DRB890" s="106"/>
      <c r="DRC890" s="40"/>
      <c r="DRD890" s="106"/>
      <c r="DRE890" s="40"/>
      <c r="DRF890" s="106"/>
      <c r="DRG890" s="40"/>
      <c r="DRH890" s="106"/>
      <c r="DRI890" s="40"/>
      <c r="DRJ890" s="106"/>
      <c r="DRK890" s="40"/>
      <c r="DRL890" s="106"/>
      <c r="DRM890" s="40"/>
      <c r="DRN890" s="106"/>
      <c r="DRO890" s="40"/>
      <c r="DRP890" s="106"/>
      <c r="DRQ890" s="40"/>
      <c r="DRR890" s="106"/>
      <c r="DRS890" s="40"/>
      <c r="DRT890" s="106"/>
      <c r="DRU890" s="40"/>
      <c r="DRV890" s="106"/>
      <c r="DRW890" s="40"/>
      <c r="DRX890" s="106"/>
      <c r="DRY890" s="40"/>
      <c r="DRZ890" s="106"/>
      <c r="DSA890" s="40"/>
      <c r="DSB890" s="106"/>
      <c r="DSC890" s="40"/>
      <c r="DSD890" s="106"/>
      <c r="DSE890" s="40"/>
      <c r="DSF890" s="106"/>
      <c r="DSG890" s="40"/>
      <c r="DSH890" s="106"/>
      <c r="DSI890" s="40"/>
      <c r="DSJ890" s="106"/>
      <c r="DSK890" s="40"/>
      <c r="DSL890" s="106"/>
      <c r="DSM890" s="40"/>
      <c r="DSN890" s="106"/>
      <c r="DSO890" s="40"/>
      <c r="DSP890" s="106"/>
      <c r="DSQ890" s="40"/>
      <c r="DSR890" s="106"/>
      <c r="DSS890" s="40"/>
      <c r="DST890" s="106"/>
      <c r="DSU890" s="40"/>
      <c r="DSV890" s="106"/>
      <c r="DSW890" s="40"/>
      <c r="DSX890" s="106"/>
      <c r="DSY890" s="40"/>
      <c r="DSZ890" s="106"/>
      <c r="DTA890" s="40"/>
      <c r="DTB890" s="106"/>
      <c r="DTC890" s="40"/>
      <c r="DTD890" s="106"/>
      <c r="DTE890" s="40"/>
      <c r="DTF890" s="106"/>
      <c r="DTG890" s="40"/>
      <c r="DTH890" s="106"/>
      <c r="DTI890" s="40"/>
      <c r="DTJ890" s="106"/>
      <c r="DTK890" s="40"/>
      <c r="DTL890" s="106"/>
      <c r="DTM890" s="40"/>
      <c r="DTN890" s="106"/>
      <c r="DTO890" s="40"/>
      <c r="DTP890" s="106"/>
      <c r="DTQ890" s="40"/>
      <c r="DTR890" s="106"/>
      <c r="DTS890" s="40"/>
      <c r="DTT890" s="106"/>
      <c r="DTU890" s="40"/>
      <c r="DTV890" s="106"/>
      <c r="DTW890" s="40"/>
      <c r="DTX890" s="106"/>
      <c r="DTY890" s="40"/>
      <c r="DTZ890" s="106"/>
      <c r="DUA890" s="40"/>
      <c r="DUB890" s="106"/>
      <c r="DUC890" s="40"/>
      <c r="DUD890" s="106"/>
      <c r="DUE890" s="40"/>
      <c r="DUF890" s="106"/>
      <c r="DUG890" s="40"/>
      <c r="DUH890" s="106"/>
      <c r="DUI890" s="40"/>
      <c r="DUJ890" s="106"/>
      <c r="DUK890" s="40"/>
      <c r="DUL890" s="106"/>
      <c r="DUM890" s="40"/>
      <c r="DUN890" s="106"/>
      <c r="DUO890" s="40"/>
      <c r="DUP890" s="106"/>
      <c r="DUQ890" s="40"/>
      <c r="DUR890" s="106"/>
      <c r="DUS890" s="40"/>
      <c r="DUT890" s="106"/>
      <c r="DUU890" s="40"/>
      <c r="DUV890" s="106"/>
      <c r="DUW890" s="40"/>
      <c r="DUX890" s="106"/>
      <c r="DUY890" s="40"/>
      <c r="DUZ890" s="106"/>
      <c r="DVA890" s="40"/>
      <c r="DVB890" s="106"/>
      <c r="DVC890" s="40"/>
      <c r="DVD890" s="106"/>
      <c r="DVE890" s="40"/>
      <c r="DVF890" s="106"/>
      <c r="DVG890" s="40"/>
      <c r="DVH890" s="106"/>
      <c r="DVI890" s="40"/>
      <c r="DVJ890" s="106"/>
      <c r="DVK890" s="40"/>
      <c r="DVL890" s="106"/>
      <c r="DVM890" s="40"/>
      <c r="DVN890" s="106"/>
      <c r="DVO890" s="40"/>
      <c r="DVP890" s="106"/>
      <c r="DVQ890" s="40"/>
      <c r="DVR890" s="106"/>
      <c r="DVS890" s="40"/>
      <c r="DVT890" s="106"/>
      <c r="DVU890" s="40"/>
      <c r="DVV890" s="106"/>
      <c r="DVW890" s="40"/>
      <c r="DVX890" s="106"/>
      <c r="DVY890" s="40"/>
      <c r="DVZ890" s="106"/>
      <c r="DWA890" s="40"/>
      <c r="DWB890" s="106"/>
      <c r="DWC890" s="40"/>
      <c r="DWD890" s="106"/>
      <c r="DWE890" s="40"/>
      <c r="DWF890" s="106"/>
      <c r="DWG890" s="40"/>
      <c r="DWH890" s="106"/>
      <c r="DWI890" s="40"/>
      <c r="DWJ890" s="106"/>
      <c r="DWK890" s="40"/>
      <c r="DWL890" s="106"/>
      <c r="DWM890" s="40"/>
      <c r="DWN890" s="106"/>
      <c r="DWO890" s="40"/>
      <c r="DWP890" s="106"/>
      <c r="DWQ890" s="40"/>
      <c r="DWR890" s="106"/>
      <c r="DWS890" s="40"/>
      <c r="DWT890" s="106"/>
      <c r="DWU890" s="40"/>
      <c r="DWV890" s="106"/>
      <c r="DWW890" s="40"/>
      <c r="DWX890" s="106"/>
      <c r="DWY890" s="40"/>
      <c r="DWZ890" s="106"/>
      <c r="DXA890" s="40"/>
      <c r="DXB890" s="106"/>
      <c r="DXC890" s="40"/>
      <c r="DXD890" s="106"/>
      <c r="DXE890" s="40"/>
      <c r="DXF890" s="106"/>
      <c r="DXG890" s="40"/>
      <c r="DXH890" s="106"/>
      <c r="DXI890" s="40"/>
      <c r="DXJ890" s="106"/>
      <c r="DXK890" s="40"/>
      <c r="DXL890" s="106"/>
      <c r="DXM890" s="40"/>
      <c r="DXN890" s="106"/>
      <c r="DXO890" s="40"/>
      <c r="DXP890" s="106"/>
      <c r="DXQ890" s="40"/>
      <c r="DXR890" s="106"/>
      <c r="DXS890" s="40"/>
      <c r="DXT890" s="106"/>
      <c r="DXU890" s="40"/>
      <c r="DXV890" s="106"/>
      <c r="DXW890" s="40"/>
      <c r="DXX890" s="106"/>
      <c r="DXY890" s="40"/>
      <c r="DXZ890" s="106"/>
      <c r="DYA890" s="40"/>
      <c r="DYB890" s="106"/>
      <c r="DYC890" s="40"/>
      <c r="DYD890" s="106"/>
      <c r="DYE890" s="40"/>
      <c r="DYF890" s="106"/>
      <c r="DYG890" s="40"/>
      <c r="DYH890" s="106"/>
      <c r="DYI890" s="40"/>
      <c r="DYJ890" s="106"/>
      <c r="DYK890" s="40"/>
      <c r="DYL890" s="106"/>
      <c r="DYM890" s="40"/>
      <c r="DYN890" s="106"/>
      <c r="DYO890" s="40"/>
      <c r="DYP890" s="106"/>
      <c r="DYQ890" s="40"/>
      <c r="DYR890" s="106"/>
      <c r="DYS890" s="40"/>
      <c r="DYT890" s="106"/>
      <c r="DYU890" s="40"/>
      <c r="DYV890" s="106"/>
      <c r="DYW890" s="40"/>
      <c r="DYX890" s="106"/>
      <c r="DYY890" s="40"/>
      <c r="DYZ890" s="106"/>
      <c r="DZA890" s="40"/>
      <c r="DZB890" s="106"/>
      <c r="DZC890" s="40"/>
      <c r="DZD890" s="106"/>
      <c r="DZE890" s="40"/>
      <c r="DZF890" s="106"/>
      <c r="DZG890" s="40"/>
      <c r="DZH890" s="106"/>
      <c r="DZI890" s="40"/>
      <c r="DZJ890" s="106"/>
      <c r="DZK890" s="40"/>
      <c r="DZL890" s="106"/>
      <c r="DZM890" s="40"/>
      <c r="DZN890" s="106"/>
      <c r="DZO890" s="40"/>
      <c r="DZP890" s="106"/>
      <c r="DZQ890" s="40"/>
      <c r="DZR890" s="106"/>
      <c r="DZS890" s="40"/>
      <c r="DZT890" s="106"/>
      <c r="DZU890" s="40"/>
      <c r="DZV890" s="106"/>
      <c r="DZW890" s="40"/>
      <c r="DZX890" s="106"/>
      <c r="DZY890" s="40"/>
      <c r="DZZ890" s="106"/>
      <c r="EAA890" s="40"/>
      <c r="EAB890" s="106"/>
      <c r="EAC890" s="40"/>
      <c r="EAD890" s="106"/>
      <c r="EAE890" s="40"/>
      <c r="EAF890" s="106"/>
      <c r="EAG890" s="40"/>
      <c r="EAH890" s="106"/>
      <c r="EAI890" s="40"/>
      <c r="EAJ890" s="106"/>
      <c r="EAK890" s="40"/>
      <c r="EAL890" s="106"/>
      <c r="EAM890" s="40"/>
      <c r="EAN890" s="106"/>
      <c r="EAO890" s="40"/>
      <c r="EAP890" s="106"/>
      <c r="EAQ890" s="40"/>
      <c r="EAR890" s="106"/>
      <c r="EAS890" s="40"/>
      <c r="EAT890" s="106"/>
      <c r="EAU890" s="40"/>
      <c r="EAV890" s="106"/>
      <c r="EAW890" s="40"/>
      <c r="EAX890" s="106"/>
      <c r="EAY890" s="40"/>
      <c r="EAZ890" s="106"/>
      <c r="EBA890" s="40"/>
      <c r="EBB890" s="106"/>
      <c r="EBC890" s="40"/>
      <c r="EBD890" s="106"/>
      <c r="EBE890" s="40"/>
      <c r="EBF890" s="106"/>
      <c r="EBG890" s="40"/>
      <c r="EBH890" s="106"/>
      <c r="EBI890" s="40"/>
      <c r="EBJ890" s="106"/>
      <c r="EBK890" s="40"/>
      <c r="EBL890" s="106"/>
      <c r="EBM890" s="40"/>
      <c r="EBN890" s="106"/>
      <c r="EBO890" s="40"/>
      <c r="EBP890" s="106"/>
      <c r="EBQ890" s="40"/>
      <c r="EBR890" s="106"/>
      <c r="EBS890" s="40"/>
      <c r="EBT890" s="106"/>
      <c r="EBU890" s="40"/>
      <c r="EBV890" s="106"/>
      <c r="EBW890" s="40"/>
      <c r="EBX890" s="106"/>
      <c r="EBY890" s="40"/>
      <c r="EBZ890" s="106"/>
      <c r="ECA890" s="40"/>
      <c r="ECB890" s="106"/>
      <c r="ECC890" s="40"/>
      <c r="ECD890" s="106"/>
      <c r="ECE890" s="40"/>
      <c r="ECF890" s="106"/>
      <c r="ECG890" s="40"/>
      <c r="ECH890" s="106"/>
      <c r="ECI890" s="40"/>
      <c r="ECJ890" s="106"/>
      <c r="ECK890" s="40"/>
      <c r="ECL890" s="106"/>
      <c r="ECM890" s="40"/>
      <c r="ECN890" s="106"/>
      <c r="ECO890" s="40"/>
      <c r="ECP890" s="106"/>
      <c r="ECQ890" s="40"/>
      <c r="ECR890" s="106"/>
      <c r="ECS890" s="40"/>
      <c r="ECT890" s="106"/>
      <c r="ECU890" s="40"/>
      <c r="ECV890" s="106"/>
      <c r="ECW890" s="40"/>
      <c r="ECX890" s="106"/>
      <c r="ECY890" s="40"/>
      <c r="ECZ890" s="106"/>
      <c r="EDA890" s="40"/>
      <c r="EDB890" s="106"/>
      <c r="EDC890" s="40"/>
      <c r="EDD890" s="106"/>
      <c r="EDE890" s="40"/>
      <c r="EDF890" s="106"/>
      <c r="EDG890" s="40"/>
      <c r="EDH890" s="106"/>
      <c r="EDI890" s="40"/>
      <c r="EDJ890" s="106"/>
      <c r="EDK890" s="40"/>
      <c r="EDL890" s="106"/>
      <c r="EDM890" s="40"/>
      <c r="EDN890" s="106"/>
      <c r="EDO890" s="40"/>
      <c r="EDP890" s="106"/>
      <c r="EDQ890" s="40"/>
      <c r="EDR890" s="106"/>
      <c r="EDS890" s="40"/>
      <c r="EDT890" s="106"/>
      <c r="EDU890" s="40"/>
      <c r="EDV890" s="106"/>
      <c r="EDW890" s="40"/>
      <c r="EDX890" s="106"/>
      <c r="EDY890" s="40"/>
      <c r="EDZ890" s="106"/>
      <c r="EEA890" s="40"/>
      <c r="EEB890" s="106"/>
      <c r="EEC890" s="40"/>
      <c r="EED890" s="106"/>
      <c r="EEE890" s="40"/>
      <c r="EEF890" s="106"/>
      <c r="EEG890" s="40"/>
      <c r="EEH890" s="106"/>
      <c r="EEI890" s="40"/>
      <c r="EEJ890" s="106"/>
      <c r="EEK890" s="40"/>
      <c r="EEL890" s="106"/>
      <c r="EEM890" s="40"/>
      <c r="EEN890" s="106"/>
      <c r="EEO890" s="40"/>
      <c r="EEP890" s="106"/>
      <c r="EEQ890" s="40"/>
      <c r="EER890" s="106"/>
      <c r="EES890" s="40"/>
      <c r="EET890" s="106"/>
      <c r="EEU890" s="40"/>
      <c r="EEV890" s="106"/>
      <c r="EEW890" s="40"/>
      <c r="EEX890" s="106"/>
      <c r="EEY890" s="40"/>
      <c r="EEZ890" s="106"/>
      <c r="EFA890" s="40"/>
      <c r="EFB890" s="106"/>
      <c r="EFC890" s="40"/>
      <c r="EFD890" s="106"/>
      <c r="EFE890" s="40"/>
      <c r="EFF890" s="106"/>
      <c r="EFG890" s="40"/>
      <c r="EFH890" s="106"/>
      <c r="EFI890" s="40"/>
      <c r="EFJ890" s="106"/>
      <c r="EFK890" s="40"/>
      <c r="EFL890" s="106"/>
      <c r="EFM890" s="40"/>
      <c r="EFN890" s="106"/>
      <c r="EFO890" s="40"/>
      <c r="EFP890" s="106"/>
      <c r="EFQ890" s="40"/>
      <c r="EFR890" s="106"/>
      <c r="EFS890" s="40"/>
      <c r="EFT890" s="106"/>
      <c r="EFU890" s="40"/>
      <c r="EFV890" s="106"/>
      <c r="EFW890" s="40"/>
      <c r="EFX890" s="106"/>
      <c r="EFY890" s="40"/>
      <c r="EFZ890" s="106"/>
      <c r="EGA890" s="40"/>
      <c r="EGB890" s="106"/>
      <c r="EGC890" s="40"/>
      <c r="EGD890" s="106"/>
      <c r="EGE890" s="40"/>
      <c r="EGF890" s="106"/>
      <c r="EGG890" s="40"/>
      <c r="EGH890" s="106"/>
      <c r="EGI890" s="40"/>
      <c r="EGJ890" s="106"/>
      <c r="EGK890" s="40"/>
      <c r="EGL890" s="106"/>
      <c r="EGM890" s="40"/>
      <c r="EGN890" s="106"/>
      <c r="EGO890" s="40"/>
      <c r="EGP890" s="106"/>
      <c r="EGQ890" s="40"/>
      <c r="EGR890" s="106"/>
      <c r="EGS890" s="40"/>
      <c r="EGT890" s="106"/>
      <c r="EGU890" s="40"/>
      <c r="EGV890" s="106"/>
      <c r="EGW890" s="40"/>
      <c r="EGX890" s="106"/>
      <c r="EGY890" s="40"/>
      <c r="EGZ890" s="106"/>
      <c r="EHA890" s="40"/>
      <c r="EHB890" s="106"/>
      <c r="EHC890" s="40"/>
      <c r="EHD890" s="106"/>
      <c r="EHE890" s="40"/>
      <c r="EHF890" s="106"/>
      <c r="EHG890" s="40"/>
      <c r="EHH890" s="106"/>
      <c r="EHI890" s="40"/>
      <c r="EHJ890" s="106"/>
      <c r="EHK890" s="40"/>
      <c r="EHL890" s="106"/>
      <c r="EHM890" s="40"/>
      <c r="EHN890" s="106"/>
      <c r="EHO890" s="40"/>
      <c r="EHP890" s="106"/>
      <c r="EHQ890" s="40"/>
      <c r="EHR890" s="106"/>
      <c r="EHS890" s="40"/>
      <c r="EHT890" s="106"/>
      <c r="EHU890" s="40"/>
      <c r="EHV890" s="106"/>
      <c r="EHW890" s="40"/>
      <c r="EHX890" s="106"/>
      <c r="EHY890" s="40"/>
      <c r="EHZ890" s="106"/>
      <c r="EIA890" s="40"/>
      <c r="EIB890" s="106"/>
      <c r="EIC890" s="40"/>
      <c r="EID890" s="106"/>
      <c r="EIE890" s="40"/>
      <c r="EIF890" s="106"/>
      <c r="EIG890" s="40"/>
      <c r="EIH890" s="106"/>
      <c r="EII890" s="40"/>
      <c r="EIJ890" s="106"/>
      <c r="EIK890" s="40"/>
      <c r="EIL890" s="106"/>
      <c r="EIM890" s="40"/>
      <c r="EIN890" s="106"/>
      <c r="EIO890" s="40"/>
      <c r="EIP890" s="106"/>
      <c r="EIQ890" s="40"/>
      <c r="EIR890" s="106"/>
      <c r="EIS890" s="40"/>
      <c r="EIT890" s="106"/>
      <c r="EIU890" s="40"/>
      <c r="EIV890" s="106"/>
      <c r="EIW890" s="40"/>
      <c r="EIX890" s="106"/>
      <c r="EIY890" s="40"/>
      <c r="EIZ890" s="106"/>
      <c r="EJA890" s="40"/>
      <c r="EJB890" s="106"/>
      <c r="EJC890" s="40"/>
      <c r="EJD890" s="106"/>
      <c r="EJE890" s="40"/>
      <c r="EJF890" s="106"/>
      <c r="EJG890" s="40"/>
      <c r="EJH890" s="106"/>
      <c r="EJI890" s="40"/>
      <c r="EJJ890" s="106"/>
      <c r="EJK890" s="40"/>
      <c r="EJL890" s="106"/>
      <c r="EJM890" s="40"/>
      <c r="EJN890" s="106"/>
      <c r="EJO890" s="40"/>
      <c r="EJP890" s="106"/>
      <c r="EJQ890" s="40"/>
      <c r="EJR890" s="106"/>
      <c r="EJS890" s="40"/>
      <c r="EJT890" s="106"/>
      <c r="EJU890" s="40"/>
      <c r="EJV890" s="106"/>
      <c r="EJW890" s="40"/>
      <c r="EJX890" s="106"/>
      <c r="EJY890" s="40"/>
      <c r="EJZ890" s="106"/>
      <c r="EKA890" s="40"/>
      <c r="EKB890" s="106"/>
      <c r="EKC890" s="40"/>
      <c r="EKD890" s="106"/>
      <c r="EKE890" s="40"/>
      <c r="EKF890" s="106"/>
      <c r="EKG890" s="40"/>
      <c r="EKH890" s="106"/>
      <c r="EKI890" s="40"/>
      <c r="EKJ890" s="106"/>
      <c r="EKK890" s="40"/>
      <c r="EKL890" s="106"/>
      <c r="EKM890" s="40"/>
      <c r="EKN890" s="106"/>
      <c r="EKO890" s="40"/>
      <c r="EKP890" s="106"/>
      <c r="EKQ890" s="40"/>
      <c r="EKR890" s="106"/>
      <c r="EKS890" s="40"/>
      <c r="EKT890" s="106"/>
      <c r="EKU890" s="40"/>
      <c r="EKV890" s="106"/>
      <c r="EKW890" s="40"/>
      <c r="EKX890" s="106"/>
      <c r="EKY890" s="40"/>
      <c r="EKZ890" s="106"/>
      <c r="ELA890" s="40"/>
      <c r="ELB890" s="106"/>
      <c r="ELC890" s="40"/>
      <c r="ELD890" s="106"/>
      <c r="ELE890" s="40"/>
      <c r="ELF890" s="106"/>
      <c r="ELG890" s="40"/>
      <c r="ELH890" s="106"/>
      <c r="ELI890" s="40"/>
      <c r="ELJ890" s="106"/>
      <c r="ELK890" s="40"/>
      <c r="ELL890" s="106"/>
      <c r="ELM890" s="40"/>
      <c r="ELN890" s="106"/>
      <c r="ELO890" s="40"/>
      <c r="ELP890" s="106"/>
      <c r="ELQ890" s="40"/>
      <c r="ELR890" s="106"/>
      <c r="ELS890" s="40"/>
      <c r="ELT890" s="106"/>
      <c r="ELU890" s="40"/>
      <c r="ELV890" s="106"/>
      <c r="ELW890" s="40"/>
      <c r="ELX890" s="106"/>
      <c r="ELY890" s="40"/>
      <c r="ELZ890" s="106"/>
      <c r="EMA890" s="40"/>
      <c r="EMB890" s="106"/>
      <c r="EMC890" s="40"/>
      <c r="EMD890" s="106"/>
      <c r="EME890" s="40"/>
      <c r="EMF890" s="106"/>
      <c r="EMG890" s="40"/>
      <c r="EMH890" s="106"/>
      <c r="EMI890" s="40"/>
      <c r="EMJ890" s="106"/>
      <c r="EMK890" s="40"/>
      <c r="EML890" s="106"/>
      <c r="EMM890" s="40"/>
      <c r="EMN890" s="106"/>
      <c r="EMO890" s="40"/>
      <c r="EMP890" s="106"/>
      <c r="EMQ890" s="40"/>
      <c r="EMR890" s="106"/>
      <c r="EMS890" s="40"/>
      <c r="EMT890" s="106"/>
      <c r="EMU890" s="40"/>
      <c r="EMV890" s="106"/>
      <c r="EMW890" s="40"/>
      <c r="EMX890" s="106"/>
      <c r="EMY890" s="40"/>
      <c r="EMZ890" s="106"/>
      <c r="ENA890" s="40"/>
      <c r="ENB890" s="106"/>
      <c r="ENC890" s="40"/>
      <c r="END890" s="106"/>
      <c r="ENE890" s="40"/>
      <c r="ENF890" s="106"/>
      <c r="ENG890" s="40"/>
      <c r="ENH890" s="106"/>
      <c r="ENI890" s="40"/>
      <c r="ENJ890" s="106"/>
      <c r="ENK890" s="40"/>
      <c r="ENL890" s="106"/>
      <c r="ENM890" s="40"/>
      <c r="ENN890" s="106"/>
      <c r="ENO890" s="40"/>
      <c r="ENP890" s="106"/>
      <c r="ENQ890" s="40"/>
      <c r="ENR890" s="106"/>
      <c r="ENS890" s="40"/>
      <c r="ENT890" s="106"/>
      <c r="ENU890" s="40"/>
      <c r="ENV890" s="106"/>
      <c r="ENW890" s="40"/>
      <c r="ENX890" s="106"/>
      <c r="ENY890" s="40"/>
      <c r="ENZ890" s="106"/>
      <c r="EOA890" s="40"/>
      <c r="EOB890" s="106"/>
      <c r="EOC890" s="40"/>
      <c r="EOD890" s="106"/>
      <c r="EOE890" s="40"/>
      <c r="EOF890" s="106"/>
      <c r="EOG890" s="40"/>
      <c r="EOH890" s="106"/>
      <c r="EOI890" s="40"/>
      <c r="EOJ890" s="106"/>
      <c r="EOK890" s="40"/>
      <c r="EOL890" s="106"/>
      <c r="EOM890" s="40"/>
      <c r="EON890" s="106"/>
      <c r="EOO890" s="40"/>
      <c r="EOP890" s="106"/>
      <c r="EOQ890" s="40"/>
      <c r="EOR890" s="106"/>
      <c r="EOS890" s="40"/>
      <c r="EOT890" s="106"/>
      <c r="EOU890" s="40"/>
      <c r="EOV890" s="106"/>
      <c r="EOW890" s="40"/>
      <c r="EOX890" s="106"/>
      <c r="EOY890" s="40"/>
      <c r="EOZ890" s="106"/>
      <c r="EPA890" s="40"/>
      <c r="EPB890" s="106"/>
      <c r="EPC890" s="40"/>
      <c r="EPD890" s="106"/>
      <c r="EPE890" s="40"/>
      <c r="EPF890" s="106"/>
      <c r="EPG890" s="40"/>
      <c r="EPH890" s="106"/>
      <c r="EPI890" s="40"/>
      <c r="EPJ890" s="106"/>
      <c r="EPK890" s="40"/>
      <c r="EPL890" s="106"/>
      <c r="EPM890" s="40"/>
      <c r="EPN890" s="106"/>
      <c r="EPO890" s="40"/>
      <c r="EPP890" s="106"/>
      <c r="EPQ890" s="40"/>
      <c r="EPR890" s="106"/>
      <c r="EPS890" s="40"/>
      <c r="EPT890" s="106"/>
      <c r="EPU890" s="40"/>
      <c r="EPV890" s="106"/>
      <c r="EPW890" s="40"/>
      <c r="EPX890" s="106"/>
      <c r="EPY890" s="40"/>
      <c r="EPZ890" s="106"/>
      <c r="EQA890" s="40"/>
      <c r="EQB890" s="106"/>
      <c r="EQC890" s="40"/>
      <c r="EQD890" s="106"/>
      <c r="EQE890" s="40"/>
      <c r="EQF890" s="106"/>
      <c r="EQG890" s="40"/>
      <c r="EQH890" s="106"/>
      <c r="EQI890" s="40"/>
      <c r="EQJ890" s="106"/>
      <c r="EQK890" s="40"/>
      <c r="EQL890" s="106"/>
      <c r="EQM890" s="40"/>
      <c r="EQN890" s="106"/>
      <c r="EQO890" s="40"/>
      <c r="EQP890" s="106"/>
      <c r="EQQ890" s="40"/>
      <c r="EQR890" s="106"/>
      <c r="EQS890" s="40"/>
      <c r="EQT890" s="106"/>
      <c r="EQU890" s="40"/>
      <c r="EQV890" s="106"/>
      <c r="EQW890" s="40"/>
      <c r="EQX890" s="106"/>
      <c r="EQY890" s="40"/>
      <c r="EQZ890" s="106"/>
      <c r="ERA890" s="40"/>
      <c r="ERB890" s="106"/>
      <c r="ERC890" s="40"/>
      <c r="ERD890" s="106"/>
      <c r="ERE890" s="40"/>
      <c r="ERF890" s="106"/>
      <c r="ERG890" s="40"/>
      <c r="ERH890" s="106"/>
      <c r="ERI890" s="40"/>
      <c r="ERJ890" s="106"/>
      <c r="ERK890" s="40"/>
      <c r="ERL890" s="106"/>
      <c r="ERM890" s="40"/>
      <c r="ERN890" s="106"/>
      <c r="ERO890" s="40"/>
      <c r="ERP890" s="106"/>
      <c r="ERQ890" s="40"/>
      <c r="ERR890" s="106"/>
      <c r="ERS890" s="40"/>
      <c r="ERT890" s="106"/>
      <c r="ERU890" s="40"/>
      <c r="ERV890" s="106"/>
      <c r="ERW890" s="40"/>
      <c r="ERX890" s="106"/>
      <c r="ERY890" s="40"/>
      <c r="ERZ890" s="106"/>
      <c r="ESA890" s="40"/>
      <c r="ESB890" s="106"/>
      <c r="ESC890" s="40"/>
      <c r="ESD890" s="106"/>
      <c r="ESE890" s="40"/>
      <c r="ESF890" s="106"/>
      <c r="ESG890" s="40"/>
      <c r="ESH890" s="106"/>
      <c r="ESI890" s="40"/>
      <c r="ESJ890" s="106"/>
      <c r="ESK890" s="40"/>
      <c r="ESL890" s="106"/>
      <c r="ESM890" s="40"/>
      <c r="ESN890" s="106"/>
      <c r="ESO890" s="40"/>
      <c r="ESP890" s="106"/>
      <c r="ESQ890" s="40"/>
      <c r="ESR890" s="106"/>
      <c r="ESS890" s="40"/>
      <c r="EST890" s="106"/>
      <c r="ESU890" s="40"/>
      <c r="ESV890" s="106"/>
      <c r="ESW890" s="40"/>
      <c r="ESX890" s="106"/>
      <c r="ESY890" s="40"/>
      <c r="ESZ890" s="106"/>
      <c r="ETA890" s="40"/>
      <c r="ETB890" s="106"/>
      <c r="ETC890" s="40"/>
      <c r="ETD890" s="106"/>
      <c r="ETE890" s="40"/>
      <c r="ETF890" s="106"/>
      <c r="ETG890" s="40"/>
      <c r="ETH890" s="106"/>
      <c r="ETI890" s="40"/>
      <c r="ETJ890" s="106"/>
      <c r="ETK890" s="40"/>
      <c r="ETL890" s="106"/>
      <c r="ETM890" s="40"/>
      <c r="ETN890" s="106"/>
      <c r="ETO890" s="40"/>
      <c r="ETP890" s="106"/>
      <c r="ETQ890" s="40"/>
      <c r="ETR890" s="106"/>
      <c r="ETS890" s="40"/>
      <c r="ETT890" s="106"/>
      <c r="ETU890" s="40"/>
      <c r="ETV890" s="106"/>
      <c r="ETW890" s="40"/>
      <c r="ETX890" s="106"/>
      <c r="ETY890" s="40"/>
      <c r="ETZ890" s="106"/>
      <c r="EUA890" s="40"/>
      <c r="EUB890" s="106"/>
      <c r="EUC890" s="40"/>
      <c r="EUD890" s="106"/>
      <c r="EUE890" s="40"/>
      <c r="EUF890" s="106"/>
      <c r="EUG890" s="40"/>
      <c r="EUH890" s="106"/>
      <c r="EUI890" s="40"/>
      <c r="EUJ890" s="106"/>
      <c r="EUK890" s="40"/>
      <c r="EUL890" s="106"/>
      <c r="EUM890" s="40"/>
      <c r="EUN890" s="106"/>
      <c r="EUO890" s="40"/>
      <c r="EUP890" s="106"/>
      <c r="EUQ890" s="40"/>
      <c r="EUR890" s="106"/>
      <c r="EUS890" s="40"/>
      <c r="EUT890" s="106"/>
      <c r="EUU890" s="40"/>
      <c r="EUV890" s="106"/>
      <c r="EUW890" s="40"/>
      <c r="EUX890" s="106"/>
      <c r="EUY890" s="40"/>
      <c r="EUZ890" s="106"/>
      <c r="EVA890" s="40"/>
      <c r="EVB890" s="106"/>
      <c r="EVC890" s="40"/>
      <c r="EVD890" s="106"/>
      <c r="EVE890" s="40"/>
      <c r="EVF890" s="106"/>
      <c r="EVG890" s="40"/>
      <c r="EVH890" s="106"/>
      <c r="EVI890" s="40"/>
      <c r="EVJ890" s="106"/>
      <c r="EVK890" s="40"/>
      <c r="EVL890" s="106"/>
      <c r="EVM890" s="40"/>
      <c r="EVN890" s="106"/>
      <c r="EVO890" s="40"/>
      <c r="EVP890" s="106"/>
      <c r="EVQ890" s="40"/>
      <c r="EVR890" s="106"/>
      <c r="EVS890" s="40"/>
      <c r="EVT890" s="106"/>
      <c r="EVU890" s="40"/>
      <c r="EVV890" s="106"/>
      <c r="EVW890" s="40"/>
      <c r="EVX890" s="106"/>
      <c r="EVY890" s="40"/>
      <c r="EVZ890" s="106"/>
      <c r="EWA890" s="40"/>
      <c r="EWB890" s="106"/>
      <c r="EWC890" s="40"/>
      <c r="EWD890" s="106"/>
      <c r="EWE890" s="40"/>
      <c r="EWF890" s="106"/>
      <c r="EWG890" s="40"/>
      <c r="EWH890" s="106"/>
      <c r="EWI890" s="40"/>
      <c r="EWJ890" s="106"/>
      <c r="EWK890" s="40"/>
      <c r="EWL890" s="106"/>
      <c r="EWM890" s="40"/>
      <c r="EWN890" s="106"/>
      <c r="EWO890" s="40"/>
      <c r="EWP890" s="106"/>
      <c r="EWQ890" s="40"/>
      <c r="EWR890" s="106"/>
      <c r="EWS890" s="40"/>
      <c r="EWT890" s="106"/>
      <c r="EWU890" s="40"/>
      <c r="EWV890" s="106"/>
      <c r="EWW890" s="40"/>
      <c r="EWX890" s="106"/>
      <c r="EWY890" s="40"/>
      <c r="EWZ890" s="106"/>
      <c r="EXA890" s="40"/>
      <c r="EXB890" s="106"/>
      <c r="EXC890" s="40"/>
      <c r="EXD890" s="106"/>
      <c r="EXE890" s="40"/>
      <c r="EXF890" s="106"/>
      <c r="EXG890" s="40"/>
      <c r="EXH890" s="106"/>
      <c r="EXI890" s="40"/>
      <c r="EXJ890" s="106"/>
      <c r="EXK890" s="40"/>
      <c r="EXL890" s="106"/>
      <c r="EXM890" s="40"/>
      <c r="EXN890" s="106"/>
      <c r="EXO890" s="40"/>
      <c r="EXP890" s="106"/>
      <c r="EXQ890" s="40"/>
      <c r="EXR890" s="106"/>
      <c r="EXS890" s="40"/>
      <c r="EXT890" s="106"/>
      <c r="EXU890" s="40"/>
      <c r="EXV890" s="106"/>
      <c r="EXW890" s="40"/>
      <c r="EXX890" s="106"/>
      <c r="EXY890" s="40"/>
      <c r="EXZ890" s="106"/>
      <c r="EYA890" s="40"/>
      <c r="EYB890" s="106"/>
      <c r="EYC890" s="40"/>
      <c r="EYD890" s="106"/>
      <c r="EYE890" s="40"/>
      <c r="EYF890" s="106"/>
      <c r="EYG890" s="40"/>
      <c r="EYH890" s="106"/>
      <c r="EYI890" s="40"/>
      <c r="EYJ890" s="106"/>
      <c r="EYK890" s="40"/>
      <c r="EYL890" s="106"/>
      <c r="EYM890" s="40"/>
      <c r="EYN890" s="106"/>
      <c r="EYO890" s="40"/>
      <c r="EYP890" s="106"/>
      <c r="EYQ890" s="40"/>
      <c r="EYR890" s="106"/>
      <c r="EYS890" s="40"/>
      <c r="EYT890" s="106"/>
      <c r="EYU890" s="40"/>
      <c r="EYV890" s="106"/>
      <c r="EYW890" s="40"/>
      <c r="EYX890" s="106"/>
      <c r="EYY890" s="40"/>
      <c r="EYZ890" s="106"/>
      <c r="EZA890" s="40"/>
      <c r="EZB890" s="106"/>
      <c r="EZC890" s="40"/>
      <c r="EZD890" s="106"/>
      <c r="EZE890" s="40"/>
      <c r="EZF890" s="106"/>
      <c r="EZG890" s="40"/>
      <c r="EZH890" s="106"/>
      <c r="EZI890" s="40"/>
      <c r="EZJ890" s="106"/>
      <c r="EZK890" s="40"/>
      <c r="EZL890" s="106"/>
      <c r="EZM890" s="40"/>
      <c r="EZN890" s="106"/>
      <c r="EZO890" s="40"/>
      <c r="EZP890" s="106"/>
      <c r="EZQ890" s="40"/>
      <c r="EZR890" s="106"/>
      <c r="EZS890" s="40"/>
      <c r="EZT890" s="106"/>
      <c r="EZU890" s="40"/>
      <c r="EZV890" s="106"/>
      <c r="EZW890" s="40"/>
      <c r="EZX890" s="106"/>
      <c r="EZY890" s="40"/>
      <c r="EZZ890" s="106"/>
      <c r="FAA890" s="40"/>
      <c r="FAB890" s="106"/>
      <c r="FAC890" s="40"/>
      <c r="FAD890" s="106"/>
      <c r="FAE890" s="40"/>
      <c r="FAF890" s="106"/>
      <c r="FAG890" s="40"/>
      <c r="FAH890" s="106"/>
      <c r="FAI890" s="40"/>
      <c r="FAJ890" s="106"/>
      <c r="FAK890" s="40"/>
      <c r="FAL890" s="106"/>
      <c r="FAM890" s="40"/>
      <c r="FAN890" s="106"/>
      <c r="FAO890" s="40"/>
      <c r="FAP890" s="106"/>
      <c r="FAQ890" s="40"/>
      <c r="FAR890" s="106"/>
      <c r="FAS890" s="40"/>
      <c r="FAT890" s="106"/>
      <c r="FAU890" s="40"/>
      <c r="FAV890" s="106"/>
      <c r="FAW890" s="40"/>
      <c r="FAX890" s="106"/>
      <c r="FAY890" s="40"/>
      <c r="FAZ890" s="106"/>
      <c r="FBA890" s="40"/>
      <c r="FBB890" s="106"/>
      <c r="FBC890" s="40"/>
      <c r="FBD890" s="106"/>
      <c r="FBE890" s="40"/>
      <c r="FBF890" s="106"/>
      <c r="FBG890" s="40"/>
      <c r="FBH890" s="106"/>
      <c r="FBI890" s="40"/>
      <c r="FBJ890" s="106"/>
      <c r="FBK890" s="40"/>
      <c r="FBL890" s="106"/>
      <c r="FBM890" s="40"/>
      <c r="FBN890" s="106"/>
      <c r="FBO890" s="40"/>
      <c r="FBP890" s="106"/>
      <c r="FBQ890" s="40"/>
      <c r="FBR890" s="106"/>
      <c r="FBS890" s="40"/>
      <c r="FBT890" s="106"/>
      <c r="FBU890" s="40"/>
      <c r="FBV890" s="106"/>
      <c r="FBW890" s="40"/>
      <c r="FBX890" s="106"/>
      <c r="FBY890" s="40"/>
      <c r="FBZ890" s="106"/>
      <c r="FCA890" s="40"/>
      <c r="FCB890" s="106"/>
      <c r="FCC890" s="40"/>
      <c r="FCD890" s="106"/>
      <c r="FCE890" s="40"/>
      <c r="FCF890" s="106"/>
      <c r="FCG890" s="40"/>
      <c r="FCH890" s="106"/>
      <c r="FCI890" s="40"/>
      <c r="FCJ890" s="106"/>
      <c r="FCK890" s="40"/>
      <c r="FCL890" s="106"/>
      <c r="FCM890" s="40"/>
      <c r="FCN890" s="106"/>
      <c r="FCO890" s="40"/>
      <c r="FCP890" s="106"/>
      <c r="FCQ890" s="40"/>
      <c r="FCR890" s="106"/>
      <c r="FCS890" s="40"/>
      <c r="FCT890" s="106"/>
      <c r="FCU890" s="40"/>
      <c r="FCV890" s="106"/>
      <c r="FCW890" s="40"/>
      <c r="FCX890" s="106"/>
      <c r="FCY890" s="40"/>
      <c r="FCZ890" s="106"/>
      <c r="FDA890" s="40"/>
      <c r="FDB890" s="106"/>
      <c r="FDC890" s="40"/>
      <c r="FDD890" s="106"/>
      <c r="FDE890" s="40"/>
      <c r="FDF890" s="106"/>
      <c r="FDG890" s="40"/>
      <c r="FDH890" s="106"/>
      <c r="FDI890" s="40"/>
      <c r="FDJ890" s="106"/>
      <c r="FDK890" s="40"/>
      <c r="FDL890" s="106"/>
      <c r="FDM890" s="40"/>
      <c r="FDN890" s="106"/>
      <c r="FDO890" s="40"/>
      <c r="FDP890" s="106"/>
      <c r="FDQ890" s="40"/>
      <c r="FDR890" s="106"/>
      <c r="FDS890" s="40"/>
      <c r="FDT890" s="106"/>
      <c r="FDU890" s="40"/>
      <c r="FDV890" s="106"/>
      <c r="FDW890" s="40"/>
      <c r="FDX890" s="106"/>
      <c r="FDY890" s="40"/>
      <c r="FDZ890" s="106"/>
      <c r="FEA890" s="40"/>
      <c r="FEB890" s="106"/>
      <c r="FEC890" s="40"/>
      <c r="FED890" s="106"/>
      <c r="FEE890" s="40"/>
      <c r="FEF890" s="106"/>
      <c r="FEG890" s="40"/>
      <c r="FEH890" s="106"/>
      <c r="FEI890" s="40"/>
      <c r="FEJ890" s="106"/>
      <c r="FEK890" s="40"/>
      <c r="FEL890" s="106"/>
      <c r="FEM890" s="40"/>
      <c r="FEN890" s="106"/>
      <c r="FEO890" s="40"/>
      <c r="FEP890" s="106"/>
      <c r="FEQ890" s="40"/>
      <c r="FER890" s="106"/>
      <c r="FES890" s="40"/>
      <c r="FET890" s="106"/>
      <c r="FEU890" s="40"/>
      <c r="FEV890" s="106"/>
      <c r="FEW890" s="40"/>
      <c r="FEX890" s="106"/>
      <c r="FEY890" s="40"/>
      <c r="FEZ890" s="106"/>
      <c r="FFA890" s="40"/>
      <c r="FFB890" s="106"/>
      <c r="FFC890" s="40"/>
      <c r="FFD890" s="106"/>
      <c r="FFE890" s="40"/>
      <c r="FFF890" s="106"/>
      <c r="FFG890" s="40"/>
      <c r="FFH890" s="106"/>
      <c r="FFI890" s="40"/>
      <c r="FFJ890" s="106"/>
      <c r="FFK890" s="40"/>
      <c r="FFL890" s="106"/>
      <c r="FFM890" s="40"/>
      <c r="FFN890" s="106"/>
      <c r="FFO890" s="40"/>
      <c r="FFP890" s="106"/>
      <c r="FFQ890" s="40"/>
      <c r="FFR890" s="106"/>
      <c r="FFS890" s="40"/>
      <c r="FFT890" s="106"/>
      <c r="FFU890" s="40"/>
      <c r="FFV890" s="106"/>
      <c r="FFW890" s="40"/>
      <c r="FFX890" s="106"/>
      <c r="FFY890" s="40"/>
      <c r="FFZ890" s="106"/>
      <c r="FGA890" s="40"/>
      <c r="FGB890" s="106"/>
      <c r="FGC890" s="40"/>
      <c r="FGD890" s="106"/>
      <c r="FGE890" s="40"/>
      <c r="FGF890" s="106"/>
      <c r="FGG890" s="40"/>
      <c r="FGH890" s="106"/>
      <c r="FGI890" s="40"/>
      <c r="FGJ890" s="106"/>
      <c r="FGK890" s="40"/>
      <c r="FGL890" s="106"/>
      <c r="FGM890" s="40"/>
      <c r="FGN890" s="106"/>
      <c r="FGO890" s="40"/>
      <c r="FGP890" s="106"/>
      <c r="FGQ890" s="40"/>
      <c r="FGR890" s="106"/>
      <c r="FGS890" s="40"/>
      <c r="FGT890" s="106"/>
      <c r="FGU890" s="40"/>
      <c r="FGV890" s="106"/>
      <c r="FGW890" s="40"/>
      <c r="FGX890" s="106"/>
      <c r="FGY890" s="40"/>
      <c r="FGZ890" s="106"/>
      <c r="FHA890" s="40"/>
      <c r="FHB890" s="106"/>
      <c r="FHC890" s="40"/>
      <c r="FHD890" s="106"/>
      <c r="FHE890" s="40"/>
      <c r="FHF890" s="106"/>
      <c r="FHG890" s="40"/>
      <c r="FHH890" s="106"/>
      <c r="FHI890" s="40"/>
      <c r="FHJ890" s="106"/>
      <c r="FHK890" s="40"/>
      <c r="FHL890" s="106"/>
      <c r="FHM890" s="40"/>
      <c r="FHN890" s="106"/>
      <c r="FHO890" s="40"/>
      <c r="FHP890" s="106"/>
      <c r="FHQ890" s="40"/>
      <c r="FHR890" s="106"/>
      <c r="FHS890" s="40"/>
      <c r="FHT890" s="106"/>
      <c r="FHU890" s="40"/>
      <c r="FHV890" s="106"/>
      <c r="FHW890" s="40"/>
      <c r="FHX890" s="106"/>
      <c r="FHY890" s="40"/>
      <c r="FHZ890" s="106"/>
      <c r="FIA890" s="40"/>
      <c r="FIB890" s="106"/>
      <c r="FIC890" s="40"/>
      <c r="FID890" s="106"/>
      <c r="FIE890" s="40"/>
      <c r="FIF890" s="106"/>
      <c r="FIG890" s="40"/>
      <c r="FIH890" s="106"/>
      <c r="FII890" s="40"/>
      <c r="FIJ890" s="106"/>
      <c r="FIK890" s="40"/>
      <c r="FIL890" s="106"/>
      <c r="FIM890" s="40"/>
      <c r="FIN890" s="106"/>
      <c r="FIO890" s="40"/>
      <c r="FIP890" s="106"/>
      <c r="FIQ890" s="40"/>
      <c r="FIR890" s="106"/>
      <c r="FIS890" s="40"/>
      <c r="FIT890" s="106"/>
      <c r="FIU890" s="40"/>
      <c r="FIV890" s="106"/>
      <c r="FIW890" s="40"/>
      <c r="FIX890" s="106"/>
      <c r="FIY890" s="40"/>
      <c r="FIZ890" s="106"/>
      <c r="FJA890" s="40"/>
      <c r="FJB890" s="106"/>
      <c r="FJC890" s="40"/>
      <c r="FJD890" s="106"/>
      <c r="FJE890" s="40"/>
      <c r="FJF890" s="106"/>
      <c r="FJG890" s="40"/>
      <c r="FJH890" s="106"/>
      <c r="FJI890" s="40"/>
      <c r="FJJ890" s="106"/>
      <c r="FJK890" s="40"/>
      <c r="FJL890" s="106"/>
      <c r="FJM890" s="40"/>
      <c r="FJN890" s="106"/>
      <c r="FJO890" s="40"/>
      <c r="FJP890" s="106"/>
      <c r="FJQ890" s="40"/>
      <c r="FJR890" s="106"/>
      <c r="FJS890" s="40"/>
      <c r="FJT890" s="106"/>
      <c r="FJU890" s="40"/>
      <c r="FJV890" s="106"/>
      <c r="FJW890" s="40"/>
      <c r="FJX890" s="106"/>
      <c r="FJY890" s="40"/>
      <c r="FJZ890" s="106"/>
      <c r="FKA890" s="40"/>
      <c r="FKB890" s="106"/>
      <c r="FKC890" s="40"/>
      <c r="FKD890" s="106"/>
      <c r="FKE890" s="40"/>
      <c r="FKF890" s="106"/>
      <c r="FKG890" s="40"/>
      <c r="FKH890" s="106"/>
      <c r="FKI890" s="40"/>
      <c r="FKJ890" s="106"/>
      <c r="FKK890" s="40"/>
      <c r="FKL890" s="106"/>
      <c r="FKM890" s="40"/>
      <c r="FKN890" s="106"/>
      <c r="FKO890" s="40"/>
      <c r="FKP890" s="106"/>
      <c r="FKQ890" s="40"/>
      <c r="FKR890" s="106"/>
      <c r="FKS890" s="40"/>
      <c r="FKT890" s="106"/>
      <c r="FKU890" s="40"/>
      <c r="FKV890" s="106"/>
      <c r="FKW890" s="40"/>
      <c r="FKX890" s="106"/>
      <c r="FKY890" s="40"/>
      <c r="FKZ890" s="106"/>
      <c r="FLA890" s="40"/>
      <c r="FLB890" s="106"/>
      <c r="FLC890" s="40"/>
      <c r="FLD890" s="106"/>
      <c r="FLE890" s="40"/>
      <c r="FLF890" s="106"/>
      <c r="FLG890" s="40"/>
      <c r="FLH890" s="106"/>
      <c r="FLI890" s="40"/>
      <c r="FLJ890" s="106"/>
      <c r="FLK890" s="40"/>
      <c r="FLL890" s="106"/>
      <c r="FLM890" s="40"/>
      <c r="FLN890" s="106"/>
      <c r="FLO890" s="40"/>
      <c r="FLP890" s="106"/>
      <c r="FLQ890" s="40"/>
      <c r="FLR890" s="106"/>
      <c r="FLS890" s="40"/>
      <c r="FLT890" s="106"/>
      <c r="FLU890" s="40"/>
      <c r="FLV890" s="106"/>
      <c r="FLW890" s="40"/>
      <c r="FLX890" s="106"/>
      <c r="FLY890" s="40"/>
      <c r="FLZ890" s="106"/>
      <c r="FMA890" s="40"/>
      <c r="FMB890" s="106"/>
      <c r="FMC890" s="40"/>
      <c r="FMD890" s="106"/>
      <c r="FME890" s="40"/>
      <c r="FMF890" s="106"/>
      <c r="FMG890" s="40"/>
      <c r="FMH890" s="106"/>
      <c r="FMI890" s="40"/>
      <c r="FMJ890" s="106"/>
      <c r="FMK890" s="40"/>
      <c r="FML890" s="106"/>
      <c r="FMM890" s="40"/>
      <c r="FMN890" s="106"/>
      <c r="FMO890" s="40"/>
      <c r="FMP890" s="106"/>
      <c r="FMQ890" s="40"/>
      <c r="FMR890" s="106"/>
      <c r="FMS890" s="40"/>
      <c r="FMT890" s="106"/>
      <c r="FMU890" s="40"/>
      <c r="FMV890" s="106"/>
      <c r="FMW890" s="40"/>
      <c r="FMX890" s="106"/>
      <c r="FMY890" s="40"/>
      <c r="FMZ890" s="106"/>
      <c r="FNA890" s="40"/>
      <c r="FNB890" s="106"/>
      <c r="FNC890" s="40"/>
      <c r="FND890" s="106"/>
      <c r="FNE890" s="40"/>
      <c r="FNF890" s="106"/>
      <c r="FNG890" s="40"/>
      <c r="FNH890" s="106"/>
      <c r="FNI890" s="40"/>
      <c r="FNJ890" s="106"/>
      <c r="FNK890" s="40"/>
      <c r="FNL890" s="106"/>
      <c r="FNM890" s="40"/>
      <c r="FNN890" s="106"/>
      <c r="FNO890" s="40"/>
      <c r="FNP890" s="106"/>
      <c r="FNQ890" s="40"/>
      <c r="FNR890" s="106"/>
      <c r="FNS890" s="40"/>
      <c r="FNT890" s="106"/>
      <c r="FNU890" s="40"/>
      <c r="FNV890" s="106"/>
      <c r="FNW890" s="40"/>
      <c r="FNX890" s="106"/>
      <c r="FNY890" s="40"/>
      <c r="FNZ890" s="106"/>
      <c r="FOA890" s="40"/>
      <c r="FOB890" s="106"/>
      <c r="FOC890" s="40"/>
      <c r="FOD890" s="106"/>
      <c r="FOE890" s="40"/>
      <c r="FOF890" s="106"/>
      <c r="FOG890" s="40"/>
      <c r="FOH890" s="106"/>
      <c r="FOI890" s="40"/>
      <c r="FOJ890" s="106"/>
      <c r="FOK890" s="40"/>
      <c r="FOL890" s="106"/>
      <c r="FOM890" s="40"/>
      <c r="FON890" s="106"/>
      <c r="FOO890" s="40"/>
      <c r="FOP890" s="106"/>
      <c r="FOQ890" s="40"/>
      <c r="FOR890" s="106"/>
      <c r="FOS890" s="40"/>
      <c r="FOT890" s="106"/>
      <c r="FOU890" s="40"/>
      <c r="FOV890" s="106"/>
      <c r="FOW890" s="40"/>
      <c r="FOX890" s="106"/>
      <c r="FOY890" s="40"/>
      <c r="FOZ890" s="106"/>
      <c r="FPA890" s="40"/>
      <c r="FPB890" s="106"/>
      <c r="FPC890" s="40"/>
      <c r="FPD890" s="106"/>
      <c r="FPE890" s="40"/>
      <c r="FPF890" s="106"/>
      <c r="FPG890" s="40"/>
      <c r="FPH890" s="106"/>
      <c r="FPI890" s="40"/>
      <c r="FPJ890" s="106"/>
      <c r="FPK890" s="40"/>
      <c r="FPL890" s="106"/>
      <c r="FPM890" s="40"/>
      <c r="FPN890" s="106"/>
      <c r="FPO890" s="40"/>
      <c r="FPP890" s="106"/>
      <c r="FPQ890" s="40"/>
      <c r="FPR890" s="106"/>
      <c r="FPS890" s="40"/>
      <c r="FPT890" s="106"/>
      <c r="FPU890" s="40"/>
      <c r="FPV890" s="106"/>
      <c r="FPW890" s="40"/>
      <c r="FPX890" s="106"/>
      <c r="FPY890" s="40"/>
      <c r="FPZ890" s="106"/>
      <c r="FQA890" s="40"/>
      <c r="FQB890" s="106"/>
      <c r="FQC890" s="40"/>
      <c r="FQD890" s="106"/>
      <c r="FQE890" s="40"/>
      <c r="FQF890" s="106"/>
      <c r="FQG890" s="40"/>
      <c r="FQH890" s="106"/>
      <c r="FQI890" s="40"/>
      <c r="FQJ890" s="106"/>
      <c r="FQK890" s="40"/>
      <c r="FQL890" s="106"/>
      <c r="FQM890" s="40"/>
      <c r="FQN890" s="106"/>
      <c r="FQO890" s="40"/>
      <c r="FQP890" s="106"/>
      <c r="FQQ890" s="40"/>
      <c r="FQR890" s="106"/>
      <c r="FQS890" s="40"/>
      <c r="FQT890" s="106"/>
      <c r="FQU890" s="40"/>
      <c r="FQV890" s="106"/>
      <c r="FQW890" s="40"/>
      <c r="FQX890" s="106"/>
      <c r="FQY890" s="40"/>
      <c r="FQZ890" s="106"/>
      <c r="FRA890" s="40"/>
      <c r="FRB890" s="106"/>
      <c r="FRC890" s="40"/>
      <c r="FRD890" s="106"/>
      <c r="FRE890" s="40"/>
      <c r="FRF890" s="106"/>
      <c r="FRG890" s="40"/>
      <c r="FRH890" s="106"/>
      <c r="FRI890" s="40"/>
      <c r="FRJ890" s="106"/>
      <c r="FRK890" s="40"/>
      <c r="FRL890" s="106"/>
      <c r="FRM890" s="40"/>
      <c r="FRN890" s="106"/>
      <c r="FRO890" s="40"/>
      <c r="FRP890" s="106"/>
      <c r="FRQ890" s="40"/>
      <c r="FRR890" s="106"/>
      <c r="FRS890" s="40"/>
      <c r="FRT890" s="106"/>
      <c r="FRU890" s="40"/>
      <c r="FRV890" s="106"/>
      <c r="FRW890" s="40"/>
      <c r="FRX890" s="106"/>
      <c r="FRY890" s="40"/>
      <c r="FRZ890" s="106"/>
      <c r="FSA890" s="40"/>
      <c r="FSB890" s="106"/>
      <c r="FSC890" s="40"/>
      <c r="FSD890" s="106"/>
      <c r="FSE890" s="40"/>
      <c r="FSF890" s="106"/>
      <c r="FSG890" s="40"/>
      <c r="FSH890" s="106"/>
      <c r="FSI890" s="40"/>
      <c r="FSJ890" s="106"/>
      <c r="FSK890" s="40"/>
      <c r="FSL890" s="106"/>
      <c r="FSM890" s="40"/>
      <c r="FSN890" s="106"/>
      <c r="FSO890" s="40"/>
      <c r="FSP890" s="106"/>
      <c r="FSQ890" s="40"/>
      <c r="FSR890" s="106"/>
      <c r="FSS890" s="40"/>
      <c r="FST890" s="106"/>
      <c r="FSU890" s="40"/>
      <c r="FSV890" s="106"/>
      <c r="FSW890" s="40"/>
      <c r="FSX890" s="106"/>
      <c r="FSY890" s="40"/>
      <c r="FSZ890" s="106"/>
      <c r="FTA890" s="40"/>
      <c r="FTB890" s="106"/>
      <c r="FTC890" s="40"/>
      <c r="FTD890" s="106"/>
      <c r="FTE890" s="40"/>
      <c r="FTF890" s="106"/>
      <c r="FTG890" s="40"/>
      <c r="FTH890" s="106"/>
      <c r="FTI890" s="40"/>
      <c r="FTJ890" s="106"/>
      <c r="FTK890" s="40"/>
      <c r="FTL890" s="106"/>
      <c r="FTM890" s="40"/>
      <c r="FTN890" s="106"/>
      <c r="FTO890" s="40"/>
      <c r="FTP890" s="106"/>
      <c r="FTQ890" s="40"/>
      <c r="FTR890" s="106"/>
      <c r="FTS890" s="40"/>
      <c r="FTT890" s="106"/>
      <c r="FTU890" s="40"/>
      <c r="FTV890" s="106"/>
      <c r="FTW890" s="40"/>
      <c r="FTX890" s="106"/>
      <c r="FTY890" s="40"/>
      <c r="FTZ890" s="106"/>
      <c r="FUA890" s="40"/>
      <c r="FUB890" s="106"/>
      <c r="FUC890" s="40"/>
      <c r="FUD890" s="106"/>
      <c r="FUE890" s="40"/>
      <c r="FUF890" s="106"/>
      <c r="FUG890" s="40"/>
      <c r="FUH890" s="106"/>
      <c r="FUI890" s="40"/>
      <c r="FUJ890" s="106"/>
      <c r="FUK890" s="40"/>
      <c r="FUL890" s="106"/>
      <c r="FUM890" s="40"/>
      <c r="FUN890" s="106"/>
      <c r="FUO890" s="40"/>
      <c r="FUP890" s="106"/>
      <c r="FUQ890" s="40"/>
      <c r="FUR890" s="106"/>
      <c r="FUS890" s="40"/>
      <c r="FUT890" s="106"/>
      <c r="FUU890" s="40"/>
      <c r="FUV890" s="106"/>
      <c r="FUW890" s="40"/>
      <c r="FUX890" s="106"/>
      <c r="FUY890" s="40"/>
      <c r="FUZ890" s="106"/>
      <c r="FVA890" s="40"/>
      <c r="FVB890" s="106"/>
      <c r="FVC890" s="40"/>
      <c r="FVD890" s="106"/>
      <c r="FVE890" s="40"/>
      <c r="FVF890" s="106"/>
      <c r="FVG890" s="40"/>
      <c r="FVH890" s="106"/>
      <c r="FVI890" s="40"/>
      <c r="FVJ890" s="106"/>
      <c r="FVK890" s="40"/>
      <c r="FVL890" s="106"/>
      <c r="FVM890" s="40"/>
      <c r="FVN890" s="106"/>
      <c r="FVO890" s="40"/>
      <c r="FVP890" s="106"/>
      <c r="FVQ890" s="40"/>
      <c r="FVR890" s="106"/>
      <c r="FVS890" s="40"/>
      <c r="FVT890" s="106"/>
      <c r="FVU890" s="40"/>
      <c r="FVV890" s="106"/>
      <c r="FVW890" s="40"/>
      <c r="FVX890" s="106"/>
      <c r="FVY890" s="40"/>
      <c r="FVZ890" s="106"/>
      <c r="FWA890" s="40"/>
      <c r="FWB890" s="106"/>
      <c r="FWC890" s="40"/>
      <c r="FWD890" s="106"/>
      <c r="FWE890" s="40"/>
      <c r="FWF890" s="106"/>
      <c r="FWG890" s="40"/>
      <c r="FWH890" s="106"/>
      <c r="FWI890" s="40"/>
      <c r="FWJ890" s="106"/>
      <c r="FWK890" s="40"/>
      <c r="FWL890" s="106"/>
      <c r="FWM890" s="40"/>
      <c r="FWN890" s="106"/>
      <c r="FWO890" s="40"/>
      <c r="FWP890" s="106"/>
      <c r="FWQ890" s="40"/>
      <c r="FWR890" s="106"/>
      <c r="FWS890" s="40"/>
      <c r="FWT890" s="106"/>
      <c r="FWU890" s="40"/>
      <c r="FWV890" s="106"/>
      <c r="FWW890" s="40"/>
      <c r="FWX890" s="106"/>
      <c r="FWY890" s="40"/>
      <c r="FWZ890" s="106"/>
      <c r="FXA890" s="40"/>
      <c r="FXB890" s="106"/>
      <c r="FXC890" s="40"/>
      <c r="FXD890" s="106"/>
      <c r="FXE890" s="40"/>
      <c r="FXF890" s="106"/>
      <c r="FXG890" s="40"/>
      <c r="FXH890" s="106"/>
      <c r="FXI890" s="40"/>
      <c r="FXJ890" s="106"/>
      <c r="FXK890" s="40"/>
      <c r="FXL890" s="106"/>
      <c r="FXM890" s="40"/>
      <c r="FXN890" s="106"/>
      <c r="FXO890" s="40"/>
      <c r="FXP890" s="106"/>
      <c r="FXQ890" s="40"/>
      <c r="FXR890" s="106"/>
      <c r="FXS890" s="40"/>
      <c r="FXT890" s="106"/>
      <c r="FXU890" s="40"/>
      <c r="FXV890" s="106"/>
      <c r="FXW890" s="40"/>
      <c r="FXX890" s="106"/>
      <c r="FXY890" s="40"/>
      <c r="FXZ890" s="106"/>
      <c r="FYA890" s="40"/>
      <c r="FYB890" s="106"/>
      <c r="FYC890" s="40"/>
      <c r="FYD890" s="106"/>
      <c r="FYE890" s="40"/>
      <c r="FYF890" s="106"/>
      <c r="FYG890" s="40"/>
      <c r="FYH890" s="106"/>
      <c r="FYI890" s="40"/>
      <c r="FYJ890" s="106"/>
      <c r="FYK890" s="40"/>
      <c r="FYL890" s="106"/>
      <c r="FYM890" s="40"/>
      <c r="FYN890" s="106"/>
      <c r="FYO890" s="40"/>
      <c r="FYP890" s="106"/>
      <c r="FYQ890" s="40"/>
      <c r="FYR890" s="106"/>
      <c r="FYS890" s="40"/>
      <c r="FYT890" s="106"/>
      <c r="FYU890" s="40"/>
      <c r="FYV890" s="106"/>
      <c r="FYW890" s="40"/>
      <c r="FYX890" s="106"/>
      <c r="FYY890" s="40"/>
      <c r="FYZ890" s="106"/>
      <c r="FZA890" s="40"/>
      <c r="FZB890" s="106"/>
      <c r="FZC890" s="40"/>
      <c r="FZD890" s="106"/>
      <c r="FZE890" s="40"/>
      <c r="FZF890" s="106"/>
      <c r="FZG890" s="40"/>
      <c r="FZH890" s="106"/>
      <c r="FZI890" s="40"/>
      <c r="FZJ890" s="106"/>
      <c r="FZK890" s="40"/>
      <c r="FZL890" s="106"/>
      <c r="FZM890" s="40"/>
      <c r="FZN890" s="106"/>
      <c r="FZO890" s="40"/>
      <c r="FZP890" s="106"/>
      <c r="FZQ890" s="40"/>
      <c r="FZR890" s="106"/>
      <c r="FZS890" s="40"/>
      <c r="FZT890" s="106"/>
      <c r="FZU890" s="40"/>
      <c r="FZV890" s="106"/>
      <c r="FZW890" s="40"/>
      <c r="FZX890" s="106"/>
      <c r="FZY890" s="40"/>
      <c r="FZZ890" s="106"/>
      <c r="GAA890" s="40"/>
      <c r="GAB890" s="106"/>
      <c r="GAC890" s="40"/>
      <c r="GAD890" s="106"/>
      <c r="GAE890" s="40"/>
      <c r="GAF890" s="106"/>
      <c r="GAG890" s="40"/>
      <c r="GAH890" s="106"/>
      <c r="GAI890" s="40"/>
      <c r="GAJ890" s="106"/>
      <c r="GAK890" s="40"/>
      <c r="GAL890" s="106"/>
      <c r="GAM890" s="40"/>
      <c r="GAN890" s="106"/>
      <c r="GAO890" s="40"/>
      <c r="GAP890" s="106"/>
      <c r="GAQ890" s="40"/>
      <c r="GAR890" s="106"/>
      <c r="GAS890" s="40"/>
      <c r="GAT890" s="106"/>
      <c r="GAU890" s="40"/>
      <c r="GAV890" s="106"/>
      <c r="GAW890" s="40"/>
      <c r="GAX890" s="106"/>
      <c r="GAY890" s="40"/>
      <c r="GAZ890" s="106"/>
      <c r="GBA890" s="40"/>
      <c r="GBB890" s="106"/>
      <c r="GBC890" s="40"/>
      <c r="GBD890" s="106"/>
      <c r="GBE890" s="40"/>
      <c r="GBF890" s="106"/>
      <c r="GBG890" s="40"/>
      <c r="GBH890" s="106"/>
      <c r="GBI890" s="40"/>
      <c r="GBJ890" s="106"/>
      <c r="GBK890" s="40"/>
      <c r="GBL890" s="106"/>
      <c r="GBM890" s="40"/>
      <c r="GBN890" s="106"/>
      <c r="GBO890" s="40"/>
      <c r="GBP890" s="106"/>
      <c r="GBQ890" s="40"/>
      <c r="GBR890" s="106"/>
      <c r="GBS890" s="40"/>
      <c r="GBT890" s="106"/>
      <c r="GBU890" s="40"/>
      <c r="GBV890" s="106"/>
      <c r="GBW890" s="40"/>
      <c r="GBX890" s="106"/>
      <c r="GBY890" s="40"/>
      <c r="GBZ890" s="106"/>
      <c r="GCA890" s="40"/>
      <c r="GCB890" s="106"/>
      <c r="GCC890" s="40"/>
      <c r="GCD890" s="106"/>
      <c r="GCE890" s="40"/>
      <c r="GCF890" s="106"/>
      <c r="GCG890" s="40"/>
      <c r="GCH890" s="106"/>
      <c r="GCI890" s="40"/>
      <c r="GCJ890" s="106"/>
      <c r="GCK890" s="40"/>
      <c r="GCL890" s="106"/>
      <c r="GCM890" s="40"/>
      <c r="GCN890" s="106"/>
      <c r="GCO890" s="40"/>
      <c r="GCP890" s="106"/>
      <c r="GCQ890" s="40"/>
      <c r="GCR890" s="106"/>
      <c r="GCS890" s="40"/>
      <c r="GCT890" s="106"/>
      <c r="GCU890" s="40"/>
      <c r="GCV890" s="106"/>
      <c r="GCW890" s="40"/>
      <c r="GCX890" s="106"/>
      <c r="GCY890" s="40"/>
      <c r="GCZ890" s="106"/>
      <c r="GDA890" s="40"/>
      <c r="GDB890" s="106"/>
      <c r="GDC890" s="40"/>
      <c r="GDD890" s="106"/>
      <c r="GDE890" s="40"/>
      <c r="GDF890" s="106"/>
      <c r="GDG890" s="40"/>
      <c r="GDH890" s="106"/>
      <c r="GDI890" s="40"/>
      <c r="GDJ890" s="106"/>
      <c r="GDK890" s="40"/>
      <c r="GDL890" s="106"/>
      <c r="GDM890" s="40"/>
      <c r="GDN890" s="106"/>
      <c r="GDO890" s="40"/>
      <c r="GDP890" s="106"/>
      <c r="GDQ890" s="40"/>
      <c r="GDR890" s="106"/>
      <c r="GDS890" s="40"/>
      <c r="GDT890" s="106"/>
      <c r="GDU890" s="40"/>
      <c r="GDV890" s="106"/>
      <c r="GDW890" s="40"/>
      <c r="GDX890" s="106"/>
      <c r="GDY890" s="40"/>
      <c r="GDZ890" s="106"/>
      <c r="GEA890" s="40"/>
      <c r="GEB890" s="106"/>
      <c r="GEC890" s="40"/>
      <c r="GED890" s="106"/>
      <c r="GEE890" s="40"/>
      <c r="GEF890" s="106"/>
      <c r="GEG890" s="40"/>
      <c r="GEH890" s="106"/>
      <c r="GEI890" s="40"/>
      <c r="GEJ890" s="106"/>
      <c r="GEK890" s="40"/>
      <c r="GEL890" s="106"/>
      <c r="GEM890" s="40"/>
      <c r="GEN890" s="106"/>
      <c r="GEO890" s="40"/>
      <c r="GEP890" s="106"/>
      <c r="GEQ890" s="40"/>
      <c r="GER890" s="106"/>
      <c r="GES890" s="40"/>
      <c r="GET890" s="106"/>
      <c r="GEU890" s="40"/>
      <c r="GEV890" s="106"/>
      <c r="GEW890" s="40"/>
      <c r="GEX890" s="106"/>
      <c r="GEY890" s="40"/>
      <c r="GEZ890" s="106"/>
      <c r="GFA890" s="40"/>
      <c r="GFB890" s="106"/>
      <c r="GFC890" s="40"/>
      <c r="GFD890" s="106"/>
      <c r="GFE890" s="40"/>
      <c r="GFF890" s="106"/>
      <c r="GFG890" s="40"/>
      <c r="GFH890" s="106"/>
      <c r="GFI890" s="40"/>
      <c r="GFJ890" s="106"/>
      <c r="GFK890" s="40"/>
      <c r="GFL890" s="106"/>
      <c r="GFM890" s="40"/>
      <c r="GFN890" s="106"/>
      <c r="GFO890" s="40"/>
      <c r="GFP890" s="106"/>
      <c r="GFQ890" s="40"/>
      <c r="GFR890" s="106"/>
      <c r="GFS890" s="40"/>
      <c r="GFT890" s="106"/>
      <c r="GFU890" s="40"/>
      <c r="GFV890" s="106"/>
      <c r="GFW890" s="40"/>
      <c r="GFX890" s="106"/>
      <c r="GFY890" s="40"/>
      <c r="GFZ890" s="106"/>
      <c r="GGA890" s="40"/>
      <c r="GGB890" s="106"/>
      <c r="GGC890" s="40"/>
      <c r="GGD890" s="106"/>
      <c r="GGE890" s="40"/>
      <c r="GGF890" s="106"/>
      <c r="GGG890" s="40"/>
      <c r="GGH890" s="106"/>
      <c r="GGI890" s="40"/>
      <c r="GGJ890" s="106"/>
      <c r="GGK890" s="40"/>
      <c r="GGL890" s="106"/>
      <c r="GGM890" s="40"/>
      <c r="GGN890" s="106"/>
      <c r="GGO890" s="40"/>
      <c r="GGP890" s="106"/>
      <c r="GGQ890" s="40"/>
      <c r="GGR890" s="106"/>
      <c r="GGS890" s="40"/>
      <c r="GGT890" s="106"/>
      <c r="GGU890" s="40"/>
      <c r="GGV890" s="106"/>
      <c r="GGW890" s="40"/>
      <c r="GGX890" s="106"/>
      <c r="GGY890" s="40"/>
      <c r="GGZ890" s="106"/>
      <c r="GHA890" s="40"/>
      <c r="GHB890" s="106"/>
      <c r="GHC890" s="40"/>
      <c r="GHD890" s="106"/>
      <c r="GHE890" s="40"/>
      <c r="GHF890" s="106"/>
      <c r="GHG890" s="40"/>
      <c r="GHH890" s="106"/>
      <c r="GHI890" s="40"/>
      <c r="GHJ890" s="106"/>
      <c r="GHK890" s="40"/>
      <c r="GHL890" s="106"/>
      <c r="GHM890" s="40"/>
      <c r="GHN890" s="106"/>
      <c r="GHO890" s="40"/>
      <c r="GHP890" s="106"/>
      <c r="GHQ890" s="40"/>
      <c r="GHR890" s="106"/>
      <c r="GHS890" s="40"/>
      <c r="GHT890" s="106"/>
      <c r="GHU890" s="40"/>
      <c r="GHV890" s="106"/>
      <c r="GHW890" s="40"/>
      <c r="GHX890" s="106"/>
      <c r="GHY890" s="40"/>
      <c r="GHZ890" s="106"/>
      <c r="GIA890" s="40"/>
      <c r="GIB890" s="106"/>
      <c r="GIC890" s="40"/>
      <c r="GID890" s="106"/>
      <c r="GIE890" s="40"/>
      <c r="GIF890" s="106"/>
      <c r="GIG890" s="40"/>
      <c r="GIH890" s="106"/>
      <c r="GII890" s="40"/>
      <c r="GIJ890" s="106"/>
      <c r="GIK890" s="40"/>
      <c r="GIL890" s="106"/>
      <c r="GIM890" s="40"/>
      <c r="GIN890" s="106"/>
      <c r="GIO890" s="40"/>
      <c r="GIP890" s="106"/>
      <c r="GIQ890" s="40"/>
      <c r="GIR890" s="106"/>
      <c r="GIS890" s="40"/>
      <c r="GIT890" s="106"/>
      <c r="GIU890" s="40"/>
      <c r="GIV890" s="106"/>
      <c r="GIW890" s="40"/>
      <c r="GIX890" s="106"/>
      <c r="GIY890" s="40"/>
      <c r="GIZ890" s="106"/>
      <c r="GJA890" s="40"/>
      <c r="GJB890" s="106"/>
      <c r="GJC890" s="40"/>
      <c r="GJD890" s="106"/>
      <c r="GJE890" s="40"/>
      <c r="GJF890" s="106"/>
      <c r="GJG890" s="40"/>
      <c r="GJH890" s="106"/>
      <c r="GJI890" s="40"/>
      <c r="GJJ890" s="106"/>
      <c r="GJK890" s="40"/>
      <c r="GJL890" s="106"/>
      <c r="GJM890" s="40"/>
      <c r="GJN890" s="106"/>
      <c r="GJO890" s="40"/>
      <c r="GJP890" s="106"/>
      <c r="GJQ890" s="40"/>
      <c r="GJR890" s="106"/>
      <c r="GJS890" s="40"/>
      <c r="GJT890" s="106"/>
      <c r="GJU890" s="40"/>
      <c r="GJV890" s="106"/>
      <c r="GJW890" s="40"/>
      <c r="GJX890" s="106"/>
      <c r="GJY890" s="40"/>
      <c r="GJZ890" s="106"/>
      <c r="GKA890" s="40"/>
      <c r="GKB890" s="106"/>
      <c r="GKC890" s="40"/>
      <c r="GKD890" s="106"/>
      <c r="GKE890" s="40"/>
      <c r="GKF890" s="106"/>
      <c r="GKG890" s="40"/>
      <c r="GKH890" s="106"/>
      <c r="GKI890" s="40"/>
      <c r="GKJ890" s="106"/>
      <c r="GKK890" s="40"/>
      <c r="GKL890" s="106"/>
      <c r="GKM890" s="40"/>
      <c r="GKN890" s="106"/>
      <c r="GKO890" s="40"/>
      <c r="GKP890" s="106"/>
      <c r="GKQ890" s="40"/>
      <c r="GKR890" s="106"/>
      <c r="GKS890" s="40"/>
      <c r="GKT890" s="106"/>
      <c r="GKU890" s="40"/>
      <c r="GKV890" s="106"/>
      <c r="GKW890" s="40"/>
      <c r="GKX890" s="106"/>
      <c r="GKY890" s="40"/>
      <c r="GKZ890" s="106"/>
      <c r="GLA890" s="40"/>
      <c r="GLB890" s="106"/>
      <c r="GLC890" s="40"/>
      <c r="GLD890" s="106"/>
      <c r="GLE890" s="40"/>
      <c r="GLF890" s="106"/>
      <c r="GLG890" s="40"/>
      <c r="GLH890" s="106"/>
      <c r="GLI890" s="40"/>
      <c r="GLJ890" s="106"/>
      <c r="GLK890" s="40"/>
      <c r="GLL890" s="106"/>
      <c r="GLM890" s="40"/>
      <c r="GLN890" s="106"/>
      <c r="GLO890" s="40"/>
      <c r="GLP890" s="106"/>
      <c r="GLQ890" s="40"/>
      <c r="GLR890" s="106"/>
      <c r="GLS890" s="40"/>
      <c r="GLT890" s="106"/>
      <c r="GLU890" s="40"/>
      <c r="GLV890" s="106"/>
      <c r="GLW890" s="40"/>
      <c r="GLX890" s="106"/>
      <c r="GLY890" s="40"/>
      <c r="GLZ890" s="106"/>
      <c r="GMA890" s="40"/>
      <c r="GMB890" s="106"/>
      <c r="GMC890" s="40"/>
      <c r="GMD890" s="106"/>
      <c r="GME890" s="40"/>
      <c r="GMF890" s="106"/>
      <c r="GMG890" s="40"/>
      <c r="GMH890" s="106"/>
      <c r="GMI890" s="40"/>
      <c r="GMJ890" s="106"/>
      <c r="GMK890" s="40"/>
      <c r="GML890" s="106"/>
      <c r="GMM890" s="40"/>
      <c r="GMN890" s="106"/>
      <c r="GMO890" s="40"/>
      <c r="GMP890" s="106"/>
      <c r="GMQ890" s="40"/>
      <c r="GMR890" s="106"/>
      <c r="GMS890" s="40"/>
      <c r="GMT890" s="106"/>
      <c r="GMU890" s="40"/>
      <c r="GMV890" s="106"/>
      <c r="GMW890" s="40"/>
      <c r="GMX890" s="106"/>
      <c r="GMY890" s="40"/>
      <c r="GMZ890" s="106"/>
      <c r="GNA890" s="40"/>
      <c r="GNB890" s="106"/>
      <c r="GNC890" s="40"/>
      <c r="GND890" s="106"/>
      <c r="GNE890" s="40"/>
      <c r="GNF890" s="106"/>
      <c r="GNG890" s="40"/>
      <c r="GNH890" s="106"/>
      <c r="GNI890" s="40"/>
      <c r="GNJ890" s="106"/>
      <c r="GNK890" s="40"/>
      <c r="GNL890" s="106"/>
      <c r="GNM890" s="40"/>
      <c r="GNN890" s="106"/>
      <c r="GNO890" s="40"/>
      <c r="GNP890" s="106"/>
      <c r="GNQ890" s="40"/>
      <c r="GNR890" s="106"/>
      <c r="GNS890" s="40"/>
      <c r="GNT890" s="106"/>
      <c r="GNU890" s="40"/>
      <c r="GNV890" s="106"/>
      <c r="GNW890" s="40"/>
      <c r="GNX890" s="106"/>
      <c r="GNY890" s="40"/>
      <c r="GNZ890" s="106"/>
      <c r="GOA890" s="40"/>
      <c r="GOB890" s="106"/>
      <c r="GOC890" s="40"/>
      <c r="GOD890" s="106"/>
      <c r="GOE890" s="40"/>
      <c r="GOF890" s="106"/>
      <c r="GOG890" s="40"/>
      <c r="GOH890" s="106"/>
      <c r="GOI890" s="40"/>
      <c r="GOJ890" s="106"/>
      <c r="GOK890" s="40"/>
      <c r="GOL890" s="106"/>
      <c r="GOM890" s="40"/>
      <c r="GON890" s="106"/>
      <c r="GOO890" s="40"/>
      <c r="GOP890" s="106"/>
      <c r="GOQ890" s="40"/>
      <c r="GOR890" s="106"/>
      <c r="GOS890" s="40"/>
      <c r="GOT890" s="106"/>
      <c r="GOU890" s="40"/>
      <c r="GOV890" s="106"/>
      <c r="GOW890" s="40"/>
      <c r="GOX890" s="106"/>
      <c r="GOY890" s="40"/>
      <c r="GOZ890" s="106"/>
      <c r="GPA890" s="40"/>
      <c r="GPB890" s="106"/>
      <c r="GPC890" s="40"/>
      <c r="GPD890" s="106"/>
      <c r="GPE890" s="40"/>
      <c r="GPF890" s="106"/>
      <c r="GPG890" s="40"/>
      <c r="GPH890" s="106"/>
      <c r="GPI890" s="40"/>
      <c r="GPJ890" s="106"/>
      <c r="GPK890" s="40"/>
      <c r="GPL890" s="106"/>
      <c r="GPM890" s="40"/>
      <c r="GPN890" s="106"/>
      <c r="GPO890" s="40"/>
      <c r="GPP890" s="106"/>
      <c r="GPQ890" s="40"/>
      <c r="GPR890" s="106"/>
      <c r="GPS890" s="40"/>
      <c r="GPT890" s="106"/>
      <c r="GPU890" s="40"/>
      <c r="GPV890" s="106"/>
      <c r="GPW890" s="40"/>
      <c r="GPX890" s="106"/>
      <c r="GPY890" s="40"/>
      <c r="GPZ890" s="106"/>
      <c r="GQA890" s="40"/>
      <c r="GQB890" s="106"/>
      <c r="GQC890" s="40"/>
      <c r="GQD890" s="106"/>
      <c r="GQE890" s="40"/>
      <c r="GQF890" s="106"/>
      <c r="GQG890" s="40"/>
      <c r="GQH890" s="106"/>
      <c r="GQI890" s="40"/>
      <c r="GQJ890" s="106"/>
      <c r="GQK890" s="40"/>
      <c r="GQL890" s="106"/>
      <c r="GQM890" s="40"/>
      <c r="GQN890" s="106"/>
      <c r="GQO890" s="40"/>
      <c r="GQP890" s="106"/>
      <c r="GQQ890" s="40"/>
      <c r="GQR890" s="106"/>
      <c r="GQS890" s="40"/>
      <c r="GQT890" s="106"/>
      <c r="GQU890" s="40"/>
      <c r="GQV890" s="106"/>
      <c r="GQW890" s="40"/>
      <c r="GQX890" s="106"/>
      <c r="GQY890" s="40"/>
      <c r="GQZ890" s="106"/>
      <c r="GRA890" s="40"/>
      <c r="GRB890" s="106"/>
      <c r="GRC890" s="40"/>
      <c r="GRD890" s="106"/>
      <c r="GRE890" s="40"/>
      <c r="GRF890" s="106"/>
      <c r="GRG890" s="40"/>
      <c r="GRH890" s="106"/>
      <c r="GRI890" s="40"/>
      <c r="GRJ890" s="106"/>
      <c r="GRK890" s="40"/>
      <c r="GRL890" s="106"/>
      <c r="GRM890" s="40"/>
      <c r="GRN890" s="106"/>
      <c r="GRO890" s="40"/>
      <c r="GRP890" s="106"/>
      <c r="GRQ890" s="40"/>
      <c r="GRR890" s="106"/>
      <c r="GRS890" s="40"/>
      <c r="GRT890" s="106"/>
      <c r="GRU890" s="40"/>
      <c r="GRV890" s="106"/>
      <c r="GRW890" s="40"/>
      <c r="GRX890" s="106"/>
      <c r="GRY890" s="40"/>
      <c r="GRZ890" s="106"/>
      <c r="GSA890" s="40"/>
      <c r="GSB890" s="106"/>
      <c r="GSC890" s="40"/>
      <c r="GSD890" s="106"/>
      <c r="GSE890" s="40"/>
      <c r="GSF890" s="106"/>
      <c r="GSG890" s="40"/>
      <c r="GSH890" s="106"/>
      <c r="GSI890" s="40"/>
      <c r="GSJ890" s="106"/>
      <c r="GSK890" s="40"/>
      <c r="GSL890" s="106"/>
      <c r="GSM890" s="40"/>
      <c r="GSN890" s="106"/>
      <c r="GSO890" s="40"/>
      <c r="GSP890" s="106"/>
      <c r="GSQ890" s="40"/>
      <c r="GSR890" s="106"/>
      <c r="GSS890" s="40"/>
      <c r="GST890" s="106"/>
      <c r="GSU890" s="40"/>
      <c r="GSV890" s="106"/>
      <c r="GSW890" s="40"/>
      <c r="GSX890" s="106"/>
      <c r="GSY890" s="40"/>
      <c r="GSZ890" s="106"/>
      <c r="GTA890" s="40"/>
      <c r="GTB890" s="106"/>
      <c r="GTC890" s="40"/>
      <c r="GTD890" s="106"/>
      <c r="GTE890" s="40"/>
      <c r="GTF890" s="106"/>
      <c r="GTG890" s="40"/>
      <c r="GTH890" s="106"/>
      <c r="GTI890" s="40"/>
      <c r="GTJ890" s="106"/>
      <c r="GTK890" s="40"/>
      <c r="GTL890" s="106"/>
      <c r="GTM890" s="40"/>
      <c r="GTN890" s="106"/>
      <c r="GTO890" s="40"/>
      <c r="GTP890" s="106"/>
      <c r="GTQ890" s="40"/>
      <c r="GTR890" s="106"/>
      <c r="GTS890" s="40"/>
      <c r="GTT890" s="106"/>
      <c r="GTU890" s="40"/>
      <c r="GTV890" s="106"/>
      <c r="GTW890" s="40"/>
      <c r="GTX890" s="106"/>
      <c r="GTY890" s="40"/>
      <c r="GTZ890" s="106"/>
      <c r="GUA890" s="40"/>
      <c r="GUB890" s="106"/>
      <c r="GUC890" s="40"/>
      <c r="GUD890" s="106"/>
      <c r="GUE890" s="40"/>
      <c r="GUF890" s="106"/>
      <c r="GUG890" s="40"/>
      <c r="GUH890" s="106"/>
      <c r="GUI890" s="40"/>
      <c r="GUJ890" s="106"/>
      <c r="GUK890" s="40"/>
      <c r="GUL890" s="106"/>
      <c r="GUM890" s="40"/>
      <c r="GUN890" s="106"/>
      <c r="GUO890" s="40"/>
      <c r="GUP890" s="106"/>
      <c r="GUQ890" s="40"/>
      <c r="GUR890" s="106"/>
      <c r="GUS890" s="40"/>
      <c r="GUT890" s="106"/>
      <c r="GUU890" s="40"/>
      <c r="GUV890" s="106"/>
      <c r="GUW890" s="40"/>
      <c r="GUX890" s="106"/>
      <c r="GUY890" s="40"/>
      <c r="GUZ890" s="106"/>
      <c r="GVA890" s="40"/>
      <c r="GVB890" s="106"/>
      <c r="GVC890" s="40"/>
      <c r="GVD890" s="106"/>
      <c r="GVE890" s="40"/>
      <c r="GVF890" s="106"/>
      <c r="GVG890" s="40"/>
      <c r="GVH890" s="106"/>
      <c r="GVI890" s="40"/>
      <c r="GVJ890" s="106"/>
      <c r="GVK890" s="40"/>
      <c r="GVL890" s="106"/>
      <c r="GVM890" s="40"/>
      <c r="GVN890" s="106"/>
      <c r="GVO890" s="40"/>
      <c r="GVP890" s="106"/>
      <c r="GVQ890" s="40"/>
      <c r="GVR890" s="106"/>
      <c r="GVS890" s="40"/>
      <c r="GVT890" s="106"/>
      <c r="GVU890" s="40"/>
      <c r="GVV890" s="106"/>
      <c r="GVW890" s="40"/>
      <c r="GVX890" s="106"/>
      <c r="GVY890" s="40"/>
      <c r="GVZ890" s="106"/>
      <c r="GWA890" s="40"/>
      <c r="GWB890" s="106"/>
      <c r="GWC890" s="40"/>
      <c r="GWD890" s="106"/>
      <c r="GWE890" s="40"/>
      <c r="GWF890" s="106"/>
      <c r="GWG890" s="40"/>
      <c r="GWH890" s="106"/>
      <c r="GWI890" s="40"/>
      <c r="GWJ890" s="106"/>
      <c r="GWK890" s="40"/>
      <c r="GWL890" s="106"/>
      <c r="GWM890" s="40"/>
      <c r="GWN890" s="106"/>
      <c r="GWO890" s="40"/>
      <c r="GWP890" s="106"/>
      <c r="GWQ890" s="40"/>
      <c r="GWR890" s="106"/>
      <c r="GWS890" s="40"/>
      <c r="GWT890" s="106"/>
      <c r="GWU890" s="40"/>
      <c r="GWV890" s="106"/>
      <c r="GWW890" s="40"/>
      <c r="GWX890" s="106"/>
      <c r="GWY890" s="40"/>
      <c r="GWZ890" s="106"/>
      <c r="GXA890" s="40"/>
      <c r="GXB890" s="106"/>
      <c r="GXC890" s="40"/>
      <c r="GXD890" s="106"/>
      <c r="GXE890" s="40"/>
      <c r="GXF890" s="106"/>
      <c r="GXG890" s="40"/>
      <c r="GXH890" s="106"/>
      <c r="GXI890" s="40"/>
      <c r="GXJ890" s="106"/>
      <c r="GXK890" s="40"/>
      <c r="GXL890" s="106"/>
      <c r="GXM890" s="40"/>
      <c r="GXN890" s="106"/>
      <c r="GXO890" s="40"/>
      <c r="GXP890" s="106"/>
      <c r="GXQ890" s="40"/>
      <c r="GXR890" s="106"/>
      <c r="GXS890" s="40"/>
      <c r="GXT890" s="106"/>
      <c r="GXU890" s="40"/>
      <c r="GXV890" s="106"/>
      <c r="GXW890" s="40"/>
      <c r="GXX890" s="106"/>
      <c r="GXY890" s="40"/>
      <c r="GXZ890" s="106"/>
      <c r="GYA890" s="40"/>
      <c r="GYB890" s="106"/>
      <c r="GYC890" s="40"/>
      <c r="GYD890" s="106"/>
      <c r="GYE890" s="40"/>
      <c r="GYF890" s="106"/>
      <c r="GYG890" s="40"/>
      <c r="GYH890" s="106"/>
      <c r="GYI890" s="40"/>
      <c r="GYJ890" s="106"/>
      <c r="GYK890" s="40"/>
      <c r="GYL890" s="106"/>
      <c r="GYM890" s="40"/>
      <c r="GYN890" s="106"/>
      <c r="GYO890" s="40"/>
      <c r="GYP890" s="106"/>
      <c r="GYQ890" s="40"/>
      <c r="GYR890" s="106"/>
      <c r="GYS890" s="40"/>
      <c r="GYT890" s="106"/>
      <c r="GYU890" s="40"/>
      <c r="GYV890" s="106"/>
      <c r="GYW890" s="40"/>
      <c r="GYX890" s="106"/>
      <c r="GYY890" s="40"/>
      <c r="GYZ890" s="106"/>
      <c r="GZA890" s="40"/>
      <c r="GZB890" s="106"/>
      <c r="GZC890" s="40"/>
      <c r="GZD890" s="106"/>
      <c r="GZE890" s="40"/>
      <c r="GZF890" s="106"/>
      <c r="GZG890" s="40"/>
      <c r="GZH890" s="106"/>
      <c r="GZI890" s="40"/>
      <c r="GZJ890" s="106"/>
      <c r="GZK890" s="40"/>
      <c r="GZL890" s="106"/>
      <c r="GZM890" s="40"/>
      <c r="GZN890" s="106"/>
      <c r="GZO890" s="40"/>
      <c r="GZP890" s="106"/>
      <c r="GZQ890" s="40"/>
      <c r="GZR890" s="106"/>
      <c r="GZS890" s="40"/>
      <c r="GZT890" s="106"/>
      <c r="GZU890" s="40"/>
      <c r="GZV890" s="106"/>
      <c r="GZW890" s="40"/>
      <c r="GZX890" s="106"/>
      <c r="GZY890" s="40"/>
      <c r="GZZ890" s="106"/>
      <c r="HAA890" s="40"/>
      <c r="HAB890" s="106"/>
      <c r="HAC890" s="40"/>
      <c r="HAD890" s="106"/>
      <c r="HAE890" s="40"/>
      <c r="HAF890" s="106"/>
      <c r="HAG890" s="40"/>
      <c r="HAH890" s="106"/>
      <c r="HAI890" s="40"/>
      <c r="HAJ890" s="106"/>
      <c r="HAK890" s="40"/>
      <c r="HAL890" s="106"/>
      <c r="HAM890" s="40"/>
      <c r="HAN890" s="106"/>
      <c r="HAO890" s="40"/>
      <c r="HAP890" s="106"/>
      <c r="HAQ890" s="40"/>
      <c r="HAR890" s="106"/>
      <c r="HAS890" s="40"/>
      <c r="HAT890" s="106"/>
      <c r="HAU890" s="40"/>
      <c r="HAV890" s="106"/>
      <c r="HAW890" s="40"/>
      <c r="HAX890" s="106"/>
      <c r="HAY890" s="40"/>
      <c r="HAZ890" s="106"/>
      <c r="HBA890" s="40"/>
      <c r="HBB890" s="106"/>
      <c r="HBC890" s="40"/>
      <c r="HBD890" s="106"/>
      <c r="HBE890" s="40"/>
      <c r="HBF890" s="106"/>
      <c r="HBG890" s="40"/>
      <c r="HBH890" s="106"/>
      <c r="HBI890" s="40"/>
      <c r="HBJ890" s="106"/>
      <c r="HBK890" s="40"/>
      <c r="HBL890" s="106"/>
      <c r="HBM890" s="40"/>
      <c r="HBN890" s="106"/>
      <c r="HBO890" s="40"/>
      <c r="HBP890" s="106"/>
      <c r="HBQ890" s="40"/>
      <c r="HBR890" s="106"/>
      <c r="HBS890" s="40"/>
      <c r="HBT890" s="106"/>
      <c r="HBU890" s="40"/>
      <c r="HBV890" s="106"/>
      <c r="HBW890" s="40"/>
      <c r="HBX890" s="106"/>
      <c r="HBY890" s="40"/>
      <c r="HBZ890" s="106"/>
      <c r="HCA890" s="40"/>
      <c r="HCB890" s="106"/>
      <c r="HCC890" s="40"/>
      <c r="HCD890" s="106"/>
      <c r="HCE890" s="40"/>
      <c r="HCF890" s="106"/>
      <c r="HCG890" s="40"/>
      <c r="HCH890" s="106"/>
      <c r="HCI890" s="40"/>
      <c r="HCJ890" s="106"/>
      <c r="HCK890" s="40"/>
      <c r="HCL890" s="106"/>
      <c r="HCM890" s="40"/>
      <c r="HCN890" s="106"/>
      <c r="HCO890" s="40"/>
      <c r="HCP890" s="106"/>
      <c r="HCQ890" s="40"/>
      <c r="HCR890" s="106"/>
      <c r="HCS890" s="40"/>
      <c r="HCT890" s="106"/>
      <c r="HCU890" s="40"/>
      <c r="HCV890" s="106"/>
      <c r="HCW890" s="40"/>
      <c r="HCX890" s="106"/>
      <c r="HCY890" s="40"/>
      <c r="HCZ890" s="106"/>
      <c r="HDA890" s="40"/>
      <c r="HDB890" s="106"/>
      <c r="HDC890" s="40"/>
      <c r="HDD890" s="106"/>
      <c r="HDE890" s="40"/>
      <c r="HDF890" s="106"/>
      <c r="HDG890" s="40"/>
      <c r="HDH890" s="106"/>
      <c r="HDI890" s="40"/>
      <c r="HDJ890" s="106"/>
      <c r="HDK890" s="40"/>
      <c r="HDL890" s="106"/>
      <c r="HDM890" s="40"/>
      <c r="HDN890" s="106"/>
      <c r="HDO890" s="40"/>
      <c r="HDP890" s="106"/>
      <c r="HDQ890" s="40"/>
      <c r="HDR890" s="106"/>
      <c r="HDS890" s="40"/>
      <c r="HDT890" s="106"/>
      <c r="HDU890" s="40"/>
      <c r="HDV890" s="106"/>
      <c r="HDW890" s="40"/>
      <c r="HDX890" s="106"/>
      <c r="HDY890" s="40"/>
      <c r="HDZ890" s="106"/>
      <c r="HEA890" s="40"/>
      <c r="HEB890" s="106"/>
      <c r="HEC890" s="40"/>
      <c r="HED890" s="106"/>
      <c r="HEE890" s="40"/>
      <c r="HEF890" s="106"/>
      <c r="HEG890" s="40"/>
      <c r="HEH890" s="106"/>
      <c r="HEI890" s="40"/>
      <c r="HEJ890" s="106"/>
      <c r="HEK890" s="40"/>
      <c r="HEL890" s="106"/>
      <c r="HEM890" s="40"/>
      <c r="HEN890" s="106"/>
      <c r="HEO890" s="40"/>
      <c r="HEP890" s="106"/>
      <c r="HEQ890" s="40"/>
      <c r="HER890" s="106"/>
      <c r="HES890" s="40"/>
      <c r="HET890" s="106"/>
      <c r="HEU890" s="40"/>
      <c r="HEV890" s="106"/>
      <c r="HEW890" s="40"/>
      <c r="HEX890" s="106"/>
      <c r="HEY890" s="40"/>
      <c r="HEZ890" s="106"/>
      <c r="HFA890" s="40"/>
      <c r="HFB890" s="106"/>
      <c r="HFC890" s="40"/>
      <c r="HFD890" s="106"/>
      <c r="HFE890" s="40"/>
      <c r="HFF890" s="106"/>
      <c r="HFG890" s="40"/>
      <c r="HFH890" s="106"/>
      <c r="HFI890" s="40"/>
      <c r="HFJ890" s="106"/>
      <c r="HFK890" s="40"/>
      <c r="HFL890" s="106"/>
      <c r="HFM890" s="40"/>
      <c r="HFN890" s="106"/>
      <c r="HFO890" s="40"/>
      <c r="HFP890" s="106"/>
      <c r="HFQ890" s="40"/>
      <c r="HFR890" s="106"/>
      <c r="HFS890" s="40"/>
      <c r="HFT890" s="106"/>
      <c r="HFU890" s="40"/>
      <c r="HFV890" s="106"/>
      <c r="HFW890" s="40"/>
      <c r="HFX890" s="106"/>
      <c r="HFY890" s="40"/>
      <c r="HFZ890" s="106"/>
      <c r="HGA890" s="40"/>
      <c r="HGB890" s="106"/>
      <c r="HGC890" s="40"/>
      <c r="HGD890" s="106"/>
      <c r="HGE890" s="40"/>
      <c r="HGF890" s="106"/>
      <c r="HGG890" s="40"/>
      <c r="HGH890" s="106"/>
      <c r="HGI890" s="40"/>
      <c r="HGJ890" s="106"/>
      <c r="HGK890" s="40"/>
      <c r="HGL890" s="106"/>
      <c r="HGM890" s="40"/>
      <c r="HGN890" s="106"/>
      <c r="HGO890" s="40"/>
      <c r="HGP890" s="106"/>
      <c r="HGQ890" s="40"/>
      <c r="HGR890" s="106"/>
      <c r="HGS890" s="40"/>
      <c r="HGT890" s="106"/>
      <c r="HGU890" s="40"/>
      <c r="HGV890" s="106"/>
      <c r="HGW890" s="40"/>
      <c r="HGX890" s="106"/>
      <c r="HGY890" s="40"/>
      <c r="HGZ890" s="106"/>
      <c r="HHA890" s="40"/>
      <c r="HHB890" s="106"/>
      <c r="HHC890" s="40"/>
      <c r="HHD890" s="106"/>
      <c r="HHE890" s="40"/>
      <c r="HHF890" s="106"/>
      <c r="HHG890" s="40"/>
      <c r="HHH890" s="106"/>
      <c r="HHI890" s="40"/>
      <c r="HHJ890" s="106"/>
      <c r="HHK890" s="40"/>
      <c r="HHL890" s="106"/>
      <c r="HHM890" s="40"/>
      <c r="HHN890" s="106"/>
      <c r="HHO890" s="40"/>
      <c r="HHP890" s="106"/>
      <c r="HHQ890" s="40"/>
      <c r="HHR890" s="106"/>
      <c r="HHS890" s="40"/>
      <c r="HHT890" s="106"/>
      <c r="HHU890" s="40"/>
      <c r="HHV890" s="106"/>
      <c r="HHW890" s="40"/>
      <c r="HHX890" s="106"/>
      <c r="HHY890" s="40"/>
      <c r="HHZ890" s="106"/>
      <c r="HIA890" s="40"/>
      <c r="HIB890" s="106"/>
      <c r="HIC890" s="40"/>
      <c r="HID890" s="106"/>
      <c r="HIE890" s="40"/>
      <c r="HIF890" s="106"/>
      <c r="HIG890" s="40"/>
      <c r="HIH890" s="106"/>
      <c r="HII890" s="40"/>
      <c r="HIJ890" s="106"/>
      <c r="HIK890" s="40"/>
      <c r="HIL890" s="106"/>
      <c r="HIM890" s="40"/>
      <c r="HIN890" s="106"/>
      <c r="HIO890" s="40"/>
      <c r="HIP890" s="106"/>
      <c r="HIQ890" s="40"/>
      <c r="HIR890" s="106"/>
      <c r="HIS890" s="40"/>
      <c r="HIT890" s="106"/>
      <c r="HIU890" s="40"/>
      <c r="HIV890" s="106"/>
      <c r="HIW890" s="40"/>
      <c r="HIX890" s="106"/>
      <c r="HIY890" s="40"/>
      <c r="HIZ890" s="106"/>
      <c r="HJA890" s="40"/>
      <c r="HJB890" s="106"/>
      <c r="HJC890" s="40"/>
      <c r="HJD890" s="106"/>
      <c r="HJE890" s="40"/>
      <c r="HJF890" s="106"/>
      <c r="HJG890" s="40"/>
      <c r="HJH890" s="106"/>
      <c r="HJI890" s="40"/>
      <c r="HJJ890" s="106"/>
      <c r="HJK890" s="40"/>
      <c r="HJL890" s="106"/>
      <c r="HJM890" s="40"/>
      <c r="HJN890" s="106"/>
      <c r="HJO890" s="40"/>
      <c r="HJP890" s="106"/>
      <c r="HJQ890" s="40"/>
      <c r="HJR890" s="106"/>
      <c r="HJS890" s="40"/>
      <c r="HJT890" s="106"/>
      <c r="HJU890" s="40"/>
      <c r="HJV890" s="106"/>
      <c r="HJW890" s="40"/>
      <c r="HJX890" s="106"/>
      <c r="HJY890" s="40"/>
      <c r="HJZ890" s="106"/>
      <c r="HKA890" s="40"/>
      <c r="HKB890" s="106"/>
      <c r="HKC890" s="40"/>
      <c r="HKD890" s="106"/>
      <c r="HKE890" s="40"/>
      <c r="HKF890" s="106"/>
      <c r="HKG890" s="40"/>
      <c r="HKH890" s="106"/>
      <c r="HKI890" s="40"/>
      <c r="HKJ890" s="106"/>
      <c r="HKK890" s="40"/>
      <c r="HKL890" s="106"/>
      <c r="HKM890" s="40"/>
      <c r="HKN890" s="106"/>
      <c r="HKO890" s="40"/>
      <c r="HKP890" s="106"/>
      <c r="HKQ890" s="40"/>
      <c r="HKR890" s="106"/>
      <c r="HKS890" s="40"/>
      <c r="HKT890" s="106"/>
      <c r="HKU890" s="40"/>
      <c r="HKV890" s="106"/>
      <c r="HKW890" s="40"/>
      <c r="HKX890" s="106"/>
      <c r="HKY890" s="40"/>
      <c r="HKZ890" s="106"/>
      <c r="HLA890" s="40"/>
      <c r="HLB890" s="106"/>
      <c r="HLC890" s="40"/>
      <c r="HLD890" s="106"/>
      <c r="HLE890" s="40"/>
      <c r="HLF890" s="106"/>
      <c r="HLG890" s="40"/>
      <c r="HLH890" s="106"/>
      <c r="HLI890" s="40"/>
      <c r="HLJ890" s="106"/>
      <c r="HLK890" s="40"/>
      <c r="HLL890" s="106"/>
      <c r="HLM890" s="40"/>
      <c r="HLN890" s="106"/>
      <c r="HLO890" s="40"/>
      <c r="HLP890" s="106"/>
      <c r="HLQ890" s="40"/>
      <c r="HLR890" s="106"/>
      <c r="HLS890" s="40"/>
      <c r="HLT890" s="106"/>
      <c r="HLU890" s="40"/>
      <c r="HLV890" s="106"/>
      <c r="HLW890" s="40"/>
      <c r="HLX890" s="106"/>
      <c r="HLY890" s="40"/>
      <c r="HLZ890" s="106"/>
      <c r="HMA890" s="40"/>
      <c r="HMB890" s="106"/>
      <c r="HMC890" s="40"/>
      <c r="HMD890" s="106"/>
      <c r="HME890" s="40"/>
      <c r="HMF890" s="106"/>
      <c r="HMG890" s="40"/>
      <c r="HMH890" s="106"/>
      <c r="HMI890" s="40"/>
      <c r="HMJ890" s="106"/>
      <c r="HMK890" s="40"/>
      <c r="HML890" s="106"/>
      <c r="HMM890" s="40"/>
      <c r="HMN890" s="106"/>
      <c r="HMO890" s="40"/>
      <c r="HMP890" s="106"/>
      <c r="HMQ890" s="40"/>
      <c r="HMR890" s="106"/>
      <c r="HMS890" s="40"/>
      <c r="HMT890" s="106"/>
      <c r="HMU890" s="40"/>
      <c r="HMV890" s="106"/>
      <c r="HMW890" s="40"/>
      <c r="HMX890" s="106"/>
      <c r="HMY890" s="40"/>
      <c r="HMZ890" s="106"/>
      <c r="HNA890" s="40"/>
      <c r="HNB890" s="106"/>
      <c r="HNC890" s="40"/>
      <c r="HND890" s="106"/>
      <c r="HNE890" s="40"/>
      <c r="HNF890" s="106"/>
      <c r="HNG890" s="40"/>
      <c r="HNH890" s="106"/>
      <c r="HNI890" s="40"/>
      <c r="HNJ890" s="106"/>
      <c r="HNK890" s="40"/>
      <c r="HNL890" s="106"/>
      <c r="HNM890" s="40"/>
      <c r="HNN890" s="106"/>
      <c r="HNO890" s="40"/>
      <c r="HNP890" s="106"/>
      <c r="HNQ890" s="40"/>
      <c r="HNR890" s="106"/>
      <c r="HNS890" s="40"/>
      <c r="HNT890" s="106"/>
      <c r="HNU890" s="40"/>
      <c r="HNV890" s="106"/>
      <c r="HNW890" s="40"/>
      <c r="HNX890" s="106"/>
      <c r="HNY890" s="40"/>
      <c r="HNZ890" s="106"/>
      <c r="HOA890" s="40"/>
      <c r="HOB890" s="106"/>
      <c r="HOC890" s="40"/>
      <c r="HOD890" s="106"/>
      <c r="HOE890" s="40"/>
      <c r="HOF890" s="106"/>
      <c r="HOG890" s="40"/>
      <c r="HOH890" s="106"/>
      <c r="HOI890" s="40"/>
      <c r="HOJ890" s="106"/>
      <c r="HOK890" s="40"/>
      <c r="HOL890" s="106"/>
      <c r="HOM890" s="40"/>
      <c r="HON890" s="106"/>
      <c r="HOO890" s="40"/>
      <c r="HOP890" s="106"/>
      <c r="HOQ890" s="40"/>
      <c r="HOR890" s="106"/>
      <c r="HOS890" s="40"/>
      <c r="HOT890" s="106"/>
      <c r="HOU890" s="40"/>
      <c r="HOV890" s="106"/>
      <c r="HOW890" s="40"/>
      <c r="HOX890" s="106"/>
      <c r="HOY890" s="40"/>
      <c r="HOZ890" s="106"/>
      <c r="HPA890" s="40"/>
      <c r="HPB890" s="106"/>
      <c r="HPC890" s="40"/>
      <c r="HPD890" s="106"/>
      <c r="HPE890" s="40"/>
      <c r="HPF890" s="106"/>
      <c r="HPG890" s="40"/>
      <c r="HPH890" s="106"/>
      <c r="HPI890" s="40"/>
      <c r="HPJ890" s="106"/>
      <c r="HPK890" s="40"/>
      <c r="HPL890" s="106"/>
      <c r="HPM890" s="40"/>
      <c r="HPN890" s="106"/>
      <c r="HPO890" s="40"/>
      <c r="HPP890" s="106"/>
      <c r="HPQ890" s="40"/>
      <c r="HPR890" s="106"/>
      <c r="HPS890" s="40"/>
      <c r="HPT890" s="106"/>
      <c r="HPU890" s="40"/>
      <c r="HPV890" s="106"/>
      <c r="HPW890" s="40"/>
      <c r="HPX890" s="106"/>
      <c r="HPY890" s="40"/>
      <c r="HPZ890" s="106"/>
      <c r="HQA890" s="40"/>
      <c r="HQB890" s="106"/>
      <c r="HQC890" s="40"/>
      <c r="HQD890" s="106"/>
      <c r="HQE890" s="40"/>
      <c r="HQF890" s="106"/>
      <c r="HQG890" s="40"/>
      <c r="HQH890" s="106"/>
      <c r="HQI890" s="40"/>
      <c r="HQJ890" s="106"/>
      <c r="HQK890" s="40"/>
      <c r="HQL890" s="106"/>
      <c r="HQM890" s="40"/>
      <c r="HQN890" s="106"/>
      <c r="HQO890" s="40"/>
      <c r="HQP890" s="106"/>
      <c r="HQQ890" s="40"/>
      <c r="HQR890" s="106"/>
      <c r="HQS890" s="40"/>
      <c r="HQT890" s="106"/>
      <c r="HQU890" s="40"/>
      <c r="HQV890" s="106"/>
      <c r="HQW890" s="40"/>
      <c r="HQX890" s="106"/>
      <c r="HQY890" s="40"/>
      <c r="HQZ890" s="106"/>
      <c r="HRA890" s="40"/>
      <c r="HRB890" s="106"/>
      <c r="HRC890" s="40"/>
      <c r="HRD890" s="106"/>
      <c r="HRE890" s="40"/>
      <c r="HRF890" s="106"/>
      <c r="HRG890" s="40"/>
      <c r="HRH890" s="106"/>
      <c r="HRI890" s="40"/>
      <c r="HRJ890" s="106"/>
      <c r="HRK890" s="40"/>
      <c r="HRL890" s="106"/>
      <c r="HRM890" s="40"/>
      <c r="HRN890" s="106"/>
      <c r="HRO890" s="40"/>
      <c r="HRP890" s="106"/>
      <c r="HRQ890" s="40"/>
      <c r="HRR890" s="106"/>
      <c r="HRS890" s="40"/>
      <c r="HRT890" s="106"/>
      <c r="HRU890" s="40"/>
      <c r="HRV890" s="106"/>
      <c r="HRW890" s="40"/>
      <c r="HRX890" s="106"/>
      <c r="HRY890" s="40"/>
      <c r="HRZ890" s="106"/>
      <c r="HSA890" s="40"/>
      <c r="HSB890" s="106"/>
      <c r="HSC890" s="40"/>
      <c r="HSD890" s="106"/>
      <c r="HSE890" s="40"/>
      <c r="HSF890" s="106"/>
      <c r="HSG890" s="40"/>
      <c r="HSH890" s="106"/>
      <c r="HSI890" s="40"/>
      <c r="HSJ890" s="106"/>
      <c r="HSK890" s="40"/>
      <c r="HSL890" s="106"/>
      <c r="HSM890" s="40"/>
      <c r="HSN890" s="106"/>
      <c r="HSO890" s="40"/>
      <c r="HSP890" s="106"/>
      <c r="HSQ890" s="40"/>
      <c r="HSR890" s="106"/>
      <c r="HSS890" s="40"/>
      <c r="HST890" s="106"/>
      <c r="HSU890" s="40"/>
      <c r="HSV890" s="106"/>
      <c r="HSW890" s="40"/>
      <c r="HSX890" s="106"/>
      <c r="HSY890" s="40"/>
      <c r="HSZ890" s="106"/>
      <c r="HTA890" s="40"/>
      <c r="HTB890" s="106"/>
      <c r="HTC890" s="40"/>
      <c r="HTD890" s="106"/>
      <c r="HTE890" s="40"/>
      <c r="HTF890" s="106"/>
      <c r="HTG890" s="40"/>
      <c r="HTH890" s="106"/>
      <c r="HTI890" s="40"/>
      <c r="HTJ890" s="106"/>
      <c r="HTK890" s="40"/>
      <c r="HTL890" s="106"/>
      <c r="HTM890" s="40"/>
      <c r="HTN890" s="106"/>
      <c r="HTO890" s="40"/>
      <c r="HTP890" s="106"/>
      <c r="HTQ890" s="40"/>
      <c r="HTR890" s="106"/>
      <c r="HTS890" s="40"/>
      <c r="HTT890" s="106"/>
      <c r="HTU890" s="40"/>
      <c r="HTV890" s="106"/>
      <c r="HTW890" s="40"/>
      <c r="HTX890" s="106"/>
      <c r="HTY890" s="40"/>
      <c r="HTZ890" s="106"/>
      <c r="HUA890" s="40"/>
      <c r="HUB890" s="106"/>
      <c r="HUC890" s="40"/>
      <c r="HUD890" s="106"/>
      <c r="HUE890" s="40"/>
      <c r="HUF890" s="106"/>
      <c r="HUG890" s="40"/>
      <c r="HUH890" s="106"/>
      <c r="HUI890" s="40"/>
      <c r="HUJ890" s="106"/>
      <c r="HUK890" s="40"/>
      <c r="HUL890" s="106"/>
      <c r="HUM890" s="40"/>
      <c r="HUN890" s="106"/>
      <c r="HUO890" s="40"/>
      <c r="HUP890" s="106"/>
      <c r="HUQ890" s="40"/>
      <c r="HUR890" s="106"/>
      <c r="HUS890" s="40"/>
      <c r="HUT890" s="106"/>
      <c r="HUU890" s="40"/>
      <c r="HUV890" s="106"/>
      <c r="HUW890" s="40"/>
      <c r="HUX890" s="106"/>
      <c r="HUY890" s="40"/>
      <c r="HUZ890" s="106"/>
      <c r="HVA890" s="40"/>
      <c r="HVB890" s="106"/>
      <c r="HVC890" s="40"/>
      <c r="HVD890" s="106"/>
      <c r="HVE890" s="40"/>
      <c r="HVF890" s="106"/>
      <c r="HVG890" s="40"/>
      <c r="HVH890" s="106"/>
      <c r="HVI890" s="40"/>
      <c r="HVJ890" s="106"/>
      <c r="HVK890" s="40"/>
      <c r="HVL890" s="106"/>
      <c r="HVM890" s="40"/>
      <c r="HVN890" s="106"/>
      <c r="HVO890" s="40"/>
      <c r="HVP890" s="106"/>
      <c r="HVQ890" s="40"/>
      <c r="HVR890" s="106"/>
      <c r="HVS890" s="40"/>
      <c r="HVT890" s="106"/>
      <c r="HVU890" s="40"/>
      <c r="HVV890" s="106"/>
      <c r="HVW890" s="40"/>
      <c r="HVX890" s="106"/>
      <c r="HVY890" s="40"/>
      <c r="HVZ890" s="106"/>
      <c r="HWA890" s="40"/>
      <c r="HWB890" s="106"/>
      <c r="HWC890" s="40"/>
      <c r="HWD890" s="106"/>
      <c r="HWE890" s="40"/>
      <c r="HWF890" s="106"/>
      <c r="HWG890" s="40"/>
      <c r="HWH890" s="106"/>
      <c r="HWI890" s="40"/>
      <c r="HWJ890" s="106"/>
      <c r="HWK890" s="40"/>
      <c r="HWL890" s="106"/>
      <c r="HWM890" s="40"/>
      <c r="HWN890" s="106"/>
      <c r="HWO890" s="40"/>
      <c r="HWP890" s="106"/>
      <c r="HWQ890" s="40"/>
      <c r="HWR890" s="106"/>
      <c r="HWS890" s="40"/>
      <c r="HWT890" s="106"/>
      <c r="HWU890" s="40"/>
      <c r="HWV890" s="106"/>
      <c r="HWW890" s="40"/>
      <c r="HWX890" s="106"/>
      <c r="HWY890" s="40"/>
      <c r="HWZ890" s="106"/>
      <c r="HXA890" s="40"/>
      <c r="HXB890" s="106"/>
      <c r="HXC890" s="40"/>
      <c r="HXD890" s="106"/>
      <c r="HXE890" s="40"/>
      <c r="HXF890" s="106"/>
      <c r="HXG890" s="40"/>
      <c r="HXH890" s="106"/>
      <c r="HXI890" s="40"/>
      <c r="HXJ890" s="106"/>
      <c r="HXK890" s="40"/>
      <c r="HXL890" s="106"/>
      <c r="HXM890" s="40"/>
      <c r="HXN890" s="106"/>
      <c r="HXO890" s="40"/>
      <c r="HXP890" s="106"/>
      <c r="HXQ890" s="40"/>
      <c r="HXR890" s="106"/>
      <c r="HXS890" s="40"/>
      <c r="HXT890" s="106"/>
      <c r="HXU890" s="40"/>
      <c r="HXV890" s="106"/>
      <c r="HXW890" s="40"/>
      <c r="HXX890" s="106"/>
      <c r="HXY890" s="40"/>
      <c r="HXZ890" s="106"/>
      <c r="HYA890" s="40"/>
      <c r="HYB890" s="106"/>
      <c r="HYC890" s="40"/>
      <c r="HYD890" s="106"/>
      <c r="HYE890" s="40"/>
      <c r="HYF890" s="106"/>
      <c r="HYG890" s="40"/>
      <c r="HYH890" s="106"/>
      <c r="HYI890" s="40"/>
      <c r="HYJ890" s="106"/>
      <c r="HYK890" s="40"/>
      <c r="HYL890" s="106"/>
      <c r="HYM890" s="40"/>
      <c r="HYN890" s="106"/>
      <c r="HYO890" s="40"/>
      <c r="HYP890" s="106"/>
      <c r="HYQ890" s="40"/>
      <c r="HYR890" s="106"/>
      <c r="HYS890" s="40"/>
      <c r="HYT890" s="106"/>
      <c r="HYU890" s="40"/>
      <c r="HYV890" s="106"/>
      <c r="HYW890" s="40"/>
      <c r="HYX890" s="106"/>
      <c r="HYY890" s="40"/>
      <c r="HYZ890" s="106"/>
      <c r="HZA890" s="40"/>
      <c r="HZB890" s="106"/>
      <c r="HZC890" s="40"/>
      <c r="HZD890" s="106"/>
      <c r="HZE890" s="40"/>
      <c r="HZF890" s="106"/>
      <c r="HZG890" s="40"/>
      <c r="HZH890" s="106"/>
      <c r="HZI890" s="40"/>
      <c r="HZJ890" s="106"/>
      <c r="HZK890" s="40"/>
      <c r="HZL890" s="106"/>
      <c r="HZM890" s="40"/>
      <c r="HZN890" s="106"/>
      <c r="HZO890" s="40"/>
      <c r="HZP890" s="106"/>
      <c r="HZQ890" s="40"/>
      <c r="HZR890" s="106"/>
      <c r="HZS890" s="40"/>
      <c r="HZT890" s="106"/>
      <c r="HZU890" s="40"/>
      <c r="HZV890" s="106"/>
      <c r="HZW890" s="40"/>
      <c r="HZX890" s="106"/>
      <c r="HZY890" s="40"/>
      <c r="HZZ890" s="106"/>
      <c r="IAA890" s="40"/>
      <c r="IAB890" s="106"/>
      <c r="IAC890" s="40"/>
      <c r="IAD890" s="106"/>
      <c r="IAE890" s="40"/>
      <c r="IAF890" s="106"/>
      <c r="IAG890" s="40"/>
      <c r="IAH890" s="106"/>
      <c r="IAI890" s="40"/>
      <c r="IAJ890" s="106"/>
      <c r="IAK890" s="40"/>
      <c r="IAL890" s="106"/>
      <c r="IAM890" s="40"/>
      <c r="IAN890" s="106"/>
      <c r="IAO890" s="40"/>
      <c r="IAP890" s="106"/>
      <c r="IAQ890" s="40"/>
      <c r="IAR890" s="106"/>
      <c r="IAS890" s="40"/>
      <c r="IAT890" s="106"/>
      <c r="IAU890" s="40"/>
      <c r="IAV890" s="106"/>
      <c r="IAW890" s="40"/>
      <c r="IAX890" s="106"/>
      <c r="IAY890" s="40"/>
      <c r="IAZ890" s="106"/>
      <c r="IBA890" s="40"/>
      <c r="IBB890" s="106"/>
      <c r="IBC890" s="40"/>
      <c r="IBD890" s="106"/>
      <c r="IBE890" s="40"/>
      <c r="IBF890" s="106"/>
      <c r="IBG890" s="40"/>
      <c r="IBH890" s="106"/>
      <c r="IBI890" s="40"/>
      <c r="IBJ890" s="106"/>
      <c r="IBK890" s="40"/>
      <c r="IBL890" s="106"/>
      <c r="IBM890" s="40"/>
      <c r="IBN890" s="106"/>
      <c r="IBO890" s="40"/>
      <c r="IBP890" s="106"/>
      <c r="IBQ890" s="40"/>
      <c r="IBR890" s="106"/>
      <c r="IBS890" s="40"/>
      <c r="IBT890" s="106"/>
      <c r="IBU890" s="40"/>
      <c r="IBV890" s="106"/>
      <c r="IBW890" s="40"/>
      <c r="IBX890" s="106"/>
      <c r="IBY890" s="40"/>
      <c r="IBZ890" s="106"/>
      <c r="ICA890" s="40"/>
      <c r="ICB890" s="106"/>
      <c r="ICC890" s="40"/>
      <c r="ICD890" s="106"/>
      <c r="ICE890" s="40"/>
      <c r="ICF890" s="106"/>
      <c r="ICG890" s="40"/>
      <c r="ICH890" s="106"/>
      <c r="ICI890" s="40"/>
      <c r="ICJ890" s="106"/>
      <c r="ICK890" s="40"/>
      <c r="ICL890" s="106"/>
      <c r="ICM890" s="40"/>
      <c r="ICN890" s="106"/>
      <c r="ICO890" s="40"/>
      <c r="ICP890" s="106"/>
      <c r="ICQ890" s="40"/>
      <c r="ICR890" s="106"/>
      <c r="ICS890" s="40"/>
      <c r="ICT890" s="106"/>
      <c r="ICU890" s="40"/>
      <c r="ICV890" s="106"/>
      <c r="ICW890" s="40"/>
      <c r="ICX890" s="106"/>
      <c r="ICY890" s="40"/>
      <c r="ICZ890" s="106"/>
      <c r="IDA890" s="40"/>
      <c r="IDB890" s="106"/>
      <c r="IDC890" s="40"/>
      <c r="IDD890" s="106"/>
      <c r="IDE890" s="40"/>
      <c r="IDF890" s="106"/>
      <c r="IDG890" s="40"/>
      <c r="IDH890" s="106"/>
      <c r="IDI890" s="40"/>
      <c r="IDJ890" s="106"/>
      <c r="IDK890" s="40"/>
      <c r="IDL890" s="106"/>
      <c r="IDM890" s="40"/>
      <c r="IDN890" s="106"/>
      <c r="IDO890" s="40"/>
      <c r="IDP890" s="106"/>
      <c r="IDQ890" s="40"/>
      <c r="IDR890" s="106"/>
      <c r="IDS890" s="40"/>
      <c r="IDT890" s="106"/>
      <c r="IDU890" s="40"/>
      <c r="IDV890" s="106"/>
      <c r="IDW890" s="40"/>
      <c r="IDX890" s="106"/>
      <c r="IDY890" s="40"/>
      <c r="IDZ890" s="106"/>
      <c r="IEA890" s="40"/>
      <c r="IEB890" s="106"/>
      <c r="IEC890" s="40"/>
      <c r="IED890" s="106"/>
      <c r="IEE890" s="40"/>
      <c r="IEF890" s="106"/>
      <c r="IEG890" s="40"/>
      <c r="IEH890" s="106"/>
      <c r="IEI890" s="40"/>
      <c r="IEJ890" s="106"/>
      <c r="IEK890" s="40"/>
      <c r="IEL890" s="106"/>
      <c r="IEM890" s="40"/>
      <c r="IEN890" s="106"/>
      <c r="IEO890" s="40"/>
      <c r="IEP890" s="106"/>
      <c r="IEQ890" s="40"/>
      <c r="IER890" s="106"/>
      <c r="IES890" s="40"/>
      <c r="IET890" s="106"/>
      <c r="IEU890" s="40"/>
      <c r="IEV890" s="106"/>
      <c r="IEW890" s="40"/>
      <c r="IEX890" s="106"/>
      <c r="IEY890" s="40"/>
      <c r="IEZ890" s="106"/>
      <c r="IFA890" s="40"/>
      <c r="IFB890" s="106"/>
      <c r="IFC890" s="40"/>
      <c r="IFD890" s="106"/>
      <c r="IFE890" s="40"/>
      <c r="IFF890" s="106"/>
      <c r="IFG890" s="40"/>
      <c r="IFH890" s="106"/>
      <c r="IFI890" s="40"/>
      <c r="IFJ890" s="106"/>
      <c r="IFK890" s="40"/>
      <c r="IFL890" s="106"/>
      <c r="IFM890" s="40"/>
      <c r="IFN890" s="106"/>
      <c r="IFO890" s="40"/>
      <c r="IFP890" s="106"/>
      <c r="IFQ890" s="40"/>
      <c r="IFR890" s="106"/>
      <c r="IFS890" s="40"/>
      <c r="IFT890" s="106"/>
      <c r="IFU890" s="40"/>
      <c r="IFV890" s="106"/>
      <c r="IFW890" s="40"/>
      <c r="IFX890" s="106"/>
      <c r="IFY890" s="40"/>
      <c r="IFZ890" s="106"/>
      <c r="IGA890" s="40"/>
      <c r="IGB890" s="106"/>
      <c r="IGC890" s="40"/>
      <c r="IGD890" s="106"/>
      <c r="IGE890" s="40"/>
      <c r="IGF890" s="106"/>
      <c r="IGG890" s="40"/>
      <c r="IGH890" s="106"/>
      <c r="IGI890" s="40"/>
      <c r="IGJ890" s="106"/>
      <c r="IGK890" s="40"/>
      <c r="IGL890" s="106"/>
      <c r="IGM890" s="40"/>
      <c r="IGN890" s="106"/>
      <c r="IGO890" s="40"/>
      <c r="IGP890" s="106"/>
      <c r="IGQ890" s="40"/>
      <c r="IGR890" s="106"/>
      <c r="IGS890" s="40"/>
      <c r="IGT890" s="106"/>
      <c r="IGU890" s="40"/>
      <c r="IGV890" s="106"/>
      <c r="IGW890" s="40"/>
      <c r="IGX890" s="106"/>
      <c r="IGY890" s="40"/>
      <c r="IGZ890" s="106"/>
      <c r="IHA890" s="40"/>
      <c r="IHB890" s="106"/>
      <c r="IHC890" s="40"/>
      <c r="IHD890" s="106"/>
      <c r="IHE890" s="40"/>
      <c r="IHF890" s="106"/>
      <c r="IHG890" s="40"/>
      <c r="IHH890" s="106"/>
      <c r="IHI890" s="40"/>
      <c r="IHJ890" s="106"/>
      <c r="IHK890" s="40"/>
      <c r="IHL890" s="106"/>
      <c r="IHM890" s="40"/>
      <c r="IHN890" s="106"/>
      <c r="IHO890" s="40"/>
      <c r="IHP890" s="106"/>
      <c r="IHQ890" s="40"/>
      <c r="IHR890" s="106"/>
      <c r="IHS890" s="40"/>
      <c r="IHT890" s="106"/>
      <c r="IHU890" s="40"/>
      <c r="IHV890" s="106"/>
      <c r="IHW890" s="40"/>
      <c r="IHX890" s="106"/>
      <c r="IHY890" s="40"/>
      <c r="IHZ890" s="106"/>
      <c r="IIA890" s="40"/>
      <c r="IIB890" s="106"/>
      <c r="IIC890" s="40"/>
      <c r="IID890" s="106"/>
      <c r="IIE890" s="40"/>
      <c r="IIF890" s="106"/>
      <c r="IIG890" s="40"/>
      <c r="IIH890" s="106"/>
      <c r="III890" s="40"/>
      <c r="IIJ890" s="106"/>
      <c r="IIK890" s="40"/>
      <c r="IIL890" s="106"/>
      <c r="IIM890" s="40"/>
      <c r="IIN890" s="106"/>
      <c r="IIO890" s="40"/>
      <c r="IIP890" s="106"/>
      <c r="IIQ890" s="40"/>
      <c r="IIR890" s="106"/>
      <c r="IIS890" s="40"/>
      <c r="IIT890" s="106"/>
      <c r="IIU890" s="40"/>
      <c r="IIV890" s="106"/>
      <c r="IIW890" s="40"/>
      <c r="IIX890" s="106"/>
      <c r="IIY890" s="40"/>
      <c r="IIZ890" s="106"/>
      <c r="IJA890" s="40"/>
      <c r="IJB890" s="106"/>
      <c r="IJC890" s="40"/>
      <c r="IJD890" s="106"/>
      <c r="IJE890" s="40"/>
      <c r="IJF890" s="106"/>
      <c r="IJG890" s="40"/>
      <c r="IJH890" s="106"/>
      <c r="IJI890" s="40"/>
      <c r="IJJ890" s="106"/>
      <c r="IJK890" s="40"/>
      <c r="IJL890" s="106"/>
      <c r="IJM890" s="40"/>
      <c r="IJN890" s="106"/>
      <c r="IJO890" s="40"/>
      <c r="IJP890" s="106"/>
      <c r="IJQ890" s="40"/>
      <c r="IJR890" s="106"/>
      <c r="IJS890" s="40"/>
      <c r="IJT890" s="106"/>
      <c r="IJU890" s="40"/>
      <c r="IJV890" s="106"/>
      <c r="IJW890" s="40"/>
      <c r="IJX890" s="106"/>
      <c r="IJY890" s="40"/>
      <c r="IJZ890" s="106"/>
      <c r="IKA890" s="40"/>
      <c r="IKB890" s="106"/>
      <c r="IKC890" s="40"/>
      <c r="IKD890" s="106"/>
      <c r="IKE890" s="40"/>
      <c r="IKF890" s="106"/>
      <c r="IKG890" s="40"/>
      <c r="IKH890" s="106"/>
      <c r="IKI890" s="40"/>
      <c r="IKJ890" s="106"/>
      <c r="IKK890" s="40"/>
      <c r="IKL890" s="106"/>
      <c r="IKM890" s="40"/>
      <c r="IKN890" s="106"/>
      <c r="IKO890" s="40"/>
      <c r="IKP890" s="106"/>
      <c r="IKQ890" s="40"/>
      <c r="IKR890" s="106"/>
      <c r="IKS890" s="40"/>
      <c r="IKT890" s="106"/>
      <c r="IKU890" s="40"/>
      <c r="IKV890" s="106"/>
      <c r="IKW890" s="40"/>
      <c r="IKX890" s="106"/>
      <c r="IKY890" s="40"/>
      <c r="IKZ890" s="106"/>
      <c r="ILA890" s="40"/>
      <c r="ILB890" s="106"/>
      <c r="ILC890" s="40"/>
      <c r="ILD890" s="106"/>
      <c r="ILE890" s="40"/>
      <c r="ILF890" s="106"/>
      <c r="ILG890" s="40"/>
      <c r="ILH890" s="106"/>
      <c r="ILI890" s="40"/>
      <c r="ILJ890" s="106"/>
      <c r="ILK890" s="40"/>
      <c r="ILL890" s="106"/>
      <c r="ILM890" s="40"/>
      <c r="ILN890" s="106"/>
      <c r="ILO890" s="40"/>
      <c r="ILP890" s="106"/>
      <c r="ILQ890" s="40"/>
      <c r="ILR890" s="106"/>
      <c r="ILS890" s="40"/>
      <c r="ILT890" s="106"/>
      <c r="ILU890" s="40"/>
      <c r="ILV890" s="106"/>
      <c r="ILW890" s="40"/>
      <c r="ILX890" s="106"/>
      <c r="ILY890" s="40"/>
      <c r="ILZ890" s="106"/>
      <c r="IMA890" s="40"/>
      <c r="IMB890" s="106"/>
      <c r="IMC890" s="40"/>
      <c r="IMD890" s="106"/>
      <c r="IME890" s="40"/>
      <c r="IMF890" s="106"/>
      <c r="IMG890" s="40"/>
      <c r="IMH890" s="106"/>
      <c r="IMI890" s="40"/>
      <c r="IMJ890" s="106"/>
      <c r="IMK890" s="40"/>
      <c r="IML890" s="106"/>
      <c r="IMM890" s="40"/>
      <c r="IMN890" s="106"/>
      <c r="IMO890" s="40"/>
      <c r="IMP890" s="106"/>
      <c r="IMQ890" s="40"/>
      <c r="IMR890" s="106"/>
      <c r="IMS890" s="40"/>
      <c r="IMT890" s="106"/>
      <c r="IMU890" s="40"/>
      <c r="IMV890" s="106"/>
      <c r="IMW890" s="40"/>
      <c r="IMX890" s="106"/>
      <c r="IMY890" s="40"/>
      <c r="IMZ890" s="106"/>
      <c r="INA890" s="40"/>
      <c r="INB890" s="106"/>
      <c r="INC890" s="40"/>
      <c r="IND890" s="106"/>
      <c r="INE890" s="40"/>
      <c r="INF890" s="106"/>
      <c r="ING890" s="40"/>
      <c r="INH890" s="106"/>
      <c r="INI890" s="40"/>
      <c r="INJ890" s="106"/>
      <c r="INK890" s="40"/>
      <c r="INL890" s="106"/>
      <c r="INM890" s="40"/>
      <c r="INN890" s="106"/>
      <c r="INO890" s="40"/>
      <c r="INP890" s="106"/>
      <c r="INQ890" s="40"/>
      <c r="INR890" s="106"/>
      <c r="INS890" s="40"/>
      <c r="INT890" s="106"/>
      <c r="INU890" s="40"/>
      <c r="INV890" s="106"/>
      <c r="INW890" s="40"/>
      <c r="INX890" s="106"/>
      <c r="INY890" s="40"/>
      <c r="INZ890" s="106"/>
      <c r="IOA890" s="40"/>
      <c r="IOB890" s="106"/>
      <c r="IOC890" s="40"/>
      <c r="IOD890" s="106"/>
      <c r="IOE890" s="40"/>
      <c r="IOF890" s="106"/>
      <c r="IOG890" s="40"/>
      <c r="IOH890" s="106"/>
      <c r="IOI890" s="40"/>
      <c r="IOJ890" s="106"/>
      <c r="IOK890" s="40"/>
      <c r="IOL890" s="106"/>
      <c r="IOM890" s="40"/>
      <c r="ION890" s="106"/>
      <c r="IOO890" s="40"/>
      <c r="IOP890" s="106"/>
      <c r="IOQ890" s="40"/>
      <c r="IOR890" s="106"/>
      <c r="IOS890" s="40"/>
      <c r="IOT890" s="106"/>
      <c r="IOU890" s="40"/>
      <c r="IOV890" s="106"/>
      <c r="IOW890" s="40"/>
      <c r="IOX890" s="106"/>
      <c r="IOY890" s="40"/>
      <c r="IOZ890" s="106"/>
      <c r="IPA890" s="40"/>
      <c r="IPB890" s="106"/>
      <c r="IPC890" s="40"/>
      <c r="IPD890" s="106"/>
      <c r="IPE890" s="40"/>
      <c r="IPF890" s="106"/>
      <c r="IPG890" s="40"/>
      <c r="IPH890" s="106"/>
      <c r="IPI890" s="40"/>
      <c r="IPJ890" s="106"/>
      <c r="IPK890" s="40"/>
      <c r="IPL890" s="106"/>
      <c r="IPM890" s="40"/>
      <c r="IPN890" s="106"/>
      <c r="IPO890" s="40"/>
      <c r="IPP890" s="106"/>
      <c r="IPQ890" s="40"/>
      <c r="IPR890" s="106"/>
      <c r="IPS890" s="40"/>
      <c r="IPT890" s="106"/>
      <c r="IPU890" s="40"/>
      <c r="IPV890" s="106"/>
      <c r="IPW890" s="40"/>
      <c r="IPX890" s="106"/>
      <c r="IPY890" s="40"/>
      <c r="IPZ890" s="106"/>
      <c r="IQA890" s="40"/>
      <c r="IQB890" s="106"/>
      <c r="IQC890" s="40"/>
      <c r="IQD890" s="106"/>
      <c r="IQE890" s="40"/>
      <c r="IQF890" s="106"/>
      <c r="IQG890" s="40"/>
      <c r="IQH890" s="106"/>
      <c r="IQI890" s="40"/>
      <c r="IQJ890" s="106"/>
      <c r="IQK890" s="40"/>
      <c r="IQL890" s="106"/>
      <c r="IQM890" s="40"/>
      <c r="IQN890" s="106"/>
      <c r="IQO890" s="40"/>
      <c r="IQP890" s="106"/>
      <c r="IQQ890" s="40"/>
      <c r="IQR890" s="106"/>
      <c r="IQS890" s="40"/>
      <c r="IQT890" s="106"/>
      <c r="IQU890" s="40"/>
      <c r="IQV890" s="106"/>
      <c r="IQW890" s="40"/>
      <c r="IQX890" s="106"/>
      <c r="IQY890" s="40"/>
      <c r="IQZ890" s="106"/>
      <c r="IRA890" s="40"/>
      <c r="IRB890" s="106"/>
      <c r="IRC890" s="40"/>
      <c r="IRD890" s="106"/>
      <c r="IRE890" s="40"/>
      <c r="IRF890" s="106"/>
      <c r="IRG890" s="40"/>
      <c r="IRH890" s="106"/>
      <c r="IRI890" s="40"/>
      <c r="IRJ890" s="106"/>
      <c r="IRK890" s="40"/>
      <c r="IRL890" s="106"/>
      <c r="IRM890" s="40"/>
      <c r="IRN890" s="106"/>
      <c r="IRO890" s="40"/>
      <c r="IRP890" s="106"/>
      <c r="IRQ890" s="40"/>
      <c r="IRR890" s="106"/>
      <c r="IRS890" s="40"/>
      <c r="IRT890" s="106"/>
      <c r="IRU890" s="40"/>
      <c r="IRV890" s="106"/>
      <c r="IRW890" s="40"/>
      <c r="IRX890" s="106"/>
      <c r="IRY890" s="40"/>
      <c r="IRZ890" s="106"/>
      <c r="ISA890" s="40"/>
      <c r="ISB890" s="106"/>
      <c r="ISC890" s="40"/>
      <c r="ISD890" s="106"/>
      <c r="ISE890" s="40"/>
      <c r="ISF890" s="106"/>
      <c r="ISG890" s="40"/>
      <c r="ISH890" s="106"/>
      <c r="ISI890" s="40"/>
      <c r="ISJ890" s="106"/>
      <c r="ISK890" s="40"/>
      <c r="ISL890" s="106"/>
      <c r="ISM890" s="40"/>
      <c r="ISN890" s="106"/>
      <c r="ISO890" s="40"/>
      <c r="ISP890" s="106"/>
      <c r="ISQ890" s="40"/>
      <c r="ISR890" s="106"/>
      <c r="ISS890" s="40"/>
      <c r="IST890" s="106"/>
      <c r="ISU890" s="40"/>
      <c r="ISV890" s="106"/>
      <c r="ISW890" s="40"/>
      <c r="ISX890" s="106"/>
      <c r="ISY890" s="40"/>
      <c r="ISZ890" s="106"/>
      <c r="ITA890" s="40"/>
      <c r="ITB890" s="106"/>
      <c r="ITC890" s="40"/>
      <c r="ITD890" s="106"/>
      <c r="ITE890" s="40"/>
      <c r="ITF890" s="106"/>
      <c r="ITG890" s="40"/>
      <c r="ITH890" s="106"/>
      <c r="ITI890" s="40"/>
      <c r="ITJ890" s="106"/>
      <c r="ITK890" s="40"/>
      <c r="ITL890" s="106"/>
      <c r="ITM890" s="40"/>
      <c r="ITN890" s="106"/>
      <c r="ITO890" s="40"/>
      <c r="ITP890" s="106"/>
      <c r="ITQ890" s="40"/>
      <c r="ITR890" s="106"/>
      <c r="ITS890" s="40"/>
      <c r="ITT890" s="106"/>
      <c r="ITU890" s="40"/>
      <c r="ITV890" s="106"/>
      <c r="ITW890" s="40"/>
      <c r="ITX890" s="106"/>
      <c r="ITY890" s="40"/>
      <c r="ITZ890" s="106"/>
      <c r="IUA890" s="40"/>
      <c r="IUB890" s="106"/>
      <c r="IUC890" s="40"/>
      <c r="IUD890" s="106"/>
      <c r="IUE890" s="40"/>
      <c r="IUF890" s="106"/>
      <c r="IUG890" s="40"/>
      <c r="IUH890" s="106"/>
      <c r="IUI890" s="40"/>
      <c r="IUJ890" s="106"/>
      <c r="IUK890" s="40"/>
      <c r="IUL890" s="106"/>
      <c r="IUM890" s="40"/>
      <c r="IUN890" s="106"/>
      <c r="IUO890" s="40"/>
      <c r="IUP890" s="106"/>
      <c r="IUQ890" s="40"/>
      <c r="IUR890" s="106"/>
      <c r="IUS890" s="40"/>
      <c r="IUT890" s="106"/>
      <c r="IUU890" s="40"/>
      <c r="IUV890" s="106"/>
      <c r="IUW890" s="40"/>
      <c r="IUX890" s="106"/>
      <c r="IUY890" s="40"/>
      <c r="IUZ890" s="106"/>
      <c r="IVA890" s="40"/>
      <c r="IVB890" s="106"/>
      <c r="IVC890" s="40"/>
      <c r="IVD890" s="106"/>
      <c r="IVE890" s="40"/>
      <c r="IVF890" s="106"/>
      <c r="IVG890" s="40"/>
      <c r="IVH890" s="106"/>
      <c r="IVI890" s="40"/>
      <c r="IVJ890" s="106"/>
      <c r="IVK890" s="40"/>
      <c r="IVL890" s="106"/>
      <c r="IVM890" s="40"/>
      <c r="IVN890" s="106"/>
      <c r="IVO890" s="40"/>
      <c r="IVP890" s="106"/>
      <c r="IVQ890" s="40"/>
      <c r="IVR890" s="106"/>
      <c r="IVS890" s="40"/>
      <c r="IVT890" s="106"/>
      <c r="IVU890" s="40"/>
      <c r="IVV890" s="106"/>
      <c r="IVW890" s="40"/>
      <c r="IVX890" s="106"/>
      <c r="IVY890" s="40"/>
      <c r="IVZ890" s="106"/>
      <c r="IWA890" s="40"/>
      <c r="IWB890" s="106"/>
      <c r="IWC890" s="40"/>
      <c r="IWD890" s="106"/>
      <c r="IWE890" s="40"/>
      <c r="IWF890" s="106"/>
      <c r="IWG890" s="40"/>
      <c r="IWH890" s="106"/>
      <c r="IWI890" s="40"/>
      <c r="IWJ890" s="106"/>
      <c r="IWK890" s="40"/>
      <c r="IWL890" s="106"/>
      <c r="IWM890" s="40"/>
      <c r="IWN890" s="106"/>
      <c r="IWO890" s="40"/>
      <c r="IWP890" s="106"/>
      <c r="IWQ890" s="40"/>
      <c r="IWR890" s="106"/>
      <c r="IWS890" s="40"/>
      <c r="IWT890" s="106"/>
      <c r="IWU890" s="40"/>
      <c r="IWV890" s="106"/>
      <c r="IWW890" s="40"/>
      <c r="IWX890" s="106"/>
      <c r="IWY890" s="40"/>
      <c r="IWZ890" s="106"/>
      <c r="IXA890" s="40"/>
      <c r="IXB890" s="106"/>
      <c r="IXC890" s="40"/>
      <c r="IXD890" s="106"/>
      <c r="IXE890" s="40"/>
      <c r="IXF890" s="106"/>
      <c r="IXG890" s="40"/>
      <c r="IXH890" s="106"/>
      <c r="IXI890" s="40"/>
      <c r="IXJ890" s="106"/>
      <c r="IXK890" s="40"/>
      <c r="IXL890" s="106"/>
      <c r="IXM890" s="40"/>
      <c r="IXN890" s="106"/>
      <c r="IXO890" s="40"/>
      <c r="IXP890" s="106"/>
      <c r="IXQ890" s="40"/>
      <c r="IXR890" s="106"/>
      <c r="IXS890" s="40"/>
      <c r="IXT890" s="106"/>
      <c r="IXU890" s="40"/>
      <c r="IXV890" s="106"/>
      <c r="IXW890" s="40"/>
      <c r="IXX890" s="106"/>
      <c r="IXY890" s="40"/>
      <c r="IXZ890" s="106"/>
      <c r="IYA890" s="40"/>
      <c r="IYB890" s="106"/>
      <c r="IYC890" s="40"/>
      <c r="IYD890" s="106"/>
      <c r="IYE890" s="40"/>
      <c r="IYF890" s="106"/>
      <c r="IYG890" s="40"/>
      <c r="IYH890" s="106"/>
      <c r="IYI890" s="40"/>
      <c r="IYJ890" s="106"/>
      <c r="IYK890" s="40"/>
      <c r="IYL890" s="106"/>
      <c r="IYM890" s="40"/>
      <c r="IYN890" s="106"/>
      <c r="IYO890" s="40"/>
      <c r="IYP890" s="106"/>
      <c r="IYQ890" s="40"/>
      <c r="IYR890" s="106"/>
      <c r="IYS890" s="40"/>
      <c r="IYT890" s="106"/>
      <c r="IYU890" s="40"/>
      <c r="IYV890" s="106"/>
      <c r="IYW890" s="40"/>
      <c r="IYX890" s="106"/>
      <c r="IYY890" s="40"/>
      <c r="IYZ890" s="106"/>
      <c r="IZA890" s="40"/>
      <c r="IZB890" s="106"/>
      <c r="IZC890" s="40"/>
      <c r="IZD890" s="106"/>
      <c r="IZE890" s="40"/>
      <c r="IZF890" s="106"/>
      <c r="IZG890" s="40"/>
      <c r="IZH890" s="106"/>
      <c r="IZI890" s="40"/>
      <c r="IZJ890" s="106"/>
      <c r="IZK890" s="40"/>
      <c r="IZL890" s="106"/>
      <c r="IZM890" s="40"/>
      <c r="IZN890" s="106"/>
      <c r="IZO890" s="40"/>
      <c r="IZP890" s="106"/>
      <c r="IZQ890" s="40"/>
      <c r="IZR890" s="106"/>
      <c r="IZS890" s="40"/>
      <c r="IZT890" s="106"/>
      <c r="IZU890" s="40"/>
      <c r="IZV890" s="106"/>
      <c r="IZW890" s="40"/>
      <c r="IZX890" s="106"/>
      <c r="IZY890" s="40"/>
      <c r="IZZ890" s="106"/>
      <c r="JAA890" s="40"/>
      <c r="JAB890" s="106"/>
      <c r="JAC890" s="40"/>
      <c r="JAD890" s="106"/>
      <c r="JAE890" s="40"/>
      <c r="JAF890" s="106"/>
      <c r="JAG890" s="40"/>
      <c r="JAH890" s="106"/>
      <c r="JAI890" s="40"/>
      <c r="JAJ890" s="106"/>
      <c r="JAK890" s="40"/>
      <c r="JAL890" s="106"/>
      <c r="JAM890" s="40"/>
      <c r="JAN890" s="106"/>
      <c r="JAO890" s="40"/>
      <c r="JAP890" s="106"/>
      <c r="JAQ890" s="40"/>
      <c r="JAR890" s="106"/>
      <c r="JAS890" s="40"/>
      <c r="JAT890" s="106"/>
      <c r="JAU890" s="40"/>
      <c r="JAV890" s="106"/>
      <c r="JAW890" s="40"/>
      <c r="JAX890" s="106"/>
      <c r="JAY890" s="40"/>
      <c r="JAZ890" s="106"/>
      <c r="JBA890" s="40"/>
      <c r="JBB890" s="106"/>
      <c r="JBC890" s="40"/>
      <c r="JBD890" s="106"/>
      <c r="JBE890" s="40"/>
      <c r="JBF890" s="106"/>
      <c r="JBG890" s="40"/>
      <c r="JBH890" s="106"/>
      <c r="JBI890" s="40"/>
      <c r="JBJ890" s="106"/>
      <c r="JBK890" s="40"/>
      <c r="JBL890" s="106"/>
      <c r="JBM890" s="40"/>
      <c r="JBN890" s="106"/>
      <c r="JBO890" s="40"/>
      <c r="JBP890" s="106"/>
      <c r="JBQ890" s="40"/>
      <c r="JBR890" s="106"/>
      <c r="JBS890" s="40"/>
      <c r="JBT890" s="106"/>
      <c r="JBU890" s="40"/>
      <c r="JBV890" s="106"/>
      <c r="JBW890" s="40"/>
      <c r="JBX890" s="106"/>
      <c r="JBY890" s="40"/>
      <c r="JBZ890" s="106"/>
      <c r="JCA890" s="40"/>
      <c r="JCB890" s="106"/>
      <c r="JCC890" s="40"/>
      <c r="JCD890" s="106"/>
      <c r="JCE890" s="40"/>
      <c r="JCF890" s="106"/>
      <c r="JCG890" s="40"/>
      <c r="JCH890" s="106"/>
      <c r="JCI890" s="40"/>
      <c r="JCJ890" s="106"/>
      <c r="JCK890" s="40"/>
      <c r="JCL890" s="106"/>
      <c r="JCM890" s="40"/>
      <c r="JCN890" s="106"/>
      <c r="JCO890" s="40"/>
      <c r="JCP890" s="106"/>
      <c r="JCQ890" s="40"/>
      <c r="JCR890" s="106"/>
      <c r="JCS890" s="40"/>
      <c r="JCT890" s="106"/>
      <c r="JCU890" s="40"/>
      <c r="JCV890" s="106"/>
      <c r="JCW890" s="40"/>
      <c r="JCX890" s="106"/>
      <c r="JCY890" s="40"/>
      <c r="JCZ890" s="106"/>
      <c r="JDA890" s="40"/>
      <c r="JDB890" s="106"/>
      <c r="JDC890" s="40"/>
      <c r="JDD890" s="106"/>
      <c r="JDE890" s="40"/>
      <c r="JDF890" s="106"/>
      <c r="JDG890" s="40"/>
      <c r="JDH890" s="106"/>
      <c r="JDI890" s="40"/>
      <c r="JDJ890" s="106"/>
      <c r="JDK890" s="40"/>
      <c r="JDL890" s="106"/>
      <c r="JDM890" s="40"/>
      <c r="JDN890" s="106"/>
      <c r="JDO890" s="40"/>
      <c r="JDP890" s="106"/>
      <c r="JDQ890" s="40"/>
      <c r="JDR890" s="106"/>
      <c r="JDS890" s="40"/>
      <c r="JDT890" s="106"/>
      <c r="JDU890" s="40"/>
      <c r="JDV890" s="106"/>
      <c r="JDW890" s="40"/>
      <c r="JDX890" s="106"/>
      <c r="JDY890" s="40"/>
      <c r="JDZ890" s="106"/>
      <c r="JEA890" s="40"/>
      <c r="JEB890" s="106"/>
      <c r="JEC890" s="40"/>
      <c r="JED890" s="106"/>
      <c r="JEE890" s="40"/>
      <c r="JEF890" s="106"/>
      <c r="JEG890" s="40"/>
      <c r="JEH890" s="106"/>
      <c r="JEI890" s="40"/>
      <c r="JEJ890" s="106"/>
      <c r="JEK890" s="40"/>
      <c r="JEL890" s="106"/>
      <c r="JEM890" s="40"/>
      <c r="JEN890" s="106"/>
      <c r="JEO890" s="40"/>
      <c r="JEP890" s="106"/>
      <c r="JEQ890" s="40"/>
      <c r="JER890" s="106"/>
      <c r="JES890" s="40"/>
      <c r="JET890" s="106"/>
      <c r="JEU890" s="40"/>
      <c r="JEV890" s="106"/>
      <c r="JEW890" s="40"/>
      <c r="JEX890" s="106"/>
      <c r="JEY890" s="40"/>
      <c r="JEZ890" s="106"/>
      <c r="JFA890" s="40"/>
      <c r="JFB890" s="106"/>
      <c r="JFC890" s="40"/>
      <c r="JFD890" s="106"/>
      <c r="JFE890" s="40"/>
      <c r="JFF890" s="106"/>
      <c r="JFG890" s="40"/>
      <c r="JFH890" s="106"/>
      <c r="JFI890" s="40"/>
      <c r="JFJ890" s="106"/>
      <c r="JFK890" s="40"/>
      <c r="JFL890" s="106"/>
      <c r="JFM890" s="40"/>
      <c r="JFN890" s="106"/>
      <c r="JFO890" s="40"/>
      <c r="JFP890" s="106"/>
      <c r="JFQ890" s="40"/>
      <c r="JFR890" s="106"/>
      <c r="JFS890" s="40"/>
      <c r="JFT890" s="106"/>
      <c r="JFU890" s="40"/>
      <c r="JFV890" s="106"/>
      <c r="JFW890" s="40"/>
      <c r="JFX890" s="106"/>
      <c r="JFY890" s="40"/>
      <c r="JFZ890" s="106"/>
      <c r="JGA890" s="40"/>
      <c r="JGB890" s="106"/>
      <c r="JGC890" s="40"/>
      <c r="JGD890" s="106"/>
      <c r="JGE890" s="40"/>
      <c r="JGF890" s="106"/>
      <c r="JGG890" s="40"/>
      <c r="JGH890" s="106"/>
      <c r="JGI890" s="40"/>
      <c r="JGJ890" s="106"/>
      <c r="JGK890" s="40"/>
      <c r="JGL890" s="106"/>
      <c r="JGM890" s="40"/>
      <c r="JGN890" s="106"/>
      <c r="JGO890" s="40"/>
      <c r="JGP890" s="106"/>
      <c r="JGQ890" s="40"/>
      <c r="JGR890" s="106"/>
      <c r="JGS890" s="40"/>
      <c r="JGT890" s="106"/>
      <c r="JGU890" s="40"/>
      <c r="JGV890" s="106"/>
      <c r="JGW890" s="40"/>
      <c r="JGX890" s="106"/>
      <c r="JGY890" s="40"/>
      <c r="JGZ890" s="106"/>
      <c r="JHA890" s="40"/>
      <c r="JHB890" s="106"/>
      <c r="JHC890" s="40"/>
      <c r="JHD890" s="106"/>
      <c r="JHE890" s="40"/>
      <c r="JHF890" s="106"/>
      <c r="JHG890" s="40"/>
      <c r="JHH890" s="106"/>
      <c r="JHI890" s="40"/>
      <c r="JHJ890" s="106"/>
      <c r="JHK890" s="40"/>
      <c r="JHL890" s="106"/>
      <c r="JHM890" s="40"/>
      <c r="JHN890" s="106"/>
      <c r="JHO890" s="40"/>
      <c r="JHP890" s="106"/>
      <c r="JHQ890" s="40"/>
      <c r="JHR890" s="106"/>
      <c r="JHS890" s="40"/>
      <c r="JHT890" s="106"/>
      <c r="JHU890" s="40"/>
      <c r="JHV890" s="106"/>
      <c r="JHW890" s="40"/>
      <c r="JHX890" s="106"/>
      <c r="JHY890" s="40"/>
      <c r="JHZ890" s="106"/>
      <c r="JIA890" s="40"/>
      <c r="JIB890" s="106"/>
      <c r="JIC890" s="40"/>
      <c r="JID890" s="106"/>
      <c r="JIE890" s="40"/>
      <c r="JIF890" s="106"/>
      <c r="JIG890" s="40"/>
      <c r="JIH890" s="106"/>
      <c r="JII890" s="40"/>
      <c r="JIJ890" s="106"/>
      <c r="JIK890" s="40"/>
      <c r="JIL890" s="106"/>
      <c r="JIM890" s="40"/>
      <c r="JIN890" s="106"/>
      <c r="JIO890" s="40"/>
      <c r="JIP890" s="106"/>
      <c r="JIQ890" s="40"/>
      <c r="JIR890" s="106"/>
      <c r="JIS890" s="40"/>
      <c r="JIT890" s="106"/>
      <c r="JIU890" s="40"/>
      <c r="JIV890" s="106"/>
      <c r="JIW890" s="40"/>
      <c r="JIX890" s="106"/>
      <c r="JIY890" s="40"/>
      <c r="JIZ890" s="106"/>
      <c r="JJA890" s="40"/>
      <c r="JJB890" s="106"/>
      <c r="JJC890" s="40"/>
      <c r="JJD890" s="106"/>
      <c r="JJE890" s="40"/>
      <c r="JJF890" s="106"/>
      <c r="JJG890" s="40"/>
      <c r="JJH890" s="106"/>
      <c r="JJI890" s="40"/>
      <c r="JJJ890" s="106"/>
      <c r="JJK890" s="40"/>
      <c r="JJL890" s="106"/>
      <c r="JJM890" s="40"/>
      <c r="JJN890" s="106"/>
      <c r="JJO890" s="40"/>
      <c r="JJP890" s="106"/>
      <c r="JJQ890" s="40"/>
      <c r="JJR890" s="106"/>
      <c r="JJS890" s="40"/>
      <c r="JJT890" s="106"/>
      <c r="JJU890" s="40"/>
      <c r="JJV890" s="106"/>
      <c r="JJW890" s="40"/>
      <c r="JJX890" s="106"/>
      <c r="JJY890" s="40"/>
      <c r="JJZ890" s="106"/>
      <c r="JKA890" s="40"/>
      <c r="JKB890" s="106"/>
      <c r="JKC890" s="40"/>
      <c r="JKD890" s="106"/>
      <c r="JKE890" s="40"/>
      <c r="JKF890" s="106"/>
      <c r="JKG890" s="40"/>
      <c r="JKH890" s="106"/>
      <c r="JKI890" s="40"/>
      <c r="JKJ890" s="106"/>
      <c r="JKK890" s="40"/>
      <c r="JKL890" s="106"/>
      <c r="JKM890" s="40"/>
      <c r="JKN890" s="106"/>
      <c r="JKO890" s="40"/>
      <c r="JKP890" s="106"/>
      <c r="JKQ890" s="40"/>
      <c r="JKR890" s="106"/>
      <c r="JKS890" s="40"/>
      <c r="JKT890" s="106"/>
      <c r="JKU890" s="40"/>
      <c r="JKV890" s="106"/>
      <c r="JKW890" s="40"/>
      <c r="JKX890" s="106"/>
      <c r="JKY890" s="40"/>
      <c r="JKZ890" s="106"/>
      <c r="JLA890" s="40"/>
      <c r="JLB890" s="106"/>
      <c r="JLC890" s="40"/>
      <c r="JLD890" s="106"/>
      <c r="JLE890" s="40"/>
      <c r="JLF890" s="106"/>
      <c r="JLG890" s="40"/>
      <c r="JLH890" s="106"/>
      <c r="JLI890" s="40"/>
      <c r="JLJ890" s="106"/>
      <c r="JLK890" s="40"/>
      <c r="JLL890" s="106"/>
      <c r="JLM890" s="40"/>
      <c r="JLN890" s="106"/>
      <c r="JLO890" s="40"/>
      <c r="JLP890" s="106"/>
      <c r="JLQ890" s="40"/>
      <c r="JLR890" s="106"/>
      <c r="JLS890" s="40"/>
      <c r="JLT890" s="106"/>
      <c r="JLU890" s="40"/>
      <c r="JLV890" s="106"/>
      <c r="JLW890" s="40"/>
      <c r="JLX890" s="106"/>
      <c r="JLY890" s="40"/>
      <c r="JLZ890" s="106"/>
      <c r="JMA890" s="40"/>
      <c r="JMB890" s="106"/>
      <c r="JMC890" s="40"/>
      <c r="JMD890" s="106"/>
      <c r="JME890" s="40"/>
      <c r="JMF890" s="106"/>
      <c r="JMG890" s="40"/>
      <c r="JMH890" s="106"/>
      <c r="JMI890" s="40"/>
      <c r="JMJ890" s="106"/>
      <c r="JMK890" s="40"/>
      <c r="JML890" s="106"/>
      <c r="JMM890" s="40"/>
      <c r="JMN890" s="106"/>
      <c r="JMO890" s="40"/>
      <c r="JMP890" s="106"/>
      <c r="JMQ890" s="40"/>
      <c r="JMR890" s="106"/>
      <c r="JMS890" s="40"/>
      <c r="JMT890" s="106"/>
      <c r="JMU890" s="40"/>
      <c r="JMV890" s="106"/>
      <c r="JMW890" s="40"/>
      <c r="JMX890" s="106"/>
      <c r="JMY890" s="40"/>
      <c r="JMZ890" s="106"/>
      <c r="JNA890" s="40"/>
      <c r="JNB890" s="106"/>
      <c r="JNC890" s="40"/>
      <c r="JND890" s="106"/>
      <c r="JNE890" s="40"/>
      <c r="JNF890" s="106"/>
      <c r="JNG890" s="40"/>
      <c r="JNH890" s="106"/>
      <c r="JNI890" s="40"/>
      <c r="JNJ890" s="106"/>
      <c r="JNK890" s="40"/>
      <c r="JNL890" s="106"/>
      <c r="JNM890" s="40"/>
      <c r="JNN890" s="106"/>
      <c r="JNO890" s="40"/>
      <c r="JNP890" s="106"/>
      <c r="JNQ890" s="40"/>
      <c r="JNR890" s="106"/>
      <c r="JNS890" s="40"/>
      <c r="JNT890" s="106"/>
      <c r="JNU890" s="40"/>
      <c r="JNV890" s="106"/>
      <c r="JNW890" s="40"/>
      <c r="JNX890" s="106"/>
      <c r="JNY890" s="40"/>
      <c r="JNZ890" s="106"/>
      <c r="JOA890" s="40"/>
      <c r="JOB890" s="106"/>
      <c r="JOC890" s="40"/>
      <c r="JOD890" s="106"/>
      <c r="JOE890" s="40"/>
      <c r="JOF890" s="106"/>
      <c r="JOG890" s="40"/>
      <c r="JOH890" s="106"/>
      <c r="JOI890" s="40"/>
      <c r="JOJ890" s="106"/>
      <c r="JOK890" s="40"/>
      <c r="JOL890" s="106"/>
      <c r="JOM890" s="40"/>
      <c r="JON890" s="106"/>
      <c r="JOO890" s="40"/>
      <c r="JOP890" s="106"/>
      <c r="JOQ890" s="40"/>
      <c r="JOR890" s="106"/>
      <c r="JOS890" s="40"/>
      <c r="JOT890" s="106"/>
      <c r="JOU890" s="40"/>
      <c r="JOV890" s="106"/>
      <c r="JOW890" s="40"/>
      <c r="JOX890" s="106"/>
      <c r="JOY890" s="40"/>
      <c r="JOZ890" s="106"/>
      <c r="JPA890" s="40"/>
      <c r="JPB890" s="106"/>
      <c r="JPC890" s="40"/>
      <c r="JPD890" s="106"/>
      <c r="JPE890" s="40"/>
      <c r="JPF890" s="106"/>
      <c r="JPG890" s="40"/>
      <c r="JPH890" s="106"/>
      <c r="JPI890" s="40"/>
      <c r="JPJ890" s="106"/>
      <c r="JPK890" s="40"/>
      <c r="JPL890" s="106"/>
      <c r="JPM890" s="40"/>
      <c r="JPN890" s="106"/>
      <c r="JPO890" s="40"/>
      <c r="JPP890" s="106"/>
      <c r="JPQ890" s="40"/>
      <c r="JPR890" s="106"/>
      <c r="JPS890" s="40"/>
      <c r="JPT890" s="106"/>
      <c r="JPU890" s="40"/>
      <c r="JPV890" s="106"/>
      <c r="JPW890" s="40"/>
      <c r="JPX890" s="106"/>
      <c r="JPY890" s="40"/>
      <c r="JPZ890" s="106"/>
      <c r="JQA890" s="40"/>
      <c r="JQB890" s="106"/>
      <c r="JQC890" s="40"/>
      <c r="JQD890" s="106"/>
      <c r="JQE890" s="40"/>
      <c r="JQF890" s="106"/>
      <c r="JQG890" s="40"/>
      <c r="JQH890" s="106"/>
      <c r="JQI890" s="40"/>
      <c r="JQJ890" s="106"/>
      <c r="JQK890" s="40"/>
      <c r="JQL890" s="106"/>
      <c r="JQM890" s="40"/>
      <c r="JQN890" s="106"/>
      <c r="JQO890" s="40"/>
      <c r="JQP890" s="106"/>
      <c r="JQQ890" s="40"/>
      <c r="JQR890" s="106"/>
      <c r="JQS890" s="40"/>
      <c r="JQT890" s="106"/>
      <c r="JQU890" s="40"/>
      <c r="JQV890" s="106"/>
      <c r="JQW890" s="40"/>
      <c r="JQX890" s="106"/>
      <c r="JQY890" s="40"/>
      <c r="JQZ890" s="106"/>
      <c r="JRA890" s="40"/>
      <c r="JRB890" s="106"/>
      <c r="JRC890" s="40"/>
      <c r="JRD890" s="106"/>
      <c r="JRE890" s="40"/>
      <c r="JRF890" s="106"/>
      <c r="JRG890" s="40"/>
      <c r="JRH890" s="106"/>
      <c r="JRI890" s="40"/>
      <c r="JRJ890" s="106"/>
      <c r="JRK890" s="40"/>
      <c r="JRL890" s="106"/>
      <c r="JRM890" s="40"/>
      <c r="JRN890" s="106"/>
      <c r="JRO890" s="40"/>
      <c r="JRP890" s="106"/>
      <c r="JRQ890" s="40"/>
      <c r="JRR890" s="106"/>
      <c r="JRS890" s="40"/>
      <c r="JRT890" s="106"/>
      <c r="JRU890" s="40"/>
      <c r="JRV890" s="106"/>
      <c r="JRW890" s="40"/>
      <c r="JRX890" s="106"/>
      <c r="JRY890" s="40"/>
      <c r="JRZ890" s="106"/>
      <c r="JSA890" s="40"/>
      <c r="JSB890" s="106"/>
      <c r="JSC890" s="40"/>
      <c r="JSD890" s="106"/>
      <c r="JSE890" s="40"/>
      <c r="JSF890" s="106"/>
      <c r="JSG890" s="40"/>
      <c r="JSH890" s="106"/>
      <c r="JSI890" s="40"/>
      <c r="JSJ890" s="106"/>
      <c r="JSK890" s="40"/>
      <c r="JSL890" s="106"/>
      <c r="JSM890" s="40"/>
      <c r="JSN890" s="106"/>
      <c r="JSO890" s="40"/>
      <c r="JSP890" s="106"/>
      <c r="JSQ890" s="40"/>
      <c r="JSR890" s="106"/>
      <c r="JSS890" s="40"/>
      <c r="JST890" s="106"/>
      <c r="JSU890" s="40"/>
      <c r="JSV890" s="106"/>
      <c r="JSW890" s="40"/>
      <c r="JSX890" s="106"/>
      <c r="JSY890" s="40"/>
      <c r="JSZ890" s="106"/>
      <c r="JTA890" s="40"/>
      <c r="JTB890" s="106"/>
      <c r="JTC890" s="40"/>
      <c r="JTD890" s="106"/>
      <c r="JTE890" s="40"/>
      <c r="JTF890" s="106"/>
      <c r="JTG890" s="40"/>
      <c r="JTH890" s="106"/>
      <c r="JTI890" s="40"/>
      <c r="JTJ890" s="106"/>
      <c r="JTK890" s="40"/>
      <c r="JTL890" s="106"/>
      <c r="JTM890" s="40"/>
      <c r="JTN890" s="106"/>
      <c r="JTO890" s="40"/>
      <c r="JTP890" s="106"/>
      <c r="JTQ890" s="40"/>
      <c r="JTR890" s="106"/>
      <c r="JTS890" s="40"/>
      <c r="JTT890" s="106"/>
      <c r="JTU890" s="40"/>
      <c r="JTV890" s="106"/>
      <c r="JTW890" s="40"/>
      <c r="JTX890" s="106"/>
      <c r="JTY890" s="40"/>
      <c r="JTZ890" s="106"/>
      <c r="JUA890" s="40"/>
      <c r="JUB890" s="106"/>
      <c r="JUC890" s="40"/>
      <c r="JUD890" s="106"/>
      <c r="JUE890" s="40"/>
      <c r="JUF890" s="106"/>
      <c r="JUG890" s="40"/>
      <c r="JUH890" s="106"/>
      <c r="JUI890" s="40"/>
      <c r="JUJ890" s="106"/>
      <c r="JUK890" s="40"/>
      <c r="JUL890" s="106"/>
      <c r="JUM890" s="40"/>
      <c r="JUN890" s="106"/>
      <c r="JUO890" s="40"/>
      <c r="JUP890" s="106"/>
      <c r="JUQ890" s="40"/>
      <c r="JUR890" s="106"/>
      <c r="JUS890" s="40"/>
      <c r="JUT890" s="106"/>
      <c r="JUU890" s="40"/>
      <c r="JUV890" s="106"/>
      <c r="JUW890" s="40"/>
      <c r="JUX890" s="106"/>
      <c r="JUY890" s="40"/>
      <c r="JUZ890" s="106"/>
      <c r="JVA890" s="40"/>
      <c r="JVB890" s="106"/>
      <c r="JVC890" s="40"/>
      <c r="JVD890" s="106"/>
      <c r="JVE890" s="40"/>
      <c r="JVF890" s="106"/>
      <c r="JVG890" s="40"/>
      <c r="JVH890" s="106"/>
      <c r="JVI890" s="40"/>
      <c r="JVJ890" s="106"/>
      <c r="JVK890" s="40"/>
      <c r="JVL890" s="106"/>
      <c r="JVM890" s="40"/>
      <c r="JVN890" s="106"/>
      <c r="JVO890" s="40"/>
      <c r="JVP890" s="106"/>
      <c r="JVQ890" s="40"/>
      <c r="JVR890" s="106"/>
      <c r="JVS890" s="40"/>
      <c r="JVT890" s="106"/>
      <c r="JVU890" s="40"/>
      <c r="JVV890" s="106"/>
      <c r="JVW890" s="40"/>
      <c r="JVX890" s="106"/>
      <c r="JVY890" s="40"/>
      <c r="JVZ890" s="106"/>
      <c r="JWA890" s="40"/>
      <c r="JWB890" s="106"/>
      <c r="JWC890" s="40"/>
      <c r="JWD890" s="106"/>
      <c r="JWE890" s="40"/>
      <c r="JWF890" s="106"/>
      <c r="JWG890" s="40"/>
      <c r="JWH890" s="106"/>
      <c r="JWI890" s="40"/>
      <c r="JWJ890" s="106"/>
      <c r="JWK890" s="40"/>
      <c r="JWL890" s="106"/>
      <c r="JWM890" s="40"/>
      <c r="JWN890" s="106"/>
      <c r="JWO890" s="40"/>
      <c r="JWP890" s="106"/>
      <c r="JWQ890" s="40"/>
      <c r="JWR890" s="106"/>
      <c r="JWS890" s="40"/>
      <c r="JWT890" s="106"/>
      <c r="JWU890" s="40"/>
      <c r="JWV890" s="106"/>
      <c r="JWW890" s="40"/>
      <c r="JWX890" s="106"/>
      <c r="JWY890" s="40"/>
      <c r="JWZ890" s="106"/>
      <c r="JXA890" s="40"/>
      <c r="JXB890" s="106"/>
      <c r="JXC890" s="40"/>
      <c r="JXD890" s="106"/>
      <c r="JXE890" s="40"/>
      <c r="JXF890" s="106"/>
      <c r="JXG890" s="40"/>
      <c r="JXH890" s="106"/>
      <c r="JXI890" s="40"/>
      <c r="JXJ890" s="106"/>
      <c r="JXK890" s="40"/>
      <c r="JXL890" s="106"/>
      <c r="JXM890" s="40"/>
      <c r="JXN890" s="106"/>
      <c r="JXO890" s="40"/>
      <c r="JXP890" s="106"/>
      <c r="JXQ890" s="40"/>
      <c r="JXR890" s="106"/>
      <c r="JXS890" s="40"/>
      <c r="JXT890" s="106"/>
      <c r="JXU890" s="40"/>
      <c r="JXV890" s="106"/>
      <c r="JXW890" s="40"/>
      <c r="JXX890" s="106"/>
      <c r="JXY890" s="40"/>
      <c r="JXZ890" s="106"/>
      <c r="JYA890" s="40"/>
      <c r="JYB890" s="106"/>
      <c r="JYC890" s="40"/>
      <c r="JYD890" s="106"/>
      <c r="JYE890" s="40"/>
      <c r="JYF890" s="106"/>
      <c r="JYG890" s="40"/>
      <c r="JYH890" s="106"/>
      <c r="JYI890" s="40"/>
      <c r="JYJ890" s="106"/>
      <c r="JYK890" s="40"/>
      <c r="JYL890" s="106"/>
      <c r="JYM890" s="40"/>
      <c r="JYN890" s="106"/>
      <c r="JYO890" s="40"/>
      <c r="JYP890" s="106"/>
      <c r="JYQ890" s="40"/>
      <c r="JYR890" s="106"/>
      <c r="JYS890" s="40"/>
      <c r="JYT890" s="106"/>
      <c r="JYU890" s="40"/>
      <c r="JYV890" s="106"/>
      <c r="JYW890" s="40"/>
      <c r="JYX890" s="106"/>
      <c r="JYY890" s="40"/>
      <c r="JYZ890" s="106"/>
      <c r="JZA890" s="40"/>
      <c r="JZB890" s="106"/>
      <c r="JZC890" s="40"/>
      <c r="JZD890" s="106"/>
      <c r="JZE890" s="40"/>
      <c r="JZF890" s="106"/>
      <c r="JZG890" s="40"/>
      <c r="JZH890" s="106"/>
      <c r="JZI890" s="40"/>
      <c r="JZJ890" s="106"/>
      <c r="JZK890" s="40"/>
      <c r="JZL890" s="106"/>
      <c r="JZM890" s="40"/>
      <c r="JZN890" s="106"/>
      <c r="JZO890" s="40"/>
      <c r="JZP890" s="106"/>
      <c r="JZQ890" s="40"/>
      <c r="JZR890" s="106"/>
      <c r="JZS890" s="40"/>
      <c r="JZT890" s="106"/>
      <c r="JZU890" s="40"/>
      <c r="JZV890" s="106"/>
      <c r="JZW890" s="40"/>
      <c r="JZX890" s="106"/>
      <c r="JZY890" s="40"/>
      <c r="JZZ890" s="106"/>
      <c r="KAA890" s="40"/>
      <c r="KAB890" s="106"/>
      <c r="KAC890" s="40"/>
      <c r="KAD890" s="106"/>
      <c r="KAE890" s="40"/>
      <c r="KAF890" s="106"/>
      <c r="KAG890" s="40"/>
      <c r="KAH890" s="106"/>
      <c r="KAI890" s="40"/>
      <c r="KAJ890" s="106"/>
      <c r="KAK890" s="40"/>
      <c r="KAL890" s="106"/>
      <c r="KAM890" s="40"/>
      <c r="KAN890" s="106"/>
      <c r="KAO890" s="40"/>
      <c r="KAP890" s="106"/>
      <c r="KAQ890" s="40"/>
      <c r="KAR890" s="106"/>
      <c r="KAS890" s="40"/>
      <c r="KAT890" s="106"/>
      <c r="KAU890" s="40"/>
      <c r="KAV890" s="106"/>
      <c r="KAW890" s="40"/>
      <c r="KAX890" s="106"/>
      <c r="KAY890" s="40"/>
      <c r="KAZ890" s="106"/>
      <c r="KBA890" s="40"/>
      <c r="KBB890" s="106"/>
      <c r="KBC890" s="40"/>
      <c r="KBD890" s="106"/>
      <c r="KBE890" s="40"/>
      <c r="KBF890" s="106"/>
      <c r="KBG890" s="40"/>
      <c r="KBH890" s="106"/>
      <c r="KBI890" s="40"/>
      <c r="KBJ890" s="106"/>
      <c r="KBK890" s="40"/>
      <c r="KBL890" s="106"/>
      <c r="KBM890" s="40"/>
      <c r="KBN890" s="106"/>
      <c r="KBO890" s="40"/>
      <c r="KBP890" s="106"/>
      <c r="KBQ890" s="40"/>
      <c r="KBR890" s="106"/>
      <c r="KBS890" s="40"/>
      <c r="KBT890" s="106"/>
      <c r="KBU890" s="40"/>
      <c r="KBV890" s="106"/>
      <c r="KBW890" s="40"/>
      <c r="KBX890" s="106"/>
      <c r="KBY890" s="40"/>
      <c r="KBZ890" s="106"/>
      <c r="KCA890" s="40"/>
      <c r="KCB890" s="106"/>
      <c r="KCC890" s="40"/>
      <c r="KCD890" s="106"/>
      <c r="KCE890" s="40"/>
      <c r="KCF890" s="106"/>
      <c r="KCG890" s="40"/>
      <c r="KCH890" s="106"/>
      <c r="KCI890" s="40"/>
      <c r="KCJ890" s="106"/>
      <c r="KCK890" s="40"/>
      <c r="KCL890" s="106"/>
      <c r="KCM890" s="40"/>
      <c r="KCN890" s="106"/>
      <c r="KCO890" s="40"/>
      <c r="KCP890" s="106"/>
      <c r="KCQ890" s="40"/>
      <c r="KCR890" s="106"/>
      <c r="KCS890" s="40"/>
      <c r="KCT890" s="106"/>
      <c r="KCU890" s="40"/>
      <c r="KCV890" s="106"/>
      <c r="KCW890" s="40"/>
      <c r="KCX890" s="106"/>
      <c r="KCY890" s="40"/>
      <c r="KCZ890" s="106"/>
      <c r="KDA890" s="40"/>
      <c r="KDB890" s="106"/>
      <c r="KDC890" s="40"/>
      <c r="KDD890" s="106"/>
      <c r="KDE890" s="40"/>
      <c r="KDF890" s="106"/>
      <c r="KDG890" s="40"/>
      <c r="KDH890" s="106"/>
      <c r="KDI890" s="40"/>
      <c r="KDJ890" s="106"/>
      <c r="KDK890" s="40"/>
      <c r="KDL890" s="106"/>
      <c r="KDM890" s="40"/>
      <c r="KDN890" s="106"/>
      <c r="KDO890" s="40"/>
      <c r="KDP890" s="106"/>
      <c r="KDQ890" s="40"/>
      <c r="KDR890" s="106"/>
      <c r="KDS890" s="40"/>
      <c r="KDT890" s="106"/>
      <c r="KDU890" s="40"/>
      <c r="KDV890" s="106"/>
      <c r="KDW890" s="40"/>
      <c r="KDX890" s="106"/>
      <c r="KDY890" s="40"/>
      <c r="KDZ890" s="106"/>
      <c r="KEA890" s="40"/>
      <c r="KEB890" s="106"/>
      <c r="KEC890" s="40"/>
      <c r="KED890" s="106"/>
      <c r="KEE890" s="40"/>
      <c r="KEF890" s="106"/>
      <c r="KEG890" s="40"/>
      <c r="KEH890" s="106"/>
      <c r="KEI890" s="40"/>
      <c r="KEJ890" s="106"/>
      <c r="KEK890" s="40"/>
      <c r="KEL890" s="106"/>
      <c r="KEM890" s="40"/>
      <c r="KEN890" s="106"/>
      <c r="KEO890" s="40"/>
      <c r="KEP890" s="106"/>
      <c r="KEQ890" s="40"/>
      <c r="KER890" s="106"/>
      <c r="KES890" s="40"/>
      <c r="KET890" s="106"/>
      <c r="KEU890" s="40"/>
      <c r="KEV890" s="106"/>
      <c r="KEW890" s="40"/>
      <c r="KEX890" s="106"/>
      <c r="KEY890" s="40"/>
      <c r="KEZ890" s="106"/>
      <c r="KFA890" s="40"/>
      <c r="KFB890" s="106"/>
      <c r="KFC890" s="40"/>
      <c r="KFD890" s="106"/>
      <c r="KFE890" s="40"/>
      <c r="KFF890" s="106"/>
      <c r="KFG890" s="40"/>
      <c r="KFH890" s="106"/>
      <c r="KFI890" s="40"/>
      <c r="KFJ890" s="106"/>
      <c r="KFK890" s="40"/>
      <c r="KFL890" s="106"/>
      <c r="KFM890" s="40"/>
      <c r="KFN890" s="106"/>
      <c r="KFO890" s="40"/>
      <c r="KFP890" s="106"/>
      <c r="KFQ890" s="40"/>
      <c r="KFR890" s="106"/>
      <c r="KFS890" s="40"/>
      <c r="KFT890" s="106"/>
      <c r="KFU890" s="40"/>
      <c r="KFV890" s="106"/>
      <c r="KFW890" s="40"/>
      <c r="KFX890" s="106"/>
      <c r="KFY890" s="40"/>
      <c r="KFZ890" s="106"/>
      <c r="KGA890" s="40"/>
      <c r="KGB890" s="106"/>
      <c r="KGC890" s="40"/>
      <c r="KGD890" s="106"/>
      <c r="KGE890" s="40"/>
      <c r="KGF890" s="106"/>
      <c r="KGG890" s="40"/>
      <c r="KGH890" s="106"/>
      <c r="KGI890" s="40"/>
      <c r="KGJ890" s="106"/>
      <c r="KGK890" s="40"/>
      <c r="KGL890" s="106"/>
      <c r="KGM890" s="40"/>
      <c r="KGN890" s="106"/>
      <c r="KGO890" s="40"/>
      <c r="KGP890" s="106"/>
      <c r="KGQ890" s="40"/>
      <c r="KGR890" s="106"/>
      <c r="KGS890" s="40"/>
      <c r="KGT890" s="106"/>
      <c r="KGU890" s="40"/>
      <c r="KGV890" s="106"/>
      <c r="KGW890" s="40"/>
      <c r="KGX890" s="106"/>
      <c r="KGY890" s="40"/>
      <c r="KGZ890" s="106"/>
      <c r="KHA890" s="40"/>
      <c r="KHB890" s="106"/>
      <c r="KHC890" s="40"/>
      <c r="KHD890" s="106"/>
      <c r="KHE890" s="40"/>
      <c r="KHF890" s="106"/>
      <c r="KHG890" s="40"/>
      <c r="KHH890" s="106"/>
      <c r="KHI890" s="40"/>
      <c r="KHJ890" s="106"/>
      <c r="KHK890" s="40"/>
      <c r="KHL890" s="106"/>
      <c r="KHM890" s="40"/>
      <c r="KHN890" s="106"/>
      <c r="KHO890" s="40"/>
      <c r="KHP890" s="106"/>
      <c r="KHQ890" s="40"/>
      <c r="KHR890" s="106"/>
      <c r="KHS890" s="40"/>
      <c r="KHT890" s="106"/>
      <c r="KHU890" s="40"/>
      <c r="KHV890" s="106"/>
      <c r="KHW890" s="40"/>
      <c r="KHX890" s="106"/>
      <c r="KHY890" s="40"/>
      <c r="KHZ890" s="106"/>
      <c r="KIA890" s="40"/>
      <c r="KIB890" s="106"/>
      <c r="KIC890" s="40"/>
      <c r="KID890" s="106"/>
      <c r="KIE890" s="40"/>
      <c r="KIF890" s="106"/>
      <c r="KIG890" s="40"/>
      <c r="KIH890" s="106"/>
      <c r="KII890" s="40"/>
      <c r="KIJ890" s="106"/>
      <c r="KIK890" s="40"/>
      <c r="KIL890" s="106"/>
      <c r="KIM890" s="40"/>
      <c r="KIN890" s="106"/>
      <c r="KIO890" s="40"/>
      <c r="KIP890" s="106"/>
      <c r="KIQ890" s="40"/>
      <c r="KIR890" s="106"/>
      <c r="KIS890" s="40"/>
      <c r="KIT890" s="106"/>
      <c r="KIU890" s="40"/>
      <c r="KIV890" s="106"/>
      <c r="KIW890" s="40"/>
      <c r="KIX890" s="106"/>
      <c r="KIY890" s="40"/>
      <c r="KIZ890" s="106"/>
      <c r="KJA890" s="40"/>
      <c r="KJB890" s="106"/>
      <c r="KJC890" s="40"/>
      <c r="KJD890" s="106"/>
      <c r="KJE890" s="40"/>
      <c r="KJF890" s="106"/>
      <c r="KJG890" s="40"/>
      <c r="KJH890" s="106"/>
      <c r="KJI890" s="40"/>
      <c r="KJJ890" s="106"/>
      <c r="KJK890" s="40"/>
      <c r="KJL890" s="106"/>
      <c r="KJM890" s="40"/>
      <c r="KJN890" s="106"/>
      <c r="KJO890" s="40"/>
      <c r="KJP890" s="106"/>
      <c r="KJQ890" s="40"/>
      <c r="KJR890" s="106"/>
      <c r="KJS890" s="40"/>
      <c r="KJT890" s="106"/>
      <c r="KJU890" s="40"/>
      <c r="KJV890" s="106"/>
      <c r="KJW890" s="40"/>
      <c r="KJX890" s="106"/>
      <c r="KJY890" s="40"/>
      <c r="KJZ890" s="106"/>
      <c r="KKA890" s="40"/>
      <c r="KKB890" s="106"/>
      <c r="KKC890" s="40"/>
      <c r="KKD890" s="106"/>
      <c r="KKE890" s="40"/>
      <c r="KKF890" s="106"/>
      <c r="KKG890" s="40"/>
      <c r="KKH890" s="106"/>
      <c r="KKI890" s="40"/>
      <c r="KKJ890" s="106"/>
      <c r="KKK890" s="40"/>
      <c r="KKL890" s="106"/>
      <c r="KKM890" s="40"/>
      <c r="KKN890" s="106"/>
      <c r="KKO890" s="40"/>
      <c r="KKP890" s="106"/>
      <c r="KKQ890" s="40"/>
      <c r="KKR890" s="106"/>
      <c r="KKS890" s="40"/>
      <c r="KKT890" s="106"/>
      <c r="KKU890" s="40"/>
      <c r="KKV890" s="106"/>
      <c r="KKW890" s="40"/>
      <c r="KKX890" s="106"/>
      <c r="KKY890" s="40"/>
      <c r="KKZ890" s="106"/>
      <c r="KLA890" s="40"/>
      <c r="KLB890" s="106"/>
      <c r="KLC890" s="40"/>
      <c r="KLD890" s="106"/>
      <c r="KLE890" s="40"/>
      <c r="KLF890" s="106"/>
      <c r="KLG890" s="40"/>
      <c r="KLH890" s="106"/>
      <c r="KLI890" s="40"/>
      <c r="KLJ890" s="106"/>
      <c r="KLK890" s="40"/>
      <c r="KLL890" s="106"/>
      <c r="KLM890" s="40"/>
      <c r="KLN890" s="106"/>
      <c r="KLO890" s="40"/>
      <c r="KLP890" s="106"/>
      <c r="KLQ890" s="40"/>
      <c r="KLR890" s="106"/>
      <c r="KLS890" s="40"/>
      <c r="KLT890" s="106"/>
      <c r="KLU890" s="40"/>
      <c r="KLV890" s="106"/>
      <c r="KLW890" s="40"/>
      <c r="KLX890" s="106"/>
      <c r="KLY890" s="40"/>
      <c r="KLZ890" s="106"/>
      <c r="KMA890" s="40"/>
      <c r="KMB890" s="106"/>
      <c r="KMC890" s="40"/>
      <c r="KMD890" s="106"/>
      <c r="KME890" s="40"/>
      <c r="KMF890" s="106"/>
      <c r="KMG890" s="40"/>
      <c r="KMH890" s="106"/>
      <c r="KMI890" s="40"/>
      <c r="KMJ890" s="106"/>
      <c r="KMK890" s="40"/>
      <c r="KML890" s="106"/>
      <c r="KMM890" s="40"/>
      <c r="KMN890" s="106"/>
      <c r="KMO890" s="40"/>
      <c r="KMP890" s="106"/>
      <c r="KMQ890" s="40"/>
      <c r="KMR890" s="106"/>
      <c r="KMS890" s="40"/>
      <c r="KMT890" s="106"/>
      <c r="KMU890" s="40"/>
      <c r="KMV890" s="106"/>
      <c r="KMW890" s="40"/>
      <c r="KMX890" s="106"/>
      <c r="KMY890" s="40"/>
      <c r="KMZ890" s="106"/>
      <c r="KNA890" s="40"/>
      <c r="KNB890" s="106"/>
      <c r="KNC890" s="40"/>
      <c r="KND890" s="106"/>
      <c r="KNE890" s="40"/>
      <c r="KNF890" s="106"/>
      <c r="KNG890" s="40"/>
      <c r="KNH890" s="106"/>
      <c r="KNI890" s="40"/>
      <c r="KNJ890" s="106"/>
      <c r="KNK890" s="40"/>
      <c r="KNL890" s="106"/>
      <c r="KNM890" s="40"/>
      <c r="KNN890" s="106"/>
      <c r="KNO890" s="40"/>
      <c r="KNP890" s="106"/>
      <c r="KNQ890" s="40"/>
      <c r="KNR890" s="106"/>
      <c r="KNS890" s="40"/>
      <c r="KNT890" s="106"/>
      <c r="KNU890" s="40"/>
      <c r="KNV890" s="106"/>
      <c r="KNW890" s="40"/>
      <c r="KNX890" s="106"/>
      <c r="KNY890" s="40"/>
      <c r="KNZ890" s="106"/>
      <c r="KOA890" s="40"/>
      <c r="KOB890" s="106"/>
      <c r="KOC890" s="40"/>
      <c r="KOD890" s="106"/>
      <c r="KOE890" s="40"/>
      <c r="KOF890" s="106"/>
      <c r="KOG890" s="40"/>
      <c r="KOH890" s="106"/>
      <c r="KOI890" s="40"/>
      <c r="KOJ890" s="106"/>
      <c r="KOK890" s="40"/>
      <c r="KOL890" s="106"/>
      <c r="KOM890" s="40"/>
      <c r="KON890" s="106"/>
      <c r="KOO890" s="40"/>
      <c r="KOP890" s="106"/>
      <c r="KOQ890" s="40"/>
      <c r="KOR890" s="106"/>
      <c r="KOS890" s="40"/>
      <c r="KOT890" s="106"/>
      <c r="KOU890" s="40"/>
      <c r="KOV890" s="106"/>
      <c r="KOW890" s="40"/>
      <c r="KOX890" s="106"/>
      <c r="KOY890" s="40"/>
      <c r="KOZ890" s="106"/>
      <c r="KPA890" s="40"/>
      <c r="KPB890" s="106"/>
      <c r="KPC890" s="40"/>
      <c r="KPD890" s="106"/>
      <c r="KPE890" s="40"/>
      <c r="KPF890" s="106"/>
      <c r="KPG890" s="40"/>
      <c r="KPH890" s="106"/>
      <c r="KPI890" s="40"/>
      <c r="KPJ890" s="106"/>
      <c r="KPK890" s="40"/>
      <c r="KPL890" s="106"/>
      <c r="KPM890" s="40"/>
      <c r="KPN890" s="106"/>
      <c r="KPO890" s="40"/>
      <c r="KPP890" s="106"/>
      <c r="KPQ890" s="40"/>
      <c r="KPR890" s="106"/>
      <c r="KPS890" s="40"/>
      <c r="KPT890" s="106"/>
      <c r="KPU890" s="40"/>
      <c r="KPV890" s="106"/>
      <c r="KPW890" s="40"/>
      <c r="KPX890" s="106"/>
      <c r="KPY890" s="40"/>
      <c r="KPZ890" s="106"/>
      <c r="KQA890" s="40"/>
      <c r="KQB890" s="106"/>
      <c r="KQC890" s="40"/>
      <c r="KQD890" s="106"/>
      <c r="KQE890" s="40"/>
      <c r="KQF890" s="106"/>
      <c r="KQG890" s="40"/>
      <c r="KQH890" s="106"/>
      <c r="KQI890" s="40"/>
      <c r="KQJ890" s="106"/>
      <c r="KQK890" s="40"/>
      <c r="KQL890" s="106"/>
      <c r="KQM890" s="40"/>
      <c r="KQN890" s="106"/>
      <c r="KQO890" s="40"/>
      <c r="KQP890" s="106"/>
      <c r="KQQ890" s="40"/>
      <c r="KQR890" s="106"/>
      <c r="KQS890" s="40"/>
      <c r="KQT890" s="106"/>
      <c r="KQU890" s="40"/>
      <c r="KQV890" s="106"/>
      <c r="KQW890" s="40"/>
      <c r="KQX890" s="106"/>
      <c r="KQY890" s="40"/>
      <c r="KQZ890" s="106"/>
      <c r="KRA890" s="40"/>
      <c r="KRB890" s="106"/>
      <c r="KRC890" s="40"/>
      <c r="KRD890" s="106"/>
      <c r="KRE890" s="40"/>
      <c r="KRF890" s="106"/>
      <c r="KRG890" s="40"/>
      <c r="KRH890" s="106"/>
      <c r="KRI890" s="40"/>
      <c r="KRJ890" s="106"/>
      <c r="KRK890" s="40"/>
      <c r="KRL890" s="106"/>
      <c r="KRM890" s="40"/>
      <c r="KRN890" s="106"/>
      <c r="KRO890" s="40"/>
      <c r="KRP890" s="106"/>
      <c r="KRQ890" s="40"/>
      <c r="KRR890" s="106"/>
      <c r="KRS890" s="40"/>
      <c r="KRT890" s="106"/>
      <c r="KRU890" s="40"/>
      <c r="KRV890" s="106"/>
      <c r="KRW890" s="40"/>
      <c r="KRX890" s="106"/>
      <c r="KRY890" s="40"/>
      <c r="KRZ890" s="106"/>
      <c r="KSA890" s="40"/>
      <c r="KSB890" s="106"/>
      <c r="KSC890" s="40"/>
      <c r="KSD890" s="106"/>
      <c r="KSE890" s="40"/>
      <c r="KSF890" s="106"/>
      <c r="KSG890" s="40"/>
      <c r="KSH890" s="106"/>
      <c r="KSI890" s="40"/>
      <c r="KSJ890" s="106"/>
      <c r="KSK890" s="40"/>
      <c r="KSL890" s="106"/>
      <c r="KSM890" s="40"/>
      <c r="KSN890" s="106"/>
      <c r="KSO890" s="40"/>
      <c r="KSP890" s="106"/>
      <c r="KSQ890" s="40"/>
      <c r="KSR890" s="106"/>
      <c r="KSS890" s="40"/>
      <c r="KST890" s="106"/>
      <c r="KSU890" s="40"/>
      <c r="KSV890" s="106"/>
      <c r="KSW890" s="40"/>
      <c r="KSX890" s="106"/>
      <c r="KSY890" s="40"/>
      <c r="KSZ890" s="106"/>
      <c r="KTA890" s="40"/>
      <c r="KTB890" s="106"/>
      <c r="KTC890" s="40"/>
      <c r="KTD890" s="106"/>
      <c r="KTE890" s="40"/>
      <c r="KTF890" s="106"/>
      <c r="KTG890" s="40"/>
      <c r="KTH890" s="106"/>
      <c r="KTI890" s="40"/>
      <c r="KTJ890" s="106"/>
      <c r="KTK890" s="40"/>
      <c r="KTL890" s="106"/>
      <c r="KTM890" s="40"/>
      <c r="KTN890" s="106"/>
      <c r="KTO890" s="40"/>
      <c r="KTP890" s="106"/>
      <c r="KTQ890" s="40"/>
      <c r="KTR890" s="106"/>
      <c r="KTS890" s="40"/>
      <c r="KTT890" s="106"/>
      <c r="KTU890" s="40"/>
      <c r="KTV890" s="106"/>
      <c r="KTW890" s="40"/>
      <c r="KTX890" s="106"/>
      <c r="KTY890" s="40"/>
      <c r="KTZ890" s="106"/>
      <c r="KUA890" s="40"/>
      <c r="KUB890" s="106"/>
      <c r="KUC890" s="40"/>
      <c r="KUD890" s="106"/>
      <c r="KUE890" s="40"/>
      <c r="KUF890" s="106"/>
      <c r="KUG890" s="40"/>
      <c r="KUH890" s="106"/>
      <c r="KUI890" s="40"/>
      <c r="KUJ890" s="106"/>
      <c r="KUK890" s="40"/>
      <c r="KUL890" s="106"/>
      <c r="KUM890" s="40"/>
      <c r="KUN890" s="106"/>
      <c r="KUO890" s="40"/>
      <c r="KUP890" s="106"/>
      <c r="KUQ890" s="40"/>
      <c r="KUR890" s="106"/>
      <c r="KUS890" s="40"/>
      <c r="KUT890" s="106"/>
      <c r="KUU890" s="40"/>
      <c r="KUV890" s="106"/>
      <c r="KUW890" s="40"/>
      <c r="KUX890" s="106"/>
      <c r="KUY890" s="40"/>
      <c r="KUZ890" s="106"/>
      <c r="KVA890" s="40"/>
      <c r="KVB890" s="106"/>
      <c r="KVC890" s="40"/>
      <c r="KVD890" s="106"/>
      <c r="KVE890" s="40"/>
      <c r="KVF890" s="106"/>
      <c r="KVG890" s="40"/>
      <c r="KVH890" s="106"/>
      <c r="KVI890" s="40"/>
      <c r="KVJ890" s="106"/>
      <c r="KVK890" s="40"/>
      <c r="KVL890" s="106"/>
      <c r="KVM890" s="40"/>
      <c r="KVN890" s="106"/>
      <c r="KVO890" s="40"/>
      <c r="KVP890" s="106"/>
      <c r="KVQ890" s="40"/>
      <c r="KVR890" s="106"/>
      <c r="KVS890" s="40"/>
      <c r="KVT890" s="106"/>
      <c r="KVU890" s="40"/>
      <c r="KVV890" s="106"/>
      <c r="KVW890" s="40"/>
      <c r="KVX890" s="106"/>
      <c r="KVY890" s="40"/>
      <c r="KVZ890" s="106"/>
      <c r="KWA890" s="40"/>
      <c r="KWB890" s="106"/>
      <c r="KWC890" s="40"/>
      <c r="KWD890" s="106"/>
      <c r="KWE890" s="40"/>
      <c r="KWF890" s="106"/>
      <c r="KWG890" s="40"/>
      <c r="KWH890" s="106"/>
      <c r="KWI890" s="40"/>
      <c r="KWJ890" s="106"/>
      <c r="KWK890" s="40"/>
      <c r="KWL890" s="106"/>
      <c r="KWM890" s="40"/>
      <c r="KWN890" s="106"/>
      <c r="KWO890" s="40"/>
      <c r="KWP890" s="106"/>
      <c r="KWQ890" s="40"/>
      <c r="KWR890" s="106"/>
      <c r="KWS890" s="40"/>
      <c r="KWT890" s="106"/>
      <c r="KWU890" s="40"/>
      <c r="KWV890" s="106"/>
      <c r="KWW890" s="40"/>
      <c r="KWX890" s="106"/>
      <c r="KWY890" s="40"/>
      <c r="KWZ890" s="106"/>
      <c r="KXA890" s="40"/>
      <c r="KXB890" s="106"/>
      <c r="KXC890" s="40"/>
      <c r="KXD890" s="106"/>
      <c r="KXE890" s="40"/>
      <c r="KXF890" s="106"/>
      <c r="KXG890" s="40"/>
      <c r="KXH890" s="106"/>
      <c r="KXI890" s="40"/>
      <c r="KXJ890" s="106"/>
      <c r="KXK890" s="40"/>
      <c r="KXL890" s="106"/>
      <c r="KXM890" s="40"/>
      <c r="KXN890" s="106"/>
      <c r="KXO890" s="40"/>
      <c r="KXP890" s="106"/>
      <c r="KXQ890" s="40"/>
      <c r="KXR890" s="106"/>
      <c r="KXS890" s="40"/>
      <c r="KXT890" s="106"/>
      <c r="KXU890" s="40"/>
      <c r="KXV890" s="106"/>
      <c r="KXW890" s="40"/>
      <c r="KXX890" s="106"/>
      <c r="KXY890" s="40"/>
      <c r="KXZ890" s="106"/>
      <c r="KYA890" s="40"/>
      <c r="KYB890" s="106"/>
      <c r="KYC890" s="40"/>
      <c r="KYD890" s="106"/>
      <c r="KYE890" s="40"/>
      <c r="KYF890" s="106"/>
      <c r="KYG890" s="40"/>
      <c r="KYH890" s="106"/>
      <c r="KYI890" s="40"/>
      <c r="KYJ890" s="106"/>
      <c r="KYK890" s="40"/>
      <c r="KYL890" s="106"/>
      <c r="KYM890" s="40"/>
      <c r="KYN890" s="106"/>
      <c r="KYO890" s="40"/>
      <c r="KYP890" s="106"/>
      <c r="KYQ890" s="40"/>
      <c r="KYR890" s="106"/>
      <c r="KYS890" s="40"/>
      <c r="KYT890" s="106"/>
      <c r="KYU890" s="40"/>
      <c r="KYV890" s="106"/>
      <c r="KYW890" s="40"/>
      <c r="KYX890" s="106"/>
      <c r="KYY890" s="40"/>
      <c r="KYZ890" s="106"/>
      <c r="KZA890" s="40"/>
      <c r="KZB890" s="106"/>
      <c r="KZC890" s="40"/>
      <c r="KZD890" s="106"/>
      <c r="KZE890" s="40"/>
      <c r="KZF890" s="106"/>
      <c r="KZG890" s="40"/>
      <c r="KZH890" s="106"/>
      <c r="KZI890" s="40"/>
      <c r="KZJ890" s="106"/>
      <c r="KZK890" s="40"/>
      <c r="KZL890" s="106"/>
      <c r="KZM890" s="40"/>
      <c r="KZN890" s="106"/>
      <c r="KZO890" s="40"/>
      <c r="KZP890" s="106"/>
      <c r="KZQ890" s="40"/>
      <c r="KZR890" s="106"/>
      <c r="KZS890" s="40"/>
      <c r="KZT890" s="106"/>
      <c r="KZU890" s="40"/>
      <c r="KZV890" s="106"/>
      <c r="KZW890" s="40"/>
      <c r="KZX890" s="106"/>
      <c r="KZY890" s="40"/>
      <c r="KZZ890" s="106"/>
      <c r="LAA890" s="40"/>
      <c r="LAB890" s="106"/>
      <c r="LAC890" s="40"/>
      <c r="LAD890" s="106"/>
      <c r="LAE890" s="40"/>
      <c r="LAF890" s="106"/>
      <c r="LAG890" s="40"/>
      <c r="LAH890" s="106"/>
      <c r="LAI890" s="40"/>
      <c r="LAJ890" s="106"/>
      <c r="LAK890" s="40"/>
      <c r="LAL890" s="106"/>
      <c r="LAM890" s="40"/>
      <c r="LAN890" s="106"/>
      <c r="LAO890" s="40"/>
      <c r="LAP890" s="106"/>
      <c r="LAQ890" s="40"/>
      <c r="LAR890" s="106"/>
      <c r="LAS890" s="40"/>
      <c r="LAT890" s="106"/>
      <c r="LAU890" s="40"/>
      <c r="LAV890" s="106"/>
      <c r="LAW890" s="40"/>
      <c r="LAX890" s="106"/>
      <c r="LAY890" s="40"/>
      <c r="LAZ890" s="106"/>
      <c r="LBA890" s="40"/>
      <c r="LBB890" s="106"/>
      <c r="LBC890" s="40"/>
      <c r="LBD890" s="106"/>
      <c r="LBE890" s="40"/>
      <c r="LBF890" s="106"/>
      <c r="LBG890" s="40"/>
      <c r="LBH890" s="106"/>
      <c r="LBI890" s="40"/>
      <c r="LBJ890" s="106"/>
      <c r="LBK890" s="40"/>
      <c r="LBL890" s="106"/>
      <c r="LBM890" s="40"/>
      <c r="LBN890" s="106"/>
      <c r="LBO890" s="40"/>
      <c r="LBP890" s="106"/>
      <c r="LBQ890" s="40"/>
      <c r="LBR890" s="106"/>
      <c r="LBS890" s="40"/>
      <c r="LBT890" s="106"/>
      <c r="LBU890" s="40"/>
      <c r="LBV890" s="106"/>
      <c r="LBW890" s="40"/>
      <c r="LBX890" s="106"/>
      <c r="LBY890" s="40"/>
      <c r="LBZ890" s="106"/>
      <c r="LCA890" s="40"/>
      <c r="LCB890" s="106"/>
      <c r="LCC890" s="40"/>
      <c r="LCD890" s="106"/>
      <c r="LCE890" s="40"/>
      <c r="LCF890" s="106"/>
      <c r="LCG890" s="40"/>
      <c r="LCH890" s="106"/>
      <c r="LCI890" s="40"/>
      <c r="LCJ890" s="106"/>
      <c r="LCK890" s="40"/>
      <c r="LCL890" s="106"/>
      <c r="LCM890" s="40"/>
      <c r="LCN890" s="106"/>
      <c r="LCO890" s="40"/>
      <c r="LCP890" s="106"/>
      <c r="LCQ890" s="40"/>
      <c r="LCR890" s="106"/>
      <c r="LCS890" s="40"/>
      <c r="LCT890" s="106"/>
      <c r="LCU890" s="40"/>
      <c r="LCV890" s="106"/>
      <c r="LCW890" s="40"/>
      <c r="LCX890" s="106"/>
      <c r="LCY890" s="40"/>
      <c r="LCZ890" s="106"/>
      <c r="LDA890" s="40"/>
      <c r="LDB890" s="106"/>
      <c r="LDC890" s="40"/>
      <c r="LDD890" s="106"/>
      <c r="LDE890" s="40"/>
      <c r="LDF890" s="106"/>
      <c r="LDG890" s="40"/>
      <c r="LDH890" s="106"/>
      <c r="LDI890" s="40"/>
      <c r="LDJ890" s="106"/>
      <c r="LDK890" s="40"/>
      <c r="LDL890" s="106"/>
      <c r="LDM890" s="40"/>
      <c r="LDN890" s="106"/>
      <c r="LDO890" s="40"/>
      <c r="LDP890" s="106"/>
      <c r="LDQ890" s="40"/>
      <c r="LDR890" s="106"/>
      <c r="LDS890" s="40"/>
      <c r="LDT890" s="106"/>
      <c r="LDU890" s="40"/>
      <c r="LDV890" s="106"/>
      <c r="LDW890" s="40"/>
      <c r="LDX890" s="106"/>
      <c r="LDY890" s="40"/>
      <c r="LDZ890" s="106"/>
      <c r="LEA890" s="40"/>
      <c r="LEB890" s="106"/>
      <c r="LEC890" s="40"/>
      <c r="LED890" s="106"/>
      <c r="LEE890" s="40"/>
      <c r="LEF890" s="106"/>
      <c r="LEG890" s="40"/>
      <c r="LEH890" s="106"/>
      <c r="LEI890" s="40"/>
      <c r="LEJ890" s="106"/>
      <c r="LEK890" s="40"/>
      <c r="LEL890" s="106"/>
      <c r="LEM890" s="40"/>
      <c r="LEN890" s="106"/>
      <c r="LEO890" s="40"/>
      <c r="LEP890" s="106"/>
      <c r="LEQ890" s="40"/>
      <c r="LER890" s="106"/>
      <c r="LES890" s="40"/>
      <c r="LET890" s="106"/>
      <c r="LEU890" s="40"/>
      <c r="LEV890" s="106"/>
      <c r="LEW890" s="40"/>
      <c r="LEX890" s="106"/>
      <c r="LEY890" s="40"/>
      <c r="LEZ890" s="106"/>
      <c r="LFA890" s="40"/>
      <c r="LFB890" s="106"/>
      <c r="LFC890" s="40"/>
      <c r="LFD890" s="106"/>
      <c r="LFE890" s="40"/>
      <c r="LFF890" s="106"/>
      <c r="LFG890" s="40"/>
      <c r="LFH890" s="106"/>
      <c r="LFI890" s="40"/>
      <c r="LFJ890" s="106"/>
      <c r="LFK890" s="40"/>
      <c r="LFL890" s="106"/>
      <c r="LFM890" s="40"/>
      <c r="LFN890" s="106"/>
      <c r="LFO890" s="40"/>
      <c r="LFP890" s="106"/>
      <c r="LFQ890" s="40"/>
      <c r="LFR890" s="106"/>
      <c r="LFS890" s="40"/>
      <c r="LFT890" s="106"/>
      <c r="LFU890" s="40"/>
      <c r="LFV890" s="106"/>
      <c r="LFW890" s="40"/>
      <c r="LFX890" s="106"/>
      <c r="LFY890" s="40"/>
      <c r="LFZ890" s="106"/>
      <c r="LGA890" s="40"/>
      <c r="LGB890" s="106"/>
      <c r="LGC890" s="40"/>
      <c r="LGD890" s="106"/>
      <c r="LGE890" s="40"/>
      <c r="LGF890" s="106"/>
      <c r="LGG890" s="40"/>
      <c r="LGH890" s="106"/>
      <c r="LGI890" s="40"/>
      <c r="LGJ890" s="106"/>
      <c r="LGK890" s="40"/>
      <c r="LGL890" s="106"/>
      <c r="LGM890" s="40"/>
      <c r="LGN890" s="106"/>
      <c r="LGO890" s="40"/>
      <c r="LGP890" s="106"/>
      <c r="LGQ890" s="40"/>
      <c r="LGR890" s="106"/>
      <c r="LGS890" s="40"/>
      <c r="LGT890" s="106"/>
      <c r="LGU890" s="40"/>
      <c r="LGV890" s="106"/>
      <c r="LGW890" s="40"/>
      <c r="LGX890" s="106"/>
      <c r="LGY890" s="40"/>
      <c r="LGZ890" s="106"/>
      <c r="LHA890" s="40"/>
      <c r="LHB890" s="106"/>
      <c r="LHC890" s="40"/>
      <c r="LHD890" s="106"/>
      <c r="LHE890" s="40"/>
      <c r="LHF890" s="106"/>
      <c r="LHG890" s="40"/>
      <c r="LHH890" s="106"/>
      <c r="LHI890" s="40"/>
      <c r="LHJ890" s="106"/>
      <c r="LHK890" s="40"/>
      <c r="LHL890" s="106"/>
      <c r="LHM890" s="40"/>
      <c r="LHN890" s="106"/>
      <c r="LHO890" s="40"/>
      <c r="LHP890" s="106"/>
      <c r="LHQ890" s="40"/>
      <c r="LHR890" s="106"/>
      <c r="LHS890" s="40"/>
      <c r="LHT890" s="106"/>
      <c r="LHU890" s="40"/>
      <c r="LHV890" s="106"/>
      <c r="LHW890" s="40"/>
      <c r="LHX890" s="106"/>
      <c r="LHY890" s="40"/>
      <c r="LHZ890" s="106"/>
      <c r="LIA890" s="40"/>
      <c r="LIB890" s="106"/>
      <c r="LIC890" s="40"/>
      <c r="LID890" s="106"/>
      <c r="LIE890" s="40"/>
      <c r="LIF890" s="106"/>
      <c r="LIG890" s="40"/>
      <c r="LIH890" s="106"/>
      <c r="LII890" s="40"/>
      <c r="LIJ890" s="106"/>
      <c r="LIK890" s="40"/>
      <c r="LIL890" s="106"/>
      <c r="LIM890" s="40"/>
      <c r="LIN890" s="106"/>
      <c r="LIO890" s="40"/>
      <c r="LIP890" s="106"/>
      <c r="LIQ890" s="40"/>
      <c r="LIR890" s="106"/>
      <c r="LIS890" s="40"/>
      <c r="LIT890" s="106"/>
      <c r="LIU890" s="40"/>
      <c r="LIV890" s="106"/>
      <c r="LIW890" s="40"/>
      <c r="LIX890" s="106"/>
      <c r="LIY890" s="40"/>
      <c r="LIZ890" s="106"/>
      <c r="LJA890" s="40"/>
      <c r="LJB890" s="106"/>
      <c r="LJC890" s="40"/>
      <c r="LJD890" s="106"/>
      <c r="LJE890" s="40"/>
      <c r="LJF890" s="106"/>
      <c r="LJG890" s="40"/>
      <c r="LJH890" s="106"/>
      <c r="LJI890" s="40"/>
      <c r="LJJ890" s="106"/>
      <c r="LJK890" s="40"/>
      <c r="LJL890" s="106"/>
      <c r="LJM890" s="40"/>
      <c r="LJN890" s="106"/>
      <c r="LJO890" s="40"/>
      <c r="LJP890" s="106"/>
      <c r="LJQ890" s="40"/>
      <c r="LJR890" s="106"/>
      <c r="LJS890" s="40"/>
      <c r="LJT890" s="106"/>
      <c r="LJU890" s="40"/>
      <c r="LJV890" s="106"/>
      <c r="LJW890" s="40"/>
      <c r="LJX890" s="106"/>
      <c r="LJY890" s="40"/>
      <c r="LJZ890" s="106"/>
      <c r="LKA890" s="40"/>
      <c r="LKB890" s="106"/>
      <c r="LKC890" s="40"/>
      <c r="LKD890" s="106"/>
      <c r="LKE890" s="40"/>
      <c r="LKF890" s="106"/>
      <c r="LKG890" s="40"/>
      <c r="LKH890" s="106"/>
      <c r="LKI890" s="40"/>
      <c r="LKJ890" s="106"/>
      <c r="LKK890" s="40"/>
      <c r="LKL890" s="106"/>
      <c r="LKM890" s="40"/>
      <c r="LKN890" s="106"/>
      <c r="LKO890" s="40"/>
      <c r="LKP890" s="106"/>
      <c r="LKQ890" s="40"/>
      <c r="LKR890" s="106"/>
      <c r="LKS890" s="40"/>
      <c r="LKT890" s="106"/>
      <c r="LKU890" s="40"/>
      <c r="LKV890" s="106"/>
      <c r="LKW890" s="40"/>
      <c r="LKX890" s="106"/>
      <c r="LKY890" s="40"/>
      <c r="LKZ890" s="106"/>
      <c r="LLA890" s="40"/>
      <c r="LLB890" s="106"/>
      <c r="LLC890" s="40"/>
      <c r="LLD890" s="106"/>
      <c r="LLE890" s="40"/>
      <c r="LLF890" s="106"/>
      <c r="LLG890" s="40"/>
      <c r="LLH890" s="106"/>
      <c r="LLI890" s="40"/>
      <c r="LLJ890" s="106"/>
      <c r="LLK890" s="40"/>
      <c r="LLL890" s="106"/>
      <c r="LLM890" s="40"/>
      <c r="LLN890" s="106"/>
      <c r="LLO890" s="40"/>
      <c r="LLP890" s="106"/>
      <c r="LLQ890" s="40"/>
      <c r="LLR890" s="106"/>
      <c r="LLS890" s="40"/>
      <c r="LLT890" s="106"/>
      <c r="LLU890" s="40"/>
      <c r="LLV890" s="106"/>
      <c r="LLW890" s="40"/>
      <c r="LLX890" s="106"/>
      <c r="LLY890" s="40"/>
      <c r="LLZ890" s="106"/>
      <c r="LMA890" s="40"/>
      <c r="LMB890" s="106"/>
      <c r="LMC890" s="40"/>
      <c r="LMD890" s="106"/>
      <c r="LME890" s="40"/>
      <c r="LMF890" s="106"/>
      <c r="LMG890" s="40"/>
      <c r="LMH890" s="106"/>
      <c r="LMI890" s="40"/>
      <c r="LMJ890" s="106"/>
      <c r="LMK890" s="40"/>
      <c r="LML890" s="106"/>
      <c r="LMM890" s="40"/>
      <c r="LMN890" s="106"/>
      <c r="LMO890" s="40"/>
      <c r="LMP890" s="106"/>
      <c r="LMQ890" s="40"/>
      <c r="LMR890" s="106"/>
      <c r="LMS890" s="40"/>
      <c r="LMT890" s="106"/>
      <c r="LMU890" s="40"/>
      <c r="LMV890" s="106"/>
      <c r="LMW890" s="40"/>
      <c r="LMX890" s="106"/>
      <c r="LMY890" s="40"/>
      <c r="LMZ890" s="106"/>
      <c r="LNA890" s="40"/>
      <c r="LNB890" s="106"/>
      <c r="LNC890" s="40"/>
      <c r="LND890" s="106"/>
      <c r="LNE890" s="40"/>
      <c r="LNF890" s="106"/>
      <c r="LNG890" s="40"/>
      <c r="LNH890" s="106"/>
      <c r="LNI890" s="40"/>
      <c r="LNJ890" s="106"/>
      <c r="LNK890" s="40"/>
      <c r="LNL890" s="106"/>
      <c r="LNM890" s="40"/>
      <c r="LNN890" s="106"/>
      <c r="LNO890" s="40"/>
      <c r="LNP890" s="106"/>
      <c r="LNQ890" s="40"/>
      <c r="LNR890" s="106"/>
      <c r="LNS890" s="40"/>
      <c r="LNT890" s="106"/>
      <c r="LNU890" s="40"/>
      <c r="LNV890" s="106"/>
      <c r="LNW890" s="40"/>
      <c r="LNX890" s="106"/>
      <c r="LNY890" s="40"/>
      <c r="LNZ890" s="106"/>
      <c r="LOA890" s="40"/>
      <c r="LOB890" s="106"/>
      <c r="LOC890" s="40"/>
      <c r="LOD890" s="106"/>
      <c r="LOE890" s="40"/>
      <c r="LOF890" s="106"/>
      <c r="LOG890" s="40"/>
      <c r="LOH890" s="106"/>
      <c r="LOI890" s="40"/>
      <c r="LOJ890" s="106"/>
      <c r="LOK890" s="40"/>
      <c r="LOL890" s="106"/>
      <c r="LOM890" s="40"/>
      <c r="LON890" s="106"/>
      <c r="LOO890" s="40"/>
      <c r="LOP890" s="106"/>
      <c r="LOQ890" s="40"/>
      <c r="LOR890" s="106"/>
      <c r="LOS890" s="40"/>
      <c r="LOT890" s="106"/>
      <c r="LOU890" s="40"/>
      <c r="LOV890" s="106"/>
      <c r="LOW890" s="40"/>
      <c r="LOX890" s="106"/>
      <c r="LOY890" s="40"/>
      <c r="LOZ890" s="106"/>
      <c r="LPA890" s="40"/>
      <c r="LPB890" s="106"/>
      <c r="LPC890" s="40"/>
      <c r="LPD890" s="106"/>
      <c r="LPE890" s="40"/>
      <c r="LPF890" s="106"/>
      <c r="LPG890" s="40"/>
      <c r="LPH890" s="106"/>
      <c r="LPI890" s="40"/>
      <c r="LPJ890" s="106"/>
      <c r="LPK890" s="40"/>
      <c r="LPL890" s="106"/>
      <c r="LPM890" s="40"/>
      <c r="LPN890" s="106"/>
      <c r="LPO890" s="40"/>
      <c r="LPP890" s="106"/>
      <c r="LPQ890" s="40"/>
      <c r="LPR890" s="106"/>
      <c r="LPS890" s="40"/>
      <c r="LPT890" s="106"/>
      <c r="LPU890" s="40"/>
      <c r="LPV890" s="106"/>
      <c r="LPW890" s="40"/>
      <c r="LPX890" s="106"/>
      <c r="LPY890" s="40"/>
      <c r="LPZ890" s="106"/>
      <c r="LQA890" s="40"/>
      <c r="LQB890" s="106"/>
      <c r="LQC890" s="40"/>
      <c r="LQD890" s="106"/>
      <c r="LQE890" s="40"/>
      <c r="LQF890" s="106"/>
      <c r="LQG890" s="40"/>
      <c r="LQH890" s="106"/>
      <c r="LQI890" s="40"/>
      <c r="LQJ890" s="106"/>
      <c r="LQK890" s="40"/>
      <c r="LQL890" s="106"/>
      <c r="LQM890" s="40"/>
      <c r="LQN890" s="106"/>
      <c r="LQO890" s="40"/>
      <c r="LQP890" s="106"/>
      <c r="LQQ890" s="40"/>
      <c r="LQR890" s="106"/>
      <c r="LQS890" s="40"/>
      <c r="LQT890" s="106"/>
      <c r="LQU890" s="40"/>
      <c r="LQV890" s="106"/>
      <c r="LQW890" s="40"/>
      <c r="LQX890" s="106"/>
      <c r="LQY890" s="40"/>
      <c r="LQZ890" s="106"/>
      <c r="LRA890" s="40"/>
      <c r="LRB890" s="106"/>
      <c r="LRC890" s="40"/>
      <c r="LRD890" s="106"/>
      <c r="LRE890" s="40"/>
      <c r="LRF890" s="106"/>
      <c r="LRG890" s="40"/>
      <c r="LRH890" s="106"/>
      <c r="LRI890" s="40"/>
      <c r="LRJ890" s="106"/>
      <c r="LRK890" s="40"/>
      <c r="LRL890" s="106"/>
      <c r="LRM890" s="40"/>
      <c r="LRN890" s="106"/>
      <c r="LRO890" s="40"/>
      <c r="LRP890" s="106"/>
      <c r="LRQ890" s="40"/>
      <c r="LRR890" s="106"/>
      <c r="LRS890" s="40"/>
      <c r="LRT890" s="106"/>
      <c r="LRU890" s="40"/>
      <c r="LRV890" s="106"/>
      <c r="LRW890" s="40"/>
      <c r="LRX890" s="106"/>
      <c r="LRY890" s="40"/>
      <c r="LRZ890" s="106"/>
      <c r="LSA890" s="40"/>
      <c r="LSB890" s="106"/>
      <c r="LSC890" s="40"/>
      <c r="LSD890" s="106"/>
      <c r="LSE890" s="40"/>
      <c r="LSF890" s="106"/>
      <c r="LSG890" s="40"/>
      <c r="LSH890" s="106"/>
      <c r="LSI890" s="40"/>
      <c r="LSJ890" s="106"/>
      <c r="LSK890" s="40"/>
      <c r="LSL890" s="106"/>
      <c r="LSM890" s="40"/>
      <c r="LSN890" s="106"/>
      <c r="LSO890" s="40"/>
      <c r="LSP890" s="106"/>
      <c r="LSQ890" s="40"/>
      <c r="LSR890" s="106"/>
      <c r="LSS890" s="40"/>
      <c r="LST890" s="106"/>
      <c r="LSU890" s="40"/>
      <c r="LSV890" s="106"/>
      <c r="LSW890" s="40"/>
      <c r="LSX890" s="106"/>
      <c r="LSY890" s="40"/>
      <c r="LSZ890" s="106"/>
      <c r="LTA890" s="40"/>
      <c r="LTB890" s="106"/>
      <c r="LTC890" s="40"/>
      <c r="LTD890" s="106"/>
      <c r="LTE890" s="40"/>
      <c r="LTF890" s="106"/>
      <c r="LTG890" s="40"/>
      <c r="LTH890" s="106"/>
      <c r="LTI890" s="40"/>
      <c r="LTJ890" s="106"/>
      <c r="LTK890" s="40"/>
      <c r="LTL890" s="106"/>
      <c r="LTM890" s="40"/>
      <c r="LTN890" s="106"/>
      <c r="LTO890" s="40"/>
      <c r="LTP890" s="106"/>
      <c r="LTQ890" s="40"/>
      <c r="LTR890" s="106"/>
      <c r="LTS890" s="40"/>
      <c r="LTT890" s="106"/>
      <c r="LTU890" s="40"/>
      <c r="LTV890" s="106"/>
      <c r="LTW890" s="40"/>
      <c r="LTX890" s="106"/>
      <c r="LTY890" s="40"/>
      <c r="LTZ890" s="106"/>
      <c r="LUA890" s="40"/>
      <c r="LUB890" s="106"/>
      <c r="LUC890" s="40"/>
      <c r="LUD890" s="106"/>
      <c r="LUE890" s="40"/>
      <c r="LUF890" s="106"/>
      <c r="LUG890" s="40"/>
      <c r="LUH890" s="106"/>
      <c r="LUI890" s="40"/>
      <c r="LUJ890" s="106"/>
      <c r="LUK890" s="40"/>
      <c r="LUL890" s="106"/>
      <c r="LUM890" s="40"/>
      <c r="LUN890" s="106"/>
      <c r="LUO890" s="40"/>
      <c r="LUP890" s="106"/>
      <c r="LUQ890" s="40"/>
      <c r="LUR890" s="106"/>
      <c r="LUS890" s="40"/>
      <c r="LUT890" s="106"/>
      <c r="LUU890" s="40"/>
      <c r="LUV890" s="106"/>
      <c r="LUW890" s="40"/>
      <c r="LUX890" s="106"/>
      <c r="LUY890" s="40"/>
      <c r="LUZ890" s="106"/>
      <c r="LVA890" s="40"/>
      <c r="LVB890" s="106"/>
      <c r="LVC890" s="40"/>
      <c r="LVD890" s="106"/>
      <c r="LVE890" s="40"/>
      <c r="LVF890" s="106"/>
      <c r="LVG890" s="40"/>
      <c r="LVH890" s="106"/>
      <c r="LVI890" s="40"/>
      <c r="LVJ890" s="106"/>
      <c r="LVK890" s="40"/>
      <c r="LVL890" s="106"/>
      <c r="LVM890" s="40"/>
      <c r="LVN890" s="106"/>
      <c r="LVO890" s="40"/>
      <c r="LVP890" s="106"/>
      <c r="LVQ890" s="40"/>
      <c r="LVR890" s="106"/>
      <c r="LVS890" s="40"/>
      <c r="LVT890" s="106"/>
      <c r="LVU890" s="40"/>
      <c r="LVV890" s="106"/>
      <c r="LVW890" s="40"/>
      <c r="LVX890" s="106"/>
      <c r="LVY890" s="40"/>
      <c r="LVZ890" s="106"/>
      <c r="LWA890" s="40"/>
      <c r="LWB890" s="106"/>
      <c r="LWC890" s="40"/>
      <c r="LWD890" s="106"/>
      <c r="LWE890" s="40"/>
      <c r="LWF890" s="106"/>
      <c r="LWG890" s="40"/>
      <c r="LWH890" s="106"/>
      <c r="LWI890" s="40"/>
      <c r="LWJ890" s="106"/>
      <c r="LWK890" s="40"/>
      <c r="LWL890" s="106"/>
      <c r="LWM890" s="40"/>
      <c r="LWN890" s="106"/>
      <c r="LWO890" s="40"/>
      <c r="LWP890" s="106"/>
      <c r="LWQ890" s="40"/>
      <c r="LWR890" s="106"/>
      <c r="LWS890" s="40"/>
      <c r="LWT890" s="106"/>
      <c r="LWU890" s="40"/>
      <c r="LWV890" s="106"/>
      <c r="LWW890" s="40"/>
      <c r="LWX890" s="106"/>
      <c r="LWY890" s="40"/>
      <c r="LWZ890" s="106"/>
      <c r="LXA890" s="40"/>
      <c r="LXB890" s="106"/>
      <c r="LXC890" s="40"/>
      <c r="LXD890" s="106"/>
      <c r="LXE890" s="40"/>
      <c r="LXF890" s="106"/>
      <c r="LXG890" s="40"/>
      <c r="LXH890" s="106"/>
      <c r="LXI890" s="40"/>
      <c r="LXJ890" s="106"/>
      <c r="LXK890" s="40"/>
      <c r="LXL890" s="106"/>
      <c r="LXM890" s="40"/>
      <c r="LXN890" s="106"/>
      <c r="LXO890" s="40"/>
      <c r="LXP890" s="106"/>
      <c r="LXQ890" s="40"/>
      <c r="LXR890" s="106"/>
      <c r="LXS890" s="40"/>
      <c r="LXT890" s="106"/>
      <c r="LXU890" s="40"/>
      <c r="LXV890" s="106"/>
      <c r="LXW890" s="40"/>
      <c r="LXX890" s="106"/>
      <c r="LXY890" s="40"/>
      <c r="LXZ890" s="106"/>
      <c r="LYA890" s="40"/>
      <c r="LYB890" s="106"/>
      <c r="LYC890" s="40"/>
      <c r="LYD890" s="106"/>
      <c r="LYE890" s="40"/>
      <c r="LYF890" s="106"/>
      <c r="LYG890" s="40"/>
      <c r="LYH890" s="106"/>
      <c r="LYI890" s="40"/>
      <c r="LYJ890" s="106"/>
      <c r="LYK890" s="40"/>
      <c r="LYL890" s="106"/>
      <c r="LYM890" s="40"/>
      <c r="LYN890" s="106"/>
      <c r="LYO890" s="40"/>
      <c r="LYP890" s="106"/>
      <c r="LYQ890" s="40"/>
      <c r="LYR890" s="106"/>
      <c r="LYS890" s="40"/>
      <c r="LYT890" s="106"/>
      <c r="LYU890" s="40"/>
      <c r="LYV890" s="106"/>
      <c r="LYW890" s="40"/>
      <c r="LYX890" s="106"/>
      <c r="LYY890" s="40"/>
      <c r="LYZ890" s="106"/>
      <c r="LZA890" s="40"/>
      <c r="LZB890" s="106"/>
      <c r="LZC890" s="40"/>
      <c r="LZD890" s="106"/>
      <c r="LZE890" s="40"/>
      <c r="LZF890" s="106"/>
      <c r="LZG890" s="40"/>
      <c r="LZH890" s="106"/>
      <c r="LZI890" s="40"/>
      <c r="LZJ890" s="106"/>
      <c r="LZK890" s="40"/>
      <c r="LZL890" s="106"/>
      <c r="LZM890" s="40"/>
      <c r="LZN890" s="106"/>
      <c r="LZO890" s="40"/>
      <c r="LZP890" s="106"/>
      <c r="LZQ890" s="40"/>
      <c r="LZR890" s="106"/>
      <c r="LZS890" s="40"/>
      <c r="LZT890" s="106"/>
      <c r="LZU890" s="40"/>
      <c r="LZV890" s="106"/>
      <c r="LZW890" s="40"/>
      <c r="LZX890" s="106"/>
      <c r="LZY890" s="40"/>
      <c r="LZZ890" s="106"/>
      <c r="MAA890" s="40"/>
      <c r="MAB890" s="106"/>
      <c r="MAC890" s="40"/>
      <c r="MAD890" s="106"/>
      <c r="MAE890" s="40"/>
      <c r="MAF890" s="106"/>
      <c r="MAG890" s="40"/>
      <c r="MAH890" s="106"/>
      <c r="MAI890" s="40"/>
      <c r="MAJ890" s="106"/>
      <c r="MAK890" s="40"/>
      <c r="MAL890" s="106"/>
      <c r="MAM890" s="40"/>
      <c r="MAN890" s="106"/>
      <c r="MAO890" s="40"/>
      <c r="MAP890" s="106"/>
      <c r="MAQ890" s="40"/>
      <c r="MAR890" s="106"/>
      <c r="MAS890" s="40"/>
      <c r="MAT890" s="106"/>
      <c r="MAU890" s="40"/>
      <c r="MAV890" s="106"/>
      <c r="MAW890" s="40"/>
      <c r="MAX890" s="106"/>
      <c r="MAY890" s="40"/>
      <c r="MAZ890" s="106"/>
      <c r="MBA890" s="40"/>
      <c r="MBB890" s="106"/>
      <c r="MBC890" s="40"/>
      <c r="MBD890" s="106"/>
      <c r="MBE890" s="40"/>
      <c r="MBF890" s="106"/>
      <c r="MBG890" s="40"/>
      <c r="MBH890" s="106"/>
      <c r="MBI890" s="40"/>
      <c r="MBJ890" s="106"/>
      <c r="MBK890" s="40"/>
      <c r="MBL890" s="106"/>
      <c r="MBM890" s="40"/>
      <c r="MBN890" s="106"/>
      <c r="MBO890" s="40"/>
      <c r="MBP890" s="106"/>
      <c r="MBQ890" s="40"/>
      <c r="MBR890" s="106"/>
      <c r="MBS890" s="40"/>
      <c r="MBT890" s="106"/>
      <c r="MBU890" s="40"/>
      <c r="MBV890" s="106"/>
      <c r="MBW890" s="40"/>
      <c r="MBX890" s="106"/>
      <c r="MBY890" s="40"/>
      <c r="MBZ890" s="106"/>
      <c r="MCA890" s="40"/>
      <c r="MCB890" s="106"/>
      <c r="MCC890" s="40"/>
      <c r="MCD890" s="106"/>
      <c r="MCE890" s="40"/>
      <c r="MCF890" s="106"/>
      <c r="MCG890" s="40"/>
      <c r="MCH890" s="106"/>
      <c r="MCI890" s="40"/>
      <c r="MCJ890" s="106"/>
      <c r="MCK890" s="40"/>
      <c r="MCL890" s="106"/>
      <c r="MCM890" s="40"/>
      <c r="MCN890" s="106"/>
      <c r="MCO890" s="40"/>
      <c r="MCP890" s="106"/>
      <c r="MCQ890" s="40"/>
      <c r="MCR890" s="106"/>
      <c r="MCS890" s="40"/>
      <c r="MCT890" s="106"/>
      <c r="MCU890" s="40"/>
      <c r="MCV890" s="106"/>
      <c r="MCW890" s="40"/>
      <c r="MCX890" s="106"/>
      <c r="MCY890" s="40"/>
      <c r="MCZ890" s="106"/>
      <c r="MDA890" s="40"/>
      <c r="MDB890" s="106"/>
      <c r="MDC890" s="40"/>
      <c r="MDD890" s="106"/>
      <c r="MDE890" s="40"/>
      <c r="MDF890" s="106"/>
      <c r="MDG890" s="40"/>
      <c r="MDH890" s="106"/>
      <c r="MDI890" s="40"/>
      <c r="MDJ890" s="106"/>
      <c r="MDK890" s="40"/>
      <c r="MDL890" s="106"/>
      <c r="MDM890" s="40"/>
      <c r="MDN890" s="106"/>
      <c r="MDO890" s="40"/>
      <c r="MDP890" s="106"/>
      <c r="MDQ890" s="40"/>
      <c r="MDR890" s="106"/>
      <c r="MDS890" s="40"/>
      <c r="MDT890" s="106"/>
      <c r="MDU890" s="40"/>
      <c r="MDV890" s="106"/>
      <c r="MDW890" s="40"/>
      <c r="MDX890" s="106"/>
      <c r="MDY890" s="40"/>
      <c r="MDZ890" s="106"/>
      <c r="MEA890" s="40"/>
      <c r="MEB890" s="106"/>
      <c r="MEC890" s="40"/>
      <c r="MED890" s="106"/>
      <c r="MEE890" s="40"/>
      <c r="MEF890" s="106"/>
      <c r="MEG890" s="40"/>
      <c r="MEH890" s="106"/>
      <c r="MEI890" s="40"/>
      <c r="MEJ890" s="106"/>
      <c r="MEK890" s="40"/>
      <c r="MEL890" s="106"/>
      <c r="MEM890" s="40"/>
      <c r="MEN890" s="106"/>
      <c r="MEO890" s="40"/>
      <c r="MEP890" s="106"/>
      <c r="MEQ890" s="40"/>
      <c r="MER890" s="106"/>
      <c r="MES890" s="40"/>
      <c r="MET890" s="106"/>
      <c r="MEU890" s="40"/>
      <c r="MEV890" s="106"/>
      <c r="MEW890" s="40"/>
      <c r="MEX890" s="106"/>
      <c r="MEY890" s="40"/>
      <c r="MEZ890" s="106"/>
      <c r="MFA890" s="40"/>
      <c r="MFB890" s="106"/>
      <c r="MFC890" s="40"/>
      <c r="MFD890" s="106"/>
      <c r="MFE890" s="40"/>
      <c r="MFF890" s="106"/>
      <c r="MFG890" s="40"/>
      <c r="MFH890" s="106"/>
      <c r="MFI890" s="40"/>
      <c r="MFJ890" s="106"/>
      <c r="MFK890" s="40"/>
      <c r="MFL890" s="106"/>
      <c r="MFM890" s="40"/>
      <c r="MFN890" s="106"/>
      <c r="MFO890" s="40"/>
      <c r="MFP890" s="106"/>
      <c r="MFQ890" s="40"/>
      <c r="MFR890" s="106"/>
      <c r="MFS890" s="40"/>
      <c r="MFT890" s="106"/>
      <c r="MFU890" s="40"/>
      <c r="MFV890" s="106"/>
      <c r="MFW890" s="40"/>
      <c r="MFX890" s="106"/>
      <c r="MFY890" s="40"/>
      <c r="MFZ890" s="106"/>
      <c r="MGA890" s="40"/>
      <c r="MGB890" s="106"/>
      <c r="MGC890" s="40"/>
      <c r="MGD890" s="106"/>
      <c r="MGE890" s="40"/>
      <c r="MGF890" s="106"/>
      <c r="MGG890" s="40"/>
      <c r="MGH890" s="106"/>
      <c r="MGI890" s="40"/>
      <c r="MGJ890" s="106"/>
      <c r="MGK890" s="40"/>
      <c r="MGL890" s="106"/>
      <c r="MGM890" s="40"/>
      <c r="MGN890" s="106"/>
      <c r="MGO890" s="40"/>
      <c r="MGP890" s="106"/>
      <c r="MGQ890" s="40"/>
      <c r="MGR890" s="106"/>
      <c r="MGS890" s="40"/>
      <c r="MGT890" s="106"/>
      <c r="MGU890" s="40"/>
      <c r="MGV890" s="106"/>
      <c r="MGW890" s="40"/>
      <c r="MGX890" s="106"/>
      <c r="MGY890" s="40"/>
      <c r="MGZ890" s="106"/>
      <c r="MHA890" s="40"/>
      <c r="MHB890" s="106"/>
      <c r="MHC890" s="40"/>
      <c r="MHD890" s="106"/>
      <c r="MHE890" s="40"/>
      <c r="MHF890" s="106"/>
      <c r="MHG890" s="40"/>
      <c r="MHH890" s="106"/>
      <c r="MHI890" s="40"/>
      <c r="MHJ890" s="106"/>
      <c r="MHK890" s="40"/>
      <c r="MHL890" s="106"/>
      <c r="MHM890" s="40"/>
      <c r="MHN890" s="106"/>
      <c r="MHO890" s="40"/>
      <c r="MHP890" s="106"/>
      <c r="MHQ890" s="40"/>
      <c r="MHR890" s="106"/>
      <c r="MHS890" s="40"/>
      <c r="MHT890" s="106"/>
      <c r="MHU890" s="40"/>
      <c r="MHV890" s="106"/>
      <c r="MHW890" s="40"/>
      <c r="MHX890" s="106"/>
      <c r="MHY890" s="40"/>
      <c r="MHZ890" s="106"/>
      <c r="MIA890" s="40"/>
      <c r="MIB890" s="106"/>
      <c r="MIC890" s="40"/>
      <c r="MID890" s="106"/>
      <c r="MIE890" s="40"/>
      <c r="MIF890" s="106"/>
      <c r="MIG890" s="40"/>
      <c r="MIH890" s="106"/>
      <c r="MII890" s="40"/>
      <c r="MIJ890" s="106"/>
      <c r="MIK890" s="40"/>
      <c r="MIL890" s="106"/>
      <c r="MIM890" s="40"/>
      <c r="MIN890" s="106"/>
      <c r="MIO890" s="40"/>
      <c r="MIP890" s="106"/>
      <c r="MIQ890" s="40"/>
      <c r="MIR890" s="106"/>
      <c r="MIS890" s="40"/>
      <c r="MIT890" s="106"/>
      <c r="MIU890" s="40"/>
      <c r="MIV890" s="106"/>
      <c r="MIW890" s="40"/>
      <c r="MIX890" s="106"/>
      <c r="MIY890" s="40"/>
      <c r="MIZ890" s="106"/>
      <c r="MJA890" s="40"/>
      <c r="MJB890" s="106"/>
      <c r="MJC890" s="40"/>
      <c r="MJD890" s="106"/>
      <c r="MJE890" s="40"/>
      <c r="MJF890" s="106"/>
      <c r="MJG890" s="40"/>
      <c r="MJH890" s="106"/>
      <c r="MJI890" s="40"/>
      <c r="MJJ890" s="106"/>
      <c r="MJK890" s="40"/>
      <c r="MJL890" s="106"/>
      <c r="MJM890" s="40"/>
      <c r="MJN890" s="106"/>
      <c r="MJO890" s="40"/>
      <c r="MJP890" s="106"/>
      <c r="MJQ890" s="40"/>
      <c r="MJR890" s="106"/>
      <c r="MJS890" s="40"/>
      <c r="MJT890" s="106"/>
      <c r="MJU890" s="40"/>
      <c r="MJV890" s="106"/>
      <c r="MJW890" s="40"/>
      <c r="MJX890" s="106"/>
      <c r="MJY890" s="40"/>
      <c r="MJZ890" s="106"/>
      <c r="MKA890" s="40"/>
      <c r="MKB890" s="106"/>
      <c r="MKC890" s="40"/>
      <c r="MKD890" s="106"/>
      <c r="MKE890" s="40"/>
      <c r="MKF890" s="106"/>
      <c r="MKG890" s="40"/>
      <c r="MKH890" s="106"/>
      <c r="MKI890" s="40"/>
      <c r="MKJ890" s="106"/>
      <c r="MKK890" s="40"/>
      <c r="MKL890" s="106"/>
      <c r="MKM890" s="40"/>
      <c r="MKN890" s="106"/>
      <c r="MKO890" s="40"/>
      <c r="MKP890" s="106"/>
      <c r="MKQ890" s="40"/>
      <c r="MKR890" s="106"/>
      <c r="MKS890" s="40"/>
      <c r="MKT890" s="106"/>
      <c r="MKU890" s="40"/>
      <c r="MKV890" s="106"/>
      <c r="MKW890" s="40"/>
      <c r="MKX890" s="106"/>
      <c r="MKY890" s="40"/>
      <c r="MKZ890" s="106"/>
      <c r="MLA890" s="40"/>
      <c r="MLB890" s="106"/>
      <c r="MLC890" s="40"/>
      <c r="MLD890" s="106"/>
      <c r="MLE890" s="40"/>
      <c r="MLF890" s="106"/>
      <c r="MLG890" s="40"/>
      <c r="MLH890" s="106"/>
      <c r="MLI890" s="40"/>
      <c r="MLJ890" s="106"/>
      <c r="MLK890" s="40"/>
      <c r="MLL890" s="106"/>
      <c r="MLM890" s="40"/>
      <c r="MLN890" s="106"/>
      <c r="MLO890" s="40"/>
      <c r="MLP890" s="106"/>
      <c r="MLQ890" s="40"/>
      <c r="MLR890" s="106"/>
      <c r="MLS890" s="40"/>
      <c r="MLT890" s="106"/>
      <c r="MLU890" s="40"/>
      <c r="MLV890" s="106"/>
      <c r="MLW890" s="40"/>
      <c r="MLX890" s="106"/>
      <c r="MLY890" s="40"/>
      <c r="MLZ890" s="106"/>
      <c r="MMA890" s="40"/>
      <c r="MMB890" s="106"/>
      <c r="MMC890" s="40"/>
      <c r="MMD890" s="106"/>
      <c r="MME890" s="40"/>
      <c r="MMF890" s="106"/>
      <c r="MMG890" s="40"/>
      <c r="MMH890" s="106"/>
      <c r="MMI890" s="40"/>
      <c r="MMJ890" s="106"/>
      <c r="MMK890" s="40"/>
      <c r="MML890" s="106"/>
      <c r="MMM890" s="40"/>
      <c r="MMN890" s="106"/>
      <c r="MMO890" s="40"/>
      <c r="MMP890" s="106"/>
      <c r="MMQ890" s="40"/>
      <c r="MMR890" s="106"/>
      <c r="MMS890" s="40"/>
      <c r="MMT890" s="106"/>
      <c r="MMU890" s="40"/>
      <c r="MMV890" s="106"/>
      <c r="MMW890" s="40"/>
      <c r="MMX890" s="106"/>
      <c r="MMY890" s="40"/>
      <c r="MMZ890" s="106"/>
      <c r="MNA890" s="40"/>
      <c r="MNB890" s="106"/>
      <c r="MNC890" s="40"/>
      <c r="MND890" s="106"/>
      <c r="MNE890" s="40"/>
      <c r="MNF890" s="106"/>
      <c r="MNG890" s="40"/>
      <c r="MNH890" s="106"/>
      <c r="MNI890" s="40"/>
      <c r="MNJ890" s="106"/>
      <c r="MNK890" s="40"/>
      <c r="MNL890" s="106"/>
      <c r="MNM890" s="40"/>
      <c r="MNN890" s="106"/>
      <c r="MNO890" s="40"/>
      <c r="MNP890" s="106"/>
      <c r="MNQ890" s="40"/>
      <c r="MNR890" s="106"/>
      <c r="MNS890" s="40"/>
      <c r="MNT890" s="106"/>
      <c r="MNU890" s="40"/>
      <c r="MNV890" s="106"/>
      <c r="MNW890" s="40"/>
      <c r="MNX890" s="106"/>
      <c r="MNY890" s="40"/>
      <c r="MNZ890" s="106"/>
      <c r="MOA890" s="40"/>
      <c r="MOB890" s="106"/>
      <c r="MOC890" s="40"/>
      <c r="MOD890" s="106"/>
      <c r="MOE890" s="40"/>
      <c r="MOF890" s="106"/>
      <c r="MOG890" s="40"/>
      <c r="MOH890" s="106"/>
      <c r="MOI890" s="40"/>
      <c r="MOJ890" s="106"/>
      <c r="MOK890" s="40"/>
      <c r="MOL890" s="106"/>
      <c r="MOM890" s="40"/>
      <c r="MON890" s="106"/>
      <c r="MOO890" s="40"/>
      <c r="MOP890" s="106"/>
      <c r="MOQ890" s="40"/>
      <c r="MOR890" s="106"/>
      <c r="MOS890" s="40"/>
      <c r="MOT890" s="106"/>
      <c r="MOU890" s="40"/>
      <c r="MOV890" s="106"/>
      <c r="MOW890" s="40"/>
      <c r="MOX890" s="106"/>
      <c r="MOY890" s="40"/>
      <c r="MOZ890" s="106"/>
      <c r="MPA890" s="40"/>
      <c r="MPB890" s="106"/>
      <c r="MPC890" s="40"/>
      <c r="MPD890" s="106"/>
      <c r="MPE890" s="40"/>
      <c r="MPF890" s="106"/>
      <c r="MPG890" s="40"/>
      <c r="MPH890" s="106"/>
      <c r="MPI890" s="40"/>
      <c r="MPJ890" s="106"/>
      <c r="MPK890" s="40"/>
      <c r="MPL890" s="106"/>
      <c r="MPM890" s="40"/>
      <c r="MPN890" s="106"/>
      <c r="MPO890" s="40"/>
      <c r="MPP890" s="106"/>
      <c r="MPQ890" s="40"/>
      <c r="MPR890" s="106"/>
      <c r="MPS890" s="40"/>
      <c r="MPT890" s="106"/>
      <c r="MPU890" s="40"/>
      <c r="MPV890" s="106"/>
      <c r="MPW890" s="40"/>
      <c r="MPX890" s="106"/>
      <c r="MPY890" s="40"/>
      <c r="MPZ890" s="106"/>
      <c r="MQA890" s="40"/>
      <c r="MQB890" s="106"/>
      <c r="MQC890" s="40"/>
      <c r="MQD890" s="106"/>
      <c r="MQE890" s="40"/>
      <c r="MQF890" s="106"/>
      <c r="MQG890" s="40"/>
      <c r="MQH890" s="106"/>
      <c r="MQI890" s="40"/>
      <c r="MQJ890" s="106"/>
      <c r="MQK890" s="40"/>
      <c r="MQL890" s="106"/>
      <c r="MQM890" s="40"/>
      <c r="MQN890" s="106"/>
      <c r="MQO890" s="40"/>
      <c r="MQP890" s="106"/>
      <c r="MQQ890" s="40"/>
      <c r="MQR890" s="106"/>
      <c r="MQS890" s="40"/>
      <c r="MQT890" s="106"/>
      <c r="MQU890" s="40"/>
      <c r="MQV890" s="106"/>
      <c r="MQW890" s="40"/>
      <c r="MQX890" s="106"/>
      <c r="MQY890" s="40"/>
      <c r="MQZ890" s="106"/>
      <c r="MRA890" s="40"/>
      <c r="MRB890" s="106"/>
      <c r="MRC890" s="40"/>
      <c r="MRD890" s="106"/>
      <c r="MRE890" s="40"/>
      <c r="MRF890" s="106"/>
      <c r="MRG890" s="40"/>
      <c r="MRH890" s="106"/>
      <c r="MRI890" s="40"/>
      <c r="MRJ890" s="106"/>
      <c r="MRK890" s="40"/>
      <c r="MRL890" s="106"/>
      <c r="MRM890" s="40"/>
      <c r="MRN890" s="106"/>
      <c r="MRO890" s="40"/>
      <c r="MRP890" s="106"/>
      <c r="MRQ890" s="40"/>
      <c r="MRR890" s="106"/>
      <c r="MRS890" s="40"/>
      <c r="MRT890" s="106"/>
      <c r="MRU890" s="40"/>
      <c r="MRV890" s="106"/>
      <c r="MRW890" s="40"/>
      <c r="MRX890" s="106"/>
      <c r="MRY890" s="40"/>
      <c r="MRZ890" s="106"/>
      <c r="MSA890" s="40"/>
      <c r="MSB890" s="106"/>
      <c r="MSC890" s="40"/>
      <c r="MSD890" s="106"/>
      <c r="MSE890" s="40"/>
      <c r="MSF890" s="106"/>
      <c r="MSG890" s="40"/>
      <c r="MSH890" s="106"/>
      <c r="MSI890" s="40"/>
      <c r="MSJ890" s="106"/>
      <c r="MSK890" s="40"/>
      <c r="MSL890" s="106"/>
      <c r="MSM890" s="40"/>
      <c r="MSN890" s="106"/>
      <c r="MSO890" s="40"/>
      <c r="MSP890" s="106"/>
      <c r="MSQ890" s="40"/>
      <c r="MSR890" s="106"/>
      <c r="MSS890" s="40"/>
      <c r="MST890" s="106"/>
      <c r="MSU890" s="40"/>
      <c r="MSV890" s="106"/>
      <c r="MSW890" s="40"/>
      <c r="MSX890" s="106"/>
      <c r="MSY890" s="40"/>
      <c r="MSZ890" s="106"/>
      <c r="MTA890" s="40"/>
      <c r="MTB890" s="106"/>
      <c r="MTC890" s="40"/>
      <c r="MTD890" s="106"/>
      <c r="MTE890" s="40"/>
      <c r="MTF890" s="106"/>
      <c r="MTG890" s="40"/>
      <c r="MTH890" s="106"/>
      <c r="MTI890" s="40"/>
      <c r="MTJ890" s="106"/>
      <c r="MTK890" s="40"/>
      <c r="MTL890" s="106"/>
      <c r="MTM890" s="40"/>
      <c r="MTN890" s="106"/>
      <c r="MTO890" s="40"/>
      <c r="MTP890" s="106"/>
      <c r="MTQ890" s="40"/>
      <c r="MTR890" s="106"/>
      <c r="MTS890" s="40"/>
      <c r="MTT890" s="106"/>
      <c r="MTU890" s="40"/>
      <c r="MTV890" s="106"/>
      <c r="MTW890" s="40"/>
      <c r="MTX890" s="106"/>
      <c r="MTY890" s="40"/>
      <c r="MTZ890" s="106"/>
      <c r="MUA890" s="40"/>
      <c r="MUB890" s="106"/>
      <c r="MUC890" s="40"/>
      <c r="MUD890" s="106"/>
      <c r="MUE890" s="40"/>
      <c r="MUF890" s="106"/>
      <c r="MUG890" s="40"/>
      <c r="MUH890" s="106"/>
      <c r="MUI890" s="40"/>
      <c r="MUJ890" s="106"/>
      <c r="MUK890" s="40"/>
      <c r="MUL890" s="106"/>
      <c r="MUM890" s="40"/>
      <c r="MUN890" s="106"/>
      <c r="MUO890" s="40"/>
      <c r="MUP890" s="106"/>
      <c r="MUQ890" s="40"/>
      <c r="MUR890" s="106"/>
      <c r="MUS890" s="40"/>
      <c r="MUT890" s="106"/>
      <c r="MUU890" s="40"/>
      <c r="MUV890" s="106"/>
      <c r="MUW890" s="40"/>
      <c r="MUX890" s="106"/>
      <c r="MUY890" s="40"/>
      <c r="MUZ890" s="106"/>
      <c r="MVA890" s="40"/>
      <c r="MVB890" s="106"/>
      <c r="MVC890" s="40"/>
      <c r="MVD890" s="106"/>
      <c r="MVE890" s="40"/>
      <c r="MVF890" s="106"/>
      <c r="MVG890" s="40"/>
      <c r="MVH890" s="106"/>
      <c r="MVI890" s="40"/>
      <c r="MVJ890" s="106"/>
      <c r="MVK890" s="40"/>
      <c r="MVL890" s="106"/>
      <c r="MVM890" s="40"/>
      <c r="MVN890" s="106"/>
      <c r="MVO890" s="40"/>
      <c r="MVP890" s="106"/>
      <c r="MVQ890" s="40"/>
      <c r="MVR890" s="106"/>
      <c r="MVS890" s="40"/>
      <c r="MVT890" s="106"/>
      <c r="MVU890" s="40"/>
      <c r="MVV890" s="106"/>
      <c r="MVW890" s="40"/>
      <c r="MVX890" s="106"/>
      <c r="MVY890" s="40"/>
      <c r="MVZ890" s="106"/>
      <c r="MWA890" s="40"/>
      <c r="MWB890" s="106"/>
      <c r="MWC890" s="40"/>
      <c r="MWD890" s="106"/>
      <c r="MWE890" s="40"/>
      <c r="MWF890" s="106"/>
      <c r="MWG890" s="40"/>
      <c r="MWH890" s="106"/>
      <c r="MWI890" s="40"/>
      <c r="MWJ890" s="106"/>
      <c r="MWK890" s="40"/>
      <c r="MWL890" s="106"/>
      <c r="MWM890" s="40"/>
      <c r="MWN890" s="106"/>
      <c r="MWO890" s="40"/>
      <c r="MWP890" s="106"/>
      <c r="MWQ890" s="40"/>
      <c r="MWR890" s="106"/>
      <c r="MWS890" s="40"/>
      <c r="MWT890" s="106"/>
      <c r="MWU890" s="40"/>
      <c r="MWV890" s="106"/>
      <c r="MWW890" s="40"/>
      <c r="MWX890" s="106"/>
      <c r="MWY890" s="40"/>
      <c r="MWZ890" s="106"/>
      <c r="MXA890" s="40"/>
      <c r="MXB890" s="106"/>
      <c r="MXC890" s="40"/>
      <c r="MXD890" s="106"/>
      <c r="MXE890" s="40"/>
      <c r="MXF890" s="106"/>
      <c r="MXG890" s="40"/>
      <c r="MXH890" s="106"/>
      <c r="MXI890" s="40"/>
      <c r="MXJ890" s="106"/>
      <c r="MXK890" s="40"/>
      <c r="MXL890" s="106"/>
      <c r="MXM890" s="40"/>
      <c r="MXN890" s="106"/>
      <c r="MXO890" s="40"/>
      <c r="MXP890" s="106"/>
      <c r="MXQ890" s="40"/>
      <c r="MXR890" s="106"/>
      <c r="MXS890" s="40"/>
      <c r="MXT890" s="106"/>
      <c r="MXU890" s="40"/>
      <c r="MXV890" s="106"/>
      <c r="MXW890" s="40"/>
      <c r="MXX890" s="106"/>
      <c r="MXY890" s="40"/>
      <c r="MXZ890" s="106"/>
      <c r="MYA890" s="40"/>
      <c r="MYB890" s="106"/>
      <c r="MYC890" s="40"/>
      <c r="MYD890" s="106"/>
      <c r="MYE890" s="40"/>
      <c r="MYF890" s="106"/>
      <c r="MYG890" s="40"/>
      <c r="MYH890" s="106"/>
      <c r="MYI890" s="40"/>
      <c r="MYJ890" s="106"/>
      <c r="MYK890" s="40"/>
      <c r="MYL890" s="106"/>
      <c r="MYM890" s="40"/>
      <c r="MYN890" s="106"/>
      <c r="MYO890" s="40"/>
      <c r="MYP890" s="106"/>
      <c r="MYQ890" s="40"/>
      <c r="MYR890" s="106"/>
      <c r="MYS890" s="40"/>
      <c r="MYT890" s="106"/>
      <c r="MYU890" s="40"/>
      <c r="MYV890" s="106"/>
      <c r="MYW890" s="40"/>
      <c r="MYX890" s="106"/>
      <c r="MYY890" s="40"/>
      <c r="MYZ890" s="106"/>
      <c r="MZA890" s="40"/>
      <c r="MZB890" s="106"/>
      <c r="MZC890" s="40"/>
      <c r="MZD890" s="106"/>
      <c r="MZE890" s="40"/>
      <c r="MZF890" s="106"/>
      <c r="MZG890" s="40"/>
      <c r="MZH890" s="106"/>
      <c r="MZI890" s="40"/>
      <c r="MZJ890" s="106"/>
      <c r="MZK890" s="40"/>
      <c r="MZL890" s="106"/>
      <c r="MZM890" s="40"/>
      <c r="MZN890" s="106"/>
      <c r="MZO890" s="40"/>
      <c r="MZP890" s="106"/>
      <c r="MZQ890" s="40"/>
      <c r="MZR890" s="106"/>
      <c r="MZS890" s="40"/>
      <c r="MZT890" s="106"/>
      <c r="MZU890" s="40"/>
      <c r="MZV890" s="106"/>
      <c r="MZW890" s="40"/>
      <c r="MZX890" s="106"/>
      <c r="MZY890" s="40"/>
      <c r="MZZ890" s="106"/>
      <c r="NAA890" s="40"/>
      <c r="NAB890" s="106"/>
      <c r="NAC890" s="40"/>
      <c r="NAD890" s="106"/>
      <c r="NAE890" s="40"/>
      <c r="NAF890" s="106"/>
      <c r="NAG890" s="40"/>
      <c r="NAH890" s="106"/>
      <c r="NAI890" s="40"/>
      <c r="NAJ890" s="106"/>
      <c r="NAK890" s="40"/>
      <c r="NAL890" s="106"/>
      <c r="NAM890" s="40"/>
      <c r="NAN890" s="106"/>
      <c r="NAO890" s="40"/>
      <c r="NAP890" s="106"/>
      <c r="NAQ890" s="40"/>
      <c r="NAR890" s="106"/>
      <c r="NAS890" s="40"/>
      <c r="NAT890" s="106"/>
      <c r="NAU890" s="40"/>
      <c r="NAV890" s="106"/>
      <c r="NAW890" s="40"/>
      <c r="NAX890" s="106"/>
      <c r="NAY890" s="40"/>
      <c r="NAZ890" s="106"/>
      <c r="NBA890" s="40"/>
      <c r="NBB890" s="106"/>
      <c r="NBC890" s="40"/>
      <c r="NBD890" s="106"/>
      <c r="NBE890" s="40"/>
      <c r="NBF890" s="106"/>
      <c r="NBG890" s="40"/>
      <c r="NBH890" s="106"/>
      <c r="NBI890" s="40"/>
      <c r="NBJ890" s="106"/>
      <c r="NBK890" s="40"/>
      <c r="NBL890" s="106"/>
      <c r="NBM890" s="40"/>
      <c r="NBN890" s="106"/>
      <c r="NBO890" s="40"/>
      <c r="NBP890" s="106"/>
      <c r="NBQ890" s="40"/>
      <c r="NBR890" s="106"/>
      <c r="NBS890" s="40"/>
      <c r="NBT890" s="106"/>
      <c r="NBU890" s="40"/>
      <c r="NBV890" s="106"/>
      <c r="NBW890" s="40"/>
      <c r="NBX890" s="106"/>
      <c r="NBY890" s="40"/>
      <c r="NBZ890" s="106"/>
      <c r="NCA890" s="40"/>
      <c r="NCB890" s="106"/>
      <c r="NCC890" s="40"/>
      <c r="NCD890" s="106"/>
      <c r="NCE890" s="40"/>
      <c r="NCF890" s="106"/>
      <c r="NCG890" s="40"/>
      <c r="NCH890" s="106"/>
      <c r="NCI890" s="40"/>
      <c r="NCJ890" s="106"/>
      <c r="NCK890" s="40"/>
      <c r="NCL890" s="106"/>
      <c r="NCM890" s="40"/>
      <c r="NCN890" s="106"/>
      <c r="NCO890" s="40"/>
      <c r="NCP890" s="106"/>
      <c r="NCQ890" s="40"/>
      <c r="NCR890" s="106"/>
      <c r="NCS890" s="40"/>
      <c r="NCT890" s="106"/>
      <c r="NCU890" s="40"/>
      <c r="NCV890" s="106"/>
      <c r="NCW890" s="40"/>
      <c r="NCX890" s="106"/>
      <c r="NCY890" s="40"/>
      <c r="NCZ890" s="106"/>
      <c r="NDA890" s="40"/>
      <c r="NDB890" s="106"/>
      <c r="NDC890" s="40"/>
      <c r="NDD890" s="106"/>
      <c r="NDE890" s="40"/>
      <c r="NDF890" s="106"/>
      <c r="NDG890" s="40"/>
      <c r="NDH890" s="106"/>
      <c r="NDI890" s="40"/>
      <c r="NDJ890" s="106"/>
      <c r="NDK890" s="40"/>
      <c r="NDL890" s="106"/>
      <c r="NDM890" s="40"/>
      <c r="NDN890" s="106"/>
      <c r="NDO890" s="40"/>
      <c r="NDP890" s="106"/>
      <c r="NDQ890" s="40"/>
      <c r="NDR890" s="106"/>
      <c r="NDS890" s="40"/>
      <c r="NDT890" s="106"/>
      <c r="NDU890" s="40"/>
      <c r="NDV890" s="106"/>
      <c r="NDW890" s="40"/>
      <c r="NDX890" s="106"/>
      <c r="NDY890" s="40"/>
      <c r="NDZ890" s="106"/>
      <c r="NEA890" s="40"/>
      <c r="NEB890" s="106"/>
      <c r="NEC890" s="40"/>
      <c r="NED890" s="106"/>
      <c r="NEE890" s="40"/>
      <c r="NEF890" s="106"/>
      <c r="NEG890" s="40"/>
      <c r="NEH890" s="106"/>
      <c r="NEI890" s="40"/>
      <c r="NEJ890" s="106"/>
      <c r="NEK890" s="40"/>
      <c r="NEL890" s="106"/>
      <c r="NEM890" s="40"/>
      <c r="NEN890" s="106"/>
      <c r="NEO890" s="40"/>
      <c r="NEP890" s="106"/>
      <c r="NEQ890" s="40"/>
      <c r="NER890" s="106"/>
      <c r="NES890" s="40"/>
      <c r="NET890" s="106"/>
      <c r="NEU890" s="40"/>
      <c r="NEV890" s="106"/>
      <c r="NEW890" s="40"/>
      <c r="NEX890" s="106"/>
      <c r="NEY890" s="40"/>
      <c r="NEZ890" s="106"/>
      <c r="NFA890" s="40"/>
      <c r="NFB890" s="106"/>
      <c r="NFC890" s="40"/>
      <c r="NFD890" s="106"/>
      <c r="NFE890" s="40"/>
      <c r="NFF890" s="106"/>
      <c r="NFG890" s="40"/>
      <c r="NFH890" s="106"/>
      <c r="NFI890" s="40"/>
      <c r="NFJ890" s="106"/>
      <c r="NFK890" s="40"/>
      <c r="NFL890" s="106"/>
      <c r="NFM890" s="40"/>
      <c r="NFN890" s="106"/>
      <c r="NFO890" s="40"/>
      <c r="NFP890" s="106"/>
      <c r="NFQ890" s="40"/>
      <c r="NFR890" s="106"/>
      <c r="NFS890" s="40"/>
      <c r="NFT890" s="106"/>
      <c r="NFU890" s="40"/>
      <c r="NFV890" s="106"/>
      <c r="NFW890" s="40"/>
      <c r="NFX890" s="106"/>
      <c r="NFY890" s="40"/>
      <c r="NFZ890" s="106"/>
      <c r="NGA890" s="40"/>
      <c r="NGB890" s="106"/>
      <c r="NGC890" s="40"/>
      <c r="NGD890" s="106"/>
      <c r="NGE890" s="40"/>
      <c r="NGF890" s="106"/>
      <c r="NGG890" s="40"/>
      <c r="NGH890" s="106"/>
      <c r="NGI890" s="40"/>
      <c r="NGJ890" s="106"/>
      <c r="NGK890" s="40"/>
      <c r="NGL890" s="106"/>
      <c r="NGM890" s="40"/>
      <c r="NGN890" s="106"/>
      <c r="NGO890" s="40"/>
      <c r="NGP890" s="106"/>
      <c r="NGQ890" s="40"/>
      <c r="NGR890" s="106"/>
      <c r="NGS890" s="40"/>
      <c r="NGT890" s="106"/>
      <c r="NGU890" s="40"/>
      <c r="NGV890" s="106"/>
      <c r="NGW890" s="40"/>
      <c r="NGX890" s="106"/>
      <c r="NGY890" s="40"/>
      <c r="NGZ890" s="106"/>
      <c r="NHA890" s="40"/>
      <c r="NHB890" s="106"/>
      <c r="NHC890" s="40"/>
      <c r="NHD890" s="106"/>
      <c r="NHE890" s="40"/>
      <c r="NHF890" s="106"/>
      <c r="NHG890" s="40"/>
      <c r="NHH890" s="106"/>
      <c r="NHI890" s="40"/>
      <c r="NHJ890" s="106"/>
      <c r="NHK890" s="40"/>
      <c r="NHL890" s="106"/>
      <c r="NHM890" s="40"/>
      <c r="NHN890" s="106"/>
      <c r="NHO890" s="40"/>
      <c r="NHP890" s="106"/>
      <c r="NHQ890" s="40"/>
      <c r="NHR890" s="106"/>
      <c r="NHS890" s="40"/>
      <c r="NHT890" s="106"/>
      <c r="NHU890" s="40"/>
      <c r="NHV890" s="106"/>
      <c r="NHW890" s="40"/>
      <c r="NHX890" s="106"/>
      <c r="NHY890" s="40"/>
      <c r="NHZ890" s="106"/>
      <c r="NIA890" s="40"/>
      <c r="NIB890" s="106"/>
      <c r="NIC890" s="40"/>
      <c r="NID890" s="106"/>
      <c r="NIE890" s="40"/>
      <c r="NIF890" s="106"/>
      <c r="NIG890" s="40"/>
      <c r="NIH890" s="106"/>
      <c r="NII890" s="40"/>
      <c r="NIJ890" s="106"/>
      <c r="NIK890" s="40"/>
      <c r="NIL890" s="106"/>
      <c r="NIM890" s="40"/>
      <c r="NIN890" s="106"/>
      <c r="NIO890" s="40"/>
      <c r="NIP890" s="106"/>
      <c r="NIQ890" s="40"/>
      <c r="NIR890" s="106"/>
      <c r="NIS890" s="40"/>
      <c r="NIT890" s="106"/>
      <c r="NIU890" s="40"/>
      <c r="NIV890" s="106"/>
      <c r="NIW890" s="40"/>
      <c r="NIX890" s="106"/>
      <c r="NIY890" s="40"/>
      <c r="NIZ890" s="106"/>
      <c r="NJA890" s="40"/>
      <c r="NJB890" s="106"/>
      <c r="NJC890" s="40"/>
      <c r="NJD890" s="106"/>
      <c r="NJE890" s="40"/>
      <c r="NJF890" s="106"/>
      <c r="NJG890" s="40"/>
      <c r="NJH890" s="106"/>
      <c r="NJI890" s="40"/>
      <c r="NJJ890" s="106"/>
      <c r="NJK890" s="40"/>
      <c r="NJL890" s="106"/>
      <c r="NJM890" s="40"/>
      <c r="NJN890" s="106"/>
      <c r="NJO890" s="40"/>
      <c r="NJP890" s="106"/>
      <c r="NJQ890" s="40"/>
      <c r="NJR890" s="106"/>
      <c r="NJS890" s="40"/>
      <c r="NJT890" s="106"/>
      <c r="NJU890" s="40"/>
      <c r="NJV890" s="106"/>
      <c r="NJW890" s="40"/>
      <c r="NJX890" s="106"/>
      <c r="NJY890" s="40"/>
      <c r="NJZ890" s="106"/>
      <c r="NKA890" s="40"/>
      <c r="NKB890" s="106"/>
      <c r="NKC890" s="40"/>
      <c r="NKD890" s="106"/>
      <c r="NKE890" s="40"/>
      <c r="NKF890" s="106"/>
      <c r="NKG890" s="40"/>
      <c r="NKH890" s="106"/>
      <c r="NKI890" s="40"/>
      <c r="NKJ890" s="106"/>
      <c r="NKK890" s="40"/>
      <c r="NKL890" s="106"/>
      <c r="NKM890" s="40"/>
      <c r="NKN890" s="106"/>
      <c r="NKO890" s="40"/>
      <c r="NKP890" s="106"/>
      <c r="NKQ890" s="40"/>
      <c r="NKR890" s="106"/>
      <c r="NKS890" s="40"/>
      <c r="NKT890" s="106"/>
      <c r="NKU890" s="40"/>
      <c r="NKV890" s="106"/>
      <c r="NKW890" s="40"/>
      <c r="NKX890" s="106"/>
      <c r="NKY890" s="40"/>
      <c r="NKZ890" s="106"/>
      <c r="NLA890" s="40"/>
      <c r="NLB890" s="106"/>
      <c r="NLC890" s="40"/>
      <c r="NLD890" s="106"/>
      <c r="NLE890" s="40"/>
      <c r="NLF890" s="106"/>
      <c r="NLG890" s="40"/>
      <c r="NLH890" s="106"/>
      <c r="NLI890" s="40"/>
      <c r="NLJ890" s="106"/>
      <c r="NLK890" s="40"/>
      <c r="NLL890" s="106"/>
      <c r="NLM890" s="40"/>
      <c r="NLN890" s="106"/>
      <c r="NLO890" s="40"/>
      <c r="NLP890" s="106"/>
      <c r="NLQ890" s="40"/>
      <c r="NLR890" s="106"/>
      <c r="NLS890" s="40"/>
      <c r="NLT890" s="106"/>
      <c r="NLU890" s="40"/>
      <c r="NLV890" s="106"/>
      <c r="NLW890" s="40"/>
      <c r="NLX890" s="106"/>
      <c r="NLY890" s="40"/>
      <c r="NLZ890" s="106"/>
      <c r="NMA890" s="40"/>
      <c r="NMB890" s="106"/>
      <c r="NMC890" s="40"/>
      <c r="NMD890" s="106"/>
      <c r="NME890" s="40"/>
      <c r="NMF890" s="106"/>
      <c r="NMG890" s="40"/>
      <c r="NMH890" s="106"/>
      <c r="NMI890" s="40"/>
      <c r="NMJ890" s="106"/>
      <c r="NMK890" s="40"/>
      <c r="NML890" s="106"/>
      <c r="NMM890" s="40"/>
      <c r="NMN890" s="106"/>
      <c r="NMO890" s="40"/>
      <c r="NMP890" s="106"/>
      <c r="NMQ890" s="40"/>
      <c r="NMR890" s="106"/>
      <c r="NMS890" s="40"/>
      <c r="NMT890" s="106"/>
      <c r="NMU890" s="40"/>
      <c r="NMV890" s="106"/>
      <c r="NMW890" s="40"/>
      <c r="NMX890" s="106"/>
      <c r="NMY890" s="40"/>
      <c r="NMZ890" s="106"/>
      <c r="NNA890" s="40"/>
      <c r="NNB890" s="106"/>
      <c r="NNC890" s="40"/>
      <c r="NND890" s="106"/>
      <c r="NNE890" s="40"/>
      <c r="NNF890" s="106"/>
      <c r="NNG890" s="40"/>
      <c r="NNH890" s="106"/>
      <c r="NNI890" s="40"/>
      <c r="NNJ890" s="106"/>
      <c r="NNK890" s="40"/>
      <c r="NNL890" s="106"/>
      <c r="NNM890" s="40"/>
      <c r="NNN890" s="106"/>
      <c r="NNO890" s="40"/>
      <c r="NNP890" s="106"/>
      <c r="NNQ890" s="40"/>
      <c r="NNR890" s="106"/>
      <c r="NNS890" s="40"/>
      <c r="NNT890" s="106"/>
      <c r="NNU890" s="40"/>
      <c r="NNV890" s="106"/>
      <c r="NNW890" s="40"/>
      <c r="NNX890" s="106"/>
      <c r="NNY890" s="40"/>
      <c r="NNZ890" s="106"/>
      <c r="NOA890" s="40"/>
      <c r="NOB890" s="106"/>
      <c r="NOC890" s="40"/>
      <c r="NOD890" s="106"/>
      <c r="NOE890" s="40"/>
      <c r="NOF890" s="106"/>
      <c r="NOG890" s="40"/>
      <c r="NOH890" s="106"/>
      <c r="NOI890" s="40"/>
      <c r="NOJ890" s="106"/>
      <c r="NOK890" s="40"/>
      <c r="NOL890" s="106"/>
      <c r="NOM890" s="40"/>
      <c r="NON890" s="106"/>
      <c r="NOO890" s="40"/>
      <c r="NOP890" s="106"/>
      <c r="NOQ890" s="40"/>
      <c r="NOR890" s="106"/>
      <c r="NOS890" s="40"/>
      <c r="NOT890" s="106"/>
      <c r="NOU890" s="40"/>
      <c r="NOV890" s="106"/>
      <c r="NOW890" s="40"/>
      <c r="NOX890" s="106"/>
      <c r="NOY890" s="40"/>
      <c r="NOZ890" s="106"/>
      <c r="NPA890" s="40"/>
      <c r="NPB890" s="106"/>
      <c r="NPC890" s="40"/>
      <c r="NPD890" s="106"/>
      <c r="NPE890" s="40"/>
      <c r="NPF890" s="106"/>
      <c r="NPG890" s="40"/>
      <c r="NPH890" s="106"/>
      <c r="NPI890" s="40"/>
      <c r="NPJ890" s="106"/>
      <c r="NPK890" s="40"/>
      <c r="NPL890" s="106"/>
      <c r="NPM890" s="40"/>
      <c r="NPN890" s="106"/>
      <c r="NPO890" s="40"/>
      <c r="NPP890" s="106"/>
      <c r="NPQ890" s="40"/>
      <c r="NPR890" s="106"/>
      <c r="NPS890" s="40"/>
      <c r="NPT890" s="106"/>
      <c r="NPU890" s="40"/>
      <c r="NPV890" s="106"/>
      <c r="NPW890" s="40"/>
      <c r="NPX890" s="106"/>
      <c r="NPY890" s="40"/>
      <c r="NPZ890" s="106"/>
      <c r="NQA890" s="40"/>
      <c r="NQB890" s="106"/>
      <c r="NQC890" s="40"/>
      <c r="NQD890" s="106"/>
      <c r="NQE890" s="40"/>
      <c r="NQF890" s="106"/>
      <c r="NQG890" s="40"/>
      <c r="NQH890" s="106"/>
      <c r="NQI890" s="40"/>
      <c r="NQJ890" s="106"/>
      <c r="NQK890" s="40"/>
      <c r="NQL890" s="106"/>
      <c r="NQM890" s="40"/>
      <c r="NQN890" s="106"/>
      <c r="NQO890" s="40"/>
      <c r="NQP890" s="106"/>
      <c r="NQQ890" s="40"/>
      <c r="NQR890" s="106"/>
      <c r="NQS890" s="40"/>
      <c r="NQT890" s="106"/>
      <c r="NQU890" s="40"/>
      <c r="NQV890" s="106"/>
      <c r="NQW890" s="40"/>
      <c r="NQX890" s="106"/>
      <c r="NQY890" s="40"/>
      <c r="NQZ890" s="106"/>
      <c r="NRA890" s="40"/>
      <c r="NRB890" s="106"/>
      <c r="NRC890" s="40"/>
      <c r="NRD890" s="106"/>
      <c r="NRE890" s="40"/>
      <c r="NRF890" s="106"/>
      <c r="NRG890" s="40"/>
      <c r="NRH890" s="106"/>
      <c r="NRI890" s="40"/>
      <c r="NRJ890" s="106"/>
      <c r="NRK890" s="40"/>
      <c r="NRL890" s="106"/>
      <c r="NRM890" s="40"/>
      <c r="NRN890" s="106"/>
      <c r="NRO890" s="40"/>
      <c r="NRP890" s="106"/>
      <c r="NRQ890" s="40"/>
      <c r="NRR890" s="106"/>
      <c r="NRS890" s="40"/>
      <c r="NRT890" s="106"/>
      <c r="NRU890" s="40"/>
      <c r="NRV890" s="106"/>
      <c r="NRW890" s="40"/>
      <c r="NRX890" s="106"/>
      <c r="NRY890" s="40"/>
      <c r="NRZ890" s="106"/>
      <c r="NSA890" s="40"/>
      <c r="NSB890" s="106"/>
      <c r="NSC890" s="40"/>
      <c r="NSD890" s="106"/>
      <c r="NSE890" s="40"/>
      <c r="NSF890" s="106"/>
      <c r="NSG890" s="40"/>
      <c r="NSH890" s="106"/>
      <c r="NSI890" s="40"/>
      <c r="NSJ890" s="106"/>
      <c r="NSK890" s="40"/>
      <c r="NSL890" s="106"/>
      <c r="NSM890" s="40"/>
      <c r="NSN890" s="106"/>
      <c r="NSO890" s="40"/>
      <c r="NSP890" s="106"/>
      <c r="NSQ890" s="40"/>
      <c r="NSR890" s="106"/>
      <c r="NSS890" s="40"/>
      <c r="NST890" s="106"/>
      <c r="NSU890" s="40"/>
      <c r="NSV890" s="106"/>
      <c r="NSW890" s="40"/>
      <c r="NSX890" s="106"/>
      <c r="NSY890" s="40"/>
      <c r="NSZ890" s="106"/>
      <c r="NTA890" s="40"/>
      <c r="NTB890" s="106"/>
      <c r="NTC890" s="40"/>
      <c r="NTD890" s="106"/>
      <c r="NTE890" s="40"/>
      <c r="NTF890" s="106"/>
      <c r="NTG890" s="40"/>
      <c r="NTH890" s="106"/>
      <c r="NTI890" s="40"/>
      <c r="NTJ890" s="106"/>
      <c r="NTK890" s="40"/>
      <c r="NTL890" s="106"/>
      <c r="NTM890" s="40"/>
      <c r="NTN890" s="106"/>
      <c r="NTO890" s="40"/>
      <c r="NTP890" s="106"/>
      <c r="NTQ890" s="40"/>
      <c r="NTR890" s="106"/>
      <c r="NTS890" s="40"/>
      <c r="NTT890" s="106"/>
      <c r="NTU890" s="40"/>
      <c r="NTV890" s="106"/>
      <c r="NTW890" s="40"/>
      <c r="NTX890" s="106"/>
      <c r="NTY890" s="40"/>
      <c r="NTZ890" s="106"/>
      <c r="NUA890" s="40"/>
      <c r="NUB890" s="106"/>
      <c r="NUC890" s="40"/>
      <c r="NUD890" s="106"/>
      <c r="NUE890" s="40"/>
      <c r="NUF890" s="106"/>
      <c r="NUG890" s="40"/>
      <c r="NUH890" s="106"/>
      <c r="NUI890" s="40"/>
      <c r="NUJ890" s="106"/>
      <c r="NUK890" s="40"/>
      <c r="NUL890" s="106"/>
      <c r="NUM890" s="40"/>
      <c r="NUN890" s="106"/>
      <c r="NUO890" s="40"/>
      <c r="NUP890" s="106"/>
      <c r="NUQ890" s="40"/>
      <c r="NUR890" s="106"/>
      <c r="NUS890" s="40"/>
      <c r="NUT890" s="106"/>
      <c r="NUU890" s="40"/>
      <c r="NUV890" s="106"/>
      <c r="NUW890" s="40"/>
      <c r="NUX890" s="106"/>
      <c r="NUY890" s="40"/>
      <c r="NUZ890" s="106"/>
      <c r="NVA890" s="40"/>
      <c r="NVB890" s="106"/>
      <c r="NVC890" s="40"/>
      <c r="NVD890" s="106"/>
      <c r="NVE890" s="40"/>
      <c r="NVF890" s="106"/>
      <c r="NVG890" s="40"/>
      <c r="NVH890" s="106"/>
      <c r="NVI890" s="40"/>
      <c r="NVJ890" s="106"/>
      <c r="NVK890" s="40"/>
      <c r="NVL890" s="106"/>
      <c r="NVM890" s="40"/>
      <c r="NVN890" s="106"/>
      <c r="NVO890" s="40"/>
      <c r="NVP890" s="106"/>
      <c r="NVQ890" s="40"/>
      <c r="NVR890" s="106"/>
      <c r="NVS890" s="40"/>
      <c r="NVT890" s="106"/>
      <c r="NVU890" s="40"/>
      <c r="NVV890" s="106"/>
      <c r="NVW890" s="40"/>
      <c r="NVX890" s="106"/>
      <c r="NVY890" s="40"/>
      <c r="NVZ890" s="106"/>
      <c r="NWA890" s="40"/>
      <c r="NWB890" s="106"/>
      <c r="NWC890" s="40"/>
      <c r="NWD890" s="106"/>
      <c r="NWE890" s="40"/>
      <c r="NWF890" s="106"/>
      <c r="NWG890" s="40"/>
      <c r="NWH890" s="106"/>
      <c r="NWI890" s="40"/>
      <c r="NWJ890" s="106"/>
      <c r="NWK890" s="40"/>
      <c r="NWL890" s="106"/>
      <c r="NWM890" s="40"/>
      <c r="NWN890" s="106"/>
      <c r="NWO890" s="40"/>
      <c r="NWP890" s="106"/>
      <c r="NWQ890" s="40"/>
      <c r="NWR890" s="106"/>
      <c r="NWS890" s="40"/>
      <c r="NWT890" s="106"/>
      <c r="NWU890" s="40"/>
      <c r="NWV890" s="106"/>
      <c r="NWW890" s="40"/>
      <c r="NWX890" s="106"/>
      <c r="NWY890" s="40"/>
      <c r="NWZ890" s="106"/>
      <c r="NXA890" s="40"/>
      <c r="NXB890" s="106"/>
      <c r="NXC890" s="40"/>
      <c r="NXD890" s="106"/>
      <c r="NXE890" s="40"/>
      <c r="NXF890" s="106"/>
      <c r="NXG890" s="40"/>
      <c r="NXH890" s="106"/>
      <c r="NXI890" s="40"/>
      <c r="NXJ890" s="106"/>
      <c r="NXK890" s="40"/>
      <c r="NXL890" s="106"/>
      <c r="NXM890" s="40"/>
      <c r="NXN890" s="106"/>
      <c r="NXO890" s="40"/>
      <c r="NXP890" s="106"/>
      <c r="NXQ890" s="40"/>
      <c r="NXR890" s="106"/>
      <c r="NXS890" s="40"/>
      <c r="NXT890" s="106"/>
      <c r="NXU890" s="40"/>
      <c r="NXV890" s="106"/>
      <c r="NXW890" s="40"/>
      <c r="NXX890" s="106"/>
      <c r="NXY890" s="40"/>
      <c r="NXZ890" s="106"/>
      <c r="NYA890" s="40"/>
      <c r="NYB890" s="106"/>
      <c r="NYC890" s="40"/>
      <c r="NYD890" s="106"/>
      <c r="NYE890" s="40"/>
      <c r="NYF890" s="106"/>
      <c r="NYG890" s="40"/>
      <c r="NYH890" s="106"/>
      <c r="NYI890" s="40"/>
      <c r="NYJ890" s="106"/>
      <c r="NYK890" s="40"/>
      <c r="NYL890" s="106"/>
      <c r="NYM890" s="40"/>
      <c r="NYN890" s="106"/>
      <c r="NYO890" s="40"/>
      <c r="NYP890" s="106"/>
      <c r="NYQ890" s="40"/>
      <c r="NYR890" s="106"/>
      <c r="NYS890" s="40"/>
      <c r="NYT890" s="106"/>
      <c r="NYU890" s="40"/>
      <c r="NYV890" s="106"/>
      <c r="NYW890" s="40"/>
      <c r="NYX890" s="106"/>
      <c r="NYY890" s="40"/>
      <c r="NYZ890" s="106"/>
      <c r="NZA890" s="40"/>
      <c r="NZB890" s="106"/>
      <c r="NZC890" s="40"/>
      <c r="NZD890" s="106"/>
      <c r="NZE890" s="40"/>
      <c r="NZF890" s="106"/>
      <c r="NZG890" s="40"/>
      <c r="NZH890" s="106"/>
      <c r="NZI890" s="40"/>
      <c r="NZJ890" s="106"/>
      <c r="NZK890" s="40"/>
      <c r="NZL890" s="106"/>
      <c r="NZM890" s="40"/>
      <c r="NZN890" s="106"/>
      <c r="NZO890" s="40"/>
      <c r="NZP890" s="106"/>
      <c r="NZQ890" s="40"/>
      <c r="NZR890" s="106"/>
      <c r="NZS890" s="40"/>
      <c r="NZT890" s="106"/>
      <c r="NZU890" s="40"/>
      <c r="NZV890" s="106"/>
      <c r="NZW890" s="40"/>
      <c r="NZX890" s="106"/>
      <c r="NZY890" s="40"/>
      <c r="NZZ890" s="106"/>
      <c r="OAA890" s="40"/>
      <c r="OAB890" s="106"/>
      <c r="OAC890" s="40"/>
      <c r="OAD890" s="106"/>
      <c r="OAE890" s="40"/>
      <c r="OAF890" s="106"/>
      <c r="OAG890" s="40"/>
      <c r="OAH890" s="106"/>
      <c r="OAI890" s="40"/>
      <c r="OAJ890" s="106"/>
      <c r="OAK890" s="40"/>
      <c r="OAL890" s="106"/>
      <c r="OAM890" s="40"/>
      <c r="OAN890" s="106"/>
      <c r="OAO890" s="40"/>
      <c r="OAP890" s="106"/>
      <c r="OAQ890" s="40"/>
      <c r="OAR890" s="106"/>
      <c r="OAS890" s="40"/>
      <c r="OAT890" s="106"/>
      <c r="OAU890" s="40"/>
      <c r="OAV890" s="106"/>
      <c r="OAW890" s="40"/>
      <c r="OAX890" s="106"/>
      <c r="OAY890" s="40"/>
      <c r="OAZ890" s="106"/>
      <c r="OBA890" s="40"/>
      <c r="OBB890" s="106"/>
      <c r="OBC890" s="40"/>
      <c r="OBD890" s="106"/>
      <c r="OBE890" s="40"/>
      <c r="OBF890" s="106"/>
      <c r="OBG890" s="40"/>
      <c r="OBH890" s="106"/>
      <c r="OBI890" s="40"/>
      <c r="OBJ890" s="106"/>
      <c r="OBK890" s="40"/>
      <c r="OBL890" s="106"/>
      <c r="OBM890" s="40"/>
      <c r="OBN890" s="106"/>
      <c r="OBO890" s="40"/>
      <c r="OBP890" s="106"/>
      <c r="OBQ890" s="40"/>
      <c r="OBR890" s="106"/>
      <c r="OBS890" s="40"/>
      <c r="OBT890" s="106"/>
      <c r="OBU890" s="40"/>
      <c r="OBV890" s="106"/>
      <c r="OBW890" s="40"/>
      <c r="OBX890" s="106"/>
      <c r="OBY890" s="40"/>
      <c r="OBZ890" s="106"/>
      <c r="OCA890" s="40"/>
      <c r="OCB890" s="106"/>
      <c r="OCC890" s="40"/>
      <c r="OCD890" s="106"/>
      <c r="OCE890" s="40"/>
      <c r="OCF890" s="106"/>
      <c r="OCG890" s="40"/>
      <c r="OCH890" s="106"/>
      <c r="OCI890" s="40"/>
      <c r="OCJ890" s="106"/>
      <c r="OCK890" s="40"/>
      <c r="OCL890" s="106"/>
      <c r="OCM890" s="40"/>
      <c r="OCN890" s="106"/>
      <c r="OCO890" s="40"/>
      <c r="OCP890" s="106"/>
      <c r="OCQ890" s="40"/>
      <c r="OCR890" s="106"/>
      <c r="OCS890" s="40"/>
      <c r="OCT890" s="106"/>
      <c r="OCU890" s="40"/>
      <c r="OCV890" s="106"/>
      <c r="OCW890" s="40"/>
      <c r="OCX890" s="106"/>
      <c r="OCY890" s="40"/>
      <c r="OCZ890" s="106"/>
      <c r="ODA890" s="40"/>
      <c r="ODB890" s="106"/>
      <c r="ODC890" s="40"/>
      <c r="ODD890" s="106"/>
      <c r="ODE890" s="40"/>
      <c r="ODF890" s="106"/>
      <c r="ODG890" s="40"/>
      <c r="ODH890" s="106"/>
      <c r="ODI890" s="40"/>
      <c r="ODJ890" s="106"/>
      <c r="ODK890" s="40"/>
      <c r="ODL890" s="106"/>
      <c r="ODM890" s="40"/>
      <c r="ODN890" s="106"/>
      <c r="ODO890" s="40"/>
      <c r="ODP890" s="106"/>
      <c r="ODQ890" s="40"/>
      <c r="ODR890" s="106"/>
      <c r="ODS890" s="40"/>
      <c r="ODT890" s="106"/>
      <c r="ODU890" s="40"/>
      <c r="ODV890" s="106"/>
      <c r="ODW890" s="40"/>
      <c r="ODX890" s="106"/>
      <c r="ODY890" s="40"/>
      <c r="ODZ890" s="106"/>
      <c r="OEA890" s="40"/>
      <c r="OEB890" s="106"/>
      <c r="OEC890" s="40"/>
      <c r="OED890" s="106"/>
      <c r="OEE890" s="40"/>
      <c r="OEF890" s="106"/>
      <c r="OEG890" s="40"/>
      <c r="OEH890" s="106"/>
      <c r="OEI890" s="40"/>
      <c r="OEJ890" s="106"/>
      <c r="OEK890" s="40"/>
      <c r="OEL890" s="106"/>
      <c r="OEM890" s="40"/>
      <c r="OEN890" s="106"/>
      <c r="OEO890" s="40"/>
      <c r="OEP890" s="106"/>
      <c r="OEQ890" s="40"/>
      <c r="OER890" s="106"/>
      <c r="OES890" s="40"/>
      <c r="OET890" s="106"/>
      <c r="OEU890" s="40"/>
      <c r="OEV890" s="106"/>
      <c r="OEW890" s="40"/>
      <c r="OEX890" s="106"/>
      <c r="OEY890" s="40"/>
      <c r="OEZ890" s="106"/>
      <c r="OFA890" s="40"/>
      <c r="OFB890" s="106"/>
      <c r="OFC890" s="40"/>
      <c r="OFD890" s="106"/>
      <c r="OFE890" s="40"/>
      <c r="OFF890" s="106"/>
      <c r="OFG890" s="40"/>
      <c r="OFH890" s="106"/>
      <c r="OFI890" s="40"/>
      <c r="OFJ890" s="106"/>
      <c r="OFK890" s="40"/>
      <c r="OFL890" s="106"/>
      <c r="OFM890" s="40"/>
      <c r="OFN890" s="106"/>
      <c r="OFO890" s="40"/>
      <c r="OFP890" s="106"/>
      <c r="OFQ890" s="40"/>
      <c r="OFR890" s="106"/>
      <c r="OFS890" s="40"/>
      <c r="OFT890" s="106"/>
      <c r="OFU890" s="40"/>
      <c r="OFV890" s="106"/>
      <c r="OFW890" s="40"/>
      <c r="OFX890" s="106"/>
      <c r="OFY890" s="40"/>
      <c r="OFZ890" s="106"/>
      <c r="OGA890" s="40"/>
      <c r="OGB890" s="106"/>
      <c r="OGC890" s="40"/>
      <c r="OGD890" s="106"/>
      <c r="OGE890" s="40"/>
      <c r="OGF890" s="106"/>
      <c r="OGG890" s="40"/>
      <c r="OGH890" s="106"/>
      <c r="OGI890" s="40"/>
      <c r="OGJ890" s="106"/>
      <c r="OGK890" s="40"/>
      <c r="OGL890" s="106"/>
      <c r="OGM890" s="40"/>
      <c r="OGN890" s="106"/>
      <c r="OGO890" s="40"/>
      <c r="OGP890" s="106"/>
      <c r="OGQ890" s="40"/>
      <c r="OGR890" s="106"/>
      <c r="OGS890" s="40"/>
      <c r="OGT890" s="106"/>
      <c r="OGU890" s="40"/>
      <c r="OGV890" s="106"/>
      <c r="OGW890" s="40"/>
      <c r="OGX890" s="106"/>
      <c r="OGY890" s="40"/>
      <c r="OGZ890" s="106"/>
      <c r="OHA890" s="40"/>
      <c r="OHB890" s="106"/>
      <c r="OHC890" s="40"/>
      <c r="OHD890" s="106"/>
      <c r="OHE890" s="40"/>
      <c r="OHF890" s="106"/>
      <c r="OHG890" s="40"/>
      <c r="OHH890" s="106"/>
      <c r="OHI890" s="40"/>
      <c r="OHJ890" s="106"/>
      <c r="OHK890" s="40"/>
      <c r="OHL890" s="106"/>
      <c r="OHM890" s="40"/>
      <c r="OHN890" s="106"/>
      <c r="OHO890" s="40"/>
      <c r="OHP890" s="106"/>
      <c r="OHQ890" s="40"/>
      <c r="OHR890" s="106"/>
      <c r="OHS890" s="40"/>
      <c r="OHT890" s="106"/>
      <c r="OHU890" s="40"/>
      <c r="OHV890" s="106"/>
      <c r="OHW890" s="40"/>
      <c r="OHX890" s="106"/>
      <c r="OHY890" s="40"/>
      <c r="OHZ890" s="106"/>
      <c r="OIA890" s="40"/>
      <c r="OIB890" s="106"/>
      <c r="OIC890" s="40"/>
      <c r="OID890" s="106"/>
      <c r="OIE890" s="40"/>
      <c r="OIF890" s="106"/>
      <c r="OIG890" s="40"/>
      <c r="OIH890" s="106"/>
      <c r="OII890" s="40"/>
      <c r="OIJ890" s="106"/>
      <c r="OIK890" s="40"/>
      <c r="OIL890" s="106"/>
      <c r="OIM890" s="40"/>
      <c r="OIN890" s="106"/>
      <c r="OIO890" s="40"/>
      <c r="OIP890" s="106"/>
      <c r="OIQ890" s="40"/>
      <c r="OIR890" s="106"/>
      <c r="OIS890" s="40"/>
      <c r="OIT890" s="106"/>
      <c r="OIU890" s="40"/>
      <c r="OIV890" s="106"/>
      <c r="OIW890" s="40"/>
      <c r="OIX890" s="106"/>
      <c r="OIY890" s="40"/>
      <c r="OIZ890" s="106"/>
      <c r="OJA890" s="40"/>
      <c r="OJB890" s="106"/>
      <c r="OJC890" s="40"/>
      <c r="OJD890" s="106"/>
      <c r="OJE890" s="40"/>
      <c r="OJF890" s="106"/>
      <c r="OJG890" s="40"/>
      <c r="OJH890" s="106"/>
      <c r="OJI890" s="40"/>
      <c r="OJJ890" s="106"/>
      <c r="OJK890" s="40"/>
      <c r="OJL890" s="106"/>
      <c r="OJM890" s="40"/>
      <c r="OJN890" s="106"/>
      <c r="OJO890" s="40"/>
      <c r="OJP890" s="106"/>
      <c r="OJQ890" s="40"/>
      <c r="OJR890" s="106"/>
      <c r="OJS890" s="40"/>
      <c r="OJT890" s="106"/>
      <c r="OJU890" s="40"/>
      <c r="OJV890" s="106"/>
      <c r="OJW890" s="40"/>
      <c r="OJX890" s="106"/>
      <c r="OJY890" s="40"/>
      <c r="OJZ890" s="106"/>
      <c r="OKA890" s="40"/>
      <c r="OKB890" s="106"/>
      <c r="OKC890" s="40"/>
      <c r="OKD890" s="106"/>
      <c r="OKE890" s="40"/>
      <c r="OKF890" s="106"/>
      <c r="OKG890" s="40"/>
      <c r="OKH890" s="106"/>
      <c r="OKI890" s="40"/>
      <c r="OKJ890" s="106"/>
      <c r="OKK890" s="40"/>
      <c r="OKL890" s="106"/>
      <c r="OKM890" s="40"/>
      <c r="OKN890" s="106"/>
      <c r="OKO890" s="40"/>
      <c r="OKP890" s="106"/>
      <c r="OKQ890" s="40"/>
      <c r="OKR890" s="106"/>
      <c r="OKS890" s="40"/>
      <c r="OKT890" s="106"/>
      <c r="OKU890" s="40"/>
      <c r="OKV890" s="106"/>
      <c r="OKW890" s="40"/>
      <c r="OKX890" s="106"/>
      <c r="OKY890" s="40"/>
      <c r="OKZ890" s="106"/>
      <c r="OLA890" s="40"/>
      <c r="OLB890" s="106"/>
      <c r="OLC890" s="40"/>
      <c r="OLD890" s="106"/>
      <c r="OLE890" s="40"/>
      <c r="OLF890" s="106"/>
      <c r="OLG890" s="40"/>
      <c r="OLH890" s="106"/>
      <c r="OLI890" s="40"/>
      <c r="OLJ890" s="106"/>
      <c r="OLK890" s="40"/>
      <c r="OLL890" s="106"/>
      <c r="OLM890" s="40"/>
      <c r="OLN890" s="106"/>
      <c r="OLO890" s="40"/>
      <c r="OLP890" s="106"/>
      <c r="OLQ890" s="40"/>
      <c r="OLR890" s="106"/>
      <c r="OLS890" s="40"/>
      <c r="OLT890" s="106"/>
      <c r="OLU890" s="40"/>
      <c r="OLV890" s="106"/>
      <c r="OLW890" s="40"/>
      <c r="OLX890" s="106"/>
      <c r="OLY890" s="40"/>
      <c r="OLZ890" s="106"/>
      <c r="OMA890" s="40"/>
      <c r="OMB890" s="106"/>
      <c r="OMC890" s="40"/>
      <c r="OMD890" s="106"/>
      <c r="OME890" s="40"/>
      <c r="OMF890" s="106"/>
      <c r="OMG890" s="40"/>
      <c r="OMH890" s="106"/>
      <c r="OMI890" s="40"/>
      <c r="OMJ890" s="106"/>
      <c r="OMK890" s="40"/>
      <c r="OML890" s="106"/>
      <c r="OMM890" s="40"/>
      <c r="OMN890" s="106"/>
      <c r="OMO890" s="40"/>
      <c r="OMP890" s="106"/>
      <c r="OMQ890" s="40"/>
      <c r="OMR890" s="106"/>
      <c r="OMS890" s="40"/>
      <c r="OMT890" s="106"/>
      <c r="OMU890" s="40"/>
      <c r="OMV890" s="106"/>
      <c r="OMW890" s="40"/>
      <c r="OMX890" s="106"/>
      <c r="OMY890" s="40"/>
      <c r="OMZ890" s="106"/>
      <c r="ONA890" s="40"/>
      <c r="ONB890" s="106"/>
      <c r="ONC890" s="40"/>
      <c r="OND890" s="106"/>
      <c r="ONE890" s="40"/>
      <c r="ONF890" s="106"/>
      <c r="ONG890" s="40"/>
      <c r="ONH890" s="106"/>
      <c r="ONI890" s="40"/>
      <c r="ONJ890" s="106"/>
      <c r="ONK890" s="40"/>
      <c r="ONL890" s="106"/>
      <c r="ONM890" s="40"/>
      <c r="ONN890" s="106"/>
      <c r="ONO890" s="40"/>
      <c r="ONP890" s="106"/>
      <c r="ONQ890" s="40"/>
      <c r="ONR890" s="106"/>
      <c r="ONS890" s="40"/>
      <c r="ONT890" s="106"/>
      <c r="ONU890" s="40"/>
      <c r="ONV890" s="106"/>
      <c r="ONW890" s="40"/>
      <c r="ONX890" s="106"/>
      <c r="ONY890" s="40"/>
      <c r="ONZ890" s="106"/>
      <c r="OOA890" s="40"/>
      <c r="OOB890" s="106"/>
      <c r="OOC890" s="40"/>
      <c r="OOD890" s="106"/>
      <c r="OOE890" s="40"/>
      <c r="OOF890" s="106"/>
      <c r="OOG890" s="40"/>
      <c r="OOH890" s="106"/>
      <c r="OOI890" s="40"/>
      <c r="OOJ890" s="106"/>
      <c r="OOK890" s="40"/>
      <c r="OOL890" s="106"/>
      <c r="OOM890" s="40"/>
      <c r="OON890" s="106"/>
      <c r="OOO890" s="40"/>
      <c r="OOP890" s="106"/>
      <c r="OOQ890" s="40"/>
      <c r="OOR890" s="106"/>
      <c r="OOS890" s="40"/>
      <c r="OOT890" s="106"/>
      <c r="OOU890" s="40"/>
      <c r="OOV890" s="106"/>
      <c r="OOW890" s="40"/>
      <c r="OOX890" s="106"/>
      <c r="OOY890" s="40"/>
      <c r="OOZ890" s="106"/>
      <c r="OPA890" s="40"/>
      <c r="OPB890" s="106"/>
      <c r="OPC890" s="40"/>
      <c r="OPD890" s="106"/>
      <c r="OPE890" s="40"/>
      <c r="OPF890" s="106"/>
      <c r="OPG890" s="40"/>
      <c r="OPH890" s="106"/>
      <c r="OPI890" s="40"/>
      <c r="OPJ890" s="106"/>
      <c r="OPK890" s="40"/>
      <c r="OPL890" s="106"/>
      <c r="OPM890" s="40"/>
      <c r="OPN890" s="106"/>
      <c r="OPO890" s="40"/>
      <c r="OPP890" s="106"/>
      <c r="OPQ890" s="40"/>
      <c r="OPR890" s="106"/>
      <c r="OPS890" s="40"/>
      <c r="OPT890" s="106"/>
      <c r="OPU890" s="40"/>
      <c r="OPV890" s="106"/>
      <c r="OPW890" s="40"/>
      <c r="OPX890" s="106"/>
      <c r="OPY890" s="40"/>
      <c r="OPZ890" s="106"/>
      <c r="OQA890" s="40"/>
      <c r="OQB890" s="106"/>
      <c r="OQC890" s="40"/>
      <c r="OQD890" s="106"/>
      <c r="OQE890" s="40"/>
      <c r="OQF890" s="106"/>
      <c r="OQG890" s="40"/>
      <c r="OQH890" s="106"/>
      <c r="OQI890" s="40"/>
      <c r="OQJ890" s="106"/>
      <c r="OQK890" s="40"/>
      <c r="OQL890" s="106"/>
      <c r="OQM890" s="40"/>
      <c r="OQN890" s="106"/>
      <c r="OQO890" s="40"/>
      <c r="OQP890" s="106"/>
      <c r="OQQ890" s="40"/>
      <c r="OQR890" s="106"/>
      <c r="OQS890" s="40"/>
      <c r="OQT890" s="106"/>
      <c r="OQU890" s="40"/>
      <c r="OQV890" s="106"/>
      <c r="OQW890" s="40"/>
      <c r="OQX890" s="106"/>
      <c r="OQY890" s="40"/>
      <c r="OQZ890" s="106"/>
      <c r="ORA890" s="40"/>
      <c r="ORB890" s="106"/>
      <c r="ORC890" s="40"/>
      <c r="ORD890" s="106"/>
      <c r="ORE890" s="40"/>
      <c r="ORF890" s="106"/>
      <c r="ORG890" s="40"/>
      <c r="ORH890" s="106"/>
      <c r="ORI890" s="40"/>
      <c r="ORJ890" s="106"/>
      <c r="ORK890" s="40"/>
      <c r="ORL890" s="106"/>
      <c r="ORM890" s="40"/>
      <c r="ORN890" s="106"/>
      <c r="ORO890" s="40"/>
      <c r="ORP890" s="106"/>
      <c r="ORQ890" s="40"/>
      <c r="ORR890" s="106"/>
      <c r="ORS890" s="40"/>
      <c r="ORT890" s="106"/>
      <c r="ORU890" s="40"/>
      <c r="ORV890" s="106"/>
      <c r="ORW890" s="40"/>
      <c r="ORX890" s="106"/>
      <c r="ORY890" s="40"/>
      <c r="ORZ890" s="106"/>
      <c r="OSA890" s="40"/>
      <c r="OSB890" s="106"/>
      <c r="OSC890" s="40"/>
      <c r="OSD890" s="106"/>
      <c r="OSE890" s="40"/>
      <c r="OSF890" s="106"/>
      <c r="OSG890" s="40"/>
      <c r="OSH890" s="106"/>
      <c r="OSI890" s="40"/>
      <c r="OSJ890" s="106"/>
      <c r="OSK890" s="40"/>
      <c r="OSL890" s="106"/>
      <c r="OSM890" s="40"/>
      <c r="OSN890" s="106"/>
      <c r="OSO890" s="40"/>
      <c r="OSP890" s="106"/>
      <c r="OSQ890" s="40"/>
      <c r="OSR890" s="106"/>
      <c r="OSS890" s="40"/>
      <c r="OST890" s="106"/>
      <c r="OSU890" s="40"/>
      <c r="OSV890" s="106"/>
      <c r="OSW890" s="40"/>
      <c r="OSX890" s="106"/>
      <c r="OSY890" s="40"/>
      <c r="OSZ890" s="106"/>
      <c r="OTA890" s="40"/>
      <c r="OTB890" s="106"/>
      <c r="OTC890" s="40"/>
      <c r="OTD890" s="106"/>
      <c r="OTE890" s="40"/>
      <c r="OTF890" s="106"/>
      <c r="OTG890" s="40"/>
      <c r="OTH890" s="106"/>
      <c r="OTI890" s="40"/>
      <c r="OTJ890" s="106"/>
      <c r="OTK890" s="40"/>
      <c r="OTL890" s="106"/>
      <c r="OTM890" s="40"/>
      <c r="OTN890" s="106"/>
      <c r="OTO890" s="40"/>
      <c r="OTP890" s="106"/>
      <c r="OTQ890" s="40"/>
      <c r="OTR890" s="106"/>
      <c r="OTS890" s="40"/>
      <c r="OTT890" s="106"/>
      <c r="OTU890" s="40"/>
      <c r="OTV890" s="106"/>
      <c r="OTW890" s="40"/>
      <c r="OTX890" s="106"/>
      <c r="OTY890" s="40"/>
      <c r="OTZ890" s="106"/>
      <c r="OUA890" s="40"/>
      <c r="OUB890" s="106"/>
      <c r="OUC890" s="40"/>
      <c r="OUD890" s="106"/>
      <c r="OUE890" s="40"/>
      <c r="OUF890" s="106"/>
      <c r="OUG890" s="40"/>
      <c r="OUH890" s="106"/>
      <c r="OUI890" s="40"/>
      <c r="OUJ890" s="106"/>
      <c r="OUK890" s="40"/>
      <c r="OUL890" s="106"/>
      <c r="OUM890" s="40"/>
      <c r="OUN890" s="106"/>
      <c r="OUO890" s="40"/>
      <c r="OUP890" s="106"/>
      <c r="OUQ890" s="40"/>
      <c r="OUR890" s="106"/>
      <c r="OUS890" s="40"/>
      <c r="OUT890" s="106"/>
      <c r="OUU890" s="40"/>
      <c r="OUV890" s="106"/>
      <c r="OUW890" s="40"/>
      <c r="OUX890" s="106"/>
      <c r="OUY890" s="40"/>
      <c r="OUZ890" s="106"/>
      <c r="OVA890" s="40"/>
      <c r="OVB890" s="106"/>
      <c r="OVC890" s="40"/>
      <c r="OVD890" s="106"/>
      <c r="OVE890" s="40"/>
      <c r="OVF890" s="106"/>
      <c r="OVG890" s="40"/>
      <c r="OVH890" s="106"/>
      <c r="OVI890" s="40"/>
      <c r="OVJ890" s="106"/>
      <c r="OVK890" s="40"/>
      <c r="OVL890" s="106"/>
      <c r="OVM890" s="40"/>
      <c r="OVN890" s="106"/>
      <c r="OVO890" s="40"/>
      <c r="OVP890" s="106"/>
      <c r="OVQ890" s="40"/>
      <c r="OVR890" s="106"/>
      <c r="OVS890" s="40"/>
      <c r="OVT890" s="106"/>
      <c r="OVU890" s="40"/>
      <c r="OVV890" s="106"/>
      <c r="OVW890" s="40"/>
      <c r="OVX890" s="106"/>
      <c r="OVY890" s="40"/>
      <c r="OVZ890" s="106"/>
      <c r="OWA890" s="40"/>
      <c r="OWB890" s="106"/>
      <c r="OWC890" s="40"/>
      <c r="OWD890" s="106"/>
      <c r="OWE890" s="40"/>
      <c r="OWF890" s="106"/>
      <c r="OWG890" s="40"/>
      <c r="OWH890" s="106"/>
      <c r="OWI890" s="40"/>
      <c r="OWJ890" s="106"/>
      <c r="OWK890" s="40"/>
      <c r="OWL890" s="106"/>
      <c r="OWM890" s="40"/>
      <c r="OWN890" s="106"/>
      <c r="OWO890" s="40"/>
      <c r="OWP890" s="106"/>
      <c r="OWQ890" s="40"/>
      <c r="OWR890" s="106"/>
      <c r="OWS890" s="40"/>
      <c r="OWT890" s="106"/>
      <c r="OWU890" s="40"/>
      <c r="OWV890" s="106"/>
      <c r="OWW890" s="40"/>
      <c r="OWX890" s="106"/>
      <c r="OWY890" s="40"/>
      <c r="OWZ890" s="106"/>
      <c r="OXA890" s="40"/>
      <c r="OXB890" s="106"/>
      <c r="OXC890" s="40"/>
      <c r="OXD890" s="106"/>
      <c r="OXE890" s="40"/>
      <c r="OXF890" s="106"/>
      <c r="OXG890" s="40"/>
      <c r="OXH890" s="106"/>
      <c r="OXI890" s="40"/>
      <c r="OXJ890" s="106"/>
      <c r="OXK890" s="40"/>
      <c r="OXL890" s="106"/>
      <c r="OXM890" s="40"/>
      <c r="OXN890" s="106"/>
      <c r="OXO890" s="40"/>
      <c r="OXP890" s="106"/>
      <c r="OXQ890" s="40"/>
      <c r="OXR890" s="106"/>
      <c r="OXS890" s="40"/>
      <c r="OXT890" s="106"/>
      <c r="OXU890" s="40"/>
      <c r="OXV890" s="106"/>
      <c r="OXW890" s="40"/>
      <c r="OXX890" s="106"/>
      <c r="OXY890" s="40"/>
      <c r="OXZ890" s="106"/>
      <c r="OYA890" s="40"/>
      <c r="OYB890" s="106"/>
      <c r="OYC890" s="40"/>
      <c r="OYD890" s="106"/>
      <c r="OYE890" s="40"/>
      <c r="OYF890" s="106"/>
      <c r="OYG890" s="40"/>
      <c r="OYH890" s="106"/>
      <c r="OYI890" s="40"/>
      <c r="OYJ890" s="106"/>
      <c r="OYK890" s="40"/>
      <c r="OYL890" s="106"/>
      <c r="OYM890" s="40"/>
      <c r="OYN890" s="106"/>
      <c r="OYO890" s="40"/>
      <c r="OYP890" s="106"/>
      <c r="OYQ890" s="40"/>
      <c r="OYR890" s="106"/>
      <c r="OYS890" s="40"/>
      <c r="OYT890" s="106"/>
      <c r="OYU890" s="40"/>
      <c r="OYV890" s="106"/>
      <c r="OYW890" s="40"/>
      <c r="OYX890" s="106"/>
      <c r="OYY890" s="40"/>
      <c r="OYZ890" s="106"/>
      <c r="OZA890" s="40"/>
      <c r="OZB890" s="106"/>
      <c r="OZC890" s="40"/>
      <c r="OZD890" s="106"/>
      <c r="OZE890" s="40"/>
      <c r="OZF890" s="106"/>
      <c r="OZG890" s="40"/>
      <c r="OZH890" s="106"/>
      <c r="OZI890" s="40"/>
      <c r="OZJ890" s="106"/>
      <c r="OZK890" s="40"/>
      <c r="OZL890" s="106"/>
      <c r="OZM890" s="40"/>
      <c r="OZN890" s="106"/>
      <c r="OZO890" s="40"/>
      <c r="OZP890" s="106"/>
      <c r="OZQ890" s="40"/>
      <c r="OZR890" s="106"/>
      <c r="OZS890" s="40"/>
      <c r="OZT890" s="106"/>
      <c r="OZU890" s="40"/>
      <c r="OZV890" s="106"/>
      <c r="OZW890" s="40"/>
      <c r="OZX890" s="106"/>
      <c r="OZY890" s="40"/>
      <c r="OZZ890" s="106"/>
      <c r="PAA890" s="40"/>
      <c r="PAB890" s="106"/>
      <c r="PAC890" s="40"/>
      <c r="PAD890" s="106"/>
      <c r="PAE890" s="40"/>
      <c r="PAF890" s="106"/>
      <c r="PAG890" s="40"/>
      <c r="PAH890" s="106"/>
      <c r="PAI890" s="40"/>
      <c r="PAJ890" s="106"/>
      <c r="PAK890" s="40"/>
      <c r="PAL890" s="106"/>
      <c r="PAM890" s="40"/>
      <c r="PAN890" s="106"/>
      <c r="PAO890" s="40"/>
      <c r="PAP890" s="106"/>
      <c r="PAQ890" s="40"/>
      <c r="PAR890" s="106"/>
      <c r="PAS890" s="40"/>
      <c r="PAT890" s="106"/>
      <c r="PAU890" s="40"/>
      <c r="PAV890" s="106"/>
      <c r="PAW890" s="40"/>
      <c r="PAX890" s="106"/>
      <c r="PAY890" s="40"/>
      <c r="PAZ890" s="106"/>
      <c r="PBA890" s="40"/>
      <c r="PBB890" s="106"/>
      <c r="PBC890" s="40"/>
      <c r="PBD890" s="106"/>
      <c r="PBE890" s="40"/>
      <c r="PBF890" s="106"/>
      <c r="PBG890" s="40"/>
      <c r="PBH890" s="106"/>
      <c r="PBI890" s="40"/>
      <c r="PBJ890" s="106"/>
      <c r="PBK890" s="40"/>
      <c r="PBL890" s="106"/>
      <c r="PBM890" s="40"/>
      <c r="PBN890" s="106"/>
      <c r="PBO890" s="40"/>
      <c r="PBP890" s="106"/>
      <c r="PBQ890" s="40"/>
      <c r="PBR890" s="106"/>
      <c r="PBS890" s="40"/>
      <c r="PBT890" s="106"/>
      <c r="PBU890" s="40"/>
      <c r="PBV890" s="106"/>
      <c r="PBW890" s="40"/>
      <c r="PBX890" s="106"/>
      <c r="PBY890" s="40"/>
      <c r="PBZ890" s="106"/>
      <c r="PCA890" s="40"/>
      <c r="PCB890" s="106"/>
      <c r="PCC890" s="40"/>
      <c r="PCD890" s="106"/>
      <c r="PCE890" s="40"/>
      <c r="PCF890" s="106"/>
      <c r="PCG890" s="40"/>
      <c r="PCH890" s="106"/>
      <c r="PCI890" s="40"/>
      <c r="PCJ890" s="106"/>
      <c r="PCK890" s="40"/>
      <c r="PCL890" s="106"/>
      <c r="PCM890" s="40"/>
      <c r="PCN890" s="106"/>
      <c r="PCO890" s="40"/>
      <c r="PCP890" s="106"/>
      <c r="PCQ890" s="40"/>
      <c r="PCR890" s="106"/>
      <c r="PCS890" s="40"/>
      <c r="PCT890" s="106"/>
      <c r="PCU890" s="40"/>
      <c r="PCV890" s="106"/>
      <c r="PCW890" s="40"/>
      <c r="PCX890" s="106"/>
      <c r="PCY890" s="40"/>
      <c r="PCZ890" s="106"/>
      <c r="PDA890" s="40"/>
      <c r="PDB890" s="106"/>
      <c r="PDC890" s="40"/>
      <c r="PDD890" s="106"/>
      <c r="PDE890" s="40"/>
      <c r="PDF890" s="106"/>
      <c r="PDG890" s="40"/>
      <c r="PDH890" s="106"/>
      <c r="PDI890" s="40"/>
      <c r="PDJ890" s="106"/>
      <c r="PDK890" s="40"/>
      <c r="PDL890" s="106"/>
      <c r="PDM890" s="40"/>
      <c r="PDN890" s="106"/>
      <c r="PDO890" s="40"/>
      <c r="PDP890" s="106"/>
      <c r="PDQ890" s="40"/>
      <c r="PDR890" s="106"/>
      <c r="PDS890" s="40"/>
      <c r="PDT890" s="106"/>
      <c r="PDU890" s="40"/>
      <c r="PDV890" s="106"/>
      <c r="PDW890" s="40"/>
      <c r="PDX890" s="106"/>
      <c r="PDY890" s="40"/>
      <c r="PDZ890" s="106"/>
      <c r="PEA890" s="40"/>
      <c r="PEB890" s="106"/>
      <c r="PEC890" s="40"/>
      <c r="PED890" s="106"/>
      <c r="PEE890" s="40"/>
      <c r="PEF890" s="106"/>
      <c r="PEG890" s="40"/>
      <c r="PEH890" s="106"/>
      <c r="PEI890" s="40"/>
      <c r="PEJ890" s="106"/>
      <c r="PEK890" s="40"/>
      <c r="PEL890" s="106"/>
      <c r="PEM890" s="40"/>
      <c r="PEN890" s="106"/>
      <c r="PEO890" s="40"/>
      <c r="PEP890" s="106"/>
      <c r="PEQ890" s="40"/>
      <c r="PER890" s="106"/>
      <c r="PES890" s="40"/>
      <c r="PET890" s="106"/>
      <c r="PEU890" s="40"/>
      <c r="PEV890" s="106"/>
      <c r="PEW890" s="40"/>
      <c r="PEX890" s="106"/>
      <c r="PEY890" s="40"/>
      <c r="PEZ890" s="106"/>
      <c r="PFA890" s="40"/>
      <c r="PFB890" s="106"/>
      <c r="PFC890" s="40"/>
      <c r="PFD890" s="106"/>
      <c r="PFE890" s="40"/>
      <c r="PFF890" s="106"/>
      <c r="PFG890" s="40"/>
      <c r="PFH890" s="106"/>
      <c r="PFI890" s="40"/>
      <c r="PFJ890" s="106"/>
      <c r="PFK890" s="40"/>
      <c r="PFL890" s="106"/>
      <c r="PFM890" s="40"/>
      <c r="PFN890" s="106"/>
      <c r="PFO890" s="40"/>
      <c r="PFP890" s="106"/>
      <c r="PFQ890" s="40"/>
      <c r="PFR890" s="106"/>
      <c r="PFS890" s="40"/>
      <c r="PFT890" s="106"/>
      <c r="PFU890" s="40"/>
      <c r="PFV890" s="106"/>
      <c r="PFW890" s="40"/>
      <c r="PFX890" s="106"/>
      <c r="PFY890" s="40"/>
      <c r="PFZ890" s="106"/>
      <c r="PGA890" s="40"/>
      <c r="PGB890" s="106"/>
      <c r="PGC890" s="40"/>
      <c r="PGD890" s="106"/>
      <c r="PGE890" s="40"/>
      <c r="PGF890" s="106"/>
      <c r="PGG890" s="40"/>
      <c r="PGH890" s="106"/>
      <c r="PGI890" s="40"/>
      <c r="PGJ890" s="106"/>
      <c r="PGK890" s="40"/>
      <c r="PGL890" s="106"/>
      <c r="PGM890" s="40"/>
      <c r="PGN890" s="106"/>
      <c r="PGO890" s="40"/>
      <c r="PGP890" s="106"/>
      <c r="PGQ890" s="40"/>
      <c r="PGR890" s="106"/>
      <c r="PGS890" s="40"/>
      <c r="PGT890" s="106"/>
      <c r="PGU890" s="40"/>
      <c r="PGV890" s="106"/>
      <c r="PGW890" s="40"/>
      <c r="PGX890" s="106"/>
      <c r="PGY890" s="40"/>
      <c r="PGZ890" s="106"/>
      <c r="PHA890" s="40"/>
      <c r="PHB890" s="106"/>
      <c r="PHC890" s="40"/>
      <c r="PHD890" s="106"/>
      <c r="PHE890" s="40"/>
      <c r="PHF890" s="106"/>
      <c r="PHG890" s="40"/>
      <c r="PHH890" s="106"/>
      <c r="PHI890" s="40"/>
      <c r="PHJ890" s="106"/>
      <c r="PHK890" s="40"/>
      <c r="PHL890" s="106"/>
      <c r="PHM890" s="40"/>
      <c r="PHN890" s="106"/>
      <c r="PHO890" s="40"/>
      <c r="PHP890" s="106"/>
      <c r="PHQ890" s="40"/>
      <c r="PHR890" s="106"/>
      <c r="PHS890" s="40"/>
      <c r="PHT890" s="106"/>
      <c r="PHU890" s="40"/>
      <c r="PHV890" s="106"/>
      <c r="PHW890" s="40"/>
      <c r="PHX890" s="106"/>
      <c r="PHY890" s="40"/>
      <c r="PHZ890" s="106"/>
      <c r="PIA890" s="40"/>
      <c r="PIB890" s="106"/>
      <c r="PIC890" s="40"/>
      <c r="PID890" s="106"/>
      <c r="PIE890" s="40"/>
      <c r="PIF890" s="106"/>
      <c r="PIG890" s="40"/>
      <c r="PIH890" s="106"/>
      <c r="PII890" s="40"/>
      <c r="PIJ890" s="106"/>
      <c r="PIK890" s="40"/>
      <c r="PIL890" s="106"/>
      <c r="PIM890" s="40"/>
      <c r="PIN890" s="106"/>
      <c r="PIO890" s="40"/>
      <c r="PIP890" s="106"/>
      <c r="PIQ890" s="40"/>
      <c r="PIR890" s="106"/>
      <c r="PIS890" s="40"/>
      <c r="PIT890" s="106"/>
      <c r="PIU890" s="40"/>
      <c r="PIV890" s="106"/>
      <c r="PIW890" s="40"/>
      <c r="PIX890" s="106"/>
      <c r="PIY890" s="40"/>
      <c r="PIZ890" s="106"/>
      <c r="PJA890" s="40"/>
      <c r="PJB890" s="106"/>
      <c r="PJC890" s="40"/>
      <c r="PJD890" s="106"/>
      <c r="PJE890" s="40"/>
      <c r="PJF890" s="106"/>
      <c r="PJG890" s="40"/>
      <c r="PJH890" s="106"/>
      <c r="PJI890" s="40"/>
      <c r="PJJ890" s="106"/>
      <c r="PJK890" s="40"/>
      <c r="PJL890" s="106"/>
      <c r="PJM890" s="40"/>
      <c r="PJN890" s="106"/>
      <c r="PJO890" s="40"/>
      <c r="PJP890" s="106"/>
      <c r="PJQ890" s="40"/>
      <c r="PJR890" s="106"/>
      <c r="PJS890" s="40"/>
      <c r="PJT890" s="106"/>
      <c r="PJU890" s="40"/>
      <c r="PJV890" s="106"/>
      <c r="PJW890" s="40"/>
      <c r="PJX890" s="106"/>
      <c r="PJY890" s="40"/>
      <c r="PJZ890" s="106"/>
      <c r="PKA890" s="40"/>
      <c r="PKB890" s="106"/>
      <c r="PKC890" s="40"/>
      <c r="PKD890" s="106"/>
      <c r="PKE890" s="40"/>
      <c r="PKF890" s="106"/>
      <c r="PKG890" s="40"/>
      <c r="PKH890" s="106"/>
      <c r="PKI890" s="40"/>
      <c r="PKJ890" s="106"/>
      <c r="PKK890" s="40"/>
      <c r="PKL890" s="106"/>
      <c r="PKM890" s="40"/>
      <c r="PKN890" s="106"/>
      <c r="PKO890" s="40"/>
      <c r="PKP890" s="106"/>
      <c r="PKQ890" s="40"/>
      <c r="PKR890" s="106"/>
      <c r="PKS890" s="40"/>
      <c r="PKT890" s="106"/>
      <c r="PKU890" s="40"/>
      <c r="PKV890" s="106"/>
      <c r="PKW890" s="40"/>
      <c r="PKX890" s="106"/>
      <c r="PKY890" s="40"/>
      <c r="PKZ890" s="106"/>
      <c r="PLA890" s="40"/>
      <c r="PLB890" s="106"/>
      <c r="PLC890" s="40"/>
      <c r="PLD890" s="106"/>
      <c r="PLE890" s="40"/>
      <c r="PLF890" s="106"/>
      <c r="PLG890" s="40"/>
      <c r="PLH890" s="106"/>
      <c r="PLI890" s="40"/>
      <c r="PLJ890" s="106"/>
      <c r="PLK890" s="40"/>
      <c r="PLL890" s="106"/>
      <c r="PLM890" s="40"/>
      <c r="PLN890" s="106"/>
      <c r="PLO890" s="40"/>
      <c r="PLP890" s="106"/>
      <c r="PLQ890" s="40"/>
      <c r="PLR890" s="106"/>
      <c r="PLS890" s="40"/>
      <c r="PLT890" s="106"/>
      <c r="PLU890" s="40"/>
      <c r="PLV890" s="106"/>
      <c r="PLW890" s="40"/>
      <c r="PLX890" s="106"/>
      <c r="PLY890" s="40"/>
      <c r="PLZ890" s="106"/>
      <c r="PMA890" s="40"/>
      <c r="PMB890" s="106"/>
      <c r="PMC890" s="40"/>
      <c r="PMD890" s="106"/>
      <c r="PME890" s="40"/>
      <c r="PMF890" s="106"/>
      <c r="PMG890" s="40"/>
      <c r="PMH890" s="106"/>
      <c r="PMI890" s="40"/>
      <c r="PMJ890" s="106"/>
      <c r="PMK890" s="40"/>
      <c r="PML890" s="106"/>
      <c r="PMM890" s="40"/>
      <c r="PMN890" s="106"/>
      <c r="PMO890" s="40"/>
      <c r="PMP890" s="106"/>
      <c r="PMQ890" s="40"/>
      <c r="PMR890" s="106"/>
      <c r="PMS890" s="40"/>
      <c r="PMT890" s="106"/>
      <c r="PMU890" s="40"/>
      <c r="PMV890" s="106"/>
      <c r="PMW890" s="40"/>
      <c r="PMX890" s="106"/>
      <c r="PMY890" s="40"/>
      <c r="PMZ890" s="106"/>
      <c r="PNA890" s="40"/>
      <c r="PNB890" s="106"/>
      <c r="PNC890" s="40"/>
      <c r="PND890" s="106"/>
      <c r="PNE890" s="40"/>
      <c r="PNF890" s="106"/>
      <c r="PNG890" s="40"/>
      <c r="PNH890" s="106"/>
      <c r="PNI890" s="40"/>
      <c r="PNJ890" s="106"/>
      <c r="PNK890" s="40"/>
      <c r="PNL890" s="106"/>
      <c r="PNM890" s="40"/>
      <c r="PNN890" s="106"/>
      <c r="PNO890" s="40"/>
      <c r="PNP890" s="106"/>
      <c r="PNQ890" s="40"/>
      <c r="PNR890" s="106"/>
      <c r="PNS890" s="40"/>
      <c r="PNT890" s="106"/>
      <c r="PNU890" s="40"/>
      <c r="PNV890" s="106"/>
      <c r="PNW890" s="40"/>
      <c r="PNX890" s="106"/>
      <c r="PNY890" s="40"/>
      <c r="PNZ890" s="106"/>
      <c r="POA890" s="40"/>
      <c r="POB890" s="106"/>
      <c r="POC890" s="40"/>
      <c r="POD890" s="106"/>
      <c r="POE890" s="40"/>
      <c r="POF890" s="106"/>
      <c r="POG890" s="40"/>
      <c r="POH890" s="106"/>
      <c r="POI890" s="40"/>
      <c r="POJ890" s="106"/>
      <c r="POK890" s="40"/>
      <c r="POL890" s="106"/>
      <c r="POM890" s="40"/>
      <c r="PON890" s="106"/>
      <c r="POO890" s="40"/>
      <c r="POP890" s="106"/>
      <c r="POQ890" s="40"/>
      <c r="POR890" s="106"/>
      <c r="POS890" s="40"/>
      <c r="POT890" s="106"/>
      <c r="POU890" s="40"/>
      <c r="POV890" s="106"/>
      <c r="POW890" s="40"/>
      <c r="POX890" s="106"/>
      <c r="POY890" s="40"/>
      <c r="POZ890" s="106"/>
      <c r="PPA890" s="40"/>
      <c r="PPB890" s="106"/>
      <c r="PPC890" s="40"/>
      <c r="PPD890" s="106"/>
      <c r="PPE890" s="40"/>
      <c r="PPF890" s="106"/>
      <c r="PPG890" s="40"/>
      <c r="PPH890" s="106"/>
      <c r="PPI890" s="40"/>
      <c r="PPJ890" s="106"/>
      <c r="PPK890" s="40"/>
      <c r="PPL890" s="106"/>
      <c r="PPM890" s="40"/>
      <c r="PPN890" s="106"/>
      <c r="PPO890" s="40"/>
      <c r="PPP890" s="106"/>
      <c r="PPQ890" s="40"/>
      <c r="PPR890" s="106"/>
      <c r="PPS890" s="40"/>
      <c r="PPT890" s="106"/>
      <c r="PPU890" s="40"/>
      <c r="PPV890" s="106"/>
      <c r="PPW890" s="40"/>
      <c r="PPX890" s="106"/>
      <c r="PPY890" s="40"/>
      <c r="PPZ890" s="106"/>
      <c r="PQA890" s="40"/>
      <c r="PQB890" s="106"/>
      <c r="PQC890" s="40"/>
      <c r="PQD890" s="106"/>
      <c r="PQE890" s="40"/>
      <c r="PQF890" s="106"/>
      <c r="PQG890" s="40"/>
      <c r="PQH890" s="106"/>
      <c r="PQI890" s="40"/>
      <c r="PQJ890" s="106"/>
      <c r="PQK890" s="40"/>
      <c r="PQL890" s="106"/>
      <c r="PQM890" s="40"/>
      <c r="PQN890" s="106"/>
      <c r="PQO890" s="40"/>
      <c r="PQP890" s="106"/>
      <c r="PQQ890" s="40"/>
      <c r="PQR890" s="106"/>
      <c r="PQS890" s="40"/>
      <c r="PQT890" s="106"/>
      <c r="PQU890" s="40"/>
      <c r="PQV890" s="106"/>
      <c r="PQW890" s="40"/>
      <c r="PQX890" s="106"/>
      <c r="PQY890" s="40"/>
      <c r="PQZ890" s="106"/>
      <c r="PRA890" s="40"/>
      <c r="PRB890" s="106"/>
      <c r="PRC890" s="40"/>
      <c r="PRD890" s="106"/>
      <c r="PRE890" s="40"/>
      <c r="PRF890" s="106"/>
      <c r="PRG890" s="40"/>
      <c r="PRH890" s="106"/>
      <c r="PRI890" s="40"/>
      <c r="PRJ890" s="106"/>
      <c r="PRK890" s="40"/>
      <c r="PRL890" s="106"/>
      <c r="PRM890" s="40"/>
      <c r="PRN890" s="106"/>
      <c r="PRO890" s="40"/>
      <c r="PRP890" s="106"/>
      <c r="PRQ890" s="40"/>
      <c r="PRR890" s="106"/>
      <c r="PRS890" s="40"/>
      <c r="PRT890" s="106"/>
      <c r="PRU890" s="40"/>
      <c r="PRV890" s="106"/>
      <c r="PRW890" s="40"/>
      <c r="PRX890" s="106"/>
      <c r="PRY890" s="40"/>
      <c r="PRZ890" s="106"/>
      <c r="PSA890" s="40"/>
      <c r="PSB890" s="106"/>
      <c r="PSC890" s="40"/>
      <c r="PSD890" s="106"/>
      <c r="PSE890" s="40"/>
      <c r="PSF890" s="106"/>
      <c r="PSG890" s="40"/>
      <c r="PSH890" s="106"/>
      <c r="PSI890" s="40"/>
      <c r="PSJ890" s="106"/>
      <c r="PSK890" s="40"/>
      <c r="PSL890" s="106"/>
      <c r="PSM890" s="40"/>
      <c r="PSN890" s="106"/>
      <c r="PSO890" s="40"/>
      <c r="PSP890" s="106"/>
      <c r="PSQ890" s="40"/>
      <c r="PSR890" s="106"/>
      <c r="PSS890" s="40"/>
      <c r="PST890" s="106"/>
      <c r="PSU890" s="40"/>
      <c r="PSV890" s="106"/>
      <c r="PSW890" s="40"/>
      <c r="PSX890" s="106"/>
      <c r="PSY890" s="40"/>
      <c r="PSZ890" s="106"/>
      <c r="PTA890" s="40"/>
      <c r="PTB890" s="106"/>
      <c r="PTC890" s="40"/>
      <c r="PTD890" s="106"/>
      <c r="PTE890" s="40"/>
      <c r="PTF890" s="106"/>
      <c r="PTG890" s="40"/>
      <c r="PTH890" s="106"/>
      <c r="PTI890" s="40"/>
      <c r="PTJ890" s="106"/>
      <c r="PTK890" s="40"/>
      <c r="PTL890" s="106"/>
      <c r="PTM890" s="40"/>
      <c r="PTN890" s="106"/>
      <c r="PTO890" s="40"/>
      <c r="PTP890" s="106"/>
      <c r="PTQ890" s="40"/>
      <c r="PTR890" s="106"/>
      <c r="PTS890" s="40"/>
      <c r="PTT890" s="106"/>
      <c r="PTU890" s="40"/>
      <c r="PTV890" s="106"/>
      <c r="PTW890" s="40"/>
      <c r="PTX890" s="106"/>
      <c r="PTY890" s="40"/>
      <c r="PTZ890" s="106"/>
      <c r="PUA890" s="40"/>
      <c r="PUB890" s="106"/>
      <c r="PUC890" s="40"/>
      <c r="PUD890" s="106"/>
      <c r="PUE890" s="40"/>
      <c r="PUF890" s="106"/>
      <c r="PUG890" s="40"/>
      <c r="PUH890" s="106"/>
      <c r="PUI890" s="40"/>
      <c r="PUJ890" s="106"/>
      <c r="PUK890" s="40"/>
      <c r="PUL890" s="106"/>
      <c r="PUM890" s="40"/>
      <c r="PUN890" s="106"/>
      <c r="PUO890" s="40"/>
      <c r="PUP890" s="106"/>
      <c r="PUQ890" s="40"/>
      <c r="PUR890" s="106"/>
      <c r="PUS890" s="40"/>
      <c r="PUT890" s="106"/>
      <c r="PUU890" s="40"/>
      <c r="PUV890" s="106"/>
      <c r="PUW890" s="40"/>
      <c r="PUX890" s="106"/>
      <c r="PUY890" s="40"/>
      <c r="PUZ890" s="106"/>
      <c r="PVA890" s="40"/>
      <c r="PVB890" s="106"/>
      <c r="PVC890" s="40"/>
      <c r="PVD890" s="106"/>
      <c r="PVE890" s="40"/>
      <c r="PVF890" s="106"/>
      <c r="PVG890" s="40"/>
      <c r="PVH890" s="106"/>
      <c r="PVI890" s="40"/>
      <c r="PVJ890" s="106"/>
      <c r="PVK890" s="40"/>
      <c r="PVL890" s="106"/>
      <c r="PVM890" s="40"/>
      <c r="PVN890" s="106"/>
      <c r="PVO890" s="40"/>
      <c r="PVP890" s="106"/>
      <c r="PVQ890" s="40"/>
      <c r="PVR890" s="106"/>
      <c r="PVS890" s="40"/>
      <c r="PVT890" s="106"/>
      <c r="PVU890" s="40"/>
      <c r="PVV890" s="106"/>
      <c r="PVW890" s="40"/>
      <c r="PVX890" s="106"/>
      <c r="PVY890" s="40"/>
      <c r="PVZ890" s="106"/>
      <c r="PWA890" s="40"/>
      <c r="PWB890" s="106"/>
      <c r="PWC890" s="40"/>
      <c r="PWD890" s="106"/>
      <c r="PWE890" s="40"/>
      <c r="PWF890" s="106"/>
      <c r="PWG890" s="40"/>
      <c r="PWH890" s="106"/>
      <c r="PWI890" s="40"/>
      <c r="PWJ890" s="106"/>
      <c r="PWK890" s="40"/>
      <c r="PWL890" s="106"/>
      <c r="PWM890" s="40"/>
      <c r="PWN890" s="106"/>
      <c r="PWO890" s="40"/>
      <c r="PWP890" s="106"/>
      <c r="PWQ890" s="40"/>
      <c r="PWR890" s="106"/>
      <c r="PWS890" s="40"/>
      <c r="PWT890" s="106"/>
      <c r="PWU890" s="40"/>
      <c r="PWV890" s="106"/>
      <c r="PWW890" s="40"/>
      <c r="PWX890" s="106"/>
      <c r="PWY890" s="40"/>
      <c r="PWZ890" s="106"/>
      <c r="PXA890" s="40"/>
      <c r="PXB890" s="106"/>
      <c r="PXC890" s="40"/>
      <c r="PXD890" s="106"/>
      <c r="PXE890" s="40"/>
      <c r="PXF890" s="106"/>
      <c r="PXG890" s="40"/>
      <c r="PXH890" s="106"/>
      <c r="PXI890" s="40"/>
      <c r="PXJ890" s="106"/>
      <c r="PXK890" s="40"/>
      <c r="PXL890" s="106"/>
      <c r="PXM890" s="40"/>
      <c r="PXN890" s="106"/>
      <c r="PXO890" s="40"/>
      <c r="PXP890" s="106"/>
      <c r="PXQ890" s="40"/>
      <c r="PXR890" s="106"/>
      <c r="PXS890" s="40"/>
      <c r="PXT890" s="106"/>
      <c r="PXU890" s="40"/>
      <c r="PXV890" s="106"/>
      <c r="PXW890" s="40"/>
      <c r="PXX890" s="106"/>
      <c r="PXY890" s="40"/>
      <c r="PXZ890" s="106"/>
      <c r="PYA890" s="40"/>
      <c r="PYB890" s="106"/>
      <c r="PYC890" s="40"/>
      <c r="PYD890" s="106"/>
      <c r="PYE890" s="40"/>
      <c r="PYF890" s="106"/>
      <c r="PYG890" s="40"/>
      <c r="PYH890" s="106"/>
      <c r="PYI890" s="40"/>
      <c r="PYJ890" s="106"/>
      <c r="PYK890" s="40"/>
      <c r="PYL890" s="106"/>
      <c r="PYM890" s="40"/>
      <c r="PYN890" s="106"/>
      <c r="PYO890" s="40"/>
      <c r="PYP890" s="106"/>
      <c r="PYQ890" s="40"/>
      <c r="PYR890" s="106"/>
      <c r="PYS890" s="40"/>
      <c r="PYT890" s="106"/>
      <c r="PYU890" s="40"/>
      <c r="PYV890" s="106"/>
      <c r="PYW890" s="40"/>
      <c r="PYX890" s="106"/>
      <c r="PYY890" s="40"/>
      <c r="PYZ890" s="106"/>
      <c r="PZA890" s="40"/>
      <c r="PZB890" s="106"/>
      <c r="PZC890" s="40"/>
      <c r="PZD890" s="106"/>
      <c r="PZE890" s="40"/>
      <c r="PZF890" s="106"/>
      <c r="PZG890" s="40"/>
      <c r="PZH890" s="106"/>
      <c r="PZI890" s="40"/>
      <c r="PZJ890" s="106"/>
      <c r="PZK890" s="40"/>
      <c r="PZL890" s="106"/>
      <c r="PZM890" s="40"/>
      <c r="PZN890" s="106"/>
      <c r="PZO890" s="40"/>
      <c r="PZP890" s="106"/>
      <c r="PZQ890" s="40"/>
      <c r="PZR890" s="106"/>
      <c r="PZS890" s="40"/>
      <c r="PZT890" s="106"/>
      <c r="PZU890" s="40"/>
      <c r="PZV890" s="106"/>
      <c r="PZW890" s="40"/>
      <c r="PZX890" s="106"/>
      <c r="PZY890" s="40"/>
      <c r="PZZ890" s="106"/>
      <c r="QAA890" s="40"/>
      <c r="QAB890" s="106"/>
      <c r="QAC890" s="40"/>
      <c r="QAD890" s="106"/>
      <c r="QAE890" s="40"/>
      <c r="QAF890" s="106"/>
      <c r="QAG890" s="40"/>
      <c r="QAH890" s="106"/>
      <c r="QAI890" s="40"/>
      <c r="QAJ890" s="106"/>
      <c r="QAK890" s="40"/>
      <c r="QAL890" s="106"/>
      <c r="QAM890" s="40"/>
      <c r="QAN890" s="106"/>
      <c r="QAO890" s="40"/>
      <c r="QAP890" s="106"/>
      <c r="QAQ890" s="40"/>
      <c r="QAR890" s="106"/>
      <c r="QAS890" s="40"/>
      <c r="QAT890" s="106"/>
      <c r="QAU890" s="40"/>
      <c r="QAV890" s="106"/>
      <c r="QAW890" s="40"/>
      <c r="QAX890" s="106"/>
      <c r="QAY890" s="40"/>
      <c r="QAZ890" s="106"/>
      <c r="QBA890" s="40"/>
      <c r="QBB890" s="106"/>
      <c r="QBC890" s="40"/>
      <c r="QBD890" s="106"/>
      <c r="QBE890" s="40"/>
      <c r="QBF890" s="106"/>
      <c r="QBG890" s="40"/>
      <c r="QBH890" s="106"/>
      <c r="QBI890" s="40"/>
      <c r="QBJ890" s="106"/>
      <c r="QBK890" s="40"/>
      <c r="QBL890" s="106"/>
      <c r="QBM890" s="40"/>
      <c r="QBN890" s="106"/>
      <c r="QBO890" s="40"/>
      <c r="QBP890" s="106"/>
      <c r="QBQ890" s="40"/>
      <c r="QBR890" s="106"/>
      <c r="QBS890" s="40"/>
      <c r="QBT890" s="106"/>
      <c r="QBU890" s="40"/>
      <c r="QBV890" s="106"/>
      <c r="QBW890" s="40"/>
      <c r="QBX890" s="106"/>
      <c r="QBY890" s="40"/>
      <c r="QBZ890" s="106"/>
      <c r="QCA890" s="40"/>
      <c r="QCB890" s="106"/>
      <c r="QCC890" s="40"/>
      <c r="QCD890" s="106"/>
      <c r="QCE890" s="40"/>
      <c r="QCF890" s="106"/>
      <c r="QCG890" s="40"/>
      <c r="QCH890" s="106"/>
      <c r="QCI890" s="40"/>
      <c r="QCJ890" s="106"/>
      <c r="QCK890" s="40"/>
      <c r="QCL890" s="106"/>
      <c r="QCM890" s="40"/>
      <c r="QCN890" s="106"/>
      <c r="QCO890" s="40"/>
      <c r="QCP890" s="106"/>
      <c r="QCQ890" s="40"/>
      <c r="QCR890" s="106"/>
      <c r="QCS890" s="40"/>
      <c r="QCT890" s="106"/>
      <c r="QCU890" s="40"/>
      <c r="QCV890" s="106"/>
      <c r="QCW890" s="40"/>
      <c r="QCX890" s="106"/>
      <c r="QCY890" s="40"/>
      <c r="QCZ890" s="106"/>
      <c r="QDA890" s="40"/>
      <c r="QDB890" s="106"/>
      <c r="QDC890" s="40"/>
      <c r="QDD890" s="106"/>
      <c r="QDE890" s="40"/>
      <c r="QDF890" s="106"/>
      <c r="QDG890" s="40"/>
      <c r="QDH890" s="106"/>
      <c r="QDI890" s="40"/>
      <c r="QDJ890" s="106"/>
      <c r="QDK890" s="40"/>
      <c r="QDL890" s="106"/>
      <c r="QDM890" s="40"/>
      <c r="QDN890" s="106"/>
      <c r="QDO890" s="40"/>
      <c r="QDP890" s="106"/>
      <c r="QDQ890" s="40"/>
      <c r="QDR890" s="106"/>
      <c r="QDS890" s="40"/>
      <c r="QDT890" s="106"/>
      <c r="QDU890" s="40"/>
      <c r="QDV890" s="106"/>
      <c r="QDW890" s="40"/>
      <c r="QDX890" s="106"/>
      <c r="QDY890" s="40"/>
      <c r="QDZ890" s="106"/>
      <c r="QEA890" s="40"/>
      <c r="QEB890" s="106"/>
      <c r="QEC890" s="40"/>
      <c r="QED890" s="106"/>
      <c r="QEE890" s="40"/>
      <c r="QEF890" s="106"/>
      <c r="QEG890" s="40"/>
      <c r="QEH890" s="106"/>
      <c r="QEI890" s="40"/>
      <c r="QEJ890" s="106"/>
      <c r="QEK890" s="40"/>
      <c r="QEL890" s="106"/>
      <c r="QEM890" s="40"/>
      <c r="QEN890" s="106"/>
      <c r="QEO890" s="40"/>
      <c r="QEP890" s="106"/>
      <c r="QEQ890" s="40"/>
      <c r="QER890" s="106"/>
      <c r="QES890" s="40"/>
      <c r="QET890" s="106"/>
      <c r="QEU890" s="40"/>
      <c r="QEV890" s="106"/>
      <c r="QEW890" s="40"/>
      <c r="QEX890" s="106"/>
      <c r="QEY890" s="40"/>
      <c r="QEZ890" s="106"/>
      <c r="QFA890" s="40"/>
      <c r="QFB890" s="106"/>
      <c r="QFC890" s="40"/>
      <c r="QFD890" s="106"/>
      <c r="QFE890" s="40"/>
      <c r="QFF890" s="106"/>
      <c r="QFG890" s="40"/>
      <c r="QFH890" s="106"/>
      <c r="QFI890" s="40"/>
      <c r="QFJ890" s="106"/>
      <c r="QFK890" s="40"/>
      <c r="QFL890" s="106"/>
      <c r="QFM890" s="40"/>
      <c r="QFN890" s="106"/>
      <c r="QFO890" s="40"/>
      <c r="QFP890" s="106"/>
      <c r="QFQ890" s="40"/>
      <c r="QFR890" s="106"/>
      <c r="QFS890" s="40"/>
      <c r="QFT890" s="106"/>
      <c r="QFU890" s="40"/>
      <c r="QFV890" s="106"/>
      <c r="QFW890" s="40"/>
      <c r="QFX890" s="106"/>
      <c r="QFY890" s="40"/>
      <c r="QFZ890" s="106"/>
      <c r="QGA890" s="40"/>
      <c r="QGB890" s="106"/>
      <c r="QGC890" s="40"/>
      <c r="QGD890" s="106"/>
      <c r="QGE890" s="40"/>
      <c r="QGF890" s="106"/>
      <c r="QGG890" s="40"/>
      <c r="QGH890" s="106"/>
      <c r="QGI890" s="40"/>
      <c r="QGJ890" s="106"/>
      <c r="QGK890" s="40"/>
      <c r="QGL890" s="106"/>
      <c r="QGM890" s="40"/>
      <c r="QGN890" s="106"/>
      <c r="QGO890" s="40"/>
      <c r="QGP890" s="106"/>
      <c r="QGQ890" s="40"/>
      <c r="QGR890" s="106"/>
      <c r="QGS890" s="40"/>
      <c r="QGT890" s="106"/>
      <c r="QGU890" s="40"/>
      <c r="QGV890" s="106"/>
      <c r="QGW890" s="40"/>
      <c r="QGX890" s="106"/>
      <c r="QGY890" s="40"/>
      <c r="QGZ890" s="106"/>
      <c r="QHA890" s="40"/>
      <c r="QHB890" s="106"/>
      <c r="QHC890" s="40"/>
      <c r="QHD890" s="106"/>
      <c r="QHE890" s="40"/>
      <c r="QHF890" s="106"/>
      <c r="QHG890" s="40"/>
      <c r="QHH890" s="106"/>
      <c r="QHI890" s="40"/>
      <c r="QHJ890" s="106"/>
      <c r="QHK890" s="40"/>
      <c r="QHL890" s="106"/>
      <c r="QHM890" s="40"/>
      <c r="QHN890" s="106"/>
      <c r="QHO890" s="40"/>
      <c r="QHP890" s="106"/>
      <c r="QHQ890" s="40"/>
      <c r="QHR890" s="106"/>
      <c r="QHS890" s="40"/>
      <c r="QHT890" s="106"/>
      <c r="QHU890" s="40"/>
      <c r="QHV890" s="106"/>
      <c r="QHW890" s="40"/>
      <c r="QHX890" s="106"/>
      <c r="QHY890" s="40"/>
      <c r="QHZ890" s="106"/>
      <c r="QIA890" s="40"/>
      <c r="QIB890" s="106"/>
      <c r="QIC890" s="40"/>
      <c r="QID890" s="106"/>
      <c r="QIE890" s="40"/>
      <c r="QIF890" s="106"/>
      <c r="QIG890" s="40"/>
      <c r="QIH890" s="106"/>
      <c r="QII890" s="40"/>
      <c r="QIJ890" s="106"/>
      <c r="QIK890" s="40"/>
      <c r="QIL890" s="106"/>
      <c r="QIM890" s="40"/>
      <c r="QIN890" s="106"/>
      <c r="QIO890" s="40"/>
      <c r="QIP890" s="106"/>
      <c r="QIQ890" s="40"/>
      <c r="QIR890" s="106"/>
      <c r="QIS890" s="40"/>
      <c r="QIT890" s="106"/>
      <c r="QIU890" s="40"/>
      <c r="QIV890" s="106"/>
      <c r="QIW890" s="40"/>
      <c r="QIX890" s="106"/>
      <c r="QIY890" s="40"/>
      <c r="QIZ890" s="106"/>
      <c r="QJA890" s="40"/>
      <c r="QJB890" s="106"/>
      <c r="QJC890" s="40"/>
      <c r="QJD890" s="106"/>
      <c r="QJE890" s="40"/>
      <c r="QJF890" s="106"/>
      <c r="QJG890" s="40"/>
      <c r="QJH890" s="106"/>
      <c r="QJI890" s="40"/>
      <c r="QJJ890" s="106"/>
      <c r="QJK890" s="40"/>
      <c r="QJL890" s="106"/>
      <c r="QJM890" s="40"/>
      <c r="QJN890" s="106"/>
      <c r="QJO890" s="40"/>
      <c r="QJP890" s="106"/>
      <c r="QJQ890" s="40"/>
      <c r="QJR890" s="106"/>
      <c r="QJS890" s="40"/>
      <c r="QJT890" s="106"/>
      <c r="QJU890" s="40"/>
      <c r="QJV890" s="106"/>
      <c r="QJW890" s="40"/>
      <c r="QJX890" s="106"/>
      <c r="QJY890" s="40"/>
      <c r="QJZ890" s="106"/>
      <c r="QKA890" s="40"/>
      <c r="QKB890" s="106"/>
      <c r="QKC890" s="40"/>
      <c r="QKD890" s="106"/>
      <c r="QKE890" s="40"/>
      <c r="QKF890" s="106"/>
      <c r="QKG890" s="40"/>
      <c r="QKH890" s="106"/>
      <c r="QKI890" s="40"/>
      <c r="QKJ890" s="106"/>
      <c r="QKK890" s="40"/>
      <c r="QKL890" s="106"/>
      <c r="QKM890" s="40"/>
      <c r="QKN890" s="106"/>
      <c r="QKO890" s="40"/>
      <c r="QKP890" s="106"/>
      <c r="QKQ890" s="40"/>
      <c r="QKR890" s="106"/>
      <c r="QKS890" s="40"/>
      <c r="QKT890" s="106"/>
      <c r="QKU890" s="40"/>
      <c r="QKV890" s="106"/>
      <c r="QKW890" s="40"/>
      <c r="QKX890" s="106"/>
      <c r="QKY890" s="40"/>
      <c r="QKZ890" s="106"/>
      <c r="QLA890" s="40"/>
      <c r="QLB890" s="106"/>
      <c r="QLC890" s="40"/>
      <c r="QLD890" s="106"/>
      <c r="QLE890" s="40"/>
      <c r="QLF890" s="106"/>
      <c r="QLG890" s="40"/>
      <c r="QLH890" s="106"/>
      <c r="QLI890" s="40"/>
      <c r="QLJ890" s="106"/>
      <c r="QLK890" s="40"/>
      <c r="QLL890" s="106"/>
      <c r="QLM890" s="40"/>
      <c r="QLN890" s="106"/>
      <c r="QLO890" s="40"/>
      <c r="QLP890" s="106"/>
      <c r="QLQ890" s="40"/>
      <c r="QLR890" s="106"/>
      <c r="QLS890" s="40"/>
      <c r="QLT890" s="106"/>
      <c r="QLU890" s="40"/>
      <c r="QLV890" s="106"/>
      <c r="QLW890" s="40"/>
      <c r="QLX890" s="106"/>
      <c r="QLY890" s="40"/>
      <c r="QLZ890" s="106"/>
      <c r="QMA890" s="40"/>
      <c r="QMB890" s="106"/>
      <c r="QMC890" s="40"/>
      <c r="QMD890" s="106"/>
      <c r="QME890" s="40"/>
      <c r="QMF890" s="106"/>
      <c r="QMG890" s="40"/>
      <c r="QMH890" s="106"/>
      <c r="QMI890" s="40"/>
      <c r="QMJ890" s="106"/>
      <c r="QMK890" s="40"/>
      <c r="QML890" s="106"/>
      <c r="QMM890" s="40"/>
      <c r="QMN890" s="106"/>
      <c r="QMO890" s="40"/>
      <c r="QMP890" s="106"/>
      <c r="QMQ890" s="40"/>
      <c r="QMR890" s="106"/>
      <c r="QMS890" s="40"/>
      <c r="QMT890" s="106"/>
      <c r="QMU890" s="40"/>
      <c r="QMV890" s="106"/>
      <c r="QMW890" s="40"/>
      <c r="QMX890" s="106"/>
      <c r="QMY890" s="40"/>
      <c r="QMZ890" s="106"/>
      <c r="QNA890" s="40"/>
      <c r="QNB890" s="106"/>
      <c r="QNC890" s="40"/>
      <c r="QND890" s="106"/>
      <c r="QNE890" s="40"/>
      <c r="QNF890" s="106"/>
      <c r="QNG890" s="40"/>
      <c r="QNH890" s="106"/>
      <c r="QNI890" s="40"/>
      <c r="QNJ890" s="106"/>
      <c r="QNK890" s="40"/>
      <c r="QNL890" s="106"/>
      <c r="QNM890" s="40"/>
      <c r="QNN890" s="106"/>
      <c r="QNO890" s="40"/>
      <c r="QNP890" s="106"/>
      <c r="QNQ890" s="40"/>
      <c r="QNR890" s="106"/>
      <c r="QNS890" s="40"/>
      <c r="QNT890" s="106"/>
      <c r="QNU890" s="40"/>
      <c r="QNV890" s="106"/>
      <c r="QNW890" s="40"/>
      <c r="QNX890" s="106"/>
      <c r="QNY890" s="40"/>
      <c r="QNZ890" s="106"/>
      <c r="QOA890" s="40"/>
      <c r="QOB890" s="106"/>
      <c r="QOC890" s="40"/>
      <c r="QOD890" s="106"/>
      <c r="QOE890" s="40"/>
      <c r="QOF890" s="106"/>
      <c r="QOG890" s="40"/>
      <c r="QOH890" s="106"/>
      <c r="QOI890" s="40"/>
      <c r="QOJ890" s="106"/>
      <c r="QOK890" s="40"/>
      <c r="QOL890" s="106"/>
      <c r="QOM890" s="40"/>
      <c r="QON890" s="106"/>
      <c r="QOO890" s="40"/>
      <c r="QOP890" s="106"/>
      <c r="QOQ890" s="40"/>
      <c r="QOR890" s="106"/>
      <c r="QOS890" s="40"/>
      <c r="QOT890" s="106"/>
      <c r="QOU890" s="40"/>
      <c r="QOV890" s="106"/>
      <c r="QOW890" s="40"/>
      <c r="QOX890" s="106"/>
      <c r="QOY890" s="40"/>
      <c r="QOZ890" s="106"/>
      <c r="QPA890" s="40"/>
      <c r="QPB890" s="106"/>
      <c r="QPC890" s="40"/>
      <c r="QPD890" s="106"/>
      <c r="QPE890" s="40"/>
      <c r="QPF890" s="106"/>
      <c r="QPG890" s="40"/>
      <c r="QPH890" s="106"/>
      <c r="QPI890" s="40"/>
      <c r="QPJ890" s="106"/>
      <c r="QPK890" s="40"/>
      <c r="QPL890" s="106"/>
      <c r="QPM890" s="40"/>
      <c r="QPN890" s="106"/>
      <c r="QPO890" s="40"/>
      <c r="QPP890" s="106"/>
      <c r="QPQ890" s="40"/>
      <c r="QPR890" s="106"/>
      <c r="QPS890" s="40"/>
      <c r="QPT890" s="106"/>
      <c r="QPU890" s="40"/>
      <c r="QPV890" s="106"/>
      <c r="QPW890" s="40"/>
      <c r="QPX890" s="106"/>
      <c r="QPY890" s="40"/>
      <c r="QPZ890" s="106"/>
      <c r="QQA890" s="40"/>
      <c r="QQB890" s="106"/>
      <c r="QQC890" s="40"/>
      <c r="QQD890" s="106"/>
      <c r="QQE890" s="40"/>
      <c r="QQF890" s="106"/>
      <c r="QQG890" s="40"/>
      <c r="QQH890" s="106"/>
      <c r="QQI890" s="40"/>
      <c r="QQJ890" s="106"/>
      <c r="QQK890" s="40"/>
      <c r="QQL890" s="106"/>
      <c r="QQM890" s="40"/>
      <c r="QQN890" s="106"/>
      <c r="QQO890" s="40"/>
      <c r="QQP890" s="106"/>
      <c r="QQQ890" s="40"/>
      <c r="QQR890" s="106"/>
      <c r="QQS890" s="40"/>
      <c r="QQT890" s="106"/>
      <c r="QQU890" s="40"/>
      <c r="QQV890" s="106"/>
      <c r="QQW890" s="40"/>
      <c r="QQX890" s="106"/>
      <c r="QQY890" s="40"/>
      <c r="QQZ890" s="106"/>
      <c r="QRA890" s="40"/>
      <c r="QRB890" s="106"/>
      <c r="QRC890" s="40"/>
      <c r="QRD890" s="106"/>
      <c r="QRE890" s="40"/>
      <c r="QRF890" s="106"/>
      <c r="QRG890" s="40"/>
      <c r="QRH890" s="106"/>
      <c r="QRI890" s="40"/>
      <c r="QRJ890" s="106"/>
      <c r="QRK890" s="40"/>
      <c r="QRL890" s="106"/>
      <c r="QRM890" s="40"/>
      <c r="QRN890" s="106"/>
      <c r="QRO890" s="40"/>
      <c r="QRP890" s="106"/>
      <c r="QRQ890" s="40"/>
      <c r="QRR890" s="106"/>
      <c r="QRS890" s="40"/>
      <c r="QRT890" s="106"/>
      <c r="QRU890" s="40"/>
      <c r="QRV890" s="106"/>
      <c r="QRW890" s="40"/>
      <c r="QRX890" s="106"/>
      <c r="QRY890" s="40"/>
      <c r="QRZ890" s="106"/>
      <c r="QSA890" s="40"/>
      <c r="QSB890" s="106"/>
      <c r="QSC890" s="40"/>
      <c r="QSD890" s="106"/>
      <c r="QSE890" s="40"/>
      <c r="QSF890" s="106"/>
      <c r="QSG890" s="40"/>
      <c r="QSH890" s="106"/>
      <c r="QSI890" s="40"/>
      <c r="QSJ890" s="106"/>
      <c r="QSK890" s="40"/>
      <c r="QSL890" s="106"/>
      <c r="QSM890" s="40"/>
      <c r="QSN890" s="106"/>
      <c r="QSO890" s="40"/>
      <c r="QSP890" s="106"/>
      <c r="QSQ890" s="40"/>
      <c r="QSR890" s="106"/>
      <c r="QSS890" s="40"/>
      <c r="QST890" s="106"/>
      <c r="QSU890" s="40"/>
      <c r="QSV890" s="106"/>
      <c r="QSW890" s="40"/>
      <c r="QSX890" s="106"/>
      <c r="QSY890" s="40"/>
      <c r="QSZ890" s="106"/>
      <c r="QTA890" s="40"/>
      <c r="QTB890" s="106"/>
      <c r="QTC890" s="40"/>
      <c r="QTD890" s="106"/>
      <c r="QTE890" s="40"/>
      <c r="QTF890" s="106"/>
      <c r="QTG890" s="40"/>
      <c r="QTH890" s="106"/>
      <c r="QTI890" s="40"/>
      <c r="QTJ890" s="106"/>
      <c r="QTK890" s="40"/>
      <c r="QTL890" s="106"/>
      <c r="QTM890" s="40"/>
      <c r="QTN890" s="106"/>
      <c r="QTO890" s="40"/>
      <c r="QTP890" s="106"/>
      <c r="QTQ890" s="40"/>
      <c r="QTR890" s="106"/>
      <c r="QTS890" s="40"/>
      <c r="QTT890" s="106"/>
      <c r="QTU890" s="40"/>
      <c r="QTV890" s="106"/>
      <c r="QTW890" s="40"/>
      <c r="QTX890" s="106"/>
      <c r="QTY890" s="40"/>
      <c r="QTZ890" s="106"/>
      <c r="QUA890" s="40"/>
      <c r="QUB890" s="106"/>
      <c r="QUC890" s="40"/>
      <c r="QUD890" s="106"/>
      <c r="QUE890" s="40"/>
      <c r="QUF890" s="106"/>
      <c r="QUG890" s="40"/>
      <c r="QUH890" s="106"/>
      <c r="QUI890" s="40"/>
      <c r="QUJ890" s="106"/>
      <c r="QUK890" s="40"/>
      <c r="QUL890" s="106"/>
      <c r="QUM890" s="40"/>
      <c r="QUN890" s="106"/>
      <c r="QUO890" s="40"/>
      <c r="QUP890" s="106"/>
      <c r="QUQ890" s="40"/>
      <c r="QUR890" s="106"/>
      <c r="QUS890" s="40"/>
      <c r="QUT890" s="106"/>
      <c r="QUU890" s="40"/>
      <c r="QUV890" s="106"/>
      <c r="QUW890" s="40"/>
      <c r="QUX890" s="106"/>
      <c r="QUY890" s="40"/>
      <c r="QUZ890" s="106"/>
      <c r="QVA890" s="40"/>
      <c r="QVB890" s="106"/>
      <c r="QVC890" s="40"/>
      <c r="QVD890" s="106"/>
      <c r="QVE890" s="40"/>
      <c r="QVF890" s="106"/>
      <c r="QVG890" s="40"/>
      <c r="QVH890" s="106"/>
      <c r="QVI890" s="40"/>
      <c r="QVJ890" s="106"/>
      <c r="QVK890" s="40"/>
      <c r="QVL890" s="106"/>
      <c r="QVM890" s="40"/>
      <c r="QVN890" s="106"/>
      <c r="QVO890" s="40"/>
      <c r="QVP890" s="106"/>
      <c r="QVQ890" s="40"/>
      <c r="QVR890" s="106"/>
      <c r="QVS890" s="40"/>
      <c r="QVT890" s="106"/>
      <c r="QVU890" s="40"/>
      <c r="QVV890" s="106"/>
      <c r="QVW890" s="40"/>
      <c r="QVX890" s="106"/>
      <c r="QVY890" s="40"/>
      <c r="QVZ890" s="106"/>
      <c r="QWA890" s="40"/>
      <c r="QWB890" s="106"/>
      <c r="QWC890" s="40"/>
      <c r="QWD890" s="106"/>
      <c r="QWE890" s="40"/>
      <c r="QWF890" s="106"/>
      <c r="QWG890" s="40"/>
      <c r="QWH890" s="106"/>
      <c r="QWI890" s="40"/>
      <c r="QWJ890" s="106"/>
      <c r="QWK890" s="40"/>
      <c r="QWL890" s="106"/>
      <c r="QWM890" s="40"/>
      <c r="QWN890" s="106"/>
      <c r="QWO890" s="40"/>
      <c r="QWP890" s="106"/>
      <c r="QWQ890" s="40"/>
      <c r="QWR890" s="106"/>
      <c r="QWS890" s="40"/>
      <c r="QWT890" s="106"/>
      <c r="QWU890" s="40"/>
      <c r="QWV890" s="106"/>
      <c r="QWW890" s="40"/>
      <c r="QWX890" s="106"/>
      <c r="QWY890" s="40"/>
      <c r="QWZ890" s="106"/>
      <c r="QXA890" s="40"/>
      <c r="QXB890" s="106"/>
      <c r="QXC890" s="40"/>
      <c r="QXD890" s="106"/>
      <c r="QXE890" s="40"/>
      <c r="QXF890" s="106"/>
      <c r="QXG890" s="40"/>
      <c r="QXH890" s="106"/>
      <c r="QXI890" s="40"/>
      <c r="QXJ890" s="106"/>
      <c r="QXK890" s="40"/>
      <c r="QXL890" s="106"/>
      <c r="QXM890" s="40"/>
      <c r="QXN890" s="106"/>
      <c r="QXO890" s="40"/>
      <c r="QXP890" s="106"/>
      <c r="QXQ890" s="40"/>
      <c r="QXR890" s="106"/>
      <c r="QXS890" s="40"/>
      <c r="QXT890" s="106"/>
      <c r="QXU890" s="40"/>
      <c r="QXV890" s="106"/>
      <c r="QXW890" s="40"/>
      <c r="QXX890" s="106"/>
      <c r="QXY890" s="40"/>
      <c r="QXZ890" s="106"/>
      <c r="QYA890" s="40"/>
      <c r="QYB890" s="106"/>
      <c r="QYC890" s="40"/>
      <c r="QYD890" s="106"/>
      <c r="QYE890" s="40"/>
      <c r="QYF890" s="106"/>
      <c r="QYG890" s="40"/>
      <c r="QYH890" s="106"/>
      <c r="QYI890" s="40"/>
      <c r="QYJ890" s="106"/>
      <c r="QYK890" s="40"/>
      <c r="QYL890" s="106"/>
      <c r="QYM890" s="40"/>
      <c r="QYN890" s="106"/>
      <c r="QYO890" s="40"/>
      <c r="QYP890" s="106"/>
      <c r="QYQ890" s="40"/>
      <c r="QYR890" s="106"/>
      <c r="QYS890" s="40"/>
      <c r="QYT890" s="106"/>
      <c r="QYU890" s="40"/>
      <c r="QYV890" s="106"/>
      <c r="QYW890" s="40"/>
      <c r="QYX890" s="106"/>
      <c r="QYY890" s="40"/>
      <c r="QYZ890" s="106"/>
      <c r="QZA890" s="40"/>
      <c r="QZB890" s="106"/>
      <c r="QZC890" s="40"/>
      <c r="QZD890" s="106"/>
      <c r="QZE890" s="40"/>
      <c r="QZF890" s="106"/>
      <c r="QZG890" s="40"/>
      <c r="QZH890" s="106"/>
      <c r="QZI890" s="40"/>
      <c r="QZJ890" s="106"/>
      <c r="QZK890" s="40"/>
      <c r="QZL890" s="106"/>
      <c r="QZM890" s="40"/>
      <c r="QZN890" s="106"/>
      <c r="QZO890" s="40"/>
      <c r="QZP890" s="106"/>
      <c r="QZQ890" s="40"/>
      <c r="QZR890" s="106"/>
      <c r="QZS890" s="40"/>
      <c r="QZT890" s="106"/>
      <c r="QZU890" s="40"/>
      <c r="QZV890" s="106"/>
      <c r="QZW890" s="40"/>
      <c r="QZX890" s="106"/>
      <c r="QZY890" s="40"/>
      <c r="QZZ890" s="106"/>
      <c r="RAA890" s="40"/>
      <c r="RAB890" s="106"/>
      <c r="RAC890" s="40"/>
      <c r="RAD890" s="106"/>
      <c r="RAE890" s="40"/>
      <c r="RAF890" s="106"/>
      <c r="RAG890" s="40"/>
      <c r="RAH890" s="106"/>
      <c r="RAI890" s="40"/>
      <c r="RAJ890" s="106"/>
      <c r="RAK890" s="40"/>
      <c r="RAL890" s="106"/>
      <c r="RAM890" s="40"/>
      <c r="RAN890" s="106"/>
      <c r="RAO890" s="40"/>
      <c r="RAP890" s="106"/>
      <c r="RAQ890" s="40"/>
      <c r="RAR890" s="106"/>
      <c r="RAS890" s="40"/>
      <c r="RAT890" s="106"/>
      <c r="RAU890" s="40"/>
      <c r="RAV890" s="106"/>
      <c r="RAW890" s="40"/>
      <c r="RAX890" s="106"/>
      <c r="RAY890" s="40"/>
      <c r="RAZ890" s="106"/>
      <c r="RBA890" s="40"/>
      <c r="RBB890" s="106"/>
      <c r="RBC890" s="40"/>
      <c r="RBD890" s="106"/>
      <c r="RBE890" s="40"/>
      <c r="RBF890" s="106"/>
      <c r="RBG890" s="40"/>
      <c r="RBH890" s="106"/>
      <c r="RBI890" s="40"/>
      <c r="RBJ890" s="106"/>
      <c r="RBK890" s="40"/>
      <c r="RBL890" s="106"/>
      <c r="RBM890" s="40"/>
      <c r="RBN890" s="106"/>
      <c r="RBO890" s="40"/>
      <c r="RBP890" s="106"/>
      <c r="RBQ890" s="40"/>
      <c r="RBR890" s="106"/>
      <c r="RBS890" s="40"/>
      <c r="RBT890" s="106"/>
      <c r="RBU890" s="40"/>
      <c r="RBV890" s="106"/>
      <c r="RBW890" s="40"/>
      <c r="RBX890" s="106"/>
      <c r="RBY890" s="40"/>
      <c r="RBZ890" s="106"/>
      <c r="RCA890" s="40"/>
      <c r="RCB890" s="106"/>
      <c r="RCC890" s="40"/>
      <c r="RCD890" s="106"/>
      <c r="RCE890" s="40"/>
      <c r="RCF890" s="106"/>
      <c r="RCG890" s="40"/>
      <c r="RCH890" s="106"/>
      <c r="RCI890" s="40"/>
      <c r="RCJ890" s="106"/>
      <c r="RCK890" s="40"/>
      <c r="RCL890" s="106"/>
      <c r="RCM890" s="40"/>
      <c r="RCN890" s="106"/>
      <c r="RCO890" s="40"/>
      <c r="RCP890" s="106"/>
      <c r="RCQ890" s="40"/>
      <c r="RCR890" s="106"/>
      <c r="RCS890" s="40"/>
      <c r="RCT890" s="106"/>
      <c r="RCU890" s="40"/>
      <c r="RCV890" s="106"/>
      <c r="RCW890" s="40"/>
      <c r="RCX890" s="106"/>
      <c r="RCY890" s="40"/>
      <c r="RCZ890" s="106"/>
      <c r="RDA890" s="40"/>
      <c r="RDB890" s="106"/>
      <c r="RDC890" s="40"/>
      <c r="RDD890" s="106"/>
      <c r="RDE890" s="40"/>
      <c r="RDF890" s="106"/>
      <c r="RDG890" s="40"/>
      <c r="RDH890" s="106"/>
      <c r="RDI890" s="40"/>
      <c r="RDJ890" s="106"/>
      <c r="RDK890" s="40"/>
      <c r="RDL890" s="106"/>
      <c r="RDM890" s="40"/>
      <c r="RDN890" s="106"/>
      <c r="RDO890" s="40"/>
      <c r="RDP890" s="106"/>
      <c r="RDQ890" s="40"/>
      <c r="RDR890" s="106"/>
      <c r="RDS890" s="40"/>
      <c r="RDT890" s="106"/>
      <c r="RDU890" s="40"/>
      <c r="RDV890" s="106"/>
      <c r="RDW890" s="40"/>
      <c r="RDX890" s="106"/>
      <c r="RDY890" s="40"/>
      <c r="RDZ890" s="106"/>
      <c r="REA890" s="40"/>
      <c r="REB890" s="106"/>
      <c r="REC890" s="40"/>
      <c r="RED890" s="106"/>
      <c r="REE890" s="40"/>
      <c r="REF890" s="106"/>
      <c r="REG890" s="40"/>
      <c r="REH890" s="106"/>
      <c r="REI890" s="40"/>
      <c r="REJ890" s="106"/>
      <c r="REK890" s="40"/>
      <c r="REL890" s="106"/>
      <c r="REM890" s="40"/>
      <c r="REN890" s="106"/>
      <c r="REO890" s="40"/>
      <c r="REP890" s="106"/>
      <c r="REQ890" s="40"/>
      <c r="RER890" s="106"/>
      <c r="RES890" s="40"/>
      <c r="RET890" s="106"/>
      <c r="REU890" s="40"/>
      <c r="REV890" s="106"/>
      <c r="REW890" s="40"/>
      <c r="REX890" s="106"/>
      <c r="REY890" s="40"/>
      <c r="REZ890" s="106"/>
      <c r="RFA890" s="40"/>
      <c r="RFB890" s="106"/>
      <c r="RFC890" s="40"/>
      <c r="RFD890" s="106"/>
      <c r="RFE890" s="40"/>
      <c r="RFF890" s="106"/>
      <c r="RFG890" s="40"/>
      <c r="RFH890" s="106"/>
      <c r="RFI890" s="40"/>
      <c r="RFJ890" s="106"/>
      <c r="RFK890" s="40"/>
      <c r="RFL890" s="106"/>
      <c r="RFM890" s="40"/>
      <c r="RFN890" s="106"/>
      <c r="RFO890" s="40"/>
      <c r="RFP890" s="106"/>
      <c r="RFQ890" s="40"/>
      <c r="RFR890" s="106"/>
      <c r="RFS890" s="40"/>
      <c r="RFT890" s="106"/>
      <c r="RFU890" s="40"/>
      <c r="RFV890" s="106"/>
      <c r="RFW890" s="40"/>
      <c r="RFX890" s="106"/>
      <c r="RFY890" s="40"/>
      <c r="RFZ890" s="106"/>
      <c r="RGA890" s="40"/>
      <c r="RGB890" s="106"/>
      <c r="RGC890" s="40"/>
      <c r="RGD890" s="106"/>
      <c r="RGE890" s="40"/>
      <c r="RGF890" s="106"/>
      <c r="RGG890" s="40"/>
      <c r="RGH890" s="106"/>
      <c r="RGI890" s="40"/>
      <c r="RGJ890" s="106"/>
      <c r="RGK890" s="40"/>
      <c r="RGL890" s="106"/>
      <c r="RGM890" s="40"/>
      <c r="RGN890" s="106"/>
      <c r="RGO890" s="40"/>
      <c r="RGP890" s="106"/>
      <c r="RGQ890" s="40"/>
      <c r="RGR890" s="106"/>
      <c r="RGS890" s="40"/>
      <c r="RGT890" s="106"/>
      <c r="RGU890" s="40"/>
      <c r="RGV890" s="106"/>
      <c r="RGW890" s="40"/>
      <c r="RGX890" s="106"/>
      <c r="RGY890" s="40"/>
      <c r="RGZ890" s="106"/>
      <c r="RHA890" s="40"/>
      <c r="RHB890" s="106"/>
      <c r="RHC890" s="40"/>
      <c r="RHD890" s="106"/>
      <c r="RHE890" s="40"/>
      <c r="RHF890" s="106"/>
      <c r="RHG890" s="40"/>
      <c r="RHH890" s="106"/>
      <c r="RHI890" s="40"/>
      <c r="RHJ890" s="106"/>
      <c r="RHK890" s="40"/>
      <c r="RHL890" s="106"/>
      <c r="RHM890" s="40"/>
      <c r="RHN890" s="106"/>
      <c r="RHO890" s="40"/>
      <c r="RHP890" s="106"/>
      <c r="RHQ890" s="40"/>
      <c r="RHR890" s="106"/>
      <c r="RHS890" s="40"/>
      <c r="RHT890" s="106"/>
      <c r="RHU890" s="40"/>
      <c r="RHV890" s="106"/>
      <c r="RHW890" s="40"/>
      <c r="RHX890" s="106"/>
      <c r="RHY890" s="40"/>
      <c r="RHZ890" s="106"/>
      <c r="RIA890" s="40"/>
      <c r="RIB890" s="106"/>
      <c r="RIC890" s="40"/>
      <c r="RID890" s="106"/>
      <c r="RIE890" s="40"/>
      <c r="RIF890" s="106"/>
      <c r="RIG890" s="40"/>
      <c r="RIH890" s="106"/>
      <c r="RII890" s="40"/>
      <c r="RIJ890" s="106"/>
      <c r="RIK890" s="40"/>
      <c r="RIL890" s="106"/>
      <c r="RIM890" s="40"/>
      <c r="RIN890" s="106"/>
      <c r="RIO890" s="40"/>
      <c r="RIP890" s="106"/>
      <c r="RIQ890" s="40"/>
      <c r="RIR890" s="106"/>
      <c r="RIS890" s="40"/>
      <c r="RIT890" s="106"/>
      <c r="RIU890" s="40"/>
      <c r="RIV890" s="106"/>
      <c r="RIW890" s="40"/>
      <c r="RIX890" s="106"/>
      <c r="RIY890" s="40"/>
      <c r="RIZ890" s="106"/>
      <c r="RJA890" s="40"/>
      <c r="RJB890" s="106"/>
      <c r="RJC890" s="40"/>
      <c r="RJD890" s="106"/>
      <c r="RJE890" s="40"/>
      <c r="RJF890" s="106"/>
      <c r="RJG890" s="40"/>
      <c r="RJH890" s="106"/>
      <c r="RJI890" s="40"/>
      <c r="RJJ890" s="106"/>
      <c r="RJK890" s="40"/>
      <c r="RJL890" s="106"/>
      <c r="RJM890" s="40"/>
      <c r="RJN890" s="106"/>
      <c r="RJO890" s="40"/>
      <c r="RJP890" s="106"/>
      <c r="RJQ890" s="40"/>
      <c r="RJR890" s="106"/>
      <c r="RJS890" s="40"/>
      <c r="RJT890" s="106"/>
      <c r="RJU890" s="40"/>
      <c r="RJV890" s="106"/>
      <c r="RJW890" s="40"/>
      <c r="RJX890" s="106"/>
      <c r="RJY890" s="40"/>
      <c r="RJZ890" s="106"/>
      <c r="RKA890" s="40"/>
      <c r="RKB890" s="106"/>
      <c r="RKC890" s="40"/>
      <c r="RKD890" s="106"/>
      <c r="RKE890" s="40"/>
      <c r="RKF890" s="106"/>
      <c r="RKG890" s="40"/>
      <c r="RKH890" s="106"/>
      <c r="RKI890" s="40"/>
      <c r="RKJ890" s="106"/>
      <c r="RKK890" s="40"/>
      <c r="RKL890" s="106"/>
      <c r="RKM890" s="40"/>
      <c r="RKN890" s="106"/>
      <c r="RKO890" s="40"/>
      <c r="RKP890" s="106"/>
      <c r="RKQ890" s="40"/>
      <c r="RKR890" s="106"/>
      <c r="RKS890" s="40"/>
      <c r="RKT890" s="106"/>
      <c r="RKU890" s="40"/>
      <c r="RKV890" s="106"/>
      <c r="RKW890" s="40"/>
      <c r="RKX890" s="106"/>
      <c r="RKY890" s="40"/>
      <c r="RKZ890" s="106"/>
      <c r="RLA890" s="40"/>
      <c r="RLB890" s="106"/>
      <c r="RLC890" s="40"/>
      <c r="RLD890" s="106"/>
      <c r="RLE890" s="40"/>
      <c r="RLF890" s="106"/>
      <c r="RLG890" s="40"/>
      <c r="RLH890" s="106"/>
      <c r="RLI890" s="40"/>
      <c r="RLJ890" s="106"/>
      <c r="RLK890" s="40"/>
      <c r="RLL890" s="106"/>
      <c r="RLM890" s="40"/>
      <c r="RLN890" s="106"/>
      <c r="RLO890" s="40"/>
      <c r="RLP890" s="106"/>
      <c r="RLQ890" s="40"/>
      <c r="RLR890" s="106"/>
      <c r="RLS890" s="40"/>
      <c r="RLT890" s="106"/>
      <c r="RLU890" s="40"/>
      <c r="RLV890" s="106"/>
      <c r="RLW890" s="40"/>
      <c r="RLX890" s="106"/>
      <c r="RLY890" s="40"/>
      <c r="RLZ890" s="106"/>
      <c r="RMA890" s="40"/>
      <c r="RMB890" s="106"/>
      <c r="RMC890" s="40"/>
      <c r="RMD890" s="106"/>
      <c r="RME890" s="40"/>
      <c r="RMF890" s="106"/>
      <c r="RMG890" s="40"/>
      <c r="RMH890" s="106"/>
      <c r="RMI890" s="40"/>
      <c r="RMJ890" s="106"/>
      <c r="RMK890" s="40"/>
      <c r="RML890" s="106"/>
      <c r="RMM890" s="40"/>
      <c r="RMN890" s="106"/>
      <c r="RMO890" s="40"/>
      <c r="RMP890" s="106"/>
      <c r="RMQ890" s="40"/>
      <c r="RMR890" s="106"/>
      <c r="RMS890" s="40"/>
      <c r="RMT890" s="106"/>
      <c r="RMU890" s="40"/>
      <c r="RMV890" s="106"/>
      <c r="RMW890" s="40"/>
      <c r="RMX890" s="106"/>
      <c r="RMY890" s="40"/>
      <c r="RMZ890" s="106"/>
      <c r="RNA890" s="40"/>
      <c r="RNB890" s="106"/>
      <c r="RNC890" s="40"/>
      <c r="RND890" s="106"/>
      <c r="RNE890" s="40"/>
      <c r="RNF890" s="106"/>
      <c r="RNG890" s="40"/>
      <c r="RNH890" s="106"/>
      <c r="RNI890" s="40"/>
      <c r="RNJ890" s="106"/>
      <c r="RNK890" s="40"/>
      <c r="RNL890" s="106"/>
      <c r="RNM890" s="40"/>
      <c r="RNN890" s="106"/>
      <c r="RNO890" s="40"/>
      <c r="RNP890" s="106"/>
      <c r="RNQ890" s="40"/>
      <c r="RNR890" s="106"/>
      <c r="RNS890" s="40"/>
      <c r="RNT890" s="106"/>
      <c r="RNU890" s="40"/>
      <c r="RNV890" s="106"/>
      <c r="RNW890" s="40"/>
      <c r="RNX890" s="106"/>
      <c r="RNY890" s="40"/>
      <c r="RNZ890" s="106"/>
      <c r="ROA890" s="40"/>
      <c r="ROB890" s="106"/>
      <c r="ROC890" s="40"/>
      <c r="ROD890" s="106"/>
      <c r="ROE890" s="40"/>
      <c r="ROF890" s="106"/>
      <c r="ROG890" s="40"/>
      <c r="ROH890" s="106"/>
      <c r="ROI890" s="40"/>
      <c r="ROJ890" s="106"/>
      <c r="ROK890" s="40"/>
      <c r="ROL890" s="106"/>
      <c r="ROM890" s="40"/>
      <c r="RON890" s="106"/>
      <c r="ROO890" s="40"/>
      <c r="ROP890" s="106"/>
      <c r="ROQ890" s="40"/>
      <c r="ROR890" s="106"/>
      <c r="ROS890" s="40"/>
      <c r="ROT890" s="106"/>
      <c r="ROU890" s="40"/>
      <c r="ROV890" s="106"/>
      <c r="ROW890" s="40"/>
      <c r="ROX890" s="106"/>
      <c r="ROY890" s="40"/>
      <c r="ROZ890" s="106"/>
      <c r="RPA890" s="40"/>
      <c r="RPB890" s="106"/>
      <c r="RPC890" s="40"/>
      <c r="RPD890" s="106"/>
      <c r="RPE890" s="40"/>
      <c r="RPF890" s="106"/>
      <c r="RPG890" s="40"/>
      <c r="RPH890" s="106"/>
      <c r="RPI890" s="40"/>
      <c r="RPJ890" s="106"/>
      <c r="RPK890" s="40"/>
      <c r="RPL890" s="106"/>
      <c r="RPM890" s="40"/>
      <c r="RPN890" s="106"/>
      <c r="RPO890" s="40"/>
      <c r="RPP890" s="106"/>
      <c r="RPQ890" s="40"/>
      <c r="RPR890" s="106"/>
      <c r="RPS890" s="40"/>
      <c r="RPT890" s="106"/>
      <c r="RPU890" s="40"/>
      <c r="RPV890" s="106"/>
      <c r="RPW890" s="40"/>
      <c r="RPX890" s="106"/>
      <c r="RPY890" s="40"/>
      <c r="RPZ890" s="106"/>
      <c r="RQA890" s="40"/>
      <c r="RQB890" s="106"/>
      <c r="RQC890" s="40"/>
      <c r="RQD890" s="106"/>
      <c r="RQE890" s="40"/>
      <c r="RQF890" s="106"/>
      <c r="RQG890" s="40"/>
      <c r="RQH890" s="106"/>
      <c r="RQI890" s="40"/>
      <c r="RQJ890" s="106"/>
      <c r="RQK890" s="40"/>
      <c r="RQL890" s="106"/>
      <c r="RQM890" s="40"/>
      <c r="RQN890" s="106"/>
      <c r="RQO890" s="40"/>
      <c r="RQP890" s="106"/>
      <c r="RQQ890" s="40"/>
      <c r="RQR890" s="106"/>
      <c r="RQS890" s="40"/>
      <c r="RQT890" s="106"/>
      <c r="RQU890" s="40"/>
      <c r="RQV890" s="106"/>
      <c r="RQW890" s="40"/>
      <c r="RQX890" s="106"/>
      <c r="RQY890" s="40"/>
      <c r="RQZ890" s="106"/>
      <c r="RRA890" s="40"/>
      <c r="RRB890" s="106"/>
      <c r="RRC890" s="40"/>
      <c r="RRD890" s="106"/>
      <c r="RRE890" s="40"/>
      <c r="RRF890" s="106"/>
      <c r="RRG890" s="40"/>
      <c r="RRH890" s="106"/>
      <c r="RRI890" s="40"/>
      <c r="RRJ890" s="106"/>
      <c r="RRK890" s="40"/>
      <c r="RRL890" s="106"/>
      <c r="RRM890" s="40"/>
      <c r="RRN890" s="106"/>
      <c r="RRO890" s="40"/>
      <c r="RRP890" s="106"/>
      <c r="RRQ890" s="40"/>
      <c r="RRR890" s="106"/>
      <c r="RRS890" s="40"/>
      <c r="RRT890" s="106"/>
      <c r="RRU890" s="40"/>
      <c r="RRV890" s="106"/>
      <c r="RRW890" s="40"/>
      <c r="RRX890" s="106"/>
      <c r="RRY890" s="40"/>
      <c r="RRZ890" s="106"/>
      <c r="RSA890" s="40"/>
      <c r="RSB890" s="106"/>
      <c r="RSC890" s="40"/>
      <c r="RSD890" s="106"/>
      <c r="RSE890" s="40"/>
      <c r="RSF890" s="106"/>
      <c r="RSG890" s="40"/>
      <c r="RSH890" s="106"/>
      <c r="RSI890" s="40"/>
      <c r="RSJ890" s="106"/>
      <c r="RSK890" s="40"/>
      <c r="RSL890" s="106"/>
      <c r="RSM890" s="40"/>
      <c r="RSN890" s="106"/>
      <c r="RSO890" s="40"/>
      <c r="RSP890" s="106"/>
      <c r="RSQ890" s="40"/>
      <c r="RSR890" s="106"/>
      <c r="RSS890" s="40"/>
      <c r="RST890" s="106"/>
      <c r="RSU890" s="40"/>
      <c r="RSV890" s="106"/>
      <c r="RSW890" s="40"/>
      <c r="RSX890" s="106"/>
      <c r="RSY890" s="40"/>
      <c r="RSZ890" s="106"/>
      <c r="RTA890" s="40"/>
      <c r="RTB890" s="106"/>
      <c r="RTC890" s="40"/>
      <c r="RTD890" s="106"/>
      <c r="RTE890" s="40"/>
      <c r="RTF890" s="106"/>
      <c r="RTG890" s="40"/>
      <c r="RTH890" s="106"/>
      <c r="RTI890" s="40"/>
      <c r="RTJ890" s="106"/>
      <c r="RTK890" s="40"/>
      <c r="RTL890" s="106"/>
      <c r="RTM890" s="40"/>
      <c r="RTN890" s="106"/>
      <c r="RTO890" s="40"/>
      <c r="RTP890" s="106"/>
      <c r="RTQ890" s="40"/>
      <c r="RTR890" s="106"/>
      <c r="RTS890" s="40"/>
      <c r="RTT890" s="106"/>
      <c r="RTU890" s="40"/>
      <c r="RTV890" s="106"/>
      <c r="RTW890" s="40"/>
      <c r="RTX890" s="106"/>
      <c r="RTY890" s="40"/>
      <c r="RTZ890" s="106"/>
      <c r="RUA890" s="40"/>
      <c r="RUB890" s="106"/>
      <c r="RUC890" s="40"/>
      <c r="RUD890" s="106"/>
      <c r="RUE890" s="40"/>
      <c r="RUF890" s="106"/>
      <c r="RUG890" s="40"/>
      <c r="RUH890" s="106"/>
      <c r="RUI890" s="40"/>
      <c r="RUJ890" s="106"/>
      <c r="RUK890" s="40"/>
      <c r="RUL890" s="106"/>
      <c r="RUM890" s="40"/>
      <c r="RUN890" s="106"/>
      <c r="RUO890" s="40"/>
      <c r="RUP890" s="106"/>
      <c r="RUQ890" s="40"/>
      <c r="RUR890" s="106"/>
      <c r="RUS890" s="40"/>
      <c r="RUT890" s="106"/>
      <c r="RUU890" s="40"/>
      <c r="RUV890" s="106"/>
      <c r="RUW890" s="40"/>
      <c r="RUX890" s="106"/>
      <c r="RUY890" s="40"/>
      <c r="RUZ890" s="106"/>
      <c r="RVA890" s="40"/>
      <c r="RVB890" s="106"/>
      <c r="RVC890" s="40"/>
      <c r="RVD890" s="106"/>
      <c r="RVE890" s="40"/>
      <c r="RVF890" s="106"/>
      <c r="RVG890" s="40"/>
      <c r="RVH890" s="106"/>
      <c r="RVI890" s="40"/>
      <c r="RVJ890" s="106"/>
      <c r="RVK890" s="40"/>
      <c r="RVL890" s="106"/>
      <c r="RVM890" s="40"/>
      <c r="RVN890" s="106"/>
      <c r="RVO890" s="40"/>
      <c r="RVP890" s="106"/>
      <c r="RVQ890" s="40"/>
      <c r="RVR890" s="106"/>
      <c r="RVS890" s="40"/>
      <c r="RVT890" s="106"/>
      <c r="RVU890" s="40"/>
      <c r="RVV890" s="106"/>
      <c r="RVW890" s="40"/>
      <c r="RVX890" s="106"/>
      <c r="RVY890" s="40"/>
      <c r="RVZ890" s="106"/>
      <c r="RWA890" s="40"/>
      <c r="RWB890" s="106"/>
      <c r="RWC890" s="40"/>
      <c r="RWD890" s="106"/>
      <c r="RWE890" s="40"/>
      <c r="RWF890" s="106"/>
      <c r="RWG890" s="40"/>
      <c r="RWH890" s="106"/>
      <c r="RWI890" s="40"/>
      <c r="RWJ890" s="106"/>
      <c r="RWK890" s="40"/>
      <c r="RWL890" s="106"/>
      <c r="RWM890" s="40"/>
      <c r="RWN890" s="106"/>
      <c r="RWO890" s="40"/>
      <c r="RWP890" s="106"/>
      <c r="RWQ890" s="40"/>
      <c r="RWR890" s="106"/>
      <c r="RWS890" s="40"/>
      <c r="RWT890" s="106"/>
      <c r="RWU890" s="40"/>
      <c r="RWV890" s="106"/>
      <c r="RWW890" s="40"/>
      <c r="RWX890" s="106"/>
      <c r="RWY890" s="40"/>
      <c r="RWZ890" s="106"/>
      <c r="RXA890" s="40"/>
      <c r="RXB890" s="106"/>
      <c r="RXC890" s="40"/>
      <c r="RXD890" s="106"/>
      <c r="RXE890" s="40"/>
      <c r="RXF890" s="106"/>
      <c r="RXG890" s="40"/>
      <c r="RXH890" s="106"/>
      <c r="RXI890" s="40"/>
      <c r="RXJ890" s="106"/>
      <c r="RXK890" s="40"/>
      <c r="RXL890" s="106"/>
      <c r="RXM890" s="40"/>
      <c r="RXN890" s="106"/>
      <c r="RXO890" s="40"/>
      <c r="RXP890" s="106"/>
      <c r="RXQ890" s="40"/>
      <c r="RXR890" s="106"/>
      <c r="RXS890" s="40"/>
      <c r="RXT890" s="106"/>
      <c r="RXU890" s="40"/>
      <c r="RXV890" s="106"/>
      <c r="RXW890" s="40"/>
      <c r="RXX890" s="106"/>
      <c r="RXY890" s="40"/>
      <c r="RXZ890" s="106"/>
      <c r="RYA890" s="40"/>
      <c r="RYB890" s="106"/>
      <c r="RYC890" s="40"/>
      <c r="RYD890" s="106"/>
      <c r="RYE890" s="40"/>
      <c r="RYF890" s="106"/>
      <c r="RYG890" s="40"/>
      <c r="RYH890" s="106"/>
      <c r="RYI890" s="40"/>
      <c r="RYJ890" s="106"/>
      <c r="RYK890" s="40"/>
      <c r="RYL890" s="106"/>
      <c r="RYM890" s="40"/>
      <c r="RYN890" s="106"/>
      <c r="RYO890" s="40"/>
      <c r="RYP890" s="106"/>
      <c r="RYQ890" s="40"/>
      <c r="RYR890" s="106"/>
      <c r="RYS890" s="40"/>
      <c r="RYT890" s="106"/>
      <c r="RYU890" s="40"/>
      <c r="RYV890" s="106"/>
      <c r="RYW890" s="40"/>
      <c r="RYX890" s="106"/>
      <c r="RYY890" s="40"/>
      <c r="RYZ890" s="106"/>
      <c r="RZA890" s="40"/>
      <c r="RZB890" s="106"/>
      <c r="RZC890" s="40"/>
      <c r="RZD890" s="106"/>
      <c r="RZE890" s="40"/>
      <c r="RZF890" s="106"/>
      <c r="RZG890" s="40"/>
      <c r="RZH890" s="106"/>
      <c r="RZI890" s="40"/>
      <c r="RZJ890" s="106"/>
      <c r="RZK890" s="40"/>
      <c r="RZL890" s="106"/>
      <c r="RZM890" s="40"/>
      <c r="RZN890" s="106"/>
      <c r="RZO890" s="40"/>
      <c r="RZP890" s="106"/>
      <c r="RZQ890" s="40"/>
      <c r="RZR890" s="106"/>
      <c r="RZS890" s="40"/>
      <c r="RZT890" s="106"/>
      <c r="RZU890" s="40"/>
      <c r="RZV890" s="106"/>
      <c r="RZW890" s="40"/>
      <c r="RZX890" s="106"/>
      <c r="RZY890" s="40"/>
      <c r="RZZ890" s="106"/>
      <c r="SAA890" s="40"/>
      <c r="SAB890" s="106"/>
      <c r="SAC890" s="40"/>
      <c r="SAD890" s="106"/>
      <c r="SAE890" s="40"/>
      <c r="SAF890" s="106"/>
      <c r="SAG890" s="40"/>
      <c r="SAH890" s="106"/>
      <c r="SAI890" s="40"/>
      <c r="SAJ890" s="106"/>
      <c r="SAK890" s="40"/>
      <c r="SAL890" s="106"/>
      <c r="SAM890" s="40"/>
      <c r="SAN890" s="106"/>
      <c r="SAO890" s="40"/>
      <c r="SAP890" s="106"/>
      <c r="SAQ890" s="40"/>
      <c r="SAR890" s="106"/>
      <c r="SAS890" s="40"/>
      <c r="SAT890" s="106"/>
      <c r="SAU890" s="40"/>
      <c r="SAV890" s="106"/>
      <c r="SAW890" s="40"/>
      <c r="SAX890" s="106"/>
      <c r="SAY890" s="40"/>
      <c r="SAZ890" s="106"/>
      <c r="SBA890" s="40"/>
      <c r="SBB890" s="106"/>
      <c r="SBC890" s="40"/>
      <c r="SBD890" s="106"/>
      <c r="SBE890" s="40"/>
      <c r="SBF890" s="106"/>
      <c r="SBG890" s="40"/>
      <c r="SBH890" s="106"/>
      <c r="SBI890" s="40"/>
      <c r="SBJ890" s="106"/>
      <c r="SBK890" s="40"/>
      <c r="SBL890" s="106"/>
      <c r="SBM890" s="40"/>
      <c r="SBN890" s="106"/>
      <c r="SBO890" s="40"/>
      <c r="SBP890" s="106"/>
      <c r="SBQ890" s="40"/>
      <c r="SBR890" s="106"/>
      <c r="SBS890" s="40"/>
      <c r="SBT890" s="106"/>
      <c r="SBU890" s="40"/>
      <c r="SBV890" s="106"/>
      <c r="SBW890" s="40"/>
      <c r="SBX890" s="106"/>
      <c r="SBY890" s="40"/>
      <c r="SBZ890" s="106"/>
      <c r="SCA890" s="40"/>
      <c r="SCB890" s="106"/>
      <c r="SCC890" s="40"/>
      <c r="SCD890" s="106"/>
      <c r="SCE890" s="40"/>
      <c r="SCF890" s="106"/>
      <c r="SCG890" s="40"/>
      <c r="SCH890" s="106"/>
      <c r="SCI890" s="40"/>
      <c r="SCJ890" s="106"/>
      <c r="SCK890" s="40"/>
      <c r="SCL890" s="106"/>
      <c r="SCM890" s="40"/>
      <c r="SCN890" s="106"/>
      <c r="SCO890" s="40"/>
      <c r="SCP890" s="106"/>
      <c r="SCQ890" s="40"/>
      <c r="SCR890" s="106"/>
      <c r="SCS890" s="40"/>
      <c r="SCT890" s="106"/>
      <c r="SCU890" s="40"/>
      <c r="SCV890" s="106"/>
      <c r="SCW890" s="40"/>
      <c r="SCX890" s="106"/>
      <c r="SCY890" s="40"/>
      <c r="SCZ890" s="106"/>
      <c r="SDA890" s="40"/>
      <c r="SDB890" s="106"/>
      <c r="SDC890" s="40"/>
      <c r="SDD890" s="106"/>
      <c r="SDE890" s="40"/>
      <c r="SDF890" s="106"/>
      <c r="SDG890" s="40"/>
      <c r="SDH890" s="106"/>
      <c r="SDI890" s="40"/>
      <c r="SDJ890" s="106"/>
      <c r="SDK890" s="40"/>
      <c r="SDL890" s="106"/>
      <c r="SDM890" s="40"/>
      <c r="SDN890" s="106"/>
      <c r="SDO890" s="40"/>
      <c r="SDP890" s="106"/>
      <c r="SDQ890" s="40"/>
      <c r="SDR890" s="106"/>
      <c r="SDS890" s="40"/>
      <c r="SDT890" s="106"/>
      <c r="SDU890" s="40"/>
      <c r="SDV890" s="106"/>
      <c r="SDW890" s="40"/>
      <c r="SDX890" s="106"/>
      <c r="SDY890" s="40"/>
      <c r="SDZ890" s="106"/>
      <c r="SEA890" s="40"/>
      <c r="SEB890" s="106"/>
      <c r="SEC890" s="40"/>
      <c r="SED890" s="106"/>
      <c r="SEE890" s="40"/>
      <c r="SEF890" s="106"/>
      <c r="SEG890" s="40"/>
      <c r="SEH890" s="106"/>
      <c r="SEI890" s="40"/>
      <c r="SEJ890" s="106"/>
      <c r="SEK890" s="40"/>
      <c r="SEL890" s="106"/>
      <c r="SEM890" s="40"/>
      <c r="SEN890" s="106"/>
      <c r="SEO890" s="40"/>
      <c r="SEP890" s="106"/>
      <c r="SEQ890" s="40"/>
      <c r="SER890" s="106"/>
      <c r="SES890" s="40"/>
      <c r="SET890" s="106"/>
      <c r="SEU890" s="40"/>
      <c r="SEV890" s="106"/>
      <c r="SEW890" s="40"/>
      <c r="SEX890" s="106"/>
      <c r="SEY890" s="40"/>
      <c r="SEZ890" s="106"/>
      <c r="SFA890" s="40"/>
      <c r="SFB890" s="106"/>
      <c r="SFC890" s="40"/>
      <c r="SFD890" s="106"/>
      <c r="SFE890" s="40"/>
      <c r="SFF890" s="106"/>
      <c r="SFG890" s="40"/>
      <c r="SFH890" s="106"/>
      <c r="SFI890" s="40"/>
      <c r="SFJ890" s="106"/>
      <c r="SFK890" s="40"/>
      <c r="SFL890" s="106"/>
      <c r="SFM890" s="40"/>
      <c r="SFN890" s="106"/>
      <c r="SFO890" s="40"/>
      <c r="SFP890" s="106"/>
      <c r="SFQ890" s="40"/>
      <c r="SFR890" s="106"/>
      <c r="SFS890" s="40"/>
      <c r="SFT890" s="106"/>
      <c r="SFU890" s="40"/>
      <c r="SFV890" s="106"/>
      <c r="SFW890" s="40"/>
      <c r="SFX890" s="106"/>
      <c r="SFY890" s="40"/>
      <c r="SFZ890" s="106"/>
      <c r="SGA890" s="40"/>
      <c r="SGB890" s="106"/>
      <c r="SGC890" s="40"/>
      <c r="SGD890" s="106"/>
      <c r="SGE890" s="40"/>
      <c r="SGF890" s="106"/>
      <c r="SGG890" s="40"/>
      <c r="SGH890" s="106"/>
      <c r="SGI890" s="40"/>
      <c r="SGJ890" s="106"/>
      <c r="SGK890" s="40"/>
      <c r="SGL890" s="106"/>
      <c r="SGM890" s="40"/>
      <c r="SGN890" s="106"/>
      <c r="SGO890" s="40"/>
      <c r="SGP890" s="106"/>
      <c r="SGQ890" s="40"/>
      <c r="SGR890" s="106"/>
      <c r="SGS890" s="40"/>
      <c r="SGT890" s="106"/>
      <c r="SGU890" s="40"/>
      <c r="SGV890" s="106"/>
      <c r="SGW890" s="40"/>
      <c r="SGX890" s="106"/>
      <c r="SGY890" s="40"/>
      <c r="SGZ890" s="106"/>
      <c r="SHA890" s="40"/>
      <c r="SHB890" s="106"/>
      <c r="SHC890" s="40"/>
      <c r="SHD890" s="106"/>
      <c r="SHE890" s="40"/>
      <c r="SHF890" s="106"/>
      <c r="SHG890" s="40"/>
      <c r="SHH890" s="106"/>
      <c r="SHI890" s="40"/>
      <c r="SHJ890" s="106"/>
      <c r="SHK890" s="40"/>
      <c r="SHL890" s="106"/>
      <c r="SHM890" s="40"/>
      <c r="SHN890" s="106"/>
      <c r="SHO890" s="40"/>
      <c r="SHP890" s="106"/>
      <c r="SHQ890" s="40"/>
      <c r="SHR890" s="106"/>
      <c r="SHS890" s="40"/>
      <c r="SHT890" s="106"/>
      <c r="SHU890" s="40"/>
      <c r="SHV890" s="106"/>
      <c r="SHW890" s="40"/>
      <c r="SHX890" s="106"/>
      <c r="SHY890" s="40"/>
      <c r="SHZ890" s="106"/>
      <c r="SIA890" s="40"/>
      <c r="SIB890" s="106"/>
      <c r="SIC890" s="40"/>
      <c r="SID890" s="106"/>
      <c r="SIE890" s="40"/>
      <c r="SIF890" s="106"/>
      <c r="SIG890" s="40"/>
      <c r="SIH890" s="106"/>
      <c r="SII890" s="40"/>
      <c r="SIJ890" s="106"/>
      <c r="SIK890" s="40"/>
      <c r="SIL890" s="106"/>
      <c r="SIM890" s="40"/>
      <c r="SIN890" s="106"/>
      <c r="SIO890" s="40"/>
      <c r="SIP890" s="106"/>
      <c r="SIQ890" s="40"/>
      <c r="SIR890" s="106"/>
      <c r="SIS890" s="40"/>
      <c r="SIT890" s="106"/>
      <c r="SIU890" s="40"/>
      <c r="SIV890" s="106"/>
      <c r="SIW890" s="40"/>
      <c r="SIX890" s="106"/>
      <c r="SIY890" s="40"/>
      <c r="SIZ890" s="106"/>
      <c r="SJA890" s="40"/>
      <c r="SJB890" s="106"/>
      <c r="SJC890" s="40"/>
      <c r="SJD890" s="106"/>
      <c r="SJE890" s="40"/>
      <c r="SJF890" s="106"/>
      <c r="SJG890" s="40"/>
      <c r="SJH890" s="106"/>
      <c r="SJI890" s="40"/>
      <c r="SJJ890" s="106"/>
      <c r="SJK890" s="40"/>
      <c r="SJL890" s="106"/>
      <c r="SJM890" s="40"/>
      <c r="SJN890" s="106"/>
      <c r="SJO890" s="40"/>
      <c r="SJP890" s="106"/>
      <c r="SJQ890" s="40"/>
      <c r="SJR890" s="106"/>
      <c r="SJS890" s="40"/>
      <c r="SJT890" s="106"/>
      <c r="SJU890" s="40"/>
      <c r="SJV890" s="106"/>
      <c r="SJW890" s="40"/>
      <c r="SJX890" s="106"/>
      <c r="SJY890" s="40"/>
      <c r="SJZ890" s="106"/>
      <c r="SKA890" s="40"/>
      <c r="SKB890" s="106"/>
      <c r="SKC890" s="40"/>
      <c r="SKD890" s="106"/>
      <c r="SKE890" s="40"/>
      <c r="SKF890" s="106"/>
      <c r="SKG890" s="40"/>
      <c r="SKH890" s="106"/>
      <c r="SKI890" s="40"/>
      <c r="SKJ890" s="106"/>
      <c r="SKK890" s="40"/>
      <c r="SKL890" s="106"/>
      <c r="SKM890" s="40"/>
      <c r="SKN890" s="106"/>
      <c r="SKO890" s="40"/>
      <c r="SKP890" s="106"/>
      <c r="SKQ890" s="40"/>
      <c r="SKR890" s="106"/>
      <c r="SKS890" s="40"/>
      <c r="SKT890" s="106"/>
      <c r="SKU890" s="40"/>
      <c r="SKV890" s="106"/>
      <c r="SKW890" s="40"/>
      <c r="SKX890" s="106"/>
      <c r="SKY890" s="40"/>
      <c r="SKZ890" s="106"/>
      <c r="SLA890" s="40"/>
      <c r="SLB890" s="106"/>
      <c r="SLC890" s="40"/>
      <c r="SLD890" s="106"/>
      <c r="SLE890" s="40"/>
      <c r="SLF890" s="106"/>
      <c r="SLG890" s="40"/>
      <c r="SLH890" s="106"/>
      <c r="SLI890" s="40"/>
      <c r="SLJ890" s="106"/>
      <c r="SLK890" s="40"/>
      <c r="SLL890" s="106"/>
      <c r="SLM890" s="40"/>
      <c r="SLN890" s="106"/>
      <c r="SLO890" s="40"/>
      <c r="SLP890" s="106"/>
      <c r="SLQ890" s="40"/>
      <c r="SLR890" s="106"/>
      <c r="SLS890" s="40"/>
      <c r="SLT890" s="106"/>
      <c r="SLU890" s="40"/>
      <c r="SLV890" s="106"/>
      <c r="SLW890" s="40"/>
      <c r="SLX890" s="106"/>
      <c r="SLY890" s="40"/>
      <c r="SLZ890" s="106"/>
      <c r="SMA890" s="40"/>
      <c r="SMB890" s="106"/>
      <c r="SMC890" s="40"/>
      <c r="SMD890" s="106"/>
      <c r="SME890" s="40"/>
      <c r="SMF890" s="106"/>
      <c r="SMG890" s="40"/>
      <c r="SMH890" s="106"/>
      <c r="SMI890" s="40"/>
      <c r="SMJ890" s="106"/>
      <c r="SMK890" s="40"/>
      <c r="SML890" s="106"/>
      <c r="SMM890" s="40"/>
      <c r="SMN890" s="106"/>
      <c r="SMO890" s="40"/>
      <c r="SMP890" s="106"/>
      <c r="SMQ890" s="40"/>
      <c r="SMR890" s="106"/>
      <c r="SMS890" s="40"/>
      <c r="SMT890" s="106"/>
      <c r="SMU890" s="40"/>
      <c r="SMV890" s="106"/>
      <c r="SMW890" s="40"/>
      <c r="SMX890" s="106"/>
      <c r="SMY890" s="40"/>
      <c r="SMZ890" s="106"/>
      <c r="SNA890" s="40"/>
      <c r="SNB890" s="106"/>
      <c r="SNC890" s="40"/>
      <c r="SND890" s="106"/>
      <c r="SNE890" s="40"/>
      <c r="SNF890" s="106"/>
      <c r="SNG890" s="40"/>
      <c r="SNH890" s="106"/>
      <c r="SNI890" s="40"/>
      <c r="SNJ890" s="106"/>
      <c r="SNK890" s="40"/>
      <c r="SNL890" s="106"/>
      <c r="SNM890" s="40"/>
      <c r="SNN890" s="106"/>
      <c r="SNO890" s="40"/>
      <c r="SNP890" s="106"/>
      <c r="SNQ890" s="40"/>
      <c r="SNR890" s="106"/>
      <c r="SNS890" s="40"/>
      <c r="SNT890" s="106"/>
      <c r="SNU890" s="40"/>
      <c r="SNV890" s="106"/>
      <c r="SNW890" s="40"/>
      <c r="SNX890" s="106"/>
      <c r="SNY890" s="40"/>
      <c r="SNZ890" s="106"/>
      <c r="SOA890" s="40"/>
      <c r="SOB890" s="106"/>
      <c r="SOC890" s="40"/>
      <c r="SOD890" s="106"/>
      <c r="SOE890" s="40"/>
      <c r="SOF890" s="106"/>
      <c r="SOG890" s="40"/>
      <c r="SOH890" s="106"/>
      <c r="SOI890" s="40"/>
      <c r="SOJ890" s="106"/>
      <c r="SOK890" s="40"/>
      <c r="SOL890" s="106"/>
      <c r="SOM890" s="40"/>
      <c r="SON890" s="106"/>
      <c r="SOO890" s="40"/>
      <c r="SOP890" s="106"/>
      <c r="SOQ890" s="40"/>
      <c r="SOR890" s="106"/>
      <c r="SOS890" s="40"/>
      <c r="SOT890" s="106"/>
      <c r="SOU890" s="40"/>
      <c r="SOV890" s="106"/>
      <c r="SOW890" s="40"/>
      <c r="SOX890" s="106"/>
      <c r="SOY890" s="40"/>
      <c r="SOZ890" s="106"/>
      <c r="SPA890" s="40"/>
      <c r="SPB890" s="106"/>
      <c r="SPC890" s="40"/>
      <c r="SPD890" s="106"/>
      <c r="SPE890" s="40"/>
      <c r="SPF890" s="106"/>
      <c r="SPG890" s="40"/>
      <c r="SPH890" s="106"/>
      <c r="SPI890" s="40"/>
      <c r="SPJ890" s="106"/>
      <c r="SPK890" s="40"/>
      <c r="SPL890" s="106"/>
      <c r="SPM890" s="40"/>
      <c r="SPN890" s="106"/>
      <c r="SPO890" s="40"/>
      <c r="SPP890" s="106"/>
      <c r="SPQ890" s="40"/>
      <c r="SPR890" s="106"/>
      <c r="SPS890" s="40"/>
      <c r="SPT890" s="106"/>
      <c r="SPU890" s="40"/>
      <c r="SPV890" s="106"/>
      <c r="SPW890" s="40"/>
      <c r="SPX890" s="106"/>
      <c r="SPY890" s="40"/>
      <c r="SPZ890" s="106"/>
      <c r="SQA890" s="40"/>
      <c r="SQB890" s="106"/>
      <c r="SQC890" s="40"/>
      <c r="SQD890" s="106"/>
      <c r="SQE890" s="40"/>
      <c r="SQF890" s="106"/>
      <c r="SQG890" s="40"/>
      <c r="SQH890" s="106"/>
      <c r="SQI890" s="40"/>
      <c r="SQJ890" s="106"/>
      <c r="SQK890" s="40"/>
      <c r="SQL890" s="106"/>
      <c r="SQM890" s="40"/>
      <c r="SQN890" s="106"/>
      <c r="SQO890" s="40"/>
      <c r="SQP890" s="106"/>
      <c r="SQQ890" s="40"/>
      <c r="SQR890" s="106"/>
      <c r="SQS890" s="40"/>
      <c r="SQT890" s="106"/>
      <c r="SQU890" s="40"/>
      <c r="SQV890" s="106"/>
      <c r="SQW890" s="40"/>
      <c r="SQX890" s="106"/>
      <c r="SQY890" s="40"/>
      <c r="SQZ890" s="106"/>
      <c r="SRA890" s="40"/>
      <c r="SRB890" s="106"/>
      <c r="SRC890" s="40"/>
      <c r="SRD890" s="106"/>
      <c r="SRE890" s="40"/>
      <c r="SRF890" s="106"/>
      <c r="SRG890" s="40"/>
      <c r="SRH890" s="106"/>
      <c r="SRI890" s="40"/>
      <c r="SRJ890" s="106"/>
      <c r="SRK890" s="40"/>
      <c r="SRL890" s="106"/>
      <c r="SRM890" s="40"/>
      <c r="SRN890" s="106"/>
      <c r="SRO890" s="40"/>
      <c r="SRP890" s="106"/>
      <c r="SRQ890" s="40"/>
      <c r="SRR890" s="106"/>
      <c r="SRS890" s="40"/>
      <c r="SRT890" s="106"/>
      <c r="SRU890" s="40"/>
      <c r="SRV890" s="106"/>
      <c r="SRW890" s="40"/>
      <c r="SRX890" s="106"/>
      <c r="SRY890" s="40"/>
      <c r="SRZ890" s="106"/>
      <c r="SSA890" s="40"/>
      <c r="SSB890" s="106"/>
      <c r="SSC890" s="40"/>
      <c r="SSD890" s="106"/>
      <c r="SSE890" s="40"/>
      <c r="SSF890" s="106"/>
      <c r="SSG890" s="40"/>
      <c r="SSH890" s="106"/>
      <c r="SSI890" s="40"/>
      <c r="SSJ890" s="106"/>
      <c r="SSK890" s="40"/>
      <c r="SSL890" s="106"/>
      <c r="SSM890" s="40"/>
      <c r="SSN890" s="106"/>
      <c r="SSO890" s="40"/>
      <c r="SSP890" s="106"/>
      <c r="SSQ890" s="40"/>
      <c r="SSR890" s="106"/>
      <c r="SSS890" s="40"/>
      <c r="SST890" s="106"/>
      <c r="SSU890" s="40"/>
      <c r="SSV890" s="106"/>
      <c r="SSW890" s="40"/>
      <c r="SSX890" s="106"/>
      <c r="SSY890" s="40"/>
      <c r="SSZ890" s="106"/>
      <c r="STA890" s="40"/>
      <c r="STB890" s="106"/>
      <c r="STC890" s="40"/>
      <c r="STD890" s="106"/>
      <c r="STE890" s="40"/>
      <c r="STF890" s="106"/>
      <c r="STG890" s="40"/>
      <c r="STH890" s="106"/>
      <c r="STI890" s="40"/>
      <c r="STJ890" s="106"/>
      <c r="STK890" s="40"/>
      <c r="STL890" s="106"/>
      <c r="STM890" s="40"/>
      <c r="STN890" s="106"/>
      <c r="STO890" s="40"/>
      <c r="STP890" s="106"/>
      <c r="STQ890" s="40"/>
      <c r="STR890" s="106"/>
      <c r="STS890" s="40"/>
      <c r="STT890" s="106"/>
      <c r="STU890" s="40"/>
      <c r="STV890" s="106"/>
      <c r="STW890" s="40"/>
      <c r="STX890" s="106"/>
      <c r="STY890" s="40"/>
      <c r="STZ890" s="106"/>
      <c r="SUA890" s="40"/>
      <c r="SUB890" s="106"/>
      <c r="SUC890" s="40"/>
      <c r="SUD890" s="106"/>
      <c r="SUE890" s="40"/>
      <c r="SUF890" s="106"/>
      <c r="SUG890" s="40"/>
      <c r="SUH890" s="106"/>
      <c r="SUI890" s="40"/>
      <c r="SUJ890" s="106"/>
      <c r="SUK890" s="40"/>
      <c r="SUL890" s="106"/>
      <c r="SUM890" s="40"/>
      <c r="SUN890" s="106"/>
      <c r="SUO890" s="40"/>
      <c r="SUP890" s="106"/>
      <c r="SUQ890" s="40"/>
      <c r="SUR890" s="106"/>
      <c r="SUS890" s="40"/>
      <c r="SUT890" s="106"/>
      <c r="SUU890" s="40"/>
      <c r="SUV890" s="106"/>
      <c r="SUW890" s="40"/>
      <c r="SUX890" s="106"/>
      <c r="SUY890" s="40"/>
      <c r="SUZ890" s="106"/>
      <c r="SVA890" s="40"/>
      <c r="SVB890" s="106"/>
      <c r="SVC890" s="40"/>
      <c r="SVD890" s="106"/>
      <c r="SVE890" s="40"/>
      <c r="SVF890" s="106"/>
      <c r="SVG890" s="40"/>
      <c r="SVH890" s="106"/>
      <c r="SVI890" s="40"/>
      <c r="SVJ890" s="106"/>
      <c r="SVK890" s="40"/>
      <c r="SVL890" s="106"/>
      <c r="SVM890" s="40"/>
      <c r="SVN890" s="106"/>
      <c r="SVO890" s="40"/>
      <c r="SVP890" s="106"/>
      <c r="SVQ890" s="40"/>
      <c r="SVR890" s="106"/>
      <c r="SVS890" s="40"/>
      <c r="SVT890" s="106"/>
      <c r="SVU890" s="40"/>
      <c r="SVV890" s="106"/>
      <c r="SVW890" s="40"/>
      <c r="SVX890" s="106"/>
      <c r="SVY890" s="40"/>
      <c r="SVZ890" s="106"/>
      <c r="SWA890" s="40"/>
      <c r="SWB890" s="106"/>
      <c r="SWC890" s="40"/>
      <c r="SWD890" s="106"/>
      <c r="SWE890" s="40"/>
      <c r="SWF890" s="106"/>
      <c r="SWG890" s="40"/>
      <c r="SWH890" s="106"/>
      <c r="SWI890" s="40"/>
      <c r="SWJ890" s="106"/>
      <c r="SWK890" s="40"/>
      <c r="SWL890" s="106"/>
      <c r="SWM890" s="40"/>
      <c r="SWN890" s="106"/>
      <c r="SWO890" s="40"/>
      <c r="SWP890" s="106"/>
      <c r="SWQ890" s="40"/>
      <c r="SWR890" s="106"/>
      <c r="SWS890" s="40"/>
      <c r="SWT890" s="106"/>
      <c r="SWU890" s="40"/>
      <c r="SWV890" s="106"/>
      <c r="SWW890" s="40"/>
      <c r="SWX890" s="106"/>
      <c r="SWY890" s="40"/>
      <c r="SWZ890" s="106"/>
      <c r="SXA890" s="40"/>
      <c r="SXB890" s="106"/>
      <c r="SXC890" s="40"/>
      <c r="SXD890" s="106"/>
      <c r="SXE890" s="40"/>
      <c r="SXF890" s="106"/>
      <c r="SXG890" s="40"/>
      <c r="SXH890" s="106"/>
      <c r="SXI890" s="40"/>
      <c r="SXJ890" s="106"/>
      <c r="SXK890" s="40"/>
      <c r="SXL890" s="106"/>
      <c r="SXM890" s="40"/>
      <c r="SXN890" s="106"/>
      <c r="SXO890" s="40"/>
      <c r="SXP890" s="106"/>
      <c r="SXQ890" s="40"/>
      <c r="SXR890" s="106"/>
      <c r="SXS890" s="40"/>
      <c r="SXT890" s="106"/>
      <c r="SXU890" s="40"/>
      <c r="SXV890" s="106"/>
      <c r="SXW890" s="40"/>
      <c r="SXX890" s="106"/>
      <c r="SXY890" s="40"/>
      <c r="SXZ890" s="106"/>
      <c r="SYA890" s="40"/>
      <c r="SYB890" s="106"/>
      <c r="SYC890" s="40"/>
      <c r="SYD890" s="106"/>
      <c r="SYE890" s="40"/>
      <c r="SYF890" s="106"/>
      <c r="SYG890" s="40"/>
      <c r="SYH890" s="106"/>
      <c r="SYI890" s="40"/>
      <c r="SYJ890" s="106"/>
      <c r="SYK890" s="40"/>
      <c r="SYL890" s="106"/>
      <c r="SYM890" s="40"/>
      <c r="SYN890" s="106"/>
      <c r="SYO890" s="40"/>
      <c r="SYP890" s="106"/>
      <c r="SYQ890" s="40"/>
      <c r="SYR890" s="106"/>
      <c r="SYS890" s="40"/>
      <c r="SYT890" s="106"/>
      <c r="SYU890" s="40"/>
      <c r="SYV890" s="106"/>
      <c r="SYW890" s="40"/>
      <c r="SYX890" s="106"/>
      <c r="SYY890" s="40"/>
      <c r="SYZ890" s="106"/>
      <c r="SZA890" s="40"/>
      <c r="SZB890" s="106"/>
      <c r="SZC890" s="40"/>
      <c r="SZD890" s="106"/>
      <c r="SZE890" s="40"/>
      <c r="SZF890" s="106"/>
      <c r="SZG890" s="40"/>
      <c r="SZH890" s="106"/>
      <c r="SZI890" s="40"/>
      <c r="SZJ890" s="106"/>
      <c r="SZK890" s="40"/>
      <c r="SZL890" s="106"/>
      <c r="SZM890" s="40"/>
      <c r="SZN890" s="106"/>
      <c r="SZO890" s="40"/>
      <c r="SZP890" s="106"/>
      <c r="SZQ890" s="40"/>
      <c r="SZR890" s="106"/>
      <c r="SZS890" s="40"/>
      <c r="SZT890" s="106"/>
      <c r="SZU890" s="40"/>
      <c r="SZV890" s="106"/>
      <c r="SZW890" s="40"/>
      <c r="SZX890" s="106"/>
      <c r="SZY890" s="40"/>
      <c r="SZZ890" s="106"/>
      <c r="TAA890" s="40"/>
      <c r="TAB890" s="106"/>
      <c r="TAC890" s="40"/>
      <c r="TAD890" s="106"/>
      <c r="TAE890" s="40"/>
      <c r="TAF890" s="106"/>
      <c r="TAG890" s="40"/>
      <c r="TAH890" s="106"/>
      <c r="TAI890" s="40"/>
      <c r="TAJ890" s="106"/>
      <c r="TAK890" s="40"/>
      <c r="TAL890" s="106"/>
      <c r="TAM890" s="40"/>
      <c r="TAN890" s="106"/>
      <c r="TAO890" s="40"/>
      <c r="TAP890" s="106"/>
      <c r="TAQ890" s="40"/>
      <c r="TAR890" s="106"/>
      <c r="TAS890" s="40"/>
      <c r="TAT890" s="106"/>
      <c r="TAU890" s="40"/>
      <c r="TAV890" s="106"/>
      <c r="TAW890" s="40"/>
      <c r="TAX890" s="106"/>
      <c r="TAY890" s="40"/>
      <c r="TAZ890" s="106"/>
      <c r="TBA890" s="40"/>
      <c r="TBB890" s="106"/>
      <c r="TBC890" s="40"/>
      <c r="TBD890" s="106"/>
      <c r="TBE890" s="40"/>
      <c r="TBF890" s="106"/>
      <c r="TBG890" s="40"/>
      <c r="TBH890" s="106"/>
      <c r="TBI890" s="40"/>
      <c r="TBJ890" s="106"/>
      <c r="TBK890" s="40"/>
      <c r="TBL890" s="106"/>
      <c r="TBM890" s="40"/>
      <c r="TBN890" s="106"/>
      <c r="TBO890" s="40"/>
      <c r="TBP890" s="106"/>
      <c r="TBQ890" s="40"/>
      <c r="TBR890" s="106"/>
      <c r="TBS890" s="40"/>
      <c r="TBT890" s="106"/>
      <c r="TBU890" s="40"/>
      <c r="TBV890" s="106"/>
      <c r="TBW890" s="40"/>
      <c r="TBX890" s="106"/>
      <c r="TBY890" s="40"/>
      <c r="TBZ890" s="106"/>
      <c r="TCA890" s="40"/>
      <c r="TCB890" s="106"/>
      <c r="TCC890" s="40"/>
      <c r="TCD890" s="106"/>
      <c r="TCE890" s="40"/>
      <c r="TCF890" s="106"/>
      <c r="TCG890" s="40"/>
      <c r="TCH890" s="106"/>
      <c r="TCI890" s="40"/>
      <c r="TCJ890" s="106"/>
      <c r="TCK890" s="40"/>
      <c r="TCL890" s="106"/>
      <c r="TCM890" s="40"/>
      <c r="TCN890" s="106"/>
      <c r="TCO890" s="40"/>
      <c r="TCP890" s="106"/>
      <c r="TCQ890" s="40"/>
      <c r="TCR890" s="106"/>
      <c r="TCS890" s="40"/>
      <c r="TCT890" s="106"/>
      <c r="TCU890" s="40"/>
      <c r="TCV890" s="106"/>
      <c r="TCW890" s="40"/>
      <c r="TCX890" s="106"/>
      <c r="TCY890" s="40"/>
      <c r="TCZ890" s="106"/>
      <c r="TDA890" s="40"/>
      <c r="TDB890" s="106"/>
      <c r="TDC890" s="40"/>
      <c r="TDD890" s="106"/>
      <c r="TDE890" s="40"/>
      <c r="TDF890" s="106"/>
      <c r="TDG890" s="40"/>
      <c r="TDH890" s="106"/>
      <c r="TDI890" s="40"/>
      <c r="TDJ890" s="106"/>
      <c r="TDK890" s="40"/>
      <c r="TDL890" s="106"/>
      <c r="TDM890" s="40"/>
      <c r="TDN890" s="106"/>
      <c r="TDO890" s="40"/>
      <c r="TDP890" s="106"/>
      <c r="TDQ890" s="40"/>
      <c r="TDR890" s="106"/>
      <c r="TDS890" s="40"/>
      <c r="TDT890" s="106"/>
      <c r="TDU890" s="40"/>
      <c r="TDV890" s="106"/>
      <c r="TDW890" s="40"/>
      <c r="TDX890" s="106"/>
      <c r="TDY890" s="40"/>
      <c r="TDZ890" s="106"/>
      <c r="TEA890" s="40"/>
      <c r="TEB890" s="106"/>
      <c r="TEC890" s="40"/>
      <c r="TED890" s="106"/>
      <c r="TEE890" s="40"/>
      <c r="TEF890" s="106"/>
      <c r="TEG890" s="40"/>
      <c r="TEH890" s="106"/>
      <c r="TEI890" s="40"/>
      <c r="TEJ890" s="106"/>
      <c r="TEK890" s="40"/>
      <c r="TEL890" s="106"/>
      <c r="TEM890" s="40"/>
      <c r="TEN890" s="106"/>
      <c r="TEO890" s="40"/>
      <c r="TEP890" s="106"/>
      <c r="TEQ890" s="40"/>
      <c r="TER890" s="106"/>
      <c r="TES890" s="40"/>
      <c r="TET890" s="106"/>
      <c r="TEU890" s="40"/>
      <c r="TEV890" s="106"/>
      <c r="TEW890" s="40"/>
      <c r="TEX890" s="106"/>
      <c r="TEY890" s="40"/>
      <c r="TEZ890" s="106"/>
      <c r="TFA890" s="40"/>
      <c r="TFB890" s="106"/>
      <c r="TFC890" s="40"/>
      <c r="TFD890" s="106"/>
      <c r="TFE890" s="40"/>
      <c r="TFF890" s="106"/>
      <c r="TFG890" s="40"/>
      <c r="TFH890" s="106"/>
      <c r="TFI890" s="40"/>
      <c r="TFJ890" s="106"/>
      <c r="TFK890" s="40"/>
      <c r="TFL890" s="106"/>
      <c r="TFM890" s="40"/>
      <c r="TFN890" s="106"/>
      <c r="TFO890" s="40"/>
      <c r="TFP890" s="106"/>
      <c r="TFQ890" s="40"/>
      <c r="TFR890" s="106"/>
      <c r="TFS890" s="40"/>
      <c r="TFT890" s="106"/>
      <c r="TFU890" s="40"/>
      <c r="TFV890" s="106"/>
      <c r="TFW890" s="40"/>
      <c r="TFX890" s="106"/>
      <c r="TFY890" s="40"/>
      <c r="TFZ890" s="106"/>
      <c r="TGA890" s="40"/>
      <c r="TGB890" s="106"/>
      <c r="TGC890" s="40"/>
      <c r="TGD890" s="106"/>
      <c r="TGE890" s="40"/>
      <c r="TGF890" s="106"/>
      <c r="TGG890" s="40"/>
      <c r="TGH890" s="106"/>
      <c r="TGI890" s="40"/>
      <c r="TGJ890" s="106"/>
      <c r="TGK890" s="40"/>
      <c r="TGL890" s="106"/>
      <c r="TGM890" s="40"/>
      <c r="TGN890" s="106"/>
      <c r="TGO890" s="40"/>
      <c r="TGP890" s="106"/>
      <c r="TGQ890" s="40"/>
      <c r="TGR890" s="106"/>
      <c r="TGS890" s="40"/>
      <c r="TGT890" s="106"/>
      <c r="TGU890" s="40"/>
      <c r="TGV890" s="106"/>
      <c r="TGW890" s="40"/>
      <c r="TGX890" s="106"/>
      <c r="TGY890" s="40"/>
      <c r="TGZ890" s="106"/>
      <c r="THA890" s="40"/>
      <c r="THB890" s="106"/>
      <c r="THC890" s="40"/>
      <c r="THD890" s="106"/>
      <c r="THE890" s="40"/>
      <c r="THF890" s="106"/>
      <c r="THG890" s="40"/>
      <c r="THH890" s="106"/>
      <c r="THI890" s="40"/>
      <c r="THJ890" s="106"/>
      <c r="THK890" s="40"/>
      <c r="THL890" s="106"/>
      <c r="THM890" s="40"/>
      <c r="THN890" s="106"/>
      <c r="THO890" s="40"/>
      <c r="THP890" s="106"/>
      <c r="THQ890" s="40"/>
      <c r="THR890" s="106"/>
      <c r="THS890" s="40"/>
      <c r="THT890" s="106"/>
      <c r="THU890" s="40"/>
      <c r="THV890" s="106"/>
      <c r="THW890" s="40"/>
      <c r="THX890" s="106"/>
      <c r="THY890" s="40"/>
      <c r="THZ890" s="106"/>
      <c r="TIA890" s="40"/>
      <c r="TIB890" s="106"/>
      <c r="TIC890" s="40"/>
      <c r="TID890" s="106"/>
      <c r="TIE890" s="40"/>
      <c r="TIF890" s="106"/>
      <c r="TIG890" s="40"/>
      <c r="TIH890" s="106"/>
      <c r="TII890" s="40"/>
      <c r="TIJ890" s="106"/>
      <c r="TIK890" s="40"/>
      <c r="TIL890" s="106"/>
      <c r="TIM890" s="40"/>
      <c r="TIN890" s="106"/>
      <c r="TIO890" s="40"/>
      <c r="TIP890" s="106"/>
      <c r="TIQ890" s="40"/>
      <c r="TIR890" s="106"/>
      <c r="TIS890" s="40"/>
      <c r="TIT890" s="106"/>
      <c r="TIU890" s="40"/>
      <c r="TIV890" s="106"/>
      <c r="TIW890" s="40"/>
      <c r="TIX890" s="106"/>
      <c r="TIY890" s="40"/>
      <c r="TIZ890" s="106"/>
      <c r="TJA890" s="40"/>
      <c r="TJB890" s="106"/>
      <c r="TJC890" s="40"/>
      <c r="TJD890" s="106"/>
      <c r="TJE890" s="40"/>
      <c r="TJF890" s="106"/>
      <c r="TJG890" s="40"/>
      <c r="TJH890" s="106"/>
      <c r="TJI890" s="40"/>
      <c r="TJJ890" s="106"/>
      <c r="TJK890" s="40"/>
      <c r="TJL890" s="106"/>
      <c r="TJM890" s="40"/>
      <c r="TJN890" s="106"/>
      <c r="TJO890" s="40"/>
      <c r="TJP890" s="106"/>
      <c r="TJQ890" s="40"/>
      <c r="TJR890" s="106"/>
      <c r="TJS890" s="40"/>
      <c r="TJT890" s="106"/>
      <c r="TJU890" s="40"/>
      <c r="TJV890" s="106"/>
      <c r="TJW890" s="40"/>
      <c r="TJX890" s="106"/>
      <c r="TJY890" s="40"/>
      <c r="TJZ890" s="106"/>
      <c r="TKA890" s="40"/>
      <c r="TKB890" s="106"/>
      <c r="TKC890" s="40"/>
      <c r="TKD890" s="106"/>
      <c r="TKE890" s="40"/>
      <c r="TKF890" s="106"/>
      <c r="TKG890" s="40"/>
      <c r="TKH890" s="106"/>
      <c r="TKI890" s="40"/>
      <c r="TKJ890" s="106"/>
      <c r="TKK890" s="40"/>
      <c r="TKL890" s="106"/>
      <c r="TKM890" s="40"/>
      <c r="TKN890" s="106"/>
      <c r="TKO890" s="40"/>
      <c r="TKP890" s="106"/>
      <c r="TKQ890" s="40"/>
      <c r="TKR890" s="106"/>
      <c r="TKS890" s="40"/>
      <c r="TKT890" s="106"/>
      <c r="TKU890" s="40"/>
      <c r="TKV890" s="106"/>
      <c r="TKW890" s="40"/>
      <c r="TKX890" s="106"/>
      <c r="TKY890" s="40"/>
      <c r="TKZ890" s="106"/>
      <c r="TLA890" s="40"/>
      <c r="TLB890" s="106"/>
      <c r="TLC890" s="40"/>
      <c r="TLD890" s="106"/>
      <c r="TLE890" s="40"/>
      <c r="TLF890" s="106"/>
      <c r="TLG890" s="40"/>
      <c r="TLH890" s="106"/>
      <c r="TLI890" s="40"/>
      <c r="TLJ890" s="106"/>
      <c r="TLK890" s="40"/>
      <c r="TLL890" s="106"/>
      <c r="TLM890" s="40"/>
      <c r="TLN890" s="106"/>
      <c r="TLO890" s="40"/>
      <c r="TLP890" s="106"/>
      <c r="TLQ890" s="40"/>
      <c r="TLR890" s="106"/>
      <c r="TLS890" s="40"/>
      <c r="TLT890" s="106"/>
      <c r="TLU890" s="40"/>
      <c r="TLV890" s="106"/>
      <c r="TLW890" s="40"/>
      <c r="TLX890" s="106"/>
      <c r="TLY890" s="40"/>
      <c r="TLZ890" s="106"/>
      <c r="TMA890" s="40"/>
      <c r="TMB890" s="106"/>
      <c r="TMC890" s="40"/>
      <c r="TMD890" s="106"/>
      <c r="TME890" s="40"/>
      <c r="TMF890" s="106"/>
      <c r="TMG890" s="40"/>
      <c r="TMH890" s="106"/>
      <c r="TMI890" s="40"/>
      <c r="TMJ890" s="106"/>
      <c r="TMK890" s="40"/>
      <c r="TML890" s="106"/>
      <c r="TMM890" s="40"/>
      <c r="TMN890" s="106"/>
      <c r="TMO890" s="40"/>
      <c r="TMP890" s="106"/>
      <c r="TMQ890" s="40"/>
      <c r="TMR890" s="106"/>
      <c r="TMS890" s="40"/>
      <c r="TMT890" s="106"/>
      <c r="TMU890" s="40"/>
      <c r="TMV890" s="106"/>
      <c r="TMW890" s="40"/>
      <c r="TMX890" s="106"/>
      <c r="TMY890" s="40"/>
      <c r="TMZ890" s="106"/>
      <c r="TNA890" s="40"/>
      <c r="TNB890" s="106"/>
      <c r="TNC890" s="40"/>
      <c r="TND890" s="106"/>
      <c r="TNE890" s="40"/>
      <c r="TNF890" s="106"/>
      <c r="TNG890" s="40"/>
      <c r="TNH890" s="106"/>
      <c r="TNI890" s="40"/>
      <c r="TNJ890" s="106"/>
      <c r="TNK890" s="40"/>
      <c r="TNL890" s="106"/>
      <c r="TNM890" s="40"/>
      <c r="TNN890" s="106"/>
      <c r="TNO890" s="40"/>
      <c r="TNP890" s="106"/>
      <c r="TNQ890" s="40"/>
      <c r="TNR890" s="106"/>
      <c r="TNS890" s="40"/>
      <c r="TNT890" s="106"/>
      <c r="TNU890" s="40"/>
      <c r="TNV890" s="106"/>
      <c r="TNW890" s="40"/>
      <c r="TNX890" s="106"/>
      <c r="TNY890" s="40"/>
      <c r="TNZ890" s="106"/>
      <c r="TOA890" s="40"/>
      <c r="TOB890" s="106"/>
      <c r="TOC890" s="40"/>
      <c r="TOD890" s="106"/>
      <c r="TOE890" s="40"/>
      <c r="TOF890" s="106"/>
      <c r="TOG890" s="40"/>
      <c r="TOH890" s="106"/>
      <c r="TOI890" s="40"/>
      <c r="TOJ890" s="106"/>
      <c r="TOK890" s="40"/>
      <c r="TOL890" s="106"/>
      <c r="TOM890" s="40"/>
      <c r="TON890" s="106"/>
      <c r="TOO890" s="40"/>
      <c r="TOP890" s="106"/>
      <c r="TOQ890" s="40"/>
      <c r="TOR890" s="106"/>
      <c r="TOS890" s="40"/>
      <c r="TOT890" s="106"/>
      <c r="TOU890" s="40"/>
      <c r="TOV890" s="106"/>
      <c r="TOW890" s="40"/>
      <c r="TOX890" s="106"/>
      <c r="TOY890" s="40"/>
      <c r="TOZ890" s="106"/>
      <c r="TPA890" s="40"/>
      <c r="TPB890" s="106"/>
      <c r="TPC890" s="40"/>
      <c r="TPD890" s="106"/>
      <c r="TPE890" s="40"/>
      <c r="TPF890" s="106"/>
      <c r="TPG890" s="40"/>
      <c r="TPH890" s="106"/>
      <c r="TPI890" s="40"/>
      <c r="TPJ890" s="106"/>
      <c r="TPK890" s="40"/>
      <c r="TPL890" s="106"/>
      <c r="TPM890" s="40"/>
      <c r="TPN890" s="106"/>
      <c r="TPO890" s="40"/>
      <c r="TPP890" s="106"/>
      <c r="TPQ890" s="40"/>
      <c r="TPR890" s="106"/>
      <c r="TPS890" s="40"/>
      <c r="TPT890" s="106"/>
      <c r="TPU890" s="40"/>
      <c r="TPV890" s="106"/>
      <c r="TPW890" s="40"/>
      <c r="TPX890" s="106"/>
      <c r="TPY890" s="40"/>
      <c r="TPZ890" s="106"/>
      <c r="TQA890" s="40"/>
      <c r="TQB890" s="106"/>
      <c r="TQC890" s="40"/>
      <c r="TQD890" s="106"/>
      <c r="TQE890" s="40"/>
      <c r="TQF890" s="106"/>
      <c r="TQG890" s="40"/>
      <c r="TQH890" s="106"/>
      <c r="TQI890" s="40"/>
      <c r="TQJ890" s="106"/>
      <c r="TQK890" s="40"/>
      <c r="TQL890" s="106"/>
      <c r="TQM890" s="40"/>
      <c r="TQN890" s="106"/>
      <c r="TQO890" s="40"/>
      <c r="TQP890" s="106"/>
      <c r="TQQ890" s="40"/>
      <c r="TQR890" s="106"/>
      <c r="TQS890" s="40"/>
      <c r="TQT890" s="106"/>
      <c r="TQU890" s="40"/>
      <c r="TQV890" s="106"/>
      <c r="TQW890" s="40"/>
      <c r="TQX890" s="106"/>
      <c r="TQY890" s="40"/>
      <c r="TQZ890" s="106"/>
      <c r="TRA890" s="40"/>
      <c r="TRB890" s="106"/>
      <c r="TRC890" s="40"/>
      <c r="TRD890" s="106"/>
      <c r="TRE890" s="40"/>
      <c r="TRF890" s="106"/>
      <c r="TRG890" s="40"/>
      <c r="TRH890" s="106"/>
      <c r="TRI890" s="40"/>
      <c r="TRJ890" s="106"/>
      <c r="TRK890" s="40"/>
      <c r="TRL890" s="106"/>
      <c r="TRM890" s="40"/>
      <c r="TRN890" s="106"/>
      <c r="TRO890" s="40"/>
      <c r="TRP890" s="106"/>
      <c r="TRQ890" s="40"/>
      <c r="TRR890" s="106"/>
      <c r="TRS890" s="40"/>
      <c r="TRT890" s="106"/>
      <c r="TRU890" s="40"/>
      <c r="TRV890" s="106"/>
      <c r="TRW890" s="40"/>
      <c r="TRX890" s="106"/>
      <c r="TRY890" s="40"/>
      <c r="TRZ890" s="106"/>
      <c r="TSA890" s="40"/>
      <c r="TSB890" s="106"/>
      <c r="TSC890" s="40"/>
      <c r="TSD890" s="106"/>
      <c r="TSE890" s="40"/>
      <c r="TSF890" s="106"/>
      <c r="TSG890" s="40"/>
      <c r="TSH890" s="106"/>
      <c r="TSI890" s="40"/>
      <c r="TSJ890" s="106"/>
      <c r="TSK890" s="40"/>
      <c r="TSL890" s="106"/>
      <c r="TSM890" s="40"/>
      <c r="TSN890" s="106"/>
      <c r="TSO890" s="40"/>
      <c r="TSP890" s="106"/>
      <c r="TSQ890" s="40"/>
      <c r="TSR890" s="106"/>
      <c r="TSS890" s="40"/>
      <c r="TST890" s="106"/>
      <c r="TSU890" s="40"/>
      <c r="TSV890" s="106"/>
      <c r="TSW890" s="40"/>
      <c r="TSX890" s="106"/>
      <c r="TSY890" s="40"/>
      <c r="TSZ890" s="106"/>
      <c r="TTA890" s="40"/>
      <c r="TTB890" s="106"/>
      <c r="TTC890" s="40"/>
      <c r="TTD890" s="106"/>
      <c r="TTE890" s="40"/>
      <c r="TTF890" s="106"/>
      <c r="TTG890" s="40"/>
      <c r="TTH890" s="106"/>
      <c r="TTI890" s="40"/>
      <c r="TTJ890" s="106"/>
      <c r="TTK890" s="40"/>
      <c r="TTL890" s="106"/>
      <c r="TTM890" s="40"/>
      <c r="TTN890" s="106"/>
      <c r="TTO890" s="40"/>
      <c r="TTP890" s="106"/>
      <c r="TTQ890" s="40"/>
      <c r="TTR890" s="106"/>
      <c r="TTS890" s="40"/>
      <c r="TTT890" s="106"/>
      <c r="TTU890" s="40"/>
      <c r="TTV890" s="106"/>
      <c r="TTW890" s="40"/>
      <c r="TTX890" s="106"/>
      <c r="TTY890" s="40"/>
      <c r="TTZ890" s="106"/>
      <c r="TUA890" s="40"/>
      <c r="TUB890" s="106"/>
      <c r="TUC890" s="40"/>
      <c r="TUD890" s="106"/>
      <c r="TUE890" s="40"/>
      <c r="TUF890" s="106"/>
      <c r="TUG890" s="40"/>
      <c r="TUH890" s="106"/>
      <c r="TUI890" s="40"/>
      <c r="TUJ890" s="106"/>
      <c r="TUK890" s="40"/>
      <c r="TUL890" s="106"/>
      <c r="TUM890" s="40"/>
      <c r="TUN890" s="106"/>
      <c r="TUO890" s="40"/>
      <c r="TUP890" s="106"/>
      <c r="TUQ890" s="40"/>
      <c r="TUR890" s="106"/>
      <c r="TUS890" s="40"/>
      <c r="TUT890" s="106"/>
      <c r="TUU890" s="40"/>
      <c r="TUV890" s="106"/>
      <c r="TUW890" s="40"/>
      <c r="TUX890" s="106"/>
      <c r="TUY890" s="40"/>
      <c r="TUZ890" s="106"/>
      <c r="TVA890" s="40"/>
      <c r="TVB890" s="106"/>
      <c r="TVC890" s="40"/>
      <c r="TVD890" s="106"/>
      <c r="TVE890" s="40"/>
      <c r="TVF890" s="106"/>
      <c r="TVG890" s="40"/>
      <c r="TVH890" s="106"/>
      <c r="TVI890" s="40"/>
      <c r="TVJ890" s="106"/>
      <c r="TVK890" s="40"/>
      <c r="TVL890" s="106"/>
      <c r="TVM890" s="40"/>
      <c r="TVN890" s="106"/>
      <c r="TVO890" s="40"/>
      <c r="TVP890" s="106"/>
      <c r="TVQ890" s="40"/>
      <c r="TVR890" s="106"/>
      <c r="TVS890" s="40"/>
      <c r="TVT890" s="106"/>
      <c r="TVU890" s="40"/>
      <c r="TVV890" s="106"/>
      <c r="TVW890" s="40"/>
      <c r="TVX890" s="106"/>
      <c r="TVY890" s="40"/>
      <c r="TVZ890" s="106"/>
      <c r="TWA890" s="40"/>
      <c r="TWB890" s="106"/>
      <c r="TWC890" s="40"/>
      <c r="TWD890" s="106"/>
      <c r="TWE890" s="40"/>
      <c r="TWF890" s="106"/>
      <c r="TWG890" s="40"/>
      <c r="TWH890" s="106"/>
      <c r="TWI890" s="40"/>
      <c r="TWJ890" s="106"/>
      <c r="TWK890" s="40"/>
      <c r="TWL890" s="106"/>
      <c r="TWM890" s="40"/>
      <c r="TWN890" s="106"/>
      <c r="TWO890" s="40"/>
      <c r="TWP890" s="106"/>
      <c r="TWQ890" s="40"/>
      <c r="TWR890" s="106"/>
      <c r="TWS890" s="40"/>
      <c r="TWT890" s="106"/>
      <c r="TWU890" s="40"/>
      <c r="TWV890" s="106"/>
      <c r="TWW890" s="40"/>
      <c r="TWX890" s="106"/>
      <c r="TWY890" s="40"/>
      <c r="TWZ890" s="106"/>
      <c r="TXA890" s="40"/>
      <c r="TXB890" s="106"/>
      <c r="TXC890" s="40"/>
      <c r="TXD890" s="106"/>
      <c r="TXE890" s="40"/>
      <c r="TXF890" s="106"/>
      <c r="TXG890" s="40"/>
      <c r="TXH890" s="106"/>
      <c r="TXI890" s="40"/>
      <c r="TXJ890" s="106"/>
      <c r="TXK890" s="40"/>
      <c r="TXL890" s="106"/>
      <c r="TXM890" s="40"/>
      <c r="TXN890" s="106"/>
      <c r="TXO890" s="40"/>
      <c r="TXP890" s="106"/>
      <c r="TXQ890" s="40"/>
      <c r="TXR890" s="106"/>
      <c r="TXS890" s="40"/>
      <c r="TXT890" s="106"/>
      <c r="TXU890" s="40"/>
      <c r="TXV890" s="106"/>
      <c r="TXW890" s="40"/>
      <c r="TXX890" s="106"/>
      <c r="TXY890" s="40"/>
      <c r="TXZ890" s="106"/>
      <c r="TYA890" s="40"/>
      <c r="TYB890" s="106"/>
      <c r="TYC890" s="40"/>
      <c r="TYD890" s="106"/>
      <c r="TYE890" s="40"/>
      <c r="TYF890" s="106"/>
      <c r="TYG890" s="40"/>
      <c r="TYH890" s="106"/>
      <c r="TYI890" s="40"/>
      <c r="TYJ890" s="106"/>
      <c r="TYK890" s="40"/>
      <c r="TYL890" s="106"/>
      <c r="TYM890" s="40"/>
      <c r="TYN890" s="106"/>
      <c r="TYO890" s="40"/>
      <c r="TYP890" s="106"/>
      <c r="TYQ890" s="40"/>
      <c r="TYR890" s="106"/>
      <c r="TYS890" s="40"/>
      <c r="TYT890" s="106"/>
      <c r="TYU890" s="40"/>
      <c r="TYV890" s="106"/>
      <c r="TYW890" s="40"/>
      <c r="TYX890" s="106"/>
      <c r="TYY890" s="40"/>
      <c r="TYZ890" s="106"/>
      <c r="TZA890" s="40"/>
      <c r="TZB890" s="106"/>
      <c r="TZC890" s="40"/>
      <c r="TZD890" s="106"/>
      <c r="TZE890" s="40"/>
      <c r="TZF890" s="106"/>
      <c r="TZG890" s="40"/>
      <c r="TZH890" s="106"/>
      <c r="TZI890" s="40"/>
      <c r="TZJ890" s="106"/>
      <c r="TZK890" s="40"/>
      <c r="TZL890" s="106"/>
      <c r="TZM890" s="40"/>
      <c r="TZN890" s="106"/>
      <c r="TZO890" s="40"/>
      <c r="TZP890" s="106"/>
      <c r="TZQ890" s="40"/>
      <c r="TZR890" s="106"/>
      <c r="TZS890" s="40"/>
      <c r="TZT890" s="106"/>
      <c r="TZU890" s="40"/>
      <c r="TZV890" s="106"/>
      <c r="TZW890" s="40"/>
      <c r="TZX890" s="106"/>
      <c r="TZY890" s="40"/>
      <c r="TZZ890" s="106"/>
      <c r="UAA890" s="40"/>
      <c r="UAB890" s="106"/>
      <c r="UAC890" s="40"/>
      <c r="UAD890" s="106"/>
      <c r="UAE890" s="40"/>
      <c r="UAF890" s="106"/>
      <c r="UAG890" s="40"/>
      <c r="UAH890" s="106"/>
      <c r="UAI890" s="40"/>
      <c r="UAJ890" s="106"/>
      <c r="UAK890" s="40"/>
      <c r="UAL890" s="106"/>
      <c r="UAM890" s="40"/>
      <c r="UAN890" s="106"/>
      <c r="UAO890" s="40"/>
      <c r="UAP890" s="106"/>
      <c r="UAQ890" s="40"/>
      <c r="UAR890" s="106"/>
      <c r="UAS890" s="40"/>
      <c r="UAT890" s="106"/>
      <c r="UAU890" s="40"/>
      <c r="UAV890" s="106"/>
      <c r="UAW890" s="40"/>
      <c r="UAX890" s="106"/>
      <c r="UAY890" s="40"/>
      <c r="UAZ890" s="106"/>
      <c r="UBA890" s="40"/>
      <c r="UBB890" s="106"/>
      <c r="UBC890" s="40"/>
      <c r="UBD890" s="106"/>
      <c r="UBE890" s="40"/>
      <c r="UBF890" s="106"/>
      <c r="UBG890" s="40"/>
      <c r="UBH890" s="106"/>
      <c r="UBI890" s="40"/>
      <c r="UBJ890" s="106"/>
      <c r="UBK890" s="40"/>
      <c r="UBL890" s="106"/>
      <c r="UBM890" s="40"/>
      <c r="UBN890" s="106"/>
      <c r="UBO890" s="40"/>
      <c r="UBP890" s="106"/>
      <c r="UBQ890" s="40"/>
      <c r="UBR890" s="106"/>
      <c r="UBS890" s="40"/>
      <c r="UBT890" s="106"/>
      <c r="UBU890" s="40"/>
      <c r="UBV890" s="106"/>
      <c r="UBW890" s="40"/>
      <c r="UBX890" s="106"/>
      <c r="UBY890" s="40"/>
      <c r="UBZ890" s="106"/>
      <c r="UCA890" s="40"/>
      <c r="UCB890" s="106"/>
      <c r="UCC890" s="40"/>
      <c r="UCD890" s="106"/>
      <c r="UCE890" s="40"/>
      <c r="UCF890" s="106"/>
      <c r="UCG890" s="40"/>
      <c r="UCH890" s="106"/>
      <c r="UCI890" s="40"/>
      <c r="UCJ890" s="106"/>
      <c r="UCK890" s="40"/>
      <c r="UCL890" s="106"/>
      <c r="UCM890" s="40"/>
      <c r="UCN890" s="106"/>
      <c r="UCO890" s="40"/>
      <c r="UCP890" s="106"/>
      <c r="UCQ890" s="40"/>
      <c r="UCR890" s="106"/>
      <c r="UCS890" s="40"/>
      <c r="UCT890" s="106"/>
      <c r="UCU890" s="40"/>
      <c r="UCV890" s="106"/>
      <c r="UCW890" s="40"/>
      <c r="UCX890" s="106"/>
      <c r="UCY890" s="40"/>
      <c r="UCZ890" s="106"/>
      <c r="UDA890" s="40"/>
      <c r="UDB890" s="106"/>
      <c r="UDC890" s="40"/>
      <c r="UDD890" s="106"/>
      <c r="UDE890" s="40"/>
      <c r="UDF890" s="106"/>
      <c r="UDG890" s="40"/>
      <c r="UDH890" s="106"/>
      <c r="UDI890" s="40"/>
      <c r="UDJ890" s="106"/>
      <c r="UDK890" s="40"/>
      <c r="UDL890" s="106"/>
      <c r="UDM890" s="40"/>
      <c r="UDN890" s="106"/>
      <c r="UDO890" s="40"/>
      <c r="UDP890" s="106"/>
      <c r="UDQ890" s="40"/>
      <c r="UDR890" s="106"/>
      <c r="UDS890" s="40"/>
      <c r="UDT890" s="106"/>
      <c r="UDU890" s="40"/>
      <c r="UDV890" s="106"/>
      <c r="UDW890" s="40"/>
      <c r="UDX890" s="106"/>
      <c r="UDY890" s="40"/>
      <c r="UDZ890" s="106"/>
      <c r="UEA890" s="40"/>
      <c r="UEB890" s="106"/>
      <c r="UEC890" s="40"/>
      <c r="UED890" s="106"/>
      <c r="UEE890" s="40"/>
      <c r="UEF890" s="106"/>
      <c r="UEG890" s="40"/>
      <c r="UEH890" s="106"/>
      <c r="UEI890" s="40"/>
      <c r="UEJ890" s="106"/>
      <c r="UEK890" s="40"/>
      <c r="UEL890" s="106"/>
      <c r="UEM890" s="40"/>
      <c r="UEN890" s="106"/>
      <c r="UEO890" s="40"/>
      <c r="UEP890" s="106"/>
      <c r="UEQ890" s="40"/>
      <c r="UER890" s="106"/>
      <c r="UES890" s="40"/>
      <c r="UET890" s="106"/>
      <c r="UEU890" s="40"/>
      <c r="UEV890" s="106"/>
      <c r="UEW890" s="40"/>
      <c r="UEX890" s="106"/>
      <c r="UEY890" s="40"/>
      <c r="UEZ890" s="106"/>
      <c r="UFA890" s="40"/>
      <c r="UFB890" s="106"/>
      <c r="UFC890" s="40"/>
      <c r="UFD890" s="106"/>
      <c r="UFE890" s="40"/>
      <c r="UFF890" s="106"/>
      <c r="UFG890" s="40"/>
      <c r="UFH890" s="106"/>
      <c r="UFI890" s="40"/>
      <c r="UFJ890" s="106"/>
      <c r="UFK890" s="40"/>
      <c r="UFL890" s="106"/>
      <c r="UFM890" s="40"/>
      <c r="UFN890" s="106"/>
      <c r="UFO890" s="40"/>
      <c r="UFP890" s="106"/>
      <c r="UFQ890" s="40"/>
      <c r="UFR890" s="106"/>
      <c r="UFS890" s="40"/>
      <c r="UFT890" s="106"/>
      <c r="UFU890" s="40"/>
      <c r="UFV890" s="106"/>
      <c r="UFW890" s="40"/>
      <c r="UFX890" s="106"/>
      <c r="UFY890" s="40"/>
      <c r="UFZ890" s="106"/>
      <c r="UGA890" s="40"/>
      <c r="UGB890" s="106"/>
      <c r="UGC890" s="40"/>
      <c r="UGD890" s="106"/>
      <c r="UGE890" s="40"/>
      <c r="UGF890" s="106"/>
      <c r="UGG890" s="40"/>
      <c r="UGH890" s="106"/>
      <c r="UGI890" s="40"/>
      <c r="UGJ890" s="106"/>
      <c r="UGK890" s="40"/>
      <c r="UGL890" s="106"/>
      <c r="UGM890" s="40"/>
      <c r="UGN890" s="106"/>
      <c r="UGO890" s="40"/>
      <c r="UGP890" s="106"/>
      <c r="UGQ890" s="40"/>
      <c r="UGR890" s="106"/>
      <c r="UGS890" s="40"/>
      <c r="UGT890" s="106"/>
      <c r="UGU890" s="40"/>
      <c r="UGV890" s="106"/>
      <c r="UGW890" s="40"/>
      <c r="UGX890" s="106"/>
      <c r="UGY890" s="40"/>
      <c r="UGZ890" s="106"/>
      <c r="UHA890" s="40"/>
      <c r="UHB890" s="106"/>
      <c r="UHC890" s="40"/>
      <c r="UHD890" s="106"/>
      <c r="UHE890" s="40"/>
      <c r="UHF890" s="106"/>
      <c r="UHG890" s="40"/>
      <c r="UHH890" s="106"/>
      <c r="UHI890" s="40"/>
      <c r="UHJ890" s="106"/>
      <c r="UHK890" s="40"/>
      <c r="UHL890" s="106"/>
      <c r="UHM890" s="40"/>
      <c r="UHN890" s="106"/>
      <c r="UHO890" s="40"/>
      <c r="UHP890" s="106"/>
      <c r="UHQ890" s="40"/>
      <c r="UHR890" s="106"/>
      <c r="UHS890" s="40"/>
      <c r="UHT890" s="106"/>
      <c r="UHU890" s="40"/>
      <c r="UHV890" s="106"/>
      <c r="UHW890" s="40"/>
      <c r="UHX890" s="106"/>
      <c r="UHY890" s="40"/>
      <c r="UHZ890" s="106"/>
      <c r="UIA890" s="40"/>
      <c r="UIB890" s="106"/>
      <c r="UIC890" s="40"/>
      <c r="UID890" s="106"/>
      <c r="UIE890" s="40"/>
      <c r="UIF890" s="106"/>
      <c r="UIG890" s="40"/>
      <c r="UIH890" s="106"/>
      <c r="UII890" s="40"/>
      <c r="UIJ890" s="106"/>
      <c r="UIK890" s="40"/>
      <c r="UIL890" s="106"/>
      <c r="UIM890" s="40"/>
      <c r="UIN890" s="106"/>
      <c r="UIO890" s="40"/>
      <c r="UIP890" s="106"/>
      <c r="UIQ890" s="40"/>
      <c r="UIR890" s="106"/>
      <c r="UIS890" s="40"/>
      <c r="UIT890" s="106"/>
      <c r="UIU890" s="40"/>
      <c r="UIV890" s="106"/>
      <c r="UIW890" s="40"/>
      <c r="UIX890" s="106"/>
      <c r="UIY890" s="40"/>
      <c r="UIZ890" s="106"/>
      <c r="UJA890" s="40"/>
      <c r="UJB890" s="106"/>
      <c r="UJC890" s="40"/>
      <c r="UJD890" s="106"/>
      <c r="UJE890" s="40"/>
      <c r="UJF890" s="106"/>
      <c r="UJG890" s="40"/>
      <c r="UJH890" s="106"/>
      <c r="UJI890" s="40"/>
      <c r="UJJ890" s="106"/>
      <c r="UJK890" s="40"/>
      <c r="UJL890" s="106"/>
      <c r="UJM890" s="40"/>
      <c r="UJN890" s="106"/>
      <c r="UJO890" s="40"/>
      <c r="UJP890" s="106"/>
      <c r="UJQ890" s="40"/>
      <c r="UJR890" s="106"/>
      <c r="UJS890" s="40"/>
      <c r="UJT890" s="106"/>
      <c r="UJU890" s="40"/>
      <c r="UJV890" s="106"/>
      <c r="UJW890" s="40"/>
      <c r="UJX890" s="106"/>
      <c r="UJY890" s="40"/>
      <c r="UJZ890" s="106"/>
      <c r="UKA890" s="40"/>
      <c r="UKB890" s="106"/>
      <c r="UKC890" s="40"/>
      <c r="UKD890" s="106"/>
      <c r="UKE890" s="40"/>
      <c r="UKF890" s="106"/>
      <c r="UKG890" s="40"/>
      <c r="UKH890" s="106"/>
      <c r="UKI890" s="40"/>
      <c r="UKJ890" s="106"/>
      <c r="UKK890" s="40"/>
      <c r="UKL890" s="106"/>
      <c r="UKM890" s="40"/>
      <c r="UKN890" s="106"/>
      <c r="UKO890" s="40"/>
      <c r="UKP890" s="106"/>
      <c r="UKQ890" s="40"/>
      <c r="UKR890" s="106"/>
      <c r="UKS890" s="40"/>
      <c r="UKT890" s="106"/>
      <c r="UKU890" s="40"/>
      <c r="UKV890" s="106"/>
      <c r="UKW890" s="40"/>
      <c r="UKX890" s="106"/>
      <c r="UKY890" s="40"/>
      <c r="UKZ890" s="106"/>
      <c r="ULA890" s="40"/>
      <c r="ULB890" s="106"/>
      <c r="ULC890" s="40"/>
      <c r="ULD890" s="106"/>
      <c r="ULE890" s="40"/>
      <c r="ULF890" s="106"/>
      <c r="ULG890" s="40"/>
      <c r="ULH890" s="106"/>
      <c r="ULI890" s="40"/>
      <c r="ULJ890" s="106"/>
      <c r="ULK890" s="40"/>
      <c r="ULL890" s="106"/>
      <c r="ULM890" s="40"/>
      <c r="ULN890" s="106"/>
      <c r="ULO890" s="40"/>
      <c r="ULP890" s="106"/>
      <c r="ULQ890" s="40"/>
      <c r="ULR890" s="106"/>
      <c r="ULS890" s="40"/>
      <c r="ULT890" s="106"/>
      <c r="ULU890" s="40"/>
      <c r="ULV890" s="106"/>
      <c r="ULW890" s="40"/>
      <c r="ULX890" s="106"/>
      <c r="ULY890" s="40"/>
      <c r="ULZ890" s="106"/>
      <c r="UMA890" s="40"/>
      <c r="UMB890" s="106"/>
      <c r="UMC890" s="40"/>
      <c r="UMD890" s="106"/>
      <c r="UME890" s="40"/>
      <c r="UMF890" s="106"/>
      <c r="UMG890" s="40"/>
      <c r="UMH890" s="106"/>
      <c r="UMI890" s="40"/>
      <c r="UMJ890" s="106"/>
      <c r="UMK890" s="40"/>
      <c r="UML890" s="106"/>
      <c r="UMM890" s="40"/>
      <c r="UMN890" s="106"/>
      <c r="UMO890" s="40"/>
      <c r="UMP890" s="106"/>
      <c r="UMQ890" s="40"/>
      <c r="UMR890" s="106"/>
      <c r="UMS890" s="40"/>
      <c r="UMT890" s="106"/>
      <c r="UMU890" s="40"/>
      <c r="UMV890" s="106"/>
      <c r="UMW890" s="40"/>
      <c r="UMX890" s="106"/>
      <c r="UMY890" s="40"/>
      <c r="UMZ890" s="106"/>
      <c r="UNA890" s="40"/>
      <c r="UNB890" s="106"/>
      <c r="UNC890" s="40"/>
      <c r="UND890" s="106"/>
      <c r="UNE890" s="40"/>
      <c r="UNF890" s="106"/>
      <c r="UNG890" s="40"/>
      <c r="UNH890" s="106"/>
      <c r="UNI890" s="40"/>
      <c r="UNJ890" s="106"/>
      <c r="UNK890" s="40"/>
      <c r="UNL890" s="106"/>
      <c r="UNM890" s="40"/>
      <c r="UNN890" s="106"/>
      <c r="UNO890" s="40"/>
      <c r="UNP890" s="106"/>
      <c r="UNQ890" s="40"/>
      <c r="UNR890" s="106"/>
      <c r="UNS890" s="40"/>
      <c r="UNT890" s="106"/>
      <c r="UNU890" s="40"/>
      <c r="UNV890" s="106"/>
      <c r="UNW890" s="40"/>
      <c r="UNX890" s="106"/>
      <c r="UNY890" s="40"/>
      <c r="UNZ890" s="106"/>
      <c r="UOA890" s="40"/>
      <c r="UOB890" s="106"/>
      <c r="UOC890" s="40"/>
      <c r="UOD890" s="106"/>
      <c r="UOE890" s="40"/>
      <c r="UOF890" s="106"/>
      <c r="UOG890" s="40"/>
      <c r="UOH890" s="106"/>
      <c r="UOI890" s="40"/>
      <c r="UOJ890" s="106"/>
      <c r="UOK890" s="40"/>
      <c r="UOL890" s="106"/>
      <c r="UOM890" s="40"/>
      <c r="UON890" s="106"/>
      <c r="UOO890" s="40"/>
      <c r="UOP890" s="106"/>
      <c r="UOQ890" s="40"/>
      <c r="UOR890" s="106"/>
      <c r="UOS890" s="40"/>
      <c r="UOT890" s="106"/>
      <c r="UOU890" s="40"/>
      <c r="UOV890" s="106"/>
      <c r="UOW890" s="40"/>
      <c r="UOX890" s="106"/>
      <c r="UOY890" s="40"/>
      <c r="UOZ890" s="106"/>
      <c r="UPA890" s="40"/>
      <c r="UPB890" s="106"/>
      <c r="UPC890" s="40"/>
      <c r="UPD890" s="106"/>
      <c r="UPE890" s="40"/>
      <c r="UPF890" s="106"/>
      <c r="UPG890" s="40"/>
      <c r="UPH890" s="106"/>
      <c r="UPI890" s="40"/>
      <c r="UPJ890" s="106"/>
      <c r="UPK890" s="40"/>
      <c r="UPL890" s="106"/>
      <c r="UPM890" s="40"/>
      <c r="UPN890" s="106"/>
      <c r="UPO890" s="40"/>
      <c r="UPP890" s="106"/>
      <c r="UPQ890" s="40"/>
      <c r="UPR890" s="106"/>
      <c r="UPS890" s="40"/>
      <c r="UPT890" s="106"/>
      <c r="UPU890" s="40"/>
      <c r="UPV890" s="106"/>
      <c r="UPW890" s="40"/>
      <c r="UPX890" s="106"/>
      <c r="UPY890" s="40"/>
      <c r="UPZ890" s="106"/>
      <c r="UQA890" s="40"/>
      <c r="UQB890" s="106"/>
      <c r="UQC890" s="40"/>
      <c r="UQD890" s="106"/>
      <c r="UQE890" s="40"/>
      <c r="UQF890" s="106"/>
      <c r="UQG890" s="40"/>
      <c r="UQH890" s="106"/>
      <c r="UQI890" s="40"/>
      <c r="UQJ890" s="106"/>
      <c r="UQK890" s="40"/>
      <c r="UQL890" s="106"/>
      <c r="UQM890" s="40"/>
      <c r="UQN890" s="106"/>
      <c r="UQO890" s="40"/>
      <c r="UQP890" s="106"/>
      <c r="UQQ890" s="40"/>
      <c r="UQR890" s="106"/>
      <c r="UQS890" s="40"/>
      <c r="UQT890" s="106"/>
      <c r="UQU890" s="40"/>
      <c r="UQV890" s="106"/>
      <c r="UQW890" s="40"/>
      <c r="UQX890" s="106"/>
      <c r="UQY890" s="40"/>
      <c r="UQZ890" s="106"/>
      <c r="URA890" s="40"/>
      <c r="URB890" s="106"/>
      <c r="URC890" s="40"/>
      <c r="URD890" s="106"/>
      <c r="URE890" s="40"/>
      <c r="URF890" s="106"/>
      <c r="URG890" s="40"/>
      <c r="URH890" s="106"/>
      <c r="URI890" s="40"/>
      <c r="URJ890" s="106"/>
      <c r="URK890" s="40"/>
      <c r="URL890" s="106"/>
      <c r="URM890" s="40"/>
      <c r="URN890" s="106"/>
      <c r="URO890" s="40"/>
      <c r="URP890" s="106"/>
      <c r="URQ890" s="40"/>
      <c r="URR890" s="106"/>
      <c r="URS890" s="40"/>
      <c r="URT890" s="106"/>
      <c r="URU890" s="40"/>
      <c r="URV890" s="106"/>
      <c r="URW890" s="40"/>
      <c r="URX890" s="106"/>
      <c r="URY890" s="40"/>
      <c r="URZ890" s="106"/>
      <c r="USA890" s="40"/>
      <c r="USB890" s="106"/>
      <c r="USC890" s="40"/>
      <c r="USD890" s="106"/>
      <c r="USE890" s="40"/>
      <c r="USF890" s="106"/>
      <c r="USG890" s="40"/>
      <c r="USH890" s="106"/>
      <c r="USI890" s="40"/>
      <c r="USJ890" s="106"/>
      <c r="USK890" s="40"/>
      <c r="USL890" s="106"/>
      <c r="USM890" s="40"/>
      <c r="USN890" s="106"/>
      <c r="USO890" s="40"/>
      <c r="USP890" s="106"/>
      <c r="USQ890" s="40"/>
      <c r="USR890" s="106"/>
      <c r="USS890" s="40"/>
      <c r="UST890" s="106"/>
      <c r="USU890" s="40"/>
      <c r="USV890" s="106"/>
      <c r="USW890" s="40"/>
      <c r="USX890" s="106"/>
      <c r="USY890" s="40"/>
      <c r="USZ890" s="106"/>
      <c r="UTA890" s="40"/>
      <c r="UTB890" s="106"/>
      <c r="UTC890" s="40"/>
      <c r="UTD890" s="106"/>
      <c r="UTE890" s="40"/>
      <c r="UTF890" s="106"/>
      <c r="UTG890" s="40"/>
      <c r="UTH890" s="106"/>
      <c r="UTI890" s="40"/>
      <c r="UTJ890" s="106"/>
      <c r="UTK890" s="40"/>
      <c r="UTL890" s="106"/>
      <c r="UTM890" s="40"/>
      <c r="UTN890" s="106"/>
      <c r="UTO890" s="40"/>
      <c r="UTP890" s="106"/>
      <c r="UTQ890" s="40"/>
      <c r="UTR890" s="106"/>
      <c r="UTS890" s="40"/>
      <c r="UTT890" s="106"/>
      <c r="UTU890" s="40"/>
      <c r="UTV890" s="106"/>
      <c r="UTW890" s="40"/>
      <c r="UTX890" s="106"/>
      <c r="UTY890" s="40"/>
      <c r="UTZ890" s="106"/>
      <c r="UUA890" s="40"/>
      <c r="UUB890" s="106"/>
      <c r="UUC890" s="40"/>
      <c r="UUD890" s="106"/>
      <c r="UUE890" s="40"/>
      <c r="UUF890" s="106"/>
      <c r="UUG890" s="40"/>
      <c r="UUH890" s="106"/>
      <c r="UUI890" s="40"/>
      <c r="UUJ890" s="106"/>
      <c r="UUK890" s="40"/>
      <c r="UUL890" s="106"/>
      <c r="UUM890" s="40"/>
      <c r="UUN890" s="106"/>
      <c r="UUO890" s="40"/>
      <c r="UUP890" s="106"/>
      <c r="UUQ890" s="40"/>
      <c r="UUR890" s="106"/>
      <c r="UUS890" s="40"/>
      <c r="UUT890" s="106"/>
      <c r="UUU890" s="40"/>
      <c r="UUV890" s="106"/>
      <c r="UUW890" s="40"/>
      <c r="UUX890" s="106"/>
      <c r="UUY890" s="40"/>
      <c r="UUZ890" s="106"/>
      <c r="UVA890" s="40"/>
      <c r="UVB890" s="106"/>
      <c r="UVC890" s="40"/>
      <c r="UVD890" s="106"/>
      <c r="UVE890" s="40"/>
      <c r="UVF890" s="106"/>
      <c r="UVG890" s="40"/>
      <c r="UVH890" s="106"/>
      <c r="UVI890" s="40"/>
      <c r="UVJ890" s="106"/>
      <c r="UVK890" s="40"/>
      <c r="UVL890" s="106"/>
      <c r="UVM890" s="40"/>
      <c r="UVN890" s="106"/>
      <c r="UVO890" s="40"/>
      <c r="UVP890" s="106"/>
      <c r="UVQ890" s="40"/>
      <c r="UVR890" s="106"/>
      <c r="UVS890" s="40"/>
      <c r="UVT890" s="106"/>
      <c r="UVU890" s="40"/>
      <c r="UVV890" s="106"/>
      <c r="UVW890" s="40"/>
      <c r="UVX890" s="106"/>
      <c r="UVY890" s="40"/>
      <c r="UVZ890" s="106"/>
      <c r="UWA890" s="40"/>
      <c r="UWB890" s="106"/>
      <c r="UWC890" s="40"/>
      <c r="UWD890" s="106"/>
      <c r="UWE890" s="40"/>
      <c r="UWF890" s="106"/>
      <c r="UWG890" s="40"/>
      <c r="UWH890" s="106"/>
      <c r="UWI890" s="40"/>
      <c r="UWJ890" s="106"/>
      <c r="UWK890" s="40"/>
      <c r="UWL890" s="106"/>
      <c r="UWM890" s="40"/>
      <c r="UWN890" s="106"/>
      <c r="UWO890" s="40"/>
      <c r="UWP890" s="106"/>
      <c r="UWQ890" s="40"/>
      <c r="UWR890" s="106"/>
      <c r="UWS890" s="40"/>
      <c r="UWT890" s="106"/>
      <c r="UWU890" s="40"/>
      <c r="UWV890" s="106"/>
      <c r="UWW890" s="40"/>
      <c r="UWX890" s="106"/>
      <c r="UWY890" s="40"/>
      <c r="UWZ890" s="106"/>
      <c r="UXA890" s="40"/>
      <c r="UXB890" s="106"/>
      <c r="UXC890" s="40"/>
      <c r="UXD890" s="106"/>
      <c r="UXE890" s="40"/>
      <c r="UXF890" s="106"/>
      <c r="UXG890" s="40"/>
      <c r="UXH890" s="106"/>
      <c r="UXI890" s="40"/>
      <c r="UXJ890" s="106"/>
      <c r="UXK890" s="40"/>
      <c r="UXL890" s="106"/>
      <c r="UXM890" s="40"/>
      <c r="UXN890" s="106"/>
      <c r="UXO890" s="40"/>
      <c r="UXP890" s="106"/>
      <c r="UXQ890" s="40"/>
      <c r="UXR890" s="106"/>
      <c r="UXS890" s="40"/>
      <c r="UXT890" s="106"/>
      <c r="UXU890" s="40"/>
      <c r="UXV890" s="106"/>
      <c r="UXW890" s="40"/>
      <c r="UXX890" s="106"/>
      <c r="UXY890" s="40"/>
      <c r="UXZ890" s="106"/>
      <c r="UYA890" s="40"/>
      <c r="UYB890" s="106"/>
      <c r="UYC890" s="40"/>
      <c r="UYD890" s="106"/>
      <c r="UYE890" s="40"/>
      <c r="UYF890" s="106"/>
      <c r="UYG890" s="40"/>
      <c r="UYH890" s="106"/>
      <c r="UYI890" s="40"/>
      <c r="UYJ890" s="106"/>
      <c r="UYK890" s="40"/>
      <c r="UYL890" s="106"/>
      <c r="UYM890" s="40"/>
      <c r="UYN890" s="106"/>
      <c r="UYO890" s="40"/>
      <c r="UYP890" s="106"/>
      <c r="UYQ890" s="40"/>
      <c r="UYR890" s="106"/>
      <c r="UYS890" s="40"/>
      <c r="UYT890" s="106"/>
      <c r="UYU890" s="40"/>
      <c r="UYV890" s="106"/>
      <c r="UYW890" s="40"/>
      <c r="UYX890" s="106"/>
      <c r="UYY890" s="40"/>
      <c r="UYZ890" s="106"/>
      <c r="UZA890" s="40"/>
      <c r="UZB890" s="106"/>
      <c r="UZC890" s="40"/>
      <c r="UZD890" s="106"/>
      <c r="UZE890" s="40"/>
      <c r="UZF890" s="106"/>
      <c r="UZG890" s="40"/>
      <c r="UZH890" s="106"/>
      <c r="UZI890" s="40"/>
      <c r="UZJ890" s="106"/>
      <c r="UZK890" s="40"/>
      <c r="UZL890" s="106"/>
      <c r="UZM890" s="40"/>
      <c r="UZN890" s="106"/>
      <c r="UZO890" s="40"/>
      <c r="UZP890" s="106"/>
      <c r="UZQ890" s="40"/>
      <c r="UZR890" s="106"/>
      <c r="UZS890" s="40"/>
      <c r="UZT890" s="106"/>
      <c r="UZU890" s="40"/>
      <c r="UZV890" s="106"/>
      <c r="UZW890" s="40"/>
      <c r="UZX890" s="106"/>
      <c r="UZY890" s="40"/>
      <c r="UZZ890" s="106"/>
      <c r="VAA890" s="40"/>
      <c r="VAB890" s="106"/>
      <c r="VAC890" s="40"/>
      <c r="VAD890" s="106"/>
      <c r="VAE890" s="40"/>
      <c r="VAF890" s="106"/>
      <c r="VAG890" s="40"/>
      <c r="VAH890" s="106"/>
      <c r="VAI890" s="40"/>
      <c r="VAJ890" s="106"/>
      <c r="VAK890" s="40"/>
      <c r="VAL890" s="106"/>
      <c r="VAM890" s="40"/>
      <c r="VAN890" s="106"/>
      <c r="VAO890" s="40"/>
      <c r="VAP890" s="106"/>
      <c r="VAQ890" s="40"/>
      <c r="VAR890" s="106"/>
      <c r="VAS890" s="40"/>
      <c r="VAT890" s="106"/>
      <c r="VAU890" s="40"/>
      <c r="VAV890" s="106"/>
      <c r="VAW890" s="40"/>
      <c r="VAX890" s="106"/>
      <c r="VAY890" s="40"/>
      <c r="VAZ890" s="106"/>
      <c r="VBA890" s="40"/>
      <c r="VBB890" s="106"/>
      <c r="VBC890" s="40"/>
      <c r="VBD890" s="106"/>
      <c r="VBE890" s="40"/>
      <c r="VBF890" s="106"/>
      <c r="VBG890" s="40"/>
      <c r="VBH890" s="106"/>
      <c r="VBI890" s="40"/>
      <c r="VBJ890" s="106"/>
      <c r="VBK890" s="40"/>
      <c r="VBL890" s="106"/>
      <c r="VBM890" s="40"/>
      <c r="VBN890" s="106"/>
      <c r="VBO890" s="40"/>
      <c r="VBP890" s="106"/>
      <c r="VBQ890" s="40"/>
      <c r="VBR890" s="106"/>
      <c r="VBS890" s="40"/>
      <c r="VBT890" s="106"/>
      <c r="VBU890" s="40"/>
      <c r="VBV890" s="106"/>
      <c r="VBW890" s="40"/>
      <c r="VBX890" s="106"/>
      <c r="VBY890" s="40"/>
      <c r="VBZ890" s="106"/>
      <c r="VCA890" s="40"/>
      <c r="VCB890" s="106"/>
      <c r="VCC890" s="40"/>
      <c r="VCD890" s="106"/>
      <c r="VCE890" s="40"/>
      <c r="VCF890" s="106"/>
      <c r="VCG890" s="40"/>
      <c r="VCH890" s="106"/>
      <c r="VCI890" s="40"/>
      <c r="VCJ890" s="106"/>
      <c r="VCK890" s="40"/>
      <c r="VCL890" s="106"/>
      <c r="VCM890" s="40"/>
      <c r="VCN890" s="106"/>
      <c r="VCO890" s="40"/>
      <c r="VCP890" s="106"/>
      <c r="VCQ890" s="40"/>
      <c r="VCR890" s="106"/>
      <c r="VCS890" s="40"/>
      <c r="VCT890" s="106"/>
      <c r="VCU890" s="40"/>
      <c r="VCV890" s="106"/>
      <c r="VCW890" s="40"/>
      <c r="VCX890" s="106"/>
      <c r="VCY890" s="40"/>
      <c r="VCZ890" s="106"/>
      <c r="VDA890" s="40"/>
      <c r="VDB890" s="106"/>
      <c r="VDC890" s="40"/>
      <c r="VDD890" s="106"/>
      <c r="VDE890" s="40"/>
      <c r="VDF890" s="106"/>
      <c r="VDG890" s="40"/>
      <c r="VDH890" s="106"/>
      <c r="VDI890" s="40"/>
      <c r="VDJ890" s="106"/>
      <c r="VDK890" s="40"/>
      <c r="VDL890" s="106"/>
      <c r="VDM890" s="40"/>
      <c r="VDN890" s="106"/>
      <c r="VDO890" s="40"/>
      <c r="VDP890" s="106"/>
      <c r="VDQ890" s="40"/>
      <c r="VDR890" s="106"/>
      <c r="VDS890" s="40"/>
      <c r="VDT890" s="106"/>
      <c r="VDU890" s="40"/>
      <c r="VDV890" s="106"/>
      <c r="VDW890" s="40"/>
      <c r="VDX890" s="106"/>
      <c r="VDY890" s="40"/>
      <c r="VDZ890" s="106"/>
      <c r="VEA890" s="40"/>
      <c r="VEB890" s="106"/>
      <c r="VEC890" s="40"/>
      <c r="VED890" s="106"/>
      <c r="VEE890" s="40"/>
      <c r="VEF890" s="106"/>
      <c r="VEG890" s="40"/>
      <c r="VEH890" s="106"/>
      <c r="VEI890" s="40"/>
      <c r="VEJ890" s="106"/>
      <c r="VEK890" s="40"/>
      <c r="VEL890" s="106"/>
      <c r="VEM890" s="40"/>
      <c r="VEN890" s="106"/>
      <c r="VEO890" s="40"/>
      <c r="VEP890" s="106"/>
      <c r="VEQ890" s="40"/>
      <c r="VER890" s="106"/>
      <c r="VES890" s="40"/>
      <c r="VET890" s="106"/>
      <c r="VEU890" s="40"/>
      <c r="VEV890" s="106"/>
      <c r="VEW890" s="40"/>
      <c r="VEX890" s="106"/>
      <c r="VEY890" s="40"/>
      <c r="VEZ890" s="106"/>
      <c r="VFA890" s="40"/>
      <c r="VFB890" s="106"/>
      <c r="VFC890" s="40"/>
      <c r="VFD890" s="106"/>
      <c r="VFE890" s="40"/>
      <c r="VFF890" s="106"/>
      <c r="VFG890" s="40"/>
      <c r="VFH890" s="106"/>
      <c r="VFI890" s="40"/>
      <c r="VFJ890" s="106"/>
      <c r="VFK890" s="40"/>
      <c r="VFL890" s="106"/>
      <c r="VFM890" s="40"/>
      <c r="VFN890" s="106"/>
      <c r="VFO890" s="40"/>
      <c r="VFP890" s="106"/>
      <c r="VFQ890" s="40"/>
      <c r="VFR890" s="106"/>
      <c r="VFS890" s="40"/>
      <c r="VFT890" s="106"/>
      <c r="VFU890" s="40"/>
      <c r="VFV890" s="106"/>
      <c r="VFW890" s="40"/>
      <c r="VFX890" s="106"/>
      <c r="VFY890" s="40"/>
      <c r="VFZ890" s="106"/>
      <c r="VGA890" s="40"/>
      <c r="VGB890" s="106"/>
      <c r="VGC890" s="40"/>
      <c r="VGD890" s="106"/>
      <c r="VGE890" s="40"/>
      <c r="VGF890" s="106"/>
      <c r="VGG890" s="40"/>
      <c r="VGH890" s="106"/>
      <c r="VGI890" s="40"/>
      <c r="VGJ890" s="106"/>
      <c r="VGK890" s="40"/>
      <c r="VGL890" s="106"/>
      <c r="VGM890" s="40"/>
      <c r="VGN890" s="106"/>
      <c r="VGO890" s="40"/>
      <c r="VGP890" s="106"/>
      <c r="VGQ890" s="40"/>
      <c r="VGR890" s="106"/>
      <c r="VGS890" s="40"/>
      <c r="VGT890" s="106"/>
      <c r="VGU890" s="40"/>
      <c r="VGV890" s="106"/>
      <c r="VGW890" s="40"/>
      <c r="VGX890" s="106"/>
      <c r="VGY890" s="40"/>
      <c r="VGZ890" s="106"/>
      <c r="VHA890" s="40"/>
      <c r="VHB890" s="106"/>
      <c r="VHC890" s="40"/>
      <c r="VHD890" s="106"/>
      <c r="VHE890" s="40"/>
      <c r="VHF890" s="106"/>
      <c r="VHG890" s="40"/>
      <c r="VHH890" s="106"/>
      <c r="VHI890" s="40"/>
      <c r="VHJ890" s="106"/>
      <c r="VHK890" s="40"/>
      <c r="VHL890" s="106"/>
      <c r="VHM890" s="40"/>
      <c r="VHN890" s="106"/>
      <c r="VHO890" s="40"/>
      <c r="VHP890" s="106"/>
      <c r="VHQ890" s="40"/>
      <c r="VHR890" s="106"/>
      <c r="VHS890" s="40"/>
      <c r="VHT890" s="106"/>
      <c r="VHU890" s="40"/>
      <c r="VHV890" s="106"/>
      <c r="VHW890" s="40"/>
      <c r="VHX890" s="106"/>
      <c r="VHY890" s="40"/>
      <c r="VHZ890" s="106"/>
      <c r="VIA890" s="40"/>
      <c r="VIB890" s="106"/>
      <c r="VIC890" s="40"/>
      <c r="VID890" s="106"/>
      <c r="VIE890" s="40"/>
      <c r="VIF890" s="106"/>
      <c r="VIG890" s="40"/>
      <c r="VIH890" s="106"/>
      <c r="VII890" s="40"/>
      <c r="VIJ890" s="106"/>
      <c r="VIK890" s="40"/>
      <c r="VIL890" s="106"/>
      <c r="VIM890" s="40"/>
      <c r="VIN890" s="106"/>
      <c r="VIO890" s="40"/>
      <c r="VIP890" s="106"/>
      <c r="VIQ890" s="40"/>
      <c r="VIR890" s="106"/>
      <c r="VIS890" s="40"/>
      <c r="VIT890" s="106"/>
      <c r="VIU890" s="40"/>
      <c r="VIV890" s="106"/>
      <c r="VIW890" s="40"/>
      <c r="VIX890" s="106"/>
      <c r="VIY890" s="40"/>
      <c r="VIZ890" s="106"/>
      <c r="VJA890" s="40"/>
      <c r="VJB890" s="106"/>
      <c r="VJC890" s="40"/>
      <c r="VJD890" s="106"/>
      <c r="VJE890" s="40"/>
      <c r="VJF890" s="106"/>
      <c r="VJG890" s="40"/>
      <c r="VJH890" s="106"/>
      <c r="VJI890" s="40"/>
      <c r="VJJ890" s="106"/>
      <c r="VJK890" s="40"/>
      <c r="VJL890" s="106"/>
      <c r="VJM890" s="40"/>
      <c r="VJN890" s="106"/>
      <c r="VJO890" s="40"/>
      <c r="VJP890" s="106"/>
      <c r="VJQ890" s="40"/>
      <c r="VJR890" s="106"/>
      <c r="VJS890" s="40"/>
      <c r="VJT890" s="106"/>
      <c r="VJU890" s="40"/>
      <c r="VJV890" s="106"/>
      <c r="VJW890" s="40"/>
      <c r="VJX890" s="106"/>
      <c r="VJY890" s="40"/>
      <c r="VJZ890" s="106"/>
      <c r="VKA890" s="40"/>
      <c r="VKB890" s="106"/>
      <c r="VKC890" s="40"/>
      <c r="VKD890" s="106"/>
      <c r="VKE890" s="40"/>
      <c r="VKF890" s="106"/>
      <c r="VKG890" s="40"/>
      <c r="VKH890" s="106"/>
      <c r="VKI890" s="40"/>
      <c r="VKJ890" s="106"/>
      <c r="VKK890" s="40"/>
      <c r="VKL890" s="106"/>
      <c r="VKM890" s="40"/>
      <c r="VKN890" s="106"/>
      <c r="VKO890" s="40"/>
      <c r="VKP890" s="106"/>
      <c r="VKQ890" s="40"/>
      <c r="VKR890" s="106"/>
      <c r="VKS890" s="40"/>
      <c r="VKT890" s="106"/>
      <c r="VKU890" s="40"/>
      <c r="VKV890" s="106"/>
      <c r="VKW890" s="40"/>
      <c r="VKX890" s="106"/>
      <c r="VKY890" s="40"/>
      <c r="VKZ890" s="106"/>
      <c r="VLA890" s="40"/>
      <c r="VLB890" s="106"/>
      <c r="VLC890" s="40"/>
      <c r="VLD890" s="106"/>
      <c r="VLE890" s="40"/>
      <c r="VLF890" s="106"/>
      <c r="VLG890" s="40"/>
      <c r="VLH890" s="106"/>
      <c r="VLI890" s="40"/>
      <c r="VLJ890" s="106"/>
      <c r="VLK890" s="40"/>
      <c r="VLL890" s="106"/>
      <c r="VLM890" s="40"/>
      <c r="VLN890" s="106"/>
      <c r="VLO890" s="40"/>
      <c r="VLP890" s="106"/>
      <c r="VLQ890" s="40"/>
      <c r="VLR890" s="106"/>
      <c r="VLS890" s="40"/>
      <c r="VLT890" s="106"/>
      <c r="VLU890" s="40"/>
      <c r="VLV890" s="106"/>
      <c r="VLW890" s="40"/>
      <c r="VLX890" s="106"/>
      <c r="VLY890" s="40"/>
      <c r="VLZ890" s="106"/>
      <c r="VMA890" s="40"/>
      <c r="VMB890" s="106"/>
      <c r="VMC890" s="40"/>
      <c r="VMD890" s="106"/>
      <c r="VME890" s="40"/>
      <c r="VMF890" s="106"/>
      <c r="VMG890" s="40"/>
      <c r="VMH890" s="106"/>
      <c r="VMI890" s="40"/>
      <c r="VMJ890" s="106"/>
      <c r="VMK890" s="40"/>
      <c r="VML890" s="106"/>
      <c r="VMM890" s="40"/>
      <c r="VMN890" s="106"/>
      <c r="VMO890" s="40"/>
      <c r="VMP890" s="106"/>
      <c r="VMQ890" s="40"/>
      <c r="VMR890" s="106"/>
      <c r="VMS890" s="40"/>
      <c r="VMT890" s="106"/>
      <c r="VMU890" s="40"/>
      <c r="VMV890" s="106"/>
      <c r="VMW890" s="40"/>
      <c r="VMX890" s="106"/>
      <c r="VMY890" s="40"/>
      <c r="VMZ890" s="106"/>
      <c r="VNA890" s="40"/>
      <c r="VNB890" s="106"/>
      <c r="VNC890" s="40"/>
      <c r="VND890" s="106"/>
      <c r="VNE890" s="40"/>
      <c r="VNF890" s="106"/>
      <c r="VNG890" s="40"/>
      <c r="VNH890" s="106"/>
      <c r="VNI890" s="40"/>
      <c r="VNJ890" s="106"/>
      <c r="VNK890" s="40"/>
      <c r="VNL890" s="106"/>
      <c r="VNM890" s="40"/>
      <c r="VNN890" s="106"/>
      <c r="VNO890" s="40"/>
      <c r="VNP890" s="106"/>
      <c r="VNQ890" s="40"/>
      <c r="VNR890" s="106"/>
      <c r="VNS890" s="40"/>
      <c r="VNT890" s="106"/>
      <c r="VNU890" s="40"/>
      <c r="VNV890" s="106"/>
      <c r="VNW890" s="40"/>
      <c r="VNX890" s="106"/>
      <c r="VNY890" s="40"/>
      <c r="VNZ890" s="106"/>
      <c r="VOA890" s="40"/>
      <c r="VOB890" s="106"/>
      <c r="VOC890" s="40"/>
      <c r="VOD890" s="106"/>
      <c r="VOE890" s="40"/>
      <c r="VOF890" s="106"/>
      <c r="VOG890" s="40"/>
      <c r="VOH890" s="106"/>
      <c r="VOI890" s="40"/>
      <c r="VOJ890" s="106"/>
      <c r="VOK890" s="40"/>
      <c r="VOL890" s="106"/>
      <c r="VOM890" s="40"/>
      <c r="VON890" s="106"/>
      <c r="VOO890" s="40"/>
      <c r="VOP890" s="106"/>
      <c r="VOQ890" s="40"/>
      <c r="VOR890" s="106"/>
      <c r="VOS890" s="40"/>
      <c r="VOT890" s="106"/>
      <c r="VOU890" s="40"/>
      <c r="VOV890" s="106"/>
      <c r="VOW890" s="40"/>
      <c r="VOX890" s="106"/>
      <c r="VOY890" s="40"/>
      <c r="VOZ890" s="106"/>
      <c r="VPA890" s="40"/>
      <c r="VPB890" s="106"/>
      <c r="VPC890" s="40"/>
      <c r="VPD890" s="106"/>
      <c r="VPE890" s="40"/>
      <c r="VPF890" s="106"/>
      <c r="VPG890" s="40"/>
      <c r="VPH890" s="106"/>
      <c r="VPI890" s="40"/>
      <c r="VPJ890" s="106"/>
      <c r="VPK890" s="40"/>
      <c r="VPL890" s="106"/>
      <c r="VPM890" s="40"/>
      <c r="VPN890" s="106"/>
      <c r="VPO890" s="40"/>
      <c r="VPP890" s="106"/>
      <c r="VPQ890" s="40"/>
      <c r="VPR890" s="106"/>
      <c r="VPS890" s="40"/>
      <c r="VPT890" s="106"/>
      <c r="VPU890" s="40"/>
      <c r="VPV890" s="106"/>
      <c r="VPW890" s="40"/>
      <c r="VPX890" s="106"/>
      <c r="VPY890" s="40"/>
      <c r="VPZ890" s="106"/>
      <c r="VQA890" s="40"/>
      <c r="VQB890" s="106"/>
      <c r="VQC890" s="40"/>
      <c r="VQD890" s="106"/>
      <c r="VQE890" s="40"/>
      <c r="VQF890" s="106"/>
      <c r="VQG890" s="40"/>
      <c r="VQH890" s="106"/>
      <c r="VQI890" s="40"/>
      <c r="VQJ890" s="106"/>
      <c r="VQK890" s="40"/>
      <c r="VQL890" s="106"/>
      <c r="VQM890" s="40"/>
      <c r="VQN890" s="106"/>
      <c r="VQO890" s="40"/>
      <c r="VQP890" s="106"/>
      <c r="VQQ890" s="40"/>
      <c r="VQR890" s="106"/>
      <c r="VQS890" s="40"/>
      <c r="VQT890" s="106"/>
      <c r="VQU890" s="40"/>
      <c r="VQV890" s="106"/>
      <c r="VQW890" s="40"/>
      <c r="VQX890" s="106"/>
      <c r="VQY890" s="40"/>
      <c r="VQZ890" s="106"/>
      <c r="VRA890" s="40"/>
      <c r="VRB890" s="106"/>
      <c r="VRC890" s="40"/>
      <c r="VRD890" s="106"/>
      <c r="VRE890" s="40"/>
      <c r="VRF890" s="106"/>
      <c r="VRG890" s="40"/>
      <c r="VRH890" s="106"/>
      <c r="VRI890" s="40"/>
      <c r="VRJ890" s="106"/>
      <c r="VRK890" s="40"/>
      <c r="VRL890" s="106"/>
      <c r="VRM890" s="40"/>
      <c r="VRN890" s="106"/>
      <c r="VRO890" s="40"/>
      <c r="VRP890" s="106"/>
      <c r="VRQ890" s="40"/>
      <c r="VRR890" s="106"/>
      <c r="VRS890" s="40"/>
      <c r="VRT890" s="106"/>
      <c r="VRU890" s="40"/>
      <c r="VRV890" s="106"/>
      <c r="VRW890" s="40"/>
      <c r="VRX890" s="106"/>
      <c r="VRY890" s="40"/>
      <c r="VRZ890" s="106"/>
      <c r="VSA890" s="40"/>
      <c r="VSB890" s="106"/>
      <c r="VSC890" s="40"/>
      <c r="VSD890" s="106"/>
      <c r="VSE890" s="40"/>
      <c r="VSF890" s="106"/>
      <c r="VSG890" s="40"/>
      <c r="VSH890" s="106"/>
      <c r="VSI890" s="40"/>
      <c r="VSJ890" s="106"/>
      <c r="VSK890" s="40"/>
      <c r="VSL890" s="106"/>
      <c r="VSM890" s="40"/>
      <c r="VSN890" s="106"/>
      <c r="VSO890" s="40"/>
      <c r="VSP890" s="106"/>
      <c r="VSQ890" s="40"/>
      <c r="VSR890" s="106"/>
      <c r="VSS890" s="40"/>
      <c r="VST890" s="106"/>
      <c r="VSU890" s="40"/>
      <c r="VSV890" s="106"/>
      <c r="VSW890" s="40"/>
      <c r="VSX890" s="106"/>
      <c r="VSY890" s="40"/>
      <c r="VSZ890" s="106"/>
      <c r="VTA890" s="40"/>
      <c r="VTB890" s="106"/>
      <c r="VTC890" s="40"/>
      <c r="VTD890" s="106"/>
      <c r="VTE890" s="40"/>
      <c r="VTF890" s="106"/>
      <c r="VTG890" s="40"/>
      <c r="VTH890" s="106"/>
      <c r="VTI890" s="40"/>
      <c r="VTJ890" s="106"/>
      <c r="VTK890" s="40"/>
      <c r="VTL890" s="106"/>
      <c r="VTM890" s="40"/>
      <c r="VTN890" s="106"/>
      <c r="VTO890" s="40"/>
      <c r="VTP890" s="106"/>
      <c r="VTQ890" s="40"/>
      <c r="VTR890" s="106"/>
      <c r="VTS890" s="40"/>
      <c r="VTT890" s="106"/>
      <c r="VTU890" s="40"/>
      <c r="VTV890" s="106"/>
      <c r="VTW890" s="40"/>
      <c r="VTX890" s="106"/>
      <c r="VTY890" s="40"/>
      <c r="VTZ890" s="106"/>
      <c r="VUA890" s="40"/>
      <c r="VUB890" s="106"/>
      <c r="VUC890" s="40"/>
      <c r="VUD890" s="106"/>
      <c r="VUE890" s="40"/>
      <c r="VUF890" s="106"/>
      <c r="VUG890" s="40"/>
      <c r="VUH890" s="106"/>
      <c r="VUI890" s="40"/>
      <c r="VUJ890" s="106"/>
      <c r="VUK890" s="40"/>
      <c r="VUL890" s="106"/>
      <c r="VUM890" s="40"/>
      <c r="VUN890" s="106"/>
      <c r="VUO890" s="40"/>
      <c r="VUP890" s="106"/>
      <c r="VUQ890" s="40"/>
      <c r="VUR890" s="106"/>
      <c r="VUS890" s="40"/>
      <c r="VUT890" s="106"/>
      <c r="VUU890" s="40"/>
      <c r="VUV890" s="106"/>
      <c r="VUW890" s="40"/>
      <c r="VUX890" s="106"/>
      <c r="VUY890" s="40"/>
      <c r="VUZ890" s="106"/>
      <c r="VVA890" s="40"/>
      <c r="VVB890" s="106"/>
      <c r="VVC890" s="40"/>
      <c r="VVD890" s="106"/>
      <c r="VVE890" s="40"/>
      <c r="VVF890" s="106"/>
      <c r="VVG890" s="40"/>
      <c r="VVH890" s="106"/>
      <c r="VVI890" s="40"/>
      <c r="VVJ890" s="106"/>
      <c r="VVK890" s="40"/>
      <c r="VVL890" s="106"/>
      <c r="VVM890" s="40"/>
      <c r="VVN890" s="106"/>
      <c r="VVO890" s="40"/>
      <c r="VVP890" s="106"/>
      <c r="VVQ890" s="40"/>
      <c r="VVR890" s="106"/>
      <c r="VVS890" s="40"/>
      <c r="VVT890" s="106"/>
      <c r="VVU890" s="40"/>
      <c r="VVV890" s="106"/>
      <c r="VVW890" s="40"/>
      <c r="VVX890" s="106"/>
      <c r="VVY890" s="40"/>
      <c r="VVZ890" s="106"/>
      <c r="VWA890" s="40"/>
      <c r="VWB890" s="106"/>
      <c r="VWC890" s="40"/>
      <c r="VWD890" s="106"/>
      <c r="VWE890" s="40"/>
      <c r="VWF890" s="106"/>
      <c r="VWG890" s="40"/>
      <c r="VWH890" s="106"/>
      <c r="VWI890" s="40"/>
      <c r="VWJ890" s="106"/>
      <c r="VWK890" s="40"/>
      <c r="VWL890" s="106"/>
      <c r="VWM890" s="40"/>
      <c r="VWN890" s="106"/>
      <c r="VWO890" s="40"/>
      <c r="VWP890" s="106"/>
      <c r="VWQ890" s="40"/>
      <c r="VWR890" s="106"/>
      <c r="VWS890" s="40"/>
      <c r="VWT890" s="106"/>
      <c r="VWU890" s="40"/>
      <c r="VWV890" s="106"/>
      <c r="VWW890" s="40"/>
      <c r="VWX890" s="106"/>
      <c r="VWY890" s="40"/>
      <c r="VWZ890" s="106"/>
      <c r="VXA890" s="40"/>
      <c r="VXB890" s="106"/>
      <c r="VXC890" s="40"/>
      <c r="VXD890" s="106"/>
      <c r="VXE890" s="40"/>
      <c r="VXF890" s="106"/>
      <c r="VXG890" s="40"/>
      <c r="VXH890" s="106"/>
      <c r="VXI890" s="40"/>
      <c r="VXJ890" s="106"/>
      <c r="VXK890" s="40"/>
      <c r="VXL890" s="106"/>
      <c r="VXM890" s="40"/>
      <c r="VXN890" s="106"/>
      <c r="VXO890" s="40"/>
      <c r="VXP890" s="106"/>
      <c r="VXQ890" s="40"/>
      <c r="VXR890" s="106"/>
      <c r="VXS890" s="40"/>
      <c r="VXT890" s="106"/>
      <c r="VXU890" s="40"/>
      <c r="VXV890" s="106"/>
      <c r="VXW890" s="40"/>
      <c r="VXX890" s="106"/>
      <c r="VXY890" s="40"/>
      <c r="VXZ890" s="106"/>
      <c r="VYA890" s="40"/>
      <c r="VYB890" s="106"/>
      <c r="VYC890" s="40"/>
      <c r="VYD890" s="106"/>
      <c r="VYE890" s="40"/>
      <c r="VYF890" s="106"/>
      <c r="VYG890" s="40"/>
      <c r="VYH890" s="106"/>
      <c r="VYI890" s="40"/>
      <c r="VYJ890" s="106"/>
      <c r="VYK890" s="40"/>
      <c r="VYL890" s="106"/>
      <c r="VYM890" s="40"/>
      <c r="VYN890" s="106"/>
      <c r="VYO890" s="40"/>
      <c r="VYP890" s="106"/>
      <c r="VYQ890" s="40"/>
      <c r="VYR890" s="106"/>
      <c r="VYS890" s="40"/>
      <c r="VYT890" s="106"/>
      <c r="VYU890" s="40"/>
      <c r="VYV890" s="106"/>
      <c r="VYW890" s="40"/>
      <c r="VYX890" s="106"/>
      <c r="VYY890" s="40"/>
      <c r="VYZ890" s="106"/>
      <c r="VZA890" s="40"/>
      <c r="VZB890" s="106"/>
      <c r="VZC890" s="40"/>
      <c r="VZD890" s="106"/>
      <c r="VZE890" s="40"/>
      <c r="VZF890" s="106"/>
      <c r="VZG890" s="40"/>
      <c r="VZH890" s="106"/>
      <c r="VZI890" s="40"/>
      <c r="VZJ890" s="106"/>
      <c r="VZK890" s="40"/>
      <c r="VZL890" s="106"/>
      <c r="VZM890" s="40"/>
      <c r="VZN890" s="106"/>
      <c r="VZO890" s="40"/>
      <c r="VZP890" s="106"/>
      <c r="VZQ890" s="40"/>
      <c r="VZR890" s="106"/>
      <c r="VZS890" s="40"/>
      <c r="VZT890" s="106"/>
      <c r="VZU890" s="40"/>
      <c r="VZV890" s="106"/>
      <c r="VZW890" s="40"/>
      <c r="VZX890" s="106"/>
      <c r="VZY890" s="40"/>
      <c r="VZZ890" s="106"/>
      <c r="WAA890" s="40"/>
      <c r="WAB890" s="106"/>
      <c r="WAC890" s="40"/>
      <c r="WAD890" s="106"/>
      <c r="WAE890" s="40"/>
      <c r="WAF890" s="106"/>
      <c r="WAG890" s="40"/>
      <c r="WAH890" s="106"/>
      <c r="WAI890" s="40"/>
      <c r="WAJ890" s="106"/>
      <c r="WAK890" s="40"/>
      <c r="WAL890" s="106"/>
      <c r="WAM890" s="40"/>
      <c r="WAN890" s="106"/>
      <c r="WAO890" s="40"/>
      <c r="WAP890" s="106"/>
      <c r="WAQ890" s="40"/>
      <c r="WAR890" s="106"/>
      <c r="WAS890" s="40"/>
      <c r="WAT890" s="106"/>
      <c r="WAU890" s="40"/>
      <c r="WAV890" s="106"/>
      <c r="WAW890" s="40"/>
      <c r="WAX890" s="106"/>
      <c r="WAY890" s="40"/>
      <c r="WAZ890" s="106"/>
      <c r="WBA890" s="40"/>
      <c r="WBB890" s="106"/>
      <c r="WBC890" s="40"/>
      <c r="WBD890" s="106"/>
      <c r="WBE890" s="40"/>
      <c r="WBF890" s="106"/>
      <c r="WBG890" s="40"/>
      <c r="WBH890" s="106"/>
      <c r="WBI890" s="40"/>
      <c r="WBJ890" s="106"/>
      <c r="WBK890" s="40"/>
      <c r="WBL890" s="106"/>
      <c r="WBM890" s="40"/>
      <c r="WBN890" s="106"/>
      <c r="WBO890" s="40"/>
      <c r="WBP890" s="106"/>
      <c r="WBQ890" s="40"/>
      <c r="WBR890" s="106"/>
      <c r="WBS890" s="40"/>
      <c r="WBT890" s="106"/>
      <c r="WBU890" s="40"/>
      <c r="WBV890" s="106"/>
      <c r="WBW890" s="40"/>
      <c r="WBX890" s="106"/>
      <c r="WBY890" s="40"/>
      <c r="WBZ890" s="106"/>
      <c r="WCA890" s="40"/>
      <c r="WCB890" s="106"/>
      <c r="WCC890" s="40"/>
      <c r="WCD890" s="106"/>
      <c r="WCE890" s="40"/>
      <c r="WCF890" s="106"/>
      <c r="WCG890" s="40"/>
      <c r="WCH890" s="106"/>
      <c r="WCI890" s="40"/>
      <c r="WCJ890" s="106"/>
      <c r="WCK890" s="40"/>
      <c r="WCL890" s="106"/>
      <c r="WCM890" s="40"/>
      <c r="WCN890" s="106"/>
      <c r="WCO890" s="40"/>
      <c r="WCP890" s="106"/>
      <c r="WCQ890" s="40"/>
      <c r="WCR890" s="106"/>
      <c r="WCS890" s="40"/>
      <c r="WCT890" s="106"/>
      <c r="WCU890" s="40"/>
      <c r="WCV890" s="106"/>
      <c r="WCW890" s="40"/>
      <c r="WCX890" s="106"/>
      <c r="WCY890" s="40"/>
      <c r="WCZ890" s="106"/>
      <c r="WDA890" s="40"/>
      <c r="WDB890" s="106"/>
      <c r="WDC890" s="40"/>
      <c r="WDD890" s="106"/>
      <c r="WDE890" s="40"/>
      <c r="WDF890" s="106"/>
      <c r="WDG890" s="40"/>
      <c r="WDH890" s="106"/>
      <c r="WDI890" s="40"/>
      <c r="WDJ890" s="106"/>
      <c r="WDK890" s="40"/>
      <c r="WDL890" s="106"/>
      <c r="WDM890" s="40"/>
      <c r="WDN890" s="106"/>
      <c r="WDO890" s="40"/>
      <c r="WDP890" s="106"/>
      <c r="WDQ890" s="40"/>
      <c r="WDR890" s="106"/>
      <c r="WDS890" s="40"/>
      <c r="WDT890" s="106"/>
      <c r="WDU890" s="40"/>
      <c r="WDV890" s="106"/>
      <c r="WDW890" s="40"/>
      <c r="WDX890" s="106"/>
      <c r="WDY890" s="40"/>
      <c r="WDZ890" s="106"/>
      <c r="WEA890" s="40"/>
      <c r="WEB890" s="106"/>
      <c r="WEC890" s="40"/>
      <c r="WED890" s="106"/>
      <c r="WEE890" s="40"/>
      <c r="WEF890" s="106"/>
      <c r="WEG890" s="40"/>
      <c r="WEH890" s="106"/>
      <c r="WEI890" s="40"/>
      <c r="WEJ890" s="106"/>
      <c r="WEK890" s="40"/>
      <c r="WEL890" s="106"/>
      <c r="WEM890" s="40"/>
      <c r="WEN890" s="106"/>
      <c r="WEO890" s="40"/>
      <c r="WEP890" s="106"/>
      <c r="WEQ890" s="40"/>
      <c r="WER890" s="106"/>
      <c r="WES890" s="40"/>
      <c r="WET890" s="106"/>
      <c r="WEU890" s="40"/>
      <c r="WEV890" s="106"/>
      <c r="WEW890" s="40"/>
      <c r="WEX890" s="106"/>
      <c r="WEY890" s="40"/>
      <c r="WEZ890" s="106"/>
      <c r="WFA890" s="40"/>
      <c r="WFB890" s="106"/>
      <c r="WFC890" s="40"/>
      <c r="WFD890" s="106"/>
      <c r="WFE890" s="40"/>
      <c r="WFF890" s="106"/>
      <c r="WFG890" s="40"/>
      <c r="WFH890" s="106"/>
      <c r="WFI890" s="40"/>
      <c r="WFJ890" s="106"/>
      <c r="WFK890" s="40"/>
      <c r="WFL890" s="106"/>
      <c r="WFM890" s="40"/>
      <c r="WFN890" s="106"/>
      <c r="WFO890" s="40"/>
      <c r="WFP890" s="106"/>
      <c r="WFQ890" s="40"/>
      <c r="WFR890" s="106"/>
      <c r="WFS890" s="40"/>
      <c r="WFT890" s="106"/>
      <c r="WFU890" s="40"/>
      <c r="WFV890" s="106"/>
      <c r="WFW890" s="40"/>
      <c r="WFX890" s="106"/>
      <c r="WFY890" s="40"/>
      <c r="WFZ890" s="106"/>
      <c r="WGA890" s="40"/>
      <c r="WGB890" s="106"/>
      <c r="WGC890" s="40"/>
      <c r="WGD890" s="106"/>
      <c r="WGE890" s="40"/>
      <c r="WGF890" s="106"/>
      <c r="WGG890" s="40"/>
      <c r="WGH890" s="106"/>
      <c r="WGI890" s="40"/>
      <c r="WGJ890" s="106"/>
      <c r="WGK890" s="40"/>
      <c r="WGL890" s="106"/>
      <c r="WGM890" s="40"/>
      <c r="WGN890" s="106"/>
      <c r="WGO890" s="40"/>
      <c r="WGP890" s="106"/>
      <c r="WGQ890" s="40"/>
      <c r="WGR890" s="106"/>
      <c r="WGS890" s="40"/>
      <c r="WGT890" s="106"/>
      <c r="WGU890" s="40"/>
      <c r="WGV890" s="106"/>
      <c r="WGW890" s="40"/>
      <c r="WGX890" s="106"/>
      <c r="WGY890" s="40"/>
      <c r="WGZ890" s="106"/>
      <c r="WHA890" s="40"/>
      <c r="WHB890" s="106"/>
      <c r="WHC890" s="40"/>
      <c r="WHD890" s="106"/>
      <c r="WHE890" s="40"/>
      <c r="WHF890" s="106"/>
      <c r="WHG890" s="40"/>
      <c r="WHH890" s="106"/>
      <c r="WHI890" s="40"/>
      <c r="WHJ890" s="106"/>
      <c r="WHK890" s="40"/>
      <c r="WHL890" s="106"/>
      <c r="WHM890" s="40"/>
      <c r="WHN890" s="106"/>
      <c r="WHO890" s="40"/>
      <c r="WHP890" s="106"/>
      <c r="WHQ890" s="40"/>
      <c r="WHR890" s="106"/>
      <c r="WHS890" s="40"/>
      <c r="WHT890" s="106"/>
      <c r="WHU890" s="40"/>
      <c r="WHV890" s="106"/>
      <c r="WHW890" s="40"/>
      <c r="WHX890" s="106"/>
      <c r="WHY890" s="40"/>
      <c r="WHZ890" s="106"/>
      <c r="WIA890" s="40"/>
      <c r="WIB890" s="106"/>
      <c r="WIC890" s="40"/>
      <c r="WID890" s="106"/>
      <c r="WIE890" s="40"/>
      <c r="WIF890" s="106"/>
      <c r="WIG890" s="40"/>
      <c r="WIH890" s="106"/>
      <c r="WII890" s="40"/>
      <c r="WIJ890" s="106"/>
      <c r="WIK890" s="40"/>
      <c r="WIL890" s="106"/>
      <c r="WIM890" s="40"/>
      <c r="WIN890" s="106"/>
      <c r="WIO890" s="40"/>
      <c r="WIP890" s="106"/>
      <c r="WIQ890" s="40"/>
      <c r="WIR890" s="106"/>
      <c r="WIS890" s="40"/>
      <c r="WIT890" s="106"/>
      <c r="WIU890" s="40"/>
      <c r="WIV890" s="106"/>
      <c r="WIW890" s="40"/>
      <c r="WIX890" s="106"/>
      <c r="WIY890" s="40"/>
      <c r="WIZ890" s="106"/>
      <c r="WJA890" s="40"/>
      <c r="WJB890" s="106"/>
      <c r="WJC890" s="40"/>
      <c r="WJD890" s="106"/>
      <c r="WJE890" s="40"/>
      <c r="WJF890" s="106"/>
      <c r="WJG890" s="40"/>
      <c r="WJH890" s="106"/>
      <c r="WJI890" s="40"/>
      <c r="WJJ890" s="106"/>
      <c r="WJK890" s="40"/>
      <c r="WJL890" s="106"/>
      <c r="WJM890" s="40"/>
      <c r="WJN890" s="106"/>
      <c r="WJO890" s="40"/>
      <c r="WJP890" s="106"/>
      <c r="WJQ890" s="40"/>
      <c r="WJR890" s="106"/>
      <c r="WJS890" s="40"/>
      <c r="WJT890" s="106"/>
      <c r="WJU890" s="40"/>
      <c r="WJV890" s="106"/>
      <c r="WJW890" s="40"/>
      <c r="WJX890" s="106"/>
      <c r="WJY890" s="40"/>
      <c r="WJZ890" s="106"/>
      <c r="WKA890" s="40"/>
      <c r="WKB890" s="106"/>
      <c r="WKC890" s="40"/>
      <c r="WKD890" s="106"/>
      <c r="WKE890" s="40"/>
      <c r="WKF890" s="106"/>
      <c r="WKG890" s="40"/>
      <c r="WKH890" s="106"/>
      <c r="WKI890" s="40"/>
      <c r="WKJ890" s="106"/>
      <c r="WKK890" s="40"/>
      <c r="WKL890" s="106"/>
      <c r="WKM890" s="40"/>
      <c r="WKN890" s="106"/>
      <c r="WKO890" s="40"/>
      <c r="WKP890" s="106"/>
      <c r="WKQ890" s="40"/>
      <c r="WKR890" s="106"/>
      <c r="WKS890" s="40"/>
      <c r="WKT890" s="106"/>
      <c r="WKU890" s="40"/>
      <c r="WKV890" s="106"/>
      <c r="WKW890" s="40"/>
      <c r="WKX890" s="106"/>
      <c r="WKY890" s="40"/>
      <c r="WKZ890" s="106"/>
      <c r="WLA890" s="40"/>
      <c r="WLB890" s="106"/>
      <c r="WLC890" s="40"/>
      <c r="WLD890" s="106"/>
      <c r="WLE890" s="40"/>
      <c r="WLF890" s="106"/>
      <c r="WLG890" s="40"/>
      <c r="WLH890" s="106"/>
      <c r="WLI890" s="40"/>
      <c r="WLJ890" s="106"/>
      <c r="WLK890" s="40"/>
      <c r="WLL890" s="106"/>
      <c r="WLM890" s="40"/>
      <c r="WLN890" s="106"/>
      <c r="WLO890" s="40"/>
      <c r="WLP890" s="106"/>
      <c r="WLQ890" s="40"/>
      <c r="WLR890" s="106"/>
      <c r="WLS890" s="40"/>
      <c r="WLT890" s="106"/>
      <c r="WLU890" s="40"/>
      <c r="WLV890" s="106"/>
      <c r="WLW890" s="40"/>
      <c r="WLX890" s="106"/>
      <c r="WLY890" s="40"/>
      <c r="WLZ890" s="106"/>
      <c r="WMA890" s="40"/>
      <c r="WMB890" s="106"/>
      <c r="WMC890" s="40"/>
      <c r="WMD890" s="106"/>
      <c r="WME890" s="40"/>
      <c r="WMF890" s="106"/>
      <c r="WMG890" s="40"/>
      <c r="WMH890" s="106"/>
      <c r="WMI890" s="40"/>
      <c r="WMJ890" s="106"/>
      <c r="WMK890" s="40"/>
      <c r="WML890" s="106"/>
      <c r="WMM890" s="40"/>
      <c r="WMN890" s="106"/>
      <c r="WMO890" s="40"/>
      <c r="WMP890" s="106"/>
      <c r="WMQ890" s="40"/>
      <c r="WMR890" s="106"/>
      <c r="WMS890" s="40"/>
      <c r="WMT890" s="106"/>
      <c r="WMU890" s="40"/>
      <c r="WMV890" s="106"/>
      <c r="WMW890" s="40"/>
      <c r="WMX890" s="106"/>
      <c r="WMY890" s="40"/>
      <c r="WMZ890" s="106"/>
      <c r="WNA890" s="40"/>
      <c r="WNB890" s="106"/>
      <c r="WNC890" s="40"/>
      <c r="WND890" s="106"/>
      <c r="WNE890" s="40"/>
      <c r="WNF890" s="106"/>
      <c r="WNG890" s="40"/>
      <c r="WNH890" s="106"/>
      <c r="WNI890" s="40"/>
      <c r="WNJ890" s="106"/>
      <c r="WNK890" s="40"/>
      <c r="WNL890" s="106"/>
      <c r="WNM890" s="40"/>
      <c r="WNN890" s="106"/>
      <c r="WNO890" s="40"/>
      <c r="WNP890" s="106"/>
      <c r="WNQ890" s="40"/>
      <c r="WNR890" s="106"/>
      <c r="WNS890" s="40"/>
      <c r="WNT890" s="106"/>
      <c r="WNU890" s="40"/>
      <c r="WNV890" s="106"/>
      <c r="WNW890" s="40"/>
      <c r="WNX890" s="106"/>
      <c r="WNY890" s="40"/>
      <c r="WNZ890" s="106"/>
      <c r="WOA890" s="40"/>
      <c r="WOB890" s="106"/>
      <c r="WOC890" s="40"/>
      <c r="WOD890" s="106"/>
      <c r="WOE890" s="40"/>
      <c r="WOF890" s="106"/>
      <c r="WOG890" s="40"/>
      <c r="WOH890" s="106"/>
      <c r="WOI890" s="40"/>
      <c r="WOJ890" s="106"/>
      <c r="WOK890" s="40"/>
      <c r="WOL890" s="106"/>
      <c r="WOM890" s="40"/>
      <c r="WON890" s="106"/>
      <c r="WOO890" s="40"/>
      <c r="WOP890" s="106"/>
      <c r="WOQ890" s="40"/>
      <c r="WOR890" s="106"/>
      <c r="WOS890" s="40"/>
      <c r="WOT890" s="106"/>
      <c r="WOU890" s="40"/>
      <c r="WOV890" s="106"/>
      <c r="WOW890" s="40"/>
      <c r="WOX890" s="106"/>
      <c r="WOY890" s="40"/>
      <c r="WOZ890" s="106"/>
      <c r="WPA890" s="40"/>
      <c r="WPB890" s="106"/>
      <c r="WPC890" s="40"/>
      <c r="WPD890" s="106"/>
      <c r="WPE890" s="40"/>
      <c r="WPF890" s="106"/>
      <c r="WPG890" s="40"/>
      <c r="WPH890" s="106"/>
      <c r="WPI890" s="40"/>
      <c r="WPJ890" s="106"/>
      <c r="WPK890" s="40"/>
      <c r="WPL890" s="106"/>
      <c r="WPM890" s="40"/>
      <c r="WPN890" s="106"/>
      <c r="WPO890" s="40"/>
      <c r="WPP890" s="106"/>
      <c r="WPQ890" s="40"/>
      <c r="WPR890" s="106"/>
      <c r="WPS890" s="40"/>
      <c r="WPT890" s="106"/>
      <c r="WPU890" s="40"/>
      <c r="WPV890" s="106"/>
      <c r="WPW890" s="40"/>
      <c r="WPX890" s="106"/>
      <c r="WPY890" s="40"/>
      <c r="WPZ890" s="106"/>
      <c r="WQA890" s="40"/>
      <c r="WQB890" s="106"/>
      <c r="WQC890" s="40"/>
      <c r="WQD890" s="106"/>
      <c r="WQE890" s="40"/>
      <c r="WQF890" s="106"/>
      <c r="WQG890" s="40"/>
      <c r="WQH890" s="106"/>
      <c r="WQI890" s="40"/>
      <c r="WQJ890" s="106"/>
      <c r="WQK890" s="40"/>
      <c r="WQL890" s="106"/>
      <c r="WQM890" s="40"/>
      <c r="WQN890" s="106"/>
      <c r="WQO890" s="40"/>
      <c r="WQP890" s="106"/>
      <c r="WQQ890" s="40"/>
      <c r="WQR890" s="106"/>
      <c r="WQS890" s="40"/>
      <c r="WQT890" s="106"/>
      <c r="WQU890" s="40"/>
      <c r="WQV890" s="106"/>
      <c r="WQW890" s="40"/>
      <c r="WQX890" s="106"/>
      <c r="WQY890" s="40"/>
      <c r="WQZ890" s="106"/>
      <c r="WRA890" s="40"/>
      <c r="WRB890" s="106"/>
      <c r="WRC890" s="40"/>
      <c r="WRD890" s="106"/>
      <c r="WRE890" s="40"/>
      <c r="WRF890" s="106"/>
      <c r="WRG890" s="40"/>
      <c r="WRH890" s="106"/>
      <c r="WRI890" s="40"/>
      <c r="WRJ890" s="106"/>
      <c r="WRK890" s="40"/>
      <c r="WRL890" s="106"/>
      <c r="WRM890" s="40"/>
      <c r="WRN890" s="106"/>
      <c r="WRO890" s="40"/>
      <c r="WRP890" s="106"/>
      <c r="WRQ890" s="40"/>
      <c r="WRR890" s="106"/>
      <c r="WRS890" s="40"/>
      <c r="WRT890" s="106"/>
      <c r="WRU890" s="40"/>
      <c r="WRV890" s="106"/>
      <c r="WRW890" s="40"/>
      <c r="WRX890" s="106"/>
      <c r="WRY890" s="40"/>
      <c r="WRZ890" s="106"/>
      <c r="WSA890" s="40"/>
      <c r="WSB890" s="106"/>
      <c r="WSC890" s="40"/>
      <c r="WSD890" s="106"/>
      <c r="WSE890" s="40"/>
      <c r="WSF890" s="106"/>
      <c r="WSG890" s="40"/>
      <c r="WSH890" s="106"/>
      <c r="WSI890" s="40"/>
      <c r="WSJ890" s="106"/>
      <c r="WSK890" s="40"/>
      <c r="WSL890" s="106"/>
      <c r="WSM890" s="40"/>
      <c r="WSN890" s="106"/>
      <c r="WSO890" s="40"/>
      <c r="WSP890" s="106"/>
      <c r="WSQ890" s="40"/>
      <c r="WSR890" s="106"/>
      <c r="WSS890" s="40"/>
      <c r="WST890" s="106"/>
      <c r="WSU890" s="40"/>
      <c r="WSV890" s="106"/>
      <c r="WSW890" s="40"/>
      <c r="WSX890" s="106"/>
      <c r="WSY890" s="40"/>
      <c r="WSZ890" s="106"/>
      <c r="WTA890" s="40"/>
      <c r="WTB890" s="106"/>
      <c r="WTC890" s="40"/>
      <c r="WTD890" s="106"/>
      <c r="WTE890" s="40"/>
      <c r="WTF890" s="106"/>
      <c r="WTG890" s="40"/>
      <c r="WTH890" s="106"/>
      <c r="WTI890" s="40"/>
      <c r="WTJ890" s="106"/>
      <c r="WTK890" s="40"/>
      <c r="WTL890" s="106"/>
      <c r="WTM890" s="40"/>
      <c r="WTN890" s="106"/>
      <c r="WTO890" s="40"/>
      <c r="WTP890" s="106"/>
      <c r="WTQ890" s="40"/>
      <c r="WTR890" s="106"/>
      <c r="WTS890" s="40"/>
      <c r="WTT890" s="106"/>
      <c r="WTU890" s="40"/>
      <c r="WTV890" s="106"/>
      <c r="WTW890" s="40"/>
      <c r="WTX890" s="106"/>
      <c r="WTY890" s="40"/>
      <c r="WTZ890" s="106"/>
      <c r="WUA890" s="40"/>
      <c r="WUB890" s="106"/>
      <c r="WUC890" s="40"/>
      <c r="WUD890" s="106"/>
      <c r="WUE890" s="40"/>
      <c r="WUF890" s="106"/>
      <c r="WUG890" s="40"/>
      <c r="WUH890" s="106"/>
      <c r="WUI890" s="40"/>
      <c r="WUJ890" s="106"/>
      <c r="WUK890" s="40"/>
      <c r="WUL890" s="106"/>
      <c r="WUM890" s="40"/>
      <c r="WUN890" s="106"/>
      <c r="WUO890" s="40"/>
      <c r="WUP890" s="106"/>
      <c r="WUQ890" s="40"/>
      <c r="WUR890" s="106"/>
      <c r="WUS890" s="40"/>
      <c r="WUT890" s="106"/>
      <c r="WUU890" s="40"/>
      <c r="WUV890" s="106"/>
      <c r="WUW890" s="40"/>
      <c r="WUX890" s="106"/>
      <c r="WUY890" s="40"/>
      <c r="WUZ890" s="106"/>
      <c r="WVA890" s="40"/>
      <c r="WVB890" s="106"/>
      <c r="WVC890" s="40"/>
      <c r="WVD890" s="106"/>
      <c r="WVE890" s="40"/>
      <c r="WVF890" s="106"/>
      <c r="WVG890" s="40"/>
      <c r="WVH890" s="106"/>
      <c r="WVI890" s="40"/>
      <c r="WVJ890" s="106"/>
      <c r="WVK890" s="40"/>
      <c r="WVL890" s="106"/>
      <c r="WVM890" s="40"/>
      <c r="WVN890" s="106"/>
      <c r="WVO890" s="40"/>
      <c r="WVP890" s="106"/>
      <c r="WVQ890" s="40"/>
      <c r="WVR890" s="106"/>
      <c r="WVS890" s="40"/>
      <c r="WVT890" s="106"/>
      <c r="WVU890" s="40"/>
      <c r="WVV890" s="106"/>
      <c r="WVW890" s="40"/>
      <c r="WVX890" s="106"/>
      <c r="WVY890" s="40"/>
      <c r="WVZ890" s="106"/>
      <c r="WWA890" s="40"/>
      <c r="WWB890" s="106"/>
      <c r="WWC890" s="40"/>
      <c r="WWD890" s="106"/>
      <c r="WWE890" s="40"/>
      <c r="WWF890" s="106"/>
      <c r="WWG890" s="40"/>
      <c r="WWH890" s="106"/>
      <c r="WWI890" s="40"/>
      <c r="WWJ890" s="106"/>
      <c r="WWK890" s="40"/>
      <c r="WWL890" s="106"/>
      <c r="WWM890" s="40"/>
      <c r="WWN890" s="106"/>
      <c r="WWO890" s="40"/>
      <c r="WWP890" s="106"/>
      <c r="WWQ890" s="40"/>
      <c r="WWR890" s="106"/>
      <c r="WWS890" s="40"/>
      <c r="WWT890" s="106"/>
      <c r="WWU890" s="40"/>
      <c r="WWV890" s="106"/>
      <c r="WWW890" s="40"/>
      <c r="WWX890" s="106"/>
      <c r="WWY890" s="40"/>
      <c r="WWZ890" s="106"/>
      <c r="WXA890" s="40"/>
      <c r="WXB890" s="106"/>
      <c r="WXC890" s="40"/>
      <c r="WXD890" s="106"/>
      <c r="WXE890" s="40"/>
      <c r="WXF890" s="106"/>
      <c r="WXG890" s="40"/>
      <c r="WXH890" s="106"/>
      <c r="WXI890" s="40"/>
      <c r="WXJ890" s="106"/>
      <c r="WXK890" s="40"/>
      <c r="WXL890" s="106"/>
      <c r="WXM890" s="40"/>
      <c r="WXN890" s="106"/>
      <c r="WXO890" s="40"/>
      <c r="WXP890" s="106"/>
      <c r="WXQ890" s="40"/>
      <c r="WXR890" s="106"/>
      <c r="WXS890" s="40"/>
      <c r="WXT890" s="106"/>
      <c r="WXU890" s="40"/>
      <c r="WXV890" s="106"/>
      <c r="WXW890" s="40"/>
      <c r="WXX890" s="106"/>
      <c r="WXY890" s="40"/>
      <c r="WXZ890" s="106"/>
      <c r="WYA890" s="40"/>
      <c r="WYB890" s="106"/>
      <c r="WYC890" s="40"/>
      <c r="WYD890" s="106"/>
      <c r="WYE890" s="40"/>
      <c r="WYF890" s="106"/>
      <c r="WYG890" s="40"/>
      <c r="WYH890" s="106"/>
      <c r="WYI890" s="40"/>
      <c r="WYJ890" s="106"/>
      <c r="WYK890" s="40"/>
      <c r="WYL890" s="106"/>
      <c r="WYM890" s="40"/>
      <c r="WYN890" s="106"/>
      <c r="WYO890" s="40"/>
      <c r="WYP890" s="106"/>
      <c r="WYQ890" s="40"/>
      <c r="WYR890" s="106"/>
      <c r="WYS890" s="40"/>
      <c r="WYT890" s="106"/>
      <c r="WYU890" s="40"/>
      <c r="WYV890" s="106"/>
      <c r="WYW890" s="40"/>
      <c r="WYX890" s="106"/>
      <c r="WYY890" s="40"/>
      <c r="WYZ890" s="106"/>
      <c r="WZA890" s="40"/>
      <c r="WZB890" s="106"/>
      <c r="WZC890" s="40"/>
      <c r="WZD890" s="106"/>
      <c r="WZE890" s="40"/>
      <c r="WZF890" s="106"/>
      <c r="WZG890" s="40"/>
      <c r="WZH890" s="106"/>
      <c r="WZI890" s="40"/>
      <c r="WZJ890" s="106"/>
      <c r="WZK890" s="40"/>
      <c r="WZL890" s="106"/>
      <c r="WZM890" s="40"/>
      <c r="WZN890" s="106"/>
      <c r="WZO890" s="40"/>
      <c r="WZP890" s="106"/>
      <c r="WZQ890" s="40"/>
      <c r="WZR890" s="106"/>
      <c r="WZS890" s="40"/>
      <c r="WZT890" s="106"/>
      <c r="WZU890" s="40"/>
      <c r="WZV890" s="106"/>
      <c r="WZW890" s="40"/>
      <c r="WZX890" s="106"/>
      <c r="WZY890" s="40"/>
      <c r="WZZ890" s="106"/>
      <c r="XAA890" s="40"/>
      <c r="XAB890" s="106"/>
      <c r="XAC890" s="40"/>
      <c r="XAD890" s="106"/>
      <c r="XAE890" s="40"/>
      <c r="XAF890" s="106"/>
      <c r="XAG890" s="40"/>
      <c r="XAH890" s="106"/>
      <c r="XAI890" s="40"/>
      <c r="XAJ890" s="106"/>
      <c r="XAK890" s="40"/>
      <c r="XAL890" s="106"/>
      <c r="XAM890" s="40"/>
      <c r="XAN890" s="106"/>
      <c r="XAO890" s="40"/>
      <c r="XAP890" s="106"/>
      <c r="XAQ890" s="40"/>
      <c r="XAR890" s="106"/>
      <c r="XAS890" s="40"/>
      <c r="XAT890" s="106"/>
      <c r="XAU890" s="40"/>
      <c r="XAV890" s="106"/>
      <c r="XAW890" s="40"/>
      <c r="XAX890" s="106"/>
      <c r="XAY890" s="40"/>
      <c r="XAZ890" s="106"/>
      <c r="XBA890" s="40"/>
      <c r="XBB890" s="106"/>
      <c r="XBC890" s="40"/>
      <c r="XBD890" s="106"/>
      <c r="XBE890" s="40"/>
      <c r="XBF890" s="106"/>
      <c r="XBG890" s="40"/>
      <c r="XBH890" s="106"/>
      <c r="XBI890" s="40"/>
      <c r="XBJ890" s="106"/>
      <c r="XBK890" s="40"/>
      <c r="XBL890" s="106"/>
      <c r="XBM890" s="40"/>
      <c r="XBN890" s="106"/>
      <c r="XBO890" s="40"/>
      <c r="XBP890" s="106"/>
      <c r="XBQ890" s="40"/>
      <c r="XBR890" s="106"/>
      <c r="XBS890" s="40"/>
      <c r="XBT890" s="106"/>
      <c r="XBU890" s="40"/>
      <c r="XBV890" s="106"/>
      <c r="XBW890" s="40"/>
      <c r="XBX890" s="106"/>
      <c r="XBY890" s="40"/>
      <c r="XBZ890" s="106"/>
      <c r="XCA890" s="40"/>
      <c r="XCB890" s="106"/>
      <c r="XCC890" s="40"/>
      <c r="XCD890" s="106"/>
      <c r="XCE890" s="40"/>
      <c r="XCF890" s="106"/>
      <c r="XCG890" s="40"/>
      <c r="XCH890" s="106"/>
      <c r="XCI890" s="40"/>
      <c r="XCJ890" s="106"/>
      <c r="XCK890" s="40"/>
      <c r="XCL890" s="106"/>
      <c r="XCM890" s="40"/>
      <c r="XCN890" s="106"/>
      <c r="XCO890" s="40"/>
      <c r="XCP890" s="106"/>
      <c r="XCQ890" s="40"/>
      <c r="XCR890" s="106"/>
      <c r="XCS890" s="40"/>
      <c r="XCT890" s="106"/>
      <c r="XCU890" s="40"/>
      <c r="XCV890" s="106"/>
      <c r="XCW890" s="40"/>
      <c r="XCX890" s="106"/>
      <c r="XCY890" s="40"/>
      <c r="XCZ890" s="106"/>
      <c r="XDA890" s="40"/>
      <c r="XDB890" s="106"/>
      <c r="XDC890" s="40"/>
      <c r="XDD890" s="106"/>
      <c r="XDE890" s="40"/>
      <c r="XDF890" s="106"/>
      <c r="XDG890" s="40"/>
      <c r="XDH890" s="106"/>
      <c r="XDI890" s="40"/>
      <c r="XDJ890" s="106"/>
      <c r="XDK890" s="40"/>
      <c r="XDL890" s="106"/>
      <c r="XDM890" s="40"/>
      <c r="XDN890" s="106"/>
      <c r="XDO890" s="40"/>
      <c r="XDP890" s="106"/>
      <c r="XDQ890" s="40"/>
      <c r="XDR890" s="106"/>
      <c r="XDS890" s="40"/>
      <c r="XDT890" s="106"/>
      <c r="XDU890" s="40"/>
      <c r="XDV890" s="106"/>
      <c r="XDW890" s="40"/>
      <c r="XDX890" s="106"/>
      <c r="XDY890" s="40"/>
      <c r="XDZ890" s="106"/>
      <c r="XEA890" s="40"/>
      <c r="XEB890" s="106"/>
      <c r="XEC890" s="40"/>
      <c r="XED890" s="106"/>
      <c r="XEE890" s="40"/>
      <c r="XEF890" s="106"/>
      <c r="XEG890" s="40"/>
      <c r="XEH890" s="106"/>
      <c r="XEI890" s="40"/>
      <c r="XEJ890" s="106"/>
      <c r="XEK890" s="40"/>
      <c r="XEL890" s="106"/>
      <c r="XEM890" s="40"/>
      <c r="XEN890" s="106"/>
      <c r="XEO890" s="40"/>
      <c r="XEP890" s="106"/>
      <c r="XEQ890" s="40"/>
      <c r="XER890" s="106"/>
      <c r="XES890" s="40"/>
      <c r="XET890" s="106"/>
      <c r="XEU890" s="40"/>
      <c r="XEV890" s="106"/>
      <c r="XEW890" s="40"/>
      <c r="XEX890" s="106"/>
      <c r="XEY890" s="40"/>
      <c r="XEZ890" s="106"/>
      <c r="XFA890" s="40"/>
      <c r="XFB890" s="106"/>
      <c r="XFC890" s="40"/>
      <c r="XFD890" s="106"/>
    </row>
    <row r="891" spans="1:16384" s="106" customFormat="1" ht="14.5">
      <c r="A891" s="40" t="s">
        <v>8215</v>
      </c>
      <c r="C891" s="40"/>
      <c r="E891" s="40"/>
      <c r="G891" s="40"/>
      <c r="I891" s="41" t="s">
        <v>8234</v>
      </c>
      <c r="K891" s="40"/>
      <c r="M891" s="103" t="s">
        <v>8236</v>
      </c>
      <c r="N891" s="103" t="s">
        <v>8235</v>
      </c>
      <c r="O891" s="40"/>
      <c r="Q891" s="40"/>
      <c r="S891" s="40"/>
      <c r="U891" s="40"/>
      <c r="W891" s="40"/>
      <c r="Y891" s="40"/>
      <c r="AA891" s="40"/>
      <c r="AC891" s="40"/>
      <c r="AE891" s="40"/>
      <c r="AG891" s="40"/>
      <c r="AI891" s="40"/>
      <c r="AK891" s="40"/>
      <c r="AM891" s="40"/>
      <c r="AO891" s="40"/>
      <c r="AQ891" s="40"/>
      <c r="AS891" s="40"/>
      <c r="AU891" s="40"/>
      <c r="AW891" s="40"/>
      <c r="AY891" s="40"/>
      <c r="BA891" s="40"/>
      <c r="BC891" s="40"/>
      <c r="BE891" s="40"/>
      <c r="BG891" s="40"/>
      <c r="BI891" s="40"/>
      <c r="BK891" s="40"/>
      <c r="BM891" s="40"/>
      <c r="BO891" s="40"/>
      <c r="BQ891" s="40"/>
      <c r="BS891" s="40"/>
      <c r="BU891" s="40"/>
      <c r="BW891" s="40"/>
      <c r="BY891" s="40"/>
      <c r="CA891" s="40"/>
      <c r="CC891" s="40"/>
      <c r="CE891" s="40"/>
      <c r="CG891" s="40"/>
      <c r="CI891" s="40"/>
      <c r="CK891" s="40"/>
      <c r="CM891" s="40"/>
      <c r="CO891" s="40"/>
      <c r="CQ891" s="40"/>
      <c r="CS891" s="40"/>
      <c r="CU891" s="40"/>
      <c r="CW891" s="40"/>
      <c r="CY891" s="40"/>
      <c r="DA891" s="40"/>
      <c r="DC891" s="40"/>
      <c r="DE891" s="40"/>
      <c r="DG891" s="40"/>
      <c r="DI891" s="40"/>
      <c r="DK891" s="40"/>
      <c r="DM891" s="40"/>
      <c r="DO891" s="40"/>
      <c r="DQ891" s="40"/>
      <c r="DS891" s="40"/>
      <c r="DU891" s="40"/>
      <c r="DW891" s="40"/>
      <c r="DY891" s="40"/>
      <c r="EA891" s="40"/>
      <c r="EC891" s="40"/>
      <c r="EE891" s="40"/>
      <c r="EG891" s="40"/>
      <c r="EI891" s="40"/>
      <c r="EK891" s="40"/>
      <c r="EM891" s="40"/>
      <c r="EO891" s="40"/>
      <c r="EQ891" s="40"/>
      <c r="ES891" s="40"/>
      <c r="EU891" s="40"/>
      <c r="EW891" s="40"/>
      <c r="EY891" s="40"/>
      <c r="FA891" s="40"/>
      <c r="FC891" s="40"/>
      <c r="FE891" s="40"/>
      <c r="FG891" s="40"/>
      <c r="FI891" s="40"/>
      <c r="FK891" s="40"/>
      <c r="FM891" s="40"/>
      <c r="FO891" s="40"/>
      <c r="FQ891" s="40"/>
      <c r="FS891" s="40"/>
      <c r="FU891" s="40"/>
      <c r="FW891" s="40"/>
      <c r="FY891" s="40"/>
      <c r="GA891" s="40"/>
      <c r="GC891" s="40"/>
      <c r="GE891" s="40"/>
      <c r="GG891" s="40"/>
      <c r="GI891" s="40"/>
      <c r="GK891" s="40"/>
      <c r="GM891" s="40"/>
      <c r="GO891" s="40"/>
      <c r="GQ891" s="40"/>
      <c r="GS891" s="40"/>
      <c r="GU891" s="40"/>
      <c r="GW891" s="40"/>
      <c r="GY891" s="40"/>
      <c r="HA891" s="40"/>
      <c r="HC891" s="40"/>
      <c r="HE891" s="40"/>
      <c r="HG891" s="40"/>
      <c r="HI891" s="40"/>
      <c r="HK891" s="40"/>
      <c r="HM891" s="40"/>
      <c r="HO891" s="40"/>
      <c r="HQ891" s="40"/>
      <c r="HS891" s="40"/>
      <c r="HU891" s="40"/>
      <c r="HW891" s="40"/>
      <c r="HY891" s="40"/>
      <c r="IA891" s="40"/>
      <c r="IC891" s="40"/>
      <c r="IE891" s="40"/>
      <c r="IG891" s="40"/>
      <c r="II891" s="40"/>
      <c r="IK891" s="40"/>
      <c r="IM891" s="40"/>
      <c r="IO891" s="40"/>
      <c r="IQ891" s="40"/>
      <c r="IS891" s="40"/>
      <c r="IU891" s="40"/>
      <c r="IW891" s="40"/>
      <c r="IY891" s="40"/>
      <c r="JA891" s="40"/>
      <c r="JC891" s="40"/>
      <c r="JE891" s="40"/>
      <c r="JG891" s="40"/>
      <c r="JI891" s="40"/>
      <c r="JK891" s="40"/>
      <c r="JM891" s="40"/>
      <c r="JO891" s="40"/>
      <c r="JQ891" s="40"/>
      <c r="JS891" s="40"/>
      <c r="JU891" s="40"/>
      <c r="JW891" s="40"/>
      <c r="JY891" s="40"/>
      <c r="KA891" s="40"/>
      <c r="KC891" s="40"/>
      <c r="KE891" s="40"/>
      <c r="KG891" s="40"/>
      <c r="KI891" s="40"/>
      <c r="KK891" s="40"/>
      <c r="KM891" s="40"/>
      <c r="KO891" s="40"/>
      <c r="KQ891" s="40"/>
      <c r="KS891" s="40"/>
      <c r="KU891" s="40"/>
      <c r="KW891" s="40"/>
      <c r="KY891" s="40"/>
      <c r="LA891" s="40"/>
      <c r="LC891" s="40"/>
      <c r="LE891" s="40"/>
      <c r="LG891" s="40"/>
      <c r="LI891" s="40"/>
      <c r="LK891" s="40"/>
      <c r="LM891" s="40"/>
      <c r="LO891" s="40"/>
      <c r="LQ891" s="40"/>
      <c r="LS891" s="40"/>
      <c r="LU891" s="40"/>
      <c r="LW891" s="40"/>
      <c r="LY891" s="40"/>
      <c r="MA891" s="40"/>
      <c r="MC891" s="40"/>
      <c r="ME891" s="40"/>
      <c r="MG891" s="40"/>
      <c r="MI891" s="40"/>
      <c r="MK891" s="40"/>
      <c r="MM891" s="40"/>
      <c r="MO891" s="40"/>
      <c r="MQ891" s="40"/>
      <c r="MS891" s="40"/>
      <c r="MU891" s="40"/>
      <c r="MW891" s="40"/>
      <c r="MY891" s="40"/>
      <c r="NA891" s="40"/>
      <c r="NC891" s="40"/>
      <c r="NE891" s="40"/>
      <c r="NG891" s="40"/>
      <c r="NI891" s="40"/>
      <c r="NK891" s="40"/>
      <c r="NM891" s="40"/>
      <c r="NO891" s="40"/>
      <c r="NQ891" s="40"/>
      <c r="NS891" s="40"/>
      <c r="NU891" s="40"/>
      <c r="NW891" s="40"/>
      <c r="NY891" s="40"/>
      <c r="OA891" s="40"/>
      <c r="OC891" s="40"/>
      <c r="OE891" s="40"/>
      <c r="OG891" s="40"/>
      <c r="OI891" s="40"/>
      <c r="OK891" s="40"/>
      <c r="OM891" s="40"/>
      <c r="OO891" s="40"/>
      <c r="OQ891" s="40"/>
      <c r="OS891" s="40"/>
      <c r="OU891" s="40"/>
      <c r="OW891" s="40"/>
      <c r="OY891" s="40"/>
      <c r="PA891" s="40"/>
      <c r="PC891" s="40"/>
      <c r="PE891" s="40"/>
      <c r="PG891" s="40"/>
      <c r="PI891" s="40"/>
      <c r="PK891" s="40"/>
      <c r="PM891" s="40"/>
      <c r="PO891" s="40"/>
      <c r="PQ891" s="40"/>
      <c r="PS891" s="40"/>
      <c r="PU891" s="40"/>
      <c r="PW891" s="40"/>
      <c r="PY891" s="40"/>
      <c r="QA891" s="40"/>
      <c r="QC891" s="40"/>
      <c r="QE891" s="40"/>
      <c r="QG891" s="40"/>
      <c r="QI891" s="40"/>
      <c r="QK891" s="40"/>
      <c r="QM891" s="40"/>
      <c r="QO891" s="40"/>
      <c r="QQ891" s="40"/>
      <c r="QS891" s="40"/>
      <c r="QU891" s="40"/>
      <c r="QW891" s="40"/>
      <c r="QY891" s="40"/>
      <c r="RA891" s="40"/>
      <c r="RC891" s="40"/>
      <c r="RE891" s="40"/>
      <c r="RG891" s="40"/>
      <c r="RI891" s="40"/>
      <c r="RK891" s="40"/>
      <c r="RM891" s="40"/>
      <c r="RO891" s="40"/>
      <c r="RQ891" s="40"/>
      <c r="RS891" s="40"/>
      <c r="RU891" s="40"/>
      <c r="RW891" s="40"/>
      <c r="RY891" s="40"/>
      <c r="SA891" s="40"/>
      <c r="SC891" s="40"/>
      <c r="SE891" s="40"/>
      <c r="SG891" s="40"/>
      <c r="SI891" s="40"/>
      <c r="SK891" s="40"/>
      <c r="SM891" s="40"/>
      <c r="SO891" s="40"/>
      <c r="SQ891" s="40"/>
      <c r="SS891" s="40"/>
      <c r="SU891" s="40"/>
      <c r="SW891" s="40"/>
      <c r="SY891" s="40"/>
      <c r="TA891" s="40"/>
      <c r="TC891" s="40"/>
      <c r="TE891" s="40"/>
      <c r="TG891" s="40"/>
      <c r="TI891" s="40"/>
      <c r="TK891" s="40"/>
      <c r="TM891" s="40"/>
      <c r="TO891" s="40"/>
      <c r="TQ891" s="40"/>
      <c r="TS891" s="40"/>
      <c r="TU891" s="40"/>
      <c r="TW891" s="40"/>
      <c r="TY891" s="40"/>
      <c r="UA891" s="40"/>
      <c r="UC891" s="40"/>
      <c r="UE891" s="40"/>
      <c r="UG891" s="40"/>
      <c r="UI891" s="40"/>
      <c r="UK891" s="40"/>
      <c r="UM891" s="40"/>
      <c r="UO891" s="40"/>
      <c r="UQ891" s="40"/>
      <c r="US891" s="40"/>
      <c r="UU891" s="40"/>
      <c r="UW891" s="40"/>
      <c r="UY891" s="40"/>
      <c r="VA891" s="40"/>
      <c r="VC891" s="40"/>
      <c r="VE891" s="40"/>
      <c r="VG891" s="40"/>
      <c r="VI891" s="40"/>
      <c r="VK891" s="40"/>
      <c r="VM891" s="40"/>
      <c r="VO891" s="40"/>
      <c r="VQ891" s="40"/>
      <c r="VS891" s="40"/>
      <c r="VU891" s="40"/>
      <c r="VW891" s="40"/>
      <c r="VY891" s="40"/>
      <c r="WA891" s="40"/>
      <c r="WC891" s="40"/>
      <c r="WE891" s="40"/>
      <c r="WG891" s="40"/>
      <c r="WI891" s="40"/>
      <c r="WK891" s="40"/>
      <c r="WM891" s="40"/>
      <c r="WO891" s="40"/>
      <c r="WQ891" s="40"/>
      <c r="WS891" s="40"/>
      <c r="WU891" s="40"/>
      <c r="WW891" s="40"/>
      <c r="WY891" s="40"/>
      <c r="XA891" s="40"/>
      <c r="XC891" s="40"/>
      <c r="XE891" s="40"/>
      <c r="XG891" s="40"/>
      <c r="XI891" s="40"/>
      <c r="XK891" s="40"/>
      <c r="XM891" s="40"/>
      <c r="XO891" s="40"/>
      <c r="XQ891" s="40"/>
      <c r="XS891" s="40"/>
      <c r="XU891" s="40"/>
      <c r="XW891" s="40"/>
      <c r="XY891" s="40"/>
      <c r="YA891" s="40"/>
      <c r="YC891" s="40"/>
      <c r="YE891" s="40"/>
      <c r="YG891" s="40"/>
      <c r="YI891" s="40"/>
      <c r="YK891" s="40"/>
      <c r="YM891" s="40"/>
      <c r="YO891" s="40"/>
      <c r="YQ891" s="40"/>
      <c r="YS891" s="40"/>
      <c r="YU891" s="40"/>
      <c r="YW891" s="40"/>
      <c r="YY891" s="40"/>
      <c r="ZA891" s="40"/>
      <c r="ZC891" s="40"/>
      <c r="ZE891" s="40"/>
      <c r="ZG891" s="40"/>
      <c r="ZI891" s="40"/>
      <c r="ZK891" s="40"/>
      <c r="ZM891" s="40"/>
      <c r="ZO891" s="40"/>
      <c r="ZQ891" s="40"/>
      <c r="ZS891" s="40"/>
      <c r="ZU891" s="40"/>
      <c r="ZW891" s="40"/>
      <c r="ZY891" s="40"/>
      <c r="AAA891" s="40"/>
      <c r="AAC891" s="40"/>
      <c r="AAE891" s="40"/>
      <c r="AAG891" s="40"/>
      <c r="AAI891" s="40"/>
      <c r="AAK891" s="40"/>
      <c r="AAM891" s="40"/>
      <c r="AAO891" s="40"/>
      <c r="AAQ891" s="40"/>
      <c r="AAS891" s="40"/>
      <c r="AAU891" s="40"/>
      <c r="AAW891" s="40"/>
      <c r="AAY891" s="40"/>
      <c r="ABA891" s="40"/>
      <c r="ABC891" s="40"/>
      <c r="ABE891" s="40"/>
      <c r="ABG891" s="40"/>
      <c r="ABI891" s="40"/>
      <c r="ABK891" s="40"/>
      <c r="ABM891" s="40"/>
      <c r="ABO891" s="40"/>
      <c r="ABQ891" s="40"/>
      <c r="ABS891" s="40"/>
      <c r="ABU891" s="40"/>
      <c r="ABW891" s="40"/>
      <c r="ABY891" s="40"/>
      <c r="ACA891" s="40"/>
      <c r="ACC891" s="40"/>
      <c r="ACE891" s="40"/>
      <c r="ACG891" s="40"/>
      <c r="ACI891" s="40"/>
      <c r="ACK891" s="40"/>
      <c r="ACM891" s="40"/>
      <c r="ACO891" s="40"/>
      <c r="ACQ891" s="40"/>
      <c r="ACS891" s="40"/>
      <c r="ACU891" s="40"/>
      <c r="ACW891" s="40"/>
      <c r="ACY891" s="40"/>
      <c r="ADA891" s="40"/>
      <c r="ADC891" s="40"/>
      <c r="ADE891" s="40"/>
      <c r="ADG891" s="40"/>
      <c r="ADI891" s="40"/>
      <c r="ADK891" s="40"/>
      <c r="ADM891" s="40"/>
      <c r="ADO891" s="40"/>
      <c r="ADQ891" s="40"/>
      <c r="ADS891" s="40"/>
      <c r="ADU891" s="40"/>
      <c r="ADW891" s="40"/>
      <c r="ADY891" s="40"/>
      <c r="AEA891" s="40"/>
      <c r="AEC891" s="40"/>
      <c r="AEE891" s="40"/>
      <c r="AEG891" s="40"/>
      <c r="AEI891" s="40"/>
      <c r="AEK891" s="40"/>
      <c r="AEM891" s="40"/>
      <c r="AEO891" s="40"/>
      <c r="AEQ891" s="40"/>
      <c r="AES891" s="40"/>
      <c r="AEU891" s="40"/>
      <c r="AEW891" s="40"/>
      <c r="AEY891" s="40"/>
      <c r="AFA891" s="40"/>
      <c r="AFC891" s="40"/>
      <c r="AFE891" s="40"/>
      <c r="AFG891" s="40"/>
      <c r="AFI891" s="40"/>
      <c r="AFK891" s="40"/>
      <c r="AFM891" s="40"/>
      <c r="AFO891" s="40"/>
      <c r="AFQ891" s="40"/>
      <c r="AFS891" s="40"/>
      <c r="AFU891" s="40"/>
      <c r="AFW891" s="40"/>
      <c r="AFY891" s="40"/>
      <c r="AGA891" s="40"/>
      <c r="AGC891" s="40"/>
      <c r="AGE891" s="40"/>
      <c r="AGG891" s="40"/>
      <c r="AGI891" s="40"/>
      <c r="AGK891" s="40"/>
      <c r="AGM891" s="40"/>
      <c r="AGO891" s="40"/>
      <c r="AGQ891" s="40"/>
      <c r="AGS891" s="40"/>
      <c r="AGU891" s="40"/>
      <c r="AGW891" s="40"/>
      <c r="AGY891" s="40"/>
      <c r="AHA891" s="40"/>
      <c r="AHC891" s="40"/>
      <c r="AHE891" s="40"/>
      <c r="AHG891" s="40"/>
      <c r="AHI891" s="40"/>
      <c r="AHK891" s="40"/>
      <c r="AHM891" s="40"/>
      <c r="AHO891" s="40"/>
      <c r="AHQ891" s="40"/>
      <c r="AHS891" s="40"/>
      <c r="AHU891" s="40"/>
      <c r="AHW891" s="40"/>
      <c r="AHY891" s="40"/>
      <c r="AIA891" s="40"/>
      <c r="AIC891" s="40"/>
      <c r="AIE891" s="40"/>
      <c r="AIG891" s="40"/>
      <c r="AII891" s="40"/>
      <c r="AIK891" s="40"/>
      <c r="AIM891" s="40"/>
      <c r="AIO891" s="40"/>
      <c r="AIQ891" s="40"/>
      <c r="AIS891" s="40"/>
      <c r="AIU891" s="40"/>
      <c r="AIW891" s="40"/>
      <c r="AIY891" s="40"/>
      <c r="AJA891" s="40"/>
      <c r="AJC891" s="40"/>
      <c r="AJE891" s="40"/>
      <c r="AJG891" s="40"/>
      <c r="AJI891" s="40"/>
      <c r="AJK891" s="40"/>
      <c r="AJM891" s="40"/>
      <c r="AJO891" s="40"/>
      <c r="AJQ891" s="40"/>
      <c r="AJS891" s="40"/>
      <c r="AJU891" s="40"/>
      <c r="AJW891" s="40"/>
      <c r="AJY891" s="40"/>
      <c r="AKA891" s="40"/>
      <c r="AKC891" s="40"/>
      <c r="AKE891" s="40"/>
      <c r="AKG891" s="40"/>
      <c r="AKI891" s="40"/>
      <c r="AKK891" s="40"/>
      <c r="AKM891" s="40"/>
      <c r="AKO891" s="40"/>
      <c r="AKQ891" s="40"/>
      <c r="AKS891" s="40"/>
      <c r="AKU891" s="40"/>
      <c r="AKW891" s="40"/>
      <c r="AKY891" s="40"/>
      <c r="ALA891" s="40"/>
      <c r="ALC891" s="40"/>
      <c r="ALE891" s="40"/>
      <c r="ALG891" s="40"/>
      <c r="ALI891" s="40"/>
      <c r="ALK891" s="40"/>
      <c r="ALM891" s="40"/>
      <c r="ALO891" s="40"/>
      <c r="ALQ891" s="40"/>
      <c r="ALS891" s="40"/>
      <c r="ALU891" s="40"/>
      <c r="ALW891" s="40"/>
      <c r="ALY891" s="40"/>
      <c r="AMA891" s="40"/>
      <c r="AMC891" s="40"/>
      <c r="AME891" s="40"/>
      <c r="AMG891" s="40"/>
      <c r="AMI891" s="40"/>
      <c r="AMK891" s="40"/>
      <c r="AMM891" s="40"/>
      <c r="AMO891" s="40"/>
      <c r="AMQ891" s="40"/>
      <c r="AMS891" s="40"/>
      <c r="AMU891" s="40"/>
      <c r="AMW891" s="40"/>
      <c r="AMY891" s="40"/>
      <c r="ANA891" s="40"/>
      <c r="ANC891" s="40"/>
      <c r="ANE891" s="40"/>
      <c r="ANG891" s="40"/>
      <c r="ANI891" s="40"/>
      <c r="ANK891" s="40"/>
      <c r="ANM891" s="40"/>
      <c r="ANO891" s="40"/>
      <c r="ANQ891" s="40"/>
      <c r="ANS891" s="40"/>
      <c r="ANU891" s="40"/>
      <c r="ANW891" s="40"/>
      <c r="ANY891" s="40"/>
      <c r="AOA891" s="40"/>
      <c r="AOC891" s="40"/>
      <c r="AOE891" s="40"/>
      <c r="AOG891" s="40"/>
      <c r="AOI891" s="40"/>
      <c r="AOK891" s="40"/>
      <c r="AOM891" s="40"/>
      <c r="AOO891" s="40"/>
      <c r="AOQ891" s="40"/>
      <c r="AOS891" s="40"/>
      <c r="AOU891" s="40"/>
      <c r="AOW891" s="40"/>
      <c r="AOY891" s="40"/>
      <c r="APA891" s="40"/>
      <c r="APC891" s="40"/>
      <c r="APE891" s="40"/>
      <c r="APG891" s="40"/>
      <c r="API891" s="40"/>
      <c r="APK891" s="40"/>
      <c r="APM891" s="40"/>
      <c r="APO891" s="40"/>
      <c r="APQ891" s="40"/>
      <c r="APS891" s="40"/>
      <c r="APU891" s="40"/>
      <c r="APW891" s="40"/>
      <c r="APY891" s="40"/>
      <c r="AQA891" s="40"/>
      <c r="AQC891" s="40"/>
      <c r="AQE891" s="40"/>
      <c r="AQG891" s="40"/>
      <c r="AQI891" s="40"/>
      <c r="AQK891" s="40"/>
      <c r="AQM891" s="40"/>
      <c r="AQO891" s="40"/>
      <c r="AQQ891" s="40"/>
      <c r="AQS891" s="40"/>
      <c r="AQU891" s="40"/>
      <c r="AQW891" s="40"/>
      <c r="AQY891" s="40"/>
      <c r="ARA891" s="40"/>
      <c r="ARC891" s="40"/>
      <c r="ARE891" s="40"/>
      <c r="ARG891" s="40"/>
      <c r="ARI891" s="40"/>
      <c r="ARK891" s="40"/>
      <c r="ARM891" s="40"/>
      <c r="ARO891" s="40"/>
      <c r="ARQ891" s="40"/>
      <c r="ARS891" s="40"/>
      <c r="ARU891" s="40"/>
      <c r="ARW891" s="40"/>
      <c r="ARY891" s="40"/>
      <c r="ASA891" s="40"/>
      <c r="ASC891" s="40"/>
      <c r="ASE891" s="40"/>
      <c r="ASG891" s="40"/>
      <c r="ASI891" s="40"/>
      <c r="ASK891" s="40"/>
      <c r="ASM891" s="40"/>
      <c r="ASO891" s="40"/>
      <c r="ASQ891" s="40"/>
      <c r="ASS891" s="40"/>
      <c r="ASU891" s="40"/>
      <c r="ASW891" s="40"/>
      <c r="ASY891" s="40"/>
      <c r="ATA891" s="40"/>
      <c r="ATC891" s="40"/>
      <c r="ATE891" s="40"/>
      <c r="ATG891" s="40"/>
      <c r="ATI891" s="40"/>
      <c r="ATK891" s="40"/>
      <c r="ATM891" s="40"/>
      <c r="ATO891" s="40"/>
      <c r="ATQ891" s="40"/>
      <c r="ATS891" s="40"/>
      <c r="ATU891" s="40"/>
      <c r="ATW891" s="40"/>
      <c r="ATY891" s="40"/>
      <c r="AUA891" s="40"/>
      <c r="AUC891" s="40"/>
      <c r="AUE891" s="40"/>
      <c r="AUG891" s="40"/>
      <c r="AUI891" s="40"/>
      <c r="AUK891" s="40"/>
      <c r="AUM891" s="40"/>
      <c r="AUO891" s="40"/>
      <c r="AUQ891" s="40"/>
      <c r="AUS891" s="40"/>
      <c r="AUU891" s="40"/>
      <c r="AUW891" s="40"/>
      <c r="AUY891" s="40"/>
      <c r="AVA891" s="40"/>
      <c r="AVC891" s="40"/>
      <c r="AVE891" s="40"/>
      <c r="AVG891" s="40"/>
      <c r="AVI891" s="40"/>
      <c r="AVK891" s="40"/>
      <c r="AVM891" s="40"/>
      <c r="AVO891" s="40"/>
      <c r="AVQ891" s="40"/>
      <c r="AVS891" s="40"/>
      <c r="AVU891" s="40"/>
      <c r="AVW891" s="40"/>
      <c r="AVY891" s="40"/>
      <c r="AWA891" s="40"/>
      <c r="AWC891" s="40"/>
      <c r="AWE891" s="40"/>
      <c r="AWG891" s="40"/>
      <c r="AWI891" s="40"/>
      <c r="AWK891" s="40"/>
      <c r="AWM891" s="40"/>
      <c r="AWO891" s="40"/>
      <c r="AWQ891" s="40"/>
      <c r="AWS891" s="40"/>
      <c r="AWU891" s="40"/>
      <c r="AWW891" s="40"/>
      <c r="AWY891" s="40"/>
      <c r="AXA891" s="40"/>
      <c r="AXC891" s="40"/>
      <c r="AXE891" s="40"/>
      <c r="AXG891" s="40"/>
      <c r="AXI891" s="40"/>
      <c r="AXK891" s="40"/>
      <c r="AXM891" s="40"/>
      <c r="AXO891" s="40"/>
      <c r="AXQ891" s="40"/>
      <c r="AXS891" s="40"/>
      <c r="AXU891" s="40"/>
      <c r="AXW891" s="40"/>
      <c r="AXY891" s="40"/>
      <c r="AYA891" s="40"/>
      <c r="AYC891" s="40"/>
      <c r="AYE891" s="40"/>
      <c r="AYG891" s="40"/>
      <c r="AYI891" s="40"/>
      <c r="AYK891" s="40"/>
      <c r="AYM891" s="40"/>
      <c r="AYO891" s="40"/>
      <c r="AYQ891" s="40"/>
      <c r="AYS891" s="40"/>
      <c r="AYU891" s="40"/>
      <c r="AYW891" s="40"/>
      <c r="AYY891" s="40"/>
      <c r="AZA891" s="40"/>
      <c r="AZC891" s="40"/>
      <c r="AZE891" s="40"/>
      <c r="AZG891" s="40"/>
      <c r="AZI891" s="40"/>
      <c r="AZK891" s="40"/>
      <c r="AZM891" s="40"/>
      <c r="AZO891" s="40"/>
      <c r="AZQ891" s="40"/>
      <c r="AZS891" s="40"/>
      <c r="AZU891" s="40"/>
      <c r="AZW891" s="40"/>
      <c r="AZY891" s="40"/>
      <c r="BAA891" s="40"/>
      <c r="BAC891" s="40"/>
      <c r="BAE891" s="40"/>
      <c r="BAG891" s="40"/>
      <c r="BAI891" s="40"/>
      <c r="BAK891" s="40"/>
      <c r="BAM891" s="40"/>
      <c r="BAO891" s="40"/>
      <c r="BAQ891" s="40"/>
      <c r="BAS891" s="40"/>
      <c r="BAU891" s="40"/>
      <c r="BAW891" s="40"/>
      <c r="BAY891" s="40"/>
      <c r="BBA891" s="40"/>
      <c r="BBC891" s="40"/>
      <c r="BBE891" s="40"/>
      <c r="BBG891" s="40"/>
      <c r="BBI891" s="40"/>
      <c r="BBK891" s="40"/>
      <c r="BBM891" s="40"/>
      <c r="BBO891" s="40"/>
      <c r="BBQ891" s="40"/>
      <c r="BBS891" s="40"/>
      <c r="BBU891" s="40"/>
      <c r="BBW891" s="40"/>
      <c r="BBY891" s="40"/>
      <c r="BCA891" s="40"/>
      <c r="BCC891" s="40"/>
      <c r="BCE891" s="40"/>
      <c r="BCG891" s="40"/>
      <c r="BCI891" s="40"/>
      <c r="BCK891" s="40"/>
      <c r="BCM891" s="40"/>
      <c r="BCO891" s="40"/>
      <c r="BCQ891" s="40"/>
      <c r="BCS891" s="40"/>
      <c r="BCU891" s="40"/>
      <c r="BCW891" s="40"/>
      <c r="BCY891" s="40"/>
      <c r="BDA891" s="40"/>
      <c r="BDC891" s="40"/>
      <c r="BDE891" s="40"/>
      <c r="BDG891" s="40"/>
      <c r="BDI891" s="40"/>
      <c r="BDK891" s="40"/>
      <c r="BDM891" s="40"/>
      <c r="BDO891" s="40"/>
      <c r="BDQ891" s="40"/>
      <c r="BDS891" s="40"/>
      <c r="BDU891" s="40"/>
      <c r="BDW891" s="40"/>
      <c r="BDY891" s="40"/>
      <c r="BEA891" s="40"/>
      <c r="BEC891" s="40"/>
      <c r="BEE891" s="40"/>
      <c r="BEG891" s="40"/>
      <c r="BEI891" s="40"/>
      <c r="BEK891" s="40"/>
      <c r="BEM891" s="40"/>
      <c r="BEO891" s="40"/>
      <c r="BEQ891" s="40"/>
      <c r="BES891" s="40"/>
      <c r="BEU891" s="40"/>
      <c r="BEW891" s="40"/>
      <c r="BEY891" s="40"/>
      <c r="BFA891" s="40"/>
      <c r="BFC891" s="40"/>
      <c r="BFE891" s="40"/>
      <c r="BFG891" s="40"/>
      <c r="BFI891" s="40"/>
      <c r="BFK891" s="40"/>
      <c r="BFM891" s="40"/>
      <c r="BFO891" s="40"/>
      <c r="BFQ891" s="40"/>
      <c r="BFS891" s="40"/>
      <c r="BFU891" s="40"/>
      <c r="BFW891" s="40"/>
      <c r="BFY891" s="40"/>
      <c r="BGA891" s="40"/>
      <c r="BGC891" s="40"/>
      <c r="BGE891" s="40"/>
      <c r="BGG891" s="40"/>
      <c r="BGI891" s="40"/>
      <c r="BGK891" s="40"/>
      <c r="BGM891" s="40"/>
      <c r="BGO891" s="40"/>
      <c r="BGQ891" s="40"/>
      <c r="BGS891" s="40"/>
      <c r="BGU891" s="40"/>
      <c r="BGW891" s="40"/>
      <c r="BGY891" s="40"/>
      <c r="BHA891" s="40"/>
      <c r="BHC891" s="40"/>
      <c r="BHE891" s="40"/>
      <c r="BHG891" s="40"/>
      <c r="BHI891" s="40"/>
      <c r="BHK891" s="40"/>
      <c r="BHM891" s="40"/>
      <c r="BHO891" s="40"/>
      <c r="BHQ891" s="40"/>
      <c r="BHS891" s="40"/>
      <c r="BHU891" s="40"/>
      <c r="BHW891" s="40"/>
      <c r="BHY891" s="40"/>
      <c r="BIA891" s="40"/>
      <c r="BIC891" s="40"/>
      <c r="BIE891" s="40"/>
      <c r="BIG891" s="40"/>
      <c r="BII891" s="40"/>
      <c r="BIK891" s="40"/>
      <c r="BIM891" s="40"/>
      <c r="BIO891" s="40"/>
      <c r="BIQ891" s="40"/>
      <c r="BIS891" s="40"/>
      <c r="BIU891" s="40"/>
      <c r="BIW891" s="40"/>
      <c r="BIY891" s="40"/>
      <c r="BJA891" s="40"/>
      <c r="BJC891" s="40"/>
      <c r="BJE891" s="40"/>
      <c r="BJG891" s="40"/>
      <c r="BJI891" s="40"/>
      <c r="BJK891" s="40"/>
      <c r="BJM891" s="40"/>
      <c r="BJO891" s="40"/>
      <c r="BJQ891" s="40"/>
      <c r="BJS891" s="40"/>
      <c r="BJU891" s="40"/>
      <c r="BJW891" s="40"/>
      <c r="BJY891" s="40"/>
      <c r="BKA891" s="40"/>
      <c r="BKC891" s="40"/>
      <c r="BKE891" s="40"/>
      <c r="BKG891" s="40"/>
      <c r="BKI891" s="40"/>
      <c r="BKK891" s="40"/>
      <c r="BKM891" s="40"/>
      <c r="BKO891" s="40"/>
      <c r="BKQ891" s="40"/>
      <c r="BKS891" s="40"/>
      <c r="BKU891" s="40"/>
      <c r="BKW891" s="40"/>
      <c r="BKY891" s="40"/>
      <c r="BLA891" s="40"/>
      <c r="BLC891" s="40"/>
      <c r="BLE891" s="40"/>
      <c r="BLG891" s="40"/>
      <c r="BLI891" s="40"/>
      <c r="BLK891" s="40"/>
      <c r="BLM891" s="40"/>
      <c r="BLO891" s="40"/>
      <c r="BLQ891" s="40"/>
      <c r="BLS891" s="40"/>
      <c r="BLU891" s="40"/>
      <c r="BLW891" s="40"/>
      <c r="BLY891" s="40"/>
      <c r="BMA891" s="40"/>
      <c r="BMC891" s="40"/>
      <c r="BME891" s="40"/>
      <c r="BMG891" s="40"/>
      <c r="BMI891" s="40"/>
      <c r="BMK891" s="40"/>
      <c r="BMM891" s="40"/>
      <c r="BMO891" s="40"/>
      <c r="BMQ891" s="40"/>
      <c r="BMS891" s="40"/>
      <c r="BMU891" s="40"/>
      <c r="BMW891" s="40"/>
      <c r="BMY891" s="40"/>
      <c r="BNA891" s="40"/>
      <c r="BNC891" s="40"/>
      <c r="BNE891" s="40"/>
      <c r="BNG891" s="40"/>
      <c r="BNI891" s="40"/>
      <c r="BNK891" s="40"/>
      <c r="BNM891" s="40"/>
      <c r="BNO891" s="40"/>
      <c r="BNQ891" s="40"/>
      <c r="BNS891" s="40"/>
      <c r="BNU891" s="40"/>
      <c r="BNW891" s="40"/>
      <c r="BNY891" s="40"/>
      <c r="BOA891" s="40"/>
      <c r="BOC891" s="40"/>
      <c r="BOE891" s="40"/>
      <c r="BOG891" s="40"/>
      <c r="BOI891" s="40"/>
      <c r="BOK891" s="40"/>
      <c r="BOM891" s="40"/>
      <c r="BOO891" s="40"/>
      <c r="BOQ891" s="40"/>
      <c r="BOS891" s="40"/>
      <c r="BOU891" s="40"/>
      <c r="BOW891" s="40"/>
      <c r="BOY891" s="40"/>
      <c r="BPA891" s="40"/>
      <c r="BPC891" s="40"/>
      <c r="BPE891" s="40"/>
      <c r="BPG891" s="40"/>
      <c r="BPI891" s="40"/>
      <c r="BPK891" s="40"/>
      <c r="BPM891" s="40"/>
      <c r="BPO891" s="40"/>
      <c r="BPQ891" s="40"/>
      <c r="BPS891" s="40"/>
      <c r="BPU891" s="40"/>
      <c r="BPW891" s="40"/>
      <c r="BPY891" s="40"/>
      <c r="BQA891" s="40"/>
      <c r="BQC891" s="40"/>
      <c r="BQE891" s="40"/>
      <c r="BQG891" s="40"/>
      <c r="BQI891" s="40"/>
      <c r="BQK891" s="40"/>
      <c r="BQM891" s="40"/>
      <c r="BQO891" s="40"/>
      <c r="BQQ891" s="40"/>
      <c r="BQS891" s="40"/>
      <c r="BQU891" s="40"/>
      <c r="BQW891" s="40"/>
      <c r="BQY891" s="40"/>
      <c r="BRA891" s="40"/>
      <c r="BRC891" s="40"/>
      <c r="BRE891" s="40"/>
      <c r="BRG891" s="40"/>
      <c r="BRI891" s="40"/>
      <c r="BRK891" s="40"/>
      <c r="BRM891" s="40"/>
      <c r="BRO891" s="40"/>
      <c r="BRQ891" s="40"/>
      <c r="BRS891" s="40"/>
      <c r="BRU891" s="40"/>
      <c r="BRW891" s="40"/>
      <c r="BRY891" s="40"/>
      <c r="BSA891" s="40"/>
      <c r="BSC891" s="40"/>
      <c r="BSE891" s="40"/>
      <c r="BSG891" s="40"/>
      <c r="BSI891" s="40"/>
      <c r="BSK891" s="40"/>
      <c r="BSM891" s="40"/>
      <c r="BSO891" s="40"/>
      <c r="BSQ891" s="40"/>
      <c r="BSS891" s="40"/>
      <c r="BSU891" s="40"/>
      <c r="BSW891" s="40"/>
      <c r="BSY891" s="40"/>
      <c r="BTA891" s="40"/>
      <c r="BTC891" s="40"/>
      <c r="BTE891" s="40"/>
      <c r="BTG891" s="40"/>
      <c r="BTI891" s="40"/>
      <c r="BTK891" s="40"/>
      <c r="BTM891" s="40"/>
      <c r="BTO891" s="40"/>
      <c r="BTQ891" s="40"/>
      <c r="BTS891" s="40"/>
      <c r="BTU891" s="40"/>
      <c r="BTW891" s="40"/>
      <c r="BTY891" s="40"/>
      <c r="BUA891" s="40"/>
      <c r="BUC891" s="40"/>
      <c r="BUE891" s="40"/>
      <c r="BUG891" s="40"/>
      <c r="BUI891" s="40"/>
      <c r="BUK891" s="40"/>
      <c r="BUM891" s="40"/>
      <c r="BUO891" s="40"/>
      <c r="BUQ891" s="40"/>
      <c r="BUS891" s="40"/>
      <c r="BUU891" s="40"/>
      <c r="BUW891" s="40"/>
      <c r="BUY891" s="40"/>
      <c r="BVA891" s="40"/>
      <c r="BVC891" s="40"/>
      <c r="BVE891" s="40"/>
      <c r="BVG891" s="40"/>
      <c r="BVI891" s="40"/>
      <c r="BVK891" s="40"/>
      <c r="BVM891" s="40"/>
      <c r="BVO891" s="40"/>
      <c r="BVQ891" s="40"/>
      <c r="BVS891" s="40"/>
      <c r="BVU891" s="40"/>
      <c r="BVW891" s="40"/>
      <c r="BVY891" s="40"/>
      <c r="BWA891" s="40"/>
      <c r="BWC891" s="40"/>
      <c r="BWE891" s="40"/>
      <c r="BWG891" s="40"/>
      <c r="BWI891" s="40"/>
      <c r="BWK891" s="40"/>
      <c r="BWM891" s="40"/>
      <c r="BWO891" s="40"/>
      <c r="BWQ891" s="40"/>
      <c r="BWS891" s="40"/>
      <c r="BWU891" s="40"/>
      <c r="BWW891" s="40"/>
      <c r="BWY891" s="40"/>
      <c r="BXA891" s="40"/>
      <c r="BXC891" s="40"/>
      <c r="BXE891" s="40"/>
      <c r="BXG891" s="40"/>
      <c r="BXI891" s="40"/>
      <c r="BXK891" s="40"/>
      <c r="BXM891" s="40"/>
      <c r="BXO891" s="40"/>
      <c r="BXQ891" s="40"/>
      <c r="BXS891" s="40"/>
      <c r="BXU891" s="40"/>
      <c r="BXW891" s="40"/>
      <c r="BXY891" s="40"/>
      <c r="BYA891" s="40"/>
      <c r="BYC891" s="40"/>
      <c r="BYE891" s="40"/>
      <c r="BYG891" s="40"/>
      <c r="BYI891" s="40"/>
      <c r="BYK891" s="40"/>
      <c r="BYM891" s="40"/>
      <c r="BYO891" s="40"/>
      <c r="BYQ891" s="40"/>
      <c r="BYS891" s="40"/>
      <c r="BYU891" s="40"/>
      <c r="BYW891" s="40"/>
      <c r="BYY891" s="40"/>
      <c r="BZA891" s="40"/>
      <c r="BZC891" s="40"/>
      <c r="BZE891" s="40"/>
      <c r="BZG891" s="40"/>
      <c r="BZI891" s="40"/>
      <c r="BZK891" s="40"/>
      <c r="BZM891" s="40"/>
      <c r="BZO891" s="40"/>
      <c r="BZQ891" s="40"/>
      <c r="BZS891" s="40"/>
      <c r="BZU891" s="40"/>
      <c r="BZW891" s="40"/>
      <c r="BZY891" s="40"/>
      <c r="CAA891" s="40"/>
      <c r="CAC891" s="40"/>
      <c r="CAE891" s="40"/>
      <c r="CAG891" s="40"/>
      <c r="CAI891" s="40"/>
      <c r="CAK891" s="40"/>
      <c r="CAM891" s="40"/>
      <c r="CAO891" s="40"/>
      <c r="CAQ891" s="40"/>
      <c r="CAS891" s="40"/>
      <c r="CAU891" s="40"/>
      <c r="CAW891" s="40"/>
      <c r="CAY891" s="40"/>
      <c r="CBA891" s="40"/>
      <c r="CBC891" s="40"/>
      <c r="CBE891" s="40"/>
      <c r="CBG891" s="40"/>
      <c r="CBI891" s="40"/>
      <c r="CBK891" s="40"/>
      <c r="CBM891" s="40"/>
      <c r="CBO891" s="40"/>
      <c r="CBQ891" s="40"/>
      <c r="CBS891" s="40"/>
      <c r="CBU891" s="40"/>
      <c r="CBW891" s="40"/>
      <c r="CBY891" s="40"/>
      <c r="CCA891" s="40"/>
      <c r="CCC891" s="40"/>
      <c r="CCE891" s="40"/>
      <c r="CCG891" s="40"/>
      <c r="CCI891" s="40"/>
      <c r="CCK891" s="40"/>
      <c r="CCM891" s="40"/>
      <c r="CCO891" s="40"/>
      <c r="CCQ891" s="40"/>
      <c r="CCS891" s="40"/>
      <c r="CCU891" s="40"/>
      <c r="CCW891" s="40"/>
      <c r="CCY891" s="40"/>
      <c r="CDA891" s="40"/>
      <c r="CDC891" s="40"/>
      <c r="CDE891" s="40"/>
      <c r="CDG891" s="40"/>
      <c r="CDI891" s="40"/>
      <c r="CDK891" s="40"/>
      <c r="CDM891" s="40"/>
      <c r="CDO891" s="40"/>
      <c r="CDQ891" s="40"/>
      <c r="CDS891" s="40"/>
      <c r="CDU891" s="40"/>
      <c r="CDW891" s="40"/>
      <c r="CDY891" s="40"/>
      <c r="CEA891" s="40"/>
      <c r="CEC891" s="40"/>
      <c r="CEE891" s="40"/>
      <c r="CEG891" s="40"/>
      <c r="CEI891" s="40"/>
      <c r="CEK891" s="40"/>
      <c r="CEM891" s="40"/>
      <c r="CEO891" s="40"/>
      <c r="CEQ891" s="40"/>
      <c r="CES891" s="40"/>
      <c r="CEU891" s="40"/>
      <c r="CEW891" s="40"/>
      <c r="CEY891" s="40"/>
      <c r="CFA891" s="40"/>
      <c r="CFC891" s="40"/>
      <c r="CFE891" s="40"/>
      <c r="CFG891" s="40"/>
      <c r="CFI891" s="40"/>
      <c r="CFK891" s="40"/>
      <c r="CFM891" s="40"/>
      <c r="CFO891" s="40"/>
      <c r="CFQ891" s="40"/>
      <c r="CFS891" s="40"/>
      <c r="CFU891" s="40"/>
      <c r="CFW891" s="40"/>
      <c r="CFY891" s="40"/>
      <c r="CGA891" s="40"/>
      <c r="CGC891" s="40"/>
      <c r="CGE891" s="40"/>
      <c r="CGG891" s="40"/>
      <c r="CGI891" s="40"/>
      <c r="CGK891" s="40"/>
      <c r="CGM891" s="40"/>
      <c r="CGO891" s="40"/>
      <c r="CGQ891" s="40"/>
      <c r="CGS891" s="40"/>
      <c r="CGU891" s="40"/>
      <c r="CGW891" s="40"/>
      <c r="CGY891" s="40"/>
      <c r="CHA891" s="40"/>
      <c r="CHC891" s="40"/>
      <c r="CHE891" s="40"/>
      <c r="CHG891" s="40"/>
      <c r="CHI891" s="40"/>
      <c r="CHK891" s="40"/>
      <c r="CHM891" s="40"/>
      <c r="CHO891" s="40"/>
      <c r="CHQ891" s="40"/>
      <c r="CHS891" s="40"/>
      <c r="CHU891" s="40"/>
      <c r="CHW891" s="40"/>
      <c r="CHY891" s="40"/>
      <c r="CIA891" s="40"/>
      <c r="CIC891" s="40"/>
      <c r="CIE891" s="40"/>
      <c r="CIG891" s="40"/>
      <c r="CII891" s="40"/>
      <c r="CIK891" s="40"/>
      <c r="CIM891" s="40"/>
      <c r="CIO891" s="40"/>
      <c r="CIQ891" s="40"/>
      <c r="CIS891" s="40"/>
      <c r="CIU891" s="40"/>
      <c r="CIW891" s="40"/>
      <c r="CIY891" s="40"/>
      <c r="CJA891" s="40"/>
      <c r="CJC891" s="40"/>
      <c r="CJE891" s="40"/>
      <c r="CJG891" s="40"/>
      <c r="CJI891" s="40"/>
      <c r="CJK891" s="40"/>
      <c r="CJM891" s="40"/>
      <c r="CJO891" s="40"/>
      <c r="CJQ891" s="40"/>
      <c r="CJS891" s="40"/>
      <c r="CJU891" s="40"/>
      <c r="CJW891" s="40"/>
      <c r="CJY891" s="40"/>
      <c r="CKA891" s="40"/>
      <c r="CKC891" s="40"/>
      <c r="CKE891" s="40"/>
      <c r="CKG891" s="40"/>
      <c r="CKI891" s="40"/>
      <c r="CKK891" s="40"/>
      <c r="CKM891" s="40"/>
      <c r="CKO891" s="40"/>
      <c r="CKQ891" s="40"/>
      <c r="CKS891" s="40"/>
      <c r="CKU891" s="40"/>
      <c r="CKW891" s="40"/>
      <c r="CKY891" s="40"/>
      <c r="CLA891" s="40"/>
      <c r="CLC891" s="40"/>
      <c r="CLE891" s="40"/>
      <c r="CLG891" s="40"/>
      <c r="CLI891" s="40"/>
      <c r="CLK891" s="40"/>
      <c r="CLM891" s="40"/>
      <c r="CLO891" s="40"/>
      <c r="CLQ891" s="40"/>
      <c r="CLS891" s="40"/>
      <c r="CLU891" s="40"/>
      <c r="CLW891" s="40"/>
      <c r="CLY891" s="40"/>
      <c r="CMA891" s="40"/>
      <c r="CMC891" s="40"/>
      <c r="CME891" s="40"/>
      <c r="CMG891" s="40"/>
      <c r="CMI891" s="40"/>
      <c r="CMK891" s="40"/>
      <c r="CMM891" s="40"/>
      <c r="CMO891" s="40"/>
      <c r="CMQ891" s="40"/>
      <c r="CMS891" s="40"/>
      <c r="CMU891" s="40"/>
      <c r="CMW891" s="40"/>
      <c r="CMY891" s="40"/>
      <c r="CNA891" s="40"/>
      <c r="CNC891" s="40"/>
      <c r="CNE891" s="40"/>
      <c r="CNG891" s="40"/>
      <c r="CNI891" s="40"/>
      <c r="CNK891" s="40"/>
      <c r="CNM891" s="40"/>
      <c r="CNO891" s="40"/>
      <c r="CNQ891" s="40"/>
      <c r="CNS891" s="40"/>
      <c r="CNU891" s="40"/>
      <c r="CNW891" s="40"/>
      <c r="CNY891" s="40"/>
      <c r="COA891" s="40"/>
      <c r="COC891" s="40"/>
      <c r="COE891" s="40"/>
      <c r="COG891" s="40"/>
      <c r="COI891" s="40"/>
      <c r="COK891" s="40"/>
      <c r="COM891" s="40"/>
      <c r="COO891" s="40"/>
      <c r="COQ891" s="40"/>
      <c r="COS891" s="40"/>
      <c r="COU891" s="40"/>
      <c r="COW891" s="40"/>
      <c r="COY891" s="40"/>
      <c r="CPA891" s="40"/>
      <c r="CPC891" s="40"/>
      <c r="CPE891" s="40"/>
      <c r="CPG891" s="40"/>
      <c r="CPI891" s="40"/>
      <c r="CPK891" s="40"/>
      <c r="CPM891" s="40"/>
      <c r="CPO891" s="40"/>
      <c r="CPQ891" s="40"/>
      <c r="CPS891" s="40"/>
      <c r="CPU891" s="40"/>
      <c r="CPW891" s="40"/>
      <c r="CPY891" s="40"/>
      <c r="CQA891" s="40"/>
      <c r="CQC891" s="40"/>
      <c r="CQE891" s="40"/>
      <c r="CQG891" s="40"/>
      <c r="CQI891" s="40"/>
      <c r="CQK891" s="40"/>
      <c r="CQM891" s="40"/>
      <c r="CQO891" s="40"/>
      <c r="CQQ891" s="40"/>
      <c r="CQS891" s="40"/>
      <c r="CQU891" s="40"/>
      <c r="CQW891" s="40"/>
      <c r="CQY891" s="40"/>
      <c r="CRA891" s="40"/>
      <c r="CRC891" s="40"/>
      <c r="CRE891" s="40"/>
      <c r="CRG891" s="40"/>
      <c r="CRI891" s="40"/>
      <c r="CRK891" s="40"/>
      <c r="CRM891" s="40"/>
      <c r="CRO891" s="40"/>
      <c r="CRQ891" s="40"/>
      <c r="CRS891" s="40"/>
      <c r="CRU891" s="40"/>
      <c r="CRW891" s="40"/>
      <c r="CRY891" s="40"/>
      <c r="CSA891" s="40"/>
      <c r="CSC891" s="40"/>
      <c r="CSE891" s="40"/>
      <c r="CSG891" s="40"/>
      <c r="CSI891" s="40"/>
      <c r="CSK891" s="40"/>
      <c r="CSM891" s="40"/>
      <c r="CSO891" s="40"/>
      <c r="CSQ891" s="40"/>
      <c r="CSS891" s="40"/>
      <c r="CSU891" s="40"/>
      <c r="CSW891" s="40"/>
      <c r="CSY891" s="40"/>
      <c r="CTA891" s="40"/>
      <c r="CTC891" s="40"/>
      <c r="CTE891" s="40"/>
      <c r="CTG891" s="40"/>
      <c r="CTI891" s="40"/>
      <c r="CTK891" s="40"/>
      <c r="CTM891" s="40"/>
      <c r="CTO891" s="40"/>
      <c r="CTQ891" s="40"/>
      <c r="CTS891" s="40"/>
      <c r="CTU891" s="40"/>
      <c r="CTW891" s="40"/>
      <c r="CTY891" s="40"/>
      <c r="CUA891" s="40"/>
      <c r="CUC891" s="40"/>
      <c r="CUE891" s="40"/>
      <c r="CUG891" s="40"/>
      <c r="CUI891" s="40"/>
      <c r="CUK891" s="40"/>
      <c r="CUM891" s="40"/>
      <c r="CUO891" s="40"/>
      <c r="CUQ891" s="40"/>
      <c r="CUS891" s="40"/>
      <c r="CUU891" s="40"/>
      <c r="CUW891" s="40"/>
      <c r="CUY891" s="40"/>
      <c r="CVA891" s="40"/>
      <c r="CVC891" s="40"/>
      <c r="CVE891" s="40"/>
      <c r="CVG891" s="40"/>
      <c r="CVI891" s="40"/>
      <c r="CVK891" s="40"/>
      <c r="CVM891" s="40"/>
      <c r="CVO891" s="40"/>
      <c r="CVQ891" s="40"/>
      <c r="CVS891" s="40"/>
      <c r="CVU891" s="40"/>
      <c r="CVW891" s="40"/>
      <c r="CVY891" s="40"/>
      <c r="CWA891" s="40"/>
      <c r="CWC891" s="40"/>
      <c r="CWE891" s="40"/>
      <c r="CWG891" s="40"/>
      <c r="CWI891" s="40"/>
      <c r="CWK891" s="40"/>
      <c r="CWM891" s="40"/>
      <c r="CWO891" s="40"/>
      <c r="CWQ891" s="40"/>
      <c r="CWS891" s="40"/>
      <c r="CWU891" s="40"/>
      <c r="CWW891" s="40"/>
      <c r="CWY891" s="40"/>
      <c r="CXA891" s="40"/>
      <c r="CXC891" s="40"/>
      <c r="CXE891" s="40"/>
      <c r="CXG891" s="40"/>
      <c r="CXI891" s="40"/>
      <c r="CXK891" s="40"/>
      <c r="CXM891" s="40"/>
      <c r="CXO891" s="40"/>
      <c r="CXQ891" s="40"/>
      <c r="CXS891" s="40"/>
      <c r="CXU891" s="40"/>
      <c r="CXW891" s="40"/>
      <c r="CXY891" s="40"/>
      <c r="CYA891" s="40"/>
      <c r="CYC891" s="40"/>
      <c r="CYE891" s="40"/>
      <c r="CYG891" s="40"/>
      <c r="CYI891" s="40"/>
      <c r="CYK891" s="40"/>
      <c r="CYM891" s="40"/>
      <c r="CYO891" s="40"/>
      <c r="CYQ891" s="40"/>
      <c r="CYS891" s="40"/>
      <c r="CYU891" s="40"/>
      <c r="CYW891" s="40"/>
      <c r="CYY891" s="40"/>
      <c r="CZA891" s="40"/>
      <c r="CZC891" s="40"/>
      <c r="CZE891" s="40"/>
      <c r="CZG891" s="40"/>
      <c r="CZI891" s="40"/>
      <c r="CZK891" s="40"/>
      <c r="CZM891" s="40"/>
      <c r="CZO891" s="40"/>
      <c r="CZQ891" s="40"/>
      <c r="CZS891" s="40"/>
      <c r="CZU891" s="40"/>
      <c r="CZW891" s="40"/>
      <c r="CZY891" s="40"/>
      <c r="DAA891" s="40"/>
      <c r="DAC891" s="40"/>
      <c r="DAE891" s="40"/>
      <c r="DAG891" s="40"/>
      <c r="DAI891" s="40"/>
      <c r="DAK891" s="40"/>
      <c r="DAM891" s="40"/>
      <c r="DAO891" s="40"/>
      <c r="DAQ891" s="40"/>
      <c r="DAS891" s="40"/>
      <c r="DAU891" s="40"/>
      <c r="DAW891" s="40"/>
      <c r="DAY891" s="40"/>
      <c r="DBA891" s="40"/>
      <c r="DBC891" s="40"/>
      <c r="DBE891" s="40"/>
      <c r="DBG891" s="40"/>
      <c r="DBI891" s="40"/>
      <c r="DBK891" s="40"/>
      <c r="DBM891" s="40"/>
      <c r="DBO891" s="40"/>
      <c r="DBQ891" s="40"/>
      <c r="DBS891" s="40"/>
      <c r="DBU891" s="40"/>
      <c r="DBW891" s="40"/>
      <c r="DBY891" s="40"/>
      <c r="DCA891" s="40"/>
      <c r="DCC891" s="40"/>
      <c r="DCE891" s="40"/>
      <c r="DCG891" s="40"/>
      <c r="DCI891" s="40"/>
      <c r="DCK891" s="40"/>
      <c r="DCM891" s="40"/>
      <c r="DCO891" s="40"/>
      <c r="DCQ891" s="40"/>
      <c r="DCS891" s="40"/>
      <c r="DCU891" s="40"/>
      <c r="DCW891" s="40"/>
      <c r="DCY891" s="40"/>
      <c r="DDA891" s="40"/>
      <c r="DDC891" s="40"/>
      <c r="DDE891" s="40"/>
      <c r="DDG891" s="40"/>
      <c r="DDI891" s="40"/>
      <c r="DDK891" s="40"/>
      <c r="DDM891" s="40"/>
      <c r="DDO891" s="40"/>
      <c r="DDQ891" s="40"/>
      <c r="DDS891" s="40"/>
      <c r="DDU891" s="40"/>
      <c r="DDW891" s="40"/>
      <c r="DDY891" s="40"/>
      <c r="DEA891" s="40"/>
      <c r="DEC891" s="40"/>
      <c r="DEE891" s="40"/>
      <c r="DEG891" s="40"/>
      <c r="DEI891" s="40"/>
      <c r="DEK891" s="40"/>
      <c r="DEM891" s="40"/>
      <c r="DEO891" s="40"/>
      <c r="DEQ891" s="40"/>
      <c r="DES891" s="40"/>
      <c r="DEU891" s="40"/>
      <c r="DEW891" s="40"/>
      <c r="DEY891" s="40"/>
      <c r="DFA891" s="40"/>
      <c r="DFC891" s="40"/>
      <c r="DFE891" s="40"/>
      <c r="DFG891" s="40"/>
      <c r="DFI891" s="40"/>
      <c r="DFK891" s="40"/>
      <c r="DFM891" s="40"/>
      <c r="DFO891" s="40"/>
      <c r="DFQ891" s="40"/>
      <c r="DFS891" s="40"/>
      <c r="DFU891" s="40"/>
      <c r="DFW891" s="40"/>
      <c r="DFY891" s="40"/>
      <c r="DGA891" s="40"/>
      <c r="DGC891" s="40"/>
      <c r="DGE891" s="40"/>
      <c r="DGG891" s="40"/>
      <c r="DGI891" s="40"/>
      <c r="DGK891" s="40"/>
      <c r="DGM891" s="40"/>
      <c r="DGO891" s="40"/>
      <c r="DGQ891" s="40"/>
      <c r="DGS891" s="40"/>
      <c r="DGU891" s="40"/>
      <c r="DGW891" s="40"/>
      <c r="DGY891" s="40"/>
      <c r="DHA891" s="40"/>
      <c r="DHC891" s="40"/>
      <c r="DHE891" s="40"/>
      <c r="DHG891" s="40"/>
      <c r="DHI891" s="40"/>
      <c r="DHK891" s="40"/>
      <c r="DHM891" s="40"/>
      <c r="DHO891" s="40"/>
      <c r="DHQ891" s="40"/>
      <c r="DHS891" s="40"/>
      <c r="DHU891" s="40"/>
      <c r="DHW891" s="40"/>
      <c r="DHY891" s="40"/>
      <c r="DIA891" s="40"/>
      <c r="DIC891" s="40"/>
      <c r="DIE891" s="40"/>
      <c r="DIG891" s="40"/>
      <c r="DII891" s="40"/>
      <c r="DIK891" s="40"/>
      <c r="DIM891" s="40"/>
      <c r="DIO891" s="40"/>
      <c r="DIQ891" s="40"/>
      <c r="DIS891" s="40"/>
      <c r="DIU891" s="40"/>
      <c r="DIW891" s="40"/>
      <c r="DIY891" s="40"/>
      <c r="DJA891" s="40"/>
      <c r="DJC891" s="40"/>
      <c r="DJE891" s="40"/>
      <c r="DJG891" s="40"/>
      <c r="DJI891" s="40"/>
      <c r="DJK891" s="40"/>
      <c r="DJM891" s="40"/>
      <c r="DJO891" s="40"/>
      <c r="DJQ891" s="40"/>
      <c r="DJS891" s="40"/>
      <c r="DJU891" s="40"/>
      <c r="DJW891" s="40"/>
      <c r="DJY891" s="40"/>
      <c r="DKA891" s="40"/>
      <c r="DKC891" s="40"/>
      <c r="DKE891" s="40"/>
      <c r="DKG891" s="40"/>
      <c r="DKI891" s="40"/>
      <c r="DKK891" s="40"/>
      <c r="DKM891" s="40"/>
      <c r="DKO891" s="40"/>
      <c r="DKQ891" s="40"/>
      <c r="DKS891" s="40"/>
      <c r="DKU891" s="40"/>
      <c r="DKW891" s="40"/>
      <c r="DKY891" s="40"/>
      <c r="DLA891" s="40"/>
      <c r="DLC891" s="40"/>
      <c r="DLE891" s="40"/>
      <c r="DLG891" s="40"/>
      <c r="DLI891" s="40"/>
      <c r="DLK891" s="40"/>
      <c r="DLM891" s="40"/>
      <c r="DLO891" s="40"/>
      <c r="DLQ891" s="40"/>
      <c r="DLS891" s="40"/>
      <c r="DLU891" s="40"/>
      <c r="DLW891" s="40"/>
      <c r="DLY891" s="40"/>
      <c r="DMA891" s="40"/>
      <c r="DMC891" s="40"/>
      <c r="DME891" s="40"/>
      <c r="DMG891" s="40"/>
      <c r="DMI891" s="40"/>
      <c r="DMK891" s="40"/>
      <c r="DMM891" s="40"/>
      <c r="DMO891" s="40"/>
      <c r="DMQ891" s="40"/>
      <c r="DMS891" s="40"/>
      <c r="DMU891" s="40"/>
      <c r="DMW891" s="40"/>
      <c r="DMY891" s="40"/>
      <c r="DNA891" s="40"/>
      <c r="DNC891" s="40"/>
      <c r="DNE891" s="40"/>
      <c r="DNG891" s="40"/>
      <c r="DNI891" s="40"/>
      <c r="DNK891" s="40"/>
      <c r="DNM891" s="40"/>
      <c r="DNO891" s="40"/>
      <c r="DNQ891" s="40"/>
      <c r="DNS891" s="40"/>
      <c r="DNU891" s="40"/>
      <c r="DNW891" s="40"/>
      <c r="DNY891" s="40"/>
      <c r="DOA891" s="40"/>
      <c r="DOC891" s="40"/>
      <c r="DOE891" s="40"/>
      <c r="DOG891" s="40"/>
      <c r="DOI891" s="40"/>
      <c r="DOK891" s="40"/>
      <c r="DOM891" s="40"/>
      <c r="DOO891" s="40"/>
      <c r="DOQ891" s="40"/>
      <c r="DOS891" s="40"/>
      <c r="DOU891" s="40"/>
      <c r="DOW891" s="40"/>
      <c r="DOY891" s="40"/>
      <c r="DPA891" s="40"/>
      <c r="DPC891" s="40"/>
      <c r="DPE891" s="40"/>
      <c r="DPG891" s="40"/>
      <c r="DPI891" s="40"/>
      <c r="DPK891" s="40"/>
      <c r="DPM891" s="40"/>
      <c r="DPO891" s="40"/>
      <c r="DPQ891" s="40"/>
      <c r="DPS891" s="40"/>
      <c r="DPU891" s="40"/>
      <c r="DPW891" s="40"/>
      <c r="DPY891" s="40"/>
      <c r="DQA891" s="40"/>
      <c r="DQC891" s="40"/>
      <c r="DQE891" s="40"/>
      <c r="DQG891" s="40"/>
      <c r="DQI891" s="40"/>
      <c r="DQK891" s="40"/>
      <c r="DQM891" s="40"/>
      <c r="DQO891" s="40"/>
      <c r="DQQ891" s="40"/>
      <c r="DQS891" s="40"/>
      <c r="DQU891" s="40"/>
      <c r="DQW891" s="40"/>
      <c r="DQY891" s="40"/>
      <c r="DRA891" s="40"/>
      <c r="DRC891" s="40"/>
      <c r="DRE891" s="40"/>
      <c r="DRG891" s="40"/>
      <c r="DRI891" s="40"/>
      <c r="DRK891" s="40"/>
      <c r="DRM891" s="40"/>
      <c r="DRO891" s="40"/>
      <c r="DRQ891" s="40"/>
      <c r="DRS891" s="40"/>
      <c r="DRU891" s="40"/>
      <c r="DRW891" s="40"/>
      <c r="DRY891" s="40"/>
      <c r="DSA891" s="40"/>
      <c r="DSC891" s="40"/>
      <c r="DSE891" s="40"/>
      <c r="DSG891" s="40"/>
      <c r="DSI891" s="40"/>
      <c r="DSK891" s="40"/>
      <c r="DSM891" s="40"/>
      <c r="DSO891" s="40"/>
      <c r="DSQ891" s="40"/>
      <c r="DSS891" s="40"/>
      <c r="DSU891" s="40"/>
      <c r="DSW891" s="40"/>
      <c r="DSY891" s="40"/>
      <c r="DTA891" s="40"/>
      <c r="DTC891" s="40"/>
      <c r="DTE891" s="40"/>
      <c r="DTG891" s="40"/>
      <c r="DTI891" s="40"/>
      <c r="DTK891" s="40"/>
      <c r="DTM891" s="40"/>
      <c r="DTO891" s="40"/>
      <c r="DTQ891" s="40"/>
      <c r="DTS891" s="40"/>
      <c r="DTU891" s="40"/>
      <c r="DTW891" s="40"/>
      <c r="DTY891" s="40"/>
      <c r="DUA891" s="40"/>
      <c r="DUC891" s="40"/>
      <c r="DUE891" s="40"/>
      <c r="DUG891" s="40"/>
      <c r="DUI891" s="40"/>
      <c r="DUK891" s="40"/>
      <c r="DUM891" s="40"/>
      <c r="DUO891" s="40"/>
      <c r="DUQ891" s="40"/>
      <c r="DUS891" s="40"/>
      <c r="DUU891" s="40"/>
      <c r="DUW891" s="40"/>
      <c r="DUY891" s="40"/>
      <c r="DVA891" s="40"/>
      <c r="DVC891" s="40"/>
      <c r="DVE891" s="40"/>
      <c r="DVG891" s="40"/>
      <c r="DVI891" s="40"/>
      <c r="DVK891" s="40"/>
      <c r="DVM891" s="40"/>
      <c r="DVO891" s="40"/>
      <c r="DVQ891" s="40"/>
      <c r="DVS891" s="40"/>
      <c r="DVU891" s="40"/>
      <c r="DVW891" s="40"/>
      <c r="DVY891" s="40"/>
      <c r="DWA891" s="40"/>
      <c r="DWC891" s="40"/>
      <c r="DWE891" s="40"/>
      <c r="DWG891" s="40"/>
      <c r="DWI891" s="40"/>
      <c r="DWK891" s="40"/>
      <c r="DWM891" s="40"/>
      <c r="DWO891" s="40"/>
      <c r="DWQ891" s="40"/>
      <c r="DWS891" s="40"/>
      <c r="DWU891" s="40"/>
      <c r="DWW891" s="40"/>
      <c r="DWY891" s="40"/>
      <c r="DXA891" s="40"/>
      <c r="DXC891" s="40"/>
      <c r="DXE891" s="40"/>
      <c r="DXG891" s="40"/>
      <c r="DXI891" s="40"/>
      <c r="DXK891" s="40"/>
      <c r="DXM891" s="40"/>
      <c r="DXO891" s="40"/>
      <c r="DXQ891" s="40"/>
      <c r="DXS891" s="40"/>
      <c r="DXU891" s="40"/>
      <c r="DXW891" s="40"/>
      <c r="DXY891" s="40"/>
      <c r="DYA891" s="40"/>
      <c r="DYC891" s="40"/>
      <c r="DYE891" s="40"/>
      <c r="DYG891" s="40"/>
      <c r="DYI891" s="40"/>
      <c r="DYK891" s="40"/>
      <c r="DYM891" s="40"/>
      <c r="DYO891" s="40"/>
      <c r="DYQ891" s="40"/>
      <c r="DYS891" s="40"/>
      <c r="DYU891" s="40"/>
      <c r="DYW891" s="40"/>
      <c r="DYY891" s="40"/>
      <c r="DZA891" s="40"/>
      <c r="DZC891" s="40"/>
      <c r="DZE891" s="40"/>
      <c r="DZG891" s="40"/>
      <c r="DZI891" s="40"/>
      <c r="DZK891" s="40"/>
      <c r="DZM891" s="40"/>
      <c r="DZO891" s="40"/>
      <c r="DZQ891" s="40"/>
      <c r="DZS891" s="40"/>
      <c r="DZU891" s="40"/>
      <c r="DZW891" s="40"/>
      <c r="DZY891" s="40"/>
      <c r="EAA891" s="40"/>
      <c r="EAC891" s="40"/>
      <c r="EAE891" s="40"/>
      <c r="EAG891" s="40"/>
      <c r="EAI891" s="40"/>
      <c r="EAK891" s="40"/>
      <c r="EAM891" s="40"/>
      <c r="EAO891" s="40"/>
      <c r="EAQ891" s="40"/>
      <c r="EAS891" s="40"/>
      <c r="EAU891" s="40"/>
      <c r="EAW891" s="40"/>
      <c r="EAY891" s="40"/>
      <c r="EBA891" s="40"/>
      <c r="EBC891" s="40"/>
      <c r="EBE891" s="40"/>
      <c r="EBG891" s="40"/>
      <c r="EBI891" s="40"/>
      <c r="EBK891" s="40"/>
      <c r="EBM891" s="40"/>
      <c r="EBO891" s="40"/>
      <c r="EBQ891" s="40"/>
      <c r="EBS891" s="40"/>
      <c r="EBU891" s="40"/>
      <c r="EBW891" s="40"/>
      <c r="EBY891" s="40"/>
      <c r="ECA891" s="40"/>
      <c r="ECC891" s="40"/>
      <c r="ECE891" s="40"/>
      <c r="ECG891" s="40"/>
      <c r="ECI891" s="40"/>
      <c r="ECK891" s="40"/>
      <c r="ECM891" s="40"/>
      <c r="ECO891" s="40"/>
      <c r="ECQ891" s="40"/>
      <c r="ECS891" s="40"/>
      <c r="ECU891" s="40"/>
      <c r="ECW891" s="40"/>
      <c r="ECY891" s="40"/>
      <c r="EDA891" s="40"/>
      <c r="EDC891" s="40"/>
      <c r="EDE891" s="40"/>
      <c r="EDG891" s="40"/>
      <c r="EDI891" s="40"/>
      <c r="EDK891" s="40"/>
      <c r="EDM891" s="40"/>
      <c r="EDO891" s="40"/>
      <c r="EDQ891" s="40"/>
      <c r="EDS891" s="40"/>
      <c r="EDU891" s="40"/>
      <c r="EDW891" s="40"/>
      <c r="EDY891" s="40"/>
      <c r="EEA891" s="40"/>
      <c r="EEC891" s="40"/>
      <c r="EEE891" s="40"/>
      <c r="EEG891" s="40"/>
      <c r="EEI891" s="40"/>
      <c r="EEK891" s="40"/>
      <c r="EEM891" s="40"/>
      <c r="EEO891" s="40"/>
      <c r="EEQ891" s="40"/>
      <c r="EES891" s="40"/>
      <c r="EEU891" s="40"/>
      <c r="EEW891" s="40"/>
      <c r="EEY891" s="40"/>
      <c r="EFA891" s="40"/>
      <c r="EFC891" s="40"/>
      <c r="EFE891" s="40"/>
      <c r="EFG891" s="40"/>
      <c r="EFI891" s="40"/>
      <c r="EFK891" s="40"/>
      <c r="EFM891" s="40"/>
      <c r="EFO891" s="40"/>
      <c r="EFQ891" s="40"/>
      <c r="EFS891" s="40"/>
      <c r="EFU891" s="40"/>
      <c r="EFW891" s="40"/>
      <c r="EFY891" s="40"/>
      <c r="EGA891" s="40"/>
      <c r="EGC891" s="40"/>
      <c r="EGE891" s="40"/>
      <c r="EGG891" s="40"/>
      <c r="EGI891" s="40"/>
      <c r="EGK891" s="40"/>
      <c r="EGM891" s="40"/>
      <c r="EGO891" s="40"/>
      <c r="EGQ891" s="40"/>
      <c r="EGS891" s="40"/>
      <c r="EGU891" s="40"/>
      <c r="EGW891" s="40"/>
      <c r="EGY891" s="40"/>
      <c r="EHA891" s="40"/>
      <c r="EHC891" s="40"/>
      <c r="EHE891" s="40"/>
      <c r="EHG891" s="40"/>
      <c r="EHI891" s="40"/>
      <c r="EHK891" s="40"/>
      <c r="EHM891" s="40"/>
      <c r="EHO891" s="40"/>
      <c r="EHQ891" s="40"/>
      <c r="EHS891" s="40"/>
      <c r="EHU891" s="40"/>
      <c r="EHW891" s="40"/>
      <c r="EHY891" s="40"/>
      <c r="EIA891" s="40"/>
      <c r="EIC891" s="40"/>
      <c r="EIE891" s="40"/>
      <c r="EIG891" s="40"/>
      <c r="EII891" s="40"/>
      <c r="EIK891" s="40"/>
      <c r="EIM891" s="40"/>
      <c r="EIO891" s="40"/>
      <c r="EIQ891" s="40"/>
      <c r="EIS891" s="40"/>
      <c r="EIU891" s="40"/>
      <c r="EIW891" s="40"/>
      <c r="EIY891" s="40"/>
      <c r="EJA891" s="40"/>
      <c r="EJC891" s="40"/>
      <c r="EJE891" s="40"/>
      <c r="EJG891" s="40"/>
      <c r="EJI891" s="40"/>
      <c r="EJK891" s="40"/>
      <c r="EJM891" s="40"/>
      <c r="EJO891" s="40"/>
      <c r="EJQ891" s="40"/>
      <c r="EJS891" s="40"/>
      <c r="EJU891" s="40"/>
      <c r="EJW891" s="40"/>
      <c r="EJY891" s="40"/>
      <c r="EKA891" s="40"/>
      <c r="EKC891" s="40"/>
      <c r="EKE891" s="40"/>
      <c r="EKG891" s="40"/>
      <c r="EKI891" s="40"/>
      <c r="EKK891" s="40"/>
      <c r="EKM891" s="40"/>
      <c r="EKO891" s="40"/>
      <c r="EKQ891" s="40"/>
      <c r="EKS891" s="40"/>
      <c r="EKU891" s="40"/>
      <c r="EKW891" s="40"/>
      <c r="EKY891" s="40"/>
      <c r="ELA891" s="40"/>
      <c r="ELC891" s="40"/>
      <c r="ELE891" s="40"/>
      <c r="ELG891" s="40"/>
      <c r="ELI891" s="40"/>
      <c r="ELK891" s="40"/>
      <c r="ELM891" s="40"/>
      <c r="ELO891" s="40"/>
      <c r="ELQ891" s="40"/>
      <c r="ELS891" s="40"/>
      <c r="ELU891" s="40"/>
      <c r="ELW891" s="40"/>
      <c r="ELY891" s="40"/>
      <c r="EMA891" s="40"/>
      <c r="EMC891" s="40"/>
      <c r="EME891" s="40"/>
      <c r="EMG891" s="40"/>
      <c r="EMI891" s="40"/>
      <c r="EMK891" s="40"/>
      <c r="EMM891" s="40"/>
      <c r="EMO891" s="40"/>
      <c r="EMQ891" s="40"/>
      <c r="EMS891" s="40"/>
      <c r="EMU891" s="40"/>
      <c r="EMW891" s="40"/>
      <c r="EMY891" s="40"/>
      <c r="ENA891" s="40"/>
      <c r="ENC891" s="40"/>
      <c r="ENE891" s="40"/>
      <c r="ENG891" s="40"/>
      <c r="ENI891" s="40"/>
      <c r="ENK891" s="40"/>
      <c r="ENM891" s="40"/>
      <c r="ENO891" s="40"/>
      <c r="ENQ891" s="40"/>
      <c r="ENS891" s="40"/>
      <c r="ENU891" s="40"/>
      <c r="ENW891" s="40"/>
      <c r="ENY891" s="40"/>
      <c r="EOA891" s="40"/>
      <c r="EOC891" s="40"/>
      <c r="EOE891" s="40"/>
      <c r="EOG891" s="40"/>
      <c r="EOI891" s="40"/>
      <c r="EOK891" s="40"/>
      <c r="EOM891" s="40"/>
      <c r="EOO891" s="40"/>
      <c r="EOQ891" s="40"/>
      <c r="EOS891" s="40"/>
      <c r="EOU891" s="40"/>
      <c r="EOW891" s="40"/>
      <c r="EOY891" s="40"/>
      <c r="EPA891" s="40"/>
      <c r="EPC891" s="40"/>
      <c r="EPE891" s="40"/>
      <c r="EPG891" s="40"/>
      <c r="EPI891" s="40"/>
      <c r="EPK891" s="40"/>
      <c r="EPM891" s="40"/>
      <c r="EPO891" s="40"/>
      <c r="EPQ891" s="40"/>
      <c r="EPS891" s="40"/>
      <c r="EPU891" s="40"/>
      <c r="EPW891" s="40"/>
      <c r="EPY891" s="40"/>
      <c r="EQA891" s="40"/>
      <c r="EQC891" s="40"/>
      <c r="EQE891" s="40"/>
      <c r="EQG891" s="40"/>
      <c r="EQI891" s="40"/>
      <c r="EQK891" s="40"/>
      <c r="EQM891" s="40"/>
      <c r="EQO891" s="40"/>
      <c r="EQQ891" s="40"/>
      <c r="EQS891" s="40"/>
      <c r="EQU891" s="40"/>
      <c r="EQW891" s="40"/>
      <c r="EQY891" s="40"/>
      <c r="ERA891" s="40"/>
      <c r="ERC891" s="40"/>
      <c r="ERE891" s="40"/>
      <c r="ERG891" s="40"/>
      <c r="ERI891" s="40"/>
      <c r="ERK891" s="40"/>
      <c r="ERM891" s="40"/>
      <c r="ERO891" s="40"/>
      <c r="ERQ891" s="40"/>
      <c r="ERS891" s="40"/>
      <c r="ERU891" s="40"/>
      <c r="ERW891" s="40"/>
      <c r="ERY891" s="40"/>
      <c r="ESA891" s="40"/>
      <c r="ESC891" s="40"/>
      <c r="ESE891" s="40"/>
      <c r="ESG891" s="40"/>
      <c r="ESI891" s="40"/>
      <c r="ESK891" s="40"/>
      <c r="ESM891" s="40"/>
      <c r="ESO891" s="40"/>
      <c r="ESQ891" s="40"/>
      <c r="ESS891" s="40"/>
      <c r="ESU891" s="40"/>
      <c r="ESW891" s="40"/>
      <c r="ESY891" s="40"/>
      <c r="ETA891" s="40"/>
      <c r="ETC891" s="40"/>
      <c r="ETE891" s="40"/>
      <c r="ETG891" s="40"/>
      <c r="ETI891" s="40"/>
      <c r="ETK891" s="40"/>
      <c r="ETM891" s="40"/>
      <c r="ETO891" s="40"/>
      <c r="ETQ891" s="40"/>
      <c r="ETS891" s="40"/>
      <c r="ETU891" s="40"/>
      <c r="ETW891" s="40"/>
      <c r="ETY891" s="40"/>
      <c r="EUA891" s="40"/>
      <c r="EUC891" s="40"/>
      <c r="EUE891" s="40"/>
      <c r="EUG891" s="40"/>
      <c r="EUI891" s="40"/>
      <c r="EUK891" s="40"/>
      <c r="EUM891" s="40"/>
      <c r="EUO891" s="40"/>
      <c r="EUQ891" s="40"/>
      <c r="EUS891" s="40"/>
      <c r="EUU891" s="40"/>
      <c r="EUW891" s="40"/>
      <c r="EUY891" s="40"/>
      <c r="EVA891" s="40"/>
      <c r="EVC891" s="40"/>
      <c r="EVE891" s="40"/>
      <c r="EVG891" s="40"/>
      <c r="EVI891" s="40"/>
      <c r="EVK891" s="40"/>
      <c r="EVM891" s="40"/>
      <c r="EVO891" s="40"/>
      <c r="EVQ891" s="40"/>
      <c r="EVS891" s="40"/>
      <c r="EVU891" s="40"/>
      <c r="EVW891" s="40"/>
      <c r="EVY891" s="40"/>
      <c r="EWA891" s="40"/>
      <c r="EWC891" s="40"/>
      <c r="EWE891" s="40"/>
      <c r="EWG891" s="40"/>
      <c r="EWI891" s="40"/>
      <c r="EWK891" s="40"/>
      <c r="EWM891" s="40"/>
      <c r="EWO891" s="40"/>
      <c r="EWQ891" s="40"/>
      <c r="EWS891" s="40"/>
      <c r="EWU891" s="40"/>
      <c r="EWW891" s="40"/>
      <c r="EWY891" s="40"/>
      <c r="EXA891" s="40"/>
      <c r="EXC891" s="40"/>
      <c r="EXE891" s="40"/>
      <c r="EXG891" s="40"/>
      <c r="EXI891" s="40"/>
      <c r="EXK891" s="40"/>
      <c r="EXM891" s="40"/>
      <c r="EXO891" s="40"/>
      <c r="EXQ891" s="40"/>
      <c r="EXS891" s="40"/>
      <c r="EXU891" s="40"/>
      <c r="EXW891" s="40"/>
      <c r="EXY891" s="40"/>
      <c r="EYA891" s="40"/>
      <c r="EYC891" s="40"/>
      <c r="EYE891" s="40"/>
      <c r="EYG891" s="40"/>
      <c r="EYI891" s="40"/>
      <c r="EYK891" s="40"/>
      <c r="EYM891" s="40"/>
      <c r="EYO891" s="40"/>
      <c r="EYQ891" s="40"/>
      <c r="EYS891" s="40"/>
      <c r="EYU891" s="40"/>
      <c r="EYW891" s="40"/>
      <c r="EYY891" s="40"/>
      <c r="EZA891" s="40"/>
      <c r="EZC891" s="40"/>
      <c r="EZE891" s="40"/>
      <c r="EZG891" s="40"/>
      <c r="EZI891" s="40"/>
      <c r="EZK891" s="40"/>
      <c r="EZM891" s="40"/>
      <c r="EZO891" s="40"/>
      <c r="EZQ891" s="40"/>
      <c r="EZS891" s="40"/>
      <c r="EZU891" s="40"/>
      <c r="EZW891" s="40"/>
      <c r="EZY891" s="40"/>
      <c r="FAA891" s="40"/>
      <c r="FAC891" s="40"/>
      <c r="FAE891" s="40"/>
      <c r="FAG891" s="40"/>
      <c r="FAI891" s="40"/>
      <c r="FAK891" s="40"/>
      <c r="FAM891" s="40"/>
      <c r="FAO891" s="40"/>
      <c r="FAQ891" s="40"/>
      <c r="FAS891" s="40"/>
      <c r="FAU891" s="40"/>
      <c r="FAW891" s="40"/>
      <c r="FAY891" s="40"/>
      <c r="FBA891" s="40"/>
      <c r="FBC891" s="40"/>
      <c r="FBE891" s="40"/>
      <c r="FBG891" s="40"/>
      <c r="FBI891" s="40"/>
      <c r="FBK891" s="40"/>
      <c r="FBM891" s="40"/>
      <c r="FBO891" s="40"/>
      <c r="FBQ891" s="40"/>
      <c r="FBS891" s="40"/>
      <c r="FBU891" s="40"/>
      <c r="FBW891" s="40"/>
      <c r="FBY891" s="40"/>
      <c r="FCA891" s="40"/>
      <c r="FCC891" s="40"/>
      <c r="FCE891" s="40"/>
      <c r="FCG891" s="40"/>
      <c r="FCI891" s="40"/>
      <c r="FCK891" s="40"/>
      <c r="FCM891" s="40"/>
      <c r="FCO891" s="40"/>
      <c r="FCQ891" s="40"/>
      <c r="FCS891" s="40"/>
      <c r="FCU891" s="40"/>
      <c r="FCW891" s="40"/>
      <c r="FCY891" s="40"/>
      <c r="FDA891" s="40"/>
      <c r="FDC891" s="40"/>
      <c r="FDE891" s="40"/>
      <c r="FDG891" s="40"/>
      <c r="FDI891" s="40"/>
      <c r="FDK891" s="40"/>
      <c r="FDM891" s="40"/>
      <c r="FDO891" s="40"/>
      <c r="FDQ891" s="40"/>
      <c r="FDS891" s="40"/>
      <c r="FDU891" s="40"/>
      <c r="FDW891" s="40"/>
      <c r="FDY891" s="40"/>
      <c r="FEA891" s="40"/>
      <c r="FEC891" s="40"/>
      <c r="FEE891" s="40"/>
      <c r="FEG891" s="40"/>
      <c r="FEI891" s="40"/>
      <c r="FEK891" s="40"/>
      <c r="FEM891" s="40"/>
      <c r="FEO891" s="40"/>
      <c r="FEQ891" s="40"/>
      <c r="FES891" s="40"/>
      <c r="FEU891" s="40"/>
      <c r="FEW891" s="40"/>
      <c r="FEY891" s="40"/>
      <c r="FFA891" s="40"/>
      <c r="FFC891" s="40"/>
      <c r="FFE891" s="40"/>
      <c r="FFG891" s="40"/>
      <c r="FFI891" s="40"/>
      <c r="FFK891" s="40"/>
      <c r="FFM891" s="40"/>
      <c r="FFO891" s="40"/>
      <c r="FFQ891" s="40"/>
      <c r="FFS891" s="40"/>
      <c r="FFU891" s="40"/>
      <c r="FFW891" s="40"/>
      <c r="FFY891" s="40"/>
      <c r="FGA891" s="40"/>
      <c r="FGC891" s="40"/>
      <c r="FGE891" s="40"/>
      <c r="FGG891" s="40"/>
      <c r="FGI891" s="40"/>
      <c r="FGK891" s="40"/>
      <c r="FGM891" s="40"/>
      <c r="FGO891" s="40"/>
      <c r="FGQ891" s="40"/>
      <c r="FGS891" s="40"/>
      <c r="FGU891" s="40"/>
      <c r="FGW891" s="40"/>
      <c r="FGY891" s="40"/>
      <c r="FHA891" s="40"/>
      <c r="FHC891" s="40"/>
      <c r="FHE891" s="40"/>
      <c r="FHG891" s="40"/>
      <c r="FHI891" s="40"/>
      <c r="FHK891" s="40"/>
      <c r="FHM891" s="40"/>
      <c r="FHO891" s="40"/>
      <c r="FHQ891" s="40"/>
      <c r="FHS891" s="40"/>
      <c r="FHU891" s="40"/>
      <c r="FHW891" s="40"/>
      <c r="FHY891" s="40"/>
      <c r="FIA891" s="40"/>
      <c r="FIC891" s="40"/>
      <c r="FIE891" s="40"/>
      <c r="FIG891" s="40"/>
      <c r="FII891" s="40"/>
      <c r="FIK891" s="40"/>
      <c r="FIM891" s="40"/>
      <c r="FIO891" s="40"/>
      <c r="FIQ891" s="40"/>
      <c r="FIS891" s="40"/>
      <c r="FIU891" s="40"/>
      <c r="FIW891" s="40"/>
      <c r="FIY891" s="40"/>
      <c r="FJA891" s="40"/>
      <c r="FJC891" s="40"/>
      <c r="FJE891" s="40"/>
      <c r="FJG891" s="40"/>
      <c r="FJI891" s="40"/>
      <c r="FJK891" s="40"/>
      <c r="FJM891" s="40"/>
      <c r="FJO891" s="40"/>
      <c r="FJQ891" s="40"/>
      <c r="FJS891" s="40"/>
      <c r="FJU891" s="40"/>
      <c r="FJW891" s="40"/>
      <c r="FJY891" s="40"/>
      <c r="FKA891" s="40"/>
      <c r="FKC891" s="40"/>
      <c r="FKE891" s="40"/>
      <c r="FKG891" s="40"/>
      <c r="FKI891" s="40"/>
      <c r="FKK891" s="40"/>
      <c r="FKM891" s="40"/>
      <c r="FKO891" s="40"/>
      <c r="FKQ891" s="40"/>
      <c r="FKS891" s="40"/>
      <c r="FKU891" s="40"/>
      <c r="FKW891" s="40"/>
      <c r="FKY891" s="40"/>
      <c r="FLA891" s="40"/>
      <c r="FLC891" s="40"/>
      <c r="FLE891" s="40"/>
      <c r="FLG891" s="40"/>
      <c r="FLI891" s="40"/>
      <c r="FLK891" s="40"/>
      <c r="FLM891" s="40"/>
      <c r="FLO891" s="40"/>
      <c r="FLQ891" s="40"/>
      <c r="FLS891" s="40"/>
      <c r="FLU891" s="40"/>
      <c r="FLW891" s="40"/>
      <c r="FLY891" s="40"/>
      <c r="FMA891" s="40"/>
      <c r="FMC891" s="40"/>
      <c r="FME891" s="40"/>
      <c r="FMG891" s="40"/>
      <c r="FMI891" s="40"/>
      <c r="FMK891" s="40"/>
      <c r="FMM891" s="40"/>
      <c r="FMO891" s="40"/>
      <c r="FMQ891" s="40"/>
      <c r="FMS891" s="40"/>
      <c r="FMU891" s="40"/>
      <c r="FMW891" s="40"/>
      <c r="FMY891" s="40"/>
      <c r="FNA891" s="40"/>
      <c r="FNC891" s="40"/>
      <c r="FNE891" s="40"/>
      <c r="FNG891" s="40"/>
      <c r="FNI891" s="40"/>
      <c r="FNK891" s="40"/>
      <c r="FNM891" s="40"/>
      <c r="FNO891" s="40"/>
      <c r="FNQ891" s="40"/>
      <c r="FNS891" s="40"/>
      <c r="FNU891" s="40"/>
      <c r="FNW891" s="40"/>
      <c r="FNY891" s="40"/>
      <c r="FOA891" s="40"/>
      <c r="FOC891" s="40"/>
      <c r="FOE891" s="40"/>
      <c r="FOG891" s="40"/>
      <c r="FOI891" s="40"/>
      <c r="FOK891" s="40"/>
      <c r="FOM891" s="40"/>
      <c r="FOO891" s="40"/>
      <c r="FOQ891" s="40"/>
      <c r="FOS891" s="40"/>
      <c r="FOU891" s="40"/>
      <c r="FOW891" s="40"/>
      <c r="FOY891" s="40"/>
      <c r="FPA891" s="40"/>
      <c r="FPC891" s="40"/>
      <c r="FPE891" s="40"/>
      <c r="FPG891" s="40"/>
      <c r="FPI891" s="40"/>
      <c r="FPK891" s="40"/>
      <c r="FPM891" s="40"/>
      <c r="FPO891" s="40"/>
      <c r="FPQ891" s="40"/>
      <c r="FPS891" s="40"/>
      <c r="FPU891" s="40"/>
      <c r="FPW891" s="40"/>
      <c r="FPY891" s="40"/>
      <c r="FQA891" s="40"/>
      <c r="FQC891" s="40"/>
      <c r="FQE891" s="40"/>
      <c r="FQG891" s="40"/>
      <c r="FQI891" s="40"/>
      <c r="FQK891" s="40"/>
      <c r="FQM891" s="40"/>
      <c r="FQO891" s="40"/>
      <c r="FQQ891" s="40"/>
      <c r="FQS891" s="40"/>
      <c r="FQU891" s="40"/>
      <c r="FQW891" s="40"/>
      <c r="FQY891" s="40"/>
      <c r="FRA891" s="40"/>
      <c r="FRC891" s="40"/>
      <c r="FRE891" s="40"/>
      <c r="FRG891" s="40"/>
      <c r="FRI891" s="40"/>
      <c r="FRK891" s="40"/>
      <c r="FRM891" s="40"/>
      <c r="FRO891" s="40"/>
      <c r="FRQ891" s="40"/>
      <c r="FRS891" s="40"/>
      <c r="FRU891" s="40"/>
      <c r="FRW891" s="40"/>
      <c r="FRY891" s="40"/>
      <c r="FSA891" s="40"/>
      <c r="FSC891" s="40"/>
      <c r="FSE891" s="40"/>
      <c r="FSG891" s="40"/>
      <c r="FSI891" s="40"/>
      <c r="FSK891" s="40"/>
      <c r="FSM891" s="40"/>
      <c r="FSO891" s="40"/>
      <c r="FSQ891" s="40"/>
      <c r="FSS891" s="40"/>
      <c r="FSU891" s="40"/>
      <c r="FSW891" s="40"/>
      <c r="FSY891" s="40"/>
      <c r="FTA891" s="40"/>
      <c r="FTC891" s="40"/>
      <c r="FTE891" s="40"/>
      <c r="FTG891" s="40"/>
      <c r="FTI891" s="40"/>
      <c r="FTK891" s="40"/>
      <c r="FTM891" s="40"/>
      <c r="FTO891" s="40"/>
      <c r="FTQ891" s="40"/>
      <c r="FTS891" s="40"/>
      <c r="FTU891" s="40"/>
      <c r="FTW891" s="40"/>
      <c r="FTY891" s="40"/>
      <c r="FUA891" s="40"/>
      <c r="FUC891" s="40"/>
      <c r="FUE891" s="40"/>
      <c r="FUG891" s="40"/>
      <c r="FUI891" s="40"/>
      <c r="FUK891" s="40"/>
      <c r="FUM891" s="40"/>
      <c r="FUO891" s="40"/>
      <c r="FUQ891" s="40"/>
      <c r="FUS891" s="40"/>
      <c r="FUU891" s="40"/>
      <c r="FUW891" s="40"/>
      <c r="FUY891" s="40"/>
      <c r="FVA891" s="40"/>
      <c r="FVC891" s="40"/>
      <c r="FVE891" s="40"/>
      <c r="FVG891" s="40"/>
      <c r="FVI891" s="40"/>
      <c r="FVK891" s="40"/>
      <c r="FVM891" s="40"/>
      <c r="FVO891" s="40"/>
      <c r="FVQ891" s="40"/>
      <c r="FVS891" s="40"/>
      <c r="FVU891" s="40"/>
      <c r="FVW891" s="40"/>
      <c r="FVY891" s="40"/>
      <c r="FWA891" s="40"/>
      <c r="FWC891" s="40"/>
      <c r="FWE891" s="40"/>
      <c r="FWG891" s="40"/>
      <c r="FWI891" s="40"/>
      <c r="FWK891" s="40"/>
      <c r="FWM891" s="40"/>
      <c r="FWO891" s="40"/>
      <c r="FWQ891" s="40"/>
      <c r="FWS891" s="40"/>
      <c r="FWU891" s="40"/>
      <c r="FWW891" s="40"/>
      <c r="FWY891" s="40"/>
      <c r="FXA891" s="40"/>
      <c r="FXC891" s="40"/>
      <c r="FXE891" s="40"/>
      <c r="FXG891" s="40"/>
      <c r="FXI891" s="40"/>
      <c r="FXK891" s="40"/>
      <c r="FXM891" s="40"/>
      <c r="FXO891" s="40"/>
      <c r="FXQ891" s="40"/>
      <c r="FXS891" s="40"/>
      <c r="FXU891" s="40"/>
      <c r="FXW891" s="40"/>
      <c r="FXY891" s="40"/>
      <c r="FYA891" s="40"/>
      <c r="FYC891" s="40"/>
      <c r="FYE891" s="40"/>
      <c r="FYG891" s="40"/>
      <c r="FYI891" s="40"/>
      <c r="FYK891" s="40"/>
      <c r="FYM891" s="40"/>
      <c r="FYO891" s="40"/>
      <c r="FYQ891" s="40"/>
      <c r="FYS891" s="40"/>
      <c r="FYU891" s="40"/>
      <c r="FYW891" s="40"/>
      <c r="FYY891" s="40"/>
      <c r="FZA891" s="40"/>
      <c r="FZC891" s="40"/>
      <c r="FZE891" s="40"/>
      <c r="FZG891" s="40"/>
      <c r="FZI891" s="40"/>
      <c r="FZK891" s="40"/>
      <c r="FZM891" s="40"/>
      <c r="FZO891" s="40"/>
      <c r="FZQ891" s="40"/>
      <c r="FZS891" s="40"/>
      <c r="FZU891" s="40"/>
      <c r="FZW891" s="40"/>
      <c r="FZY891" s="40"/>
      <c r="GAA891" s="40"/>
      <c r="GAC891" s="40"/>
      <c r="GAE891" s="40"/>
      <c r="GAG891" s="40"/>
      <c r="GAI891" s="40"/>
      <c r="GAK891" s="40"/>
      <c r="GAM891" s="40"/>
      <c r="GAO891" s="40"/>
      <c r="GAQ891" s="40"/>
      <c r="GAS891" s="40"/>
      <c r="GAU891" s="40"/>
      <c r="GAW891" s="40"/>
      <c r="GAY891" s="40"/>
      <c r="GBA891" s="40"/>
      <c r="GBC891" s="40"/>
      <c r="GBE891" s="40"/>
      <c r="GBG891" s="40"/>
      <c r="GBI891" s="40"/>
      <c r="GBK891" s="40"/>
      <c r="GBM891" s="40"/>
      <c r="GBO891" s="40"/>
      <c r="GBQ891" s="40"/>
      <c r="GBS891" s="40"/>
      <c r="GBU891" s="40"/>
      <c r="GBW891" s="40"/>
      <c r="GBY891" s="40"/>
      <c r="GCA891" s="40"/>
      <c r="GCC891" s="40"/>
      <c r="GCE891" s="40"/>
      <c r="GCG891" s="40"/>
      <c r="GCI891" s="40"/>
      <c r="GCK891" s="40"/>
      <c r="GCM891" s="40"/>
      <c r="GCO891" s="40"/>
      <c r="GCQ891" s="40"/>
      <c r="GCS891" s="40"/>
      <c r="GCU891" s="40"/>
      <c r="GCW891" s="40"/>
      <c r="GCY891" s="40"/>
      <c r="GDA891" s="40"/>
      <c r="GDC891" s="40"/>
      <c r="GDE891" s="40"/>
      <c r="GDG891" s="40"/>
      <c r="GDI891" s="40"/>
      <c r="GDK891" s="40"/>
      <c r="GDM891" s="40"/>
      <c r="GDO891" s="40"/>
      <c r="GDQ891" s="40"/>
      <c r="GDS891" s="40"/>
      <c r="GDU891" s="40"/>
      <c r="GDW891" s="40"/>
      <c r="GDY891" s="40"/>
      <c r="GEA891" s="40"/>
      <c r="GEC891" s="40"/>
      <c r="GEE891" s="40"/>
      <c r="GEG891" s="40"/>
      <c r="GEI891" s="40"/>
      <c r="GEK891" s="40"/>
      <c r="GEM891" s="40"/>
      <c r="GEO891" s="40"/>
      <c r="GEQ891" s="40"/>
      <c r="GES891" s="40"/>
      <c r="GEU891" s="40"/>
      <c r="GEW891" s="40"/>
      <c r="GEY891" s="40"/>
      <c r="GFA891" s="40"/>
      <c r="GFC891" s="40"/>
      <c r="GFE891" s="40"/>
      <c r="GFG891" s="40"/>
      <c r="GFI891" s="40"/>
      <c r="GFK891" s="40"/>
      <c r="GFM891" s="40"/>
      <c r="GFO891" s="40"/>
      <c r="GFQ891" s="40"/>
      <c r="GFS891" s="40"/>
      <c r="GFU891" s="40"/>
      <c r="GFW891" s="40"/>
      <c r="GFY891" s="40"/>
      <c r="GGA891" s="40"/>
      <c r="GGC891" s="40"/>
      <c r="GGE891" s="40"/>
      <c r="GGG891" s="40"/>
      <c r="GGI891" s="40"/>
      <c r="GGK891" s="40"/>
      <c r="GGM891" s="40"/>
      <c r="GGO891" s="40"/>
      <c r="GGQ891" s="40"/>
      <c r="GGS891" s="40"/>
      <c r="GGU891" s="40"/>
      <c r="GGW891" s="40"/>
      <c r="GGY891" s="40"/>
      <c r="GHA891" s="40"/>
      <c r="GHC891" s="40"/>
      <c r="GHE891" s="40"/>
      <c r="GHG891" s="40"/>
      <c r="GHI891" s="40"/>
      <c r="GHK891" s="40"/>
      <c r="GHM891" s="40"/>
      <c r="GHO891" s="40"/>
      <c r="GHQ891" s="40"/>
      <c r="GHS891" s="40"/>
      <c r="GHU891" s="40"/>
      <c r="GHW891" s="40"/>
      <c r="GHY891" s="40"/>
      <c r="GIA891" s="40"/>
      <c r="GIC891" s="40"/>
      <c r="GIE891" s="40"/>
      <c r="GIG891" s="40"/>
      <c r="GII891" s="40"/>
      <c r="GIK891" s="40"/>
      <c r="GIM891" s="40"/>
      <c r="GIO891" s="40"/>
      <c r="GIQ891" s="40"/>
      <c r="GIS891" s="40"/>
      <c r="GIU891" s="40"/>
      <c r="GIW891" s="40"/>
      <c r="GIY891" s="40"/>
      <c r="GJA891" s="40"/>
      <c r="GJC891" s="40"/>
      <c r="GJE891" s="40"/>
      <c r="GJG891" s="40"/>
      <c r="GJI891" s="40"/>
      <c r="GJK891" s="40"/>
      <c r="GJM891" s="40"/>
      <c r="GJO891" s="40"/>
      <c r="GJQ891" s="40"/>
      <c r="GJS891" s="40"/>
      <c r="GJU891" s="40"/>
      <c r="GJW891" s="40"/>
      <c r="GJY891" s="40"/>
      <c r="GKA891" s="40"/>
      <c r="GKC891" s="40"/>
      <c r="GKE891" s="40"/>
      <c r="GKG891" s="40"/>
      <c r="GKI891" s="40"/>
      <c r="GKK891" s="40"/>
      <c r="GKM891" s="40"/>
      <c r="GKO891" s="40"/>
      <c r="GKQ891" s="40"/>
      <c r="GKS891" s="40"/>
      <c r="GKU891" s="40"/>
      <c r="GKW891" s="40"/>
      <c r="GKY891" s="40"/>
      <c r="GLA891" s="40"/>
      <c r="GLC891" s="40"/>
      <c r="GLE891" s="40"/>
      <c r="GLG891" s="40"/>
      <c r="GLI891" s="40"/>
      <c r="GLK891" s="40"/>
      <c r="GLM891" s="40"/>
      <c r="GLO891" s="40"/>
      <c r="GLQ891" s="40"/>
      <c r="GLS891" s="40"/>
      <c r="GLU891" s="40"/>
      <c r="GLW891" s="40"/>
      <c r="GLY891" s="40"/>
      <c r="GMA891" s="40"/>
      <c r="GMC891" s="40"/>
      <c r="GME891" s="40"/>
      <c r="GMG891" s="40"/>
      <c r="GMI891" s="40"/>
      <c r="GMK891" s="40"/>
      <c r="GMM891" s="40"/>
      <c r="GMO891" s="40"/>
      <c r="GMQ891" s="40"/>
      <c r="GMS891" s="40"/>
      <c r="GMU891" s="40"/>
      <c r="GMW891" s="40"/>
      <c r="GMY891" s="40"/>
      <c r="GNA891" s="40"/>
      <c r="GNC891" s="40"/>
      <c r="GNE891" s="40"/>
      <c r="GNG891" s="40"/>
      <c r="GNI891" s="40"/>
      <c r="GNK891" s="40"/>
      <c r="GNM891" s="40"/>
      <c r="GNO891" s="40"/>
      <c r="GNQ891" s="40"/>
      <c r="GNS891" s="40"/>
      <c r="GNU891" s="40"/>
      <c r="GNW891" s="40"/>
      <c r="GNY891" s="40"/>
      <c r="GOA891" s="40"/>
      <c r="GOC891" s="40"/>
      <c r="GOE891" s="40"/>
      <c r="GOG891" s="40"/>
      <c r="GOI891" s="40"/>
      <c r="GOK891" s="40"/>
      <c r="GOM891" s="40"/>
      <c r="GOO891" s="40"/>
      <c r="GOQ891" s="40"/>
      <c r="GOS891" s="40"/>
      <c r="GOU891" s="40"/>
      <c r="GOW891" s="40"/>
      <c r="GOY891" s="40"/>
      <c r="GPA891" s="40"/>
      <c r="GPC891" s="40"/>
      <c r="GPE891" s="40"/>
      <c r="GPG891" s="40"/>
      <c r="GPI891" s="40"/>
      <c r="GPK891" s="40"/>
      <c r="GPM891" s="40"/>
      <c r="GPO891" s="40"/>
      <c r="GPQ891" s="40"/>
      <c r="GPS891" s="40"/>
      <c r="GPU891" s="40"/>
      <c r="GPW891" s="40"/>
      <c r="GPY891" s="40"/>
      <c r="GQA891" s="40"/>
      <c r="GQC891" s="40"/>
      <c r="GQE891" s="40"/>
      <c r="GQG891" s="40"/>
      <c r="GQI891" s="40"/>
      <c r="GQK891" s="40"/>
      <c r="GQM891" s="40"/>
      <c r="GQO891" s="40"/>
      <c r="GQQ891" s="40"/>
      <c r="GQS891" s="40"/>
      <c r="GQU891" s="40"/>
      <c r="GQW891" s="40"/>
      <c r="GQY891" s="40"/>
      <c r="GRA891" s="40"/>
      <c r="GRC891" s="40"/>
      <c r="GRE891" s="40"/>
      <c r="GRG891" s="40"/>
      <c r="GRI891" s="40"/>
      <c r="GRK891" s="40"/>
      <c r="GRM891" s="40"/>
      <c r="GRO891" s="40"/>
      <c r="GRQ891" s="40"/>
      <c r="GRS891" s="40"/>
      <c r="GRU891" s="40"/>
      <c r="GRW891" s="40"/>
      <c r="GRY891" s="40"/>
      <c r="GSA891" s="40"/>
      <c r="GSC891" s="40"/>
      <c r="GSE891" s="40"/>
      <c r="GSG891" s="40"/>
      <c r="GSI891" s="40"/>
      <c r="GSK891" s="40"/>
      <c r="GSM891" s="40"/>
      <c r="GSO891" s="40"/>
      <c r="GSQ891" s="40"/>
      <c r="GSS891" s="40"/>
      <c r="GSU891" s="40"/>
      <c r="GSW891" s="40"/>
      <c r="GSY891" s="40"/>
      <c r="GTA891" s="40"/>
      <c r="GTC891" s="40"/>
      <c r="GTE891" s="40"/>
      <c r="GTG891" s="40"/>
      <c r="GTI891" s="40"/>
      <c r="GTK891" s="40"/>
      <c r="GTM891" s="40"/>
      <c r="GTO891" s="40"/>
      <c r="GTQ891" s="40"/>
      <c r="GTS891" s="40"/>
      <c r="GTU891" s="40"/>
      <c r="GTW891" s="40"/>
      <c r="GTY891" s="40"/>
      <c r="GUA891" s="40"/>
      <c r="GUC891" s="40"/>
      <c r="GUE891" s="40"/>
      <c r="GUG891" s="40"/>
      <c r="GUI891" s="40"/>
      <c r="GUK891" s="40"/>
      <c r="GUM891" s="40"/>
      <c r="GUO891" s="40"/>
      <c r="GUQ891" s="40"/>
      <c r="GUS891" s="40"/>
      <c r="GUU891" s="40"/>
      <c r="GUW891" s="40"/>
      <c r="GUY891" s="40"/>
      <c r="GVA891" s="40"/>
      <c r="GVC891" s="40"/>
      <c r="GVE891" s="40"/>
      <c r="GVG891" s="40"/>
      <c r="GVI891" s="40"/>
      <c r="GVK891" s="40"/>
      <c r="GVM891" s="40"/>
      <c r="GVO891" s="40"/>
      <c r="GVQ891" s="40"/>
      <c r="GVS891" s="40"/>
      <c r="GVU891" s="40"/>
      <c r="GVW891" s="40"/>
      <c r="GVY891" s="40"/>
      <c r="GWA891" s="40"/>
      <c r="GWC891" s="40"/>
      <c r="GWE891" s="40"/>
      <c r="GWG891" s="40"/>
      <c r="GWI891" s="40"/>
      <c r="GWK891" s="40"/>
      <c r="GWM891" s="40"/>
      <c r="GWO891" s="40"/>
      <c r="GWQ891" s="40"/>
      <c r="GWS891" s="40"/>
      <c r="GWU891" s="40"/>
      <c r="GWW891" s="40"/>
      <c r="GWY891" s="40"/>
      <c r="GXA891" s="40"/>
      <c r="GXC891" s="40"/>
      <c r="GXE891" s="40"/>
      <c r="GXG891" s="40"/>
      <c r="GXI891" s="40"/>
      <c r="GXK891" s="40"/>
      <c r="GXM891" s="40"/>
      <c r="GXO891" s="40"/>
      <c r="GXQ891" s="40"/>
      <c r="GXS891" s="40"/>
      <c r="GXU891" s="40"/>
      <c r="GXW891" s="40"/>
      <c r="GXY891" s="40"/>
      <c r="GYA891" s="40"/>
      <c r="GYC891" s="40"/>
      <c r="GYE891" s="40"/>
      <c r="GYG891" s="40"/>
      <c r="GYI891" s="40"/>
      <c r="GYK891" s="40"/>
      <c r="GYM891" s="40"/>
      <c r="GYO891" s="40"/>
      <c r="GYQ891" s="40"/>
      <c r="GYS891" s="40"/>
      <c r="GYU891" s="40"/>
      <c r="GYW891" s="40"/>
      <c r="GYY891" s="40"/>
      <c r="GZA891" s="40"/>
      <c r="GZC891" s="40"/>
      <c r="GZE891" s="40"/>
      <c r="GZG891" s="40"/>
      <c r="GZI891" s="40"/>
      <c r="GZK891" s="40"/>
      <c r="GZM891" s="40"/>
      <c r="GZO891" s="40"/>
      <c r="GZQ891" s="40"/>
      <c r="GZS891" s="40"/>
      <c r="GZU891" s="40"/>
      <c r="GZW891" s="40"/>
      <c r="GZY891" s="40"/>
      <c r="HAA891" s="40"/>
      <c r="HAC891" s="40"/>
      <c r="HAE891" s="40"/>
      <c r="HAG891" s="40"/>
      <c r="HAI891" s="40"/>
      <c r="HAK891" s="40"/>
      <c r="HAM891" s="40"/>
      <c r="HAO891" s="40"/>
      <c r="HAQ891" s="40"/>
      <c r="HAS891" s="40"/>
      <c r="HAU891" s="40"/>
      <c r="HAW891" s="40"/>
      <c r="HAY891" s="40"/>
      <c r="HBA891" s="40"/>
      <c r="HBC891" s="40"/>
      <c r="HBE891" s="40"/>
      <c r="HBG891" s="40"/>
      <c r="HBI891" s="40"/>
      <c r="HBK891" s="40"/>
      <c r="HBM891" s="40"/>
      <c r="HBO891" s="40"/>
      <c r="HBQ891" s="40"/>
      <c r="HBS891" s="40"/>
      <c r="HBU891" s="40"/>
      <c r="HBW891" s="40"/>
      <c r="HBY891" s="40"/>
      <c r="HCA891" s="40"/>
      <c r="HCC891" s="40"/>
      <c r="HCE891" s="40"/>
      <c r="HCG891" s="40"/>
      <c r="HCI891" s="40"/>
      <c r="HCK891" s="40"/>
      <c r="HCM891" s="40"/>
      <c r="HCO891" s="40"/>
      <c r="HCQ891" s="40"/>
      <c r="HCS891" s="40"/>
      <c r="HCU891" s="40"/>
      <c r="HCW891" s="40"/>
      <c r="HCY891" s="40"/>
      <c r="HDA891" s="40"/>
      <c r="HDC891" s="40"/>
      <c r="HDE891" s="40"/>
      <c r="HDG891" s="40"/>
      <c r="HDI891" s="40"/>
      <c r="HDK891" s="40"/>
      <c r="HDM891" s="40"/>
      <c r="HDO891" s="40"/>
      <c r="HDQ891" s="40"/>
      <c r="HDS891" s="40"/>
      <c r="HDU891" s="40"/>
      <c r="HDW891" s="40"/>
      <c r="HDY891" s="40"/>
      <c r="HEA891" s="40"/>
      <c r="HEC891" s="40"/>
      <c r="HEE891" s="40"/>
      <c r="HEG891" s="40"/>
      <c r="HEI891" s="40"/>
      <c r="HEK891" s="40"/>
      <c r="HEM891" s="40"/>
      <c r="HEO891" s="40"/>
      <c r="HEQ891" s="40"/>
      <c r="HES891" s="40"/>
      <c r="HEU891" s="40"/>
      <c r="HEW891" s="40"/>
      <c r="HEY891" s="40"/>
      <c r="HFA891" s="40"/>
      <c r="HFC891" s="40"/>
      <c r="HFE891" s="40"/>
      <c r="HFG891" s="40"/>
      <c r="HFI891" s="40"/>
      <c r="HFK891" s="40"/>
      <c r="HFM891" s="40"/>
      <c r="HFO891" s="40"/>
      <c r="HFQ891" s="40"/>
      <c r="HFS891" s="40"/>
      <c r="HFU891" s="40"/>
      <c r="HFW891" s="40"/>
      <c r="HFY891" s="40"/>
      <c r="HGA891" s="40"/>
      <c r="HGC891" s="40"/>
      <c r="HGE891" s="40"/>
      <c r="HGG891" s="40"/>
      <c r="HGI891" s="40"/>
      <c r="HGK891" s="40"/>
      <c r="HGM891" s="40"/>
      <c r="HGO891" s="40"/>
      <c r="HGQ891" s="40"/>
      <c r="HGS891" s="40"/>
      <c r="HGU891" s="40"/>
      <c r="HGW891" s="40"/>
      <c r="HGY891" s="40"/>
      <c r="HHA891" s="40"/>
      <c r="HHC891" s="40"/>
      <c r="HHE891" s="40"/>
      <c r="HHG891" s="40"/>
      <c r="HHI891" s="40"/>
      <c r="HHK891" s="40"/>
      <c r="HHM891" s="40"/>
      <c r="HHO891" s="40"/>
      <c r="HHQ891" s="40"/>
      <c r="HHS891" s="40"/>
      <c r="HHU891" s="40"/>
      <c r="HHW891" s="40"/>
      <c r="HHY891" s="40"/>
      <c r="HIA891" s="40"/>
      <c r="HIC891" s="40"/>
      <c r="HIE891" s="40"/>
      <c r="HIG891" s="40"/>
      <c r="HII891" s="40"/>
      <c r="HIK891" s="40"/>
      <c r="HIM891" s="40"/>
      <c r="HIO891" s="40"/>
      <c r="HIQ891" s="40"/>
      <c r="HIS891" s="40"/>
      <c r="HIU891" s="40"/>
      <c r="HIW891" s="40"/>
      <c r="HIY891" s="40"/>
      <c r="HJA891" s="40"/>
      <c r="HJC891" s="40"/>
      <c r="HJE891" s="40"/>
      <c r="HJG891" s="40"/>
      <c r="HJI891" s="40"/>
      <c r="HJK891" s="40"/>
      <c r="HJM891" s="40"/>
      <c r="HJO891" s="40"/>
      <c r="HJQ891" s="40"/>
      <c r="HJS891" s="40"/>
      <c r="HJU891" s="40"/>
      <c r="HJW891" s="40"/>
      <c r="HJY891" s="40"/>
      <c r="HKA891" s="40"/>
      <c r="HKC891" s="40"/>
      <c r="HKE891" s="40"/>
      <c r="HKG891" s="40"/>
      <c r="HKI891" s="40"/>
      <c r="HKK891" s="40"/>
      <c r="HKM891" s="40"/>
      <c r="HKO891" s="40"/>
      <c r="HKQ891" s="40"/>
      <c r="HKS891" s="40"/>
      <c r="HKU891" s="40"/>
      <c r="HKW891" s="40"/>
      <c r="HKY891" s="40"/>
      <c r="HLA891" s="40"/>
      <c r="HLC891" s="40"/>
      <c r="HLE891" s="40"/>
      <c r="HLG891" s="40"/>
      <c r="HLI891" s="40"/>
      <c r="HLK891" s="40"/>
      <c r="HLM891" s="40"/>
      <c r="HLO891" s="40"/>
      <c r="HLQ891" s="40"/>
      <c r="HLS891" s="40"/>
      <c r="HLU891" s="40"/>
      <c r="HLW891" s="40"/>
      <c r="HLY891" s="40"/>
      <c r="HMA891" s="40"/>
      <c r="HMC891" s="40"/>
      <c r="HME891" s="40"/>
      <c r="HMG891" s="40"/>
      <c r="HMI891" s="40"/>
      <c r="HMK891" s="40"/>
      <c r="HMM891" s="40"/>
      <c r="HMO891" s="40"/>
      <c r="HMQ891" s="40"/>
      <c r="HMS891" s="40"/>
      <c r="HMU891" s="40"/>
      <c r="HMW891" s="40"/>
      <c r="HMY891" s="40"/>
      <c r="HNA891" s="40"/>
      <c r="HNC891" s="40"/>
      <c r="HNE891" s="40"/>
      <c r="HNG891" s="40"/>
      <c r="HNI891" s="40"/>
      <c r="HNK891" s="40"/>
      <c r="HNM891" s="40"/>
      <c r="HNO891" s="40"/>
      <c r="HNQ891" s="40"/>
      <c r="HNS891" s="40"/>
      <c r="HNU891" s="40"/>
      <c r="HNW891" s="40"/>
      <c r="HNY891" s="40"/>
      <c r="HOA891" s="40"/>
      <c r="HOC891" s="40"/>
      <c r="HOE891" s="40"/>
      <c r="HOG891" s="40"/>
      <c r="HOI891" s="40"/>
      <c r="HOK891" s="40"/>
      <c r="HOM891" s="40"/>
      <c r="HOO891" s="40"/>
      <c r="HOQ891" s="40"/>
      <c r="HOS891" s="40"/>
      <c r="HOU891" s="40"/>
      <c r="HOW891" s="40"/>
      <c r="HOY891" s="40"/>
      <c r="HPA891" s="40"/>
      <c r="HPC891" s="40"/>
      <c r="HPE891" s="40"/>
      <c r="HPG891" s="40"/>
      <c r="HPI891" s="40"/>
      <c r="HPK891" s="40"/>
      <c r="HPM891" s="40"/>
      <c r="HPO891" s="40"/>
      <c r="HPQ891" s="40"/>
      <c r="HPS891" s="40"/>
      <c r="HPU891" s="40"/>
      <c r="HPW891" s="40"/>
      <c r="HPY891" s="40"/>
      <c r="HQA891" s="40"/>
      <c r="HQC891" s="40"/>
      <c r="HQE891" s="40"/>
      <c r="HQG891" s="40"/>
      <c r="HQI891" s="40"/>
      <c r="HQK891" s="40"/>
      <c r="HQM891" s="40"/>
      <c r="HQO891" s="40"/>
      <c r="HQQ891" s="40"/>
      <c r="HQS891" s="40"/>
      <c r="HQU891" s="40"/>
      <c r="HQW891" s="40"/>
      <c r="HQY891" s="40"/>
      <c r="HRA891" s="40"/>
      <c r="HRC891" s="40"/>
      <c r="HRE891" s="40"/>
      <c r="HRG891" s="40"/>
      <c r="HRI891" s="40"/>
      <c r="HRK891" s="40"/>
      <c r="HRM891" s="40"/>
      <c r="HRO891" s="40"/>
      <c r="HRQ891" s="40"/>
      <c r="HRS891" s="40"/>
      <c r="HRU891" s="40"/>
      <c r="HRW891" s="40"/>
      <c r="HRY891" s="40"/>
      <c r="HSA891" s="40"/>
      <c r="HSC891" s="40"/>
      <c r="HSE891" s="40"/>
      <c r="HSG891" s="40"/>
      <c r="HSI891" s="40"/>
      <c r="HSK891" s="40"/>
      <c r="HSM891" s="40"/>
      <c r="HSO891" s="40"/>
      <c r="HSQ891" s="40"/>
      <c r="HSS891" s="40"/>
      <c r="HSU891" s="40"/>
      <c r="HSW891" s="40"/>
      <c r="HSY891" s="40"/>
      <c r="HTA891" s="40"/>
      <c r="HTC891" s="40"/>
      <c r="HTE891" s="40"/>
      <c r="HTG891" s="40"/>
      <c r="HTI891" s="40"/>
      <c r="HTK891" s="40"/>
      <c r="HTM891" s="40"/>
      <c r="HTO891" s="40"/>
      <c r="HTQ891" s="40"/>
      <c r="HTS891" s="40"/>
      <c r="HTU891" s="40"/>
      <c r="HTW891" s="40"/>
      <c r="HTY891" s="40"/>
      <c r="HUA891" s="40"/>
      <c r="HUC891" s="40"/>
      <c r="HUE891" s="40"/>
      <c r="HUG891" s="40"/>
      <c r="HUI891" s="40"/>
      <c r="HUK891" s="40"/>
      <c r="HUM891" s="40"/>
      <c r="HUO891" s="40"/>
      <c r="HUQ891" s="40"/>
      <c r="HUS891" s="40"/>
      <c r="HUU891" s="40"/>
      <c r="HUW891" s="40"/>
      <c r="HUY891" s="40"/>
      <c r="HVA891" s="40"/>
      <c r="HVC891" s="40"/>
      <c r="HVE891" s="40"/>
      <c r="HVG891" s="40"/>
      <c r="HVI891" s="40"/>
      <c r="HVK891" s="40"/>
      <c r="HVM891" s="40"/>
      <c r="HVO891" s="40"/>
      <c r="HVQ891" s="40"/>
      <c r="HVS891" s="40"/>
      <c r="HVU891" s="40"/>
      <c r="HVW891" s="40"/>
      <c r="HVY891" s="40"/>
      <c r="HWA891" s="40"/>
      <c r="HWC891" s="40"/>
      <c r="HWE891" s="40"/>
      <c r="HWG891" s="40"/>
      <c r="HWI891" s="40"/>
      <c r="HWK891" s="40"/>
      <c r="HWM891" s="40"/>
      <c r="HWO891" s="40"/>
      <c r="HWQ891" s="40"/>
      <c r="HWS891" s="40"/>
      <c r="HWU891" s="40"/>
      <c r="HWW891" s="40"/>
      <c r="HWY891" s="40"/>
      <c r="HXA891" s="40"/>
      <c r="HXC891" s="40"/>
      <c r="HXE891" s="40"/>
      <c r="HXG891" s="40"/>
      <c r="HXI891" s="40"/>
      <c r="HXK891" s="40"/>
      <c r="HXM891" s="40"/>
      <c r="HXO891" s="40"/>
      <c r="HXQ891" s="40"/>
      <c r="HXS891" s="40"/>
      <c r="HXU891" s="40"/>
      <c r="HXW891" s="40"/>
      <c r="HXY891" s="40"/>
      <c r="HYA891" s="40"/>
      <c r="HYC891" s="40"/>
      <c r="HYE891" s="40"/>
      <c r="HYG891" s="40"/>
      <c r="HYI891" s="40"/>
      <c r="HYK891" s="40"/>
      <c r="HYM891" s="40"/>
      <c r="HYO891" s="40"/>
      <c r="HYQ891" s="40"/>
      <c r="HYS891" s="40"/>
      <c r="HYU891" s="40"/>
      <c r="HYW891" s="40"/>
      <c r="HYY891" s="40"/>
      <c r="HZA891" s="40"/>
      <c r="HZC891" s="40"/>
      <c r="HZE891" s="40"/>
      <c r="HZG891" s="40"/>
      <c r="HZI891" s="40"/>
      <c r="HZK891" s="40"/>
      <c r="HZM891" s="40"/>
      <c r="HZO891" s="40"/>
      <c r="HZQ891" s="40"/>
      <c r="HZS891" s="40"/>
      <c r="HZU891" s="40"/>
      <c r="HZW891" s="40"/>
      <c r="HZY891" s="40"/>
      <c r="IAA891" s="40"/>
      <c r="IAC891" s="40"/>
      <c r="IAE891" s="40"/>
      <c r="IAG891" s="40"/>
      <c r="IAI891" s="40"/>
      <c r="IAK891" s="40"/>
      <c r="IAM891" s="40"/>
      <c r="IAO891" s="40"/>
      <c r="IAQ891" s="40"/>
      <c r="IAS891" s="40"/>
      <c r="IAU891" s="40"/>
      <c r="IAW891" s="40"/>
      <c r="IAY891" s="40"/>
      <c r="IBA891" s="40"/>
      <c r="IBC891" s="40"/>
      <c r="IBE891" s="40"/>
      <c r="IBG891" s="40"/>
      <c r="IBI891" s="40"/>
      <c r="IBK891" s="40"/>
      <c r="IBM891" s="40"/>
      <c r="IBO891" s="40"/>
      <c r="IBQ891" s="40"/>
      <c r="IBS891" s="40"/>
      <c r="IBU891" s="40"/>
      <c r="IBW891" s="40"/>
      <c r="IBY891" s="40"/>
      <c r="ICA891" s="40"/>
      <c r="ICC891" s="40"/>
      <c r="ICE891" s="40"/>
      <c r="ICG891" s="40"/>
      <c r="ICI891" s="40"/>
      <c r="ICK891" s="40"/>
      <c r="ICM891" s="40"/>
      <c r="ICO891" s="40"/>
      <c r="ICQ891" s="40"/>
      <c r="ICS891" s="40"/>
      <c r="ICU891" s="40"/>
      <c r="ICW891" s="40"/>
      <c r="ICY891" s="40"/>
      <c r="IDA891" s="40"/>
      <c r="IDC891" s="40"/>
      <c r="IDE891" s="40"/>
      <c r="IDG891" s="40"/>
      <c r="IDI891" s="40"/>
      <c r="IDK891" s="40"/>
      <c r="IDM891" s="40"/>
      <c r="IDO891" s="40"/>
      <c r="IDQ891" s="40"/>
      <c r="IDS891" s="40"/>
      <c r="IDU891" s="40"/>
      <c r="IDW891" s="40"/>
      <c r="IDY891" s="40"/>
      <c r="IEA891" s="40"/>
      <c r="IEC891" s="40"/>
      <c r="IEE891" s="40"/>
      <c r="IEG891" s="40"/>
      <c r="IEI891" s="40"/>
      <c r="IEK891" s="40"/>
      <c r="IEM891" s="40"/>
      <c r="IEO891" s="40"/>
      <c r="IEQ891" s="40"/>
      <c r="IES891" s="40"/>
      <c r="IEU891" s="40"/>
      <c r="IEW891" s="40"/>
      <c r="IEY891" s="40"/>
      <c r="IFA891" s="40"/>
      <c r="IFC891" s="40"/>
      <c r="IFE891" s="40"/>
      <c r="IFG891" s="40"/>
      <c r="IFI891" s="40"/>
      <c r="IFK891" s="40"/>
      <c r="IFM891" s="40"/>
      <c r="IFO891" s="40"/>
      <c r="IFQ891" s="40"/>
      <c r="IFS891" s="40"/>
      <c r="IFU891" s="40"/>
      <c r="IFW891" s="40"/>
      <c r="IFY891" s="40"/>
      <c r="IGA891" s="40"/>
      <c r="IGC891" s="40"/>
      <c r="IGE891" s="40"/>
      <c r="IGG891" s="40"/>
      <c r="IGI891" s="40"/>
      <c r="IGK891" s="40"/>
      <c r="IGM891" s="40"/>
      <c r="IGO891" s="40"/>
      <c r="IGQ891" s="40"/>
      <c r="IGS891" s="40"/>
      <c r="IGU891" s="40"/>
      <c r="IGW891" s="40"/>
      <c r="IGY891" s="40"/>
      <c r="IHA891" s="40"/>
      <c r="IHC891" s="40"/>
      <c r="IHE891" s="40"/>
      <c r="IHG891" s="40"/>
      <c r="IHI891" s="40"/>
      <c r="IHK891" s="40"/>
      <c r="IHM891" s="40"/>
      <c r="IHO891" s="40"/>
      <c r="IHQ891" s="40"/>
      <c r="IHS891" s="40"/>
      <c r="IHU891" s="40"/>
      <c r="IHW891" s="40"/>
      <c r="IHY891" s="40"/>
      <c r="IIA891" s="40"/>
      <c r="IIC891" s="40"/>
      <c r="IIE891" s="40"/>
      <c r="IIG891" s="40"/>
      <c r="III891" s="40"/>
      <c r="IIK891" s="40"/>
      <c r="IIM891" s="40"/>
      <c r="IIO891" s="40"/>
      <c r="IIQ891" s="40"/>
      <c r="IIS891" s="40"/>
      <c r="IIU891" s="40"/>
      <c r="IIW891" s="40"/>
      <c r="IIY891" s="40"/>
      <c r="IJA891" s="40"/>
      <c r="IJC891" s="40"/>
      <c r="IJE891" s="40"/>
      <c r="IJG891" s="40"/>
      <c r="IJI891" s="40"/>
      <c r="IJK891" s="40"/>
      <c r="IJM891" s="40"/>
      <c r="IJO891" s="40"/>
      <c r="IJQ891" s="40"/>
      <c r="IJS891" s="40"/>
      <c r="IJU891" s="40"/>
      <c r="IJW891" s="40"/>
      <c r="IJY891" s="40"/>
      <c r="IKA891" s="40"/>
      <c r="IKC891" s="40"/>
      <c r="IKE891" s="40"/>
      <c r="IKG891" s="40"/>
      <c r="IKI891" s="40"/>
      <c r="IKK891" s="40"/>
      <c r="IKM891" s="40"/>
      <c r="IKO891" s="40"/>
      <c r="IKQ891" s="40"/>
      <c r="IKS891" s="40"/>
      <c r="IKU891" s="40"/>
      <c r="IKW891" s="40"/>
      <c r="IKY891" s="40"/>
      <c r="ILA891" s="40"/>
      <c r="ILC891" s="40"/>
      <c r="ILE891" s="40"/>
      <c r="ILG891" s="40"/>
      <c r="ILI891" s="40"/>
      <c r="ILK891" s="40"/>
      <c r="ILM891" s="40"/>
      <c r="ILO891" s="40"/>
      <c r="ILQ891" s="40"/>
      <c r="ILS891" s="40"/>
      <c r="ILU891" s="40"/>
      <c r="ILW891" s="40"/>
      <c r="ILY891" s="40"/>
      <c r="IMA891" s="40"/>
      <c r="IMC891" s="40"/>
      <c r="IME891" s="40"/>
      <c r="IMG891" s="40"/>
      <c r="IMI891" s="40"/>
      <c r="IMK891" s="40"/>
      <c r="IMM891" s="40"/>
      <c r="IMO891" s="40"/>
      <c r="IMQ891" s="40"/>
      <c r="IMS891" s="40"/>
      <c r="IMU891" s="40"/>
      <c r="IMW891" s="40"/>
      <c r="IMY891" s="40"/>
      <c r="INA891" s="40"/>
      <c r="INC891" s="40"/>
      <c r="INE891" s="40"/>
      <c r="ING891" s="40"/>
      <c r="INI891" s="40"/>
      <c r="INK891" s="40"/>
      <c r="INM891" s="40"/>
      <c r="INO891" s="40"/>
      <c r="INQ891" s="40"/>
      <c r="INS891" s="40"/>
      <c r="INU891" s="40"/>
      <c r="INW891" s="40"/>
      <c r="INY891" s="40"/>
      <c r="IOA891" s="40"/>
      <c r="IOC891" s="40"/>
      <c r="IOE891" s="40"/>
      <c r="IOG891" s="40"/>
      <c r="IOI891" s="40"/>
      <c r="IOK891" s="40"/>
      <c r="IOM891" s="40"/>
      <c r="IOO891" s="40"/>
      <c r="IOQ891" s="40"/>
      <c r="IOS891" s="40"/>
      <c r="IOU891" s="40"/>
      <c r="IOW891" s="40"/>
      <c r="IOY891" s="40"/>
      <c r="IPA891" s="40"/>
      <c r="IPC891" s="40"/>
      <c r="IPE891" s="40"/>
      <c r="IPG891" s="40"/>
      <c r="IPI891" s="40"/>
      <c r="IPK891" s="40"/>
      <c r="IPM891" s="40"/>
      <c r="IPO891" s="40"/>
      <c r="IPQ891" s="40"/>
      <c r="IPS891" s="40"/>
      <c r="IPU891" s="40"/>
      <c r="IPW891" s="40"/>
      <c r="IPY891" s="40"/>
      <c r="IQA891" s="40"/>
      <c r="IQC891" s="40"/>
      <c r="IQE891" s="40"/>
      <c r="IQG891" s="40"/>
      <c r="IQI891" s="40"/>
      <c r="IQK891" s="40"/>
      <c r="IQM891" s="40"/>
      <c r="IQO891" s="40"/>
      <c r="IQQ891" s="40"/>
      <c r="IQS891" s="40"/>
      <c r="IQU891" s="40"/>
      <c r="IQW891" s="40"/>
      <c r="IQY891" s="40"/>
      <c r="IRA891" s="40"/>
      <c r="IRC891" s="40"/>
      <c r="IRE891" s="40"/>
      <c r="IRG891" s="40"/>
      <c r="IRI891" s="40"/>
      <c r="IRK891" s="40"/>
      <c r="IRM891" s="40"/>
      <c r="IRO891" s="40"/>
      <c r="IRQ891" s="40"/>
      <c r="IRS891" s="40"/>
      <c r="IRU891" s="40"/>
      <c r="IRW891" s="40"/>
      <c r="IRY891" s="40"/>
      <c r="ISA891" s="40"/>
      <c r="ISC891" s="40"/>
      <c r="ISE891" s="40"/>
      <c r="ISG891" s="40"/>
      <c r="ISI891" s="40"/>
      <c r="ISK891" s="40"/>
      <c r="ISM891" s="40"/>
      <c r="ISO891" s="40"/>
      <c r="ISQ891" s="40"/>
      <c r="ISS891" s="40"/>
      <c r="ISU891" s="40"/>
      <c r="ISW891" s="40"/>
      <c r="ISY891" s="40"/>
      <c r="ITA891" s="40"/>
      <c r="ITC891" s="40"/>
      <c r="ITE891" s="40"/>
      <c r="ITG891" s="40"/>
      <c r="ITI891" s="40"/>
      <c r="ITK891" s="40"/>
      <c r="ITM891" s="40"/>
      <c r="ITO891" s="40"/>
      <c r="ITQ891" s="40"/>
      <c r="ITS891" s="40"/>
      <c r="ITU891" s="40"/>
      <c r="ITW891" s="40"/>
      <c r="ITY891" s="40"/>
      <c r="IUA891" s="40"/>
      <c r="IUC891" s="40"/>
      <c r="IUE891" s="40"/>
      <c r="IUG891" s="40"/>
      <c r="IUI891" s="40"/>
      <c r="IUK891" s="40"/>
      <c r="IUM891" s="40"/>
      <c r="IUO891" s="40"/>
      <c r="IUQ891" s="40"/>
      <c r="IUS891" s="40"/>
      <c r="IUU891" s="40"/>
      <c r="IUW891" s="40"/>
      <c r="IUY891" s="40"/>
      <c r="IVA891" s="40"/>
      <c r="IVC891" s="40"/>
      <c r="IVE891" s="40"/>
      <c r="IVG891" s="40"/>
      <c r="IVI891" s="40"/>
      <c r="IVK891" s="40"/>
      <c r="IVM891" s="40"/>
      <c r="IVO891" s="40"/>
      <c r="IVQ891" s="40"/>
      <c r="IVS891" s="40"/>
      <c r="IVU891" s="40"/>
      <c r="IVW891" s="40"/>
      <c r="IVY891" s="40"/>
      <c r="IWA891" s="40"/>
      <c r="IWC891" s="40"/>
      <c r="IWE891" s="40"/>
      <c r="IWG891" s="40"/>
      <c r="IWI891" s="40"/>
      <c r="IWK891" s="40"/>
      <c r="IWM891" s="40"/>
      <c r="IWO891" s="40"/>
      <c r="IWQ891" s="40"/>
      <c r="IWS891" s="40"/>
      <c r="IWU891" s="40"/>
      <c r="IWW891" s="40"/>
      <c r="IWY891" s="40"/>
      <c r="IXA891" s="40"/>
      <c r="IXC891" s="40"/>
      <c r="IXE891" s="40"/>
      <c r="IXG891" s="40"/>
      <c r="IXI891" s="40"/>
      <c r="IXK891" s="40"/>
      <c r="IXM891" s="40"/>
      <c r="IXO891" s="40"/>
      <c r="IXQ891" s="40"/>
      <c r="IXS891" s="40"/>
      <c r="IXU891" s="40"/>
      <c r="IXW891" s="40"/>
      <c r="IXY891" s="40"/>
      <c r="IYA891" s="40"/>
      <c r="IYC891" s="40"/>
      <c r="IYE891" s="40"/>
      <c r="IYG891" s="40"/>
      <c r="IYI891" s="40"/>
      <c r="IYK891" s="40"/>
      <c r="IYM891" s="40"/>
      <c r="IYO891" s="40"/>
      <c r="IYQ891" s="40"/>
      <c r="IYS891" s="40"/>
      <c r="IYU891" s="40"/>
      <c r="IYW891" s="40"/>
      <c r="IYY891" s="40"/>
      <c r="IZA891" s="40"/>
      <c r="IZC891" s="40"/>
      <c r="IZE891" s="40"/>
      <c r="IZG891" s="40"/>
      <c r="IZI891" s="40"/>
      <c r="IZK891" s="40"/>
      <c r="IZM891" s="40"/>
      <c r="IZO891" s="40"/>
      <c r="IZQ891" s="40"/>
      <c r="IZS891" s="40"/>
      <c r="IZU891" s="40"/>
      <c r="IZW891" s="40"/>
      <c r="IZY891" s="40"/>
      <c r="JAA891" s="40"/>
      <c r="JAC891" s="40"/>
      <c r="JAE891" s="40"/>
      <c r="JAG891" s="40"/>
      <c r="JAI891" s="40"/>
      <c r="JAK891" s="40"/>
      <c r="JAM891" s="40"/>
      <c r="JAO891" s="40"/>
      <c r="JAQ891" s="40"/>
      <c r="JAS891" s="40"/>
      <c r="JAU891" s="40"/>
      <c r="JAW891" s="40"/>
      <c r="JAY891" s="40"/>
      <c r="JBA891" s="40"/>
      <c r="JBC891" s="40"/>
      <c r="JBE891" s="40"/>
      <c r="JBG891" s="40"/>
      <c r="JBI891" s="40"/>
      <c r="JBK891" s="40"/>
      <c r="JBM891" s="40"/>
      <c r="JBO891" s="40"/>
      <c r="JBQ891" s="40"/>
      <c r="JBS891" s="40"/>
      <c r="JBU891" s="40"/>
      <c r="JBW891" s="40"/>
      <c r="JBY891" s="40"/>
      <c r="JCA891" s="40"/>
      <c r="JCC891" s="40"/>
      <c r="JCE891" s="40"/>
      <c r="JCG891" s="40"/>
      <c r="JCI891" s="40"/>
      <c r="JCK891" s="40"/>
      <c r="JCM891" s="40"/>
      <c r="JCO891" s="40"/>
      <c r="JCQ891" s="40"/>
      <c r="JCS891" s="40"/>
      <c r="JCU891" s="40"/>
      <c r="JCW891" s="40"/>
      <c r="JCY891" s="40"/>
      <c r="JDA891" s="40"/>
      <c r="JDC891" s="40"/>
      <c r="JDE891" s="40"/>
      <c r="JDG891" s="40"/>
      <c r="JDI891" s="40"/>
      <c r="JDK891" s="40"/>
      <c r="JDM891" s="40"/>
      <c r="JDO891" s="40"/>
      <c r="JDQ891" s="40"/>
      <c r="JDS891" s="40"/>
      <c r="JDU891" s="40"/>
      <c r="JDW891" s="40"/>
      <c r="JDY891" s="40"/>
      <c r="JEA891" s="40"/>
      <c r="JEC891" s="40"/>
      <c r="JEE891" s="40"/>
      <c r="JEG891" s="40"/>
      <c r="JEI891" s="40"/>
      <c r="JEK891" s="40"/>
      <c r="JEM891" s="40"/>
      <c r="JEO891" s="40"/>
      <c r="JEQ891" s="40"/>
      <c r="JES891" s="40"/>
      <c r="JEU891" s="40"/>
      <c r="JEW891" s="40"/>
      <c r="JEY891" s="40"/>
      <c r="JFA891" s="40"/>
      <c r="JFC891" s="40"/>
      <c r="JFE891" s="40"/>
      <c r="JFG891" s="40"/>
      <c r="JFI891" s="40"/>
      <c r="JFK891" s="40"/>
      <c r="JFM891" s="40"/>
      <c r="JFO891" s="40"/>
      <c r="JFQ891" s="40"/>
      <c r="JFS891" s="40"/>
      <c r="JFU891" s="40"/>
      <c r="JFW891" s="40"/>
      <c r="JFY891" s="40"/>
      <c r="JGA891" s="40"/>
      <c r="JGC891" s="40"/>
      <c r="JGE891" s="40"/>
      <c r="JGG891" s="40"/>
      <c r="JGI891" s="40"/>
      <c r="JGK891" s="40"/>
      <c r="JGM891" s="40"/>
      <c r="JGO891" s="40"/>
      <c r="JGQ891" s="40"/>
      <c r="JGS891" s="40"/>
      <c r="JGU891" s="40"/>
      <c r="JGW891" s="40"/>
      <c r="JGY891" s="40"/>
      <c r="JHA891" s="40"/>
      <c r="JHC891" s="40"/>
      <c r="JHE891" s="40"/>
      <c r="JHG891" s="40"/>
      <c r="JHI891" s="40"/>
      <c r="JHK891" s="40"/>
      <c r="JHM891" s="40"/>
      <c r="JHO891" s="40"/>
      <c r="JHQ891" s="40"/>
      <c r="JHS891" s="40"/>
      <c r="JHU891" s="40"/>
      <c r="JHW891" s="40"/>
      <c r="JHY891" s="40"/>
      <c r="JIA891" s="40"/>
      <c r="JIC891" s="40"/>
      <c r="JIE891" s="40"/>
      <c r="JIG891" s="40"/>
      <c r="JII891" s="40"/>
      <c r="JIK891" s="40"/>
      <c r="JIM891" s="40"/>
      <c r="JIO891" s="40"/>
      <c r="JIQ891" s="40"/>
      <c r="JIS891" s="40"/>
      <c r="JIU891" s="40"/>
      <c r="JIW891" s="40"/>
      <c r="JIY891" s="40"/>
      <c r="JJA891" s="40"/>
      <c r="JJC891" s="40"/>
      <c r="JJE891" s="40"/>
      <c r="JJG891" s="40"/>
      <c r="JJI891" s="40"/>
      <c r="JJK891" s="40"/>
      <c r="JJM891" s="40"/>
      <c r="JJO891" s="40"/>
      <c r="JJQ891" s="40"/>
      <c r="JJS891" s="40"/>
      <c r="JJU891" s="40"/>
      <c r="JJW891" s="40"/>
      <c r="JJY891" s="40"/>
      <c r="JKA891" s="40"/>
      <c r="JKC891" s="40"/>
      <c r="JKE891" s="40"/>
      <c r="JKG891" s="40"/>
      <c r="JKI891" s="40"/>
      <c r="JKK891" s="40"/>
      <c r="JKM891" s="40"/>
      <c r="JKO891" s="40"/>
      <c r="JKQ891" s="40"/>
      <c r="JKS891" s="40"/>
      <c r="JKU891" s="40"/>
      <c r="JKW891" s="40"/>
      <c r="JKY891" s="40"/>
      <c r="JLA891" s="40"/>
      <c r="JLC891" s="40"/>
      <c r="JLE891" s="40"/>
      <c r="JLG891" s="40"/>
      <c r="JLI891" s="40"/>
      <c r="JLK891" s="40"/>
      <c r="JLM891" s="40"/>
      <c r="JLO891" s="40"/>
      <c r="JLQ891" s="40"/>
      <c r="JLS891" s="40"/>
      <c r="JLU891" s="40"/>
      <c r="JLW891" s="40"/>
      <c r="JLY891" s="40"/>
      <c r="JMA891" s="40"/>
      <c r="JMC891" s="40"/>
      <c r="JME891" s="40"/>
      <c r="JMG891" s="40"/>
      <c r="JMI891" s="40"/>
      <c r="JMK891" s="40"/>
      <c r="JMM891" s="40"/>
      <c r="JMO891" s="40"/>
      <c r="JMQ891" s="40"/>
      <c r="JMS891" s="40"/>
      <c r="JMU891" s="40"/>
      <c r="JMW891" s="40"/>
      <c r="JMY891" s="40"/>
      <c r="JNA891" s="40"/>
      <c r="JNC891" s="40"/>
      <c r="JNE891" s="40"/>
      <c r="JNG891" s="40"/>
      <c r="JNI891" s="40"/>
      <c r="JNK891" s="40"/>
      <c r="JNM891" s="40"/>
      <c r="JNO891" s="40"/>
      <c r="JNQ891" s="40"/>
      <c r="JNS891" s="40"/>
      <c r="JNU891" s="40"/>
      <c r="JNW891" s="40"/>
      <c r="JNY891" s="40"/>
      <c r="JOA891" s="40"/>
      <c r="JOC891" s="40"/>
      <c r="JOE891" s="40"/>
      <c r="JOG891" s="40"/>
      <c r="JOI891" s="40"/>
      <c r="JOK891" s="40"/>
      <c r="JOM891" s="40"/>
      <c r="JOO891" s="40"/>
      <c r="JOQ891" s="40"/>
      <c r="JOS891" s="40"/>
      <c r="JOU891" s="40"/>
      <c r="JOW891" s="40"/>
      <c r="JOY891" s="40"/>
      <c r="JPA891" s="40"/>
      <c r="JPC891" s="40"/>
      <c r="JPE891" s="40"/>
      <c r="JPG891" s="40"/>
      <c r="JPI891" s="40"/>
      <c r="JPK891" s="40"/>
      <c r="JPM891" s="40"/>
      <c r="JPO891" s="40"/>
      <c r="JPQ891" s="40"/>
      <c r="JPS891" s="40"/>
      <c r="JPU891" s="40"/>
      <c r="JPW891" s="40"/>
      <c r="JPY891" s="40"/>
      <c r="JQA891" s="40"/>
      <c r="JQC891" s="40"/>
      <c r="JQE891" s="40"/>
      <c r="JQG891" s="40"/>
      <c r="JQI891" s="40"/>
      <c r="JQK891" s="40"/>
      <c r="JQM891" s="40"/>
      <c r="JQO891" s="40"/>
      <c r="JQQ891" s="40"/>
      <c r="JQS891" s="40"/>
      <c r="JQU891" s="40"/>
      <c r="JQW891" s="40"/>
      <c r="JQY891" s="40"/>
      <c r="JRA891" s="40"/>
      <c r="JRC891" s="40"/>
      <c r="JRE891" s="40"/>
      <c r="JRG891" s="40"/>
      <c r="JRI891" s="40"/>
      <c r="JRK891" s="40"/>
      <c r="JRM891" s="40"/>
      <c r="JRO891" s="40"/>
      <c r="JRQ891" s="40"/>
      <c r="JRS891" s="40"/>
      <c r="JRU891" s="40"/>
      <c r="JRW891" s="40"/>
      <c r="JRY891" s="40"/>
      <c r="JSA891" s="40"/>
      <c r="JSC891" s="40"/>
      <c r="JSE891" s="40"/>
      <c r="JSG891" s="40"/>
      <c r="JSI891" s="40"/>
      <c r="JSK891" s="40"/>
      <c r="JSM891" s="40"/>
      <c r="JSO891" s="40"/>
      <c r="JSQ891" s="40"/>
      <c r="JSS891" s="40"/>
      <c r="JSU891" s="40"/>
      <c r="JSW891" s="40"/>
      <c r="JSY891" s="40"/>
      <c r="JTA891" s="40"/>
      <c r="JTC891" s="40"/>
      <c r="JTE891" s="40"/>
      <c r="JTG891" s="40"/>
      <c r="JTI891" s="40"/>
      <c r="JTK891" s="40"/>
      <c r="JTM891" s="40"/>
      <c r="JTO891" s="40"/>
      <c r="JTQ891" s="40"/>
      <c r="JTS891" s="40"/>
      <c r="JTU891" s="40"/>
      <c r="JTW891" s="40"/>
      <c r="JTY891" s="40"/>
      <c r="JUA891" s="40"/>
      <c r="JUC891" s="40"/>
      <c r="JUE891" s="40"/>
      <c r="JUG891" s="40"/>
      <c r="JUI891" s="40"/>
      <c r="JUK891" s="40"/>
      <c r="JUM891" s="40"/>
      <c r="JUO891" s="40"/>
      <c r="JUQ891" s="40"/>
      <c r="JUS891" s="40"/>
      <c r="JUU891" s="40"/>
      <c r="JUW891" s="40"/>
      <c r="JUY891" s="40"/>
      <c r="JVA891" s="40"/>
      <c r="JVC891" s="40"/>
      <c r="JVE891" s="40"/>
      <c r="JVG891" s="40"/>
      <c r="JVI891" s="40"/>
      <c r="JVK891" s="40"/>
      <c r="JVM891" s="40"/>
      <c r="JVO891" s="40"/>
      <c r="JVQ891" s="40"/>
      <c r="JVS891" s="40"/>
      <c r="JVU891" s="40"/>
      <c r="JVW891" s="40"/>
      <c r="JVY891" s="40"/>
      <c r="JWA891" s="40"/>
      <c r="JWC891" s="40"/>
      <c r="JWE891" s="40"/>
      <c r="JWG891" s="40"/>
      <c r="JWI891" s="40"/>
      <c r="JWK891" s="40"/>
      <c r="JWM891" s="40"/>
      <c r="JWO891" s="40"/>
      <c r="JWQ891" s="40"/>
      <c r="JWS891" s="40"/>
      <c r="JWU891" s="40"/>
      <c r="JWW891" s="40"/>
      <c r="JWY891" s="40"/>
      <c r="JXA891" s="40"/>
      <c r="JXC891" s="40"/>
      <c r="JXE891" s="40"/>
      <c r="JXG891" s="40"/>
      <c r="JXI891" s="40"/>
      <c r="JXK891" s="40"/>
      <c r="JXM891" s="40"/>
      <c r="JXO891" s="40"/>
      <c r="JXQ891" s="40"/>
      <c r="JXS891" s="40"/>
      <c r="JXU891" s="40"/>
      <c r="JXW891" s="40"/>
      <c r="JXY891" s="40"/>
      <c r="JYA891" s="40"/>
      <c r="JYC891" s="40"/>
      <c r="JYE891" s="40"/>
      <c r="JYG891" s="40"/>
      <c r="JYI891" s="40"/>
      <c r="JYK891" s="40"/>
      <c r="JYM891" s="40"/>
      <c r="JYO891" s="40"/>
      <c r="JYQ891" s="40"/>
      <c r="JYS891" s="40"/>
      <c r="JYU891" s="40"/>
      <c r="JYW891" s="40"/>
      <c r="JYY891" s="40"/>
      <c r="JZA891" s="40"/>
      <c r="JZC891" s="40"/>
      <c r="JZE891" s="40"/>
      <c r="JZG891" s="40"/>
      <c r="JZI891" s="40"/>
      <c r="JZK891" s="40"/>
      <c r="JZM891" s="40"/>
      <c r="JZO891" s="40"/>
      <c r="JZQ891" s="40"/>
      <c r="JZS891" s="40"/>
      <c r="JZU891" s="40"/>
      <c r="JZW891" s="40"/>
      <c r="JZY891" s="40"/>
      <c r="KAA891" s="40"/>
      <c r="KAC891" s="40"/>
      <c r="KAE891" s="40"/>
      <c r="KAG891" s="40"/>
      <c r="KAI891" s="40"/>
      <c r="KAK891" s="40"/>
      <c r="KAM891" s="40"/>
      <c r="KAO891" s="40"/>
      <c r="KAQ891" s="40"/>
      <c r="KAS891" s="40"/>
      <c r="KAU891" s="40"/>
      <c r="KAW891" s="40"/>
      <c r="KAY891" s="40"/>
      <c r="KBA891" s="40"/>
      <c r="KBC891" s="40"/>
      <c r="KBE891" s="40"/>
      <c r="KBG891" s="40"/>
      <c r="KBI891" s="40"/>
      <c r="KBK891" s="40"/>
      <c r="KBM891" s="40"/>
      <c r="KBO891" s="40"/>
      <c r="KBQ891" s="40"/>
      <c r="KBS891" s="40"/>
      <c r="KBU891" s="40"/>
      <c r="KBW891" s="40"/>
      <c r="KBY891" s="40"/>
      <c r="KCA891" s="40"/>
      <c r="KCC891" s="40"/>
      <c r="KCE891" s="40"/>
      <c r="KCG891" s="40"/>
      <c r="KCI891" s="40"/>
      <c r="KCK891" s="40"/>
      <c r="KCM891" s="40"/>
      <c r="KCO891" s="40"/>
      <c r="KCQ891" s="40"/>
      <c r="KCS891" s="40"/>
      <c r="KCU891" s="40"/>
      <c r="KCW891" s="40"/>
      <c r="KCY891" s="40"/>
      <c r="KDA891" s="40"/>
      <c r="KDC891" s="40"/>
      <c r="KDE891" s="40"/>
      <c r="KDG891" s="40"/>
      <c r="KDI891" s="40"/>
      <c r="KDK891" s="40"/>
      <c r="KDM891" s="40"/>
      <c r="KDO891" s="40"/>
      <c r="KDQ891" s="40"/>
      <c r="KDS891" s="40"/>
      <c r="KDU891" s="40"/>
      <c r="KDW891" s="40"/>
      <c r="KDY891" s="40"/>
      <c r="KEA891" s="40"/>
      <c r="KEC891" s="40"/>
      <c r="KEE891" s="40"/>
      <c r="KEG891" s="40"/>
      <c r="KEI891" s="40"/>
      <c r="KEK891" s="40"/>
      <c r="KEM891" s="40"/>
      <c r="KEO891" s="40"/>
      <c r="KEQ891" s="40"/>
      <c r="KES891" s="40"/>
      <c r="KEU891" s="40"/>
      <c r="KEW891" s="40"/>
      <c r="KEY891" s="40"/>
      <c r="KFA891" s="40"/>
      <c r="KFC891" s="40"/>
      <c r="KFE891" s="40"/>
      <c r="KFG891" s="40"/>
      <c r="KFI891" s="40"/>
      <c r="KFK891" s="40"/>
      <c r="KFM891" s="40"/>
      <c r="KFO891" s="40"/>
      <c r="KFQ891" s="40"/>
      <c r="KFS891" s="40"/>
      <c r="KFU891" s="40"/>
      <c r="KFW891" s="40"/>
      <c r="KFY891" s="40"/>
      <c r="KGA891" s="40"/>
      <c r="KGC891" s="40"/>
      <c r="KGE891" s="40"/>
      <c r="KGG891" s="40"/>
      <c r="KGI891" s="40"/>
      <c r="KGK891" s="40"/>
      <c r="KGM891" s="40"/>
      <c r="KGO891" s="40"/>
      <c r="KGQ891" s="40"/>
      <c r="KGS891" s="40"/>
      <c r="KGU891" s="40"/>
      <c r="KGW891" s="40"/>
      <c r="KGY891" s="40"/>
      <c r="KHA891" s="40"/>
      <c r="KHC891" s="40"/>
      <c r="KHE891" s="40"/>
      <c r="KHG891" s="40"/>
      <c r="KHI891" s="40"/>
      <c r="KHK891" s="40"/>
      <c r="KHM891" s="40"/>
      <c r="KHO891" s="40"/>
      <c r="KHQ891" s="40"/>
      <c r="KHS891" s="40"/>
      <c r="KHU891" s="40"/>
      <c r="KHW891" s="40"/>
      <c r="KHY891" s="40"/>
      <c r="KIA891" s="40"/>
      <c r="KIC891" s="40"/>
      <c r="KIE891" s="40"/>
      <c r="KIG891" s="40"/>
      <c r="KII891" s="40"/>
      <c r="KIK891" s="40"/>
      <c r="KIM891" s="40"/>
      <c r="KIO891" s="40"/>
      <c r="KIQ891" s="40"/>
      <c r="KIS891" s="40"/>
      <c r="KIU891" s="40"/>
      <c r="KIW891" s="40"/>
      <c r="KIY891" s="40"/>
      <c r="KJA891" s="40"/>
      <c r="KJC891" s="40"/>
      <c r="KJE891" s="40"/>
      <c r="KJG891" s="40"/>
      <c r="KJI891" s="40"/>
      <c r="KJK891" s="40"/>
      <c r="KJM891" s="40"/>
      <c r="KJO891" s="40"/>
      <c r="KJQ891" s="40"/>
      <c r="KJS891" s="40"/>
      <c r="KJU891" s="40"/>
      <c r="KJW891" s="40"/>
      <c r="KJY891" s="40"/>
      <c r="KKA891" s="40"/>
      <c r="KKC891" s="40"/>
      <c r="KKE891" s="40"/>
      <c r="KKG891" s="40"/>
      <c r="KKI891" s="40"/>
      <c r="KKK891" s="40"/>
      <c r="KKM891" s="40"/>
      <c r="KKO891" s="40"/>
      <c r="KKQ891" s="40"/>
      <c r="KKS891" s="40"/>
      <c r="KKU891" s="40"/>
      <c r="KKW891" s="40"/>
      <c r="KKY891" s="40"/>
      <c r="KLA891" s="40"/>
      <c r="KLC891" s="40"/>
      <c r="KLE891" s="40"/>
      <c r="KLG891" s="40"/>
      <c r="KLI891" s="40"/>
      <c r="KLK891" s="40"/>
      <c r="KLM891" s="40"/>
      <c r="KLO891" s="40"/>
      <c r="KLQ891" s="40"/>
      <c r="KLS891" s="40"/>
      <c r="KLU891" s="40"/>
      <c r="KLW891" s="40"/>
      <c r="KLY891" s="40"/>
      <c r="KMA891" s="40"/>
      <c r="KMC891" s="40"/>
      <c r="KME891" s="40"/>
      <c r="KMG891" s="40"/>
      <c r="KMI891" s="40"/>
      <c r="KMK891" s="40"/>
      <c r="KMM891" s="40"/>
      <c r="KMO891" s="40"/>
      <c r="KMQ891" s="40"/>
      <c r="KMS891" s="40"/>
      <c r="KMU891" s="40"/>
      <c r="KMW891" s="40"/>
      <c r="KMY891" s="40"/>
      <c r="KNA891" s="40"/>
      <c r="KNC891" s="40"/>
      <c r="KNE891" s="40"/>
      <c r="KNG891" s="40"/>
      <c r="KNI891" s="40"/>
      <c r="KNK891" s="40"/>
      <c r="KNM891" s="40"/>
      <c r="KNO891" s="40"/>
      <c r="KNQ891" s="40"/>
      <c r="KNS891" s="40"/>
      <c r="KNU891" s="40"/>
      <c r="KNW891" s="40"/>
      <c r="KNY891" s="40"/>
      <c r="KOA891" s="40"/>
      <c r="KOC891" s="40"/>
      <c r="KOE891" s="40"/>
      <c r="KOG891" s="40"/>
      <c r="KOI891" s="40"/>
      <c r="KOK891" s="40"/>
      <c r="KOM891" s="40"/>
      <c r="KOO891" s="40"/>
      <c r="KOQ891" s="40"/>
      <c r="KOS891" s="40"/>
      <c r="KOU891" s="40"/>
      <c r="KOW891" s="40"/>
      <c r="KOY891" s="40"/>
      <c r="KPA891" s="40"/>
      <c r="KPC891" s="40"/>
      <c r="KPE891" s="40"/>
      <c r="KPG891" s="40"/>
      <c r="KPI891" s="40"/>
      <c r="KPK891" s="40"/>
      <c r="KPM891" s="40"/>
      <c r="KPO891" s="40"/>
      <c r="KPQ891" s="40"/>
      <c r="KPS891" s="40"/>
      <c r="KPU891" s="40"/>
      <c r="KPW891" s="40"/>
      <c r="KPY891" s="40"/>
      <c r="KQA891" s="40"/>
      <c r="KQC891" s="40"/>
      <c r="KQE891" s="40"/>
      <c r="KQG891" s="40"/>
      <c r="KQI891" s="40"/>
      <c r="KQK891" s="40"/>
      <c r="KQM891" s="40"/>
      <c r="KQO891" s="40"/>
      <c r="KQQ891" s="40"/>
      <c r="KQS891" s="40"/>
      <c r="KQU891" s="40"/>
      <c r="KQW891" s="40"/>
      <c r="KQY891" s="40"/>
      <c r="KRA891" s="40"/>
      <c r="KRC891" s="40"/>
      <c r="KRE891" s="40"/>
      <c r="KRG891" s="40"/>
      <c r="KRI891" s="40"/>
      <c r="KRK891" s="40"/>
      <c r="KRM891" s="40"/>
      <c r="KRO891" s="40"/>
      <c r="KRQ891" s="40"/>
      <c r="KRS891" s="40"/>
      <c r="KRU891" s="40"/>
      <c r="KRW891" s="40"/>
      <c r="KRY891" s="40"/>
      <c r="KSA891" s="40"/>
      <c r="KSC891" s="40"/>
      <c r="KSE891" s="40"/>
      <c r="KSG891" s="40"/>
      <c r="KSI891" s="40"/>
      <c r="KSK891" s="40"/>
      <c r="KSM891" s="40"/>
      <c r="KSO891" s="40"/>
      <c r="KSQ891" s="40"/>
      <c r="KSS891" s="40"/>
      <c r="KSU891" s="40"/>
      <c r="KSW891" s="40"/>
      <c r="KSY891" s="40"/>
      <c r="KTA891" s="40"/>
      <c r="KTC891" s="40"/>
      <c r="KTE891" s="40"/>
      <c r="KTG891" s="40"/>
      <c r="KTI891" s="40"/>
      <c r="KTK891" s="40"/>
      <c r="KTM891" s="40"/>
      <c r="KTO891" s="40"/>
      <c r="KTQ891" s="40"/>
      <c r="KTS891" s="40"/>
      <c r="KTU891" s="40"/>
      <c r="KTW891" s="40"/>
      <c r="KTY891" s="40"/>
      <c r="KUA891" s="40"/>
      <c r="KUC891" s="40"/>
      <c r="KUE891" s="40"/>
      <c r="KUG891" s="40"/>
      <c r="KUI891" s="40"/>
      <c r="KUK891" s="40"/>
      <c r="KUM891" s="40"/>
      <c r="KUO891" s="40"/>
      <c r="KUQ891" s="40"/>
      <c r="KUS891" s="40"/>
      <c r="KUU891" s="40"/>
      <c r="KUW891" s="40"/>
      <c r="KUY891" s="40"/>
      <c r="KVA891" s="40"/>
      <c r="KVC891" s="40"/>
      <c r="KVE891" s="40"/>
      <c r="KVG891" s="40"/>
      <c r="KVI891" s="40"/>
      <c r="KVK891" s="40"/>
      <c r="KVM891" s="40"/>
      <c r="KVO891" s="40"/>
      <c r="KVQ891" s="40"/>
      <c r="KVS891" s="40"/>
      <c r="KVU891" s="40"/>
      <c r="KVW891" s="40"/>
      <c r="KVY891" s="40"/>
      <c r="KWA891" s="40"/>
      <c r="KWC891" s="40"/>
      <c r="KWE891" s="40"/>
      <c r="KWG891" s="40"/>
      <c r="KWI891" s="40"/>
      <c r="KWK891" s="40"/>
      <c r="KWM891" s="40"/>
      <c r="KWO891" s="40"/>
      <c r="KWQ891" s="40"/>
      <c r="KWS891" s="40"/>
      <c r="KWU891" s="40"/>
      <c r="KWW891" s="40"/>
      <c r="KWY891" s="40"/>
      <c r="KXA891" s="40"/>
      <c r="KXC891" s="40"/>
      <c r="KXE891" s="40"/>
      <c r="KXG891" s="40"/>
      <c r="KXI891" s="40"/>
      <c r="KXK891" s="40"/>
      <c r="KXM891" s="40"/>
      <c r="KXO891" s="40"/>
      <c r="KXQ891" s="40"/>
      <c r="KXS891" s="40"/>
      <c r="KXU891" s="40"/>
      <c r="KXW891" s="40"/>
      <c r="KXY891" s="40"/>
      <c r="KYA891" s="40"/>
      <c r="KYC891" s="40"/>
      <c r="KYE891" s="40"/>
      <c r="KYG891" s="40"/>
      <c r="KYI891" s="40"/>
      <c r="KYK891" s="40"/>
      <c r="KYM891" s="40"/>
      <c r="KYO891" s="40"/>
      <c r="KYQ891" s="40"/>
      <c r="KYS891" s="40"/>
      <c r="KYU891" s="40"/>
      <c r="KYW891" s="40"/>
      <c r="KYY891" s="40"/>
      <c r="KZA891" s="40"/>
      <c r="KZC891" s="40"/>
      <c r="KZE891" s="40"/>
      <c r="KZG891" s="40"/>
      <c r="KZI891" s="40"/>
      <c r="KZK891" s="40"/>
      <c r="KZM891" s="40"/>
      <c r="KZO891" s="40"/>
      <c r="KZQ891" s="40"/>
      <c r="KZS891" s="40"/>
      <c r="KZU891" s="40"/>
      <c r="KZW891" s="40"/>
      <c r="KZY891" s="40"/>
      <c r="LAA891" s="40"/>
      <c r="LAC891" s="40"/>
      <c r="LAE891" s="40"/>
      <c r="LAG891" s="40"/>
      <c r="LAI891" s="40"/>
      <c r="LAK891" s="40"/>
      <c r="LAM891" s="40"/>
      <c r="LAO891" s="40"/>
      <c r="LAQ891" s="40"/>
      <c r="LAS891" s="40"/>
      <c r="LAU891" s="40"/>
      <c r="LAW891" s="40"/>
      <c r="LAY891" s="40"/>
      <c r="LBA891" s="40"/>
      <c r="LBC891" s="40"/>
      <c r="LBE891" s="40"/>
      <c r="LBG891" s="40"/>
      <c r="LBI891" s="40"/>
      <c r="LBK891" s="40"/>
      <c r="LBM891" s="40"/>
      <c r="LBO891" s="40"/>
      <c r="LBQ891" s="40"/>
      <c r="LBS891" s="40"/>
      <c r="LBU891" s="40"/>
      <c r="LBW891" s="40"/>
      <c r="LBY891" s="40"/>
      <c r="LCA891" s="40"/>
      <c r="LCC891" s="40"/>
      <c r="LCE891" s="40"/>
      <c r="LCG891" s="40"/>
      <c r="LCI891" s="40"/>
      <c r="LCK891" s="40"/>
      <c r="LCM891" s="40"/>
      <c r="LCO891" s="40"/>
      <c r="LCQ891" s="40"/>
      <c r="LCS891" s="40"/>
      <c r="LCU891" s="40"/>
      <c r="LCW891" s="40"/>
      <c r="LCY891" s="40"/>
      <c r="LDA891" s="40"/>
      <c r="LDC891" s="40"/>
      <c r="LDE891" s="40"/>
      <c r="LDG891" s="40"/>
      <c r="LDI891" s="40"/>
      <c r="LDK891" s="40"/>
      <c r="LDM891" s="40"/>
      <c r="LDO891" s="40"/>
      <c r="LDQ891" s="40"/>
      <c r="LDS891" s="40"/>
      <c r="LDU891" s="40"/>
      <c r="LDW891" s="40"/>
      <c r="LDY891" s="40"/>
      <c r="LEA891" s="40"/>
      <c r="LEC891" s="40"/>
      <c r="LEE891" s="40"/>
      <c r="LEG891" s="40"/>
      <c r="LEI891" s="40"/>
      <c r="LEK891" s="40"/>
      <c r="LEM891" s="40"/>
      <c r="LEO891" s="40"/>
      <c r="LEQ891" s="40"/>
      <c r="LES891" s="40"/>
      <c r="LEU891" s="40"/>
      <c r="LEW891" s="40"/>
      <c r="LEY891" s="40"/>
      <c r="LFA891" s="40"/>
      <c r="LFC891" s="40"/>
      <c r="LFE891" s="40"/>
      <c r="LFG891" s="40"/>
      <c r="LFI891" s="40"/>
      <c r="LFK891" s="40"/>
      <c r="LFM891" s="40"/>
      <c r="LFO891" s="40"/>
      <c r="LFQ891" s="40"/>
      <c r="LFS891" s="40"/>
      <c r="LFU891" s="40"/>
      <c r="LFW891" s="40"/>
      <c r="LFY891" s="40"/>
      <c r="LGA891" s="40"/>
      <c r="LGC891" s="40"/>
      <c r="LGE891" s="40"/>
      <c r="LGG891" s="40"/>
      <c r="LGI891" s="40"/>
      <c r="LGK891" s="40"/>
      <c r="LGM891" s="40"/>
      <c r="LGO891" s="40"/>
      <c r="LGQ891" s="40"/>
      <c r="LGS891" s="40"/>
      <c r="LGU891" s="40"/>
      <c r="LGW891" s="40"/>
      <c r="LGY891" s="40"/>
      <c r="LHA891" s="40"/>
      <c r="LHC891" s="40"/>
      <c r="LHE891" s="40"/>
      <c r="LHG891" s="40"/>
      <c r="LHI891" s="40"/>
      <c r="LHK891" s="40"/>
      <c r="LHM891" s="40"/>
      <c r="LHO891" s="40"/>
      <c r="LHQ891" s="40"/>
      <c r="LHS891" s="40"/>
      <c r="LHU891" s="40"/>
      <c r="LHW891" s="40"/>
      <c r="LHY891" s="40"/>
      <c r="LIA891" s="40"/>
      <c r="LIC891" s="40"/>
      <c r="LIE891" s="40"/>
      <c r="LIG891" s="40"/>
      <c r="LII891" s="40"/>
      <c r="LIK891" s="40"/>
      <c r="LIM891" s="40"/>
      <c r="LIO891" s="40"/>
      <c r="LIQ891" s="40"/>
      <c r="LIS891" s="40"/>
      <c r="LIU891" s="40"/>
      <c r="LIW891" s="40"/>
      <c r="LIY891" s="40"/>
      <c r="LJA891" s="40"/>
      <c r="LJC891" s="40"/>
      <c r="LJE891" s="40"/>
      <c r="LJG891" s="40"/>
      <c r="LJI891" s="40"/>
      <c r="LJK891" s="40"/>
      <c r="LJM891" s="40"/>
      <c r="LJO891" s="40"/>
      <c r="LJQ891" s="40"/>
      <c r="LJS891" s="40"/>
      <c r="LJU891" s="40"/>
      <c r="LJW891" s="40"/>
      <c r="LJY891" s="40"/>
      <c r="LKA891" s="40"/>
      <c r="LKC891" s="40"/>
      <c r="LKE891" s="40"/>
      <c r="LKG891" s="40"/>
      <c r="LKI891" s="40"/>
      <c r="LKK891" s="40"/>
      <c r="LKM891" s="40"/>
      <c r="LKO891" s="40"/>
      <c r="LKQ891" s="40"/>
      <c r="LKS891" s="40"/>
      <c r="LKU891" s="40"/>
      <c r="LKW891" s="40"/>
      <c r="LKY891" s="40"/>
      <c r="LLA891" s="40"/>
      <c r="LLC891" s="40"/>
      <c r="LLE891" s="40"/>
      <c r="LLG891" s="40"/>
      <c r="LLI891" s="40"/>
      <c r="LLK891" s="40"/>
      <c r="LLM891" s="40"/>
      <c r="LLO891" s="40"/>
      <c r="LLQ891" s="40"/>
      <c r="LLS891" s="40"/>
      <c r="LLU891" s="40"/>
      <c r="LLW891" s="40"/>
      <c r="LLY891" s="40"/>
      <c r="LMA891" s="40"/>
      <c r="LMC891" s="40"/>
      <c r="LME891" s="40"/>
      <c r="LMG891" s="40"/>
      <c r="LMI891" s="40"/>
      <c r="LMK891" s="40"/>
      <c r="LMM891" s="40"/>
      <c r="LMO891" s="40"/>
      <c r="LMQ891" s="40"/>
      <c r="LMS891" s="40"/>
      <c r="LMU891" s="40"/>
      <c r="LMW891" s="40"/>
      <c r="LMY891" s="40"/>
      <c r="LNA891" s="40"/>
      <c r="LNC891" s="40"/>
      <c r="LNE891" s="40"/>
      <c r="LNG891" s="40"/>
      <c r="LNI891" s="40"/>
      <c r="LNK891" s="40"/>
      <c r="LNM891" s="40"/>
      <c r="LNO891" s="40"/>
      <c r="LNQ891" s="40"/>
      <c r="LNS891" s="40"/>
      <c r="LNU891" s="40"/>
      <c r="LNW891" s="40"/>
      <c r="LNY891" s="40"/>
      <c r="LOA891" s="40"/>
      <c r="LOC891" s="40"/>
      <c r="LOE891" s="40"/>
      <c r="LOG891" s="40"/>
      <c r="LOI891" s="40"/>
      <c r="LOK891" s="40"/>
      <c r="LOM891" s="40"/>
      <c r="LOO891" s="40"/>
      <c r="LOQ891" s="40"/>
      <c r="LOS891" s="40"/>
      <c r="LOU891" s="40"/>
      <c r="LOW891" s="40"/>
      <c r="LOY891" s="40"/>
      <c r="LPA891" s="40"/>
      <c r="LPC891" s="40"/>
      <c r="LPE891" s="40"/>
      <c r="LPG891" s="40"/>
      <c r="LPI891" s="40"/>
      <c r="LPK891" s="40"/>
      <c r="LPM891" s="40"/>
      <c r="LPO891" s="40"/>
      <c r="LPQ891" s="40"/>
      <c r="LPS891" s="40"/>
      <c r="LPU891" s="40"/>
      <c r="LPW891" s="40"/>
      <c r="LPY891" s="40"/>
      <c r="LQA891" s="40"/>
      <c r="LQC891" s="40"/>
      <c r="LQE891" s="40"/>
      <c r="LQG891" s="40"/>
      <c r="LQI891" s="40"/>
      <c r="LQK891" s="40"/>
      <c r="LQM891" s="40"/>
      <c r="LQO891" s="40"/>
      <c r="LQQ891" s="40"/>
      <c r="LQS891" s="40"/>
      <c r="LQU891" s="40"/>
      <c r="LQW891" s="40"/>
      <c r="LQY891" s="40"/>
      <c r="LRA891" s="40"/>
      <c r="LRC891" s="40"/>
      <c r="LRE891" s="40"/>
      <c r="LRG891" s="40"/>
      <c r="LRI891" s="40"/>
      <c r="LRK891" s="40"/>
      <c r="LRM891" s="40"/>
      <c r="LRO891" s="40"/>
      <c r="LRQ891" s="40"/>
      <c r="LRS891" s="40"/>
      <c r="LRU891" s="40"/>
      <c r="LRW891" s="40"/>
      <c r="LRY891" s="40"/>
      <c r="LSA891" s="40"/>
      <c r="LSC891" s="40"/>
      <c r="LSE891" s="40"/>
      <c r="LSG891" s="40"/>
      <c r="LSI891" s="40"/>
      <c r="LSK891" s="40"/>
      <c r="LSM891" s="40"/>
      <c r="LSO891" s="40"/>
      <c r="LSQ891" s="40"/>
      <c r="LSS891" s="40"/>
      <c r="LSU891" s="40"/>
      <c r="LSW891" s="40"/>
      <c r="LSY891" s="40"/>
      <c r="LTA891" s="40"/>
      <c r="LTC891" s="40"/>
      <c r="LTE891" s="40"/>
      <c r="LTG891" s="40"/>
      <c r="LTI891" s="40"/>
      <c r="LTK891" s="40"/>
      <c r="LTM891" s="40"/>
      <c r="LTO891" s="40"/>
      <c r="LTQ891" s="40"/>
      <c r="LTS891" s="40"/>
      <c r="LTU891" s="40"/>
      <c r="LTW891" s="40"/>
      <c r="LTY891" s="40"/>
      <c r="LUA891" s="40"/>
      <c r="LUC891" s="40"/>
      <c r="LUE891" s="40"/>
      <c r="LUG891" s="40"/>
      <c r="LUI891" s="40"/>
      <c r="LUK891" s="40"/>
      <c r="LUM891" s="40"/>
      <c r="LUO891" s="40"/>
      <c r="LUQ891" s="40"/>
      <c r="LUS891" s="40"/>
      <c r="LUU891" s="40"/>
      <c r="LUW891" s="40"/>
      <c r="LUY891" s="40"/>
      <c r="LVA891" s="40"/>
      <c r="LVC891" s="40"/>
      <c r="LVE891" s="40"/>
      <c r="LVG891" s="40"/>
      <c r="LVI891" s="40"/>
      <c r="LVK891" s="40"/>
      <c r="LVM891" s="40"/>
      <c r="LVO891" s="40"/>
      <c r="LVQ891" s="40"/>
      <c r="LVS891" s="40"/>
      <c r="LVU891" s="40"/>
      <c r="LVW891" s="40"/>
      <c r="LVY891" s="40"/>
      <c r="LWA891" s="40"/>
      <c r="LWC891" s="40"/>
      <c r="LWE891" s="40"/>
      <c r="LWG891" s="40"/>
      <c r="LWI891" s="40"/>
      <c r="LWK891" s="40"/>
      <c r="LWM891" s="40"/>
      <c r="LWO891" s="40"/>
      <c r="LWQ891" s="40"/>
      <c r="LWS891" s="40"/>
      <c r="LWU891" s="40"/>
      <c r="LWW891" s="40"/>
      <c r="LWY891" s="40"/>
      <c r="LXA891" s="40"/>
      <c r="LXC891" s="40"/>
      <c r="LXE891" s="40"/>
      <c r="LXG891" s="40"/>
      <c r="LXI891" s="40"/>
      <c r="LXK891" s="40"/>
      <c r="LXM891" s="40"/>
      <c r="LXO891" s="40"/>
      <c r="LXQ891" s="40"/>
      <c r="LXS891" s="40"/>
      <c r="LXU891" s="40"/>
      <c r="LXW891" s="40"/>
      <c r="LXY891" s="40"/>
      <c r="LYA891" s="40"/>
      <c r="LYC891" s="40"/>
      <c r="LYE891" s="40"/>
      <c r="LYG891" s="40"/>
      <c r="LYI891" s="40"/>
      <c r="LYK891" s="40"/>
      <c r="LYM891" s="40"/>
      <c r="LYO891" s="40"/>
      <c r="LYQ891" s="40"/>
      <c r="LYS891" s="40"/>
      <c r="LYU891" s="40"/>
      <c r="LYW891" s="40"/>
      <c r="LYY891" s="40"/>
      <c r="LZA891" s="40"/>
      <c r="LZC891" s="40"/>
      <c r="LZE891" s="40"/>
      <c r="LZG891" s="40"/>
      <c r="LZI891" s="40"/>
      <c r="LZK891" s="40"/>
      <c r="LZM891" s="40"/>
      <c r="LZO891" s="40"/>
      <c r="LZQ891" s="40"/>
      <c r="LZS891" s="40"/>
      <c r="LZU891" s="40"/>
      <c r="LZW891" s="40"/>
      <c r="LZY891" s="40"/>
      <c r="MAA891" s="40"/>
      <c r="MAC891" s="40"/>
      <c r="MAE891" s="40"/>
      <c r="MAG891" s="40"/>
      <c r="MAI891" s="40"/>
      <c r="MAK891" s="40"/>
      <c r="MAM891" s="40"/>
      <c r="MAO891" s="40"/>
      <c r="MAQ891" s="40"/>
      <c r="MAS891" s="40"/>
      <c r="MAU891" s="40"/>
      <c r="MAW891" s="40"/>
      <c r="MAY891" s="40"/>
      <c r="MBA891" s="40"/>
      <c r="MBC891" s="40"/>
      <c r="MBE891" s="40"/>
      <c r="MBG891" s="40"/>
      <c r="MBI891" s="40"/>
      <c r="MBK891" s="40"/>
      <c r="MBM891" s="40"/>
      <c r="MBO891" s="40"/>
      <c r="MBQ891" s="40"/>
      <c r="MBS891" s="40"/>
      <c r="MBU891" s="40"/>
      <c r="MBW891" s="40"/>
      <c r="MBY891" s="40"/>
      <c r="MCA891" s="40"/>
      <c r="MCC891" s="40"/>
      <c r="MCE891" s="40"/>
      <c r="MCG891" s="40"/>
      <c r="MCI891" s="40"/>
      <c r="MCK891" s="40"/>
      <c r="MCM891" s="40"/>
      <c r="MCO891" s="40"/>
      <c r="MCQ891" s="40"/>
      <c r="MCS891" s="40"/>
      <c r="MCU891" s="40"/>
      <c r="MCW891" s="40"/>
      <c r="MCY891" s="40"/>
      <c r="MDA891" s="40"/>
      <c r="MDC891" s="40"/>
      <c r="MDE891" s="40"/>
      <c r="MDG891" s="40"/>
      <c r="MDI891" s="40"/>
      <c r="MDK891" s="40"/>
      <c r="MDM891" s="40"/>
      <c r="MDO891" s="40"/>
      <c r="MDQ891" s="40"/>
      <c r="MDS891" s="40"/>
      <c r="MDU891" s="40"/>
      <c r="MDW891" s="40"/>
      <c r="MDY891" s="40"/>
      <c r="MEA891" s="40"/>
      <c r="MEC891" s="40"/>
      <c r="MEE891" s="40"/>
      <c r="MEG891" s="40"/>
      <c r="MEI891" s="40"/>
      <c r="MEK891" s="40"/>
      <c r="MEM891" s="40"/>
      <c r="MEO891" s="40"/>
      <c r="MEQ891" s="40"/>
      <c r="MES891" s="40"/>
      <c r="MEU891" s="40"/>
      <c r="MEW891" s="40"/>
      <c r="MEY891" s="40"/>
      <c r="MFA891" s="40"/>
      <c r="MFC891" s="40"/>
      <c r="MFE891" s="40"/>
      <c r="MFG891" s="40"/>
      <c r="MFI891" s="40"/>
      <c r="MFK891" s="40"/>
      <c r="MFM891" s="40"/>
      <c r="MFO891" s="40"/>
      <c r="MFQ891" s="40"/>
      <c r="MFS891" s="40"/>
      <c r="MFU891" s="40"/>
      <c r="MFW891" s="40"/>
      <c r="MFY891" s="40"/>
      <c r="MGA891" s="40"/>
      <c r="MGC891" s="40"/>
      <c r="MGE891" s="40"/>
      <c r="MGG891" s="40"/>
      <c r="MGI891" s="40"/>
      <c r="MGK891" s="40"/>
      <c r="MGM891" s="40"/>
      <c r="MGO891" s="40"/>
      <c r="MGQ891" s="40"/>
      <c r="MGS891" s="40"/>
      <c r="MGU891" s="40"/>
      <c r="MGW891" s="40"/>
      <c r="MGY891" s="40"/>
      <c r="MHA891" s="40"/>
      <c r="MHC891" s="40"/>
      <c r="MHE891" s="40"/>
      <c r="MHG891" s="40"/>
      <c r="MHI891" s="40"/>
      <c r="MHK891" s="40"/>
      <c r="MHM891" s="40"/>
      <c r="MHO891" s="40"/>
      <c r="MHQ891" s="40"/>
      <c r="MHS891" s="40"/>
      <c r="MHU891" s="40"/>
      <c r="MHW891" s="40"/>
      <c r="MHY891" s="40"/>
      <c r="MIA891" s="40"/>
      <c r="MIC891" s="40"/>
      <c r="MIE891" s="40"/>
      <c r="MIG891" s="40"/>
      <c r="MII891" s="40"/>
      <c r="MIK891" s="40"/>
      <c r="MIM891" s="40"/>
      <c r="MIO891" s="40"/>
      <c r="MIQ891" s="40"/>
      <c r="MIS891" s="40"/>
      <c r="MIU891" s="40"/>
      <c r="MIW891" s="40"/>
      <c r="MIY891" s="40"/>
      <c r="MJA891" s="40"/>
      <c r="MJC891" s="40"/>
      <c r="MJE891" s="40"/>
      <c r="MJG891" s="40"/>
      <c r="MJI891" s="40"/>
      <c r="MJK891" s="40"/>
      <c r="MJM891" s="40"/>
      <c r="MJO891" s="40"/>
      <c r="MJQ891" s="40"/>
      <c r="MJS891" s="40"/>
      <c r="MJU891" s="40"/>
      <c r="MJW891" s="40"/>
      <c r="MJY891" s="40"/>
      <c r="MKA891" s="40"/>
      <c r="MKC891" s="40"/>
      <c r="MKE891" s="40"/>
      <c r="MKG891" s="40"/>
      <c r="MKI891" s="40"/>
      <c r="MKK891" s="40"/>
      <c r="MKM891" s="40"/>
      <c r="MKO891" s="40"/>
      <c r="MKQ891" s="40"/>
      <c r="MKS891" s="40"/>
      <c r="MKU891" s="40"/>
      <c r="MKW891" s="40"/>
      <c r="MKY891" s="40"/>
      <c r="MLA891" s="40"/>
      <c r="MLC891" s="40"/>
      <c r="MLE891" s="40"/>
      <c r="MLG891" s="40"/>
      <c r="MLI891" s="40"/>
      <c r="MLK891" s="40"/>
      <c r="MLM891" s="40"/>
      <c r="MLO891" s="40"/>
      <c r="MLQ891" s="40"/>
      <c r="MLS891" s="40"/>
      <c r="MLU891" s="40"/>
      <c r="MLW891" s="40"/>
      <c r="MLY891" s="40"/>
      <c r="MMA891" s="40"/>
      <c r="MMC891" s="40"/>
      <c r="MME891" s="40"/>
      <c r="MMG891" s="40"/>
      <c r="MMI891" s="40"/>
      <c r="MMK891" s="40"/>
      <c r="MMM891" s="40"/>
      <c r="MMO891" s="40"/>
      <c r="MMQ891" s="40"/>
      <c r="MMS891" s="40"/>
      <c r="MMU891" s="40"/>
      <c r="MMW891" s="40"/>
      <c r="MMY891" s="40"/>
      <c r="MNA891" s="40"/>
      <c r="MNC891" s="40"/>
      <c r="MNE891" s="40"/>
      <c r="MNG891" s="40"/>
      <c r="MNI891" s="40"/>
      <c r="MNK891" s="40"/>
      <c r="MNM891" s="40"/>
      <c r="MNO891" s="40"/>
      <c r="MNQ891" s="40"/>
      <c r="MNS891" s="40"/>
      <c r="MNU891" s="40"/>
      <c r="MNW891" s="40"/>
      <c r="MNY891" s="40"/>
      <c r="MOA891" s="40"/>
      <c r="MOC891" s="40"/>
      <c r="MOE891" s="40"/>
      <c r="MOG891" s="40"/>
      <c r="MOI891" s="40"/>
      <c r="MOK891" s="40"/>
      <c r="MOM891" s="40"/>
      <c r="MOO891" s="40"/>
      <c r="MOQ891" s="40"/>
      <c r="MOS891" s="40"/>
      <c r="MOU891" s="40"/>
      <c r="MOW891" s="40"/>
      <c r="MOY891" s="40"/>
      <c r="MPA891" s="40"/>
      <c r="MPC891" s="40"/>
      <c r="MPE891" s="40"/>
      <c r="MPG891" s="40"/>
      <c r="MPI891" s="40"/>
      <c r="MPK891" s="40"/>
      <c r="MPM891" s="40"/>
      <c r="MPO891" s="40"/>
      <c r="MPQ891" s="40"/>
      <c r="MPS891" s="40"/>
      <c r="MPU891" s="40"/>
      <c r="MPW891" s="40"/>
      <c r="MPY891" s="40"/>
      <c r="MQA891" s="40"/>
      <c r="MQC891" s="40"/>
      <c r="MQE891" s="40"/>
      <c r="MQG891" s="40"/>
      <c r="MQI891" s="40"/>
      <c r="MQK891" s="40"/>
      <c r="MQM891" s="40"/>
      <c r="MQO891" s="40"/>
      <c r="MQQ891" s="40"/>
      <c r="MQS891" s="40"/>
      <c r="MQU891" s="40"/>
      <c r="MQW891" s="40"/>
      <c r="MQY891" s="40"/>
      <c r="MRA891" s="40"/>
      <c r="MRC891" s="40"/>
      <c r="MRE891" s="40"/>
      <c r="MRG891" s="40"/>
      <c r="MRI891" s="40"/>
      <c r="MRK891" s="40"/>
      <c r="MRM891" s="40"/>
      <c r="MRO891" s="40"/>
      <c r="MRQ891" s="40"/>
      <c r="MRS891" s="40"/>
      <c r="MRU891" s="40"/>
      <c r="MRW891" s="40"/>
      <c r="MRY891" s="40"/>
      <c r="MSA891" s="40"/>
      <c r="MSC891" s="40"/>
      <c r="MSE891" s="40"/>
      <c r="MSG891" s="40"/>
      <c r="MSI891" s="40"/>
      <c r="MSK891" s="40"/>
      <c r="MSM891" s="40"/>
      <c r="MSO891" s="40"/>
      <c r="MSQ891" s="40"/>
      <c r="MSS891" s="40"/>
      <c r="MSU891" s="40"/>
      <c r="MSW891" s="40"/>
      <c r="MSY891" s="40"/>
      <c r="MTA891" s="40"/>
      <c r="MTC891" s="40"/>
      <c r="MTE891" s="40"/>
      <c r="MTG891" s="40"/>
      <c r="MTI891" s="40"/>
      <c r="MTK891" s="40"/>
      <c r="MTM891" s="40"/>
      <c r="MTO891" s="40"/>
      <c r="MTQ891" s="40"/>
      <c r="MTS891" s="40"/>
      <c r="MTU891" s="40"/>
      <c r="MTW891" s="40"/>
      <c r="MTY891" s="40"/>
      <c r="MUA891" s="40"/>
      <c r="MUC891" s="40"/>
      <c r="MUE891" s="40"/>
      <c r="MUG891" s="40"/>
      <c r="MUI891" s="40"/>
      <c r="MUK891" s="40"/>
      <c r="MUM891" s="40"/>
      <c r="MUO891" s="40"/>
      <c r="MUQ891" s="40"/>
      <c r="MUS891" s="40"/>
      <c r="MUU891" s="40"/>
      <c r="MUW891" s="40"/>
      <c r="MUY891" s="40"/>
      <c r="MVA891" s="40"/>
      <c r="MVC891" s="40"/>
      <c r="MVE891" s="40"/>
      <c r="MVG891" s="40"/>
      <c r="MVI891" s="40"/>
      <c r="MVK891" s="40"/>
      <c r="MVM891" s="40"/>
      <c r="MVO891" s="40"/>
      <c r="MVQ891" s="40"/>
      <c r="MVS891" s="40"/>
      <c r="MVU891" s="40"/>
      <c r="MVW891" s="40"/>
      <c r="MVY891" s="40"/>
      <c r="MWA891" s="40"/>
      <c r="MWC891" s="40"/>
      <c r="MWE891" s="40"/>
      <c r="MWG891" s="40"/>
      <c r="MWI891" s="40"/>
      <c r="MWK891" s="40"/>
      <c r="MWM891" s="40"/>
      <c r="MWO891" s="40"/>
      <c r="MWQ891" s="40"/>
      <c r="MWS891" s="40"/>
      <c r="MWU891" s="40"/>
      <c r="MWW891" s="40"/>
      <c r="MWY891" s="40"/>
      <c r="MXA891" s="40"/>
      <c r="MXC891" s="40"/>
      <c r="MXE891" s="40"/>
      <c r="MXG891" s="40"/>
      <c r="MXI891" s="40"/>
      <c r="MXK891" s="40"/>
      <c r="MXM891" s="40"/>
      <c r="MXO891" s="40"/>
      <c r="MXQ891" s="40"/>
      <c r="MXS891" s="40"/>
      <c r="MXU891" s="40"/>
      <c r="MXW891" s="40"/>
      <c r="MXY891" s="40"/>
      <c r="MYA891" s="40"/>
      <c r="MYC891" s="40"/>
      <c r="MYE891" s="40"/>
      <c r="MYG891" s="40"/>
      <c r="MYI891" s="40"/>
      <c r="MYK891" s="40"/>
      <c r="MYM891" s="40"/>
      <c r="MYO891" s="40"/>
      <c r="MYQ891" s="40"/>
      <c r="MYS891" s="40"/>
      <c r="MYU891" s="40"/>
      <c r="MYW891" s="40"/>
      <c r="MYY891" s="40"/>
      <c r="MZA891" s="40"/>
      <c r="MZC891" s="40"/>
      <c r="MZE891" s="40"/>
      <c r="MZG891" s="40"/>
      <c r="MZI891" s="40"/>
      <c r="MZK891" s="40"/>
      <c r="MZM891" s="40"/>
      <c r="MZO891" s="40"/>
      <c r="MZQ891" s="40"/>
      <c r="MZS891" s="40"/>
      <c r="MZU891" s="40"/>
      <c r="MZW891" s="40"/>
      <c r="MZY891" s="40"/>
      <c r="NAA891" s="40"/>
      <c r="NAC891" s="40"/>
      <c r="NAE891" s="40"/>
      <c r="NAG891" s="40"/>
      <c r="NAI891" s="40"/>
      <c r="NAK891" s="40"/>
      <c r="NAM891" s="40"/>
      <c r="NAO891" s="40"/>
      <c r="NAQ891" s="40"/>
      <c r="NAS891" s="40"/>
      <c r="NAU891" s="40"/>
      <c r="NAW891" s="40"/>
      <c r="NAY891" s="40"/>
      <c r="NBA891" s="40"/>
      <c r="NBC891" s="40"/>
      <c r="NBE891" s="40"/>
      <c r="NBG891" s="40"/>
      <c r="NBI891" s="40"/>
      <c r="NBK891" s="40"/>
      <c r="NBM891" s="40"/>
      <c r="NBO891" s="40"/>
      <c r="NBQ891" s="40"/>
      <c r="NBS891" s="40"/>
      <c r="NBU891" s="40"/>
      <c r="NBW891" s="40"/>
      <c r="NBY891" s="40"/>
      <c r="NCA891" s="40"/>
      <c r="NCC891" s="40"/>
      <c r="NCE891" s="40"/>
      <c r="NCG891" s="40"/>
      <c r="NCI891" s="40"/>
      <c r="NCK891" s="40"/>
      <c r="NCM891" s="40"/>
      <c r="NCO891" s="40"/>
      <c r="NCQ891" s="40"/>
      <c r="NCS891" s="40"/>
      <c r="NCU891" s="40"/>
      <c r="NCW891" s="40"/>
      <c r="NCY891" s="40"/>
      <c r="NDA891" s="40"/>
      <c r="NDC891" s="40"/>
      <c r="NDE891" s="40"/>
      <c r="NDG891" s="40"/>
      <c r="NDI891" s="40"/>
      <c r="NDK891" s="40"/>
      <c r="NDM891" s="40"/>
      <c r="NDO891" s="40"/>
      <c r="NDQ891" s="40"/>
      <c r="NDS891" s="40"/>
      <c r="NDU891" s="40"/>
      <c r="NDW891" s="40"/>
      <c r="NDY891" s="40"/>
      <c r="NEA891" s="40"/>
      <c r="NEC891" s="40"/>
      <c r="NEE891" s="40"/>
      <c r="NEG891" s="40"/>
      <c r="NEI891" s="40"/>
      <c r="NEK891" s="40"/>
      <c r="NEM891" s="40"/>
      <c r="NEO891" s="40"/>
      <c r="NEQ891" s="40"/>
      <c r="NES891" s="40"/>
      <c r="NEU891" s="40"/>
      <c r="NEW891" s="40"/>
      <c r="NEY891" s="40"/>
      <c r="NFA891" s="40"/>
      <c r="NFC891" s="40"/>
      <c r="NFE891" s="40"/>
      <c r="NFG891" s="40"/>
      <c r="NFI891" s="40"/>
      <c r="NFK891" s="40"/>
      <c r="NFM891" s="40"/>
      <c r="NFO891" s="40"/>
      <c r="NFQ891" s="40"/>
      <c r="NFS891" s="40"/>
      <c r="NFU891" s="40"/>
      <c r="NFW891" s="40"/>
      <c r="NFY891" s="40"/>
      <c r="NGA891" s="40"/>
      <c r="NGC891" s="40"/>
      <c r="NGE891" s="40"/>
      <c r="NGG891" s="40"/>
      <c r="NGI891" s="40"/>
      <c r="NGK891" s="40"/>
      <c r="NGM891" s="40"/>
      <c r="NGO891" s="40"/>
      <c r="NGQ891" s="40"/>
      <c r="NGS891" s="40"/>
      <c r="NGU891" s="40"/>
      <c r="NGW891" s="40"/>
      <c r="NGY891" s="40"/>
      <c r="NHA891" s="40"/>
      <c r="NHC891" s="40"/>
      <c r="NHE891" s="40"/>
      <c r="NHG891" s="40"/>
      <c r="NHI891" s="40"/>
      <c r="NHK891" s="40"/>
      <c r="NHM891" s="40"/>
      <c r="NHO891" s="40"/>
      <c r="NHQ891" s="40"/>
      <c r="NHS891" s="40"/>
      <c r="NHU891" s="40"/>
      <c r="NHW891" s="40"/>
      <c r="NHY891" s="40"/>
      <c r="NIA891" s="40"/>
      <c r="NIC891" s="40"/>
      <c r="NIE891" s="40"/>
      <c r="NIG891" s="40"/>
      <c r="NII891" s="40"/>
      <c r="NIK891" s="40"/>
      <c r="NIM891" s="40"/>
      <c r="NIO891" s="40"/>
      <c r="NIQ891" s="40"/>
      <c r="NIS891" s="40"/>
      <c r="NIU891" s="40"/>
      <c r="NIW891" s="40"/>
      <c r="NIY891" s="40"/>
      <c r="NJA891" s="40"/>
      <c r="NJC891" s="40"/>
      <c r="NJE891" s="40"/>
      <c r="NJG891" s="40"/>
      <c r="NJI891" s="40"/>
      <c r="NJK891" s="40"/>
      <c r="NJM891" s="40"/>
      <c r="NJO891" s="40"/>
      <c r="NJQ891" s="40"/>
      <c r="NJS891" s="40"/>
      <c r="NJU891" s="40"/>
      <c r="NJW891" s="40"/>
      <c r="NJY891" s="40"/>
      <c r="NKA891" s="40"/>
      <c r="NKC891" s="40"/>
      <c r="NKE891" s="40"/>
      <c r="NKG891" s="40"/>
      <c r="NKI891" s="40"/>
      <c r="NKK891" s="40"/>
      <c r="NKM891" s="40"/>
      <c r="NKO891" s="40"/>
      <c r="NKQ891" s="40"/>
      <c r="NKS891" s="40"/>
      <c r="NKU891" s="40"/>
      <c r="NKW891" s="40"/>
      <c r="NKY891" s="40"/>
      <c r="NLA891" s="40"/>
      <c r="NLC891" s="40"/>
      <c r="NLE891" s="40"/>
      <c r="NLG891" s="40"/>
      <c r="NLI891" s="40"/>
      <c r="NLK891" s="40"/>
      <c r="NLM891" s="40"/>
      <c r="NLO891" s="40"/>
      <c r="NLQ891" s="40"/>
      <c r="NLS891" s="40"/>
      <c r="NLU891" s="40"/>
      <c r="NLW891" s="40"/>
      <c r="NLY891" s="40"/>
      <c r="NMA891" s="40"/>
      <c r="NMC891" s="40"/>
      <c r="NME891" s="40"/>
      <c r="NMG891" s="40"/>
      <c r="NMI891" s="40"/>
      <c r="NMK891" s="40"/>
      <c r="NMM891" s="40"/>
      <c r="NMO891" s="40"/>
      <c r="NMQ891" s="40"/>
      <c r="NMS891" s="40"/>
      <c r="NMU891" s="40"/>
      <c r="NMW891" s="40"/>
      <c r="NMY891" s="40"/>
      <c r="NNA891" s="40"/>
      <c r="NNC891" s="40"/>
      <c r="NNE891" s="40"/>
      <c r="NNG891" s="40"/>
      <c r="NNI891" s="40"/>
      <c r="NNK891" s="40"/>
      <c r="NNM891" s="40"/>
      <c r="NNO891" s="40"/>
      <c r="NNQ891" s="40"/>
      <c r="NNS891" s="40"/>
      <c r="NNU891" s="40"/>
      <c r="NNW891" s="40"/>
      <c r="NNY891" s="40"/>
      <c r="NOA891" s="40"/>
      <c r="NOC891" s="40"/>
      <c r="NOE891" s="40"/>
      <c r="NOG891" s="40"/>
      <c r="NOI891" s="40"/>
      <c r="NOK891" s="40"/>
      <c r="NOM891" s="40"/>
      <c r="NOO891" s="40"/>
      <c r="NOQ891" s="40"/>
      <c r="NOS891" s="40"/>
      <c r="NOU891" s="40"/>
      <c r="NOW891" s="40"/>
      <c r="NOY891" s="40"/>
      <c r="NPA891" s="40"/>
      <c r="NPC891" s="40"/>
      <c r="NPE891" s="40"/>
      <c r="NPG891" s="40"/>
      <c r="NPI891" s="40"/>
      <c r="NPK891" s="40"/>
      <c r="NPM891" s="40"/>
      <c r="NPO891" s="40"/>
      <c r="NPQ891" s="40"/>
      <c r="NPS891" s="40"/>
      <c r="NPU891" s="40"/>
      <c r="NPW891" s="40"/>
      <c r="NPY891" s="40"/>
      <c r="NQA891" s="40"/>
      <c r="NQC891" s="40"/>
      <c r="NQE891" s="40"/>
      <c r="NQG891" s="40"/>
      <c r="NQI891" s="40"/>
      <c r="NQK891" s="40"/>
      <c r="NQM891" s="40"/>
      <c r="NQO891" s="40"/>
      <c r="NQQ891" s="40"/>
      <c r="NQS891" s="40"/>
      <c r="NQU891" s="40"/>
      <c r="NQW891" s="40"/>
      <c r="NQY891" s="40"/>
      <c r="NRA891" s="40"/>
      <c r="NRC891" s="40"/>
      <c r="NRE891" s="40"/>
      <c r="NRG891" s="40"/>
      <c r="NRI891" s="40"/>
      <c r="NRK891" s="40"/>
      <c r="NRM891" s="40"/>
      <c r="NRO891" s="40"/>
      <c r="NRQ891" s="40"/>
      <c r="NRS891" s="40"/>
      <c r="NRU891" s="40"/>
      <c r="NRW891" s="40"/>
      <c r="NRY891" s="40"/>
      <c r="NSA891" s="40"/>
      <c r="NSC891" s="40"/>
      <c r="NSE891" s="40"/>
      <c r="NSG891" s="40"/>
      <c r="NSI891" s="40"/>
      <c r="NSK891" s="40"/>
      <c r="NSM891" s="40"/>
      <c r="NSO891" s="40"/>
      <c r="NSQ891" s="40"/>
      <c r="NSS891" s="40"/>
      <c r="NSU891" s="40"/>
      <c r="NSW891" s="40"/>
      <c r="NSY891" s="40"/>
      <c r="NTA891" s="40"/>
      <c r="NTC891" s="40"/>
      <c r="NTE891" s="40"/>
      <c r="NTG891" s="40"/>
      <c r="NTI891" s="40"/>
      <c r="NTK891" s="40"/>
      <c r="NTM891" s="40"/>
      <c r="NTO891" s="40"/>
      <c r="NTQ891" s="40"/>
      <c r="NTS891" s="40"/>
      <c r="NTU891" s="40"/>
      <c r="NTW891" s="40"/>
      <c r="NTY891" s="40"/>
      <c r="NUA891" s="40"/>
      <c r="NUC891" s="40"/>
      <c r="NUE891" s="40"/>
      <c r="NUG891" s="40"/>
      <c r="NUI891" s="40"/>
      <c r="NUK891" s="40"/>
      <c r="NUM891" s="40"/>
      <c r="NUO891" s="40"/>
      <c r="NUQ891" s="40"/>
      <c r="NUS891" s="40"/>
      <c r="NUU891" s="40"/>
      <c r="NUW891" s="40"/>
      <c r="NUY891" s="40"/>
      <c r="NVA891" s="40"/>
      <c r="NVC891" s="40"/>
      <c r="NVE891" s="40"/>
      <c r="NVG891" s="40"/>
      <c r="NVI891" s="40"/>
      <c r="NVK891" s="40"/>
      <c r="NVM891" s="40"/>
      <c r="NVO891" s="40"/>
      <c r="NVQ891" s="40"/>
      <c r="NVS891" s="40"/>
      <c r="NVU891" s="40"/>
      <c r="NVW891" s="40"/>
      <c r="NVY891" s="40"/>
      <c r="NWA891" s="40"/>
      <c r="NWC891" s="40"/>
      <c r="NWE891" s="40"/>
      <c r="NWG891" s="40"/>
      <c r="NWI891" s="40"/>
      <c r="NWK891" s="40"/>
      <c r="NWM891" s="40"/>
      <c r="NWO891" s="40"/>
      <c r="NWQ891" s="40"/>
      <c r="NWS891" s="40"/>
      <c r="NWU891" s="40"/>
      <c r="NWW891" s="40"/>
      <c r="NWY891" s="40"/>
      <c r="NXA891" s="40"/>
      <c r="NXC891" s="40"/>
      <c r="NXE891" s="40"/>
      <c r="NXG891" s="40"/>
      <c r="NXI891" s="40"/>
      <c r="NXK891" s="40"/>
      <c r="NXM891" s="40"/>
      <c r="NXO891" s="40"/>
      <c r="NXQ891" s="40"/>
      <c r="NXS891" s="40"/>
      <c r="NXU891" s="40"/>
      <c r="NXW891" s="40"/>
      <c r="NXY891" s="40"/>
      <c r="NYA891" s="40"/>
      <c r="NYC891" s="40"/>
      <c r="NYE891" s="40"/>
      <c r="NYG891" s="40"/>
      <c r="NYI891" s="40"/>
      <c r="NYK891" s="40"/>
      <c r="NYM891" s="40"/>
      <c r="NYO891" s="40"/>
      <c r="NYQ891" s="40"/>
      <c r="NYS891" s="40"/>
      <c r="NYU891" s="40"/>
      <c r="NYW891" s="40"/>
      <c r="NYY891" s="40"/>
      <c r="NZA891" s="40"/>
      <c r="NZC891" s="40"/>
      <c r="NZE891" s="40"/>
      <c r="NZG891" s="40"/>
      <c r="NZI891" s="40"/>
      <c r="NZK891" s="40"/>
      <c r="NZM891" s="40"/>
      <c r="NZO891" s="40"/>
      <c r="NZQ891" s="40"/>
      <c r="NZS891" s="40"/>
      <c r="NZU891" s="40"/>
      <c r="NZW891" s="40"/>
      <c r="NZY891" s="40"/>
      <c r="OAA891" s="40"/>
      <c r="OAC891" s="40"/>
      <c r="OAE891" s="40"/>
      <c r="OAG891" s="40"/>
      <c r="OAI891" s="40"/>
      <c r="OAK891" s="40"/>
      <c r="OAM891" s="40"/>
      <c r="OAO891" s="40"/>
      <c r="OAQ891" s="40"/>
      <c r="OAS891" s="40"/>
      <c r="OAU891" s="40"/>
      <c r="OAW891" s="40"/>
      <c r="OAY891" s="40"/>
      <c r="OBA891" s="40"/>
      <c r="OBC891" s="40"/>
      <c r="OBE891" s="40"/>
      <c r="OBG891" s="40"/>
      <c r="OBI891" s="40"/>
      <c r="OBK891" s="40"/>
      <c r="OBM891" s="40"/>
      <c r="OBO891" s="40"/>
      <c r="OBQ891" s="40"/>
      <c r="OBS891" s="40"/>
      <c r="OBU891" s="40"/>
      <c r="OBW891" s="40"/>
      <c r="OBY891" s="40"/>
      <c r="OCA891" s="40"/>
      <c r="OCC891" s="40"/>
      <c r="OCE891" s="40"/>
      <c r="OCG891" s="40"/>
      <c r="OCI891" s="40"/>
      <c r="OCK891" s="40"/>
      <c r="OCM891" s="40"/>
      <c r="OCO891" s="40"/>
      <c r="OCQ891" s="40"/>
      <c r="OCS891" s="40"/>
      <c r="OCU891" s="40"/>
      <c r="OCW891" s="40"/>
      <c r="OCY891" s="40"/>
      <c r="ODA891" s="40"/>
      <c r="ODC891" s="40"/>
      <c r="ODE891" s="40"/>
      <c r="ODG891" s="40"/>
      <c r="ODI891" s="40"/>
      <c r="ODK891" s="40"/>
      <c r="ODM891" s="40"/>
      <c r="ODO891" s="40"/>
      <c r="ODQ891" s="40"/>
      <c r="ODS891" s="40"/>
      <c r="ODU891" s="40"/>
      <c r="ODW891" s="40"/>
      <c r="ODY891" s="40"/>
      <c r="OEA891" s="40"/>
      <c r="OEC891" s="40"/>
      <c r="OEE891" s="40"/>
      <c r="OEG891" s="40"/>
      <c r="OEI891" s="40"/>
      <c r="OEK891" s="40"/>
      <c r="OEM891" s="40"/>
      <c r="OEO891" s="40"/>
      <c r="OEQ891" s="40"/>
      <c r="OES891" s="40"/>
      <c r="OEU891" s="40"/>
      <c r="OEW891" s="40"/>
      <c r="OEY891" s="40"/>
      <c r="OFA891" s="40"/>
      <c r="OFC891" s="40"/>
      <c r="OFE891" s="40"/>
      <c r="OFG891" s="40"/>
      <c r="OFI891" s="40"/>
      <c r="OFK891" s="40"/>
      <c r="OFM891" s="40"/>
      <c r="OFO891" s="40"/>
      <c r="OFQ891" s="40"/>
      <c r="OFS891" s="40"/>
      <c r="OFU891" s="40"/>
      <c r="OFW891" s="40"/>
      <c r="OFY891" s="40"/>
      <c r="OGA891" s="40"/>
      <c r="OGC891" s="40"/>
      <c r="OGE891" s="40"/>
      <c r="OGG891" s="40"/>
      <c r="OGI891" s="40"/>
      <c r="OGK891" s="40"/>
      <c r="OGM891" s="40"/>
      <c r="OGO891" s="40"/>
      <c r="OGQ891" s="40"/>
      <c r="OGS891" s="40"/>
      <c r="OGU891" s="40"/>
      <c r="OGW891" s="40"/>
      <c r="OGY891" s="40"/>
      <c r="OHA891" s="40"/>
      <c r="OHC891" s="40"/>
      <c r="OHE891" s="40"/>
      <c r="OHG891" s="40"/>
      <c r="OHI891" s="40"/>
      <c r="OHK891" s="40"/>
      <c r="OHM891" s="40"/>
      <c r="OHO891" s="40"/>
      <c r="OHQ891" s="40"/>
      <c r="OHS891" s="40"/>
      <c r="OHU891" s="40"/>
      <c r="OHW891" s="40"/>
      <c r="OHY891" s="40"/>
      <c r="OIA891" s="40"/>
      <c r="OIC891" s="40"/>
      <c r="OIE891" s="40"/>
      <c r="OIG891" s="40"/>
      <c r="OII891" s="40"/>
      <c r="OIK891" s="40"/>
      <c r="OIM891" s="40"/>
      <c r="OIO891" s="40"/>
      <c r="OIQ891" s="40"/>
      <c r="OIS891" s="40"/>
      <c r="OIU891" s="40"/>
      <c r="OIW891" s="40"/>
      <c r="OIY891" s="40"/>
      <c r="OJA891" s="40"/>
      <c r="OJC891" s="40"/>
      <c r="OJE891" s="40"/>
      <c r="OJG891" s="40"/>
      <c r="OJI891" s="40"/>
      <c r="OJK891" s="40"/>
      <c r="OJM891" s="40"/>
      <c r="OJO891" s="40"/>
      <c r="OJQ891" s="40"/>
      <c r="OJS891" s="40"/>
      <c r="OJU891" s="40"/>
      <c r="OJW891" s="40"/>
      <c r="OJY891" s="40"/>
      <c r="OKA891" s="40"/>
      <c r="OKC891" s="40"/>
      <c r="OKE891" s="40"/>
      <c r="OKG891" s="40"/>
      <c r="OKI891" s="40"/>
      <c r="OKK891" s="40"/>
      <c r="OKM891" s="40"/>
      <c r="OKO891" s="40"/>
      <c r="OKQ891" s="40"/>
      <c r="OKS891" s="40"/>
      <c r="OKU891" s="40"/>
      <c r="OKW891" s="40"/>
      <c r="OKY891" s="40"/>
      <c r="OLA891" s="40"/>
      <c r="OLC891" s="40"/>
      <c r="OLE891" s="40"/>
      <c r="OLG891" s="40"/>
      <c r="OLI891" s="40"/>
      <c r="OLK891" s="40"/>
      <c r="OLM891" s="40"/>
      <c r="OLO891" s="40"/>
      <c r="OLQ891" s="40"/>
      <c r="OLS891" s="40"/>
      <c r="OLU891" s="40"/>
      <c r="OLW891" s="40"/>
      <c r="OLY891" s="40"/>
      <c r="OMA891" s="40"/>
      <c r="OMC891" s="40"/>
      <c r="OME891" s="40"/>
      <c r="OMG891" s="40"/>
      <c r="OMI891" s="40"/>
      <c r="OMK891" s="40"/>
      <c r="OMM891" s="40"/>
      <c r="OMO891" s="40"/>
      <c r="OMQ891" s="40"/>
      <c r="OMS891" s="40"/>
      <c r="OMU891" s="40"/>
      <c r="OMW891" s="40"/>
      <c r="OMY891" s="40"/>
      <c r="ONA891" s="40"/>
      <c r="ONC891" s="40"/>
      <c r="ONE891" s="40"/>
      <c r="ONG891" s="40"/>
      <c r="ONI891" s="40"/>
      <c r="ONK891" s="40"/>
      <c r="ONM891" s="40"/>
      <c r="ONO891" s="40"/>
      <c r="ONQ891" s="40"/>
      <c r="ONS891" s="40"/>
      <c r="ONU891" s="40"/>
      <c r="ONW891" s="40"/>
      <c r="ONY891" s="40"/>
      <c r="OOA891" s="40"/>
      <c r="OOC891" s="40"/>
      <c r="OOE891" s="40"/>
      <c r="OOG891" s="40"/>
      <c r="OOI891" s="40"/>
      <c r="OOK891" s="40"/>
      <c r="OOM891" s="40"/>
      <c r="OOO891" s="40"/>
      <c r="OOQ891" s="40"/>
      <c r="OOS891" s="40"/>
      <c r="OOU891" s="40"/>
      <c r="OOW891" s="40"/>
      <c r="OOY891" s="40"/>
      <c r="OPA891" s="40"/>
      <c r="OPC891" s="40"/>
      <c r="OPE891" s="40"/>
      <c r="OPG891" s="40"/>
      <c r="OPI891" s="40"/>
      <c r="OPK891" s="40"/>
      <c r="OPM891" s="40"/>
      <c r="OPO891" s="40"/>
      <c r="OPQ891" s="40"/>
      <c r="OPS891" s="40"/>
      <c r="OPU891" s="40"/>
      <c r="OPW891" s="40"/>
      <c r="OPY891" s="40"/>
      <c r="OQA891" s="40"/>
      <c r="OQC891" s="40"/>
      <c r="OQE891" s="40"/>
      <c r="OQG891" s="40"/>
      <c r="OQI891" s="40"/>
      <c r="OQK891" s="40"/>
      <c r="OQM891" s="40"/>
      <c r="OQO891" s="40"/>
      <c r="OQQ891" s="40"/>
      <c r="OQS891" s="40"/>
      <c r="OQU891" s="40"/>
      <c r="OQW891" s="40"/>
      <c r="OQY891" s="40"/>
      <c r="ORA891" s="40"/>
      <c r="ORC891" s="40"/>
      <c r="ORE891" s="40"/>
      <c r="ORG891" s="40"/>
      <c r="ORI891" s="40"/>
      <c r="ORK891" s="40"/>
      <c r="ORM891" s="40"/>
      <c r="ORO891" s="40"/>
      <c r="ORQ891" s="40"/>
      <c r="ORS891" s="40"/>
      <c r="ORU891" s="40"/>
      <c r="ORW891" s="40"/>
      <c r="ORY891" s="40"/>
      <c r="OSA891" s="40"/>
      <c r="OSC891" s="40"/>
      <c r="OSE891" s="40"/>
      <c r="OSG891" s="40"/>
      <c r="OSI891" s="40"/>
      <c r="OSK891" s="40"/>
      <c r="OSM891" s="40"/>
      <c r="OSO891" s="40"/>
      <c r="OSQ891" s="40"/>
      <c r="OSS891" s="40"/>
      <c r="OSU891" s="40"/>
      <c r="OSW891" s="40"/>
      <c r="OSY891" s="40"/>
      <c r="OTA891" s="40"/>
      <c r="OTC891" s="40"/>
      <c r="OTE891" s="40"/>
      <c r="OTG891" s="40"/>
      <c r="OTI891" s="40"/>
      <c r="OTK891" s="40"/>
      <c r="OTM891" s="40"/>
      <c r="OTO891" s="40"/>
      <c r="OTQ891" s="40"/>
      <c r="OTS891" s="40"/>
      <c r="OTU891" s="40"/>
      <c r="OTW891" s="40"/>
      <c r="OTY891" s="40"/>
      <c r="OUA891" s="40"/>
      <c r="OUC891" s="40"/>
      <c r="OUE891" s="40"/>
      <c r="OUG891" s="40"/>
      <c r="OUI891" s="40"/>
      <c r="OUK891" s="40"/>
      <c r="OUM891" s="40"/>
      <c r="OUO891" s="40"/>
      <c r="OUQ891" s="40"/>
      <c r="OUS891" s="40"/>
      <c r="OUU891" s="40"/>
      <c r="OUW891" s="40"/>
      <c r="OUY891" s="40"/>
      <c r="OVA891" s="40"/>
      <c r="OVC891" s="40"/>
      <c r="OVE891" s="40"/>
      <c r="OVG891" s="40"/>
      <c r="OVI891" s="40"/>
      <c r="OVK891" s="40"/>
      <c r="OVM891" s="40"/>
      <c r="OVO891" s="40"/>
      <c r="OVQ891" s="40"/>
      <c r="OVS891" s="40"/>
      <c r="OVU891" s="40"/>
      <c r="OVW891" s="40"/>
      <c r="OVY891" s="40"/>
      <c r="OWA891" s="40"/>
      <c r="OWC891" s="40"/>
      <c r="OWE891" s="40"/>
      <c r="OWG891" s="40"/>
      <c r="OWI891" s="40"/>
      <c r="OWK891" s="40"/>
      <c r="OWM891" s="40"/>
      <c r="OWO891" s="40"/>
      <c r="OWQ891" s="40"/>
      <c r="OWS891" s="40"/>
      <c r="OWU891" s="40"/>
      <c r="OWW891" s="40"/>
      <c r="OWY891" s="40"/>
      <c r="OXA891" s="40"/>
      <c r="OXC891" s="40"/>
      <c r="OXE891" s="40"/>
      <c r="OXG891" s="40"/>
      <c r="OXI891" s="40"/>
      <c r="OXK891" s="40"/>
      <c r="OXM891" s="40"/>
      <c r="OXO891" s="40"/>
      <c r="OXQ891" s="40"/>
      <c r="OXS891" s="40"/>
      <c r="OXU891" s="40"/>
      <c r="OXW891" s="40"/>
      <c r="OXY891" s="40"/>
      <c r="OYA891" s="40"/>
      <c r="OYC891" s="40"/>
      <c r="OYE891" s="40"/>
      <c r="OYG891" s="40"/>
      <c r="OYI891" s="40"/>
      <c r="OYK891" s="40"/>
      <c r="OYM891" s="40"/>
      <c r="OYO891" s="40"/>
      <c r="OYQ891" s="40"/>
      <c r="OYS891" s="40"/>
      <c r="OYU891" s="40"/>
      <c r="OYW891" s="40"/>
      <c r="OYY891" s="40"/>
      <c r="OZA891" s="40"/>
      <c r="OZC891" s="40"/>
      <c r="OZE891" s="40"/>
      <c r="OZG891" s="40"/>
      <c r="OZI891" s="40"/>
      <c r="OZK891" s="40"/>
      <c r="OZM891" s="40"/>
      <c r="OZO891" s="40"/>
      <c r="OZQ891" s="40"/>
      <c r="OZS891" s="40"/>
      <c r="OZU891" s="40"/>
      <c r="OZW891" s="40"/>
      <c r="OZY891" s="40"/>
      <c r="PAA891" s="40"/>
      <c r="PAC891" s="40"/>
      <c r="PAE891" s="40"/>
      <c r="PAG891" s="40"/>
      <c r="PAI891" s="40"/>
      <c r="PAK891" s="40"/>
      <c r="PAM891" s="40"/>
      <c r="PAO891" s="40"/>
      <c r="PAQ891" s="40"/>
      <c r="PAS891" s="40"/>
      <c r="PAU891" s="40"/>
      <c r="PAW891" s="40"/>
      <c r="PAY891" s="40"/>
      <c r="PBA891" s="40"/>
      <c r="PBC891" s="40"/>
      <c r="PBE891" s="40"/>
      <c r="PBG891" s="40"/>
      <c r="PBI891" s="40"/>
      <c r="PBK891" s="40"/>
      <c r="PBM891" s="40"/>
      <c r="PBO891" s="40"/>
      <c r="PBQ891" s="40"/>
      <c r="PBS891" s="40"/>
      <c r="PBU891" s="40"/>
      <c r="PBW891" s="40"/>
      <c r="PBY891" s="40"/>
      <c r="PCA891" s="40"/>
      <c r="PCC891" s="40"/>
      <c r="PCE891" s="40"/>
      <c r="PCG891" s="40"/>
      <c r="PCI891" s="40"/>
      <c r="PCK891" s="40"/>
      <c r="PCM891" s="40"/>
      <c r="PCO891" s="40"/>
      <c r="PCQ891" s="40"/>
      <c r="PCS891" s="40"/>
      <c r="PCU891" s="40"/>
      <c r="PCW891" s="40"/>
      <c r="PCY891" s="40"/>
      <c r="PDA891" s="40"/>
      <c r="PDC891" s="40"/>
      <c r="PDE891" s="40"/>
      <c r="PDG891" s="40"/>
      <c r="PDI891" s="40"/>
      <c r="PDK891" s="40"/>
      <c r="PDM891" s="40"/>
      <c r="PDO891" s="40"/>
      <c r="PDQ891" s="40"/>
      <c r="PDS891" s="40"/>
      <c r="PDU891" s="40"/>
      <c r="PDW891" s="40"/>
      <c r="PDY891" s="40"/>
      <c r="PEA891" s="40"/>
      <c r="PEC891" s="40"/>
      <c r="PEE891" s="40"/>
      <c r="PEG891" s="40"/>
      <c r="PEI891" s="40"/>
      <c r="PEK891" s="40"/>
      <c r="PEM891" s="40"/>
      <c r="PEO891" s="40"/>
      <c r="PEQ891" s="40"/>
      <c r="PES891" s="40"/>
      <c r="PEU891" s="40"/>
      <c r="PEW891" s="40"/>
      <c r="PEY891" s="40"/>
      <c r="PFA891" s="40"/>
      <c r="PFC891" s="40"/>
      <c r="PFE891" s="40"/>
      <c r="PFG891" s="40"/>
      <c r="PFI891" s="40"/>
      <c r="PFK891" s="40"/>
      <c r="PFM891" s="40"/>
      <c r="PFO891" s="40"/>
      <c r="PFQ891" s="40"/>
      <c r="PFS891" s="40"/>
      <c r="PFU891" s="40"/>
      <c r="PFW891" s="40"/>
      <c r="PFY891" s="40"/>
      <c r="PGA891" s="40"/>
      <c r="PGC891" s="40"/>
      <c r="PGE891" s="40"/>
      <c r="PGG891" s="40"/>
      <c r="PGI891" s="40"/>
      <c r="PGK891" s="40"/>
      <c r="PGM891" s="40"/>
      <c r="PGO891" s="40"/>
      <c r="PGQ891" s="40"/>
      <c r="PGS891" s="40"/>
      <c r="PGU891" s="40"/>
      <c r="PGW891" s="40"/>
      <c r="PGY891" s="40"/>
      <c r="PHA891" s="40"/>
      <c r="PHC891" s="40"/>
      <c r="PHE891" s="40"/>
      <c r="PHG891" s="40"/>
      <c r="PHI891" s="40"/>
      <c r="PHK891" s="40"/>
      <c r="PHM891" s="40"/>
      <c r="PHO891" s="40"/>
      <c r="PHQ891" s="40"/>
      <c r="PHS891" s="40"/>
      <c r="PHU891" s="40"/>
      <c r="PHW891" s="40"/>
      <c r="PHY891" s="40"/>
      <c r="PIA891" s="40"/>
      <c r="PIC891" s="40"/>
      <c r="PIE891" s="40"/>
      <c r="PIG891" s="40"/>
      <c r="PII891" s="40"/>
      <c r="PIK891" s="40"/>
      <c r="PIM891" s="40"/>
      <c r="PIO891" s="40"/>
      <c r="PIQ891" s="40"/>
      <c r="PIS891" s="40"/>
      <c r="PIU891" s="40"/>
      <c r="PIW891" s="40"/>
      <c r="PIY891" s="40"/>
      <c r="PJA891" s="40"/>
      <c r="PJC891" s="40"/>
      <c r="PJE891" s="40"/>
      <c r="PJG891" s="40"/>
      <c r="PJI891" s="40"/>
      <c r="PJK891" s="40"/>
      <c r="PJM891" s="40"/>
      <c r="PJO891" s="40"/>
      <c r="PJQ891" s="40"/>
      <c r="PJS891" s="40"/>
      <c r="PJU891" s="40"/>
      <c r="PJW891" s="40"/>
      <c r="PJY891" s="40"/>
      <c r="PKA891" s="40"/>
      <c r="PKC891" s="40"/>
      <c r="PKE891" s="40"/>
      <c r="PKG891" s="40"/>
      <c r="PKI891" s="40"/>
      <c r="PKK891" s="40"/>
      <c r="PKM891" s="40"/>
      <c r="PKO891" s="40"/>
      <c r="PKQ891" s="40"/>
      <c r="PKS891" s="40"/>
      <c r="PKU891" s="40"/>
      <c r="PKW891" s="40"/>
      <c r="PKY891" s="40"/>
      <c r="PLA891" s="40"/>
      <c r="PLC891" s="40"/>
      <c r="PLE891" s="40"/>
      <c r="PLG891" s="40"/>
      <c r="PLI891" s="40"/>
      <c r="PLK891" s="40"/>
      <c r="PLM891" s="40"/>
      <c r="PLO891" s="40"/>
      <c r="PLQ891" s="40"/>
      <c r="PLS891" s="40"/>
      <c r="PLU891" s="40"/>
      <c r="PLW891" s="40"/>
      <c r="PLY891" s="40"/>
      <c r="PMA891" s="40"/>
      <c r="PMC891" s="40"/>
      <c r="PME891" s="40"/>
      <c r="PMG891" s="40"/>
      <c r="PMI891" s="40"/>
      <c r="PMK891" s="40"/>
      <c r="PMM891" s="40"/>
      <c r="PMO891" s="40"/>
      <c r="PMQ891" s="40"/>
      <c r="PMS891" s="40"/>
      <c r="PMU891" s="40"/>
      <c r="PMW891" s="40"/>
      <c r="PMY891" s="40"/>
      <c r="PNA891" s="40"/>
      <c r="PNC891" s="40"/>
      <c r="PNE891" s="40"/>
      <c r="PNG891" s="40"/>
      <c r="PNI891" s="40"/>
      <c r="PNK891" s="40"/>
      <c r="PNM891" s="40"/>
      <c r="PNO891" s="40"/>
      <c r="PNQ891" s="40"/>
      <c r="PNS891" s="40"/>
      <c r="PNU891" s="40"/>
      <c r="PNW891" s="40"/>
      <c r="PNY891" s="40"/>
      <c r="POA891" s="40"/>
      <c r="POC891" s="40"/>
      <c r="POE891" s="40"/>
      <c r="POG891" s="40"/>
      <c r="POI891" s="40"/>
      <c r="POK891" s="40"/>
      <c r="POM891" s="40"/>
      <c r="POO891" s="40"/>
      <c r="POQ891" s="40"/>
      <c r="POS891" s="40"/>
      <c r="POU891" s="40"/>
      <c r="POW891" s="40"/>
      <c r="POY891" s="40"/>
      <c r="PPA891" s="40"/>
      <c r="PPC891" s="40"/>
      <c r="PPE891" s="40"/>
      <c r="PPG891" s="40"/>
      <c r="PPI891" s="40"/>
      <c r="PPK891" s="40"/>
      <c r="PPM891" s="40"/>
      <c r="PPO891" s="40"/>
      <c r="PPQ891" s="40"/>
      <c r="PPS891" s="40"/>
      <c r="PPU891" s="40"/>
      <c r="PPW891" s="40"/>
      <c r="PPY891" s="40"/>
      <c r="PQA891" s="40"/>
      <c r="PQC891" s="40"/>
      <c r="PQE891" s="40"/>
      <c r="PQG891" s="40"/>
      <c r="PQI891" s="40"/>
      <c r="PQK891" s="40"/>
      <c r="PQM891" s="40"/>
      <c r="PQO891" s="40"/>
      <c r="PQQ891" s="40"/>
      <c r="PQS891" s="40"/>
      <c r="PQU891" s="40"/>
      <c r="PQW891" s="40"/>
      <c r="PQY891" s="40"/>
      <c r="PRA891" s="40"/>
      <c r="PRC891" s="40"/>
      <c r="PRE891" s="40"/>
      <c r="PRG891" s="40"/>
      <c r="PRI891" s="40"/>
      <c r="PRK891" s="40"/>
      <c r="PRM891" s="40"/>
      <c r="PRO891" s="40"/>
      <c r="PRQ891" s="40"/>
      <c r="PRS891" s="40"/>
      <c r="PRU891" s="40"/>
      <c r="PRW891" s="40"/>
      <c r="PRY891" s="40"/>
      <c r="PSA891" s="40"/>
      <c r="PSC891" s="40"/>
      <c r="PSE891" s="40"/>
      <c r="PSG891" s="40"/>
      <c r="PSI891" s="40"/>
      <c r="PSK891" s="40"/>
      <c r="PSM891" s="40"/>
      <c r="PSO891" s="40"/>
      <c r="PSQ891" s="40"/>
      <c r="PSS891" s="40"/>
      <c r="PSU891" s="40"/>
      <c r="PSW891" s="40"/>
      <c r="PSY891" s="40"/>
      <c r="PTA891" s="40"/>
      <c r="PTC891" s="40"/>
      <c r="PTE891" s="40"/>
      <c r="PTG891" s="40"/>
      <c r="PTI891" s="40"/>
      <c r="PTK891" s="40"/>
      <c r="PTM891" s="40"/>
      <c r="PTO891" s="40"/>
      <c r="PTQ891" s="40"/>
      <c r="PTS891" s="40"/>
      <c r="PTU891" s="40"/>
      <c r="PTW891" s="40"/>
      <c r="PTY891" s="40"/>
      <c r="PUA891" s="40"/>
      <c r="PUC891" s="40"/>
      <c r="PUE891" s="40"/>
      <c r="PUG891" s="40"/>
      <c r="PUI891" s="40"/>
      <c r="PUK891" s="40"/>
      <c r="PUM891" s="40"/>
      <c r="PUO891" s="40"/>
      <c r="PUQ891" s="40"/>
      <c r="PUS891" s="40"/>
      <c r="PUU891" s="40"/>
      <c r="PUW891" s="40"/>
      <c r="PUY891" s="40"/>
      <c r="PVA891" s="40"/>
      <c r="PVC891" s="40"/>
      <c r="PVE891" s="40"/>
      <c r="PVG891" s="40"/>
      <c r="PVI891" s="40"/>
      <c r="PVK891" s="40"/>
      <c r="PVM891" s="40"/>
      <c r="PVO891" s="40"/>
      <c r="PVQ891" s="40"/>
      <c r="PVS891" s="40"/>
      <c r="PVU891" s="40"/>
      <c r="PVW891" s="40"/>
      <c r="PVY891" s="40"/>
      <c r="PWA891" s="40"/>
      <c r="PWC891" s="40"/>
      <c r="PWE891" s="40"/>
      <c r="PWG891" s="40"/>
      <c r="PWI891" s="40"/>
      <c r="PWK891" s="40"/>
      <c r="PWM891" s="40"/>
      <c r="PWO891" s="40"/>
      <c r="PWQ891" s="40"/>
      <c r="PWS891" s="40"/>
      <c r="PWU891" s="40"/>
      <c r="PWW891" s="40"/>
      <c r="PWY891" s="40"/>
      <c r="PXA891" s="40"/>
      <c r="PXC891" s="40"/>
      <c r="PXE891" s="40"/>
      <c r="PXG891" s="40"/>
      <c r="PXI891" s="40"/>
      <c r="PXK891" s="40"/>
      <c r="PXM891" s="40"/>
      <c r="PXO891" s="40"/>
      <c r="PXQ891" s="40"/>
      <c r="PXS891" s="40"/>
      <c r="PXU891" s="40"/>
      <c r="PXW891" s="40"/>
      <c r="PXY891" s="40"/>
      <c r="PYA891" s="40"/>
      <c r="PYC891" s="40"/>
      <c r="PYE891" s="40"/>
      <c r="PYG891" s="40"/>
      <c r="PYI891" s="40"/>
      <c r="PYK891" s="40"/>
      <c r="PYM891" s="40"/>
      <c r="PYO891" s="40"/>
      <c r="PYQ891" s="40"/>
      <c r="PYS891" s="40"/>
      <c r="PYU891" s="40"/>
      <c r="PYW891" s="40"/>
      <c r="PYY891" s="40"/>
      <c r="PZA891" s="40"/>
      <c r="PZC891" s="40"/>
      <c r="PZE891" s="40"/>
      <c r="PZG891" s="40"/>
      <c r="PZI891" s="40"/>
      <c r="PZK891" s="40"/>
      <c r="PZM891" s="40"/>
      <c r="PZO891" s="40"/>
      <c r="PZQ891" s="40"/>
      <c r="PZS891" s="40"/>
      <c r="PZU891" s="40"/>
      <c r="PZW891" s="40"/>
      <c r="PZY891" s="40"/>
      <c r="QAA891" s="40"/>
      <c r="QAC891" s="40"/>
      <c r="QAE891" s="40"/>
      <c r="QAG891" s="40"/>
      <c r="QAI891" s="40"/>
      <c r="QAK891" s="40"/>
      <c r="QAM891" s="40"/>
      <c r="QAO891" s="40"/>
      <c r="QAQ891" s="40"/>
      <c r="QAS891" s="40"/>
      <c r="QAU891" s="40"/>
      <c r="QAW891" s="40"/>
      <c r="QAY891" s="40"/>
      <c r="QBA891" s="40"/>
      <c r="QBC891" s="40"/>
      <c r="QBE891" s="40"/>
      <c r="QBG891" s="40"/>
      <c r="QBI891" s="40"/>
      <c r="QBK891" s="40"/>
      <c r="QBM891" s="40"/>
      <c r="QBO891" s="40"/>
      <c r="QBQ891" s="40"/>
      <c r="QBS891" s="40"/>
      <c r="QBU891" s="40"/>
      <c r="QBW891" s="40"/>
      <c r="QBY891" s="40"/>
      <c r="QCA891" s="40"/>
      <c r="QCC891" s="40"/>
      <c r="QCE891" s="40"/>
      <c r="QCG891" s="40"/>
      <c r="QCI891" s="40"/>
      <c r="QCK891" s="40"/>
      <c r="QCM891" s="40"/>
      <c r="QCO891" s="40"/>
      <c r="QCQ891" s="40"/>
      <c r="QCS891" s="40"/>
      <c r="QCU891" s="40"/>
      <c r="QCW891" s="40"/>
      <c r="QCY891" s="40"/>
      <c r="QDA891" s="40"/>
      <c r="QDC891" s="40"/>
      <c r="QDE891" s="40"/>
      <c r="QDG891" s="40"/>
      <c r="QDI891" s="40"/>
      <c r="QDK891" s="40"/>
      <c r="QDM891" s="40"/>
      <c r="QDO891" s="40"/>
      <c r="QDQ891" s="40"/>
      <c r="QDS891" s="40"/>
      <c r="QDU891" s="40"/>
      <c r="QDW891" s="40"/>
      <c r="QDY891" s="40"/>
      <c r="QEA891" s="40"/>
      <c r="QEC891" s="40"/>
      <c r="QEE891" s="40"/>
      <c r="QEG891" s="40"/>
      <c r="QEI891" s="40"/>
      <c r="QEK891" s="40"/>
      <c r="QEM891" s="40"/>
      <c r="QEO891" s="40"/>
      <c r="QEQ891" s="40"/>
      <c r="QES891" s="40"/>
      <c r="QEU891" s="40"/>
      <c r="QEW891" s="40"/>
      <c r="QEY891" s="40"/>
      <c r="QFA891" s="40"/>
      <c r="QFC891" s="40"/>
      <c r="QFE891" s="40"/>
      <c r="QFG891" s="40"/>
      <c r="QFI891" s="40"/>
      <c r="QFK891" s="40"/>
      <c r="QFM891" s="40"/>
      <c r="QFO891" s="40"/>
      <c r="QFQ891" s="40"/>
      <c r="QFS891" s="40"/>
      <c r="QFU891" s="40"/>
      <c r="QFW891" s="40"/>
      <c r="QFY891" s="40"/>
      <c r="QGA891" s="40"/>
      <c r="QGC891" s="40"/>
      <c r="QGE891" s="40"/>
      <c r="QGG891" s="40"/>
      <c r="QGI891" s="40"/>
      <c r="QGK891" s="40"/>
      <c r="QGM891" s="40"/>
      <c r="QGO891" s="40"/>
      <c r="QGQ891" s="40"/>
      <c r="QGS891" s="40"/>
      <c r="QGU891" s="40"/>
      <c r="QGW891" s="40"/>
      <c r="QGY891" s="40"/>
      <c r="QHA891" s="40"/>
      <c r="QHC891" s="40"/>
      <c r="QHE891" s="40"/>
      <c r="QHG891" s="40"/>
      <c r="QHI891" s="40"/>
      <c r="QHK891" s="40"/>
      <c r="QHM891" s="40"/>
      <c r="QHO891" s="40"/>
      <c r="QHQ891" s="40"/>
      <c r="QHS891" s="40"/>
      <c r="QHU891" s="40"/>
      <c r="QHW891" s="40"/>
      <c r="QHY891" s="40"/>
      <c r="QIA891" s="40"/>
      <c r="QIC891" s="40"/>
      <c r="QIE891" s="40"/>
      <c r="QIG891" s="40"/>
      <c r="QII891" s="40"/>
      <c r="QIK891" s="40"/>
      <c r="QIM891" s="40"/>
      <c r="QIO891" s="40"/>
      <c r="QIQ891" s="40"/>
      <c r="QIS891" s="40"/>
      <c r="QIU891" s="40"/>
      <c r="QIW891" s="40"/>
      <c r="QIY891" s="40"/>
      <c r="QJA891" s="40"/>
      <c r="QJC891" s="40"/>
      <c r="QJE891" s="40"/>
      <c r="QJG891" s="40"/>
      <c r="QJI891" s="40"/>
      <c r="QJK891" s="40"/>
      <c r="QJM891" s="40"/>
      <c r="QJO891" s="40"/>
      <c r="QJQ891" s="40"/>
      <c r="QJS891" s="40"/>
      <c r="QJU891" s="40"/>
      <c r="QJW891" s="40"/>
      <c r="QJY891" s="40"/>
      <c r="QKA891" s="40"/>
      <c r="QKC891" s="40"/>
      <c r="QKE891" s="40"/>
      <c r="QKG891" s="40"/>
      <c r="QKI891" s="40"/>
      <c r="QKK891" s="40"/>
      <c r="QKM891" s="40"/>
      <c r="QKO891" s="40"/>
      <c r="QKQ891" s="40"/>
      <c r="QKS891" s="40"/>
      <c r="QKU891" s="40"/>
      <c r="QKW891" s="40"/>
      <c r="QKY891" s="40"/>
      <c r="QLA891" s="40"/>
      <c r="QLC891" s="40"/>
      <c r="QLE891" s="40"/>
      <c r="QLG891" s="40"/>
      <c r="QLI891" s="40"/>
      <c r="QLK891" s="40"/>
      <c r="QLM891" s="40"/>
      <c r="QLO891" s="40"/>
      <c r="QLQ891" s="40"/>
      <c r="QLS891" s="40"/>
      <c r="QLU891" s="40"/>
      <c r="QLW891" s="40"/>
      <c r="QLY891" s="40"/>
      <c r="QMA891" s="40"/>
      <c r="QMC891" s="40"/>
      <c r="QME891" s="40"/>
      <c r="QMG891" s="40"/>
      <c r="QMI891" s="40"/>
      <c r="QMK891" s="40"/>
      <c r="QMM891" s="40"/>
      <c r="QMO891" s="40"/>
      <c r="QMQ891" s="40"/>
      <c r="QMS891" s="40"/>
      <c r="QMU891" s="40"/>
      <c r="QMW891" s="40"/>
      <c r="QMY891" s="40"/>
      <c r="QNA891" s="40"/>
      <c r="QNC891" s="40"/>
      <c r="QNE891" s="40"/>
      <c r="QNG891" s="40"/>
      <c r="QNI891" s="40"/>
      <c r="QNK891" s="40"/>
      <c r="QNM891" s="40"/>
      <c r="QNO891" s="40"/>
      <c r="QNQ891" s="40"/>
      <c r="QNS891" s="40"/>
      <c r="QNU891" s="40"/>
      <c r="QNW891" s="40"/>
      <c r="QNY891" s="40"/>
      <c r="QOA891" s="40"/>
      <c r="QOC891" s="40"/>
      <c r="QOE891" s="40"/>
      <c r="QOG891" s="40"/>
      <c r="QOI891" s="40"/>
      <c r="QOK891" s="40"/>
      <c r="QOM891" s="40"/>
      <c r="QOO891" s="40"/>
      <c r="QOQ891" s="40"/>
      <c r="QOS891" s="40"/>
      <c r="QOU891" s="40"/>
      <c r="QOW891" s="40"/>
      <c r="QOY891" s="40"/>
      <c r="QPA891" s="40"/>
      <c r="QPC891" s="40"/>
      <c r="QPE891" s="40"/>
      <c r="QPG891" s="40"/>
      <c r="QPI891" s="40"/>
      <c r="QPK891" s="40"/>
      <c r="QPM891" s="40"/>
      <c r="QPO891" s="40"/>
      <c r="QPQ891" s="40"/>
      <c r="QPS891" s="40"/>
      <c r="QPU891" s="40"/>
      <c r="QPW891" s="40"/>
      <c r="QPY891" s="40"/>
      <c r="QQA891" s="40"/>
      <c r="QQC891" s="40"/>
      <c r="QQE891" s="40"/>
      <c r="QQG891" s="40"/>
      <c r="QQI891" s="40"/>
      <c r="QQK891" s="40"/>
      <c r="QQM891" s="40"/>
      <c r="QQO891" s="40"/>
      <c r="QQQ891" s="40"/>
      <c r="QQS891" s="40"/>
      <c r="QQU891" s="40"/>
      <c r="QQW891" s="40"/>
      <c r="QQY891" s="40"/>
      <c r="QRA891" s="40"/>
      <c r="QRC891" s="40"/>
      <c r="QRE891" s="40"/>
      <c r="QRG891" s="40"/>
      <c r="QRI891" s="40"/>
      <c r="QRK891" s="40"/>
      <c r="QRM891" s="40"/>
      <c r="QRO891" s="40"/>
      <c r="QRQ891" s="40"/>
      <c r="QRS891" s="40"/>
      <c r="QRU891" s="40"/>
      <c r="QRW891" s="40"/>
      <c r="QRY891" s="40"/>
      <c r="QSA891" s="40"/>
      <c r="QSC891" s="40"/>
      <c r="QSE891" s="40"/>
      <c r="QSG891" s="40"/>
      <c r="QSI891" s="40"/>
      <c r="QSK891" s="40"/>
      <c r="QSM891" s="40"/>
      <c r="QSO891" s="40"/>
      <c r="QSQ891" s="40"/>
      <c r="QSS891" s="40"/>
      <c r="QSU891" s="40"/>
      <c r="QSW891" s="40"/>
      <c r="QSY891" s="40"/>
      <c r="QTA891" s="40"/>
      <c r="QTC891" s="40"/>
      <c r="QTE891" s="40"/>
      <c r="QTG891" s="40"/>
      <c r="QTI891" s="40"/>
      <c r="QTK891" s="40"/>
      <c r="QTM891" s="40"/>
      <c r="QTO891" s="40"/>
      <c r="QTQ891" s="40"/>
      <c r="QTS891" s="40"/>
      <c r="QTU891" s="40"/>
      <c r="QTW891" s="40"/>
      <c r="QTY891" s="40"/>
      <c r="QUA891" s="40"/>
      <c r="QUC891" s="40"/>
      <c r="QUE891" s="40"/>
      <c r="QUG891" s="40"/>
      <c r="QUI891" s="40"/>
      <c r="QUK891" s="40"/>
      <c r="QUM891" s="40"/>
      <c r="QUO891" s="40"/>
      <c r="QUQ891" s="40"/>
      <c r="QUS891" s="40"/>
      <c r="QUU891" s="40"/>
      <c r="QUW891" s="40"/>
      <c r="QUY891" s="40"/>
      <c r="QVA891" s="40"/>
      <c r="QVC891" s="40"/>
      <c r="QVE891" s="40"/>
      <c r="QVG891" s="40"/>
      <c r="QVI891" s="40"/>
      <c r="QVK891" s="40"/>
      <c r="QVM891" s="40"/>
      <c r="QVO891" s="40"/>
      <c r="QVQ891" s="40"/>
      <c r="QVS891" s="40"/>
      <c r="QVU891" s="40"/>
      <c r="QVW891" s="40"/>
      <c r="QVY891" s="40"/>
      <c r="QWA891" s="40"/>
      <c r="QWC891" s="40"/>
      <c r="QWE891" s="40"/>
      <c r="QWG891" s="40"/>
      <c r="QWI891" s="40"/>
      <c r="QWK891" s="40"/>
      <c r="QWM891" s="40"/>
      <c r="QWO891" s="40"/>
      <c r="QWQ891" s="40"/>
      <c r="QWS891" s="40"/>
      <c r="QWU891" s="40"/>
      <c r="QWW891" s="40"/>
      <c r="QWY891" s="40"/>
      <c r="QXA891" s="40"/>
      <c r="QXC891" s="40"/>
      <c r="QXE891" s="40"/>
      <c r="QXG891" s="40"/>
      <c r="QXI891" s="40"/>
      <c r="QXK891" s="40"/>
      <c r="QXM891" s="40"/>
      <c r="QXO891" s="40"/>
      <c r="QXQ891" s="40"/>
      <c r="QXS891" s="40"/>
      <c r="QXU891" s="40"/>
      <c r="QXW891" s="40"/>
      <c r="QXY891" s="40"/>
      <c r="QYA891" s="40"/>
      <c r="QYC891" s="40"/>
      <c r="QYE891" s="40"/>
      <c r="QYG891" s="40"/>
      <c r="QYI891" s="40"/>
      <c r="QYK891" s="40"/>
      <c r="QYM891" s="40"/>
      <c r="QYO891" s="40"/>
      <c r="QYQ891" s="40"/>
      <c r="QYS891" s="40"/>
      <c r="QYU891" s="40"/>
      <c r="QYW891" s="40"/>
      <c r="QYY891" s="40"/>
      <c r="QZA891" s="40"/>
      <c r="QZC891" s="40"/>
      <c r="QZE891" s="40"/>
      <c r="QZG891" s="40"/>
      <c r="QZI891" s="40"/>
      <c r="QZK891" s="40"/>
      <c r="QZM891" s="40"/>
      <c r="QZO891" s="40"/>
      <c r="QZQ891" s="40"/>
      <c r="QZS891" s="40"/>
      <c r="QZU891" s="40"/>
      <c r="QZW891" s="40"/>
      <c r="QZY891" s="40"/>
      <c r="RAA891" s="40"/>
      <c r="RAC891" s="40"/>
      <c r="RAE891" s="40"/>
      <c r="RAG891" s="40"/>
      <c r="RAI891" s="40"/>
      <c r="RAK891" s="40"/>
      <c r="RAM891" s="40"/>
      <c r="RAO891" s="40"/>
      <c r="RAQ891" s="40"/>
      <c r="RAS891" s="40"/>
      <c r="RAU891" s="40"/>
      <c r="RAW891" s="40"/>
      <c r="RAY891" s="40"/>
      <c r="RBA891" s="40"/>
      <c r="RBC891" s="40"/>
      <c r="RBE891" s="40"/>
      <c r="RBG891" s="40"/>
      <c r="RBI891" s="40"/>
      <c r="RBK891" s="40"/>
      <c r="RBM891" s="40"/>
      <c r="RBO891" s="40"/>
      <c r="RBQ891" s="40"/>
      <c r="RBS891" s="40"/>
      <c r="RBU891" s="40"/>
      <c r="RBW891" s="40"/>
      <c r="RBY891" s="40"/>
      <c r="RCA891" s="40"/>
      <c r="RCC891" s="40"/>
      <c r="RCE891" s="40"/>
      <c r="RCG891" s="40"/>
      <c r="RCI891" s="40"/>
      <c r="RCK891" s="40"/>
      <c r="RCM891" s="40"/>
      <c r="RCO891" s="40"/>
      <c r="RCQ891" s="40"/>
      <c r="RCS891" s="40"/>
      <c r="RCU891" s="40"/>
      <c r="RCW891" s="40"/>
      <c r="RCY891" s="40"/>
      <c r="RDA891" s="40"/>
      <c r="RDC891" s="40"/>
      <c r="RDE891" s="40"/>
      <c r="RDG891" s="40"/>
      <c r="RDI891" s="40"/>
      <c r="RDK891" s="40"/>
      <c r="RDM891" s="40"/>
      <c r="RDO891" s="40"/>
      <c r="RDQ891" s="40"/>
      <c r="RDS891" s="40"/>
      <c r="RDU891" s="40"/>
      <c r="RDW891" s="40"/>
      <c r="RDY891" s="40"/>
      <c r="REA891" s="40"/>
      <c r="REC891" s="40"/>
      <c r="REE891" s="40"/>
      <c r="REG891" s="40"/>
      <c r="REI891" s="40"/>
      <c r="REK891" s="40"/>
      <c r="REM891" s="40"/>
      <c r="REO891" s="40"/>
      <c r="REQ891" s="40"/>
      <c r="RES891" s="40"/>
      <c r="REU891" s="40"/>
      <c r="REW891" s="40"/>
      <c r="REY891" s="40"/>
      <c r="RFA891" s="40"/>
      <c r="RFC891" s="40"/>
      <c r="RFE891" s="40"/>
      <c r="RFG891" s="40"/>
      <c r="RFI891" s="40"/>
      <c r="RFK891" s="40"/>
      <c r="RFM891" s="40"/>
      <c r="RFO891" s="40"/>
      <c r="RFQ891" s="40"/>
      <c r="RFS891" s="40"/>
      <c r="RFU891" s="40"/>
      <c r="RFW891" s="40"/>
      <c r="RFY891" s="40"/>
      <c r="RGA891" s="40"/>
      <c r="RGC891" s="40"/>
      <c r="RGE891" s="40"/>
      <c r="RGG891" s="40"/>
      <c r="RGI891" s="40"/>
      <c r="RGK891" s="40"/>
      <c r="RGM891" s="40"/>
      <c r="RGO891" s="40"/>
      <c r="RGQ891" s="40"/>
      <c r="RGS891" s="40"/>
      <c r="RGU891" s="40"/>
      <c r="RGW891" s="40"/>
      <c r="RGY891" s="40"/>
      <c r="RHA891" s="40"/>
      <c r="RHC891" s="40"/>
      <c r="RHE891" s="40"/>
      <c r="RHG891" s="40"/>
      <c r="RHI891" s="40"/>
      <c r="RHK891" s="40"/>
      <c r="RHM891" s="40"/>
      <c r="RHO891" s="40"/>
      <c r="RHQ891" s="40"/>
      <c r="RHS891" s="40"/>
      <c r="RHU891" s="40"/>
      <c r="RHW891" s="40"/>
      <c r="RHY891" s="40"/>
      <c r="RIA891" s="40"/>
      <c r="RIC891" s="40"/>
      <c r="RIE891" s="40"/>
      <c r="RIG891" s="40"/>
      <c r="RII891" s="40"/>
      <c r="RIK891" s="40"/>
      <c r="RIM891" s="40"/>
      <c r="RIO891" s="40"/>
      <c r="RIQ891" s="40"/>
      <c r="RIS891" s="40"/>
      <c r="RIU891" s="40"/>
      <c r="RIW891" s="40"/>
      <c r="RIY891" s="40"/>
      <c r="RJA891" s="40"/>
      <c r="RJC891" s="40"/>
      <c r="RJE891" s="40"/>
      <c r="RJG891" s="40"/>
      <c r="RJI891" s="40"/>
      <c r="RJK891" s="40"/>
      <c r="RJM891" s="40"/>
      <c r="RJO891" s="40"/>
      <c r="RJQ891" s="40"/>
      <c r="RJS891" s="40"/>
      <c r="RJU891" s="40"/>
      <c r="RJW891" s="40"/>
      <c r="RJY891" s="40"/>
      <c r="RKA891" s="40"/>
      <c r="RKC891" s="40"/>
      <c r="RKE891" s="40"/>
      <c r="RKG891" s="40"/>
      <c r="RKI891" s="40"/>
      <c r="RKK891" s="40"/>
      <c r="RKM891" s="40"/>
      <c r="RKO891" s="40"/>
      <c r="RKQ891" s="40"/>
      <c r="RKS891" s="40"/>
      <c r="RKU891" s="40"/>
      <c r="RKW891" s="40"/>
      <c r="RKY891" s="40"/>
      <c r="RLA891" s="40"/>
      <c r="RLC891" s="40"/>
      <c r="RLE891" s="40"/>
      <c r="RLG891" s="40"/>
      <c r="RLI891" s="40"/>
      <c r="RLK891" s="40"/>
      <c r="RLM891" s="40"/>
      <c r="RLO891" s="40"/>
      <c r="RLQ891" s="40"/>
      <c r="RLS891" s="40"/>
      <c r="RLU891" s="40"/>
      <c r="RLW891" s="40"/>
      <c r="RLY891" s="40"/>
      <c r="RMA891" s="40"/>
      <c r="RMC891" s="40"/>
      <c r="RME891" s="40"/>
      <c r="RMG891" s="40"/>
      <c r="RMI891" s="40"/>
      <c r="RMK891" s="40"/>
      <c r="RMM891" s="40"/>
      <c r="RMO891" s="40"/>
      <c r="RMQ891" s="40"/>
      <c r="RMS891" s="40"/>
      <c r="RMU891" s="40"/>
      <c r="RMW891" s="40"/>
      <c r="RMY891" s="40"/>
      <c r="RNA891" s="40"/>
      <c r="RNC891" s="40"/>
      <c r="RNE891" s="40"/>
      <c r="RNG891" s="40"/>
      <c r="RNI891" s="40"/>
      <c r="RNK891" s="40"/>
      <c r="RNM891" s="40"/>
      <c r="RNO891" s="40"/>
      <c r="RNQ891" s="40"/>
      <c r="RNS891" s="40"/>
      <c r="RNU891" s="40"/>
      <c r="RNW891" s="40"/>
      <c r="RNY891" s="40"/>
      <c r="ROA891" s="40"/>
      <c r="ROC891" s="40"/>
      <c r="ROE891" s="40"/>
      <c r="ROG891" s="40"/>
      <c r="ROI891" s="40"/>
      <c r="ROK891" s="40"/>
      <c r="ROM891" s="40"/>
      <c r="ROO891" s="40"/>
      <c r="ROQ891" s="40"/>
      <c r="ROS891" s="40"/>
      <c r="ROU891" s="40"/>
      <c r="ROW891" s="40"/>
      <c r="ROY891" s="40"/>
      <c r="RPA891" s="40"/>
      <c r="RPC891" s="40"/>
      <c r="RPE891" s="40"/>
      <c r="RPG891" s="40"/>
      <c r="RPI891" s="40"/>
      <c r="RPK891" s="40"/>
      <c r="RPM891" s="40"/>
      <c r="RPO891" s="40"/>
      <c r="RPQ891" s="40"/>
      <c r="RPS891" s="40"/>
      <c r="RPU891" s="40"/>
      <c r="RPW891" s="40"/>
      <c r="RPY891" s="40"/>
      <c r="RQA891" s="40"/>
      <c r="RQC891" s="40"/>
      <c r="RQE891" s="40"/>
      <c r="RQG891" s="40"/>
      <c r="RQI891" s="40"/>
      <c r="RQK891" s="40"/>
      <c r="RQM891" s="40"/>
      <c r="RQO891" s="40"/>
      <c r="RQQ891" s="40"/>
      <c r="RQS891" s="40"/>
      <c r="RQU891" s="40"/>
      <c r="RQW891" s="40"/>
      <c r="RQY891" s="40"/>
      <c r="RRA891" s="40"/>
      <c r="RRC891" s="40"/>
      <c r="RRE891" s="40"/>
      <c r="RRG891" s="40"/>
      <c r="RRI891" s="40"/>
      <c r="RRK891" s="40"/>
      <c r="RRM891" s="40"/>
      <c r="RRO891" s="40"/>
      <c r="RRQ891" s="40"/>
      <c r="RRS891" s="40"/>
      <c r="RRU891" s="40"/>
      <c r="RRW891" s="40"/>
      <c r="RRY891" s="40"/>
      <c r="RSA891" s="40"/>
      <c r="RSC891" s="40"/>
      <c r="RSE891" s="40"/>
      <c r="RSG891" s="40"/>
      <c r="RSI891" s="40"/>
      <c r="RSK891" s="40"/>
      <c r="RSM891" s="40"/>
      <c r="RSO891" s="40"/>
      <c r="RSQ891" s="40"/>
      <c r="RSS891" s="40"/>
      <c r="RSU891" s="40"/>
      <c r="RSW891" s="40"/>
      <c r="RSY891" s="40"/>
      <c r="RTA891" s="40"/>
      <c r="RTC891" s="40"/>
      <c r="RTE891" s="40"/>
      <c r="RTG891" s="40"/>
      <c r="RTI891" s="40"/>
      <c r="RTK891" s="40"/>
      <c r="RTM891" s="40"/>
      <c r="RTO891" s="40"/>
      <c r="RTQ891" s="40"/>
      <c r="RTS891" s="40"/>
      <c r="RTU891" s="40"/>
      <c r="RTW891" s="40"/>
      <c r="RTY891" s="40"/>
      <c r="RUA891" s="40"/>
      <c r="RUC891" s="40"/>
      <c r="RUE891" s="40"/>
      <c r="RUG891" s="40"/>
      <c r="RUI891" s="40"/>
      <c r="RUK891" s="40"/>
      <c r="RUM891" s="40"/>
      <c r="RUO891" s="40"/>
      <c r="RUQ891" s="40"/>
      <c r="RUS891" s="40"/>
      <c r="RUU891" s="40"/>
      <c r="RUW891" s="40"/>
      <c r="RUY891" s="40"/>
      <c r="RVA891" s="40"/>
      <c r="RVC891" s="40"/>
      <c r="RVE891" s="40"/>
      <c r="RVG891" s="40"/>
      <c r="RVI891" s="40"/>
      <c r="RVK891" s="40"/>
      <c r="RVM891" s="40"/>
      <c r="RVO891" s="40"/>
      <c r="RVQ891" s="40"/>
      <c r="RVS891" s="40"/>
      <c r="RVU891" s="40"/>
      <c r="RVW891" s="40"/>
      <c r="RVY891" s="40"/>
      <c r="RWA891" s="40"/>
      <c r="RWC891" s="40"/>
      <c r="RWE891" s="40"/>
      <c r="RWG891" s="40"/>
      <c r="RWI891" s="40"/>
      <c r="RWK891" s="40"/>
      <c r="RWM891" s="40"/>
      <c r="RWO891" s="40"/>
      <c r="RWQ891" s="40"/>
      <c r="RWS891" s="40"/>
      <c r="RWU891" s="40"/>
      <c r="RWW891" s="40"/>
      <c r="RWY891" s="40"/>
      <c r="RXA891" s="40"/>
      <c r="RXC891" s="40"/>
      <c r="RXE891" s="40"/>
      <c r="RXG891" s="40"/>
      <c r="RXI891" s="40"/>
      <c r="RXK891" s="40"/>
      <c r="RXM891" s="40"/>
      <c r="RXO891" s="40"/>
      <c r="RXQ891" s="40"/>
      <c r="RXS891" s="40"/>
      <c r="RXU891" s="40"/>
      <c r="RXW891" s="40"/>
      <c r="RXY891" s="40"/>
      <c r="RYA891" s="40"/>
      <c r="RYC891" s="40"/>
      <c r="RYE891" s="40"/>
      <c r="RYG891" s="40"/>
      <c r="RYI891" s="40"/>
      <c r="RYK891" s="40"/>
      <c r="RYM891" s="40"/>
      <c r="RYO891" s="40"/>
      <c r="RYQ891" s="40"/>
      <c r="RYS891" s="40"/>
      <c r="RYU891" s="40"/>
      <c r="RYW891" s="40"/>
      <c r="RYY891" s="40"/>
      <c r="RZA891" s="40"/>
      <c r="RZC891" s="40"/>
      <c r="RZE891" s="40"/>
      <c r="RZG891" s="40"/>
      <c r="RZI891" s="40"/>
      <c r="RZK891" s="40"/>
      <c r="RZM891" s="40"/>
      <c r="RZO891" s="40"/>
      <c r="RZQ891" s="40"/>
      <c r="RZS891" s="40"/>
      <c r="RZU891" s="40"/>
      <c r="RZW891" s="40"/>
      <c r="RZY891" s="40"/>
      <c r="SAA891" s="40"/>
      <c r="SAC891" s="40"/>
      <c r="SAE891" s="40"/>
      <c r="SAG891" s="40"/>
      <c r="SAI891" s="40"/>
      <c r="SAK891" s="40"/>
      <c r="SAM891" s="40"/>
      <c r="SAO891" s="40"/>
      <c r="SAQ891" s="40"/>
      <c r="SAS891" s="40"/>
      <c r="SAU891" s="40"/>
      <c r="SAW891" s="40"/>
      <c r="SAY891" s="40"/>
      <c r="SBA891" s="40"/>
      <c r="SBC891" s="40"/>
      <c r="SBE891" s="40"/>
      <c r="SBG891" s="40"/>
      <c r="SBI891" s="40"/>
      <c r="SBK891" s="40"/>
      <c r="SBM891" s="40"/>
      <c r="SBO891" s="40"/>
      <c r="SBQ891" s="40"/>
      <c r="SBS891" s="40"/>
      <c r="SBU891" s="40"/>
      <c r="SBW891" s="40"/>
      <c r="SBY891" s="40"/>
      <c r="SCA891" s="40"/>
      <c r="SCC891" s="40"/>
      <c r="SCE891" s="40"/>
      <c r="SCG891" s="40"/>
      <c r="SCI891" s="40"/>
      <c r="SCK891" s="40"/>
      <c r="SCM891" s="40"/>
      <c r="SCO891" s="40"/>
      <c r="SCQ891" s="40"/>
      <c r="SCS891" s="40"/>
      <c r="SCU891" s="40"/>
      <c r="SCW891" s="40"/>
      <c r="SCY891" s="40"/>
      <c r="SDA891" s="40"/>
      <c r="SDC891" s="40"/>
      <c r="SDE891" s="40"/>
      <c r="SDG891" s="40"/>
      <c r="SDI891" s="40"/>
      <c r="SDK891" s="40"/>
      <c r="SDM891" s="40"/>
      <c r="SDO891" s="40"/>
      <c r="SDQ891" s="40"/>
      <c r="SDS891" s="40"/>
      <c r="SDU891" s="40"/>
      <c r="SDW891" s="40"/>
      <c r="SDY891" s="40"/>
      <c r="SEA891" s="40"/>
      <c r="SEC891" s="40"/>
      <c r="SEE891" s="40"/>
      <c r="SEG891" s="40"/>
      <c r="SEI891" s="40"/>
      <c r="SEK891" s="40"/>
      <c r="SEM891" s="40"/>
      <c r="SEO891" s="40"/>
      <c r="SEQ891" s="40"/>
      <c r="SES891" s="40"/>
      <c r="SEU891" s="40"/>
      <c r="SEW891" s="40"/>
      <c r="SEY891" s="40"/>
      <c r="SFA891" s="40"/>
      <c r="SFC891" s="40"/>
      <c r="SFE891" s="40"/>
      <c r="SFG891" s="40"/>
      <c r="SFI891" s="40"/>
      <c r="SFK891" s="40"/>
      <c r="SFM891" s="40"/>
      <c r="SFO891" s="40"/>
      <c r="SFQ891" s="40"/>
      <c r="SFS891" s="40"/>
      <c r="SFU891" s="40"/>
      <c r="SFW891" s="40"/>
      <c r="SFY891" s="40"/>
      <c r="SGA891" s="40"/>
      <c r="SGC891" s="40"/>
      <c r="SGE891" s="40"/>
      <c r="SGG891" s="40"/>
      <c r="SGI891" s="40"/>
      <c r="SGK891" s="40"/>
      <c r="SGM891" s="40"/>
      <c r="SGO891" s="40"/>
      <c r="SGQ891" s="40"/>
      <c r="SGS891" s="40"/>
      <c r="SGU891" s="40"/>
      <c r="SGW891" s="40"/>
      <c r="SGY891" s="40"/>
      <c r="SHA891" s="40"/>
      <c r="SHC891" s="40"/>
      <c r="SHE891" s="40"/>
      <c r="SHG891" s="40"/>
      <c r="SHI891" s="40"/>
      <c r="SHK891" s="40"/>
      <c r="SHM891" s="40"/>
      <c r="SHO891" s="40"/>
      <c r="SHQ891" s="40"/>
      <c r="SHS891" s="40"/>
      <c r="SHU891" s="40"/>
      <c r="SHW891" s="40"/>
      <c r="SHY891" s="40"/>
      <c r="SIA891" s="40"/>
      <c r="SIC891" s="40"/>
      <c r="SIE891" s="40"/>
      <c r="SIG891" s="40"/>
      <c r="SII891" s="40"/>
      <c r="SIK891" s="40"/>
      <c r="SIM891" s="40"/>
      <c r="SIO891" s="40"/>
      <c r="SIQ891" s="40"/>
      <c r="SIS891" s="40"/>
      <c r="SIU891" s="40"/>
      <c r="SIW891" s="40"/>
      <c r="SIY891" s="40"/>
      <c r="SJA891" s="40"/>
      <c r="SJC891" s="40"/>
      <c r="SJE891" s="40"/>
      <c r="SJG891" s="40"/>
      <c r="SJI891" s="40"/>
      <c r="SJK891" s="40"/>
      <c r="SJM891" s="40"/>
      <c r="SJO891" s="40"/>
      <c r="SJQ891" s="40"/>
      <c r="SJS891" s="40"/>
      <c r="SJU891" s="40"/>
      <c r="SJW891" s="40"/>
      <c r="SJY891" s="40"/>
      <c r="SKA891" s="40"/>
      <c r="SKC891" s="40"/>
      <c r="SKE891" s="40"/>
      <c r="SKG891" s="40"/>
      <c r="SKI891" s="40"/>
      <c r="SKK891" s="40"/>
      <c r="SKM891" s="40"/>
      <c r="SKO891" s="40"/>
      <c r="SKQ891" s="40"/>
      <c r="SKS891" s="40"/>
      <c r="SKU891" s="40"/>
      <c r="SKW891" s="40"/>
      <c r="SKY891" s="40"/>
      <c r="SLA891" s="40"/>
      <c r="SLC891" s="40"/>
      <c r="SLE891" s="40"/>
      <c r="SLG891" s="40"/>
      <c r="SLI891" s="40"/>
      <c r="SLK891" s="40"/>
      <c r="SLM891" s="40"/>
      <c r="SLO891" s="40"/>
      <c r="SLQ891" s="40"/>
      <c r="SLS891" s="40"/>
      <c r="SLU891" s="40"/>
      <c r="SLW891" s="40"/>
      <c r="SLY891" s="40"/>
      <c r="SMA891" s="40"/>
      <c r="SMC891" s="40"/>
      <c r="SME891" s="40"/>
      <c r="SMG891" s="40"/>
      <c r="SMI891" s="40"/>
      <c r="SMK891" s="40"/>
      <c r="SMM891" s="40"/>
      <c r="SMO891" s="40"/>
      <c r="SMQ891" s="40"/>
      <c r="SMS891" s="40"/>
      <c r="SMU891" s="40"/>
      <c r="SMW891" s="40"/>
      <c r="SMY891" s="40"/>
      <c r="SNA891" s="40"/>
      <c r="SNC891" s="40"/>
      <c r="SNE891" s="40"/>
      <c r="SNG891" s="40"/>
      <c r="SNI891" s="40"/>
      <c r="SNK891" s="40"/>
      <c r="SNM891" s="40"/>
      <c r="SNO891" s="40"/>
      <c r="SNQ891" s="40"/>
      <c r="SNS891" s="40"/>
      <c r="SNU891" s="40"/>
      <c r="SNW891" s="40"/>
      <c r="SNY891" s="40"/>
      <c r="SOA891" s="40"/>
      <c r="SOC891" s="40"/>
      <c r="SOE891" s="40"/>
      <c r="SOG891" s="40"/>
      <c r="SOI891" s="40"/>
      <c r="SOK891" s="40"/>
      <c r="SOM891" s="40"/>
      <c r="SOO891" s="40"/>
      <c r="SOQ891" s="40"/>
      <c r="SOS891" s="40"/>
      <c r="SOU891" s="40"/>
      <c r="SOW891" s="40"/>
      <c r="SOY891" s="40"/>
      <c r="SPA891" s="40"/>
      <c r="SPC891" s="40"/>
      <c r="SPE891" s="40"/>
      <c r="SPG891" s="40"/>
      <c r="SPI891" s="40"/>
      <c r="SPK891" s="40"/>
      <c r="SPM891" s="40"/>
      <c r="SPO891" s="40"/>
      <c r="SPQ891" s="40"/>
      <c r="SPS891" s="40"/>
      <c r="SPU891" s="40"/>
      <c r="SPW891" s="40"/>
      <c r="SPY891" s="40"/>
      <c r="SQA891" s="40"/>
      <c r="SQC891" s="40"/>
      <c r="SQE891" s="40"/>
      <c r="SQG891" s="40"/>
      <c r="SQI891" s="40"/>
      <c r="SQK891" s="40"/>
      <c r="SQM891" s="40"/>
      <c r="SQO891" s="40"/>
      <c r="SQQ891" s="40"/>
      <c r="SQS891" s="40"/>
      <c r="SQU891" s="40"/>
      <c r="SQW891" s="40"/>
      <c r="SQY891" s="40"/>
      <c r="SRA891" s="40"/>
      <c r="SRC891" s="40"/>
      <c r="SRE891" s="40"/>
      <c r="SRG891" s="40"/>
      <c r="SRI891" s="40"/>
      <c r="SRK891" s="40"/>
      <c r="SRM891" s="40"/>
      <c r="SRO891" s="40"/>
      <c r="SRQ891" s="40"/>
      <c r="SRS891" s="40"/>
      <c r="SRU891" s="40"/>
      <c r="SRW891" s="40"/>
      <c r="SRY891" s="40"/>
      <c r="SSA891" s="40"/>
      <c r="SSC891" s="40"/>
      <c r="SSE891" s="40"/>
      <c r="SSG891" s="40"/>
      <c r="SSI891" s="40"/>
      <c r="SSK891" s="40"/>
      <c r="SSM891" s="40"/>
      <c r="SSO891" s="40"/>
      <c r="SSQ891" s="40"/>
      <c r="SSS891" s="40"/>
      <c r="SSU891" s="40"/>
      <c r="SSW891" s="40"/>
      <c r="SSY891" s="40"/>
      <c r="STA891" s="40"/>
      <c r="STC891" s="40"/>
      <c r="STE891" s="40"/>
      <c r="STG891" s="40"/>
      <c r="STI891" s="40"/>
      <c r="STK891" s="40"/>
      <c r="STM891" s="40"/>
      <c r="STO891" s="40"/>
      <c r="STQ891" s="40"/>
      <c r="STS891" s="40"/>
      <c r="STU891" s="40"/>
      <c r="STW891" s="40"/>
      <c r="STY891" s="40"/>
      <c r="SUA891" s="40"/>
      <c r="SUC891" s="40"/>
      <c r="SUE891" s="40"/>
      <c r="SUG891" s="40"/>
      <c r="SUI891" s="40"/>
      <c r="SUK891" s="40"/>
      <c r="SUM891" s="40"/>
      <c r="SUO891" s="40"/>
      <c r="SUQ891" s="40"/>
      <c r="SUS891" s="40"/>
      <c r="SUU891" s="40"/>
      <c r="SUW891" s="40"/>
      <c r="SUY891" s="40"/>
      <c r="SVA891" s="40"/>
      <c r="SVC891" s="40"/>
      <c r="SVE891" s="40"/>
      <c r="SVG891" s="40"/>
      <c r="SVI891" s="40"/>
      <c r="SVK891" s="40"/>
      <c r="SVM891" s="40"/>
      <c r="SVO891" s="40"/>
      <c r="SVQ891" s="40"/>
      <c r="SVS891" s="40"/>
      <c r="SVU891" s="40"/>
      <c r="SVW891" s="40"/>
      <c r="SVY891" s="40"/>
      <c r="SWA891" s="40"/>
      <c r="SWC891" s="40"/>
      <c r="SWE891" s="40"/>
      <c r="SWG891" s="40"/>
      <c r="SWI891" s="40"/>
      <c r="SWK891" s="40"/>
      <c r="SWM891" s="40"/>
      <c r="SWO891" s="40"/>
      <c r="SWQ891" s="40"/>
      <c r="SWS891" s="40"/>
      <c r="SWU891" s="40"/>
      <c r="SWW891" s="40"/>
      <c r="SWY891" s="40"/>
      <c r="SXA891" s="40"/>
      <c r="SXC891" s="40"/>
      <c r="SXE891" s="40"/>
      <c r="SXG891" s="40"/>
      <c r="SXI891" s="40"/>
      <c r="SXK891" s="40"/>
      <c r="SXM891" s="40"/>
      <c r="SXO891" s="40"/>
      <c r="SXQ891" s="40"/>
      <c r="SXS891" s="40"/>
      <c r="SXU891" s="40"/>
      <c r="SXW891" s="40"/>
      <c r="SXY891" s="40"/>
      <c r="SYA891" s="40"/>
      <c r="SYC891" s="40"/>
      <c r="SYE891" s="40"/>
      <c r="SYG891" s="40"/>
      <c r="SYI891" s="40"/>
      <c r="SYK891" s="40"/>
      <c r="SYM891" s="40"/>
      <c r="SYO891" s="40"/>
      <c r="SYQ891" s="40"/>
      <c r="SYS891" s="40"/>
      <c r="SYU891" s="40"/>
      <c r="SYW891" s="40"/>
      <c r="SYY891" s="40"/>
      <c r="SZA891" s="40"/>
      <c r="SZC891" s="40"/>
      <c r="SZE891" s="40"/>
      <c r="SZG891" s="40"/>
      <c r="SZI891" s="40"/>
      <c r="SZK891" s="40"/>
      <c r="SZM891" s="40"/>
      <c r="SZO891" s="40"/>
      <c r="SZQ891" s="40"/>
      <c r="SZS891" s="40"/>
      <c r="SZU891" s="40"/>
      <c r="SZW891" s="40"/>
      <c r="SZY891" s="40"/>
      <c r="TAA891" s="40"/>
      <c r="TAC891" s="40"/>
      <c r="TAE891" s="40"/>
      <c r="TAG891" s="40"/>
      <c r="TAI891" s="40"/>
      <c r="TAK891" s="40"/>
      <c r="TAM891" s="40"/>
      <c r="TAO891" s="40"/>
      <c r="TAQ891" s="40"/>
      <c r="TAS891" s="40"/>
      <c r="TAU891" s="40"/>
      <c r="TAW891" s="40"/>
      <c r="TAY891" s="40"/>
      <c r="TBA891" s="40"/>
      <c r="TBC891" s="40"/>
      <c r="TBE891" s="40"/>
      <c r="TBG891" s="40"/>
      <c r="TBI891" s="40"/>
      <c r="TBK891" s="40"/>
      <c r="TBM891" s="40"/>
      <c r="TBO891" s="40"/>
      <c r="TBQ891" s="40"/>
      <c r="TBS891" s="40"/>
      <c r="TBU891" s="40"/>
      <c r="TBW891" s="40"/>
      <c r="TBY891" s="40"/>
      <c r="TCA891" s="40"/>
      <c r="TCC891" s="40"/>
      <c r="TCE891" s="40"/>
      <c r="TCG891" s="40"/>
      <c r="TCI891" s="40"/>
      <c r="TCK891" s="40"/>
      <c r="TCM891" s="40"/>
      <c r="TCO891" s="40"/>
      <c r="TCQ891" s="40"/>
      <c r="TCS891" s="40"/>
      <c r="TCU891" s="40"/>
      <c r="TCW891" s="40"/>
      <c r="TCY891" s="40"/>
      <c r="TDA891" s="40"/>
      <c r="TDC891" s="40"/>
      <c r="TDE891" s="40"/>
      <c r="TDG891" s="40"/>
      <c r="TDI891" s="40"/>
      <c r="TDK891" s="40"/>
      <c r="TDM891" s="40"/>
      <c r="TDO891" s="40"/>
      <c r="TDQ891" s="40"/>
      <c r="TDS891" s="40"/>
      <c r="TDU891" s="40"/>
      <c r="TDW891" s="40"/>
      <c r="TDY891" s="40"/>
      <c r="TEA891" s="40"/>
      <c r="TEC891" s="40"/>
      <c r="TEE891" s="40"/>
      <c r="TEG891" s="40"/>
      <c r="TEI891" s="40"/>
      <c r="TEK891" s="40"/>
      <c r="TEM891" s="40"/>
      <c r="TEO891" s="40"/>
      <c r="TEQ891" s="40"/>
      <c r="TES891" s="40"/>
      <c r="TEU891" s="40"/>
      <c r="TEW891" s="40"/>
      <c r="TEY891" s="40"/>
      <c r="TFA891" s="40"/>
      <c r="TFC891" s="40"/>
      <c r="TFE891" s="40"/>
      <c r="TFG891" s="40"/>
      <c r="TFI891" s="40"/>
      <c r="TFK891" s="40"/>
      <c r="TFM891" s="40"/>
      <c r="TFO891" s="40"/>
      <c r="TFQ891" s="40"/>
      <c r="TFS891" s="40"/>
      <c r="TFU891" s="40"/>
      <c r="TFW891" s="40"/>
      <c r="TFY891" s="40"/>
      <c r="TGA891" s="40"/>
      <c r="TGC891" s="40"/>
      <c r="TGE891" s="40"/>
      <c r="TGG891" s="40"/>
      <c r="TGI891" s="40"/>
      <c r="TGK891" s="40"/>
      <c r="TGM891" s="40"/>
      <c r="TGO891" s="40"/>
      <c r="TGQ891" s="40"/>
      <c r="TGS891" s="40"/>
      <c r="TGU891" s="40"/>
      <c r="TGW891" s="40"/>
      <c r="TGY891" s="40"/>
      <c r="THA891" s="40"/>
      <c r="THC891" s="40"/>
      <c r="THE891" s="40"/>
      <c r="THG891" s="40"/>
      <c r="THI891" s="40"/>
      <c r="THK891" s="40"/>
      <c r="THM891" s="40"/>
      <c r="THO891" s="40"/>
      <c r="THQ891" s="40"/>
      <c r="THS891" s="40"/>
      <c r="THU891" s="40"/>
      <c r="THW891" s="40"/>
      <c r="THY891" s="40"/>
      <c r="TIA891" s="40"/>
      <c r="TIC891" s="40"/>
      <c r="TIE891" s="40"/>
      <c r="TIG891" s="40"/>
      <c r="TII891" s="40"/>
      <c r="TIK891" s="40"/>
      <c r="TIM891" s="40"/>
      <c r="TIO891" s="40"/>
      <c r="TIQ891" s="40"/>
      <c r="TIS891" s="40"/>
      <c r="TIU891" s="40"/>
      <c r="TIW891" s="40"/>
      <c r="TIY891" s="40"/>
      <c r="TJA891" s="40"/>
      <c r="TJC891" s="40"/>
      <c r="TJE891" s="40"/>
      <c r="TJG891" s="40"/>
      <c r="TJI891" s="40"/>
      <c r="TJK891" s="40"/>
      <c r="TJM891" s="40"/>
      <c r="TJO891" s="40"/>
      <c r="TJQ891" s="40"/>
      <c r="TJS891" s="40"/>
      <c r="TJU891" s="40"/>
      <c r="TJW891" s="40"/>
      <c r="TJY891" s="40"/>
      <c r="TKA891" s="40"/>
      <c r="TKC891" s="40"/>
      <c r="TKE891" s="40"/>
      <c r="TKG891" s="40"/>
      <c r="TKI891" s="40"/>
      <c r="TKK891" s="40"/>
      <c r="TKM891" s="40"/>
      <c r="TKO891" s="40"/>
      <c r="TKQ891" s="40"/>
      <c r="TKS891" s="40"/>
      <c r="TKU891" s="40"/>
      <c r="TKW891" s="40"/>
      <c r="TKY891" s="40"/>
      <c r="TLA891" s="40"/>
      <c r="TLC891" s="40"/>
      <c r="TLE891" s="40"/>
      <c r="TLG891" s="40"/>
      <c r="TLI891" s="40"/>
      <c r="TLK891" s="40"/>
      <c r="TLM891" s="40"/>
      <c r="TLO891" s="40"/>
      <c r="TLQ891" s="40"/>
      <c r="TLS891" s="40"/>
      <c r="TLU891" s="40"/>
      <c r="TLW891" s="40"/>
      <c r="TLY891" s="40"/>
      <c r="TMA891" s="40"/>
      <c r="TMC891" s="40"/>
      <c r="TME891" s="40"/>
      <c r="TMG891" s="40"/>
      <c r="TMI891" s="40"/>
      <c r="TMK891" s="40"/>
      <c r="TMM891" s="40"/>
      <c r="TMO891" s="40"/>
      <c r="TMQ891" s="40"/>
      <c r="TMS891" s="40"/>
      <c r="TMU891" s="40"/>
      <c r="TMW891" s="40"/>
      <c r="TMY891" s="40"/>
      <c r="TNA891" s="40"/>
      <c r="TNC891" s="40"/>
      <c r="TNE891" s="40"/>
      <c r="TNG891" s="40"/>
      <c r="TNI891" s="40"/>
      <c r="TNK891" s="40"/>
      <c r="TNM891" s="40"/>
      <c r="TNO891" s="40"/>
      <c r="TNQ891" s="40"/>
      <c r="TNS891" s="40"/>
      <c r="TNU891" s="40"/>
      <c r="TNW891" s="40"/>
      <c r="TNY891" s="40"/>
      <c r="TOA891" s="40"/>
      <c r="TOC891" s="40"/>
      <c r="TOE891" s="40"/>
      <c r="TOG891" s="40"/>
      <c r="TOI891" s="40"/>
      <c r="TOK891" s="40"/>
      <c r="TOM891" s="40"/>
      <c r="TOO891" s="40"/>
      <c r="TOQ891" s="40"/>
      <c r="TOS891" s="40"/>
      <c r="TOU891" s="40"/>
      <c r="TOW891" s="40"/>
      <c r="TOY891" s="40"/>
      <c r="TPA891" s="40"/>
      <c r="TPC891" s="40"/>
      <c r="TPE891" s="40"/>
      <c r="TPG891" s="40"/>
      <c r="TPI891" s="40"/>
      <c r="TPK891" s="40"/>
      <c r="TPM891" s="40"/>
      <c r="TPO891" s="40"/>
      <c r="TPQ891" s="40"/>
      <c r="TPS891" s="40"/>
      <c r="TPU891" s="40"/>
      <c r="TPW891" s="40"/>
      <c r="TPY891" s="40"/>
      <c r="TQA891" s="40"/>
      <c r="TQC891" s="40"/>
      <c r="TQE891" s="40"/>
      <c r="TQG891" s="40"/>
      <c r="TQI891" s="40"/>
      <c r="TQK891" s="40"/>
      <c r="TQM891" s="40"/>
      <c r="TQO891" s="40"/>
      <c r="TQQ891" s="40"/>
      <c r="TQS891" s="40"/>
      <c r="TQU891" s="40"/>
      <c r="TQW891" s="40"/>
      <c r="TQY891" s="40"/>
      <c r="TRA891" s="40"/>
      <c r="TRC891" s="40"/>
      <c r="TRE891" s="40"/>
      <c r="TRG891" s="40"/>
      <c r="TRI891" s="40"/>
      <c r="TRK891" s="40"/>
      <c r="TRM891" s="40"/>
      <c r="TRO891" s="40"/>
      <c r="TRQ891" s="40"/>
      <c r="TRS891" s="40"/>
      <c r="TRU891" s="40"/>
      <c r="TRW891" s="40"/>
      <c r="TRY891" s="40"/>
      <c r="TSA891" s="40"/>
      <c r="TSC891" s="40"/>
      <c r="TSE891" s="40"/>
      <c r="TSG891" s="40"/>
      <c r="TSI891" s="40"/>
      <c r="TSK891" s="40"/>
      <c r="TSM891" s="40"/>
      <c r="TSO891" s="40"/>
      <c r="TSQ891" s="40"/>
      <c r="TSS891" s="40"/>
      <c r="TSU891" s="40"/>
      <c r="TSW891" s="40"/>
      <c r="TSY891" s="40"/>
      <c r="TTA891" s="40"/>
      <c r="TTC891" s="40"/>
      <c r="TTE891" s="40"/>
      <c r="TTG891" s="40"/>
      <c r="TTI891" s="40"/>
      <c r="TTK891" s="40"/>
      <c r="TTM891" s="40"/>
      <c r="TTO891" s="40"/>
      <c r="TTQ891" s="40"/>
      <c r="TTS891" s="40"/>
      <c r="TTU891" s="40"/>
      <c r="TTW891" s="40"/>
      <c r="TTY891" s="40"/>
      <c r="TUA891" s="40"/>
      <c r="TUC891" s="40"/>
      <c r="TUE891" s="40"/>
      <c r="TUG891" s="40"/>
      <c r="TUI891" s="40"/>
      <c r="TUK891" s="40"/>
      <c r="TUM891" s="40"/>
      <c r="TUO891" s="40"/>
      <c r="TUQ891" s="40"/>
      <c r="TUS891" s="40"/>
      <c r="TUU891" s="40"/>
      <c r="TUW891" s="40"/>
      <c r="TUY891" s="40"/>
      <c r="TVA891" s="40"/>
      <c r="TVC891" s="40"/>
      <c r="TVE891" s="40"/>
      <c r="TVG891" s="40"/>
      <c r="TVI891" s="40"/>
      <c r="TVK891" s="40"/>
      <c r="TVM891" s="40"/>
      <c r="TVO891" s="40"/>
      <c r="TVQ891" s="40"/>
      <c r="TVS891" s="40"/>
      <c r="TVU891" s="40"/>
      <c r="TVW891" s="40"/>
      <c r="TVY891" s="40"/>
      <c r="TWA891" s="40"/>
      <c r="TWC891" s="40"/>
      <c r="TWE891" s="40"/>
      <c r="TWG891" s="40"/>
      <c r="TWI891" s="40"/>
      <c r="TWK891" s="40"/>
      <c r="TWM891" s="40"/>
      <c r="TWO891" s="40"/>
      <c r="TWQ891" s="40"/>
      <c r="TWS891" s="40"/>
      <c r="TWU891" s="40"/>
      <c r="TWW891" s="40"/>
      <c r="TWY891" s="40"/>
      <c r="TXA891" s="40"/>
      <c r="TXC891" s="40"/>
      <c r="TXE891" s="40"/>
      <c r="TXG891" s="40"/>
      <c r="TXI891" s="40"/>
      <c r="TXK891" s="40"/>
      <c r="TXM891" s="40"/>
      <c r="TXO891" s="40"/>
      <c r="TXQ891" s="40"/>
      <c r="TXS891" s="40"/>
      <c r="TXU891" s="40"/>
      <c r="TXW891" s="40"/>
      <c r="TXY891" s="40"/>
      <c r="TYA891" s="40"/>
      <c r="TYC891" s="40"/>
      <c r="TYE891" s="40"/>
      <c r="TYG891" s="40"/>
      <c r="TYI891" s="40"/>
      <c r="TYK891" s="40"/>
      <c r="TYM891" s="40"/>
      <c r="TYO891" s="40"/>
      <c r="TYQ891" s="40"/>
      <c r="TYS891" s="40"/>
      <c r="TYU891" s="40"/>
      <c r="TYW891" s="40"/>
      <c r="TYY891" s="40"/>
      <c r="TZA891" s="40"/>
      <c r="TZC891" s="40"/>
      <c r="TZE891" s="40"/>
      <c r="TZG891" s="40"/>
      <c r="TZI891" s="40"/>
      <c r="TZK891" s="40"/>
      <c r="TZM891" s="40"/>
      <c r="TZO891" s="40"/>
      <c r="TZQ891" s="40"/>
      <c r="TZS891" s="40"/>
      <c r="TZU891" s="40"/>
      <c r="TZW891" s="40"/>
      <c r="TZY891" s="40"/>
      <c r="UAA891" s="40"/>
      <c r="UAC891" s="40"/>
      <c r="UAE891" s="40"/>
      <c r="UAG891" s="40"/>
      <c r="UAI891" s="40"/>
      <c r="UAK891" s="40"/>
      <c r="UAM891" s="40"/>
      <c r="UAO891" s="40"/>
      <c r="UAQ891" s="40"/>
      <c r="UAS891" s="40"/>
      <c r="UAU891" s="40"/>
      <c r="UAW891" s="40"/>
      <c r="UAY891" s="40"/>
      <c r="UBA891" s="40"/>
      <c r="UBC891" s="40"/>
      <c r="UBE891" s="40"/>
      <c r="UBG891" s="40"/>
      <c r="UBI891" s="40"/>
      <c r="UBK891" s="40"/>
      <c r="UBM891" s="40"/>
      <c r="UBO891" s="40"/>
      <c r="UBQ891" s="40"/>
      <c r="UBS891" s="40"/>
      <c r="UBU891" s="40"/>
      <c r="UBW891" s="40"/>
      <c r="UBY891" s="40"/>
      <c r="UCA891" s="40"/>
      <c r="UCC891" s="40"/>
      <c r="UCE891" s="40"/>
      <c r="UCG891" s="40"/>
      <c r="UCI891" s="40"/>
      <c r="UCK891" s="40"/>
      <c r="UCM891" s="40"/>
      <c r="UCO891" s="40"/>
      <c r="UCQ891" s="40"/>
      <c r="UCS891" s="40"/>
      <c r="UCU891" s="40"/>
      <c r="UCW891" s="40"/>
      <c r="UCY891" s="40"/>
      <c r="UDA891" s="40"/>
      <c r="UDC891" s="40"/>
      <c r="UDE891" s="40"/>
      <c r="UDG891" s="40"/>
      <c r="UDI891" s="40"/>
      <c r="UDK891" s="40"/>
      <c r="UDM891" s="40"/>
      <c r="UDO891" s="40"/>
      <c r="UDQ891" s="40"/>
      <c r="UDS891" s="40"/>
      <c r="UDU891" s="40"/>
      <c r="UDW891" s="40"/>
      <c r="UDY891" s="40"/>
      <c r="UEA891" s="40"/>
      <c r="UEC891" s="40"/>
      <c r="UEE891" s="40"/>
      <c r="UEG891" s="40"/>
      <c r="UEI891" s="40"/>
      <c r="UEK891" s="40"/>
      <c r="UEM891" s="40"/>
      <c r="UEO891" s="40"/>
      <c r="UEQ891" s="40"/>
      <c r="UES891" s="40"/>
      <c r="UEU891" s="40"/>
      <c r="UEW891" s="40"/>
      <c r="UEY891" s="40"/>
      <c r="UFA891" s="40"/>
      <c r="UFC891" s="40"/>
      <c r="UFE891" s="40"/>
      <c r="UFG891" s="40"/>
      <c r="UFI891" s="40"/>
      <c r="UFK891" s="40"/>
      <c r="UFM891" s="40"/>
      <c r="UFO891" s="40"/>
      <c r="UFQ891" s="40"/>
      <c r="UFS891" s="40"/>
      <c r="UFU891" s="40"/>
      <c r="UFW891" s="40"/>
      <c r="UFY891" s="40"/>
      <c r="UGA891" s="40"/>
      <c r="UGC891" s="40"/>
      <c r="UGE891" s="40"/>
      <c r="UGG891" s="40"/>
      <c r="UGI891" s="40"/>
      <c r="UGK891" s="40"/>
      <c r="UGM891" s="40"/>
      <c r="UGO891" s="40"/>
      <c r="UGQ891" s="40"/>
      <c r="UGS891" s="40"/>
      <c r="UGU891" s="40"/>
      <c r="UGW891" s="40"/>
      <c r="UGY891" s="40"/>
      <c r="UHA891" s="40"/>
      <c r="UHC891" s="40"/>
      <c r="UHE891" s="40"/>
      <c r="UHG891" s="40"/>
      <c r="UHI891" s="40"/>
      <c r="UHK891" s="40"/>
      <c r="UHM891" s="40"/>
      <c r="UHO891" s="40"/>
      <c r="UHQ891" s="40"/>
      <c r="UHS891" s="40"/>
      <c r="UHU891" s="40"/>
      <c r="UHW891" s="40"/>
      <c r="UHY891" s="40"/>
      <c r="UIA891" s="40"/>
      <c r="UIC891" s="40"/>
      <c r="UIE891" s="40"/>
      <c r="UIG891" s="40"/>
      <c r="UII891" s="40"/>
      <c r="UIK891" s="40"/>
      <c r="UIM891" s="40"/>
      <c r="UIO891" s="40"/>
      <c r="UIQ891" s="40"/>
      <c r="UIS891" s="40"/>
      <c r="UIU891" s="40"/>
      <c r="UIW891" s="40"/>
      <c r="UIY891" s="40"/>
      <c r="UJA891" s="40"/>
      <c r="UJC891" s="40"/>
      <c r="UJE891" s="40"/>
      <c r="UJG891" s="40"/>
      <c r="UJI891" s="40"/>
      <c r="UJK891" s="40"/>
      <c r="UJM891" s="40"/>
      <c r="UJO891" s="40"/>
      <c r="UJQ891" s="40"/>
      <c r="UJS891" s="40"/>
      <c r="UJU891" s="40"/>
      <c r="UJW891" s="40"/>
      <c r="UJY891" s="40"/>
      <c r="UKA891" s="40"/>
      <c r="UKC891" s="40"/>
      <c r="UKE891" s="40"/>
      <c r="UKG891" s="40"/>
      <c r="UKI891" s="40"/>
      <c r="UKK891" s="40"/>
      <c r="UKM891" s="40"/>
      <c r="UKO891" s="40"/>
      <c r="UKQ891" s="40"/>
      <c r="UKS891" s="40"/>
      <c r="UKU891" s="40"/>
      <c r="UKW891" s="40"/>
      <c r="UKY891" s="40"/>
      <c r="ULA891" s="40"/>
      <c r="ULC891" s="40"/>
      <c r="ULE891" s="40"/>
      <c r="ULG891" s="40"/>
      <c r="ULI891" s="40"/>
      <c r="ULK891" s="40"/>
      <c r="ULM891" s="40"/>
      <c r="ULO891" s="40"/>
      <c r="ULQ891" s="40"/>
      <c r="ULS891" s="40"/>
      <c r="ULU891" s="40"/>
      <c r="ULW891" s="40"/>
      <c r="ULY891" s="40"/>
      <c r="UMA891" s="40"/>
      <c r="UMC891" s="40"/>
      <c r="UME891" s="40"/>
      <c r="UMG891" s="40"/>
      <c r="UMI891" s="40"/>
      <c r="UMK891" s="40"/>
      <c r="UMM891" s="40"/>
      <c r="UMO891" s="40"/>
      <c r="UMQ891" s="40"/>
      <c r="UMS891" s="40"/>
      <c r="UMU891" s="40"/>
      <c r="UMW891" s="40"/>
      <c r="UMY891" s="40"/>
      <c r="UNA891" s="40"/>
      <c r="UNC891" s="40"/>
      <c r="UNE891" s="40"/>
      <c r="UNG891" s="40"/>
      <c r="UNI891" s="40"/>
      <c r="UNK891" s="40"/>
      <c r="UNM891" s="40"/>
      <c r="UNO891" s="40"/>
      <c r="UNQ891" s="40"/>
      <c r="UNS891" s="40"/>
      <c r="UNU891" s="40"/>
      <c r="UNW891" s="40"/>
      <c r="UNY891" s="40"/>
      <c r="UOA891" s="40"/>
      <c r="UOC891" s="40"/>
      <c r="UOE891" s="40"/>
      <c r="UOG891" s="40"/>
      <c r="UOI891" s="40"/>
      <c r="UOK891" s="40"/>
      <c r="UOM891" s="40"/>
      <c r="UOO891" s="40"/>
      <c r="UOQ891" s="40"/>
      <c r="UOS891" s="40"/>
      <c r="UOU891" s="40"/>
      <c r="UOW891" s="40"/>
      <c r="UOY891" s="40"/>
      <c r="UPA891" s="40"/>
      <c r="UPC891" s="40"/>
      <c r="UPE891" s="40"/>
      <c r="UPG891" s="40"/>
      <c r="UPI891" s="40"/>
      <c r="UPK891" s="40"/>
      <c r="UPM891" s="40"/>
      <c r="UPO891" s="40"/>
      <c r="UPQ891" s="40"/>
      <c r="UPS891" s="40"/>
      <c r="UPU891" s="40"/>
      <c r="UPW891" s="40"/>
      <c r="UPY891" s="40"/>
      <c r="UQA891" s="40"/>
      <c r="UQC891" s="40"/>
      <c r="UQE891" s="40"/>
      <c r="UQG891" s="40"/>
      <c r="UQI891" s="40"/>
      <c r="UQK891" s="40"/>
      <c r="UQM891" s="40"/>
      <c r="UQO891" s="40"/>
      <c r="UQQ891" s="40"/>
      <c r="UQS891" s="40"/>
      <c r="UQU891" s="40"/>
      <c r="UQW891" s="40"/>
      <c r="UQY891" s="40"/>
      <c r="URA891" s="40"/>
      <c r="URC891" s="40"/>
      <c r="URE891" s="40"/>
      <c r="URG891" s="40"/>
      <c r="URI891" s="40"/>
      <c r="URK891" s="40"/>
      <c r="URM891" s="40"/>
      <c r="URO891" s="40"/>
      <c r="URQ891" s="40"/>
      <c r="URS891" s="40"/>
      <c r="URU891" s="40"/>
      <c r="URW891" s="40"/>
      <c r="URY891" s="40"/>
      <c r="USA891" s="40"/>
      <c r="USC891" s="40"/>
      <c r="USE891" s="40"/>
      <c r="USG891" s="40"/>
      <c r="USI891" s="40"/>
      <c r="USK891" s="40"/>
      <c r="USM891" s="40"/>
      <c r="USO891" s="40"/>
      <c r="USQ891" s="40"/>
      <c r="USS891" s="40"/>
      <c r="USU891" s="40"/>
      <c r="USW891" s="40"/>
      <c r="USY891" s="40"/>
      <c r="UTA891" s="40"/>
      <c r="UTC891" s="40"/>
      <c r="UTE891" s="40"/>
      <c r="UTG891" s="40"/>
      <c r="UTI891" s="40"/>
      <c r="UTK891" s="40"/>
      <c r="UTM891" s="40"/>
      <c r="UTO891" s="40"/>
      <c r="UTQ891" s="40"/>
      <c r="UTS891" s="40"/>
      <c r="UTU891" s="40"/>
      <c r="UTW891" s="40"/>
      <c r="UTY891" s="40"/>
      <c r="UUA891" s="40"/>
      <c r="UUC891" s="40"/>
      <c r="UUE891" s="40"/>
      <c r="UUG891" s="40"/>
      <c r="UUI891" s="40"/>
      <c r="UUK891" s="40"/>
      <c r="UUM891" s="40"/>
      <c r="UUO891" s="40"/>
      <c r="UUQ891" s="40"/>
      <c r="UUS891" s="40"/>
      <c r="UUU891" s="40"/>
      <c r="UUW891" s="40"/>
      <c r="UUY891" s="40"/>
      <c r="UVA891" s="40"/>
      <c r="UVC891" s="40"/>
      <c r="UVE891" s="40"/>
      <c r="UVG891" s="40"/>
      <c r="UVI891" s="40"/>
      <c r="UVK891" s="40"/>
      <c r="UVM891" s="40"/>
      <c r="UVO891" s="40"/>
      <c r="UVQ891" s="40"/>
      <c r="UVS891" s="40"/>
      <c r="UVU891" s="40"/>
      <c r="UVW891" s="40"/>
      <c r="UVY891" s="40"/>
      <c r="UWA891" s="40"/>
      <c r="UWC891" s="40"/>
      <c r="UWE891" s="40"/>
      <c r="UWG891" s="40"/>
      <c r="UWI891" s="40"/>
      <c r="UWK891" s="40"/>
      <c r="UWM891" s="40"/>
      <c r="UWO891" s="40"/>
      <c r="UWQ891" s="40"/>
      <c r="UWS891" s="40"/>
      <c r="UWU891" s="40"/>
      <c r="UWW891" s="40"/>
      <c r="UWY891" s="40"/>
      <c r="UXA891" s="40"/>
      <c r="UXC891" s="40"/>
      <c r="UXE891" s="40"/>
      <c r="UXG891" s="40"/>
      <c r="UXI891" s="40"/>
      <c r="UXK891" s="40"/>
      <c r="UXM891" s="40"/>
      <c r="UXO891" s="40"/>
      <c r="UXQ891" s="40"/>
      <c r="UXS891" s="40"/>
      <c r="UXU891" s="40"/>
      <c r="UXW891" s="40"/>
      <c r="UXY891" s="40"/>
      <c r="UYA891" s="40"/>
      <c r="UYC891" s="40"/>
      <c r="UYE891" s="40"/>
      <c r="UYG891" s="40"/>
      <c r="UYI891" s="40"/>
      <c r="UYK891" s="40"/>
      <c r="UYM891" s="40"/>
      <c r="UYO891" s="40"/>
      <c r="UYQ891" s="40"/>
      <c r="UYS891" s="40"/>
      <c r="UYU891" s="40"/>
      <c r="UYW891" s="40"/>
      <c r="UYY891" s="40"/>
      <c r="UZA891" s="40"/>
      <c r="UZC891" s="40"/>
      <c r="UZE891" s="40"/>
      <c r="UZG891" s="40"/>
      <c r="UZI891" s="40"/>
      <c r="UZK891" s="40"/>
      <c r="UZM891" s="40"/>
      <c r="UZO891" s="40"/>
      <c r="UZQ891" s="40"/>
      <c r="UZS891" s="40"/>
      <c r="UZU891" s="40"/>
      <c r="UZW891" s="40"/>
      <c r="UZY891" s="40"/>
      <c r="VAA891" s="40"/>
      <c r="VAC891" s="40"/>
      <c r="VAE891" s="40"/>
      <c r="VAG891" s="40"/>
      <c r="VAI891" s="40"/>
      <c r="VAK891" s="40"/>
      <c r="VAM891" s="40"/>
      <c r="VAO891" s="40"/>
      <c r="VAQ891" s="40"/>
      <c r="VAS891" s="40"/>
      <c r="VAU891" s="40"/>
      <c r="VAW891" s="40"/>
      <c r="VAY891" s="40"/>
      <c r="VBA891" s="40"/>
      <c r="VBC891" s="40"/>
      <c r="VBE891" s="40"/>
      <c r="VBG891" s="40"/>
      <c r="VBI891" s="40"/>
      <c r="VBK891" s="40"/>
      <c r="VBM891" s="40"/>
      <c r="VBO891" s="40"/>
      <c r="VBQ891" s="40"/>
      <c r="VBS891" s="40"/>
      <c r="VBU891" s="40"/>
      <c r="VBW891" s="40"/>
      <c r="VBY891" s="40"/>
      <c r="VCA891" s="40"/>
      <c r="VCC891" s="40"/>
      <c r="VCE891" s="40"/>
      <c r="VCG891" s="40"/>
      <c r="VCI891" s="40"/>
      <c r="VCK891" s="40"/>
      <c r="VCM891" s="40"/>
      <c r="VCO891" s="40"/>
      <c r="VCQ891" s="40"/>
      <c r="VCS891" s="40"/>
      <c r="VCU891" s="40"/>
      <c r="VCW891" s="40"/>
      <c r="VCY891" s="40"/>
      <c r="VDA891" s="40"/>
      <c r="VDC891" s="40"/>
      <c r="VDE891" s="40"/>
      <c r="VDG891" s="40"/>
      <c r="VDI891" s="40"/>
      <c r="VDK891" s="40"/>
      <c r="VDM891" s="40"/>
      <c r="VDO891" s="40"/>
      <c r="VDQ891" s="40"/>
      <c r="VDS891" s="40"/>
      <c r="VDU891" s="40"/>
      <c r="VDW891" s="40"/>
      <c r="VDY891" s="40"/>
      <c r="VEA891" s="40"/>
      <c r="VEC891" s="40"/>
      <c r="VEE891" s="40"/>
      <c r="VEG891" s="40"/>
      <c r="VEI891" s="40"/>
      <c r="VEK891" s="40"/>
      <c r="VEM891" s="40"/>
      <c r="VEO891" s="40"/>
      <c r="VEQ891" s="40"/>
      <c r="VES891" s="40"/>
      <c r="VEU891" s="40"/>
      <c r="VEW891" s="40"/>
      <c r="VEY891" s="40"/>
      <c r="VFA891" s="40"/>
      <c r="VFC891" s="40"/>
      <c r="VFE891" s="40"/>
      <c r="VFG891" s="40"/>
      <c r="VFI891" s="40"/>
      <c r="VFK891" s="40"/>
      <c r="VFM891" s="40"/>
      <c r="VFO891" s="40"/>
      <c r="VFQ891" s="40"/>
      <c r="VFS891" s="40"/>
      <c r="VFU891" s="40"/>
      <c r="VFW891" s="40"/>
      <c r="VFY891" s="40"/>
      <c r="VGA891" s="40"/>
      <c r="VGC891" s="40"/>
      <c r="VGE891" s="40"/>
      <c r="VGG891" s="40"/>
      <c r="VGI891" s="40"/>
      <c r="VGK891" s="40"/>
      <c r="VGM891" s="40"/>
      <c r="VGO891" s="40"/>
      <c r="VGQ891" s="40"/>
      <c r="VGS891" s="40"/>
      <c r="VGU891" s="40"/>
      <c r="VGW891" s="40"/>
      <c r="VGY891" s="40"/>
      <c r="VHA891" s="40"/>
      <c r="VHC891" s="40"/>
      <c r="VHE891" s="40"/>
      <c r="VHG891" s="40"/>
      <c r="VHI891" s="40"/>
      <c r="VHK891" s="40"/>
      <c r="VHM891" s="40"/>
      <c r="VHO891" s="40"/>
      <c r="VHQ891" s="40"/>
      <c r="VHS891" s="40"/>
      <c r="VHU891" s="40"/>
      <c r="VHW891" s="40"/>
      <c r="VHY891" s="40"/>
      <c r="VIA891" s="40"/>
      <c r="VIC891" s="40"/>
      <c r="VIE891" s="40"/>
      <c r="VIG891" s="40"/>
      <c r="VII891" s="40"/>
      <c r="VIK891" s="40"/>
      <c r="VIM891" s="40"/>
      <c r="VIO891" s="40"/>
      <c r="VIQ891" s="40"/>
      <c r="VIS891" s="40"/>
      <c r="VIU891" s="40"/>
      <c r="VIW891" s="40"/>
      <c r="VIY891" s="40"/>
      <c r="VJA891" s="40"/>
      <c r="VJC891" s="40"/>
      <c r="VJE891" s="40"/>
      <c r="VJG891" s="40"/>
      <c r="VJI891" s="40"/>
      <c r="VJK891" s="40"/>
      <c r="VJM891" s="40"/>
      <c r="VJO891" s="40"/>
      <c r="VJQ891" s="40"/>
      <c r="VJS891" s="40"/>
      <c r="VJU891" s="40"/>
      <c r="VJW891" s="40"/>
      <c r="VJY891" s="40"/>
      <c r="VKA891" s="40"/>
      <c r="VKC891" s="40"/>
      <c r="VKE891" s="40"/>
      <c r="VKG891" s="40"/>
      <c r="VKI891" s="40"/>
      <c r="VKK891" s="40"/>
      <c r="VKM891" s="40"/>
      <c r="VKO891" s="40"/>
      <c r="VKQ891" s="40"/>
      <c r="VKS891" s="40"/>
      <c r="VKU891" s="40"/>
      <c r="VKW891" s="40"/>
      <c r="VKY891" s="40"/>
      <c r="VLA891" s="40"/>
      <c r="VLC891" s="40"/>
      <c r="VLE891" s="40"/>
      <c r="VLG891" s="40"/>
      <c r="VLI891" s="40"/>
      <c r="VLK891" s="40"/>
      <c r="VLM891" s="40"/>
      <c r="VLO891" s="40"/>
      <c r="VLQ891" s="40"/>
      <c r="VLS891" s="40"/>
      <c r="VLU891" s="40"/>
      <c r="VLW891" s="40"/>
      <c r="VLY891" s="40"/>
      <c r="VMA891" s="40"/>
      <c r="VMC891" s="40"/>
      <c r="VME891" s="40"/>
      <c r="VMG891" s="40"/>
      <c r="VMI891" s="40"/>
      <c r="VMK891" s="40"/>
      <c r="VMM891" s="40"/>
      <c r="VMO891" s="40"/>
      <c r="VMQ891" s="40"/>
      <c r="VMS891" s="40"/>
      <c r="VMU891" s="40"/>
      <c r="VMW891" s="40"/>
      <c r="VMY891" s="40"/>
      <c r="VNA891" s="40"/>
      <c r="VNC891" s="40"/>
      <c r="VNE891" s="40"/>
      <c r="VNG891" s="40"/>
      <c r="VNI891" s="40"/>
      <c r="VNK891" s="40"/>
      <c r="VNM891" s="40"/>
      <c r="VNO891" s="40"/>
      <c r="VNQ891" s="40"/>
      <c r="VNS891" s="40"/>
      <c r="VNU891" s="40"/>
      <c r="VNW891" s="40"/>
      <c r="VNY891" s="40"/>
      <c r="VOA891" s="40"/>
      <c r="VOC891" s="40"/>
      <c r="VOE891" s="40"/>
      <c r="VOG891" s="40"/>
      <c r="VOI891" s="40"/>
      <c r="VOK891" s="40"/>
      <c r="VOM891" s="40"/>
      <c r="VOO891" s="40"/>
      <c r="VOQ891" s="40"/>
      <c r="VOS891" s="40"/>
      <c r="VOU891" s="40"/>
      <c r="VOW891" s="40"/>
      <c r="VOY891" s="40"/>
      <c r="VPA891" s="40"/>
      <c r="VPC891" s="40"/>
      <c r="VPE891" s="40"/>
      <c r="VPG891" s="40"/>
      <c r="VPI891" s="40"/>
      <c r="VPK891" s="40"/>
      <c r="VPM891" s="40"/>
      <c r="VPO891" s="40"/>
      <c r="VPQ891" s="40"/>
      <c r="VPS891" s="40"/>
      <c r="VPU891" s="40"/>
      <c r="VPW891" s="40"/>
      <c r="VPY891" s="40"/>
      <c r="VQA891" s="40"/>
      <c r="VQC891" s="40"/>
      <c r="VQE891" s="40"/>
      <c r="VQG891" s="40"/>
      <c r="VQI891" s="40"/>
      <c r="VQK891" s="40"/>
      <c r="VQM891" s="40"/>
      <c r="VQO891" s="40"/>
      <c r="VQQ891" s="40"/>
      <c r="VQS891" s="40"/>
      <c r="VQU891" s="40"/>
      <c r="VQW891" s="40"/>
      <c r="VQY891" s="40"/>
      <c r="VRA891" s="40"/>
      <c r="VRC891" s="40"/>
      <c r="VRE891" s="40"/>
      <c r="VRG891" s="40"/>
      <c r="VRI891" s="40"/>
      <c r="VRK891" s="40"/>
      <c r="VRM891" s="40"/>
      <c r="VRO891" s="40"/>
      <c r="VRQ891" s="40"/>
      <c r="VRS891" s="40"/>
      <c r="VRU891" s="40"/>
      <c r="VRW891" s="40"/>
      <c r="VRY891" s="40"/>
      <c r="VSA891" s="40"/>
      <c r="VSC891" s="40"/>
      <c r="VSE891" s="40"/>
      <c r="VSG891" s="40"/>
      <c r="VSI891" s="40"/>
      <c r="VSK891" s="40"/>
      <c r="VSM891" s="40"/>
      <c r="VSO891" s="40"/>
      <c r="VSQ891" s="40"/>
      <c r="VSS891" s="40"/>
      <c r="VSU891" s="40"/>
      <c r="VSW891" s="40"/>
      <c r="VSY891" s="40"/>
      <c r="VTA891" s="40"/>
      <c r="VTC891" s="40"/>
      <c r="VTE891" s="40"/>
      <c r="VTG891" s="40"/>
      <c r="VTI891" s="40"/>
      <c r="VTK891" s="40"/>
      <c r="VTM891" s="40"/>
      <c r="VTO891" s="40"/>
      <c r="VTQ891" s="40"/>
      <c r="VTS891" s="40"/>
      <c r="VTU891" s="40"/>
      <c r="VTW891" s="40"/>
      <c r="VTY891" s="40"/>
      <c r="VUA891" s="40"/>
      <c r="VUC891" s="40"/>
      <c r="VUE891" s="40"/>
      <c r="VUG891" s="40"/>
      <c r="VUI891" s="40"/>
      <c r="VUK891" s="40"/>
      <c r="VUM891" s="40"/>
      <c r="VUO891" s="40"/>
      <c r="VUQ891" s="40"/>
      <c r="VUS891" s="40"/>
      <c r="VUU891" s="40"/>
      <c r="VUW891" s="40"/>
      <c r="VUY891" s="40"/>
      <c r="VVA891" s="40"/>
      <c r="VVC891" s="40"/>
      <c r="VVE891" s="40"/>
      <c r="VVG891" s="40"/>
      <c r="VVI891" s="40"/>
      <c r="VVK891" s="40"/>
      <c r="VVM891" s="40"/>
      <c r="VVO891" s="40"/>
      <c r="VVQ891" s="40"/>
      <c r="VVS891" s="40"/>
      <c r="VVU891" s="40"/>
      <c r="VVW891" s="40"/>
      <c r="VVY891" s="40"/>
      <c r="VWA891" s="40"/>
      <c r="VWC891" s="40"/>
      <c r="VWE891" s="40"/>
      <c r="VWG891" s="40"/>
      <c r="VWI891" s="40"/>
      <c r="VWK891" s="40"/>
      <c r="VWM891" s="40"/>
      <c r="VWO891" s="40"/>
      <c r="VWQ891" s="40"/>
      <c r="VWS891" s="40"/>
      <c r="VWU891" s="40"/>
      <c r="VWW891" s="40"/>
      <c r="VWY891" s="40"/>
      <c r="VXA891" s="40"/>
      <c r="VXC891" s="40"/>
      <c r="VXE891" s="40"/>
      <c r="VXG891" s="40"/>
      <c r="VXI891" s="40"/>
      <c r="VXK891" s="40"/>
      <c r="VXM891" s="40"/>
      <c r="VXO891" s="40"/>
      <c r="VXQ891" s="40"/>
      <c r="VXS891" s="40"/>
      <c r="VXU891" s="40"/>
      <c r="VXW891" s="40"/>
      <c r="VXY891" s="40"/>
      <c r="VYA891" s="40"/>
      <c r="VYC891" s="40"/>
      <c r="VYE891" s="40"/>
      <c r="VYG891" s="40"/>
      <c r="VYI891" s="40"/>
      <c r="VYK891" s="40"/>
      <c r="VYM891" s="40"/>
      <c r="VYO891" s="40"/>
      <c r="VYQ891" s="40"/>
      <c r="VYS891" s="40"/>
      <c r="VYU891" s="40"/>
      <c r="VYW891" s="40"/>
      <c r="VYY891" s="40"/>
      <c r="VZA891" s="40"/>
      <c r="VZC891" s="40"/>
      <c r="VZE891" s="40"/>
      <c r="VZG891" s="40"/>
      <c r="VZI891" s="40"/>
      <c r="VZK891" s="40"/>
      <c r="VZM891" s="40"/>
      <c r="VZO891" s="40"/>
      <c r="VZQ891" s="40"/>
      <c r="VZS891" s="40"/>
      <c r="VZU891" s="40"/>
      <c r="VZW891" s="40"/>
      <c r="VZY891" s="40"/>
      <c r="WAA891" s="40"/>
      <c r="WAC891" s="40"/>
      <c r="WAE891" s="40"/>
      <c r="WAG891" s="40"/>
      <c r="WAI891" s="40"/>
      <c r="WAK891" s="40"/>
      <c r="WAM891" s="40"/>
      <c r="WAO891" s="40"/>
      <c r="WAQ891" s="40"/>
      <c r="WAS891" s="40"/>
      <c r="WAU891" s="40"/>
      <c r="WAW891" s="40"/>
      <c r="WAY891" s="40"/>
      <c r="WBA891" s="40"/>
      <c r="WBC891" s="40"/>
      <c r="WBE891" s="40"/>
      <c r="WBG891" s="40"/>
      <c r="WBI891" s="40"/>
      <c r="WBK891" s="40"/>
      <c r="WBM891" s="40"/>
      <c r="WBO891" s="40"/>
      <c r="WBQ891" s="40"/>
      <c r="WBS891" s="40"/>
      <c r="WBU891" s="40"/>
      <c r="WBW891" s="40"/>
      <c r="WBY891" s="40"/>
      <c r="WCA891" s="40"/>
      <c r="WCC891" s="40"/>
      <c r="WCE891" s="40"/>
      <c r="WCG891" s="40"/>
      <c r="WCI891" s="40"/>
      <c r="WCK891" s="40"/>
      <c r="WCM891" s="40"/>
      <c r="WCO891" s="40"/>
      <c r="WCQ891" s="40"/>
      <c r="WCS891" s="40"/>
      <c r="WCU891" s="40"/>
      <c r="WCW891" s="40"/>
      <c r="WCY891" s="40"/>
      <c r="WDA891" s="40"/>
      <c r="WDC891" s="40"/>
      <c r="WDE891" s="40"/>
      <c r="WDG891" s="40"/>
      <c r="WDI891" s="40"/>
      <c r="WDK891" s="40"/>
      <c r="WDM891" s="40"/>
      <c r="WDO891" s="40"/>
      <c r="WDQ891" s="40"/>
      <c r="WDS891" s="40"/>
      <c r="WDU891" s="40"/>
      <c r="WDW891" s="40"/>
      <c r="WDY891" s="40"/>
      <c r="WEA891" s="40"/>
      <c r="WEC891" s="40"/>
      <c r="WEE891" s="40"/>
      <c r="WEG891" s="40"/>
      <c r="WEI891" s="40"/>
      <c r="WEK891" s="40"/>
      <c r="WEM891" s="40"/>
      <c r="WEO891" s="40"/>
      <c r="WEQ891" s="40"/>
      <c r="WES891" s="40"/>
      <c r="WEU891" s="40"/>
      <c r="WEW891" s="40"/>
      <c r="WEY891" s="40"/>
      <c r="WFA891" s="40"/>
      <c r="WFC891" s="40"/>
      <c r="WFE891" s="40"/>
      <c r="WFG891" s="40"/>
      <c r="WFI891" s="40"/>
      <c r="WFK891" s="40"/>
      <c r="WFM891" s="40"/>
      <c r="WFO891" s="40"/>
      <c r="WFQ891" s="40"/>
      <c r="WFS891" s="40"/>
      <c r="WFU891" s="40"/>
      <c r="WFW891" s="40"/>
      <c r="WFY891" s="40"/>
      <c r="WGA891" s="40"/>
      <c r="WGC891" s="40"/>
      <c r="WGE891" s="40"/>
      <c r="WGG891" s="40"/>
      <c r="WGI891" s="40"/>
      <c r="WGK891" s="40"/>
      <c r="WGM891" s="40"/>
      <c r="WGO891" s="40"/>
      <c r="WGQ891" s="40"/>
      <c r="WGS891" s="40"/>
      <c r="WGU891" s="40"/>
      <c r="WGW891" s="40"/>
      <c r="WGY891" s="40"/>
      <c r="WHA891" s="40"/>
      <c r="WHC891" s="40"/>
      <c r="WHE891" s="40"/>
      <c r="WHG891" s="40"/>
      <c r="WHI891" s="40"/>
      <c r="WHK891" s="40"/>
      <c r="WHM891" s="40"/>
      <c r="WHO891" s="40"/>
      <c r="WHQ891" s="40"/>
      <c r="WHS891" s="40"/>
      <c r="WHU891" s="40"/>
      <c r="WHW891" s="40"/>
      <c r="WHY891" s="40"/>
      <c r="WIA891" s="40"/>
      <c r="WIC891" s="40"/>
      <c r="WIE891" s="40"/>
      <c r="WIG891" s="40"/>
      <c r="WII891" s="40"/>
      <c r="WIK891" s="40"/>
      <c r="WIM891" s="40"/>
      <c r="WIO891" s="40"/>
      <c r="WIQ891" s="40"/>
      <c r="WIS891" s="40"/>
      <c r="WIU891" s="40"/>
      <c r="WIW891" s="40"/>
      <c r="WIY891" s="40"/>
      <c r="WJA891" s="40"/>
      <c r="WJC891" s="40"/>
      <c r="WJE891" s="40"/>
      <c r="WJG891" s="40"/>
      <c r="WJI891" s="40"/>
      <c r="WJK891" s="40"/>
      <c r="WJM891" s="40"/>
      <c r="WJO891" s="40"/>
      <c r="WJQ891" s="40"/>
      <c r="WJS891" s="40"/>
      <c r="WJU891" s="40"/>
      <c r="WJW891" s="40"/>
      <c r="WJY891" s="40"/>
      <c r="WKA891" s="40"/>
      <c r="WKC891" s="40"/>
      <c r="WKE891" s="40"/>
      <c r="WKG891" s="40"/>
      <c r="WKI891" s="40"/>
      <c r="WKK891" s="40"/>
      <c r="WKM891" s="40"/>
      <c r="WKO891" s="40"/>
      <c r="WKQ891" s="40"/>
      <c r="WKS891" s="40"/>
      <c r="WKU891" s="40"/>
      <c r="WKW891" s="40"/>
      <c r="WKY891" s="40"/>
      <c r="WLA891" s="40"/>
      <c r="WLC891" s="40"/>
      <c r="WLE891" s="40"/>
      <c r="WLG891" s="40"/>
      <c r="WLI891" s="40"/>
      <c r="WLK891" s="40"/>
      <c r="WLM891" s="40"/>
      <c r="WLO891" s="40"/>
      <c r="WLQ891" s="40"/>
      <c r="WLS891" s="40"/>
      <c r="WLU891" s="40"/>
      <c r="WLW891" s="40"/>
      <c r="WLY891" s="40"/>
      <c r="WMA891" s="40"/>
      <c r="WMC891" s="40"/>
      <c r="WME891" s="40"/>
      <c r="WMG891" s="40"/>
      <c r="WMI891" s="40"/>
      <c r="WMK891" s="40"/>
      <c r="WMM891" s="40"/>
      <c r="WMO891" s="40"/>
      <c r="WMQ891" s="40"/>
      <c r="WMS891" s="40"/>
      <c r="WMU891" s="40"/>
      <c r="WMW891" s="40"/>
      <c r="WMY891" s="40"/>
      <c r="WNA891" s="40"/>
      <c r="WNC891" s="40"/>
      <c r="WNE891" s="40"/>
      <c r="WNG891" s="40"/>
      <c r="WNI891" s="40"/>
      <c r="WNK891" s="40"/>
      <c r="WNM891" s="40"/>
      <c r="WNO891" s="40"/>
      <c r="WNQ891" s="40"/>
      <c r="WNS891" s="40"/>
      <c r="WNU891" s="40"/>
      <c r="WNW891" s="40"/>
      <c r="WNY891" s="40"/>
      <c r="WOA891" s="40"/>
      <c r="WOC891" s="40"/>
      <c r="WOE891" s="40"/>
      <c r="WOG891" s="40"/>
      <c r="WOI891" s="40"/>
      <c r="WOK891" s="40"/>
      <c r="WOM891" s="40"/>
      <c r="WOO891" s="40"/>
      <c r="WOQ891" s="40"/>
      <c r="WOS891" s="40"/>
      <c r="WOU891" s="40"/>
      <c r="WOW891" s="40"/>
      <c r="WOY891" s="40"/>
      <c r="WPA891" s="40"/>
      <c r="WPC891" s="40"/>
      <c r="WPE891" s="40"/>
      <c r="WPG891" s="40"/>
      <c r="WPI891" s="40"/>
      <c r="WPK891" s="40"/>
      <c r="WPM891" s="40"/>
      <c r="WPO891" s="40"/>
      <c r="WPQ891" s="40"/>
      <c r="WPS891" s="40"/>
      <c r="WPU891" s="40"/>
      <c r="WPW891" s="40"/>
      <c r="WPY891" s="40"/>
      <c r="WQA891" s="40"/>
      <c r="WQC891" s="40"/>
      <c r="WQE891" s="40"/>
      <c r="WQG891" s="40"/>
      <c r="WQI891" s="40"/>
      <c r="WQK891" s="40"/>
      <c r="WQM891" s="40"/>
      <c r="WQO891" s="40"/>
      <c r="WQQ891" s="40"/>
      <c r="WQS891" s="40"/>
      <c r="WQU891" s="40"/>
      <c r="WQW891" s="40"/>
      <c r="WQY891" s="40"/>
      <c r="WRA891" s="40"/>
      <c r="WRC891" s="40"/>
      <c r="WRE891" s="40"/>
      <c r="WRG891" s="40"/>
      <c r="WRI891" s="40"/>
      <c r="WRK891" s="40"/>
      <c r="WRM891" s="40"/>
      <c r="WRO891" s="40"/>
      <c r="WRQ891" s="40"/>
      <c r="WRS891" s="40"/>
      <c r="WRU891" s="40"/>
      <c r="WRW891" s="40"/>
      <c r="WRY891" s="40"/>
      <c r="WSA891" s="40"/>
      <c r="WSC891" s="40"/>
      <c r="WSE891" s="40"/>
      <c r="WSG891" s="40"/>
      <c r="WSI891" s="40"/>
      <c r="WSK891" s="40"/>
      <c r="WSM891" s="40"/>
      <c r="WSO891" s="40"/>
      <c r="WSQ891" s="40"/>
      <c r="WSS891" s="40"/>
      <c r="WSU891" s="40"/>
      <c r="WSW891" s="40"/>
      <c r="WSY891" s="40"/>
      <c r="WTA891" s="40"/>
      <c r="WTC891" s="40"/>
      <c r="WTE891" s="40"/>
      <c r="WTG891" s="40"/>
      <c r="WTI891" s="40"/>
      <c r="WTK891" s="40"/>
      <c r="WTM891" s="40"/>
      <c r="WTO891" s="40"/>
      <c r="WTQ891" s="40"/>
      <c r="WTS891" s="40"/>
      <c r="WTU891" s="40"/>
      <c r="WTW891" s="40"/>
      <c r="WTY891" s="40"/>
      <c r="WUA891" s="40"/>
      <c r="WUC891" s="40"/>
      <c r="WUE891" s="40"/>
      <c r="WUG891" s="40"/>
      <c r="WUI891" s="40"/>
      <c r="WUK891" s="40"/>
      <c r="WUM891" s="40"/>
      <c r="WUO891" s="40"/>
      <c r="WUQ891" s="40"/>
      <c r="WUS891" s="40"/>
      <c r="WUU891" s="40"/>
      <c r="WUW891" s="40"/>
      <c r="WUY891" s="40"/>
      <c r="WVA891" s="40"/>
      <c r="WVC891" s="40"/>
      <c r="WVE891" s="40"/>
      <c r="WVG891" s="40"/>
      <c r="WVI891" s="40"/>
      <c r="WVK891" s="40"/>
      <c r="WVM891" s="40"/>
      <c r="WVO891" s="40"/>
      <c r="WVQ891" s="40"/>
      <c r="WVS891" s="40"/>
      <c r="WVU891" s="40"/>
      <c r="WVW891" s="40"/>
      <c r="WVY891" s="40"/>
      <c r="WWA891" s="40"/>
      <c r="WWC891" s="40"/>
      <c r="WWE891" s="40"/>
      <c r="WWG891" s="40"/>
      <c r="WWI891" s="40"/>
      <c r="WWK891" s="40"/>
      <c r="WWM891" s="40"/>
      <c r="WWO891" s="40"/>
      <c r="WWQ891" s="40"/>
      <c r="WWS891" s="40"/>
      <c r="WWU891" s="40"/>
      <c r="WWW891" s="40"/>
      <c r="WWY891" s="40"/>
      <c r="WXA891" s="40"/>
      <c r="WXC891" s="40"/>
      <c r="WXE891" s="40"/>
      <c r="WXG891" s="40"/>
      <c r="WXI891" s="40"/>
      <c r="WXK891" s="40"/>
      <c r="WXM891" s="40"/>
      <c r="WXO891" s="40"/>
      <c r="WXQ891" s="40"/>
      <c r="WXS891" s="40"/>
      <c r="WXU891" s="40"/>
      <c r="WXW891" s="40"/>
      <c r="WXY891" s="40"/>
      <c r="WYA891" s="40"/>
      <c r="WYC891" s="40"/>
      <c r="WYE891" s="40"/>
      <c r="WYG891" s="40"/>
      <c r="WYI891" s="40"/>
      <c r="WYK891" s="40"/>
      <c r="WYM891" s="40"/>
      <c r="WYO891" s="40"/>
      <c r="WYQ891" s="40"/>
      <c r="WYS891" s="40"/>
      <c r="WYU891" s="40"/>
      <c r="WYW891" s="40"/>
      <c r="WYY891" s="40"/>
      <c r="WZA891" s="40"/>
      <c r="WZC891" s="40"/>
      <c r="WZE891" s="40"/>
      <c r="WZG891" s="40"/>
      <c r="WZI891" s="40"/>
      <c r="WZK891" s="40"/>
      <c r="WZM891" s="40"/>
      <c r="WZO891" s="40"/>
      <c r="WZQ891" s="40"/>
      <c r="WZS891" s="40"/>
      <c r="WZU891" s="40"/>
      <c r="WZW891" s="40"/>
      <c r="WZY891" s="40"/>
      <c r="XAA891" s="40"/>
      <c r="XAC891" s="40"/>
      <c r="XAE891" s="40"/>
      <c r="XAG891" s="40"/>
      <c r="XAI891" s="40"/>
      <c r="XAK891" s="40"/>
      <c r="XAM891" s="40"/>
      <c r="XAO891" s="40"/>
      <c r="XAQ891" s="40"/>
      <c r="XAS891" s="40"/>
      <c r="XAU891" s="40"/>
      <c r="XAW891" s="40"/>
      <c r="XAY891" s="40"/>
      <c r="XBA891" s="40"/>
      <c r="XBC891" s="40"/>
      <c r="XBE891" s="40"/>
      <c r="XBG891" s="40"/>
      <c r="XBI891" s="40"/>
      <c r="XBK891" s="40"/>
      <c r="XBM891" s="40"/>
      <c r="XBO891" s="40"/>
      <c r="XBQ891" s="40"/>
      <c r="XBS891" s="40"/>
      <c r="XBU891" s="40"/>
      <c r="XBW891" s="40"/>
      <c r="XBY891" s="40"/>
      <c r="XCA891" s="40"/>
      <c r="XCC891" s="40"/>
      <c r="XCE891" s="40"/>
      <c r="XCG891" s="40"/>
      <c r="XCI891" s="40"/>
      <c r="XCK891" s="40"/>
      <c r="XCM891" s="40"/>
      <c r="XCO891" s="40"/>
      <c r="XCQ891" s="40"/>
      <c r="XCS891" s="40"/>
      <c r="XCU891" s="40"/>
      <c r="XCW891" s="40"/>
      <c r="XCY891" s="40"/>
      <c r="XDA891" s="40"/>
      <c r="XDC891" s="40"/>
      <c r="XDE891" s="40"/>
      <c r="XDG891" s="40"/>
      <c r="XDI891" s="40"/>
      <c r="XDK891" s="40"/>
      <c r="XDM891" s="40"/>
      <c r="XDO891" s="40"/>
      <c r="XDQ891" s="40"/>
      <c r="XDS891" s="40"/>
      <c r="XDU891" s="40"/>
      <c r="XDW891" s="40"/>
      <c r="XDY891" s="40"/>
      <c r="XEA891" s="40"/>
      <c r="XEC891" s="40"/>
      <c r="XEE891" s="40"/>
      <c r="XEG891" s="40"/>
      <c r="XEI891" s="40"/>
      <c r="XEK891" s="40"/>
      <c r="XEM891" s="40"/>
      <c r="XEO891" s="40"/>
      <c r="XEQ891" s="40"/>
      <c r="XES891" s="40"/>
      <c r="XEU891" s="40"/>
      <c r="XEW891" s="40"/>
      <c r="XEY891" s="40"/>
      <c r="XFA891" s="40"/>
      <c r="XFC891" s="40"/>
    </row>
    <row r="892" spans="1:16384" ht="14.5">
      <c r="A892" s="40" t="s">
        <v>8237</v>
      </c>
      <c r="B892" s="106" t="s">
        <v>8247</v>
      </c>
      <c r="C892" s="41" t="s">
        <v>8248</v>
      </c>
      <c r="D892" s="106"/>
      <c r="E892" s="40"/>
      <c r="F892" s="106"/>
      <c r="G892" s="40"/>
      <c r="H892" s="106"/>
      <c r="I892" s="41"/>
      <c r="J892" s="106"/>
      <c r="K892" s="103" t="s">
        <v>8249</v>
      </c>
      <c r="L892" s="106"/>
      <c r="M892" s="103"/>
      <c r="N892" s="103"/>
      <c r="O892" s="40"/>
      <c r="P892" s="106"/>
      <c r="Q892" s="40"/>
      <c r="R892" s="106"/>
      <c r="S892" s="40"/>
      <c r="T892" s="106"/>
      <c r="U892" s="40"/>
      <c r="V892" s="106"/>
      <c r="W892" s="40"/>
      <c r="X892" s="106"/>
      <c r="Y892" s="40"/>
      <c r="Z892" s="106"/>
      <c r="AA892" s="40"/>
      <c r="AB892" s="106"/>
      <c r="AC892" s="40"/>
      <c r="AD892" s="106"/>
      <c r="AE892" s="40"/>
      <c r="AF892" s="106"/>
      <c r="AG892" s="40"/>
      <c r="AH892" s="106"/>
      <c r="AI892" s="40"/>
      <c r="AJ892" s="106"/>
      <c r="AK892" s="40"/>
      <c r="AL892" s="106"/>
      <c r="AM892" s="40"/>
      <c r="AN892" s="106"/>
      <c r="AO892" s="40"/>
      <c r="AP892" s="106"/>
      <c r="AQ892" s="40"/>
      <c r="AR892" s="106"/>
      <c r="AS892" s="40"/>
      <c r="AT892" s="106"/>
      <c r="AU892" s="40"/>
      <c r="AV892" s="106"/>
      <c r="AW892" s="40"/>
      <c r="AX892" s="106"/>
      <c r="AY892" s="40"/>
      <c r="AZ892" s="106"/>
      <c r="BA892" s="40"/>
      <c r="BB892" s="106"/>
      <c r="BC892" s="40"/>
      <c r="BD892" s="106"/>
      <c r="BE892" s="40"/>
      <c r="BF892" s="106"/>
      <c r="BG892" s="40"/>
      <c r="BH892" s="106"/>
      <c r="BI892" s="40"/>
      <c r="BJ892" s="106"/>
      <c r="BK892" s="40"/>
      <c r="BL892" s="106"/>
      <c r="BM892" s="40"/>
      <c r="BN892" s="106"/>
      <c r="BO892" s="40"/>
      <c r="BP892" s="106"/>
      <c r="BQ892" s="40"/>
      <c r="BR892" s="106"/>
      <c r="BS892" s="40"/>
      <c r="BT892" s="106"/>
      <c r="BU892" s="40"/>
      <c r="BV892" s="106"/>
      <c r="BW892" s="40"/>
      <c r="BX892" s="106"/>
      <c r="BY892" s="40"/>
      <c r="BZ892" s="106"/>
      <c r="CA892" s="40"/>
      <c r="CB892" s="106"/>
      <c r="CC892" s="40"/>
      <c r="CD892" s="106"/>
      <c r="CE892" s="40"/>
      <c r="CF892" s="106"/>
      <c r="CG892" s="40"/>
      <c r="CH892" s="106"/>
      <c r="CI892" s="40"/>
      <c r="CJ892" s="106"/>
      <c r="CK892" s="40"/>
      <c r="CL892" s="106"/>
      <c r="CM892" s="40"/>
      <c r="CN892" s="106"/>
      <c r="CO892" s="40"/>
      <c r="CP892" s="106"/>
      <c r="CQ892" s="40"/>
      <c r="CR892" s="106"/>
      <c r="CS892" s="40"/>
      <c r="CT892" s="106"/>
      <c r="CU892" s="40"/>
      <c r="CV892" s="106"/>
      <c r="CW892" s="40"/>
      <c r="CX892" s="106"/>
      <c r="CY892" s="40"/>
      <c r="CZ892" s="106"/>
      <c r="DA892" s="40"/>
      <c r="DB892" s="106"/>
      <c r="DC892" s="40"/>
      <c r="DD892" s="106"/>
      <c r="DE892" s="40"/>
      <c r="DF892" s="106"/>
      <c r="DG892" s="40"/>
      <c r="DH892" s="106"/>
      <c r="DI892" s="40"/>
      <c r="DJ892" s="106"/>
      <c r="DK892" s="40"/>
      <c r="DL892" s="106"/>
      <c r="DM892" s="40"/>
      <c r="DN892" s="106"/>
      <c r="DO892" s="40"/>
      <c r="DP892" s="106"/>
      <c r="DQ892" s="40"/>
      <c r="DR892" s="106"/>
      <c r="DS892" s="40"/>
      <c r="DT892" s="106"/>
      <c r="DU892" s="40"/>
      <c r="DV892" s="106"/>
      <c r="DW892" s="40"/>
      <c r="DX892" s="106"/>
      <c r="DY892" s="40"/>
      <c r="DZ892" s="106"/>
      <c r="EA892" s="40"/>
      <c r="EB892" s="106"/>
      <c r="EC892" s="40"/>
      <c r="ED892" s="106"/>
      <c r="EE892" s="40"/>
      <c r="EF892" s="106"/>
      <c r="EG892" s="40"/>
      <c r="EH892" s="106"/>
      <c r="EI892" s="40"/>
      <c r="EJ892" s="106"/>
      <c r="EK892" s="40"/>
      <c r="EL892" s="106"/>
      <c r="EM892" s="40"/>
      <c r="EN892" s="106"/>
      <c r="EO892" s="40"/>
      <c r="EP892" s="106"/>
      <c r="EQ892" s="40"/>
      <c r="ER892" s="106"/>
      <c r="ES892" s="40"/>
      <c r="ET892" s="106"/>
      <c r="EU892" s="40"/>
      <c r="EV892" s="106"/>
      <c r="EW892" s="40"/>
      <c r="EX892" s="106"/>
      <c r="EY892" s="40"/>
      <c r="EZ892" s="106"/>
      <c r="FA892" s="40"/>
      <c r="FB892" s="106"/>
      <c r="FC892" s="40"/>
      <c r="FD892" s="106"/>
      <c r="FE892" s="40"/>
      <c r="FF892" s="106"/>
      <c r="FG892" s="40"/>
      <c r="FH892" s="106"/>
      <c r="FI892" s="40"/>
      <c r="FJ892" s="106"/>
      <c r="FK892" s="40"/>
      <c r="FL892" s="106"/>
      <c r="FM892" s="40"/>
      <c r="FN892" s="106"/>
      <c r="FO892" s="40"/>
      <c r="FP892" s="106"/>
      <c r="FQ892" s="40"/>
      <c r="FR892" s="106"/>
      <c r="FS892" s="40"/>
      <c r="FT892" s="106"/>
      <c r="FU892" s="40"/>
      <c r="FV892" s="106"/>
      <c r="FW892" s="40"/>
      <c r="FX892" s="106"/>
      <c r="FY892" s="40"/>
      <c r="FZ892" s="106"/>
      <c r="GA892" s="40"/>
      <c r="GB892" s="106"/>
      <c r="GC892" s="40"/>
      <c r="GD892" s="106"/>
      <c r="GE892" s="40"/>
      <c r="GF892" s="106"/>
      <c r="GG892" s="40"/>
      <c r="GH892" s="106"/>
      <c r="GI892" s="40"/>
      <c r="GJ892" s="106"/>
      <c r="GK892" s="40"/>
      <c r="GL892" s="106"/>
      <c r="GM892" s="40"/>
      <c r="GN892" s="106"/>
      <c r="GO892" s="40"/>
      <c r="GP892" s="106"/>
      <c r="GQ892" s="40"/>
      <c r="GR892" s="106"/>
      <c r="GS892" s="40"/>
      <c r="GT892" s="106"/>
      <c r="GU892" s="40"/>
      <c r="GV892" s="106"/>
      <c r="GW892" s="40"/>
      <c r="GX892" s="106"/>
      <c r="GY892" s="40"/>
      <c r="GZ892" s="106"/>
      <c r="HA892" s="40"/>
      <c r="HB892" s="106"/>
      <c r="HC892" s="40"/>
      <c r="HD892" s="106"/>
      <c r="HE892" s="40"/>
      <c r="HF892" s="106"/>
      <c r="HG892" s="40"/>
      <c r="HH892" s="106"/>
      <c r="HI892" s="40"/>
      <c r="HJ892" s="106"/>
      <c r="HK892" s="40"/>
      <c r="HL892" s="106"/>
      <c r="HM892" s="40"/>
      <c r="HN892" s="106"/>
      <c r="HO892" s="40"/>
      <c r="HP892" s="106"/>
      <c r="HQ892" s="40"/>
      <c r="HR892" s="106"/>
      <c r="HS892" s="40"/>
      <c r="HT892" s="106"/>
      <c r="HU892" s="40"/>
      <c r="HV892" s="106"/>
      <c r="HW892" s="40"/>
      <c r="HX892" s="106"/>
      <c r="HY892" s="40"/>
      <c r="HZ892" s="106"/>
      <c r="IA892" s="40"/>
      <c r="IB892" s="106"/>
      <c r="IC892" s="40"/>
      <c r="ID892" s="106"/>
      <c r="IE892" s="40"/>
      <c r="IF892" s="106"/>
      <c r="IG892" s="40"/>
      <c r="IH892" s="106"/>
      <c r="II892" s="40"/>
      <c r="IJ892" s="106"/>
      <c r="IK892" s="40"/>
      <c r="IL892" s="106"/>
      <c r="IM892" s="40"/>
      <c r="IN892" s="106"/>
      <c r="IO892" s="40"/>
      <c r="IP892" s="106"/>
      <c r="IQ892" s="40"/>
      <c r="IR892" s="106"/>
      <c r="IS892" s="40"/>
      <c r="IT892" s="106"/>
      <c r="IU892" s="40"/>
      <c r="IV892" s="106"/>
      <c r="IW892" s="40"/>
      <c r="IX892" s="106"/>
      <c r="IY892" s="40"/>
      <c r="IZ892" s="106"/>
      <c r="JA892" s="40"/>
      <c r="JB892" s="106"/>
      <c r="JC892" s="40"/>
      <c r="JD892" s="106"/>
      <c r="JE892" s="40"/>
      <c r="JF892" s="106"/>
      <c r="JG892" s="40"/>
      <c r="JH892" s="106"/>
      <c r="JI892" s="40"/>
      <c r="JJ892" s="106"/>
      <c r="JK892" s="40"/>
      <c r="JL892" s="106"/>
      <c r="JM892" s="40"/>
      <c r="JN892" s="106"/>
      <c r="JO892" s="40"/>
      <c r="JP892" s="106"/>
      <c r="JQ892" s="40"/>
      <c r="JR892" s="106"/>
      <c r="JS892" s="40"/>
      <c r="JT892" s="106"/>
      <c r="JU892" s="40"/>
      <c r="JV892" s="106"/>
      <c r="JW892" s="40"/>
      <c r="JX892" s="106"/>
      <c r="JY892" s="40"/>
      <c r="JZ892" s="106"/>
      <c r="KA892" s="40"/>
      <c r="KB892" s="106"/>
      <c r="KC892" s="40"/>
      <c r="KD892" s="106"/>
      <c r="KE892" s="40"/>
      <c r="KF892" s="106"/>
      <c r="KG892" s="40"/>
      <c r="KH892" s="106"/>
      <c r="KI892" s="40"/>
      <c r="KJ892" s="106"/>
      <c r="KK892" s="40"/>
      <c r="KL892" s="106"/>
      <c r="KM892" s="40"/>
      <c r="KN892" s="106"/>
      <c r="KO892" s="40"/>
      <c r="KP892" s="106"/>
      <c r="KQ892" s="40"/>
      <c r="KR892" s="106"/>
      <c r="KS892" s="40"/>
      <c r="KT892" s="106"/>
      <c r="KU892" s="40"/>
      <c r="KV892" s="106"/>
      <c r="KW892" s="40"/>
      <c r="KX892" s="106"/>
      <c r="KY892" s="40"/>
      <c r="KZ892" s="106"/>
      <c r="LA892" s="40"/>
      <c r="LB892" s="106"/>
      <c r="LC892" s="40"/>
      <c r="LD892" s="106"/>
      <c r="LE892" s="40"/>
      <c r="LF892" s="106"/>
      <c r="LG892" s="40"/>
      <c r="LH892" s="106"/>
      <c r="LI892" s="40"/>
      <c r="LJ892" s="106"/>
      <c r="LK892" s="40"/>
      <c r="LL892" s="106"/>
      <c r="LM892" s="40"/>
      <c r="LN892" s="106"/>
      <c r="LO892" s="40"/>
      <c r="LP892" s="106"/>
      <c r="LQ892" s="40"/>
      <c r="LR892" s="106"/>
      <c r="LS892" s="40"/>
      <c r="LT892" s="106"/>
      <c r="LU892" s="40"/>
      <c r="LV892" s="106"/>
      <c r="LW892" s="40"/>
      <c r="LX892" s="106"/>
      <c r="LY892" s="40"/>
      <c r="LZ892" s="106"/>
      <c r="MA892" s="40"/>
      <c r="MB892" s="106"/>
      <c r="MC892" s="40"/>
      <c r="MD892" s="106"/>
      <c r="ME892" s="40"/>
      <c r="MF892" s="106"/>
      <c r="MG892" s="40"/>
      <c r="MH892" s="106"/>
      <c r="MI892" s="40"/>
      <c r="MJ892" s="106"/>
      <c r="MK892" s="40"/>
      <c r="ML892" s="106"/>
      <c r="MM892" s="40"/>
      <c r="MN892" s="106"/>
      <c r="MO892" s="40"/>
      <c r="MP892" s="106"/>
      <c r="MQ892" s="40"/>
      <c r="MR892" s="106"/>
      <c r="MS892" s="40"/>
      <c r="MT892" s="106"/>
      <c r="MU892" s="40"/>
      <c r="MV892" s="106"/>
      <c r="MW892" s="40"/>
      <c r="MX892" s="106"/>
      <c r="MY892" s="40"/>
      <c r="MZ892" s="106"/>
      <c r="NA892" s="40"/>
      <c r="NB892" s="106"/>
      <c r="NC892" s="40"/>
      <c r="ND892" s="106"/>
      <c r="NE892" s="40"/>
      <c r="NF892" s="106"/>
      <c r="NG892" s="40"/>
      <c r="NH892" s="106"/>
      <c r="NI892" s="40"/>
      <c r="NJ892" s="106"/>
      <c r="NK892" s="40"/>
      <c r="NL892" s="106"/>
      <c r="NM892" s="40"/>
      <c r="NN892" s="106"/>
      <c r="NO892" s="40"/>
      <c r="NP892" s="106"/>
      <c r="NQ892" s="40"/>
      <c r="NR892" s="106"/>
      <c r="NS892" s="40"/>
      <c r="NT892" s="106"/>
      <c r="NU892" s="40"/>
      <c r="NV892" s="106"/>
      <c r="NW892" s="40"/>
      <c r="NX892" s="106"/>
      <c r="NY892" s="40"/>
      <c r="NZ892" s="106"/>
      <c r="OA892" s="40"/>
      <c r="OB892" s="106"/>
      <c r="OC892" s="40"/>
      <c r="OD892" s="106"/>
      <c r="OE892" s="40"/>
      <c r="OF892" s="106"/>
      <c r="OG892" s="40"/>
      <c r="OH892" s="106"/>
      <c r="OI892" s="40"/>
      <c r="OJ892" s="106"/>
      <c r="OK892" s="40"/>
      <c r="OL892" s="106"/>
      <c r="OM892" s="40"/>
      <c r="ON892" s="106"/>
      <c r="OO892" s="40"/>
      <c r="OP892" s="106"/>
      <c r="OQ892" s="40"/>
      <c r="OR892" s="106"/>
      <c r="OS892" s="40"/>
      <c r="OT892" s="106"/>
      <c r="OU892" s="40"/>
      <c r="OV892" s="106"/>
      <c r="OW892" s="40"/>
      <c r="OX892" s="106"/>
      <c r="OY892" s="40"/>
      <c r="OZ892" s="106"/>
      <c r="PA892" s="40"/>
      <c r="PB892" s="106"/>
      <c r="PC892" s="40"/>
      <c r="PD892" s="106"/>
      <c r="PE892" s="40"/>
      <c r="PF892" s="106"/>
      <c r="PG892" s="40"/>
      <c r="PH892" s="106"/>
      <c r="PI892" s="40"/>
      <c r="PJ892" s="106"/>
      <c r="PK892" s="40"/>
      <c r="PL892" s="106"/>
      <c r="PM892" s="40"/>
      <c r="PN892" s="106"/>
      <c r="PO892" s="40"/>
      <c r="PP892" s="106"/>
      <c r="PQ892" s="40"/>
      <c r="PR892" s="106"/>
      <c r="PS892" s="40"/>
      <c r="PT892" s="106"/>
      <c r="PU892" s="40"/>
      <c r="PV892" s="106"/>
      <c r="PW892" s="40"/>
      <c r="PX892" s="106"/>
      <c r="PY892" s="40"/>
      <c r="PZ892" s="106"/>
      <c r="QA892" s="40"/>
      <c r="QB892" s="106"/>
      <c r="QC892" s="40"/>
      <c r="QD892" s="106"/>
      <c r="QE892" s="40"/>
      <c r="QF892" s="106"/>
      <c r="QG892" s="40"/>
      <c r="QH892" s="106"/>
      <c r="QI892" s="40"/>
      <c r="QJ892" s="106"/>
      <c r="QK892" s="40"/>
      <c r="QL892" s="106"/>
      <c r="QM892" s="40"/>
      <c r="QN892" s="106"/>
      <c r="QO892" s="40"/>
      <c r="QP892" s="106"/>
      <c r="QQ892" s="40"/>
      <c r="QR892" s="106"/>
      <c r="QS892" s="40"/>
      <c r="QT892" s="106"/>
      <c r="QU892" s="40"/>
      <c r="QV892" s="106"/>
      <c r="QW892" s="40"/>
      <c r="QX892" s="106"/>
      <c r="QY892" s="40"/>
      <c r="QZ892" s="106"/>
      <c r="RA892" s="40"/>
      <c r="RB892" s="106"/>
      <c r="RC892" s="40"/>
      <c r="RD892" s="106"/>
      <c r="RE892" s="40"/>
      <c r="RF892" s="106"/>
      <c r="RG892" s="40"/>
      <c r="RH892" s="106"/>
      <c r="RI892" s="40"/>
      <c r="RJ892" s="106"/>
      <c r="RK892" s="40"/>
      <c r="RL892" s="106"/>
      <c r="RM892" s="40"/>
      <c r="RN892" s="106"/>
      <c r="RO892" s="40"/>
      <c r="RP892" s="106"/>
      <c r="RQ892" s="40"/>
      <c r="RR892" s="106"/>
      <c r="RS892" s="40"/>
      <c r="RT892" s="106"/>
      <c r="RU892" s="40"/>
      <c r="RV892" s="106"/>
      <c r="RW892" s="40"/>
      <c r="RX892" s="106"/>
      <c r="RY892" s="40"/>
      <c r="RZ892" s="106"/>
      <c r="SA892" s="40"/>
      <c r="SB892" s="106"/>
      <c r="SC892" s="40"/>
      <c r="SD892" s="106"/>
      <c r="SE892" s="40"/>
      <c r="SF892" s="106"/>
      <c r="SG892" s="40"/>
      <c r="SH892" s="106"/>
      <c r="SI892" s="40"/>
      <c r="SJ892" s="106"/>
      <c r="SK892" s="40"/>
      <c r="SL892" s="106"/>
      <c r="SM892" s="40"/>
      <c r="SN892" s="106"/>
      <c r="SO892" s="40"/>
      <c r="SP892" s="106"/>
      <c r="SQ892" s="40"/>
      <c r="SR892" s="106"/>
      <c r="SS892" s="40"/>
      <c r="ST892" s="106"/>
      <c r="SU892" s="40"/>
      <c r="SV892" s="106"/>
      <c r="SW892" s="40"/>
      <c r="SX892" s="106"/>
      <c r="SY892" s="40"/>
      <c r="SZ892" s="106"/>
      <c r="TA892" s="40"/>
      <c r="TB892" s="106"/>
      <c r="TC892" s="40"/>
      <c r="TD892" s="106"/>
      <c r="TE892" s="40"/>
      <c r="TF892" s="106"/>
      <c r="TG892" s="40"/>
      <c r="TH892" s="106"/>
      <c r="TI892" s="40"/>
      <c r="TJ892" s="106"/>
      <c r="TK892" s="40"/>
      <c r="TL892" s="106"/>
      <c r="TM892" s="40"/>
      <c r="TN892" s="106"/>
      <c r="TO892" s="40"/>
      <c r="TP892" s="106"/>
      <c r="TQ892" s="40"/>
      <c r="TR892" s="106"/>
      <c r="TS892" s="40"/>
      <c r="TT892" s="106"/>
      <c r="TU892" s="40"/>
      <c r="TV892" s="106"/>
      <c r="TW892" s="40"/>
      <c r="TX892" s="106"/>
      <c r="TY892" s="40"/>
      <c r="TZ892" s="106"/>
      <c r="UA892" s="40"/>
      <c r="UB892" s="106"/>
      <c r="UC892" s="40"/>
      <c r="UD892" s="106"/>
      <c r="UE892" s="40"/>
      <c r="UF892" s="106"/>
      <c r="UG892" s="40"/>
      <c r="UH892" s="106"/>
      <c r="UI892" s="40"/>
      <c r="UJ892" s="106"/>
      <c r="UK892" s="40"/>
      <c r="UL892" s="106"/>
      <c r="UM892" s="40"/>
      <c r="UN892" s="106"/>
      <c r="UO892" s="40"/>
      <c r="UP892" s="106"/>
      <c r="UQ892" s="40"/>
      <c r="UR892" s="106"/>
      <c r="US892" s="40"/>
      <c r="UT892" s="106"/>
      <c r="UU892" s="40"/>
      <c r="UV892" s="106"/>
      <c r="UW892" s="40"/>
      <c r="UX892" s="106"/>
      <c r="UY892" s="40"/>
      <c r="UZ892" s="106"/>
      <c r="VA892" s="40"/>
      <c r="VB892" s="106"/>
      <c r="VC892" s="40"/>
      <c r="VD892" s="106"/>
      <c r="VE892" s="40"/>
      <c r="VF892" s="106"/>
      <c r="VG892" s="40"/>
      <c r="VH892" s="106"/>
      <c r="VI892" s="40"/>
      <c r="VJ892" s="106"/>
      <c r="VK892" s="40"/>
      <c r="VL892" s="106"/>
      <c r="VM892" s="40"/>
      <c r="VN892" s="106"/>
      <c r="VO892" s="40"/>
      <c r="VP892" s="106"/>
      <c r="VQ892" s="40"/>
      <c r="VR892" s="106"/>
      <c r="VS892" s="40"/>
      <c r="VT892" s="106"/>
      <c r="VU892" s="40"/>
      <c r="VV892" s="106"/>
      <c r="VW892" s="40"/>
      <c r="VX892" s="106"/>
      <c r="VY892" s="40"/>
      <c r="VZ892" s="106"/>
      <c r="WA892" s="40"/>
      <c r="WB892" s="106"/>
      <c r="WC892" s="40"/>
      <c r="WD892" s="106"/>
      <c r="WE892" s="40"/>
      <c r="WF892" s="106"/>
      <c r="WG892" s="40"/>
      <c r="WH892" s="106"/>
      <c r="WI892" s="40"/>
      <c r="WJ892" s="106"/>
      <c r="WK892" s="40"/>
      <c r="WL892" s="106"/>
      <c r="WM892" s="40"/>
      <c r="WN892" s="106"/>
      <c r="WO892" s="40"/>
      <c r="WP892" s="106"/>
      <c r="WQ892" s="40"/>
      <c r="WR892" s="106"/>
      <c r="WS892" s="40"/>
      <c r="WT892" s="106"/>
      <c r="WU892" s="40"/>
      <c r="WV892" s="106"/>
      <c r="WW892" s="40"/>
      <c r="WX892" s="106"/>
      <c r="WY892" s="40"/>
      <c r="WZ892" s="106"/>
      <c r="XA892" s="40"/>
      <c r="XB892" s="106"/>
      <c r="XC892" s="40"/>
      <c r="XD892" s="106"/>
      <c r="XE892" s="40"/>
      <c r="XF892" s="106"/>
      <c r="XG892" s="40"/>
      <c r="XH892" s="106"/>
      <c r="XI892" s="40"/>
      <c r="XJ892" s="106"/>
      <c r="XK892" s="40"/>
      <c r="XL892" s="106"/>
      <c r="XM892" s="40"/>
      <c r="XN892" s="106"/>
      <c r="XO892" s="40"/>
      <c r="XP892" s="106"/>
      <c r="XQ892" s="40"/>
      <c r="XR892" s="106"/>
      <c r="XS892" s="40"/>
      <c r="XT892" s="106"/>
      <c r="XU892" s="40"/>
      <c r="XV892" s="106"/>
      <c r="XW892" s="40"/>
      <c r="XX892" s="106"/>
      <c r="XY892" s="40"/>
      <c r="XZ892" s="106"/>
      <c r="YA892" s="40"/>
      <c r="YB892" s="106"/>
      <c r="YC892" s="40"/>
      <c r="YD892" s="106"/>
      <c r="YE892" s="40"/>
      <c r="YF892" s="106"/>
      <c r="YG892" s="40"/>
      <c r="YH892" s="106"/>
      <c r="YI892" s="40"/>
      <c r="YJ892" s="106"/>
      <c r="YK892" s="40"/>
      <c r="YL892" s="106"/>
      <c r="YM892" s="40"/>
      <c r="YN892" s="106"/>
      <c r="YO892" s="40"/>
      <c r="YP892" s="106"/>
      <c r="YQ892" s="40"/>
      <c r="YR892" s="106"/>
      <c r="YS892" s="40"/>
      <c r="YT892" s="106"/>
      <c r="YU892" s="40"/>
      <c r="YV892" s="106"/>
      <c r="YW892" s="40"/>
      <c r="YX892" s="106"/>
      <c r="YY892" s="40"/>
      <c r="YZ892" s="106"/>
      <c r="ZA892" s="40"/>
      <c r="ZB892" s="106"/>
      <c r="ZC892" s="40"/>
      <c r="ZD892" s="106"/>
      <c r="ZE892" s="40"/>
      <c r="ZF892" s="106"/>
      <c r="ZG892" s="40"/>
      <c r="ZH892" s="106"/>
      <c r="ZI892" s="40"/>
      <c r="ZJ892" s="106"/>
      <c r="ZK892" s="40"/>
      <c r="ZL892" s="106"/>
      <c r="ZM892" s="40"/>
      <c r="ZN892" s="106"/>
      <c r="ZO892" s="40"/>
      <c r="ZP892" s="106"/>
      <c r="ZQ892" s="40"/>
      <c r="ZR892" s="106"/>
      <c r="ZS892" s="40"/>
      <c r="ZT892" s="106"/>
      <c r="ZU892" s="40"/>
      <c r="ZV892" s="106"/>
      <c r="ZW892" s="40"/>
      <c r="ZX892" s="106"/>
      <c r="ZY892" s="40"/>
      <c r="ZZ892" s="106"/>
      <c r="AAA892" s="40"/>
      <c r="AAB892" s="106"/>
      <c r="AAC892" s="40"/>
      <c r="AAD892" s="106"/>
      <c r="AAE892" s="40"/>
      <c r="AAF892" s="106"/>
      <c r="AAG892" s="40"/>
      <c r="AAH892" s="106"/>
      <c r="AAI892" s="40"/>
      <c r="AAJ892" s="106"/>
      <c r="AAK892" s="40"/>
      <c r="AAL892" s="106"/>
      <c r="AAM892" s="40"/>
      <c r="AAN892" s="106"/>
      <c r="AAO892" s="40"/>
      <c r="AAP892" s="106"/>
      <c r="AAQ892" s="40"/>
      <c r="AAR892" s="106"/>
      <c r="AAS892" s="40"/>
      <c r="AAT892" s="106"/>
      <c r="AAU892" s="40"/>
      <c r="AAV892" s="106"/>
      <c r="AAW892" s="40"/>
      <c r="AAX892" s="106"/>
      <c r="AAY892" s="40"/>
      <c r="AAZ892" s="106"/>
      <c r="ABA892" s="40"/>
      <c r="ABB892" s="106"/>
      <c r="ABC892" s="40"/>
      <c r="ABD892" s="106"/>
      <c r="ABE892" s="40"/>
      <c r="ABF892" s="106"/>
      <c r="ABG892" s="40"/>
      <c r="ABH892" s="106"/>
      <c r="ABI892" s="40"/>
      <c r="ABJ892" s="106"/>
      <c r="ABK892" s="40"/>
      <c r="ABL892" s="106"/>
      <c r="ABM892" s="40"/>
      <c r="ABN892" s="106"/>
      <c r="ABO892" s="40"/>
      <c r="ABP892" s="106"/>
      <c r="ABQ892" s="40"/>
      <c r="ABR892" s="106"/>
      <c r="ABS892" s="40"/>
      <c r="ABT892" s="106"/>
      <c r="ABU892" s="40"/>
      <c r="ABV892" s="106"/>
      <c r="ABW892" s="40"/>
      <c r="ABX892" s="106"/>
      <c r="ABY892" s="40"/>
      <c r="ABZ892" s="106"/>
      <c r="ACA892" s="40"/>
      <c r="ACB892" s="106"/>
      <c r="ACC892" s="40"/>
      <c r="ACD892" s="106"/>
      <c r="ACE892" s="40"/>
      <c r="ACF892" s="106"/>
      <c r="ACG892" s="40"/>
      <c r="ACH892" s="106"/>
      <c r="ACI892" s="40"/>
      <c r="ACJ892" s="106"/>
      <c r="ACK892" s="40"/>
      <c r="ACL892" s="106"/>
      <c r="ACM892" s="40"/>
      <c r="ACN892" s="106"/>
      <c r="ACO892" s="40"/>
      <c r="ACP892" s="106"/>
      <c r="ACQ892" s="40"/>
      <c r="ACR892" s="106"/>
      <c r="ACS892" s="40"/>
      <c r="ACT892" s="106"/>
      <c r="ACU892" s="40"/>
      <c r="ACV892" s="106"/>
      <c r="ACW892" s="40"/>
      <c r="ACX892" s="106"/>
      <c r="ACY892" s="40"/>
      <c r="ACZ892" s="106"/>
      <c r="ADA892" s="40"/>
      <c r="ADB892" s="106"/>
      <c r="ADC892" s="40"/>
      <c r="ADD892" s="106"/>
      <c r="ADE892" s="40"/>
      <c r="ADF892" s="106"/>
      <c r="ADG892" s="40"/>
      <c r="ADH892" s="106"/>
      <c r="ADI892" s="40"/>
      <c r="ADJ892" s="106"/>
      <c r="ADK892" s="40"/>
      <c r="ADL892" s="106"/>
      <c r="ADM892" s="40"/>
      <c r="ADN892" s="106"/>
      <c r="ADO892" s="40"/>
      <c r="ADP892" s="106"/>
      <c r="ADQ892" s="40"/>
      <c r="ADR892" s="106"/>
      <c r="ADS892" s="40"/>
      <c r="ADT892" s="106"/>
      <c r="ADU892" s="40"/>
      <c r="ADV892" s="106"/>
      <c r="ADW892" s="40"/>
      <c r="ADX892" s="106"/>
      <c r="ADY892" s="40"/>
      <c r="ADZ892" s="106"/>
      <c r="AEA892" s="40"/>
      <c r="AEB892" s="106"/>
      <c r="AEC892" s="40"/>
      <c r="AED892" s="106"/>
      <c r="AEE892" s="40"/>
      <c r="AEF892" s="106"/>
      <c r="AEG892" s="40"/>
      <c r="AEH892" s="106"/>
      <c r="AEI892" s="40"/>
      <c r="AEJ892" s="106"/>
      <c r="AEK892" s="40"/>
      <c r="AEL892" s="106"/>
      <c r="AEM892" s="40"/>
      <c r="AEN892" s="106"/>
      <c r="AEO892" s="40"/>
      <c r="AEP892" s="106"/>
      <c r="AEQ892" s="40"/>
      <c r="AER892" s="106"/>
      <c r="AES892" s="40"/>
      <c r="AET892" s="106"/>
      <c r="AEU892" s="40"/>
      <c r="AEV892" s="106"/>
      <c r="AEW892" s="40"/>
      <c r="AEX892" s="106"/>
      <c r="AEY892" s="40"/>
      <c r="AEZ892" s="106"/>
      <c r="AFA892" s="40"/>
      <c r="AFB892" s="106"/>
      <c r="AFC892" s="40"/>
      <c r="AFD892" s="106"/>
      <c r="AFE892" s="40"/>
      <c r="AFF892" s="106"/>
      <c r="AFG892" s="40"/>
      <c r="AFH892" s="106"/>
      <c r="AFI892" s="40"/>
      <c r="AFJ892" s="106"/>
      <c r="AFK892" s="40"/>
      <c r="AFL892" s="106"/>
      <c r="AFM892" s="40"/>
      <c r="AFN892" s="106"/>
      <c r="AFO892" s="40"/>
      <c r="AFP892" s="106"/>
      <c r="AFQ892" s="40"/>
      <c r="AFR892" s="106"/>
      <c r="AFS892" s="40"/>
      <c r="AFT892" s="106"/>
      <c r="AFU892" s="40"/>
      <c r="AFV892" s="106"/>
      <c r="AFW892" s="40"/>
      <c r="AFX892" s="106"/>
      <c r="AFY892" s="40"/>
      <c r="AFZ892" s="106"/>
      <c r="AGA892" s="40"/>
      <c r="AGB892" s="106"/>
      <c r="AGC892" s="40"/>
      <c r="AGD892" s="106"/>
      <c r="AGE892" s="40"/>
      <c r="AGF892" s="106"/>
      <c r="AGG892" s="40"/>
      <c r="AGH892" s="106"/>
      <c r="AGI892" s="40"/>
      <c r="AGJ892" s="106"/>
      <c r="AGK892" s="40"/>
      <c r="AGL892" s="106"/>
      <c r="AGM892" s="40"/>
      <c r="AGN892" s="106"/>
      <c r="AGO892" s="40"/>
      <c r="AGP892" s="106"/>
      <c r="AGQ892" s="40"/>
      <c r="AGR892" s="106"/>
      <c r="AGS892" s="40"/>
      <c r="AGT892" s="106"/>
      <c r="AGU892" s="40"/>
      <c r="AGV892" s="106"/>
      <c r="AGW892" s="40"/>
      <c r="AGX892" s="106"/>
      <c r="AGY892" s="40"/>
      <c r="AGZ892" s="106"/>
      <c r="AHA892" s="40"/>
      <c r="AHB892" s="106"/>
      <c r="AHC892" s="40"/>
      <c r="AHD892" s="106"/>
      <c r="AHE892" s="40"/>
      <c r="AHF892" s="106"/>
      <c r="AHG892" s="40"/>
      <c r="AHH892" s="106"/>
      <c r="AHI892" s="40"/>
      <c r="AHJ892" s="106"/>
      <c r="AHK892" s="40"/>
      <c r="AHL892" s="106"/>
      <c r="AHM892" s="40"/>
      <c r="AHN892" s="106"/>
      <c r="AHO892" s="40"/>
      <c r="AHP892" s="106"/>
      <c r="AHQ892" s="40"/>
      <c r="AHR892" s="106"/>
      <c r="AHS892" s="40"/>
      <c r="AHT892" s="106"/>
      <c r="AHU892" s="40"/>
      <c r="AHV892" s="106"/>
      <c r="AHW892" s="40"/>
      <c r="AHX892" s="106"/>
      <c r="AHY892" s="40"/>
      <c r="AHZ892" s="106"/>
      <c r="AIA892" s="40"/>
      <c r="AIB892" s="106"/>
      <c r="AIC892" s="40"/>
      <c r="AID892" s="106"/>
      <c r="AIE892" s="40"/>
      <c r="AIF892" s="106"/>
      <c r="AIG892" s="40"/>
      <c r="AIH892" s="106"/>
      <c r="AII892" s="40"/>
      <c r="AIJ892" s="106"/>
      <c r="AIK892" s="40"/>
      <c r="AIL892" s="106"/>
      <c r="AIM892" s="40"/>
      <c r="AIN892" s="106"/>
      <c r="AIO892" s="40"/>
      <c r="AIP892" s="106"/>
      <c r="AIQ892" s="40"/>
      <c r="AIR892" s="106"/>
      <c r="AIS892" s="40"/>
      <c r="AIT892" s="106"/>
      <c r="AIU892" s="40"/>
      <c r="AIV892" s="106"/>
      <c r="AIW892" s="40"/>
      <c r="AIX892" s="106"/>
      <c r="AIY892" s="40"/>
      <c r="AIZ892" s="106"/>
      <c r="AJA892" s="40"/>
      <c r="AJB892" s="106"/>
      <c r="AJC892" s="40"/>
      <c r="AJD892" s="106"/>
      <c r="AJE892" s="40"/>
      <c r="AJF892" s="106"/>
      <c r="AJG892" s="40"/>
      <c r="AJH892" s="106"/>
      <c r="AJI892" s="40"/>
      <c r="AJJ892" s="106"/>
      <c r="AJK892" s="40"/>
      <c r="AJL892" s="106"/>
      <c r="AJM892" s="40"/>
      <c r="AJN892" s="106"/>
      <c r="AJO892" s="40"/>
      <c r="AJP892" s="106"/>
      <c r="AJQ892" s="40"/>
      <c r="AJR892" s="106"/>
      <c r="AJS892" s="40"/>
      <c r="AJT892" s="106"/>
      <c r="AJU892" s="40"/>
      <c r="AJV892" s="106"/>
      <c r="AJW892" s="40"/>
      <c r="AJX892" s="106"/>
      <c r="AJY892" s="40"/>
      <c r="AJZ892" s="106"/>
      <c r="AKA892" s="40"/>
      <c r="AKB892" s="106"/>
      <c r="AKC892" s="40"/>
      <c r="AKD892" s="106"/>
      <c r="AKE892" s="40"/>
      <c r="AKF892" s="106"/>
      <c r="AKG892" s="40"/>
      <c r="AKH892" s="106"/>
      <c r="AKI892" s="40"/>
      <c r="AKJ892" s="106"/>
      <c r="AKK892" s="40"/>
      <c r="AKL892" s="106"/>
      <c r="AKM892" s="40"/>
      <c r="AKN892" s="106"/>
      <c r="AKO892" s="40"/>
      <c r="AKP892" s="106"/>
      <c r="AKQ892" s="40"/>
      <c r="AKR892" s="106"/>
      <c r="AKS892" s="40"/>
      <c r="AKT892" s="106"/>
      <c r="AKU892" s="40"/>
      <c r="AKV892" s="106"/>
      <c r="AKW892" s="40"/>
      <c r="AKX892" s="106"/>
      <c r="AKY892" s="40"/>
      <c r="AKZ892" s="106"/>
      <c r="ALA892" s="40"/>
      <c r="ALB892" s="106"/>
      <c r="ALC892" s="40"/>
      <c r="ALD892" s="106"/>
      <c r="ALE892" s="40"/>
      <c r="ALF892" s="106"/>
      <c r="ALG892" s="40"/>
      <c r="ALH892" s="106"/>
      <c r="ALI892" s="40"/>
      <c r="ALJ892" s="106"/>
      <c r="ALK892" s="40"/>
      <c r="ALL892" s="106"/>
      <c r="ALM892" s="40"/>
      <c r="ALN892" s="106"/>
      <c r="ALO892" s="40"/>
      <c r="ALP892" s="106"/>
      <c r="ALQ892" s="40"/>
      <c r="ALR892" s="106"/>
      <c r="ALS892" s="40"/>
      <c r="ALT892" s="106"/>
      <c r="ALU892" s="40"/>
      <c r="ALV892" s="106"/>
      <c r="ALW892" s="40"/>
      <c r="ALX892" s="106"/>
      <c r="ALY892" s="40"/>
      <c r="ALZ892" s="106"/>
      <c r="AMA892" s="40"/>
      <c r="AMB892" s="106"/>
      <c r="AMC892" s="40"/>
      <c r="AMD892" s="106"/>
      <c r="AME892" s="40"/>
      <c r="AMF892" s="106"/>
      <c r="AMG892" s="40"/>
      <c r="AMH892" s="106"/>
      <c r="AMI892" s="40"/>
      <c r="AMJ892" s="106"/>
      <c r="AMK892" s="40"/>
      <c r="AML892" s="106"/>
      <c r="AMM892" s="40"/>
      <c r="AMN892" s="106"/>
      <c r="AMO892" s="40"/>
      <c r="AMP892" s="106"/>
      <c r="AMQ892" s="40"/>
      <c r="AMR892" s="106"/>
      <c r="AMS892" s="40"/>
      <c r="AMT892" s="106"/>
      <c r="AMU892" s="40"/>
      <c r="AMV892" s="106"/>
      <c r="AMW892" s="40"/>
      <c r="AMX892" s="106"/>
      <c r="AMY892" s="40"/>
      <c r="AMZ892" s="106"/>
      <c r="ANA892" s="40"/>
      <c r="ANB892" s="106"/>
      <c r="ANC892" s="40"/>
      <c r="AND892" s="106"/>
      <c r="ANE892" s="40"/>
      <c r="ANF892" s="106"/>
      <c r="ANG892" s="40"/>
      <c r="ANH892" s="106"/>
      <c r="ANI892" s="40"/>
      <c r="ANJ892" s="106"/>
      <c r="ANK892" s="40"/>
      <c r="ANL892" s="106"/>
      <c r="ANM892" s="40"/>
      <c r="ANN892" s="106"/>
      <c r="ANO892" s="40"/>
      <c r="ANP892" s="106"/>
      <c r="ANQ892" s="40"/>
      <c r="ANR892" s="106"/>
      <c r="ANS892" s="40"/>
      <c r="ANT892" s="106"/>
      <c r="ANU892" s="40"/>
      <c r="ANV892" s="106"/>
      <c r="ANW892" s="40"/>
      <c r="ANX892" s="106"/>
      <c r="ANY892" s="40"/>
      <c r="ANZ892" s="106"/>
      <c r="AOA892" s="40"/>
      <c r="AOB892" s="106"/>
      <c r="AOC892" s="40"/>
      <c r="AOD892" s="106"/>
      <c r="AOE892" s="40"/>
      <c r="AOF892" s="106"/>
      <c r="AOG892" s="40"/>
      <c r="AOH892" s="106"/>
      <c r="AOI892" s="40"/>
      <c r="AOJ892" s="106"/>
      <c r="AOK892" s="40"/>
      <c r="AOL892" s="106"/>
      <c r="AOM892" s="40"/>
      <c r="AON892" s="106"/>
      <c r="AOO892" s="40"/>
      <c r="AOP892" s="106"/>
      <c r="AOQ892" s="40"/>
      <c r="AOR892" s="106"/>
      <c r="AOS892" s="40"/>
      <c r="AOT892" s="106"/>
      <c r="AOU892" s="40"/>
      <c r="AOV892" s="106"/>
      <c r="AOW892" s="40"/>
      <c r="AOX892" s="106"/>
      <c r="AOY892" s="40"/>
      <c r="AOZ892" s="106"/>
      <c r="APA892" s="40"/>
      <c r="APB892" s="106"/>
      <c r="APC892" s="40"/>
      <c r="APD892" s="106"/>
      <c r="APE892" s="40"/>
      <c r="APF892" s="106"/>
      <c r="APG892" s="40"/>
      <c r="APH892" s="106"/>
      <c r="API892" s="40"/>
      <c r="APJ892" s="106"/>
      <c r="APK892" s="40"/>
      <c r="APL892" s="106"/>
      <c r="APM892" s="40"/>
      <c r="APN892" s="106"/>
      <c r="APO892" s="40"/>
      <c r="APP892" s="106"/>
      <c r="APQ892" s="40"/>
      <c r="APR892" s="106"/>
      <c r="APS892" s="40"/>
      <c r="APT892" s="106"/>
      <c r="APU892" s="40"/>
      <c r="APV892" s="106"/>
      <c r="APW892" s="40"/>
      <c r="APX892" s="106"/>
      <c r="APY892" s="40"/>
      <c r="APZ892" s="106"/>
      <c r="AQA892" s="40"/>
      <c r="AQB892" s="106"/>
      <c r="AQC892" s="40"/>
      <c r="AQD892" s="106"/>
      <c r="AQE892" s="40"/>
      <c r="AQF892" s="106"/>
      <c r="AQG892" s="40"/>
      <c r="AQH892" s="106"/>
      <c r="AQI892" s="40"/>
      <c r="AQJ892" s="106"/>
      <c r="AQK892" s="40"/>
      <c r="AQL892" s="106"/>
      <c r="AQM892" s="40"/>
      <c r="AQN892" s="106"/>
      <c r="AQO892" s="40"/>
      <c r="AQP892" s="106"/>
      <c r="AQQ892" s="40"/>
      <c r="AQR892" s="106"/>
      <c r="AQS892" s="40"/>
      <c r="AQT892" s="106"/>
      <c r="AQU892" s="40"/>
      <c r="AQV892" s="106"/>
      <c r="AQW892" s="40"/>
      <c r="AQX892" s="106"/>
      <c r="AQY892" s="40"/>
      <c r="AQZ892" s="106"/>
      <c r="ARA892" s="40"/>
      <c r="ARB892" s="106"/>
      <c r="ARC892" s="40"/>
      <c r="ARD892" s="106"/>
      <c r="ARE892" s="40"/>
      <c r="ARF892" s="106"/>
      <c r="ARG892" s="40"/>
      <c r="ARH892" s="106"/>
      <c r="ARI892" s="40"/>
      <c r="ARJ892" s="106"/>
      <c r="ARK892" s="40"/>
      <c r="ARL892" s="106"/>
      <c r="ARM892" s="40"/>
      <c r="ARN892" s="106"/>
      <c r="ARO892" s="40"/>
      <c r="ARP892" s="106"/>
      <c r="ARQ892" s="40"/>
      <c r="ARR892" s="106"/>
      <c r="ARS892" s="40"/>
      <c r="ART892" s="106"/>
      <c r="ARU892" s="40"/>
      <c r="ARV892" s="106"/>
      <c r="ARW892" s="40"/>
      <c r="ARX892" s="106"/>
      <c r="ARY892" s="40"/>
      <c r="ARZ892" s="106"/>
      <c r="ASA892" s="40"/>
      <c r="ASB892" s="106"/>
      <c r="ASC892" s="40"/>
      <c r="ASD892" s="106"/>
      <c r="ASE892" s="40"/>
      <c r="ASF892" s="106"/>
      <c r="ASG892" s="40"/>
      <c r="ASH892" s="106"/>
      <c r="ASI892" s="40"/>
      <c r="ASJ892" s="106"/>
      <c r="ASK892" s="40"/>
      <c r="ASL892" s="106"/>
      <c r="ASM892" s="40"/>
      <c r="ASN892" s="106"/>
      <c r="ASO892" s="40"/>
      <c r="ASP892" s="106"/>
      <c r="ASQ892" s="40"/>
      <c r="ASR892" s="106"/>
      <c r="ASS892" s="40"/>
      <c r="AST892" s="106"/>
      <c r="ASU892" s="40"/>
      <c r="ASV892" s="106"/>
      <c r="ASW892" s="40"/>
      <c r="ASX892" s="106"/>
      <c r="ASY892" s="40"/>
      <c r="ASZ892" s="106"/>
      <c r="ATA892" s="40"/>
      <c r="ATB892" s="106"/>
      <c r="ATC892" s="40"/>
      <c r="ATD892" s="106"/>
      <c r="ATE892" s="40"/>
      <c r="ATF892" s="106"/>
      <c r="ATG892" s="40"/>
      <c r="ATH892" s="106"/>
      <c r="ATI892" s="40"/>
      <c r="ATJ892" s="106"/>
      <c r="ATK892" s="40"/>
      <c r="ATL892" s="106"/>
      <c r="ATM892" s="40"/>
      <c r="ATN892" s="106"/>
      <c r="ATO892" s="40"/>
      <c r="ATP892" s="106"/>
      <c r="ATQ892" s="40"/>
      <c r="ATR892" s="106"/>
      <c r="ATS892" s="40"/>
      <c r="ATT892" s="106"/>
      <c r="ATU892" s="40"/>
      <c r="ATV892" s="106"/>
      <c r="ATW892" s="40"/>
      <c r="ATX892" s="106"/>
      <c r="ATY892" s="40"/>
      <c r="ATZ892" s="106"/>
      <c r="AUA892" s="40"/>
      <c r="AUB892" s="106"/>
      <c r="AUC892" s="40"/>
      <c r="AUD892" s="106"/>
      <c r="AUE892" s="40"/>
      <c r="AUF892" s="106"/>
      <c r="AUG892" s="40"/>
      <c r="AUH892" s="106"/>
      <c r="AUI892" s="40"/>
      <c r="AUJ892" s="106"/>
      <c r="AUK892" s="40"/>
      <c r="AUL892" s="106"/>
      <c r="AUM892" s="40"/>
      <c r="AUN892" s="106"/>
      <c r="AUO892" s="40"/>
      <c r="AUP892" s="106"/>
      <c r="AUQ892" s="40"/>
      <c r="AUR892" s="106"/>
      <c r="AUS892" s="40"/>
      <c r="AUT892" s="106"/>
      <c r="AUU892" s="40"/>
      <c r="AUV892" s="106"/>
      <c r="AUW892" s="40"/>
      <c r="AUX892" s="106"/>
      <c r="AUY892" s="40"/>
      <c r="AUZ892" s="106"/>
      <c r="AVA892" s="40"/>
      <c r="AVB892" s="106"/>
      <c r="AVC892" s="40"/>
      <c r="AVD892" s="106"/>
      <c r="AVE892" s="40"/>
      <c r="AVF892" s="106"/>
      <c r="AVG892" s="40"/>
      <c r="AVH892" s="106"/>
      <c r="AVI892" s="40"/>
      <c r="AVJ892" s="106"/>
      <c r="AVK892" s="40"/>
      <c r="AVL892" s="106"/>
      <c r="AVM892" s="40"/>
      <c r="AVN892" s="106"/>
      <c r="AVO892" s="40"/>
      <c r="AVP892" s="106"/>
      <c r="AVQ892" s="40"/>
      <c r="AVR892" s="106"/>
      <c r="AVS892" s="40"/>
      <c r="AVT892" s="106"/>
      <c r="AVU892" s="40"/>
      <c r="AVV892" s="106"/>
      <c r="AVW892" s="40"/>
      <c r="AVX892" s="106"/>
      <c r="AVY892" s="40"/>
      <c r="AVZ892" s="106"/>
      <c r="AWA892" s="40"/>
      <c r="AWB892" s="106"/>
      <c r="AWC892" s="40"/>
      <c r="AWD892" s="106"/>
      <c r="AWE892" s="40"/>
      <c r="AWF892" s="106"/>
      <c r="AWG892" s="40"/>
      <c r="AWH892" s="106"/>
      <c r="AWI892" s="40"/>
      <c r="AWJ892" s="106"/>
      <c r="AWK892" s="40"/>
      <c r="AWL892" s="106"/>
      <c r="AWM892" s="40"/>
      <c r="AWN892" s="106"/>
      <c r="AWO892" s="40"/>
      <c r="AWP892" s="106"/>
      <c r="AWQ892" s="40"/>
      <c r="AWR892" s="106"/>
      <c r="AWS892" s="40"/>
      <c r="AWT892" s="106"/>
      <c r="AWU892" s="40"/>
      <c r="AWV892" s="106"/>
      <c r="AWW892" s="40"/>
      <c r="AWX892" s="106"/>
      <c r="AWY892" s="40"/>
      <c r="AWZ892" s="106"/>
      <c r="AXA892" s="40"/>
      <c r="AXB892" s="106"/>
      <c r="AXC892" s="40"/>
      <c r="AXD892" s="106"/>
      <c r="AXE892" s="40"/>
      <c r="AXF892" s="106"/>
      <c r="AXG892" s="40"/>
      <c r="AXH892" s="106"/>
      <c r="AXI892" s="40"/>
      <c r="AXJ892" s="106"/>
      <c r="AXK892" s="40"/>
      <c r="AXL892" s="106"/>
      <c r="AXM892" s="40"/>
      <c r="AXN892" s="106"/>
      <c r="AXO892" s="40"/>
      <c r="AXP892" s="106"/>
      <c r="AXQ892" s="40"/>
      <c r="AXR892" s="106"/>
      <c r="AXS892" s="40"/>
      <c r="AXT892" s="106"/>
      <c r="AXU892" s="40"/>
      <c r="AXV892" s="106"/>
      <c r="AXW892" s="40"/>
      <c r="AXX892" s="106"/>
      <c r="AXY892" s="40"/>
      <c r="AXZ892" s="106"/>
      <c r="AYA892" s="40"/>
      <c r="AYB892" s="106"/>
      <c r="AYC892" s="40"/>
      <c r="AYD892" s="106"/>
      <c r="AYE892" s="40"/>
      <c r="AYF892" s="106"/>
      <c r="AYG892" s="40"/>
      <c r="AYH892" s="106"/>
      <c r="AYI892" s="40"/>
      <c r="AYJ892" s="106"/>
      <c r="AYK892" s="40"/>
      <c r="AYL892" s="106"/>
      <c r="AYM892" s="40"/>
      <c r="AYN892" s="106"/>
      <c r="AYO892" s="40"/>
      <c r="AYP892" s="106"/>
      <c r="AYQ892" s="40"/>
      <c r="AYR892" s="106"/>
      <c r="AYS892" s="40"/>
      <c r="AYT892" s="106"/>
      <c r="AYU892" s="40"/>
      <c r="AYV892" s="106"/>
      <c r="AYW892" s="40"/>
      <c r="AYX892" s="106"/>
      <c r="AYY892" s="40"/>
      <c r="AYZ892" s="106"/>
      <c r="AZA892" s="40"/>
      <c r="AZB892" s="106"/>
      <c r="AZC892" s="40"/>
      <c r="AZD892" s="106"/>
      <c r="AZE892" s="40"/>
      <c r="AZF892" s="106"/>
      <c r="AZG892" s="40"/>
      <c r="AZH892" s="106"/>
      <c r="AZI892" s="40"/>
      <c r="AZJ892" s="106"/>
      <c r="AZK892" s="40"/>
      <c r="AZL892" s="106"/>
      <c r="AZM892" s="40"/>
      <c r="AZN892" s="106"/>
      <c r="AZO892" s="40"/>
      <c r="AZP892" s="106"/>
      <c r="AZQ892" s="40"/>
      <c r="AZR892" s="106"/>
      <c r="AZS892" s="40"/>
      <c r="AZT892" s="106"/>
      <c r="AZU892" s="40"/>
      <c r="AZV892" s="106"/>
      <c r="AZW892" s="40"/>
      <c r="AZX892" s="106"/>
      <c r="AZY892" s="40"/>
      <c r="AZZ892" s="106"/>
      <c r="BAA892" s="40"/>
      <c r="BAB892" s="106"/>
      <c r="BAC892" s="40"/>
      <c r="BAD892" s="106"/>
      <c r="BAE892" s="40"/>
      <c r="BAF892" s="106"/>
      <c r="BAG892" s="40"/>
      <c r="BAH892" s="106"/>
      <c r="BAI892" s="40"/>
      <c r="BAJ892" s="106"/>
      <c r="BAK892" s="40"/>
      <c r="BAL892" s="106"/>
      <c r="BAM892" s="40"/>
      <c r="BAN892" s="106"/>
      <c r="BAO892" s="40"/>
      <c r="BAP892" s="106"/>
      <c r="BAQ892" s="40"/>
      <c r="BAR892" s="106"/>
      <c r="BAS892" s="40"/>
      <c r="BAT892" s="106"/>
      <c r="BAU892" s="40"/>
      <c r="BAV892" s="106"/>
      <c r="BAW892" s="40"/>
      <c r="BAX892" s="106"/>
      <c r="BAY892" s="40"/>
      <c r="BAZ892" s="106"/>
      <c r="BBA892" s="40"/>
      <c r="BBB892" s="106"/>
      <c r="BBC892" s="40"/>
      <c r="BBD892" s="106"/>
      <c r="BBE892" s="40"/>
      <c r="BBF892" s="106"/>
      <c r="BBG892" s="40"/>
      <c r="BBH892" s="106"/>
      <c r="BBI892" s="40"/>
      <c r="BBJ892" s="106"/>
      <c r="BBK892" s="40"/>
      <c r="BBL892" s="106"/>
      <c r="BBM892" s="40"/>
      <c r="BBN892" s="106"/>
      <c r="BBO892" s="40"/>
      <c r="BBP892" s="106"/>
      <c r="BBQ892" s="40"/>
      <c r="BBR892" s="106"/>
      <c r="BBS892" s="40"/>
      <c r="BBT892" s="106"/>
      <c r="BBU892" s="40"/>
      <c r="BBV892" s="106"/>
      <c r="BBW892" s="40"/>
      <c r="BBX892" s="106"/>
      <c r="BBY892" s="40"/>
      <c r="BBZ892" s="106"/>
      <c r="BCA892" s="40"/>
      <c r="BCB892" s="106"/>
      <c r="BCC892" s="40"/>
      <c r="BCD892" s="106"/>
      <c r="BCE892" s="40"/>
      <c r="BCF892" s="106"/>
      <c r="BCG892" s="40"/>
      <c r="BCH892" s="106"/>
      <c r="BCI892" s="40"/>
      <c r="BCJ892" s="106"/>
      <c r="BCK892" s="40"/>
      <c r="BCL892" s="106"/>
      <c r="BCM892" s="40"/>
      <c r="BCN892" s="106"/>
      <c r="BCO892" s="40"/>
      <c r="BCP892" s="106"/>
      <c r="BCQ892" s="40"/>
      <c r="BCR892" s="106"/>
      <c r="BCS892" s="40"/>
      <c r="BCT892" s="106"/>
      <c r="BCU892" s="40"/>
      <c r="BCV892" s="106"/>
      <c r="BCW892" s="40"/>
      <c r="BCX892" s="106"/>
      <c r="BCY892" s="40"/>
      <c r="BCZ892" s="106"/>
      <c r="BDA892" s="40"/>
      <c r="BDB892" s="106"/>
      <c r="BDC892" s="40"/>
      <c r="BDD892" s="106"/>
      <c r="BDE892" s="40"/>
      <c r="BDF892" s="106"/>
      <c r="BDG892" s="40"/>
      <c r="BDH892" s="106"/>
      <c r="BDI892" s="40"/>
      <c r="BDJ892" s="106"/>
      <c r="BDK892" s="40"/>
      <c r="BDL892" s="106"/>
      <c r="BDM892" s="40"/>
      <c r="BDN892" s="106"/>
      <c r="BDO892" s="40"/>
      <c r="BDP892" s="106"/>
      <c r="BDQ892" s="40"/>
      <c r="BDR892" s="106"/>
      <c r="BDS892" s="40"/>
      <c r="BDT892" s="106"/>
      <c r="BDU892" s="40"/>
      <c r="BDV892" s="106"/>
      <c r="BDW892" s="40"/>
      <c r="BDX892" s="106"/>
      <c r="BDY892" s="40"/>
      <c r="BDZ892" s="106"/>
      <c r="BEA892" s="40"/>
      <c r="BEB892" s="106"/>
      <c r="BEC892" s="40"/>
      <c r="BED892" s="106"/>
      <c r="BEE892" s="40"/>
      <c r="BEF892" s="106"/>
      <c r="BEG892" s="40"/>
      <c r="BEH892" s="106"/>
      <c r="BEI892" s="40"/>
      <c r="BEJ892" s="106"/>
      <c r="BEK892" s="40"/>
      <c r="BEL892" s="106"/>
      <c r="BEM892" s="40"/>
      <c r="BEN892" s="106"/>
      <c r="BEO892" s="40"/>
      <c r="BEP892" s="106"/>
      <c r="BEQ892" s="40"/>
      <c r="BER892" s="106"/>
      <c r="BES892" s="40"/>
      <c r="BET892" s="106"/>
      <c r="BEU892" s="40"/>
      <c r="BEV892" s="106"/>
      <c r="BEW892" s="40"/>
      <c r="BEX892" s="106"/>
      <c r="BEY892" s="40"/>
      <c r="BEZ892" s="106"/>
      <c r="BFA892" s="40"/>
      <c r="BFB892" s="106"/>
      <c r="BFC892" s="40"/>
      <c r="BFD892" s="106"/>
      <c r="BFE892" s="40"/>
      <c r="BFF892" s="106"/>
      <c r="BFG892" s="40"/>
      <c r="BFH892" s="106"/>
      <c r="BFI892" s="40"/>
      <c r="BFJ892" s="106"/>
      <c r="BFK892" s="40"/>
      <c r="BFL892" s="106"/>
      <c r="BFM892" s="40"/>
      <c r="BFN892" s="106"/>
      <c r="BFO892" s="40"/>
      <c r="BFP892" s="106"/>
      <c r="BFQ892" s="40"/>
      <c r="BFR892" s="106"/>
      <c r="BFS892" s="40"/>
      <c r="BFT892" s="106"/>
      <c r="BFU892" s="40"/>
      <c r="BFV892" s="106"/>
      <c r="BFW892" s="40"/>
      <c r="BFX892" s="106"/>
      <c r="BFY892" s="40"/>
      <c r="BFZ892" s="106"/>
      <c r="BGA892" s="40"/>
      <c r="BGB892" s="106"/>
      <c r="BGC892" s="40"/>
      <c r="BGD892" s="106"/>
      <c r="BGE892" s="40"/>
      <c r="BGF892" s="106"/>
      <c r="BGG892" s="40"/>
      <c r="BGH892" s="106"/>
      <c r="BGI892" s="40"/>
      <c r="BGJ892" s="106"/>
      <c r="BGK892" s="40"/>
      <c r="BGL892" s="106"/>
      <c r="BGM892" s="40"/>
      <c r="BGN892" s="106"/>
      <c r="BGO892" s="40"/>
      <c r="BGP892" s="106"/>
      <c r="BGQ892" s="40"/>
      <c r="BGR892" s="106"/>
      <c r="BGS892" s="40"/>
      <c r="BGT892" s="106"/>
      <c r="BGU892" s="40"/>
      <c r="BGV892" s="106"/>
      <c r="BGW892" s="40"/>
      <c r="BGX892" s="106"/>
      <c r="BGY892" s="40"/>
      <c r="BGZ892" s="106"/>
      <c r="BHA892" s="40"/>
      <c r="BHB892" s="106"/>
      <c r="BHC892" s="40"/>
      <c r="BHD892" s="106"/>
      <c r="BHE892" s="40"/>
      <c r="BHF892" s="106"/>
      <c r="BHG892" s="40"/>
      <c r="BHH892" s="106"/>
      <c r="BHI892" s="40"/>
      <c r="BHJ892" s="106"/>
      <c r="BHK892" s="40"/>
      <c r="BHL892" s="106"/>
      <c r="BHM892" s="40"/>
      <c r="BHN892" s="106"/>
      <c r="BHO892" s="40"/>
      <c r="BHP892" s="106"/>
      <c r="BHQ892" s="40"/>
      <c r="BHR892" s="106"/>
      <c r="BHS892" s="40"/>
      <c r="BHT892" s="106"/>
      <c r="BHU892" s="40"/>
      <c r="BHV892" s="106"/>
      <c r="BHW892" s="40"/>
      <c r="BHX892" s="106"/>
      <c r="BHY892" s="40"/>
      <c r="BHZ892" s="106"/>
      <c r="BIA892" s="40"/>
      <c r="BIB892" s="106"/>
      <c r="BIC892" s="40"/>
      <c r="BID892" s="106"/>
      <c r="BIE892" s="40"/>
      <c r="BIF892" s="106"/>
      <c r="BIG892" s="40"/>
      <c r="BIH892" s="106"/>
      <c r="BII892" s="40"/>
      <c r="BIJ892" s="106"/>
      <c r="BIK892" s="40"/>
      <c r="BIL892" s="106"/>
      <c r="BIM892" s="40"/>
      <c r="BIN892" s="106"/>
      <c r="BIO892" s="40"/>
      <c r="BIP892" s="106"/>
      <c r="BIQ892" s="40"/>
      <c r="BIR892" s="106"/>
      <c r="BIS892" s="40"/>
      <c r="BIT892" s="106"/>
      <c r="BIU892" s="40"/>
      <c r="BIV892" s="106"/>
      <c r="BIW892" s="40"/>
      <c r="BIX892" s="106"/>
      <c r="BIY892" s="40"/>
      <c r="BIZ892" s="106"/>
      <c r="BJA892" s="40"/>
      <c r="BJB892" s="106"/>
      <c r="BJC892" s="40"/>
      <c r="BJD892" s="106"/>
      <c r="BJE892" s="40"/>
      <c r="BJF892" s="106"/>
      <c r="BJG892" s="40"/>
      <c r="BJH892" s="106"/>
      <c r="BJI892" s="40"/>
      <c r="BJJ892" s="106"/>
      <c r="BJK892" s="40"/>
      <c r="BJL892" s="106"/>
      <c r="BJM892" s="40"/>
      <c r="BJN892" s="106"/>
      <c r="BJO892" s="40"/>
      <c r="BJP892" s="106"/>
      <c r="BJQ892" s="40"/>
      <c r="BJR892" s="106"/>
      <c r="BJS892" s="40"/>
      <c r="BJT892" s="106"/>
      <c r="BJU892" s="40"/>
      <c r="BJV892" s="106"/>
      <c r="BJW892" s="40"/>
      <c r="BJX892" s="106"/>
      <c r="BJY892" s="40"/>
      <c r="BJZ892" s="106"/>
      <c r="BKA892" s="40"/>
      <c r="BKB892" s="106"/>
      <c r="BKC892" s="40"/>
      <c r="BKD892" s="106"/>
      <c r="BKE892" s="40"/>
      <c r="BKF892" s="106"/>
      <c r="BKG892" s="40"/>
      <c r="BKH892" s="106"/>
      <c r="BKI892" s="40"/>
      <c r="BKJ892" s="106"/>
      <c r="BKK892" s="40"/>
      <c r="BKL892" s="106"/>
      <c r="BKM892" s="40"/>
      <c r="BKN892" s="106"/>
      <c r="BKO892" s="40"/>
      <c r="BKP892" s="106"/>
      <c r="BKQ892" s="40"/>
      <c r="BKR892" s="106"/>
      <c r="BKS892" s="40"/>
      <c r="BKT892" s="106"/>
      <c r="BKU892" s="40"/>
      <c r="BKV892" s="106"/>
      <c r="BKW892" s="40"/>
      <c r="BKX892" s="106"/>
      <c r="BKY892" s="40"/>
      <c r="BKZ892" s="106"/>
      <c r="BLA892" s="40"/>
      <c r="BLB892" s="106"/>
      <c r="BLC892" s="40"/>
      <c r="BLD892" s="106"/>
      <c r="BLE892" s="40"/>
      <c r="BLF892" s="106"/>
      <c r="BLG892" s="40"/>
      <c r="BLH892" s="106"/>
      <c r="BLI892" s="40"/>
      <c r="BLJ892" s="106"/>
      <c r="BLK892" s="40"/>
      <c r="BLL892" s="106"/>
      <c r="BLM892" s="40"/>
      <c r="BLN892" s="106"/>
      <c r="BLO892" s="40"/>
      <c r="BLP892" s="106"/>
      <c r="BLQ892" s="40"/>
      <c r="BLR892" s="106"/>
      <c r="BLS892" s="40"/>
      <c r="BLT892" s="106"/>
      <c r="BLU892" s="40"/>
      <c r="BLV892" s="106"/>
      <c r="BLW892" s="40"/>
      <c r="BLX892" s="106"/>
      <c r="BLY892" s="40"/>
      <c r="BLZ892" s="106"/>
      <c r="BMA892" s="40"/>
      <c r="BMB892" s="106"/>
      <c r="BMC892" s="40"/>
      <c r="BMD892" s="106"/>
      <c r="BME892" s="40"/>
      <c r="BMF892" s="106"/>
      <c r="BMG892" s="40"/>
      <c r="BMH892" s="106"/>
      <c r="BMI892" s="40"/>
      <c r="BMJ892" s="106"/>
      <c r="BMK892" s="40"/>
      <c r="BML892" s="106"/>
      <c r="BMM892" s="40"/>
      <c r="BMN892" s="106"/>
      <c r="BMO892" s="40"/>
      <c r="BMP892" s="106"/>
      <c r="BMQ892" s="40"/>
      <c r="BMR892" s="106"/>
      <c r="BMS892" s="40"/>
      <c r="BMT892" s="106"/>
      <c r="BMU892" s="40"/>
      <c r="BMV892" s="106"/>
      <c r="BMW892" s="40"/>
      <c r="BMX892" s="106"/>
      <c r="BMY892" s="40"/>
      <c r="BMZ892" s="106"/>
      <c r="BNA892" s="40"/>
      <c r="BNB892" s="106"/>
      <c r="BNC892" s="40"/>
      <c r="BND892" s="106"/>
      <c r="BNE892" s="40"/>
      <c r="BNF892" s="106"/>
      <c r="BNG892" s="40"/>
      <c r="BNH892" s="106"/>
      <c r="BNI892" s="40"/>
      <c r="BNJ892" s="106"/>
      <c r="BNK892" s="40"/>
      <c r="BNL892" s="106"/>
      <c r="BNM892" s="40"/>
      <c r="BNN892" s="106"/>
      <c r="BNO892" s="40"/>
      <c r="BNP892" s="106"/>
      <c r="BNQ892" s="40"/>
      <c r="BNR892" s="106"/>
      <c r="BNS892" s="40"/>
      <c r="BNT892" s="106"/>
      <c r="BNU892" s="40"/>
      <c r="BNV892" s="106"/>
      <c r="BNW892" s="40"/>
      <c r="BNX892" s="106"/>
      <c r="BNY892" s="40"/>
      <c r="BNZ892" s="106"/>
      <c r="BOA892" s="40"/>
      <c r="BOB892" s="106"/>
      <c r="BOC892" s="40"/>
      <c r="BOD892" s="106"/>
      <c r="BOE892" s="40"/>
      <c r="BOF892" s="106"/>
      <c r="BOG892" s="40"/>
      <c r="BOH892" s="106"/>
      <c r="BOI892" s="40"/>
      <c r="BOJ892" s="106"/>
      <c r="BOK892" s="40"/>
      <c r="BOL892" s="106"/>
      <c r="BOM892" s="40"/>
      <c r="BON892" s="106"/>
      <c r="BOO892" s="40"/>
      <c r="BOP892" s="106"/>
      <c r="BOQ892" s="40"/>
      <c r="BOR892" s="106"/>
      <c r="BOS892" s="40"/>
      <c r="BOT892" s="106"/>
      <c r="BOU892" s="40"/>
      <c r="BOV892" s="106"/>
      <c r="BOW892" s="40"/>
      <c r="BOX892" s="106"/>
      <c r="BOY892" s="40"/>
      <c r="BOZ892" s="106"/>
      <c r="BPA892" s="40"/>
      <c r="BPB892" s="106"/>
      <c r="BPC892" s="40"/>
      <c r="BPD892" s="106"/>
      <c r="BPE892" s="40"/>
      <c r="BPF892" s="106"/>
      <c r="BPG892" s="40"/>
      <c r="BPH892" s="106"/>
      <c r="BPI892" s="40"/>
      <c r="BPJ892" s="106"/>
      <c r="BPK892" s="40"/>
      <c r="BPL892" s="106"/>
      <c r="BPM892" s="40"/>
      <c r="BPN892" s="106"/>
      <c r="BPO892" s="40"/>
      <c r="BPP892" s="106"/>
      <c r="BPQ892" s="40"/>
      <c r="BPR892" s="106"/>
      <c r="BPS892" s="40"/>
      <c r="BPT892" s="106"/>
      <c r="BPU892" s="40"/>
      <c r="BPV892" s="106"/>
      <c r="BPW892" s="40"/>
      <c r="BPX892" s="106"/>
      <c r="BPY892" s="40"/>
      <c r="BPZ892" s="106"/>
      <c r="BQA892" s="40"/>
      <c r="BQB892" s="106"/>
      <c r="BQC892" s="40"/>
      <c r="BQD892" s="106"/>
      <c r="BQE892" s="40"/>
      <c r="BQF892" s="106"/>
      <c r="BQG892" s="40"/>
      <c r="BQH892" s="106"/>
      <c r="BQI892" s="40"/>
      <c r="BQJ892" s="106"/>
      <c r="BQK892" s="40"/>
      <c r="BQL892" s="106"/>
      <c r="BQM892" s="40"/>
      <c r="BQN892" s="106"/>
      <c r="BQO892" s="40"/>
      <c r="BQP892" s="106"/>
      <c r="BQQ892" s="40"/>
      <c r="BQR892" s="106"/>
      <c r="BQS892" s="40"/>
      <c r="BQT892" s="106"/>
      <c r="BQU892" s="40"/>
      <c r="BQV892" s="106"/>
      <c r="BQW892" s="40"/>
      <c r="BQX892" s="106"/>
      <c r="BQY892" s="40"/>
      <c r="BQZ892" s="106"/>
      <c r="BRA892" s="40"/>
      <c r="BRB892" s="106"/>
      <c r="BRC892" s="40"/>
      <c r="BRD892" s="106"/>
      <c r="BRE892" s="40"/>
      <c r="BRF892" s="106"/>
      <c r="BRG892" s="40"/>
      <c r="BRH892" s="106"/>
      <c r="BRI892" s="40"/>
      <c r="BRJ892" s="106"/>
      <c r="BRK892" s="40"/>
      <c r="BRL892" s="106"/>
      <c r="BRM892" s="40"/>
      <c r="BRN892" s="106"/>
      <c r="BRO892" s="40"/>
      <c r="BRP892" s="106"/>
      <c r="BRQ892" s="40"/>
      <c r="BRR892" s="106"/>
      <c r="BRS892" s="40"/>
      <c r="BRT892" s="106"/>
      <c r="BRU892" s="40"/>
      <c r="BRV892" s="106"/>
      <c r="BRW892" s="40"/>
      <c r="BRX892" s="106"/>
      <c r="BRY892" s="40"/>
      <c r="BRZ892" s="106"/>
      <c r="BSA892" s="40"/>
      <c r="BSB892" s="106"/>
      <c r="BSC892" s="40"/>
      <c r="BSD892" s="106"/>
      <c r="BSE892" s="40"/>
      <c r="BSF892" s="106"/>
      <c r="BSG892" s="40"/>
      <c r="BSH892" s="106"/>
      <c r="BSI892" s="40"/>
      <c r="BSJ892" s="106"/>
      <c r="BSK892" s="40"/>
      <c r="BSL892" s="106"/>
      <c r="BSM892" s="40"/>
      <c r="BSN892" s="106"/>
      <c r="BSO892" s="40"/>
      <c r="BSP892" s="106"/>
      <c r="BSQ892" s="40"/>
      <c r="BSR892" s="106"/>
      <c r="BSS892" s="40"/>
      <c r="BST892" s="106"/>
      <c r="BSU892" s="40"/>
      <c r="BSV892" s="106"/>
      <c r="BSW892" s="40"/>
      <c r="BSX892" s="106"/>
      <c r="BSY892" s="40"/>
      <c r="BSZ892" s="106"/>
      <c r="BTA892" s="40"/>
      <c r="BTB892" s="106"/>
      <c r="BTC892" s="40"/>
      <c r="BTD892" s="106"/>
      <c r="BTE892" s="40"/>
      <c r="BTF892" s="106"/>
      <c r="BTG892" s="40"/>
      <c r="BTH892" s="106"/>
      <c r="BTI892" s="40"/>
      <c r="BTJ892" s="106"/>
      <c r="BTK892" s="40"/>
      <c r="BTL892" s="106"/>
      <c r="BTM892" s="40"/>
      <c r="BTN892" s="106"/>
      <c r="BTO892" s="40"/>
      <c r="BTP892" s="106"/>
      <c r="BTQ892" s="40"/>
      <c r="BTR892" s="106"/>
      <c r="BTS892" s="40"/>
      <c r="BTT892" s="106"/>
      <c r="BTU892" s="40"/>
      <c r="BTV892" s="106"/>
      <c r="BTW892" s="40"/>
      <c r="BTX892" s="106"/>
      <c r="BTY892" s="40"/>
      <c r="BTZ892" s="106"/>
      <c r="BUA892" s="40"/>
      <c r="BUB892" s="106"/>
      <c r="BUC892" s="40"/>
      <c r="BUD892" s="106"/>
      <c r="BUE892" s="40"/>
      <c r="BUF892" s="106"/>
      <c r="BUG892" s="40"/>
      <c r="BUH892" s="106"/>
      <c r="BUI892" s="40"/>
      <c r="BUJ892" s="106"/>
      <c r="BUK892" s="40"/>
      <c r="BUL892" s="106"/>
      <c r="BUM892" s="40"/>
      <c r="BUN892" s="106"/>
      <c r="BUO892" s="40"/>
      <c r="BUP892" s="106"/>
      <c r="BUQ892" s="40"/>
      <c r="BUR892" s="106"/>
      <c r="BUS892" s="40"/>
      <c r="BUT892" s="106"/>
      <c r="BUU892" s="40"/>
      <c r="BUV892" s="106"/>
      <c r="BUW892" s="40"/>
      <c r="BUX892" s="106"/>
      <c r="BUY892" s="40"/>
      <c r="BUZ892" s="106"/>
      <c r="BVA892" s="40"/>
      <c r="BVB892" s="106"/>
      <c r="BVC892" s="40"/>
      <c r="BVD892" s="106"/>
      <c r="BVE892" s="40"/>
      <c r="BVF892" s="106"/>
      <c r="BVG892" s="40"/>
      <c r="BVH892" s="106"/>
      <c r="BVI892" s="40"/>
      <c r="BVJ892" s="106"/>
      <c r="BVK892" s="40"/>
      <c r="BVL892" s="106"/>
      <c r="BVM892" s="40"/>
      <c r="BVN892" s="106"/>
      <c r="BVO892" s="40"/>
      <c r="BVP892" s="106"/>
      <c r="BVQ892" s="40"/>
      <c r="BVR892" s="106"/>
      <c r="BVS892" s="40"/>
      <c r="BVT892" s="106"/>
      <c r="BVU892" s="40"/>
      <c r="BVV892" s="106"/>
      <c r="BVW892" s="40"/>
      <c r="BVX892" s="106"/>
      <c r="BVY892" s="40"/>
      <c r="BVZ892" s="106"/>
      <c r="BWA892" s="40"/>
      <c r="BWB892" s="106"/>
      <c r="BWC892" s="40"/>
      <c r="BWD892" s="106"/>
      <c r="BWE892" s="40"/>
      <c r="BWF892" s="106"/>
      <c r="BWG892" s="40"/>
      <c r="BWH892" s="106"/>
      <c r="BWI892" s="40"/>
      <c r="BWJ892" s="106"/>
      <c r="BWK892" s="40"/>
      <c r="BWL892" s="106"/>
      <c r="BWM892" s="40"/>
      <c r="BWN892" s="106"/>
      <c r="BWO892" s="40"/>
      <c r="BWP892" s="106"/>
      <c r="BWQ892" s="40"/>
      <c r="BWR892" s="106"/>
      <c r="BWS892" s="40"/>
      <c r="BWT892" s="106"/>
      <c r="BWU892" s="40"/>
      <c r="BWV892" s="106"/>
      <c r="BWW892" s="40"/>
      <c r="BWX892" s="106"/>
      <c r="BWY892" s="40"/>
      <c r="BWZ892" s="106"/>
      <c r="BXA892" s="40"/>
      <c r="BXB892" s="106"/>
      <c r="BXC892" s="40"/>
      <c r="BXD892" s="106"/>
      <c r="BXE892" s="40"/>
      <c r="BXF892" s="106"/>
      <c r="BXG892" s="40"/>
      <c r="BXH892" s="106"/>
      <c r="BXI892" s="40"/>
      <c r="BXJ892" s="106"/>
      <c r="BXK892" s="40"/>
      <c r="BXL892" s="106"/>
      <c r="BXM892" s="40"/>
      <c r="BXN892" s="106"/>
      <c r="BXO892" s="40"/>
      <c r="BXP892" s="106"/>
      <c r="BXQ892" s="40"/>
      <c r="BXR892" s="106"/>
      <c r="BXS892" s="40"/>
      <c r="BXT892" s="106"/>
      <c r="BXU892" s="40"/>
      <c r="BXV892" s="106"/>
      <c r="BXW892" s="40"/>
      <c r="BXX892" s="106"/>
      <c r="BXY892" s="40"/>
      <c r="BXZ892" s="106"/>
      <c r="BYA892" s="40"/>
      <c r="BYB892" s="106"/>
      <c r="BYC892" s="40"/>
      <c r="BYD892" s="106"/>
      <c r="BYE892" s="40"/>
      <c r="BYF892" s="106"/>
      <c r="BYG892" s="40"/>
      <c r="BYH892" s="106"/>
      <c r="BYI892" s="40"/>
      <c r="BYJ892" s="106"/>
      <c r="BYK892" s="40"/>
      <c r="BYL892" s="106"/>
      <c r="BYM892" s="40"/>
      <c r="BYN892" s="106"/>
      <c r="BYO892" s="40"/>
      <c r="BYP892" s="106"/>
      <c r="BYQ892" s="40"/>
      <c r="BYR892" s="106"/>
      <c r="BYS892" s="40"/>
      <c r="BYT892" s="106"/>
      <c r="BYU892" s="40"/>
      <c r="BYV892" s="106"/>
      <c r="BYW892" s="40"/>
      <c r="BYX892" s="106"/>
      <c r="BYY892" s="40"/>
      <c r="BYZ892" s="106"/>
      <c r="BZA892" s="40"/>
      <c r="BZB892" s="106"/>
      <c r="BZC892" s="40"/>
      <c r="BZD892" s="106"/>
      <c r="BZE892" s="40"/>
      <c r="BZF892" s="106"/>
      <c r="BZG892" s="40"/>
      <c r="BZH892" s="106"/>
      <c r="BZI892" s="40"/>
      <c r="BZJ892" s="106"/>
      <c r="BZK892" s="40"/>
      <c r="BZL892" s="106"/>
      <c r="BZM892" s="40"/>
      <c r="BZN892" s="106"/>
      <c r="BZO892" s="40"/>
      <c r="BZP892" s="106"/>
      <c r="BZQ892" s="40"/>
      <c r="BZR892" s="106"/>
      <c r="BZS892" s="40"/>
      <c r="BZT892" s="106"/>
      <c r="BZU892" s="40"/>
      <c r="BZV892" s="106"/>
      <c r="BZW892" s="40"/>
      <c r="BZX892" s="106"/>
      <c r="BZY892" s="40"/>
      <c r="BZZ892" s="106"/>
      <c r="CAA892" s="40"/>
      <c r="CAB892" s="106"/>
      <c r="CAC892" s="40"/>
      <c r="CAD892" s="106"/>
      <c r="CAE892" s="40"/>
      <c r="CAF892" s="106"/>
      <c r="CAG892" s="40"/>
      <c r="CAH892" s="106"/>
      <c r="CAI892" s="40"/>
      <c r="CAJ892" s="106"/>
      <c r="CAK892" s="40"/>
      <c r="CAL892" s="106"/>
      <c r="CAM892" s="40"/>
      <c r="CAN892" s="106"/>
      <c r="CAO892" s="40"/>
      <c r="CAP892" s="106"/>
      <c r="CAQ892" s="40"/>
      <c r="CAR892" s="106"/>
      <c r="CAS892" s="40"/>
      <c r="CAT892" s="106"/>
      <c r="CAU892" s="40"/>
      <c r="CAV892" s="106"/>
      <c r="CAW892" s="40"/>
      <c r="CAX892" s="106"/>
      <c r="CAY892" s="40"/>
      <c r="CAZ892" s="106"/>
      <c r="CBA892" s="40"/>
      <c r="CBB892" s="106"/>
      <c r="CBC892" s="40"/>
      <c r="CBD892" s="106"/>
      <c r="CBE892" s="40"/>
      <c r="CBF892" s="106"/>
      <c r="CBG892" s="40"/>
      <c r="CBH892" s="106"/>
      <c r="CBI892" s="40"/>
      <c r="CBJ892" s="106"/>
      <c r="CBK892" s="40"/>
      <c r="CBL892" s="106"/>
      <c r="CBM892" s="40"/>
      <c r="CBN892" s="106"/>
      <c r="CBO892" s="40"/>
      <c r="CBP892" s="106"/>
      <c r="CBQ892" s="40"/>
      <c r="CBR892" s="106"/>
      <c r="CBS892" s="40"/>
      <c r="CBT892" s="106"/>
      <c r="CBU892" s="40"/>
      <c r="CBV892" s="106"/>
      <c r="CBW892" s="40"/>
      <c r="CBX892" s="106"/>
      <c r="CBY892" s="40"/>
      <c r="CBZ892" s="106"/>
      <c r="CCA892" s="40"/>
      <c r="CCB892" s="106"/>
      <c r="CCC892" s="40"/>
      <c r="CCD892" s="106"/>
      <c r="CCE892" s="40"/>
      <c r="CCF892" s="106"/>
      <c r="CCG892" s="40"/>
      <c r="CCH892" s="106"/>
      <c r="CCI892" s="40"/>
      <c r="CCJ892" s="106"/>
      <c r="CCK892" s="40"/>
      <c r="CCL892" s="106"/>
      <c r="CCM892" s="40"/>
      <c r="CCN892" s="106"/>
      <c r="CCO892" s="40"/>
      <c r="CCP892" s="106"/>
      <c r="CCQ892" s="40"/>
      <c r="CCR892" s="106"/>
      <c r="CCS892" s="40"/>
      <c r="CCT892" s="106"/>
      <c r="CCU892" s="40"/>
      <c r="CCV892" s="106"/>
      <c r="CCW892" s="40"/>
      <c r="CCX892" s="106"/>
      <c r="CCY892" s="40"/>
      <c r="CCZ892" s="106"/>
      <c r="CDA892" s="40"/>
      <c r="CDB892" s="106"/>
      <c r="CDC892" s="40"/>
      <c r="CDD892" s="106"/>
      <c r="CDE892" s="40"/>
      <c r="CDF892" s="106"/>
      <c r="CDG892" s="40"/>
      <c r="CDH892" s="106"/>
      <c r="CDI892" s="40"/>
      <c r="CDJ892" s="106"/>
      <c r="CDK892" s="40"/>
      <c r="CDL892" s="106"/>
      <c r="CDM892" s="40"/>
      <c r="CDN892" s="106"/>
      <c r="CDO892" s="40"/>
      <c r="CDP892" s="106"/>
      <c r="CDQ892" s="40"/>
      <c r="CDR892" s="106"/>
      <c r="CDS892" s="40"/>
      <c r="CDT892" s="106"/>
      <c r="CDU892" s="40"/>
      <c r="CDV892" s="106"/>
      <c r="CDW892" s="40"/>
      <c r="CDX892" s="106"/>
      <c r="CDY892" s="40"/>
      <c r="CDZ892" s="106"/>
      <c r="CEA892" s="40"/>
      <c r="CEB892" s="106"/>
      <c r="CEC892" s="40"/>
      <c r="CED892" s="106"/>
      <c r="CEE892" s="40"/>
      <c r="CEF892" s="106"/>
      <c r="CEG892" s="40"/>
      <c r="CEH892" s="106"/>
      <c r="CEI892" s="40"/>
      <c r="CEJ892" s="106"/>
      <c r="CEK892" s="40"/>
      <c r="CEL892" s="106"/>
      <c r="CEM892" s="40"/>
      <c r="CEN892" s="106"/>
      <c r="CEO892" s="40"/>
      <c r="CEP892" s="106"/>
      <c r="CEQ892" s="40"/>
      <c r="CER892" s="106"/>
      <c r="CES892" s="40"/>
      <c r="CET892" s="106"/>
      <c r="CEU892" s="40"/>
      <c r="CEV892" s="106"/>
      <c r="CEW892" s="40"/>
      <c r="CEX892" s="106"/>
      <c r="CEY892" s="40"/>
      <c r="CEZ892" s="106"/>
      <c r="CFA892" s="40"/>
      <c r="CFB892" s="106"/>
      <c r="CFC892" s="40"/>
      <c r="CFD892" s="106"/>
      <c r="CFE892" s="40"/>
      <c r="CFF892" s="106"/>
      <c r="CFG892" s="40"/>
      <c r="CFH892" s="106"/>
      <c r="CFI892" s="40"/>
      <c r="CFJ892" s="106"/>
      <c r="CFK892" s="40"/>
      <c r="CFL892" s="106"/>
      <c r="CFM892" s="40"/>
      <c r="CFN892" s="106"/>
      <c r="CFO892" s="40"/>
      <c r="CFP892" s="106"/>
      <c r="CFQ892" s="40"/>
      <c r="CFR892" s="106"/>
      <c r="CFS892" s="40"/>
      <c r="CFT892" s="106"/>
      <c r="CFU892" s="40"/>
      <c r="CFV892" s="106"/>
      <c r="CFW892" s="40"/>
      <c r="CFX892" s="106"/>
      <c r="CFY892" s="40"/>
      <c r="CFZ892" s="106"/>
      <c r="CGA892" s="40"/>
      <c r="CGB892" s="106"/>
      <c r="CGC892" s="40"/>
      <c r="CGD892" s="106"/>
      <c r="CGE892" s="40"/>
      <c r="CGF892" s="106"/>
      <c r="CGG892" s="40"/>
      <c r="CGH892" s="106"/>
      <c r="CGI892" s="40"/>
      <c r="CGJ892" s="106"/>
      <c r="CGK892" s="40"/>
      <c r="CGL892" s="106"/>
      <c r="CGM892" s="40"/>
      <c r="CGN892" s="106"/>
      <c r="CGO892" s="40"/>
      <c r="CGP892" s="106"/>
      <c r="CGQ892" s="40"/>
      <c r="CGR892" s="106"/>
      <c r="CGS892" s="40"/>
      <c r="CGT892" s="106"/>
      <c r="CGU892" s="40"/>
      <c r="CGV892" s="106"/>
      <c r="CGW892" s="40"/>
      <c r="CGX892" s="106"/>
      <c r="CGY892" s="40"/>
      <c r="CGZ892" s="106"/>
      <c r="CHA892" s="40"/>
      <c r="CHB892" s="106"/>
      <c r="CHC892" s="40"/>
      <c r="CHD892" s="106"/>
      <c r="CHE892" s="40"/>
      <c r="CHF892" s="106"/>
      <c r="CHG892" s="40"/>
      <c r="CHH892" s="106"/>
      <c r="CHI892" s="40"/>
      <c r="CHJ892" s="106"/>
      <c r="CHK892" s="40"/>
      <c r="CHL892" s="106"/>
      <c r="CHM892" s="40"/>
      <c r="CHN892" s="106"/>
      <c r="CHO892" s="40"/>
      <c r="CHP892" s="106"/>
      <c r="CHQ892" s="40"/>
      <c r="CHR892" s="106"/>
      <c r="CHS892" s="40"/>
      <c r="CHT892" s="106"/>
      <c r="CHU892" s="40"/>
      <c r="CHV892" s="106"/>
      <c r="CHW892" s="40"/>
      <c r="CHX892" s="106"/>
      <c r="CHY892" s="40"/>
      <c r="CHZ892" s="106"/>
      <c r="CIA892" s="40"/>
      <c r="CIB892" s="106"/>
      <c r="CIC892" s="40"/>
      <c r="CID892" s="106"/>
      <c r="CIE892" s="40"/>
      <c r="CIF892" s="106"/>
      <c r="CIG892" s="40"/>
      <c r="CIH892" s="106"/>
      <c r="CII892" s="40"/>
      <c r="CIJ892" s="106"/>
      <c r="CIK892" s="40"/>
      <c r="CIL892" s="106"/>
      <c r="CIM892" s="40"/>
      <c r="CIN892" s="106"/>
      <c r="CIO892" s="40"/>
      <c r="CIP892" s="106"/>
      <c r="CIQ892" s="40"/>
      <c r="CIR892" s="106"/>
      <c r="CIS892" s="40"/>
      <c r="CIT892" s="106"/>
      <c r="CIU892" s="40"/>
      <c r="CIV892" s="106"/>
      <c r="CIW892" s="40"/>
      <c r="CIX892" s="106"/>
      <c r="CIY892" s="40"/>
      <c r="CIZ892" s="106"/>
      <c r="CJA892" s="40"/>
      <c r="CJB892" s="106"/>
      <c r="CJC892" s="40"/>
      <c r="CJD892" s="106"/>
      <c r="CJE892" s="40"/>
      <c r="CJF892" s="106"/>
      <c r="CJG892" s="40"/>
      <c r="CJH892" s="106"/>
      <c r="CJI892" s="40"/>
      <c r="CJJ892" s="106"/>
      <c r="CJK892" s="40"/>
      <c r="CJL892" s="106"/>
      <c r="CJM892" s="40"/>
      <c r="CJN892" s="106"/>
      <c r="CJO892" s="40"/>
      <c r="CJP892" s="106"/>
      <c r="CJQ892" s="40"/>
      <c r="CJR892" s="106"/>
      <c r="CJS892" s="40"/>
      <c r="CJT892" s="106"/>
      <c r="CJU892" s="40"/>
      <c r="CJV892" s="106"/>
      <c r="CJW892" s="40"/>
      <c r="CJX892" s="106"/>
      <c r="CJY892" s="40"/>
      <c r="CJZ892" s="106"/>
      <c r="CKA892" s="40"/>
      <c r="CKB892" s="106"/>
      <c r="CKC892" s="40"/>
      <c r="CKD892" s="106"/>
      <c r="CKE892" s="40"/>
      <c r="CKF892" s="106"/>
      <c r="CKG892" s="40"/>
      <c r="CKH892" s="106"/>
      <c r="CKI892" s="40"/>
      <c r="CKJ892" s="106"/>
      <c r="CKK892" s="40"/>
      <c r="CKL892" s="106"/>
      <c r="CKM892" s="40"/>
      <c r="CKN892" s="106"/>
      <c r="CKO892" s="40"/>
      <c r="CKP892" s="106"/>
      <c r="CKQ892" s="40"/>
      <c r="CKR892" s="106"/>
      <c r="CKS892" s="40"/>
      <c r="CKT892" s="106"/>
      <c r="CKU892" s="40"/>
      <c r="CKV892" s="106"/>
      <c r="CKW892" s="40"/>
      <c r="CKX892" s="106"/>
      <c r="CKY892" s="40"/>
      <c r="CKZ892" s="106"/>
      <c r="CLA892" s="40"/>
      <c r="CLB892" s="106"/>
      <c r="CLC892" s="40"/>
      <c r="CLD892" s="106"/>
      <c r="CLE892" s="40"/>
      <c r="CLF892" s="106"/>
      <c r="CLG892" s="40"/>
      <c r="CLH892" s="106"/>
      <c r="CLI892" s="40"/>
      <c r="CLJ892" s="106"/>
      <c r="CLK892" s="40"/>
      <c r="CLL892" s="106"/>
      <c r="CLM892" s="40"/>
      <c r="CLN892" s="106"/>
      <c r="CLO892" s="40"/>
      <c r="CLP892" s="106"/>
      <c r="CLQ892" s="40"/>
      <c r="CLR892" s="106"/>
      <c r="CLS892" s="40"/>
      <c r="CLT892" s="106"/>
      <c r="CLU892" s="40"/>
      <c r="CLV892" s="106"/>
      <c r="CLW892" s="40"/>
      <c r="CLX892" s="106"/>
      <c r="CLY892" s="40"/>
      <c r="CLZ892" s="106"/>
      <c r="CMA892" s="40"/>
      <c r="CMB892" s="106"/>
      <c r="CMC892" s="40"/>
      <c r="CMD892" s="106"/>
      <c r="CME892" s="40"/>
      <c r="CMF892" s="106"/>
      <c r="CMG892" s="40"/>
      <c r="CMH892" s="106"/>
      <c r="CMI892" s="40"/>
      <c r="CMJ892" s="106"/>
      <c r="CMK892" s="40"/>
      <c r="CML892" s="106"/>
      <c r="CMM892" s="40"/>
      <c r="CMN892" s="106"/>
      <c r="CMO892" s="40"/>
      <c r="CMP892" s="106"/>
      <c r="CMQ892" s="40"/>
      <c r="CMR892" s="106"/>
      <c r="CMS892" s="40"/>
      <c r="CMT892" s="106"/>
      <c r="CMU892" s="40"/>
      <c r="CMV892" s="106"/>
      <c r="CMW892" s="40"/>
      <c r="CMX892" s="106"/>
      <c r="CMY892" s="40"/>
      <c r="CMZ892" s="106"/>
      <c r="CNA892" s="40"/>
      <c r="CNB892" s="106"/>
      <c r="CNC892" s="40"/>
      <c r="CND892" s="106"/>
      <c r="CNE892" s="40"/>
      <c r="CNF892" s="106"/>
      <c r="CNG892" s="40"/>
      <c r="CNH892" s="106"/>
      <c r="CNI892" s="40"/>
      <c r="CNJ892" s="106"/>
      <c r="CNK892" s="40"/>
      <c r="CNL892" s="106"/>
      <c r="CNM892" s="40"/>
      <c r="CNN892" s="106"/>
      <c r="CNO892" s="40"/>
      <c r="CNP892" s="106"/>
      <c r="CNQ892" s="40"/>
      <c r="CNR892" s="106"/>
      <c r="CNS892" s="40"/>
      <c r="CNT892" s="106"/>
      <c r="CNU892" s="40"/>
      <c r="CNV892" s="106"/>
      <c r="CNW892" s="40"/>
      <c r="CNX892" s="106"/>
      <c r="CNY892" s="40"/>
      <c r="CNZ892" s="106"/>
      <c r="COA892" s="40"/>
      <c r="COB892" s="106"/>
      <c r="COC892" s="40"/>
      <c r="COD892" s="106"/>
      <c r="COE892" s="40"/>
      <c r="COF892" s="106"/>
      <c r="COG892" s="40"/>
      <c r="COH892" s="106"/>
      <c r="COI892" s="40"/>
      <c r="COJ892" s="106"/>
      <c r="COK892" s="40"/>
      <c r="COL892" s="106"/>
      <c r="COM892" s="40"/>
      <c r="CON892" s="106"/>
      <c r="COO892" s="40"/>
      <c r="COP892" s="106"/>
      <c r="COQ892" s="40"/>
      <c r="COR892" s="106"/>
      <c r="COS892" s="40"/>
      <c r="COT892" s="106"/>
      <c r="COU892" s="40"/>
      <c r="COV892" s="106"/>
      <c r="COW892" s="40"/>
      <c r="COX892" s="106"/>
      <c r="COY892" s="40"/>
      <c r="COZ892" s="106"/>
      <c r="CPA892" s="40"/>
      <c r="CPB892" s="106"/>
      <c r="CPC892" s="40"/>
      <c r="CPD892" s="106"/>
      <c r="CPE892" s="40"/>
      <c r="CPF892" s="106"/>
      <c r="CPG892" s="40"/>
      <c r="CPH892" s="106"/>
      <c r="CPI892" s="40"/>
      <c r="CPJ892" s="106"/>
      <c r="CPK892" s="40"/>
      <c r="CPL892" s="106"/>
      <c r="CPM892" s="40"/>
      <c r="CPN892" s="106"/>
      <c r="CPO892" s="40"/>
      <c r="CPP892" s="106"/>
      <c r="CPQ892" s="40"/>
      <c r="CPR892" s="106"/>
      <c r="CPS892" s="40"/>
      <c r="CPT892" s="106"/>
      <c r="CPU892" s="40"/>
      <c r="CPV892" s="106"/>
      <c r="CPW892" s="40"/>
      <c r="CPX892" s="106"/>
      <c r="CPY892" s="40"/>
      <c r="CPZ892" s="106"/>
      <c r="CQA892" s="40"/>
      <c r="CQB892" s="106"/>
      <c r="CQC892" s="40"/>
      <c r="CQD892" s="106"/>
      <c r="CQE892" s="40"/>
      <c r="CQF892" s="106"/>
      <c r="CQG892" s="40"/>
      <c r="CQH892" s="106"/>
      <c r="CQI892" s="40"/>
      <c r="CQJ892" s="106"/>
      <c r="CQK892" s="40"/>
      <c r="CQL892" s="106"/>
      <c r="CQM892" s="40"/>
      <c r="CQN892" s="106"/>
      <c r="CQO892" s="40"/>
      <c r="CQP892" s="106"/>
      <c r="CQQ892" s="40"/>
      <c r="CQR892" s="106"/>
      <c r="CQS892" s="40"/>
      <c r="CQT892" s="106"/>
      <c r="CQU892" s="40"/>
      <c r="CQV892" s="106"/>
      <c r="CQW892" s="40"/>
      <c r="CQX892" s="106"/>
      <c r="CQY892" s="40"/>
      <c r="CQZ892" s="106"/>
      <c r="CRA892" s="40"/>
      <c r="CRB892" s="106"/>
      <c r="CRC892" s="40"/>
      <c r="CRD892" s="106"/>
      <c r="CRE892" s="40"/>
      <c r="CRF892" s="106"/>
      <c r="CRG892" s="40"/>
      <c r="CRH892" s="106"/>
      <c r="CRI892" s="40"/>
      <c r="CRJ892" s="106"/>
      <c r="CRK892" s="40"/>
      <c r="CRL892" s="106"/>
      <c r="CRM892" s="40"/>
      <c r="CRN892" s="106"/>
      <c r="CRO892" s="40"/>
      <c r="CRP892" s="106"/>
      <c r="CRQ892" s="40"/>
      <c r="CRR892" s="106"/>
      <c r="CRS892" s="40"/>
      <c r="CRT892" s="106"/>
      <c r="CRU892" s="40"/>
      <c r="CRV892" s="106"/>
      <c r="CRW892" s="40"/>
      <c r="CRX892" s="106"/>
      <c r="CRY892" s="40"/>
      <c r="CRZ892" s="106"/>
      <c r="CSA892" s="40"/>
      <c r="CSB892" s="106"/>
      <c r="CSC892" s="40"/>
      <c r="CSD892" s="106"/>
      <c r="CSE892" s="40"/>
      <c r="CSF892" s="106"/>
      <c r="CSG892" s="40"/>
      <c r="CSH892" s="106"/>
      <c r="CSI892" s="40"/>
      <c r="CSJ892" s="106"/>
      <c r="CSK892" s="40"/>
      <c r="CSL892" s="106"/>
      <c r="CSM892" s="40"/>
      <c r="CSN892" s="106"/>
      <c r="CSO892" s="40"/>
      <c r="CSP892" s="106"/>
      <c r="CSQ892" s="40"/>
      <c r="CSR892" s="106"/>
      <c r="CSS892" s="40"/>
      <c r="CST892" s="106"/>
      <c r="CSU892" s="40"/>
      <c r="CSV892" s="106"/>
      <c r="CSW892" s="40"/>
      <c r="CSX892" s="106"/>
      <c r="CSY892" s="40"/>
      <c r="CSZ892" s="106"/>
      <c r="CTA892" s="40"/>
      <c r="CTB892" s="106"/>
      <c r="CTC892" s="40"/>
      <c r="CTD892" s="106"/>
      <c r="CTE892" s="40"/>
      <c r="CTF892" s="106"/>
      <c r="CTG892" s="40"/>
      <c r="CTH892" s="106"/>
      <c r="CTI892" s="40"/>
      <c r="CTJ892" s="106"/>
      <c r="CTK892" s="40"/>
      <c r="CTL892" s="106"/>
      <c r="CTM892" s="40"/>
      <c r="CTN892" s="106"/>
      <c r="CTO892" s="40"/>
      <c r="CTP892" s="106"/>
      <c r="CTQ892" s="40"/>
      <c r="CTR892" s="106"/>
      <c r="CTS892" s="40"/>
      <c r="CTT892" s="106"/>
      <c r="CTU892" s="40"/>
      <c r="CTV892" s="106"/>
      <c r="CTW892" s="40"/>
      <c r="CTX892" s="106"/>
      <c r="CTY892" s="40"/>
      <c r="CTZ892" s="106"/>
      <c r="CUA892" s="40"/>
      <c r="CUB892" s="106"/>
      <c r="CUC892" s="40"/>
      <c r="CUD892" s="106"/>
      <c r="CUE892" s="40"/>
      <c r="CUF892" s="106"/>
      <c r="CUG892" s="40"/>
      <c r="CUH892" s="106"/>
      <c r="CUI892" s="40"/>
      <c r="CUJ892" s="106"/>
      <c r="CUK892" s="40"/>
      <c r="CUL892" s="106"/>
      <c r="CUM892" s="40"/>
      <c r="CUN892" s="106"/>
      <c r="CUO892" s="40"/>
      <c r="CUP892" s="106"/>
      <c r="CUQ892" s="40"/>
      <c r="CUR892" s="106"/>
      <c r="CUS892" s="40"/>
      <c r="CUT892" s="106"/>
      <c r="CUU892" s="40"/>
      <c r="CUV892" s="106"/>
      <c r="CUW892" s="40"/>
      <c r="CUX892" s="106"/>
      <c r="CUY892" s="40"/>
      <c r="CUZ892" s="106"/>
      <c r="CVA892" s="40"/>
      <c r="CVB892" s="106"/>
      <c r="CVC892" s="40"/>
      <c r="CVD892" s="106"/>
      <c r="CVE892" s="40"/>
      <c r="CVF892" s="106"/>
      <c r="CVG892" s="40"/>
      <c r="CVH892" s="106"/>
      <c r="CVI892" s="40"/>
      <c r="CVJ892" s="106"/>
      <c r="CVK892" s="40"/>
      <c r="CVL892" s="106"/>
      <c r="CVM892" s="40"/>
      <c r="CVN892" s="106"/>
      <c r="CVO892" s="40"/>
      <c r="CVP892" s="106"/>
      <c r="CVQ892" s="40"/>
      <c r="CVR892" s="106"/>
      <c r="CVS892" s="40"/>
      <c r="CVT892" s="106"/>
      <c r="CVU892" s="40"/>
      <c r="CVV892" s="106"/>
      <c r="CVW892" s="40"/>
      <c r="CVX892" s="106"/>
      <c r="CVY892" s="40"/>
      <c r="CVZ892" s="106"/>
      <c r="CWA892" s="40"/>
      <c r="CWB892" s="106"/>
      <c r="CWC892" s="40"/>
      <c r="CWD892" s="106"/>
      <c r="CWE892" s="40"/>
      <c r="CWF892" s="106"/>
      <c r="CWG892" s="40"/>
      <c r="CWH892" s="106"/>
      <c r="CWI892" s="40"/>
      <c r="CWJ892" s="106"/>
      <c r="CWK892" s="40"/>
      <c r="CWL892" s="106"/>
      <c r="CWM892" s="40"/>
      <c r="CWN892" s="106"/>
      <c r="CWO892" s="40"/>
      <c r="CWP892" s="106"/>
      <c r="CWQ892" s="40"/>
      <c r="CWR892" s="106"/>
      <c r="CWS892" s="40"/>
      <c r="CWT892" s="106"/>
      <c r="CWU892" s="40"/>
      <c r="CWV892" s="106"/>
      <c r="CWW892" s="40"/>
      <c r="CWX892" s="106"/>
      <c r="CWY892" s="40"/>
      <c r="CWZ892" s="106"/>
      <c r="CXA892" s="40"/>
      <c r="CXB892" s="106"/>
      <c r="CXC892" s="40"/>
      <c r="CXD892" s="106"/>
      <c r="CXE892" s="40"/>
      <c r="CXF892" s="106"/>
      <c r="CXG892" s="40"/>
      <c r="CXH892" s="106"/>
      <c r="CXI892" s="40"/>
      <c r="CXJ892" s="106"/>
      <c r="CXK892" s="40"/>
      <c r="CXL892" s="106"/>
      <c r="CXM892" s="40"/>
      <c r="CXN892" s="106"/>
      <c r="CXO892" s="40"/>
      <c r="CXP892" s="106"/>
      <c r="CXQ892" s="40"/>
      <c r="CXR892" s="106"/>
      <c r="CXS892" s="40"/>
      <c r="CXT892" s="106"/>
      <c r="CXU892" s="40"/>
      <c r="CXV892" s="106"/>
      <c r="CXW892" s="40"/>
      <c r="CXX892" s="106"/>
      <c r="CXY892" s="40"/>
      <c r="CXZ892" s="106"/>
      <c r="CYA892" s="40"/>
      <c r="CYB892" s="106"/>
      <c r="CYC892" s="40"/>
      <c r="CYD892" s="106"/>
      <c r="CYE892" s="40"/>
      <c r="CYF892" s="106"/>
      <c r="CYG892" s="40"/>
      <c r="CYH892" s="106"/>
      <c r="CYI892" s="40"/>
      <c r="CYJ892" s="106"/>
      <c r="CYK892" s="40"/>
      <c r="CYL892" s="106"/>
      <c r="CYM892" s="40"/>
      <c r="CYN892" s="106"/>
      <c r="CYO892" s="40"/>
      <c r="CYP892" s="106"/>
      <c r="CYQ892" s="40"/>
      <c r="CYR892" s="106"/>
      <c r="CYS892" s="40"/>
      <c r="CYT892" s="106"/>
      <c r="CYU892" s="40"/>
      <c r="CYV892" s="106"/>
      <c r="CYW892" s="40"/>
      <c r="CYX892" s="106"/>
      <c r="CYY892" s="40"/>
      <c r="CYZ892" s="106"/>
      <c r="CZA892" s="40"/>
      <c r="CZB892" s="106"/>
      <c r="CZC892" s="40"/>
      <c r="CZD892" s="106"/>
      <c r="CZE892" s="40"/>
      <c r="CZF892" s="106"/>
      <c r="CZG892" s="40"/>
      <c r="CZH892" s="106"/>
      <c r="CZI892" s="40"/>
      <c r="CZJ892" s="106"/>
      <c r="CZK892" s="40"/>
      <c r="CZL892" s="106"/>
      <c r="CZM892" s="40"/>
      <c r="CZN892" s="106"/>
      <c r="CZO892" s="40"/>
      <c r="CZP892" s="106"/>
      <c r="CZQ892" s="40"/>
      <c r="CZR892" s="106"/>
      <c r="CZS892" s="40"/>
      <c r="CZT892" s="106"/>
      <c r="CZU892" s="40"/>
      <c r="CZV892" s="106"/>
      <c r="CZW892" s="40"/>
      <c r="CZX892" s="106"/>
      <c r="CZY892" s="40"/>
      <c r="CZZ892" s="106"/>
      <c r="DAA892" s="40"/>
      <c r="DAB892" s="106"/>
      <c r="DAC892" s="40"/>
      <c r="DAD892" s="106"/>
      <c r="DAE892" s="40"/>
      <c r="DAF892" s="106"/>
      <c r="DAG892" s="40"/>
      <c r="DAH892" s="106"/>
      <c r="DAI892" s="40"/>
      <c r="DAJ892" s="106"/>
      <c r="DAK892" s="40"/>
      <c r="DAL892" s="106"/>
      <c r="DAM892" s="40"/>
      <c r="DAN892" s="106"/>
      <c r="DAO892" s="40"/>
      <c r="DAP892" s="106"/>
      <c r="DAQ892" s="40"/>
      <c r="DAR892" s="106"/>
      <c r="DAS892" s="40"/>
      <c r="DAT892" s="106"/>
      <c r="DAU892" s="40"/>
      <c r="DAV892" s="106"/>
      <c r="DAW892" s="40"/>
      <c r="DAX892" s="106"/>
      <c r="DAY892" s="40"/>
      <c r="DAZ892" s="106"/>
      <c r="DBA892" s="40"/>
      <c r="DBB892" s="106"/>
      <c r="DBC892" s="40"/>
      <c r="DBD892" s="106"/>
      <c r="DBE892" s="40"/>
      <c r="DBF892" s="106"/>
      <c r="DBG892" s="40"/>
      <c r="DBH892" s="106"/>
      <c r="DBI892" s="40"/>
      <c r="DBJ892" s="106"/>
      <c r="DBK892" s="40"/>
      <c r="DBL892" s="106"/>
      <c r="DBM892" s="40"/>
      <c r="DBN892" s="106"/>
      <c r="DBO892" s="40"/>
      <c r="DBP892" s="106"/>
      <c r="DBQ892" s="40"/>
      <c r="DBR892" s="106"/>
      <c r="DBS892" s="40"/>
      <c r="DBT892" s="106"/>
      <c r="DBU892" s="40"/>
      <c r="DBV892" s="106"/>
      <c r="DBW892" s="40"/>
      <c r="DBX892" s="106"/>
      <c r="DBY892" s="40"/>
      <c r="DBZ892" s="106"/>
      <c r="DCA892" s="40"/>
      <c r="DCB892" s="106"/>
      <c r="DCC892" s="40"/>
      <c r="DCD892" s="106"/>
      <c r="DCE892" s="40"/>
      <c r="DCF892" s="106"/>
      <c r="DCG892" s="40"/>
      <c r="DCH892" s="106"/>
      <c r="DCI892" s="40"/>
      <c r="DCJ892" s="106"/>
      <c r="DCK892" s="40"/>
      <c r="DCL892" s="106"/>
      <c r="DCM892" s="40"/>
      <c r="DCN892" s="106"/>
      <c r="DCO892" s="40"/>
      <c r="DCP892" s="106"/>
      <c r="DCQ892" s="40"/>
      <c r="DCR892" s="106"/>
      <c r="DCS892" s="40"/>
      <c r="DCT892" s="106"/>
      <c r="DCU892" s="40"/>
      <c r="DCV892" s="106"/>
      <c r="DCW892" s="40"/>
      <c r="DCX892" s="106"/>
      <c r="DCY892" s="40"/>
      <c r="DCZ892" s="106"/>
      <c r="DDA892" s="40"/>
      <c r="DDB892" s="106"/>
      <c r="DDC892" s="40"/>
      <c r="DDD892" s="106"/>
      <c r="DDE892" s="40"/>
      <c r="DDF892" s="106"/>
      <c r="DDG892" s="40"/>
      <c r="DDH892" s="106"/>
      <c r="DDI892" s="40"/>
      <c r="DDJ892" s="106"/>
      <c r="DDK892" s="40"/>
      <c r="DDL892" s="106"/>
      <c r="DDM892" s="40"/>
      <c r="DDN892" s="106"/>
      <c r="DDO892" s="40"/>
      <c r="DDP892" s="106"/>
      <c r="DDQ892" s="40"/>
      <c r="DDR892" s="106"/>
      <c r="DDS892" s="40"/>
      <c r="DDT892" s="106"/>
      <c r="DDU892" s="40"/>
      <c r="DDV892" s="106"/>
      <c r="DDW892" s="40"/>
      <c r="DDX892" s="106"/>
      <c r="DDY892" s="40"/>
      <c r="DDZ892" s="106"/>
      <c r="DEA892" s="40"/>
      <c r="DEB892" s="106"/>
      <c r="DEC892" s="40"/>
      <c r="DED892" s="106"/>
      <c r="DEE892" s="40"/>
      <c r="DEF892" s="106"/>
      <c r="DEG892" s="40"/>
      <c r="DEH892" s="106"/>
      <c r="DEI892" s="40"/>
      <c r="DEJ892" s="106"/>
      <c r="DEK892" s="40"/>
      <c r="DEL892" s="106"/>
      <c r="DEM892" s="40"/>
      <c r="DEN892" s="106"/>
      <c r="DEO892" s="40"/>
      <c r="DEP892" s="106"/>
      <c r="DEQ892" s="40"/>
      <c r="DER892" s="106"/>
      <c r="DES892" s="40"/>
      <c r="DET892" s="106"/>
      <c r="DEU892" s="40"/>
      <c r="DEV892" s="106"/>
      <c r="DEW892" s="40"/>
      <c r="DEX892" s="106"/>
      <c r="DEY892" s="40"/>
      <c r="DEZ892" s="106"/>
      <c r="DFA892" s="40"/>
      <c r="DFB892" s="106"/>
      <c r="DFC892" s="40"/>
      <c r="DFD892" s="106"/>
      <c r="DFE892" s="40"/>
      <c r="DFF892" s="106"/>
      <c r="DFG892" s="40"/>
      <c r="DFH892" s="106"/>
      <c r="DFI892" s="40"/>
      <c r="DFJ892" s="106"/>
      <c r="DFK892" s="40"/>
      <c r="DFL892" s="106"/>
      <c r="DFM892" s="40"/>
      <c r="DFN892" s="106"/>
      <c r="DFO892" s="40"/>
      <c r="DFP892" s="106"/>
      <c r="DFQ892" s="40"/>
      <c r="DFR892" s="106"/>
      <c r="DFS892" s="40"/>
      <c r="DFT892" s="106"/>
      <c r="DFU892" s="40"/>
      <c r="DFV892" s="106"/>
      <c r="DFW892" s="40"/>
      <c r="DFX892" s="106"/>
      <c r="DFY892" s="40"/>
      <c r="DFZ892" s="106"/>
      <c r="DGA892" s="40"/>
      <c r="DGB892" s="106"/>
      <c r="DGC892" s="40"/>
      <c r="DGD892" s="106"/>
      <c r="DGE892" s="40"/>
      <c r="DGF892" s="106"/>
      <c r="DGG892" s="40"/>
      <c r="DGH892" s="106"/>
      <c r="DGI892" s="40"/>
      <c r="DGJ892" s="106"/>
      <c r="DGK892" s="40"/>
      <c r="DGL892" s="106"/>
      <c r="DGM892" s="40"/>
      <c r="DGN892" s="106"/>
      <c r="DGO892" s="40"/>
      <c r="DGP892" s="106"/>
      <c r="DGQ892" s="40"/>
      <c r="DGR892" s="106"/>
      <c r="DGS892" s="40"/>
      <c r="DGT892" s="106"/>
      <c r="DGU892" s="40"/>
      <c r="DGV892" s="106"/>
      <c r="DGW892" s="40"/>
      <c r="DGX892" s="106"/>
      <c r="DGY892" s="40"/>
      <c r="DGZ892" s="106"/>
      <c r="DHA892" s="40"/>
      <c r="DHB892" s="106"/>
      <c r="DHC892" s="40"/>
      <c r="DHD892" s="106"/>
      <c r="DHE892" s="40"/>
      <c r="DHF892" s="106"/>
      <c r="DHG892" s="40"/>
      <c r="DHH892" s="106"/>
      <c r="DHI892" s="40"/>
      <c r="DHJ892" s="106"/>
      <c r="DHK892" s="40"/>
      <c r="DHL892" s="106"/>
      <c r="DHM892" s="40"/>
      <c r="DHN892" s="106"/>
      <c r="DHO892" s="40"/>
      <c r="DHP892" s="106"/>
      <c r="DHQ892" s="40"/>
      <c r="DHR892" s="106"/>
      <c r="DHS892" s="40"/>
      <c r="DHT892" s="106"/>
      <c r="DHU892" s="40"/>
      <c r="DHV892" s="106"/>
      <c r="DHW892" s="40"/>
      <c r="DHX892" s="106"/>
      <c r="DHY892" s="40"/>
      <c r="DHZ892" s="106"/>
      <c r="DIA892" s="40"/>
      <c r="DIB892" s="106"/>
      <c r="DIC892" s="40"/>
      <c r="DID892" s="106"/>
      <c r="DIE892" s="40"/>
      <c r="DIF892" s="106"/>
      <c r="DIG892" s="40"/>
      <c r="DIH892" s="106"/>
      <c r="DII892" s="40"/>
      <c r="DIJ892" s="106"/>
      <c r="DIK892" s="40"/>
      <c r="DIL892" s="106"/>
      <c r="DIM892" s="40"/>
      <c r="DIN892" s="106"/>
      <c r="DIO892" s="40"/>
      <c r="DIP892" s="106"/>
      <c r="DIQ892" s="40"/>
      <c r="DIR892" s="106"/>
      <c r="DIS892" s="40"/>
      <c r="DIT892" s="106"/>
      <c r="DIU892" s="40"/>
      <c r="DIV892" s="106"/>
      <c r="DIW892" s="40"/>
      <c r="DIX892" s="106"/>
      <c r="DIY892" s="40"/>
      <c r="DIZ892" s="106"/>
      <c r="DJA892" s="40"/>
      <c r="DJB892" s="106"/>
      <c r="DJC892" s="40"/>
      <c r="DJD892" s="106"/>
      <c r="DJE892" s="40"/>
      <c r="DJF892" s="106"/>
      <c r="DJG892" s="40"/>
      <c r="DJH892" s="106"/>
      <c r="DJI892" s="40"/>
      <c r="DJJ892" s="106"/>
      <c r="DJK892" s="40"/>
      <c r="DJL892" s="106"/>
      <c r="DJM892" s="40"/>
      <c r="DJN892" s="106"/>
      <c r="DJO892" s="40"/>
      <c r="DJP892" s="106"/>
      <c r="DJQ892" s="40"/>
      <c r="DJR892" s="106"/>
      <c r="DJS892" s="40"/>
      <c r="DJT892" s="106"/>
      <c r="DJU892" s="40"/>
      <c r="DJV892" s="106"/>
      <c r="DJW892" s="40"/>
      <c r="DJX892" s="106"/>
      <c r="DJY892" s="40"/>
      <c r="DJZ892" s="106"/>
      <c r="DKA892" s="40"/>
      <c r="DKB892" s="106"/>
      <c r="DKC892" s="40"/>
      <c r="DKD892" s="106"/>
      <c r="DKE892" s="40"/>
      <c r="DKF892" s="106"/>
      <c r="DKG892" s="40"/>
      <c r="DKH892" s="106"/>
      <c r="DKI892" s="40"/>
      <c r="DKJ892" s="106"/>
      <c r="DKK892" s="40"/>
      <c r="DKL892" s="106"/>
      <c r="DKM892" s="40"/>
      <c r="DKN892" s="106"/>
      <c r="DKO892" s="40"/>
      <c r="DKP892" s="106"/>
      <c r="DKQ892" s="40"/>
      <c r="DKR892" s="106"/>
      <c r="DKS892" s="40"/>
      <c r="DKT892" s="106"/>
      <c r="DKU892" s="40"/>
      <c r="DKV892" s="106"/>
      <c r="DKW892" s="40"/>
      <c r="DKX892" s="106"/>
      <c r="DKY892" s="40"/>
      <c r="DKZ892" s="106"/>
      <c r="DLA892" s="40"/>
      <c r="DLB892" s="106"/>
      <c r="DLC892" s="40"/>
      <c r="DLD892" s="106"/>
      <c r="DLE892" s="40"/>
      <c r="DLF892" s="106"/>
      <c r="DLG892" s="40"/>
      <c r="DLH892" s="106"/>
      <c r="DLI892" s="40"/>
      <c r="DLJ892" s="106"/>
      <c r="DLK892" s="40"/>
      <c r="DLL892" s="106"/>
      <c r="DLM892" s="40"/>
      <c r="DLN892" s="106"/>
      <c r="DLO892" s="40"/>
      <c r="DLP892" s="106"/>
      <c r="DLQ892" s="40"/>
      <c r="DLR892" s="106"/>
      <c r="DLS892" s="40"/>
      <c r="DLT892" s="106"/>
      <c r="DLU892" s="40"/>
      <c r="DLV892" s="106"/>
      <c r="DLW892" s="40"/>
      <c r="DLX892" s="106"/>
      <c r="DLY892" s="40"/>
      <c r="DLZ892" s="106"/>
      <c r="DMA892" s="40"/>
      <c r="DMB892" s="106"/>
      <c r="DMC892" s="40"/>
      <c r="DMD892" s="106"/>
      <c r="DME892" s="40"/>
      <c r="DMF892" s="106"/>
      <c r="DMG892" s="40"/>
      <c r="DMH892" s="106"/>
      <c r="DMI892" s="40"/>
      <c r="DMJ892" s="106"/>
      <c r="DMK892" s="40"/>
      <c r="DML892" s="106"/>
      <c r="DMM892" s="40"/>
      <c r="DMN892" s="106"/>
      <c r="DMO892" s="40"/>
      <c r="DMP892" s="106"/>
      <c r="DMQ892" s="40"/>
      <c r="DMR892" s="106"/>
      <c r="DMS892" s="40"/>
      <c r="DMT892" s="106"/>
      <c r="DMU892" s="40"/>
      <c r="DMV892" s="106"/>
      <c r="DMW892" s="40"/>
      <c r="DMX892" s="106"/>
      <c r="DMY892" s="40"/>
      <c r="DMZ892" s="106"/>
      <c r="DNA892" s="40"/>
      <c r="DNB892" s="106"/>
      <c r="DNC892" s="40"/>
      <c r="DND892" s="106"/>
      <c r="DNE892" s="40"/>
      <c r="DNF892" s="106"/>
      <c r="DNG892" s="40"/>
      <c r="DNH892" s="106"/>
      <c r="DNI892" s="40"/>
      <c r="DNJ892" s="106"/>
      <c r="DNK892" s="40"/>
      <c r="DNL892" s="106"/>
      <c r="DNM892" s="40"/>
      <c r="DNN892" s="106"/>
      <c r="DNO892" s="40"/>
      <c r="DNP892" s="106"/>
      <c r="DNQ892" s="40"/>
      <c r="DNR892" s="106"/>
      <c r="DNS892" s="40"/>
      <c r="DNT892" s="106"/>
      <c r="DNU892" s="40"/>
      <c r="DNV892" s="106"/>
      <c r="DNW892" s="40"/>
      <c r="DNX892" s="106"/>
      <c r="DNY892" s="40"/>
      <c r="DNZ892" s="106"/>
      <c r="DOA892" s="40"/>
      <c r="DOB892" s="106"/>
      <c r="DOC892" s="40"/>
      <c r="DOD892" s="106"/>
      <c r="DOE892" s="40"/>
      <c r="DOF892" s="106"/>
      <c r="DOG892" s="40"/>
      <c r="DOH892" s="106"/>
      <c r="DOI892" s="40"/>
      <c r="DOJ892" s="106"/>
      <c r="DOK892" s="40"/>
      <c r="DOL892" s="106"/>
      <c r="DOM892" s="40"/>
      <c r="DON892" s="106"/>
      <c r="DOO892" s="40"/>
      <c r="DOP892" s="106"/>
      <c r="DOQ892" s="40"/>
      <c r="DOR892" s="106"/>
      <c r="DOS892" s="40"/>
      <c r="DOT892" s="106"/>
      <c r="DOU892" s="40"/>
      <c r="DOV892" s="106"/>
      <c r="DOW892" s="40"/>
      <c r="DOX892" s="106"/>
      <c r="DOY892" s="40"/>
      <c r="DOZ892" s="106"/>
      <c r="DPA892" s="40"/>
      <c r="DPB892" s="106"/>
      <c r="DPC892" s="40"/>
      <c r="DPD892" s="106"/>
      <c r="DPE892" s="40"/>
      <c r="DPF892" s="106"/>
      <c r="DPG892" s="40"/>
      <c r="DPH892" s="106"/>
      <c r="DPI892" s="40"/>
      <c r="DPJ892" s="106"/>
      <c r="DPK892" s="40"/>
      <c r="DPL892" s="106"/>
      <c r="DPM892" s="40"/>
      <c r="DPN892" s="106"/>
      <c r="DPO892" s="40"/>
      <c r="DPP892" s="106"/>
      <c r="DPQ892" s="40"/>
      <c r="DPR892" s="106"/>
      <c r="DPS892" s="40"/>
      <c r="DPT892" s="106"/>
      <c r="DPU892" s="40"/>
      <c r="DPV892" s="106"/>
      <c r="DPW892" s="40"/>
      <c r="DPX892" s="106"/>
      <c r="DPY892" s="40"/>
      <c r="DPZ892" s="106"/>
      <c r="DQA892" s="40"/>
      <c r="DQB892" s="106"/>
      <c r="DQC892" s="40"/>
      <c r="DQD892" s="106"/>
      <c r="DQE892" s="40"/>
      <c r="DQF892" s="106"/>
      <c r="DQG892" s="40"/>
      <c r="DQH892" s="106"/>
      <c r="DQI892" s="40"/>
      <c r="DQJ892" s="106"/>
      <c r="DQK892" s="40"/>
      <c r="DQL892" s="106"/>
      <c r="DQM892" s="40"/>
      <c r="DQN892" s="106"/>
      <c r="DQO892" s="40"/>
      <c r="DQP892" s="106"/>
      <c r="DQQ892" s="40"/>
      <c r="DQR892" s="106"/>
      <c r="DQS892" s="40"/>
      <c r="DQT892" s="106"/>
      <c r="DQU892" s="40"/>
      <c r="DQV892" s="106"/>
      <c r="DQW892" s="40"/>
      <c r="DQX892" s="106"/>
      <c r="DQY892" s="40"/>
      <c r="DQZ892" s="106"/>
      <c r="DRA892" s="40"/>
      <c r="DRB892" s="106"/>
      <c r="DRC892" s="40"/>
      <c r="DRD892" s="106"/>
      <c r="DRE892" s="40"/>
      <c r="DRF892" s="106"/>
      <c r="DRG892" s="40"/>
      <c r="DRH892" s="106"/>
      <c r="DRI892" s="40"/>
      <c r="DRJ892" s="106"/>
      <c r="DRK892" s="40"/>
      <c r="DRL892" s="106"/>
      <c r="DRM892" s="40"/>
      <c r="DRN892" s="106"/>
      <c r="DRO892" s="40"/>
      <c r="DRP892" s="106"/>
      <c r="DRQ892" s="40"/>
      <c r="DRR892" s="106"/>
      <c r="DRS892" s="40"/>
      <c r="DRT892" s="106"/>
      <c r="DRU892" s="40"/>
      <c r="DRV892" s="106"/>
      <c r="DRW892" s="40"/>
      <c r="DRX892" s="106"/>
      <c r="DRY892" s="40"/>
      <c r="DRZ892" s="106"/>
      <c r="DSA892" s="40"/>
      <c r="DSB892" s="106"/>
      <c r="DSC892" s="40"/>
      <c r="DSD892" s="106"/>
      <c r="DSE892" s="40"/>
      <c r="DSF892" s="106"/>
      <c r="DSG892" s="40"/>
      <c r="DSH892" s="106"/>
      <c r="DSI892" s="40"/>
      <c r="DSJ892" s="106"/>
      <c r="DSK892" s="40"/>
      <c r="DSL892" s="106"/>
      <c r="DSM892" s="40"/>
      <c r="DSN892" s="106"/>
      <c r="DSO892" s="40"/>
      <c r="DSP892" s="106"/>
      <c r="DSQ892" s="40"/>
      <c r="DSR892" s="106"/>
      <c r="DSS892" s="40"/>
      <c r="DST892" s="106"/>
      <c r="DSU892" s="40"/>
      <c r="DSV892" s="106"/>
      <c r="DSW892" s="40"/>
      <c r="DSX892" s="106"/>
      <c r="DSY892" s="40"/>
      <c r="DSZ892" s="106"/>
      <c r="DTA892" s="40"/>
      <c r="DTB892" s="106"/>
      <c r="DTC892" s="40"/>
      <c r="DTD892" s="106"/>
      <c r="DTE892" s="40"/>
      <c r="DTF892" s="106"/>
      <c r="DTG892" s="40"/>
      <c r="DTH892" s="106"/>
      <c r="DTI892" s="40"/>
      <c r="DTJ892" s="106"/>
      <c r="DTK892" s="40"/>
      <c r="DTL892" s="106"/>
      <c r="DTM892" s="40"/>
      <c r="DTN892" s="106"/>
      <c r="DTO892" s="40"/>
      <c r="DTP892" s="106"/>
      <c r="DTQ892" s="40"/>
      <c r="DTR892" s="106"/>
      <c r="DTS892" s="40"/>
      <c r="DTT892" s="106"/>
      <c r="DTU892" s="40"/>
      <c r="DTV892" s="106"/>
      <c r="DTW892" s="40"/>
      <c r="DTX892" s="106"/>
      <c r="DTY892" s="40"/>
      <c r="DTZ892" s="106"/>
      <c r="DUA892" s="40"/>
      <c r="DUB892" s="106"/>
      <c r="DUC892" s="40"/>
      <c r="DUD892" s="106"/>
      <c r="DUE892" s="40"/>
      <c r="DUF892" s="106"/>
      <c r="DUG892" s="40"/>
      <c r="DUH892" s="106"/>
      <c r="DUI892" s="40"/>
      <c r="DUJ892" s="106"/>
      <c r="DUK892" s="40"/>
      <c r="DUL892" s="106"/>
      <c r="DUM892" s="40"/>
      <c r="DUN892" s="106"/>
      <c r="DUO892" s="40"/>
      <c r="DUP892" s="106"/>
      <c r="DUQ892" s="40"/>
      <c r="DUR892" s="106"/>
      <c r="DUS892" s="40"/>
      <c r="DUT892" s="106"/>
      <c r="DUU892" s="40"/>
      <c r="DUV892" s="106"/>
      <c r="DUW892" s="40"/>
      <c r="DUX892" s="106"/>
      <c r="DUY892" s="40"/>
      <c r="DUZ892" s="106"/>
      <c r="DVA892" s="40"/>
      <c r="DVB892" s="106"/>
      <c r="DVC892" s="40"/>
      <c r="DVD892" s="106"/>
      <c r="DVE892" s="40"/>
      <c r="DVF892" s="106"/>
      <c r="DVG892" s="40"/>
      <c r="DVH892" s="106"/>
      <c r="DVI892" s="40"/>
      <c r="DVJ892" s="106"/>
      <c r="DVK892" s="40"/>
      <c r="DVL892" s="106"/>
      <c r="DVM892" s="40"/>
      <c r="DVN892" s="106"/>
      <c r="DVO892" s="40"/>
      <c r="DVP892" s="106"/>
      <c r="DVQ892" s="40"/>
      <c r="DVR892" s="106"/>
      <c r="DVS892" s="40"/>
      <c r="DVT892" s="106"/>
      <c r="DVU892" s="40"/>
      <c r="DVV892" s="106"/>
      <c r="DVW892" s="40"/>
      <c r="DVX892" s="106"/>
      <c r="DVY892" s="40"/>
      <c r="DVZ892" s="106"/>
      <c r="DWA892" s="40"/>
      <c r="DWB892" s="106"/>
      <c r="DWC892" s="40"/>
      <c r="DWD892" s="106"/>
      <c r="DWE892" s="40"/>
      <c r="DWF892" s="106"/>
      <c r="DWG892" s="40"/>
      <c r="DWH892" s="106"/>
      <c r="DWI892" s="40"/>
      <c r="DWJ892" s="106"/>
      <c r="DWK892" s="40"/>
      <c r="DWL892" s="106"/>
      <c r="DWM892" s="40"/>
      <c r="DWN892" s="106"/>
      <c r="DWO892" s="40"/>
      <c r="DWP892" s="106"/>
      <c r="DWQ892" s="40"/>
      <c r="DWR892" s="106"/>
      <c r="DWS892" s="40"/>
      <c r="DWT892" s="106"/>
      <c r="DWU892" s="40"/>
      <c r="DWV892" s="106"/>
      <c r="DWW892" s="40"/>
      <c r="DWX892" s="106"/>
      <c r="DWY892" s="40"/>
      <c r="DWZ892" s="106"/>
      <c r="DXA892" s="40"/>
      <c r="DXB892" s="106"/>
      <c r="DXC892" s="40"/>
      <c r="DXD892" s="106"/>
      <c r="DXE892" s="40"/>
      <c r="DXF892" s="106"/>
      <c r="DXG892" s="40"/>
      <c r="DXH892" s="106"/>
      <c r="DXI892" s="40"/>
      <c r="DXJ892" s="106"/>
      <c r="DXK892" s="40"/>
      <c r="DXL892" s="106"/>
      <c r="DXM892" s="40"/>
      <c r="DXN892" s="106"/>
      <c r="DXO892" s="40"/>
      <c r="DXP892" s="106"/>
      <c r="DXQ892" s="40"/>
      <c r="DXR892" s="106"/>
      <c r="DXS892" s="40"/>
      <c r="DXT892" s="106"/>
      <c r="DXU892" s="40"/>
      <c r="DXV892" s="106"/>
      <c r="DXW892" s="40"/>
      <c r="DXX892" s="106"/>
      <c r="DXY892" s="40"/>
      <c r="DXZ892" s="106"/>
      <c r="DYA892" s="40"/>
      <c r="DYB892" s="106"/>
      <c r="DYC892" s="40"/>
      <c r="DYD892" s="106"/>
      <c r="DYE892" s="40"/>
      <c r="DYF892" s="106"/>
      <c r="DYG892" s="40"/>
      <c r="DYH892" s="106"/>
      <c r="DYI892" s="40"/>
      <c r="DYJ892" s="106"/>
      <c r="DYK892" s="40"/>
      <c r="DYL892" s="106"/>
      <c r="DYM892" s="40"/>
      <c r="DYN892" s="106"/>
      <c r="DYO892" s="40"/>
      <c r="DYP892" s="106"/>
      <c r="DYQ892" s="40"/>
      <c r="DYR892" s="106"/>
      <c r="DYS892" s="40"/>
      <c r="DYT892" s="106"/>
      <c r="DYU892" s="40"/>
      <c r="DYV892" s="106"/>
      <c r="DYW892" s="40"/>
      <c r="DYX892" s="106"/>
      <c r="DYY892" s="40"/>
      <c r="DYZ892" s="106"/>
      <c r="DZA892" s="40"/>
      <c r="DZB892" s="106"/>
      <c r="DZC892" s="40"/>
      <c r="DZD892" s="106"/>
      <c r="DZE892" s="40"/>
      <c r="DZF892" s="106"/>
      <c r="DZG892" s="40"/>
      <c r="DZH892" s="106"/>
      <c r="DZI892" s="40"/>
      <c r="DZJ892" s="106"/>
      <c r="DZK892" s="40"/>
      <c r="DZL892" s="106"/>
      <c r="DZM892" s="40"/>
      <c r="DZN892" s="106"/>
      <c r="DZO892" s="40"/>
      <c r="DZP892" s="106"/>
      <c r="DZQ892" s="40"/>
      <c r="DZR892" s="106"/>
      <c r="DZS892" s="40"/>
      <c r="DZT892" s="106"/>
      <c r="DZU892" s="40"/>
      <c r="DZV892" s="106"/>
      <c r="DZW892" s="40"/>
      <c r="DZX892" s="106"/>
      <c r="DZY892" s="40"/>
      <c r="DZZ892" s="106"/>
      <c r="EAA892" s="40"/>
      <c r="EAB892" s="106"/>
      <c r="EAC892" s="40"/>
      <c r="EAD892" s="106"/>
      <c r="EAE892" s="40"/>
      <c r="EAF892" s="106"/>
      <c r="EAG892" s="40"/>
      <c r="EAH892" s="106"/>
      <c r="EAI892" s="40"/>
      <c r="EAJ892" s="106"/>
      <c r="EAK892" s="40"/>
      <c r="EAL892" s="106"/>
      <c r="EAM892" s="40"/>
      <c r="EAN892" s="106"/>
      <c r="EAO892" s="40"/>
      <c r="EAP892" s="106"/>
      <c r="EAQ892" s="40"/>
      <c r="EAR892" s="106"/>
      <c r="EAS892" s="40"/>
      <c r="EAT892" s="106"/>
      <c r="EAU892" s="40"/>
      <c r="EAV892" s="106"/>
      <c r="EAW892" s="40"/>
      <c r="EAX892" s="106"/>
      <c r="EAY892" s="40"/>
      <c r="EAZ892" s="106"/>
      <c r="EBA892" s="40"/>
      <c r="EBB892" s="106"/>
      <c r="EBC892" s="40"/>
      <c r="EBD892" s="106"/>
      <c r="EBE892" s="40"/>
      <c r="EBF892" s="106"/>
      <c r="EBG892" s="40"/>
      <c r="EBH892" s="106"/>
      <c r="EBI892" s="40"/>
      <c r="EBJ892" s="106"/>
      <c r="EBK892" s="40"/>
      <c r="EBL892" s="106"/>
      <c r="EBM892" s="40"/>
      <c r="EBN892" s="106"/>
      <c r="EBO892" s="40"/>
      <c r="EBP892" s="106"/>
      <c r="EBQ892" s="40"/>
      <c r="EBR892" s="106"/>
      <c r="EBS892" s="40"/>
      <c r="EBT892" s="106"/>
      <c r="EBU892" s="40"/>
      <c r="EBV892" s="106"/>
      <c r="EBW892" s="40"/>
      <c r="EBX892" s="106"/>
      <c r="EBY892" s="40"/>
      <c r="EBZ892" s="106"/>
      <c r="ECA892" s="40"/>
      <c r="ECB892" s="106"/>
      <c r="ECC892" s="40"/>
      <c r="ECD892" s="106"/>
      <c r="ECE892" s="40"/>
      <c r="ECF892" s="106"/>
      <c r="ECG892" s="40"/>
      <c r="ECH892" s="106"/>
      <c r="ECI892" s="40"/>
      <c r="ECJ892" s="106"/>
      <c r="ECK892" s="40"/>
      <c r="ECL892" s="106"/>
      <c r="ECM892" s="40"/>
      <c r="ECN892" s="106"/>
      <c r="ECO892" s="40"/>
      <c r="ECP892" s="106"/>
      <c r="ECQ892" s="40"/>
      <c r="ECR892" s="106"/>
      <c r="ECS892" s="40"/>
      <c r="ECT892" s="106"/>
      <c r="ECU892" s="40"/>
      <c r="ECV892" s="106"/>
      <c r="ECW892" s="40"/>
      <c r="ECX892" s="106"/>
      <c r="ECY892" s="40"/>
      <c r="ECZ892" s="106"/>
      <c r="EDA892" s="40"/>
      <c r="EDB892" s="106"/>
      <c r="EDC892" s="40"/>
      <c r="EDD892" s="106"/>
      <c r="EDE892" s="40"/>
      <c r="EDF892" s="106"/>
      <c r="EDG892" s="40"/>
      <c r="EDH892" s="106"/>
      <c r="EDI892" s="40"/>
      <c r="EDJ892" s="106"/>
      <c r="EDK892" s="40"/>
      <c r="EDL892" s="106"/>
      <c r="EDM892" s="40"/>
      <c r="EDN892" s="106"/>
      <c r="EDO892" s="40"/>
      <c r="EDP892" s="106"/>
      <c r="EDQ892" s="40"/>
      <c r="EDR892" s="106"/>
      <c r="EDS892" s="40"/>
      <c r="EDT892" s="106"/>
      <c r="EDU892" s="40"/>
      <c r="EDV892" s="106"/>
      <c r="EDW892" s="40"/>
      <c r="EDX892" s="106"/>
      <c r="EDY892" s="40"/>
      <c r="EDZ892" s="106"/>
      <c r="EEA892" s="40"/>
      <c r="EEB892" s="106"/>
      <c r="EEC892" s="40"/>
      <c r="EED892" s="106"/>
      <c r="EEE892" s="40"/>
      <c r="EEF892" s="106"/>
      <c r="EEG892" s="40"/>
      <c r="EEH892" s="106"/>
      <c r="EEI892" s="40"/>
      <c r="EEJ892" s="106"/>
      <c r="EEK892" s="40"/>
      <c r="EEL892" s="106"/>
      <c r="EEM892" s="40"/>
      <c r="EEN892" s="106"/>
      <c r="EEO892" s="40"/>
      <c r="EEP892" s="106"/>
      <c r="EEQ892" s="40"/>
      <c r="EER892" s="106"/>
      <c r="EES892" s="40"/>
      <c r="EET892" s="106"/>
      <c r="EEU892" s="40"/>
      <c r="EEV892" s="106"/>
      <c r="EEW892" s="40"/>
      <c r="EEX892" s="106"/>
      <c r="EEY892" s="40"/>
      <c r="EEZ892" s="106"/>
      <c r="EFA892" s="40"/>
      <c r="EFB892" s="106"/>
      <c r="EFC892" s="40"/>
      <c r="EFD892" s="106"/>
      <c r="EFE892" s="40"/>
      <c r="EFF892" s="106"/>
      <c r="EFG892" s="40"/>
      <c r="EFH892" s="106"/>
      <c r="EFI892" s="40"/>
      <c r="EFJ892" s="106"/>
      <c r="EFK892" s="40"/>
      <c r="EFL892" s="106"/>
      <c r="EFM892" s="40"/>
      <c r="EFN892" s="106"/>
      <c r="EFO892" s="40"/>
      <c r="EFP892" s="106"/>
      <c r="EFQ892" s="40"/>
      <c r="EFR892" s="106"/>
      <c r="EFS892" s="40"/>
      <c r="EFT892" s="106"/>
      <c r="EFU892" s="40"/>
      <c r="EFV892" s="106"/>
      <c r="EFW892" s="40"/>
      <c r="EFX892" s="106"/>
      <c r="EFY892" s="40"/>
      <c r="EFZ892" s="106"/>
      <c r="EGA892" s="40"/>
      <c r="EGB892" s="106"/>
      <c r="EGC892" s="40"/>
      <c r="EGD892" s="106"/>
      <c r="EGE892" s="40"/>
      <c r="EGF892" s="106"/>
      <c r="EGG892" s="40"/>
      <c r="EGH892" s="106"/>
      <c r="EGI892" s="40"/>
      <c r="EGJ892" s="106"/>
      <c r="EGK892" s="40"/>
      <c r="EGL892" s="106"/>
      <c r="EGM892" s="40"/>
      <c r="EGN892" s="106"/>
      <c r="EGO892" s="40"/>
      <c r="EGP892" s="106"/>
      <c r="EGQ892" s="40"/>
      <c r="EGR892" s="106"/>
      <c r="EGS892" s="40"/>
      <c r="EGT892" s="106"/>
      <c r="EGU892" s="40"/>
      <c r="EGV892" s="106"/>
      <c r="EGW892" s="40"/>
      <c r="EGX892" s="106"/>
      <c r="EGY892" s="40"/>
      <c r="EGZ892" s="106"/>
      <c r="EHA892" s="40"/>
      <c r="EHB892" s="106"/>
      <c r="EHC892" s="40"/>
      <c r="EHD892" s="106"/>
      <c r="EHE892" s="40"/>
      <c r="EHF892" s="106"/>
      <c r="EHG892" s="40"/>
      <c r="EHH892" s="106"/>
      <c r="EHI892" s="40"/>
      <c r="EHJ892" s="106"/>
      <c r="EHK892" s="40"/>
      <c r="EHL892" s="106"/>
      <c r="EHM892" s="40"/>
      <c r="EHN892" s="106"/>
      <c r="EHO892" s="40"/>
      <c r="EHP892" s="106"/>
      <c r="EHQ892" s="40"/>
      <c r="EHR892" s="106"/>
      <c r="EHS892" s="40"/>
      <c r="EHT892" s="106"/>
      <c r="EHU892" s="40"/>
      <c r="EHV892" s="106"/>
      <c r="EHW892" s="40"/>
      <c r="EHX892" s="106"/>
      <c r="EHY892" s="40"/>
      <c r="EHZ892" s="106"/>
      <c r="EIA892" s="40"/>
      <c r="EIB892" s="106"/>
      <c r="EIC892" s="40"/>
      <c r="EID892" s="106"/>
      <c r="EIE892" s="40"/>
      <c r="EIF892" s="106"/>
      <c r="EIG892" s="40"/>
      <c r="EIH892" s="106"/>
      <c r="EII892" s="40"/>
      <c r="EIJ892" s="106"/>
      <c r="EIK892" s="40"/>
      <c r="EIL892" s="106"/>
      <c r="EIM892" s="40"/>
      <c r="EIN892" s="106"/>
      <c r="EIO892" s="40"/>
      <c r="EIP892" s="106"/>
      <c r="EIQ892" s="40"/>
      <c r="EIR892" s="106"/>
      <c r="EIS892" s="40"/>
      <c r="EIT892" s="106"/>
      <c r="EIU892" s="40"/>
      <c r="EIV892" s="106"/>
      <c r="EIW892" s="40"/>
      <c r="EIX892" s="106"/>
      <c r="EIY892" s="40"/>
      <c r="EIZ892" s="106"/>
      <c r="EJA892" s="40"/>
      <c r="EJB892" s="106"/>
      <c r="EJC892" s="40"/>
      <c r="EJD892" s="106"/>
      <c r="EJE892" s="40"/>
      <c r="EJF892" s="106"/>
      <c r="EJG892" s="40"/>
      <c r="EJH892" s="106"/>
      <c r="EJI892" s="40"/>
      <c r="EJJ892" s="106"/>
      <c r="EJK892" s="40"/>
      <c r="EJL892" s="106"/>
      <c r="EJM892" s="40"/>
      <c r="EJN892" s="106"/>
      <c r="EJO892" s="40"/>
      <c r="EJP892" s="106"/>
      <c r="EJQ892" s="40"/>
      <c r="EJR892" s="106"/>
      <c r="EJS892" s="40"/>
      <c r="EJT892" s="106"/>
      <c r="EJU892" s="40"/>
      <c r="EJV892" s="106"/>
      <c r="EJW892" s="40"/>
      <c r="EJX892" s="106"/>
      <c r="EJY892" s="40"/>
      <c r="EJZ892" s="106"/>
      <c r="EKA892" s="40"/>
      <c r="EKB892" s="106"/>
      <c r="EKC892" s="40"/>
      <c r="EKD892" s="106"/>
      <c r="EKE892" s="40"/>
      <c r="EKF892" s="106"/>
      <c r="EKG892" s="40"/>
      <c r="EKH892" s="106"/>
      <c r="EKI892" s="40"/>
      <c r="EKJ892" s="106"/>
      <c r="EKK892" s="40"/>
      <c r="EKL892" s="106"/>
      <c r="EKM892" s="40"/>
      <c r="EKN892" s="106"/>
      <c r="EKO892" s="40"/>
      <c r="EKP892" s="106"/>
      <c r="EKQ892" s="40"/>
      <c r="EKR892" s="106"/>
      <c r="EKS892" s="40"/>
      <c r="EKT892" s="106"/>
      <c r="EKU892" s="40"/>
      <c r="EKV892" s="106"/>
      <c r="EKW892" s="40"/>
      <c r="EKX892" s="106"/>
      <c r="EKY892" s="40"/>
      <c r="EKZ892" s="106"/>
      <c r="ELA892" s="40"/>
      <c r="ELB892" s="106"/>
      <c r="ELC892" s="40"/>
      <c r="ELD892" s="106"/>
      <c r="ELE892" s="40"/>
      <c r="ELF892" s="106"/>
      <c r="ELG892" s="40"/>
      <c r="ELH892" s="106"/>
      <c r="ELI892" s="40"/>
      <c r="ELJ892" s="106"/>
      <c r="ELK892" s="40"/>
      <c r="ELL892" s="106"/>
      <c r="ELM892" s="40"/>
      <c r="ELN892" s="106"/>
      <c r="ELO892" s="40"/>
      <c r="ELP892" s="106"/>
      <c r="ELQ892" s="40"/>
      <c r="ELR892" s="106"/>
      <c r="ELS892" s="40"/>
      <c r="ELT892" s="106"/>
      <c r="ELU892" s="40"/>
      <c r="ELV892" s="106"/>
      <c r="ELW892" s="40"/>
      <c r="ELX892" s="106"/>
      <c r="ELY892" s="40"/>
      <c r="ELZ892" s="106"/>
      <c r="EMA892" s="40"/>
      <c r="EMB892" s="106"/>
      <c r="EMC892" s="40"/>
      <c r="EMD892" s="106"/>
      <c r="EME892" s="40"/>
      <c r="EMF892" s="106"/>
      <c r="EMG892" s="40"/>
      <c r="EMH892" s="106"/>
      <c r="EMI892" s="40"/>
      <c r="EMJ892" s="106"/>
      <c r="EMK892" s="40"/>
      <c r="EML892" s="106"/>
      <c r="EMM892" s="40"/>
      <c r="EMN892" s="106"/>
      <c r="EMO892" s="40"/>
      <c r="EMP892" s="106"/>
      <c r="EMQ892" s="40"/>
      <c r="EMR892" s="106"/>
      <c r="EMS892" s="40"/>
      <c r="EMT892" s="106"/>
      <c r="EMU892" s="40"/>
      <c r="EMV892" s="106"/>
      <c r="EMW892" s="40"/>
      <c r="EMX892" s="106"/>
      <c r="EMY892" s="40"/>
      <c r="EMZ892" s="106"/>
      <c r="ENA892" s="40"/>
      <c r="ENB892" s="106"/>
      <c r="ENC892" s="40"/>
      <c r="END892" s="106"/>
      <c r="ENE892" s="40"/>
      <c r="ENF892" s="106"/>
      <c r="ENG892" s="40"/>
      <c r="ENH892" s="106"/>
      <c r="ENI892" s="40"/>
      <c r="ENJ892" s="106"/>
      <c r="ENK892" s="40"/>
      <c r="ENL892" s="106"/>
      <c r="ENM892" s="40"/>
      <c r="ENN892" s="106"/>
      <c r="ENO892" s="40"/>
      <c r="ENP892" s="106"/>
      <c r="ENQ892" s="40"/>
      <c r="ENR892" s="106"/>
      <c r="ENS892" s="40"/>
      <c r="ENT892" s="106"/>
      <c r="ENU892" s="40"/>
      <c r="ENV892" s="106"/>
      <c r="ENW892" s="40"/>
      <c r="ENX892" s="106"/>
      <c r="ENY892" s="40"/>
      <c r="ENZ892" s="106"/>
      <c r="EOA892" s="40"/>
      <c r="EOB892" s="106"/>
      <c r="EOC892" s="40"/>
      <c r="EOD892" s="106"/>
      <c r="EOE892" s="40"/>
      <c r="EOF892" s="106"/>
      <c r="EOG892" s="40"/>
      <c r="EOH892" s="106"/>
      <c r="EOI892" s="40"/>
      <c r="EOJ892" s="106"/>
      <c r="EOK892" s="40"/>
      <c r="EOL892" s="106"/>
      <c r="EOM892" s="40"/>
      <c r="EON892" s="106"/>
      <c r="EOO892" s="40"/>
      <c r="EOP892" s="106"/>
      <c r="EOQ892" s="40"/>
      <c r="EOR892" s="106"/>
      <c r="EOS892" s="40"/>
      <c r="EOT892" s="106"/>
      <c r="EOU892" s="40"/>
      <c r="EOV892" s="106"/>
      <c r="EOW892" s="40"/>
      <c r="EOX892" s="106"/>
      <c r="EOY892" s="40"/>
      <c r="EOZ892" s="106"/>
      <c r="EPA892" s="40"/>
      <c r="EPB892" s="106"/>
      <c r="EPC892" s="40"/>
      <c r="EPD892" s="106"/>
      <c r="EPE892" s="40"/>
      <c r="EPF892" s="106"/>
      <c r="EPG892" s="40"/>
      <c r="EPH892" s="106"/>
      <c r="EPI892" s="40"/>
      <c r="EPJ892" s="106"/>
      <c r="EPK892" s="40"/>
      <c r="EPL892" s="106"/>
      <c r="EPM892" s="40"/>
      <c r="EPN892" s="106"/>
      <c r="EPO892" s="40"/>
      <c r="EPP892" s="106"/>
      <c r="EPQ892" s="40"/>
      <c r="EPR892" s="106"/>
      <c r="EPS892" s="40"/>
      <c r="EPT892" s="106"/>
      <c r="EPU892" s="40"/>
      <c r="EPV892" s="106"/>
      <c r="EPW892" s="40"/>
      <c r="EPX892" s="106"/>
      <c r="EPY892" s="40"/>
      <c r="EPZ892" s="106"/>
      <c r="EQA892" s="40"/>
      <c r="EQB892" s="106"/>
      <c r="EQC892" s="40"/>
      <c r="EQD892" s="106"/>
      <c r="EQE892" s="40"/>
      <c r="EQF892" s="106"/>
      <c r="EQG892" s="40"/>
      <c r="EQH892" s="106"/>
      <c r="EQI892" s="40"/>
      <c r="EQJ892" s="106"/>
      <c r="EQK892" s="40"/>
      <c r="EQL892" s="106"/>
      <c r="EQM892" s="40"/>
      <c r="EQN892" s="106"/>
      <c r="EQO892" s="40"/>
      <c r="EQP892" s="106"/>
      <c r="EQQ892" s="40"/>
      <c r="EQR892" s="106"/>
      <c r="EQS892" s="40"/>
      <c r="EQT892" s="106"/>
      <c r="EQU892" s="40"/>
      <c r="EQV892" s="106"/>
      <c r="EQW892" s="40"/>
      <c r="EQX892" s="106"/>
      <c r="EQY892" s="40"/>
      <c r="EQZ892" s="106"/>
      <c r="ERA892" s="40"/>
      <c r="ERB892" s="106"/>
      <c r="ERC892" s="40"/>
      <c r="ERD892" s="106"/>
      <c r="ERE892" s="40"/>
      <c r="ERF892" s="106"/>
      <c r="ERG892" s="40"/>
      <c r="ERH892" s="106"/>
      <c r="ERI892" s="40"/>
      <c r="ERJ892" s="106"/>
      <c r="ERK892" s="40"/>
      <c r="ERL892" s="106"/>
      <c r="ERM892" s="40"/>
      <c r="ERN892" s="106"/>
      <c r="ERO892" s="40"/>
      <c r="ERP892" s="106"/>
      <c r="ERQ892" s="40"/>
      <c r="ERR892" s="106"/>
      <c r="ERS892" s="40"/>
      <c r="ERT892" s="106"/>
      <c r="ERU892" s="40"/>
      <c r="ERV892" s="106"/>
      <c r="ERW892" s="40"/>
      <c r="ERX892" s="106"/>
      <c r="ERY892" s="40"/>
      <c r="ERZ892" s="106"/>
      <c r="ESA892" s="40"/>
      <c r="ESB892" s="106"/>
      <c r="ESC892" s="40"/>
      <c r="ESD892" s="106"/>
      <c r="ESE892" s="40"/>
      <c r="ESF892" s="106"/>
      <c r="ESG892" s="40"/>
      <c r="ESH892" s="106"/>
      <c r="ESI892" s="40"/>
      <c r="ESJ892" s="106"/>
      <c r="ESK892" s="40"/>
      <c r="ESL892" s="106"/>
      <c r="ESM892" s="40"/>
      <c r="ESN892" s="106"/>
      <c r="ESO892" s="40"/>
      <c r="ESP892" s="106"/>
      <c r="ESQ892" s="40"/>
      <c r="ESR892" s="106"/>
      <c r="ESS892" s="40"/>
      <c r="EST892" s="106"/>
      <c r="ESU892" s="40"/>
      <c r="ESV892" s="106"/>
      <c r="ESW892" s="40"/>
      <c r="ESX892" s="106"/>
      <c r="ESY892" s="40"/>
      <c r="ESZ892" s="106"/>
      <c r="ETA892" s="40"/>
      <c r="ETB892" s="106"/>
      <c r="ETC892" s="40"/>
      <c r="ETD892" s="106"/>
      <c r="ETE892" s="40"/>
      <c r="ETF892" s="106"/>
      <c r="ETG892" s="40"/>
      <c r="ETH892" s="106"/>
      <c r="ETI892" s="40"/>
      <c r="ETJ892" s="106"/>
      <c r="ETK892" s="40"/>
      <c r="ETL892" s="106"/>
      <c r="ETM892" s="40"/>
      <c r="ETN892" s="106"/>
      <c r="ETO892" s="40"/>
      <c r="ETP892" s="106"/>
      <c r="ETQ892" s="40"/>
      <c r="ETR892" s="106"/>
      <c r="ETS892" s="40"/>
      <c r="ETT892" s="106"/>
      <c r="ETU892" s="40"/>
      <c r="ETV892" s="106"/>
      <c r="ETW892" s="40"/>
      <c r="ETX892" s="106"/>
      <c r="ETY892" s="40"/>
      <c r="ETZ892" s="106"/>
      <c r="EUA892" s="40"/>
      <c r="EUB892" s="106"/>
      <c r="EUC892" s="40"/>
      <c r="EUD892" s="106"/>
      <c r="EUE892" s="40"/>
      <c r="EUF892" s="106"/>
      <c r="EUG892" s="40"/>
      <c r="EUH892" s="106"/>
      <c r="EUI892" s="40"/>
      <c r="EUJ892" s="106"/>
      <c r="EUK892" s="40"/>
      <c r="EUL892" s="106"/>
      <c r="EUM892" s="40"/>
      <c r="EUN892" s="106"/>
      <c r="EUO892" s="40"/>
      <c r="EUP892" s="106"/>
      <c r="EUQ892" s="40"/>
      <c r="EUR892" s="106"/>
      <c r="EUS892" s="40"/>
      <c r="EUT892" s="106"/>
      <c r="EUU892" s="40"/>
      <c r="EUV892" s="106"/>
      <c r="EUW892" s="40"/>
      <c r="EUX892" s="106"/>
      <c r="EUY892" s="40"/>
      <c r="EUZ892" s="106"/>
      <c r="EVA892" s="40"/>
      <c r="EVB892" s="106"/>
      <c r="EVC892" s="40"/>
      <c r="EVD892" s="106"/>
      <c r="EVE892" s="40"/>
      <c r="EVF892" s="106"/>
      <c r="EVG892" s="40"/>
      <c r="EVH892" s="106"/>
      <c r="EVI892" s="40"/>
      <c r="EVJ892" s="106"/>
      <c r="EVK892" s="40"/>
      <c r="EVL892" s="106"/>
      <c r="EVM892" s="40"/>
      <c r="EVN892" s="106"/>
      <c r="EVO892" s="40"/>
      <c r="EVP892" s="106"/>
      <c r="EVQ892" s="40"/>
      <c r="EVR892" s="106"/>
      <c r="EVS892" s="40"/>
      <c r="EVT892" s="106"/>
      <c r="EVU892" s="40"/>
      <c r="EVV892" s="106"/>
      <c r="EVW892" s="40"/>
      <c r="EVX892" s="106"/>
      <c r="EVY892" s="40"/>
      <c r="EVZ892" s="106"/>
      <c r="EWA892" s="40"/>
      <c r="EWB892" s="106"/>
      <c r="EWC892" s="40"/>
      <c r="EWD892" s="106"/>
      <c r="EWE892" s="40"/>
      <c r="EWF892" s="106"/>
      <c r="EWG892" s="40"/>
      <c r="EWH892" s="106"/>
      <c r="EWI892" s="40"/>
      <c r="EWJ892" s="106"/>
      <c r="EWK892" s="40"/>
      <c r="EWL892" s="106"/>
      <c r="EWM892" s="40"/>
      <c r="EWN892" s="106"/>
      <c r="EWO892" s="40"/>
      <c r="EWP892" s="106"/>
      <c r="EWQ892" s="40"/>
      <c r="EWR892" s="106"/>
      <c r="EWS892" s="40"/>
      <c r="EWT892" s="106"/>
      <c r="EWU892" s="40"/>
      <c r="EWV892" s="106"/>
      <c r="EWW892" s="40"/>
      <c r="EWX892" s="106"/>
      <c r="EWY892" s="40"/>
      <c r="EWZ892" s="106"/>
      <c r="EXA892" s="40"/>
      <c r="EXB892" s="106"/>
      <c r="EXC892" s="40"/>
      <c r="EXD892" s="106"/>
      <c r="EXE892" s="40"/>
      <c r="EXF892" s="106"/>
      <c r="EXG892" s="40"/>
      <c r="EXH892" s="106"/>
      <c r="EXI892" s="40"/>
      <c r="EXJ892" s="106"/>
      <c r="EXK892" s="40"/>
      <c r="EXL892" s="106"/>
      <c r="EXM892" s="40"/>
      <c r="EXN892" s="106"/>
      <c r="EXO892" s="40"/>
      <c r="EXP892" s="106"/>
      <c r="EXQ892" s="40"/>
      <c r="EXR892" s="106"/>
      <c r="EXS892" s="40"/>
      <c r="EXT892" s="106"/>
      <c r="EXU892" s="40"/>
      <c r="EXV892" s="106"/>
      <c r="EXW892" s="40"/>
      <c r="EXX892" s="106"/>
      <c r="EXY892" s="40"/>
      <c r="EXZ892" s="106"/>
      <c r="EYA892" s="40"/>
      <c r="EYB892" s="106"/>
      <c r="EYC892" s="40"/>
      <c r="EYD892" s="106"/>
      <c r="EYE892" s="40"/>
      <c r="EYF892" s="106"/>
      <c r="EYG892" s="40"/>
      <c r="EYH892" s="106"/>
      <c r="EYI892" s="40"/>
      <c r="EYJ892" s="106"/>
      <c r="EYK892" s="40"/>
      <c r="EYL892" s="106"/>
      <c r="EYM892" s="40"/>
      <c r="EYN892" s="106"/>
      <c r="EYO892" s="40"/>
      <c r="EYP892" s="106"/>
      <c r="EYQ892" s="40"/>
      <c r="EYR892" s="106"/>
      <c r="EYS892" s="40"/>
      <c r="EYT892" s="106"/>
      <c r="EYU892" s="40"/>
      <c r="EYV892" s="106"/>
      <c r="EYW892" s="40"/>
      <c r="EYX892" s="106"/>
      <c r="EYY892" s="40"/>
      <c r="EYZ892" s="106"/>
      <c r="EZA892" s="40"/>
      <c r="EZB892" s="106"/>
      <c r="EZC892" s="40"/>
      <c r="EZD892" s="106"/>
      <c r="EZE892" s="40"/>
      <c r="EZF892" s="106"/>
      <c r="EZG892" s="40"/>
      <c r="EZH892" s="106"/>
      <c r="EZI892" s="40"/>
      <c r="EZJ892" s="106"/>
      <c r="EZK892" s="40"/>
      <c r="EZL892" s="106"/>
      <c r="EZM892" s="40"/>
      <c r="EZN892" s="106"/>
      <c r="EZO892" s="40"/>
      <c r="EZP892" s="106"/>
      <c r="EZQ892" s="40"/>
      <c r="EZR892" s="106"/>
      <c r="EZS892" s="40"/>
      <c r="EZT892" s="106"/>
      <c r="EZU892" s="40"/>
      <c r="EZV892" s="106"/>
      <c r="EZW892" s="40"/>
      <c r="EZX892" s="106"/>
      <c r="EZY892" s="40"/>
      <c r="EZZ892" s="106"/>
      <c r="FAA892" s="40"/>
      <c r="FAB892" s="106"/>
      <c r="FAC892" s="40"/>
      <c r="FAD892" s="106"/>
      <c r="FAE892" s="40"/>
      <c r="FAF892" s="106"/>
      <c r="FAG892" s="40"/>
      <c r="FAH892" s="106"/>
      <c r="FAI892" s="40"/>
      <c r="FAJ892" s="106"/>
      <c r="FAK892" s="40"/>
      <c r="FAL892" s="106"/>
      <c r="FAM892" s="40"/>
      <c r="FAN892" s="106"/>
      <c r="FAO892" s="40"/>
      <c r="FAP892" s="106"/>
      <c r="FAQ892" s="40"/>
      <c r="FAR892" s="106"/>
      <c r="FAS892" s="40"/>
      <c r="FAT892" s="106"/>
      <c r="FAU892" s="40"/>
      <c r="FAV892" s="106"/>
      <c r="FAW892" s="40"/>
      <c r="FAX892" s="106"/>
      <c r="FAY892" s="40"/>
      <c r="FAZ892" s="106"/>
      <c r="FBA892" s="40"/>
      <c r="FBB892" s="106"/>
      <c r="FBC892" s="40"/>
      <c r="FBD892" s="106"/>
      <c r="FBE892" s="40"/>
      <c r="FBF892" s="106"/>
      <c r="FBG892" s="40"/>
      <c r="FBH892" s="106"/>
      <c r="FBI892" s="40"/>
      <c r="FBJ892" s="106"/>
      <c r="FBK892" s="40"/>
      <c r="FBL892" s="106"/>
      <c r="FBM892" s="40"/>
      <c r="FBN892" s="106"/>
      <c r="FBO892" s="40"/>
      <c r="FBP892" s="106"/>
      <c r="FBQ892" s="40"/>
      <c r="FBR892" s="106"/>
      <c r="FBS892" s="40"/>
      <c r="FBT892" s="106"/>
      <c r="FBU892" s="40"/>
      <c r="FBV892" s="106"/>
      <c r="FBW892" s="40"/>
      <c r="FBX892" s="106"/>
      <c r="FBY892" s="40"/>
      <c r="FBZ892" s="106"/>
      <c r="FCA892" s="40"/>
      <c r="FCB892" s="106"/>
      <c r="FCC892" s="40"/>
      <c r="FCD892" s="106"/>
      <c r="FCE892" s="40"/>
      <c r="FCF892" s="106"/>
      <c r="FCG892" s="40"/>
      <c r="FCH892" s="106"/>
      <c r="FCI892" s="40"/>
      <c r="FCJ892" s="106"/>
      <c r="FCK892" s="40"/>
      <c r="FCL892" s="106"/>
      <c r="FCM892" s="40"/>
      <c r="FCN892" s="106"/>
      <c r="FCO892" s="40"/>
      <c r="FCP892" s="106"/>
      <c r="FCQ892" s="40"/>
      <c r="FCR892" s="106"/>
      <c r="FCS892" s="40"/>
      <c r="FCT892" s="106"/>
      <c r="FCU892" s="40"/>
      <c r="FCV892" s="106"/>
      <c r="FCW892" s="40"/>
      <c r="FCX892" s="106"/>
      <c r="FCY892" s="40"/>
      <c r="FCZ892" s="106"/>
      <c r="FDA892" s="40"/>
      <c r="FDB892" s="106"/>
      <c r="FDC892" s="40"/>
      <c r="FDD892" s="106"/>
      <c r="FDE892" s="40"/>
      <c r="FDF892" s="106"/>
      <c r="FDG892" s="40"/>
      <c r="FDH892" s="106"/>
      <c r="FDI892" s="40"/>
      <c r="FDJ892" s="106"/>
      <c r="FDK892" s="40"/>
      <c r="FDL892" s="106"/>
      <c r="FDM892" s="40"/>
      <c r="FDN892" s="106"/>
      <c r="FDO892" s="40"/>
      <c r="FDP892" s="106"/>
      <c r="FDQ892" s="40"/>
      <c r="FDR892" s="106"/>
      <c r="FDS892" s="40"/>
      <c r="FDT892" s="106"/>
      <c r="FDU892" s="40"/>
      <c r="FDV892" s="106"/>
      <c r="FDW892" s="40"/>
      <c r="FDX892" s="106"/>
      <c r="FDY892" s="40"/>
      <c r="FDZ892" s="106"/>
      <c r="FEA892" s="40"/>
      <c r="FEB892" s="106"/>
      <c r="FEC892" s="40"/>
      <c r="FED892" s="106"/>
      <c r="FEE892" s="40"/>
      <c r="FEF892" s="106"/>
      <c r="FEG892" s="40"/>
      <c r="FEH892" s="106"/>
      <c r="FEI892" s="40"/>
      <c r="FEJ892" s="106"/>
      <c r="FEK892" s="40"/>
      <c r="FEL892" s="106"/>
      <c r="FEM892" s="40"/>
      <c r="FEN892" s="106"/>
      <c r="FEO892" s="40"/>
      <c r="FEP892" s="106"/>
      <c r="FEQ892" s="40"/>
      <c r="FER892" s="106"/>
      <c r="FES892" s="40"/>
      <c r="FET892" s="106"/>
      <c r="FEU892" s="40"/>
      <c r="FEV892" s="106"/>
      <c r="FEW892" s="40"/>
      <c r="FEX892" s="106"/>
      <c r="FEY892" s="40"/>
      <c r="FEZ892" s="106"/>
      <c r="FFA892" s="40"/>
      <c r="FFB892" s="106"/>
      <c r="FFC892" s="40"/>
      <c r="FFD892" s="106"/>
      <c r="FFE892" s="40"/>
      <c r="FFF892" s="106"/>
      <c r="FFG892" s="40"/>
      <c r="FFH892" s="106"/>
      <c r="FFI892" s="40"/>
      <c r="FFJ892" s="106"/>
      <c r="FFK892" s="40"/>
      <c r="FFL892" s="106"/>
      <c r="FFM892" s="40"/>
      <c r="FFN892" s="106"/>
      <c r="FFO892" s="40"/>
      <c r="FFP892" s="106"/>
      <c r="FFQ892" s="40"/>
      <c r="FFR892" s="106"/>
      <c r="FFS892" s="40"/>
      <c r="FFT892" s="106"/>
      <c r="FFU892" s="40"/>
      <c r="FFV892" s="106"/>
      <c r="FFW892" s="40"/>
      <c r="FFX892" s="106"/>
      <c r="FFY892" s="40"/>
      <c r="FFZ892" s="106"/>
      <c r="FGA892" s="40"/>
      <c r="FGB892" s="106"/>
      <c r="FGC892" s="40"/>
      <c r="FGD892" s="106"/>
      <c r="FGE892" s="40"/>
      <c r="FGF892" s="106"/>
      <c r="FGG892" s="40"/>
      <c r="FGH892" s="106"/>
      <c r="FGI892" s="40"/>
      <c r="FGJ892" s="106"/>
      <c r="FGK892" s="40"/>
      <c r="FGL892" s="106"/>
      <c r="FGM892" s="40"/>
      <c r="FGN892" s="106"/>
      <c r="FGO892" s="40"/>
      <c r="FGP892" s="106"/>
      <c r="FGQ892" s="40"/>
      <c r="FGR892" s="106"/>
      <c r="FGS892" s="40"/>
      <c r="FGT892" s="106"/>
      <c r="FGU892" s="40"/>
      <c r="FGV892" s="106"/>
      <c r="FGW892" s="40"/>
      <c r="FGX892" s="106"/>
      <c r="FGY892" s="40"/>
      <c r="FGZ892" s="106"/>
      <c r="FHA892" s="40"/>
      <c r="FHB892" s="106"/>
      <c r="FHC892" s="40"/>
      <c r="FHD892" s="106"/>
      <c r="FHE892" s="40"/>
      <c r="FHF892" s="106"/>
      <c r="FHG892" s="40"/>
      <c r="FHH892" s="106"/>
      <c r="FHI892" s="40"/>
      <c r="FHJ892" s="106"/>
      <c r="FHK892" s="40"/>
      <c r="FHL892" s="106"/>
      <c r="FHM892" s="40"/>
      <c r="FHN892" s="106"/>
      <c r="FHO892" s="40"/>
      <c r="FHP892" s="106"/>
      <c r="FHQ892" s="40"/>
      <c r="FHR892" s="106"/>
      <c r="FHS892" s="40"/>
      <c r="FHT892" s="106"/>
      <c r="FHU892" s="40"/>
      <c r="FHV892" s="106"/>
      <c r="FHW892" s="40"/>
      <c r="FHX892" s="106"/>
      <c r="FHY892" s="40"/>
      <c r="FHZ892" s="106"/>
      <c r="FIA892" s="40"/>
      <c r="FIB892" s="106"/>
      <c r="FIC892" s="40"/>
      <c r="FID892" s="106"/>
      <c r="FIE892" s="40"/>
      <c r="FIF892" s="106"/>
      <c r="FIG892" s="40"/>
      <c r="FIH892" s="106"/>
      <c r="FII892" s="40"/>
      <c r="FIJ892" s="106"/>
      <c r="FIK892" s="40"/>
      <c r="FIL892" s="106"/>
      <c r="FIM892" s="40"/>
      <c r="FIN892" s="106"/>
      <c r="FIO892" s="40"/>
      <c r="FIP892" s="106"/>
      <c r="FIQ892" s="40"/>
      <c r="FIR892" s="106"/>
      <c r="FIS892" s="40"/>
      <c r="FIT892" s="106"/>
      <c r="FIU892" s="40"/>
      <c r="FIV892" s="106"/>
      <c r="FIW892" s="40"/>
      <c r="FIX892" s="106"/>
      <c r="FIY892" s="40"/>
      <c r="FIZ892" s="106"/>
      <c r="FJA892" s="40"/>
      <c r="FJB892" s="106"/>
      <c r="FJC892" s="40"/>
      <c r="FJD892" s="106"/>
      <c r="FJE892" s="40"/>
      <c r="FJF892" s="106"/>
      <c r="FJG892" s="40"/>
      <c r="FJH892" s="106"/>
      <c r="FJI892" s="40"/>
      <c r="FJJ892" s="106"/>
      <c r="FJK892" s="40"/>
      <c r="FJL892" s="106"/>
      <c r="FJM892" s="40"/>
      <c r="FJN892" s="106"/>
      <c r="FJO892" s="40"/>
      <c r="FJP892" s="106"/>
      <c r="FJQ892" s="40"/>
      <c r="FJR892" s="106"/>
      <c r="FJS892" s="40"/>
      <c r="FJT892" s="106"/>
      <c r="FJU892" s="40"/>
      <c r="FJV892" s="106"/>
      <c r="FJW892" s="40"/>
      <c r="FJX892" s="106"/>
      <c r="FJY892" s="40"/>
      <c r="FJZ892" s="106"/>
      <c r="FKA892" s="40"/>
      <c r="FKB892" s="106"/>
      <c r="FKC892" s="40"/>
      <c r="FKD892" s="106"/>
      <c r="FKE892" s="40"/>
      <c r="FKF892" s="106"/>
      <c r="FKG892" s="40"/>
      <c r="FKH892" s="106"/>
      <c r="FKI892" s="40"/>
      <c r="FKJ892" s="106"/>
      <c r="FKK892" s="40"/>
      <c r="FKL892" s="106"/>
      <c r="FKM892" s="40"/>
      <c r="FKN892" s="106"/>
      <c r="FKO892" s="40"/>
      <c r="FKP892" s="106"/>
      <c r="FKQ892" s="40"/>
      <c r="FKR892" s="106"/>
      <c r="FKS892" s="40"/>
      <c r="FKT892" s="106"/>
      <c r="FKU892" s="40"/>
      <c r="FKV892" s="106"/>
      <c r="FKW892" s="40"/>
      <c r="FKX892" s="106"/>
      <c r="FKY892" s="40"/>
      <c r="FKZ892" s="106"/>
      <c r="FLA892" s="40"/>
      <c r="FLB892" s="106"/>
      <c r="FLC892" s="40"/>
      <c r="FLD892" s="106"/>
      <c r="FLE892" s="40"/>
      <c r="FLF892" s="106"/>
      <c r="FLG892" s="40"/>
      <c r="FLH892" s="106"/>
      <c r="FLI892" s="40"/>
      <c r="FLJ892" s="106"/>
      <c r="FLK892" s="40"/>
      <c r="FLL892" s="106"/>
      <c r="FLM892" s="40"/>
      <c r="FLN892" s="106"/>
      <c r="FLO892" s="40"/>
      <c r="FLP892" s="106"/>
      <c r="FLQ892" s="40"/>
      <c r="FLR892" s="106"/>
      <c r="FLS892" s="40"/>
      <c r="FLT892" s="106"/>
      <c r="FLU892" s="40"/>
      <c r="FLV892" s="106"/>
      <c r="FLW892" s="40"/>
      <c r="FLX892" s="106"/>
      <c r="FLY892" s="40"/>
      <c r="FLZ892" s="106"/>
      <c r="FMA892" s="40"/>
      <c r="FMB892" s="106"/>
      <c r="FMC892" s="40"/>
      <c r="FMD892" s="106"/>
      <c r="FME892" s="40"/>
      <c r="FMF892" s="106"/>
      <c r="FMG892" s="40"/>
      <c r="FMH892" s="106"/>
      <c r="FMI892" s="40"/>
      <c r="FMJ892" s="106"/>
      <c r="FMK892" s="40"/>
      <c r="FML892" s="106"/>
      <c r="FMM892" s="40"/>
      <c r="FMN892" s="106"/>
      <c r="FMO892" s="40"/>
      <c r="FMP892" s="106"/>
      <c r="FMQ892" s="40"/>
      <c r="FMR892" s="106"/>
      <c r="FMS892" s="40"/>
      <c r="FMT892" s="106"/>
      <c r="FMU892" s="40"/>
      <c r="FMV892" s="106"/>
      <c r="FMW892" s="40"/>
      <c r="FMX892" s="106"/>
      <c r="FMY892" s="40"/>
      <c r="FMZ892" s="106"/>
      <c r="FNA892" s="40"/>
      <c r="FNB892" s="106"/>
      <c r="FNC892" s="40"/>
      <c r="FND892" s="106"/>
      <c r="FNE892" s="40"/>
      <c r="FNF892" s="106"/>
      <c r="FNG892" s="40"/>
      <c r="FNH892" s="106"/>
      <c r="FNI892" s="40"/>
      <c r="FNJ892" s="106"/>
      <c r="FNK892" s="40"/>
      <c r="FNL892" s="106"/>
      <c r="FNM892" s="40"/>
      <c r="FNN892" s="106"/>
      <c r="FNO892" s="40"/>
      <c r="FNP892" s="106"/>
      <c r="FNQ892" s="40"/>
      <c r="FNR892" s="106"/>
      <c r="FNS892" s="40"/>
      <c r="FNT892" s="106"/>
      <c r="FNU892" s="40"/>
      <c r="FNV892" s="106"/>
      <c r="FNW892" s="40"/>
      <c r="FNX892" s="106"/>
      <c r="FNY892" s="40"/>
      <c r="FNZ892" s="106"/>
      <c r="FOA892" s="40"/>
      <c r="FOB892" s="106"/>
      <c r="FOC892" s="40"/>
      <c r="FOD892" s="106"/>
      <c r="FOE892" s="40"/>
      <c r="FOF892" s="106"/>
      <c r="FOG892" s="40"/>
      <c r="FOH892" s="106"/>
      <c r="FOI892" s="40"/>
      <c r="FOJ892" s="106"/>
      <c r="FOK892" s="40"/>
      <c r="FOL892" s="106"/>
      <c r="FOM892" s="40"/>
      <c r="FON892" s="106"/>
      <c r="FOO892" s="40"/>
      <c r="FOP892" s="106"/>
      <c r="FOQ892" s="40"/>
      <c r="FOR892" s="106"/>
      <c r="FOS892" s="40"/>
      <c r="FOT892" s="106"/>
      <c r="FOU892" s="40"/>
      <c r="FOV892" s="106"/>
      <c r="FOW892" s="40"/>
      <c r="FOX892" s="106"/>
      <c r="FOY892" s="40"/>
      <c r="FOZ892" s="106"/>
      <c r="FPA892" s="40"/>
      <c r="FPB892" s="106"/>
      <c r="FPC892" s="40"/>
      <c r="FPD892" s="106"/>
      <c r="FPE892" s="40"/>
      <c r="FPF892" s="106"/>
      <c r="FPG892" s="40"/>
      <c r="FPH892" s="106"/>
      <c r="FPI892" s="40"/>
      <c r="FPJ892" s="106"/>
      <c r="FPK892" s="40"/>
      <c r="FPL892" s="106"/>
      <c r="FPM892" s="40"/>
      <c r="FPN892" s="106"/>
      <c r="FPO892" s="40"/>
      <c r="FPP892" s="106"/>
      <c r="FPQ892" s="40"/>
      <c r="FPR892" s="106"/>
      <c r="FPS892" s="40"/>
      <c r="FPT892" s="106"/>
      <c r="FPU892" s="40"/>
      <c r="FPV892" s="106"/>
      <c r="FPW892" s="40"/>
      <c r="FPX892" s="106"/>
      <c r="FPY892" s="40"/>
      <c r="FPZ892" s="106"/>
      <c r="FQA892" s="40"/>
      <c r="FQB892" s="106"/>
      <c r="FQC892" s="40"/>
      <c r="FQD892" s="106"/>
      <c r="FQE892" s="40"/>
      <c r="FQF892" s="106"/>
      <c r="FQG892" s="40"/>
      <c r="FQH892" s="106"/>
      <c r="FQI892" s="40"/>
      <c r="FQJ892" s="106"/>
      <c r="FQK892" s="40"/>
      <c r="FQL892" s="106"/>
      <c r="FQM892" s="40"/>
      <c r="FQN892" s="106"/>
      <c r="FQO892" s="40"/>
      <c r="FQP892" s="106"/>
      <c r="FQQ892" s="40"/>
      <c r="FQR892" s="106"/>
      <c r="FQS892" s="40"/>
      <c r="FQT892" s="106"/>
      <c r="FQU892" s="40"/>
      <c r="FQV892" s="106"/>
      <c r="FQW892" s="40"/>
      <c r="FQX892" s="106"/>
      <c r="FQY892" s="40"/>
      <c r="FQZ892" s="106"/>
      <c r="FRA892" s="40"/>
      <c r="FRB892" s="106"/>
      <c r="FRC892" s="40"/>
      <c r="FRD892" s="106"/>
      <c r="FRE892" s="40"/>
      <c r="FRF892" s="106"/>
      <c r="FRG892" s="40"/>
      <c r="FRH892" s="106"/>
      <c r="FRI892" s="40"/>
      <c r="FRJ892" s="106"/>
      <c r="FRK892" s="40"/>
      <c r="FRL892" s="106"/>
      <c r="FRM892" s="40"/>
      <c r="FRN892" s="106"/>
      <c r="FRO892" s="40"/>
      <c r="FRP892" s="106"/>
      <c r="FRQ892" s="40"/>
      <c r="FRR892" s="106"/>
      <c r="FRS892" s="40"/>
      <c r="FRT892" s="106"/>
      <c r="FRU892" s="40"/>
      <c r="FRV892" s="106"/>
      <c r="FRW892" s="40"/>
      <c r="FRX892" s="106"/>
      <c r="FRY892" s="40"/>
      <c r="FRZ892" s="106"/>
      <c r="FSA892" s="40"/>
      <c r="FSB892" s="106"/>
      <c r="FSC892" s="40"/>
      <c r="FSD892" s="106"/>
      <c r="FSE892" s="40"/>
      <c r="FSF892" s="106"/>
      <c r="FSG892" s="40"/>
      <c r="FSH892" s="106"/>
      <c r="FSI892" s="40"/>
      <c r="FSJ892" s="106"/>
      <c r="FSK892" s="40"/>
      <c r="FSL892" s="106"/>
      <c r="FSM892" s="40"/>
      <c r="FSN892" s="106"/>
      <c r="FSO892" s="40"/>
      <c r="FSP892" s="106"/>
      <c r="FSQ892" s="40"/>
      <c r="FSR892" s="106"/>
      <c r="FSS892" s="40"/>
      <c r="FST892" s="106"/>
      <c r="FSU892" s="40"/>
      <c r="FSV892" s="106"/>
      <c r="FSW892" s="40"/>
      <c r="FSX892" s="106"/>
      <c r="FSY892" s="40"/>
      <c r="FSZ892" s="106"/>
      <c r="FTA892" s="40"/>
      <c r="FTB892" s="106"/>
      <c r="FTC892" s="40"/>
      <c r="FTD892" s="106"/>
      <c r="FTE892" s="40"/>
      <c r="FTF892" s="106"/>
      <c r="FTG892" s="40"/>
      <c r="FTH892" s="106"/>
      <c r="FTI892" s="40"/>
      <c r="FTJ892" s="106"/>
      <c r="FTK892" s="40"/>
      <c r="FTL892" s="106"/>
      <c r="FTM892" s="40"/>
      <c r="FTN892" s="106"/>
      <c r="FTO892" s="40"/>
      <c r="FTP892" s="106"/>
      <c r="FTQ892" s="40"/>
      <c r="FTR892" s="106"/>
      <c r="FTS892" s="40"/>
      <c r="FTT892" s="106"/>
      <c r="FTU892" s="40"/>
      <c r="FTV892" s="106"/>
      <c r="FTW892" s="40"/>
      <c r="FTX892" s="106"/>
      <c r="FTY892" s="40"/>
      <c r="FTZ892" s="106"/>
      <c r="FUA892" s="40"/>
      <c r="FUB892" s="106"/>
      <c r="FUC892" s="40"/>
      <c r="FUD892" s="106"/>
      <c r="FUE892" s="40"/>
      <c r="FUF892" s="106"/>
      <c r="FUG892" s="40"/>
      <c r="FUH892" s="106"/>
      <c r="FUI892" s="40"/>
      <c r="FUJ892" s="106"/>
      <c r="FUK892" s="40"/>
      <c r="FUL892" s="106"/>
      <c r="FUM892" s="40"/>
      <c r="FUN892" s="106"/>
      <c r="FUO892" s="40"/>
      <c r="FUP892" s="106"/>
      <c r="FUQ892" s="40"/>
      <c r="FUR892" s="106"/>
      <c r="FUS892" s="40"/>
      <c r="FUT892" s="106"/>
      <c r="FUU892" s="40"/>
      <c r="FUV892" s="106"/>
      <c r="FUW892" s="40"/>
      <c r="FUX892" s="106"/>
      <c r="FUY892" s="40"/>
      <c r="FUZ892" s="106"/>
      <c r="FVA892" s="40"/>
      <c r="FVB892" s="106"/>
      <c r="FVC892" s="40"/>
      <c r="FVD892" s="106"/>
      <c r="FVE892" s="40"/>
      <c r="FVF892" s="106"/>
      <c r="FVG892" s="40"/>
      <c r="FVH892" s="106"/>
      <c r="FVI892" s="40"/>
      <c r="FVJ892" s="106"/>
      <c r="FVK892" s="40"/>
      <c r="FVL892" s="106"/>
      <c r="FVM892" s="40"/>
      <c r="FVN892" s="106"/>
      <c r="FVO892" s="40"/>
      <c r="FVP892" s="106"/>
      <c r="FVQ892" s="40"/>
      <c r="FVR892" s="106"/>
      <c r="FVS892" s="40"/>
      <c r="FVT892" s="106"/>
      <c r="FVU892" s="40"/>
      <c r="FVV892" s="106"/>
      <c r="FVW892" s="40"/>
      <c r="FVX892" s="106"/>
      <c r="FVY892" s="40"/>
      <c r="FVZ892" s="106"/>
      <c r="FWA892" s="40"/>
      <c r="FWB892" s="106"/>
      <c r="FWC892" s="40"/>
      <c r="FWD892" s="106"/>
      <c r="FWE892" s="40"/>
      <c r="FWF892" s="106"/>
      <c r="FWG892" s="40"/>
      <c r="FWH892" s="106"/>
      <c r="FWI892" s="40"/>
      <c r="FWJ892" s="106"/>
      <c r="FWK892" s="40"/>
      <c r="FWL892" s="106"/>
      <c r="FWM892" s="40"/>
      <c r="FWN892" s="106"/>
      <c r="FWO892" s="40"/>
      <c r="FWP892" s="106"/>
      <c r="FWQ892" s="40"/>
      <c r="FWR892" s="106"/>
      <c r="FWS892" s="40"/>
      <c r="FWT892" s="106"/>
      <c r="FWU892" s="40"/>
      <c r="FWV892" s="106"/>
      <c r="FWW892" s="40"/>
      <c r="FWX892" s="106"/>
      <c r="FWY892" s="40"/>
      <c r="FWZ892" s="106"/>
      <c r="FXA892" s="40"/>
      <c r="FXB892" s="106"/>
      <c r="FXC892" s="40"/>
      <c r="FXD892" s="106"/>
      <c r="FXE892" s="40"/>
      <c r="FXF892" s="106"/>
      <c r="FXG892" s="40"/>
      <c r="FXH892" s="106"/>
      <c r="FXI892" s="40"/>
      <c r="FXJ892" s="106"/>
      <c r="FXK892" s="40"/>
      <c r="FXL892" s="106"/>
      <c r="FXM892" s="40"/>
      <c r="FXN892" s="106"/>
      <c r="FXO892" s="40"/>
      <c r="FXP892" s="106"/>
      <c r="FXQ892" s="40"/>
      <c r="FXR892" s="106"/>
      <c r="FXS892" s="40"/>
      <c r="FXT892" s="106"/>
      <c r="FXU892" s="40"/>
      <c r="FXV892" s="106"/>
      <c r="FXW892" s="40"/>
      <c r="FXX892" s="106"/>
      <c r="FXY892" s="40"/>
      <c r="FXZ892" s="106"/>
      <c r="FYA892" s="40"/>
      <c r="FYB892" s="106"/>
      <c r="FYC892" s="40"/>
      <c r="FYD892" s="106"/>
      <c r="FYE892" s="40"/>
      <c r="FYF892" s="106"/>
      <c r="FYG892" s="40"/>
      <c r="FYH892" s="106"/>
      <c r="FYI892" s="40"/>
      <c r="FYJ892" s="106"/>
      <c r="FYK892" s="40"/>
      <c r="FYL892" s="106"/>
      <c r="FYM892" s="40"/>
      <c r="FYN892" s="106"/>
      <c r="FYO892" s="40"/>
      <c r="FYP892" s="106"/>
      <c r="FYQ892" s="40"/>
      <c r="FYR892" s="106"/>
      <c r="FYS892" s="40"/>
      <c r="FYT892" s="106"/>
      <c r="FYU892" s="40"/>
      <c r="FYV892" s="106"/>
      <c r="FYW892" s="40"/>
      <c r="FYX892" s="106"/>
      <c r="FYY892" s="40"/>
      <c r="FYZ892" s="106"/>
      <c r="FZA892" s="40"/>
      <c r="FZB892" s="106"/>
      <c r="FZC892" s="40"/>
      <c r="FZD892" s="106"/>
      <c r="FZE892" s="40"/>
      <c r="FZF892" s="106"/>
      <c r="FZG892" s="40"/>
      <c r="FZH892" s="106"/>
      <c r="FZI892" s="40"/>
      <c r="FZJ892" s="106"/>
      <c r="FZK892" s="40"/>
      <c r="FZL892" s="106"/>
      <c r="FZM892" s="40"/>
      <c r="FZN892" s="106"/>
      <c r="FZO892" s="40"/>
      <c r="FZP892" s="106"/>
      <c r="FZQ892" s="40"/>
      <c r="FZR892" s="106"/>
      <c r="FZS892" s="40"/>
      <c r="FZT892" s="106"/>
      <c r="FZU892" s="40"/>
      <c r="FZV892" s="106"/>
      <c r="FZW892" s="40"/>
      <c r="FZX892" s="106"/>
      <c r="FZY892" s="40"/>
      <c r="FZZ892" s="106"/>
      <c r="GAA892" s="40"/>
      <c r="GAB892" s="106"/>
      <c r="GAC892" s="40"/>
      <c r="GAD892" s="106"/>
      <c r="GAE892" s="40"/>
      <c r="GAF892" s="106"/>
      <c r="GAG892" s="40"/>
      <c r="GAH892" s="106"/>
      <c r="GAI892" s="40"/>
      <c r="GAJ892" s="106"/>
      <c r="GAK892" s="40"/>
      <c r="GAL892" s="106"/>
      <c r="GAM892" s="40"/>
      <c r="GAN892" s="106"/>
      <c r="GAO892" s="40"/>
      <c r="GAP892" s="106"/>
      <c r="GAQ892" s="40"/>
      <c r="GAR892" s="106"/>
      <c r="GAS892" s="40"/>
      <c r="GAT892" s="106"/>
      <c r="GAU892" s="40"/>
      <c r="GAV892" s="106"/>
      <c r="GAW892" s="40"/>
      <c r="GAX892" s="106"/>
      <c r="GAY892" s="40"/>
      <c r="GAZ892" s="106"/>
      <c r="GBA892" s="40"/>
      <c r="GBB892" s="106"/>
      <c r="GBC892" s="40"/>
      <c r="GBD892" s="106"/>
      <c r="GBE892" s="40"/>
      <c r="GBF892" s="106"/>
      <c r="GBG892" s="40"/>
      <c r="GBH892" s="106"/>
      <c r="GBI892" s="40"/>
      <c r="GBJ892" s="106"/>
      <c r="GBK892" s="40"/>
      <c r="GBL892" s="106"/>
      <c r="GBM892" s="40"/>
      <c r="GBN892" s="106"/>
      <c r="GBO892" s="40"/>
      <c r="GBP892" s="106"/>
      <c r="GBQ892" s="40"/>
      <c r="GBR892" s="106"/>
      <c r="GBS892" s="40"/>
      <c r="GBT892" s="106"/>
      <c r="GBU892" s="40"/>
      <c r="GBV892" s="106"/>
      <c r="GBW892" s="40"/>
      <c r="GBX892" s="106"/>
      <c r="GBY892" s="40"/>
      <c r="GBZ892" s="106"/>
      <c r="GCA892" s="40"/>
      <c r="GCB892" s="106"/>
      <c r="GCC892" s="40"/>
      <c r="GCD892" s="106"/>
      <c r="GCE892" s="40"/>
      <c r="GCF892" s="106"/>
      <c r="GCG892" s="40"/>
      <c r="GCH892" s="106"/>
      <c r="GCI892" s="40"/>
      <c r="GCJ892" s="106"/>
      <c r="GCK892" s="40"/>
      <c r="GCL892" s="106"/>
      <c r="GCM892" s="40"/>
      <c r="GCN892" s="106"/>
      <c r="GCO892" s="40"/>
      <c r="GCP892" s="106"/>
      <c r="GCQ892" s="40"/>
      <c r="GCR892" s="106"/>
      <c r="GCS892" s="40"/>
      <c r="GCT892" s="106"/>
      <c r="GCU892" s="40"/>
      <c r="GCV892" s="106"/>
      <c r="GCW892" s="40"/>
      <c r="GCX892" s="106"/>
      <c r="GCY892" s="40"/>
      <c r="GCZ892" s="106"/>
      <c r="GDA892" s="40"/>
      <c r="GDB892" s="106"/>
      <c r="GDC892" s="40"/>
      <c r="GDD892" s="106"/>
      <c r="GDE892" s="40"/>
      <c r="GDF892" s="106"/>
      <c r="GDG892" s="40"/>
      <c r="GDH892" s="106"/>
      <c r="GDI892" s="40"/>
      <c r="GDJ892" s="106"/>
      <c r="GDK892" s="40"/>
      <c r="GDL892" s="106"/>
      <c r="GDM892" s="40"/>
      <c r="GDN892" s="106"/>
      <c r="GDO892" s="40"/>
      <c r="GDP892" s="106"/>
      <c r="GDQ892" s="40"/>
      <c r="GDR892" s="106"/>
      <c r="GDS892" s="40"/>
      <c r="GDT892" s="106"/>
      <c r="GDU892" s="40"/>
      <c r="GDV892" s="106"/>
      <c r="GDW892" s="40"/>
      <c r="GDX892" s="106"/>
      <c r="GDY892" s="40"/>
      <c r="GDZ892" s="106"/>
      <c r="GEA892" s="40"/>
      <c r="GEB892" s="106"/>
      <c r="GEC892" s="40"/>
      <c r="GED892" s="106"/>
      <c r="GEE892" s="40"/>
      <c r="GEF892" s="106"/>
      <c r="GEG892" s="40"/>
      <c r="GEH892" s="106"/>
      <c r="GEI892" s="40"/>
      <c r="GEJ892" s="106"/>
      <c r="GEK892" s="40"/>
      <c r="GEL892" s="106"/>
      <c r="GEM892" s="40"/>
      <c r="GEN892" s="106"/>
      <c r="GEO892" s="40"/>
      <c r="GEP892" s="106"/>
      <c r="GEQ892" s="40"/>
      <c r="GER892" s="106"/>
      <c r="GES892" s="40"/>
      <c r="GET892" s="106"/>
      <c r="GEU892" s="40"/>
      <c r="GEV892" s="106"/>
      <c r="GEW892" s="40"/>
      <c r="GEX892" s="106"/>
      <c r="GEY892" s="40"/>
      <c r="GEZ892" s="106"/>
      <c r="GFA892" s="40"/>
      <c r="GFB892" s="106"/>
      <c r="GFC892" s="40"/>
      <c r="GFD892" s="106"/>
      <c r="GFE892" s="40"/>
      <c r="GFF892" s="106"/>
      <c r="GFG892" s="40"/>
      <c r="GFH892" s="106"/>
      <c r="GFI892" s="40"/>
      <c r="GFJ892" s="106"/>
      <c r="GFK892" s="40"/>
      <c r="GFL892" s="106"/>
      <c r="GFM892" s="40"/>
      <c r="GFN892" s="106"/>
      <c r="GFO892" s="40"/>
      <c r="GFP892" s="106"/>
      <c r="GFQ892" s="40"/>
      <c r="GFR892" s="106"/>
      <c r="GFS892" s="40"/>
      <c r="GFT892" s="106"/>
      <c r="GFU892" s="40"/>
      <c r="GFV892" s="106"/>
      <c r="GFW892" s="40"/>
      <c r="GFX892" s="106"/>
      <c r="GFY892" s="40"/>
      <c r="GFZ892" s="106"/>
      <c r="GGA892" s="40"/>
      <c r="GGB892" s="106"/>
      <c r="GGC892" s="40"/>
      <c r="GGD892" s="106"/>
      <c r="GGE892" s="40"/>
      <c r="GGF892" s="106"/>
      <c r="GGG892" s="40"/>
      <c r="GGH892" s="106"/>
      <c r="GGI892" s="40"/>
      <c r="GGJ892" s="106"/>
      <c r="GGK892" s="40"/>
      <c r="GGL892" s="106"/>
      <c r="GGM892" s="40"/>
      <c r="GGN892" s="106"/>
      <c r="GGO892" s="40"/>
      <c r="GGP892" s="106"/>
      <c r="GGQ892" s="40"/>
      <c r="GGR892" s="106"/>
      <c r="GGS892" s="40"/>
      <c r="GGT892" s="106"/>
      <c r="GGU892" s="40"/>
      <c r="GGV892" s="106"/>
      <c r="GGW892" s="40"/>
      <c r="GGX892" s="106"/>
      <c r="GGY892" s="40"/>
      <c r="GGZ892" s="106"/>
      <c r="GHA892" s="40"/>
      <c r="GHB892" s="106"/>
      <c r="GHC892" s="40"/>
      <c r="GHD892" s="106"/>
      <c r="GHE892" s="40"/>
      <c r="GHF892" s="106"/>
      <c r="GHG892" s="40"/>
      <c r="GHH892" s="106"/>
      <c r="GHI892" s="40"/>
      <c r="GHJ892" s="106"/>
      <c r="GHK892" s="40"/>
      <c r="GHL892" s="106"/>
      <c r="GHM892" s="40"/>
      <c r="GHN892" s="106"/>
      <c r="GHO892" s="40"/>
      <c r="GHP892" s="106"/>
      <c r="GHQ892" s="40"/>
      <c r="GHR892" s="106"/>
      <c r="GHS892" s="40"/>
      <c r="GHT892" s="106"/>
      <c r="GHU892" s="40"/>
      <c r="GHV892" s="106"/>
      <c r="GHW892" s="40"/>
      <c r="GHX892" s="106"/>
      <c r="GHY892" s="40"/>
      <c r="GHZ892" s="106"/>
      <c r="GIA892" s="40"/>
      <c r="GIB892" s="106"/>
      <c r="GIC892" s="40"/>
      <c r="GID892" s="106"/>
      <c r="GIE892" s="40"/>
      <c r="GIF892" s="106"/>
      <c r="GIG892" s="40"/>
      <c r="GIH892" s="106"/>
      <c r="GII892" s="40"/>
      <c r="GIJ892" s="106"/>
      <c r="GIK892" s="40"/>
      <c r="GIL892" s="106"/>
      <c r="GIM892" s="40"/>
      <c r="GIN892" s="106"/>
      <c r="GIO892" s="40"/>
      <c r="GIP892" s="106"/>
      <c r="GIQ892" s="40"/>
      <c r="GIR892" s="106"/>
      <c r="GIS892" s="40"/>
      <c r="GIT892" s="106"/>
      <c r="GIU892" s="40"/>
      <c r="GIV892" s="106"/>
      <c r="GIW892" s="40"/>
      <c r="GIX892" s="106"/>
      <c r="GIY892" s="40"/>
      <c r="GIZ892" s="106"/>
      <c r="GJA892" s="40"/>
      <c r="GJB892" s="106"/>
      <c r="GJC892" s="40"/>
      <c r="GJD892" s="106"/>
      <c r="GJE892" s="40"/>
      <c r="GJF892" s="106"/>
      <c r="GJG892" s="40"/>
      <c r="GJH892" s="106"/>
      <c r="GJI892" s="40"/>
      <c r="GJJ892" s="106"/>
      <c r="GJK892" s="40"/>
      <c r="GJL892" s="106"/>
      <c r="GJM892" s="40"/>
      <c r="GJN892" s="106"/>
      <c r="GJO892" s="40"/>
      <c r="GJP892" s="106"/>
      <c r="GJQ892" s="40"/>
      <c r="GJR892" s="106"/>
      <c r="GJS892" s="40"/>
      <c r="GJT892" s="106"/>
      <c r="GJU892" s="40"/>
      <c r="GJV892" s="106"/>
      <c r="GJW892" s="40"/>
      <c r="GJX892" s="106"/>
      <c r="GJY892" s="40"/>
      <c r="GJZ892" s="106"/>
      <c r="GKA892" s="40"/>
      <c r="GKB892" s="106"/>
      <c r="GKC892" s="40"/>
      <c r="GKD892" s="106"/>
      <c r="GKE892" s="40"/>
      <c r="GKF892" s="106"/>
      <c r="GKG892" s="40"/>
      <c r="GKH892" s="106"/>
      <c r="GKI892" s="40"/>
      <c r="GKJ892" s="106"/>
      <c r="GKK892" s="40"/>
      <c r="GKL892" s="106"/>
      <c r="GKM892" s="40"/>
      <c r="GKN892" s="106"/>
      <c r="GKO892" s="40"/>
      <c r="GKP892" s="106"/>
      <c r="GKQ892" s="40"/>
      <c r="GKR892" s="106"/>
      <c r="GKS892" s="40"/>
      <c r="GKT892" s="106"/>
      <c r="GKU892" s="40"/>
      <c r="GKV892" s="106"/>
      <c r="GKW892" s="40"/>
      <c r="GKX892" s="106"/>
      <c r="GKY892" s="40"/>
      <c r="GKZ892" s="106"/>
      <c r="GLA892" s="40"/>
      <c r="GLB892" s="106"/>
      <c r="GLC892" s="40"/>
      <c r="GLD892" s="106"/>
      <c r="GLE892" s="40"/>
      <c r="GLF892" s="106"/>
      <c r="GLG892" s="40"/>
      <c r="GLH892" s="106"/>
      <c r="GLI892" s="40"/>
      <c r="GLJ892" s="106"/>
      <c r="GLK892" s="40"/>
      <c r="GLL892" s="106"/>
      <c r="GLM892" s="40"/>
      <c r="GLN892" s="106"/>
      <c r="GLO892" s="40"/>
      <c r="GLP892" s="106"/>
      <c r="GLQ892" s="40"/>
      <c r="GLR892" s="106"/>
      <c r="GLS892" s="40"/>
      <c r="GLT892" s="106"/>
      <c r="GLU892" s="40"/>
      <c r="GLV892" s="106"/>
      <c r="GLW892" s="40"/>
      <c r="GLX892" s="106"/>
      <c r="GLY892" s="40"/>
      <c r="GLZ892" s="106"/>
      <c r="GMA892" s="40"/>
      <c r="GMB892" s="106"/>
      <c r="GMC892" s="40"/>
      <c r="GMD892" s="106"/>
      <c r="GME892" s="40"/>
      <c r="GMF892" s="106"/>
      <c r="GMG892" s="40"/>
      <c r="GMH892" s="106"/>
      <c r="GMI892" s="40"/>
      <c r="GMJ892" s="106"/>
      <c r="GMK892" s="40"/>
      <c r="GML892" s="106"/>
      <c r="GMM892" s="40"/>
      <c r="GMN892" s="106"/>
      <c r="GMO892" s="40"/>
      <c r="GMP892" s="106"/>
      <c r="GMQ892" s="40"/>
      <c r="GMR892" s="106"/>
      <c r="GMS892" s="40"/>
      <c r="GMT892" s="106"/>
      <c r="GMU892" s="40"/>
      <c r="GMV892" s="106"/>
      <c r="GMW892" s="40"/>
      <c r="GMX892" s="106"/>
      <c r="GMY892" s="40"/>
      <c r="GMZ892" s="106"/>
      <c r="GNA892" s="40"/>
      <c r="GNB892" s="106"/>
      <c r="GNC892" s="40"/>
      <c r="GND892" s="106"/>
      <c r="GNE892" s="40"/>
      <c r="GNF892" s="106"/>
      <c r="GNG892" s="40"/>
      <c r="GNH892" s="106"/>
      <c r="GNI892" s="40"/>
      <c r="GNJ892" s="106"/>
      <c r="GNK892" s="40"/>
      <c r="GNL892" s="106"/>
      <c r="GNM892" s="40"/>
      <c r="GNN892" s="106"/>
      <c r="GNO892" s="40"/>
      <c r="GNP892" s="106"/>
      <c r="GNQ892" s="40"/>
      <c r="GNR892" s="106"/>
      <c r="GNS892" s="40"/>
      <c r="GNT892" s="106"/>
      <c r="GNU892" s="40"/>
      <c r="GNV892" s="106"/>
      <c r="GNW892" s="40"/>
      <c r="GNX892" s="106"/>
      <c r="GNY892" s="40"/>
      <c r="GNZ892" s="106"/>
      <c r="GOA892" s="40"/>
      <c r="GOB892" s="106"/>
      <c r="GOC892" s="40"/>
      <c r="GOD892" s="106"/>
      <c r="GOE892" s="40"/>
      <c r="GOF892" s="106"/>
      <c r="GOG892" s="40"/>
      <c r="GOH892" s="106"/>
      <c r="GOI892" s="40"/>
      <c r="GOJ892" s="106"/>
      <c r="GOK892" s="40"/>
      <c r="GOL892" s="106"/>
      <c r="GOM892" s="40"/>
      <c r="GON892" s="106"/>
      <c r="GOO892" s="40"/>
      <c r="GOP892" s="106"/>
      <c r="GOQ892" s="40"/>
      <c r="GOR892" s="106"/>
      <c r="GOS892" s="40"/>
      <c r="GOT892" s="106"/>
      <c r="GOU892" s="40"/>
      <c r="GOV892" s="106"/>
      <c r="GOW892" s="40"/>
      <c r="GOX892" s="106"/>
      <c r="GOY892" s="40"/>
      <c r="GOZ892" s="106"/>
      <c r="GPA892" s="40"/>
      <c r="GPB892" s="106"/>
      <c r="GPC892" s="40"/>
      <c r="GPD892" s="106"/>
      <c r="GPE892" s="40"/>
      <c r="GPF892" s="106"/>
      <c r="GPG892" s="40"/>
      <c r="GPH892" s="106"/>
      <c r="GPI892" s="40"/>
      <c r="GPJ892" s="106"/>
      <c r="GPK892" s="40"/>
      <c r="GPL892" s="106"/>
      <c r="GPM892" s="40"/>
      <c r="GPN892" s="106"/>
      <c r="GPO892" s="40"/>
      <c r="GPP892" s="106"/>
      <c r="GPQ892" s="40"/>
      <c r="GPR892" s="106"/>
      <c r="GPS892" s="40"/>
      <c r="GPT892" s="106"/>
      <c r="GPU892" s="40"/>
      <c r="GPV892" s="106"/>
      <c r="GPW892" s="40"/>
      <c r="GPX892" s="106"/>
      <c r="GPY892" s="40"/>
      <c r="GPZ892" s="106"/>
      <c r="GQA892" s="40"/>
      <c r="GQB892" s="106"/>
      <c r="GQC892" s="40"/>
      <c r="GQD892" s="106"/>
      <c r="GQE892" s="40"/>
      <c r="GQF892" s="106"/>
      <c r="GQG892" s="40"/>
      <c r="GQH892" s="106"/>
      <c r="GQI892" s="40"/>
      <c r="GQJ892" s="106"/>
      <c r="GQK892" s="40"/>
      <c r="GQL892" s="106"/>
      <c r="GQM892" s="40"/>
      <c r="GQN892" s="106"/>
      <c r="GQO892" s="40"/>
      <c r="GQP892" s="106"/>
      <c r="GQQ892" s="40"/>
      <c r="GQR892" s="106"/>
      <c r="GQS892" s="40"/>
      <c r="GQT892" s="106"/>
      <c r="GQU892" s="40"/>
      <c r="GQV892" s="106"/>
      <c r="GQW892" s="40"/>
      <c r="GQX892" s="106"/>
      <c r="GQY892" s="40"/>
      <c r="GQZ892" s="106"/>
      <c r="GRA892" s="40"/>
      <c r="GRB892" s="106"/>
      <c r="GRC892" s="40"/>
      <c r="GRD892" s="106"/>
      <c r="GRE892" s="40"/>
      <c r="GRF892" s="106"/>
      <c r="GRG892" s="40"/>
      <c r="GRH892" s="106"/>
      <c r="GRI892" s="40"/>
      <c r="GRJ892" s="106"/>
      <c r="GRK892" s="40"/>
      <c r="GRL892" s="106"/>
      <c r="GRM892" s="40"/>
      <c r="GRN892" s="106"/>
      <c r="GRO892" s="40"/>
      <c r="GRP892" s="106"/>
      <c r="GRQ892" s="40"/>
      <c r="GRR892" s="106"/>
      <c r="GRS892" s="40"/>
      <c r="GRT892" s="106"/>
      <c r="GRU892" s="40"/>
      <c r="GRV892" s="106"/>
      <c r="GRW892" s="40"/>
      <c r="GRX892" s="106"/>
      <c r="GRY892" s="40"/>
      <c r="GRZ892" s="106"/>
      <c r="GSA892" s="40"/>
      <c r="GSB892" s="106"/>
      <c r="GSC892" s="40"/>
      <c r="GSD892" s="106"/>
      <c r="GSE892" s="40"/>
      <c r="GSF892" s="106"/>
      <c r="GSG892" s="40"/>
      <c r="GSH892" s="106"/>
      <c r="GSI892" s="40"/>
      <c r="GSJ892" s="106"/>
      <c r="GSK892" s="40"/>
      <c r="GSL892" s="106"/>
      <c r="GSM892" s="40"/>
      <c r="GSN892" s="106"/>
      <c r="GSO892" s="40"/>
      <c r="GSP892" s="106"/>
      <c r="GSQ892" s="40"/>
      <c r="GSR892" s="106"/>
      <c r="GSS892" s="40"/>
      <c r="GST892" s="106"/>
      <c r="GSU892" s="40"/>
      <c r="GSV892" s="106"/>
      <c r="GSW892" s="40"/>
      <c r="GSX892" s="106"/>
      <c r="GSY892" s="40"/>
      <c r="GSZ892" s="106"/>
      <c r="GTA892" s="40"/>
      <c r="GTB892" s="106"/>
      <c r="GTC892" s="40"/>
      <c r="GTD892" s="106"/>
      <c r="GTE892" s="40"/>
      <c r="GTF892" s="106"/>
      <c r="GTG892" s="40"/>
      <c r="GTH892" s="106"/>
      <c r="GTI892" s="40"/>
      <c r="GTJ892" s="106"/>
      <c r="GTK892" s="40"/>
      <c r="GTL892" s="106"/>
      <c r="GTM892" s="40"/>
      <c r="GTN892" s="106"/>
      <c r="GTO892" s="40"/>
      <c r="GTP892" s="106"/>
      <c r="GTQ892" s="40"/>
      <c r="GTR892" s="106"/>
      <c r="GTS892" s="40"/>
      <c r="GTT892" s="106"/>
      <c r="GTU892" s="40"/>
      <c r="GTV892" s="106"/>
      <c r="GTW892" s="40"/>
      <c r="GTX892" s="106"/>
      <c r="GTY892" s="40"/>
      <c r="GTZ892" s="106"/>
      <c r="GUA892" s="40"/>
      <c r="GUB892" s="106"/>
      <c r="GUC892" s="40"/>
      <c r="GUD892" s="106"/>
      <c r="GUE892" s="40"/>
      <c r="GUF892" s="106"/>
      <c r="GUG892" s="40"/>
      <c r="GUH892" s="106"/>
      <c r="GUI892" s="40"/>
      <c r="GUJ892" s="106"/>
      <c r="GUK892" s="40"/>
      <c r="GUL892" s="106"/>
      <c r="GUM892" s="40"/>
      <c r="GUN892" s="106"/>
      <c r="GUO892" s="40"/>
      <c r="GUP892" s="106"/>
      <c r="GUQ892" s="40"/>
      <c r="GUR892" s="106"/>
      <c r="GUS892" s="40"/>
      <c r="GUT892" s="106"/>
      <c r="GUU892" s="40"/>
      <c r="GUV892" s="106"/>
      <c r="GUW892" s="40"/>
      <c r="GUX892" s="106"/>
      <c r="GUY892" s="40"/>
      <c r="GUZ892" s="106"/>
      <c r="GVA892" s="40"/>
      <c r="GVB892" s="106"/>
      <c r="GVC892" s="40"/>
      <c r="GVD892" s="106"/>
      <c r="GVE892" s="40"/>
      <c r="GVF892" s="106"/>
      <c r="GVG892" s="40"/>
      <c r="GVH892" s="106"/>
      <c r="GVI892" s="40"/>
      <c r="GVJ892" s="106"/>
      <c r="GVK892" s="40"/>
      <c r="GVL892" s="106"/>
      <c r="GVM892" s="40"/>
      <c r="GVN892" s="106"/>
      <c r="GVO892" s="40"/>
      <c r="GVP892" s="106"/>
      <c r="GVQ892" s="40"/>
      <c r="GVR892" s="106"/>
      <c r="GVS892" s="40"/>
      <c r="GVT892" s="106"/>
      <c r="GVU892" s="40"/>
      <c r="GVV892" s="106"/>
      <c r="GVW892" s="40"/>
      <c r="GVX892" s="106"/>
      <c r="GVY892" s="40"/>
      <c r="GVZ892" s="106"/>
      <c r="GWA892" s="40"/>
      <c r="GWB892" s="106"/>
      <c r="GWC892" s="40"/>
      <c r="GWD892" s="106"/>
      <c r="GWE892" s="40"/>
      <c r="GWF892" s="106"/>
      <c r="GWG892" s="40"/>
      <c r="GWH892" s="106"/>
      <c r="GWI892" s="40"/>
      <c r="GWJ892" s="106"/>
      <c r="GWK892" s="40"/>
      <c r="GWL892" s="106"/>
      <c r="GWM892" s="40"/>
      <c r="GWN892" s="106"/>
      <c r="GWO892" s="40"/>
      <c r="GWP892" s="106"/>
      <c r="GWQ892" s="40"/>
      <c r="GWR892" s="106"/>
      <c r="GWS892" s="40"/>
      <c r="GWT892" s="106"/>
      <c r="GWU892" s="40"/>
      <c r="GWV892" s="106"/>
      <c r="GWW892" s="40"/>
      <c r="GWX892" s="106"/>
      <c r="GWY892" s="40"/>
      <c r="GWZ892" s="106"/>
      <c r="GXA892" s="40"/>
      <c r="GXB892" s="106"/>
      <c r="GXC892" s="40"/>
      <c r="GXD892" s="106"/>
      <c r="GXE892" s="40"/>
      <c r="GXF892" s="106"/>
      <c r="GXG892" s="40"/>
      <c r="GXH892" s="106"/>
      <c r="GXI892" s="40"/>
      <c r="GXJ892" s="106"/>
      <c r="GXK892" s="40"/>
      <c r="GXL892" s="106"/>
      <c r="GXM892" s="40"/>
      <c r="GXN892" s="106"/>
      <c r="GXO892" s="40"/>
      <c r="GXP892" s="106"/>
      <c r="GXQ892" s="40"/>
      <c r="GXR892" s="106"/>
      <c r="GXS892" s="40"/>
      <c r="GXT892" s="106"/>
      <c r="GXU892" s="40"/>
      <c r="GXV892" s="106"/>
      <c r="GXW892" s="40"/>
      <c r="GXX892" s="106"/>
      <c r="GXY892" s="40"/>
      <c r="GXZ892" s="106"/>
      <c r="GYA892" s="40"/>
      <c r="GYB892" s="106"/>
      <c r="GYC892" s="40"/>
      <c r="GYD892" s="106"/>
      <c r="GYE892" s="40"/>
      <c r="GYF892" s="106"/>
      <c r="GYG892" s="40"/>
      <c r="GYH892" s="106"/>
      <c r="GYI892" s="40"/>
      <c r="GYJ892" s="106"/>
      <c r="GYK892" s="40"/>
      <c r="GYL892" s="106"/>
      <c r="GYM892" s="40"/>
      <c r="GYN892" s="106"/>
      <c r="GYO892" s="40"/>
      <c r="GYP892" s="106"/>
      <c r="GYQ892" s="40"/>
      <c r="GYR892" s="106"/>
      <c r="GYS892" s="40"/>
      <c r="GYT892" s="106"/>
      <c r="GYU892" s="40"/>
      <c r="GYV892" s="106"/>
      <c r="GYW892" s="40"/>
      <c r="GYX892" s="106"/>
      <c r="GYY892" s="40"/>
      <c r="GYZ892" s="106"/>
      <c r="GZA892" s="40"/>
      <c r="GZB892" s="106"/>
      <c r="GZC892" s="40"/>
      <c r="GZD892" s="106"/>
      <c r="GZE892" s="40"/>
      <c r="GZF892" s="106"/>
      <c r="GZG892" s="40"/>
      <c r="GZH892" s="106"/>
      <c r="GZI892" s="40"/>
      <c r="GZJ892" s="106"/>
      <c r="GZK892" s="40"/>
      <c r="GZL892" s="106"/>
      <c r="GZM892" s="40"/>
      <c r="GZN892" s="106"/>
      <c r="GZO892" s="40"/>
      <c r="GZP892" s="106"/>
      <c r="GZQ892" s="40"/>
      <c r="GZR892" s="106"/>
      <c r="GZS892" s="40"/>
      <c r="GZT892" s="106"/>
      <c r="GZU892" s="40"/>
      <c r="GZV892" s="106"/>
      <c r="GZW892" s="40"/>
      <c r="GZX892" s="106"/>
      <c r="GZY892" s="40"/>
      <c r="GZZ892" s="106"/>
      <c r="HAA892" s="40"/>
      <c r="HAB892" s="106"/>
      <c r="HAC892" s="40"/>
      <c r="HAD892" s="106"/>
      <c r="HAE892" s="40"/>
      <c r="HAF892" s="106"/>
      <c r="HAG892" s="40"/>
      <c r="HAH892" s="106"/>
      <c r="HAI892" s="40"/>
      <c r="HAJ892" s="106"/>
      <c r="HAK892" s="40"/>
      <c r="HAL892" s="106"/>
      <c r="HAM892" s="40"/>
      <c r="HAN892" s="106"/>
      <c r="HAO892" s="40"/>
      <c r="HAP892" s="106"/>
      <c r="HAQ892" s="40"/>
      <c r="HAR892" s="106"/>
      <c r="HAS892" s="40"/>
      <c r="HAT892" s="106"/>
      <c r="HAU892" s="40"/>
      <c r="HAV892" s="106"/>
      <c r="HAW892" s="40"/>
      <c r="HAX892" s="106"/>
      <c r="HAY892" s="40"/>
      <c r="HAZ892" s="106"/>
      <c r="HBA892" s="40"/>
      <c r="HBB892" s="106"/>
      <c r="HBC892" s="40"/>
      <c r="HBD892" s="106"/>
      <c r="HBE892" s="40"/>
      <c r="HBF892" s="106"/>
      <c r="HBG892" s="40"/>
      <c r="HBH892" s="106"/>
      <c r="HBI892" s="40"/>
      <c r="HBJ892" s="106"/>
      <c r="HBK892" s="40"/>
      <c r="HBL892" s="106"/>
      <c r="HBM892" s="40"/>
      <c r="HBN892" s="106"/>
      <c r="HBO892" s="40"/>
      <c r="HBP892" s="106"/>
      <c r="HBQ892" s="40"/>
      <c r="HBR892" s="106"/>
      <c r="HBS892" s="40"/>
      <c r="HBT892" s="106"/>
      <c r="HBU892" s="40"/>
      <c r="HBV892" s="106"/>
      <c r="HBW892" s="40"/>
      <c r="HBX892" s="106"/>
      <c r="HBY892" s="40"/>
      <c r="HBZ892" s="106"/>
      <c r="HCA892" s="40"/>
      <c r="HCB892" s="106"/>
      <c r="HCC892" s="40"/>
      <c r="HCD892" s="106"/>
      <c r="HCE892" s="40"/>
      <c r="HCF892" s="106"/>
      <c r="HCG892" s="40"/>
      <c r="HCH892" s="106"/>
      <c r="HCI892" s="40"/>
      <c r="HCJ892" s="106"/>
      <c r="HCK892" s="40"/>
      <c r="HCL892" s="106"/>
      <c r="HCM892" s="40"/>
      <c r="HCN892" s="106"/>
      <c r="HCO892" s="40"/>
      <c r="HCP892" s="106"/>
      <c r="HCQ892" s="40"/>
      <c r="HCR892" s="106"/>
      <c r="HCS892" s="40"/>
      <c r="HCT892" s="106"/>
      <c r="HCU892" s="40"/>
      <c r="HCV892" s="106"/>
      <c r="HCW892" s="40"/>
      <c r="HCX892" s="106"/>
      <c r="HCY892" s="40"/>
      <c r="HCZ892" s="106"/>
      <c r="HDA892" s="40"/>
      <c r="HDB892" s="106"/>
      <c r="HDC892" s="40"/>
      <c r="HDD892" s="106"/>
      <c r="HDE892" s="40"/>
      <c r="HDF892" s="106"/>
      <c r="HDG892" s="40"/>
      <c r="HDH892" s="106"/>
      <c r="HDI892" s="40"/>
      <c r="HDJ892" s="106"/>
      <c r="HDK892" s="40"/>
      <c r="HDL892" s="106"/>
      <c r="HDM892" s="40"/>
      <c r="HDN892" s="106"/>
      <c r="HDO892" s="40"/>
      <c r="HDP892" s="106"/>
      <c r="HDQ892" s="40"/>
      <c r="HDR892" s="106"/>
      <c r="HDS892" s="40"/>
      <c r="HDT892" s="106"/>
      <c r="HDU892" s="40"/>
      <c r="HDV892" s="106"/>
      <c r="HDW892" s="40"/>
      <c r="HDX892" s="106"/>
      <c r="HDY892" s="40"/>
      <c r="HDZ892" s="106"/>
      <c r="HEA892" s="40"/>
      <c r="HEB892" s="106"/>
      <c r="HEC892" s="40"/>
      <c r="HED892" s="106"/>
      <c r="HEE892" s="40"/>
      <c r="HEF892" s="106"/>
      <c r="HEG892" s="40"/>
      <c r="HEH892" s="106"/>
      <c r="HEI892" s="40"/>
      <c r="HEJ892" s="106"/>
      <c r="HEK892" s="40"/>
      <c r="HEL892" s="106"/>
      <c r="HEM892" s="40"/>
      <c r="HEN892" s="106"/>
      <c r="HEO892" s="40"/>
      <c r="HEP892" s="106"/>
      <c r="HEQ892" s="40"/>
      <c r="HER892" s="106"/>
      <c r="HES892" s="40"/>
      <c r="HET892" s="106"/>
      <c r="HEU892" s="40"/>
      <c r="HEV892" s="106"/>
      <c r="HEW892" s="40"/>
      <c r="HEX892" s="106"/>
      <c r="HEY892" s="40"/>
      <c r="HEZ892" s="106"/>
      <c r="HFA892" s="40"/>
      <c r="HFB892" s="106"/>
      <c r="HFC892" s="40"/>
      <c r="HFD892" s="106"/>
      <c r="HFE892" s="40"/>
      <c r="HFF892" s="106"/>
      <c r="HFG892" s="40"/>
      <c r="HFH892" s="106"/>
      <c r="HFI892" s="40"/>
      <c r="HFJ892" s="106"/>
      <c r="HFK892" s="40"/>
      <c r="HFL892" s="106"/>
      <c r="HFM892" s="40"/>
      <c r="HFN892" s="106"/>
      <c r="HFO892" s="40"/>
      <c r="HFP892" s="106"/>
      <c r="HFQ892" s="40"/>
      <c r="HFR892" s="106"/>
      <c r="HFS892" s="40"/>
      <c r="HFT892" s="106"/>
      <c r="HFU892" s="40"/>
      <c r="HFV892" s="106"/>
      <c r="HFW892" s="40"/>
      <c r="HFX892" s="106"/>
      <c r="HFY892" s="40"/>
      <c r="HFZ892" s="106"/>
      <c r="HGA892" s="40"/>
      <c r="HGB892" s="106"/>
      <c r="HGC892" s="40"/>
      <c r="HGD892" s="106"/>
      <c r="HGE892" s="40"/>
      <c r="HGF892" s="106"/>
      <c r="HGG892" s="40"/>
      <c r="HGH892" s="106"/>
      <c r="HGI892" s="40"/>
      <c r="HGJ892" s="106"/>
      <c r="HGK892" s="40"/>
      <c r="HGL892" s="106"/>
      <c r="HGM892" s="40"/>
      <c r="HGN892" s="106"/>
      <c r="HGO892" s="40"/>
      <c r="HGP892" s="106"/>
      <c r="HGQ892" s="40"/>
      <c r="HGR892" s="106"/>
      <c r="HGS892" s="40"/>
      <c r="HGT892" s="106"/>
      <c r="HGU892" s="40"/>
      <c r="HGV892" s="106"/>
      <c r="HGW892" s="40"/>
      <c r="HGX892" s="106"/>
      <c r="HGY892" s="40"/>
      <c r="HGZ892" s="106"/>
      <c r="HHA892" s="40"/>
      <c r="HHB892" s="106"/>
      <c r="HHC892" s="40"/>
      <c r="HHD892" s="106"/>
      <c r="HHE892" s="40"/>
      <c r="HHF892" s="106"/>
      <c r="HHG892" s="40"/>
      <c r="HHH892" s="106"/>
      <c r="HHI892" s="40"/>
      <c r="HHJ892" s="106"/>
      <c r="HHK892" s="40"/>
      <c r="HHL892" s="106"/>
      <c r="HHM892" s="40"/>
      <c r="HHN892" s="106"/>
      <c r="HHO892" s="40"/>
      <c r="HHP892" s="106"/>
      <c r="HHQ892" s="40"/>
      <c r="HHR892" s="106"/>
      <c r="HHS892" s="40"/>
      <c r="HHT892" s="106"/>
      <c r="HHU892" s="40"/>
      <c r="HHV892" s="106"/>
      <c r="HHW892" s="40"/>
      <c r="HHX892" s="106"/>
      <c r="HHY892" s="40"/>
      <c r="HHZ892" s="106"/>
      <c r="HIA892" s="40"/>
      <c r="HIB892" s="106"/>
      <c r="HIC892" s="40"/>
      <c r="HID892" s="106"/>
      <c r="HIE892" s="40"/>
      <c r="HIF892" s="106"/>
      <c r="HIG892" s="40"/>
      <c r="HIH892" s="106"/>
      <c r="HII892" s="40"/>
      <c r="HIJ892" s="106"/>
      <c r="HIK892" s="40"/>
      <c r="HIL892" s="106"/>
      <c r="HIM892" s="40"/>
      <c r="HIN892" s="106"/>
      <c r="HIO892" s="40"/>
      <c r="HIP892" s="106"/>
      <c r="HIQ892" s="40"/>
      <c r="HIR892" s="106"/>
      <c r="HIS892" s="40"/>
      <c r="HIT892" s="106"/>
      <c r="HIU892" s="40"/>
      <c r="HIV892" s="106"/>
      <c r="HIW892" s="40"/>
      <c r="HIX892" s="106"/>
      <c r="HIY892" s="40"/>
      <c r="HIZ892" s="106"/>
      <c r="HJA892" s="40"/>
      <c r="HJB892" s="106"/>
      <c r="HJC892" s="40"/>
      <c r="HJD892" s="106"/>
      <c r="HJE892" s="40"/>
      <c r="HJF892" s="106"/>
      <c r="HJG892" s="40"/>
      <c r="HJH892" s="106"/>
      <c r="HJI892" s="40"/>
      <c r="HJJ892" s="106"/>
      <c r="HJK892" s="40"/>
      <c r="HJL892" s="106"/>
      <c r="HJM892" s="40"/>
      <c r="HJN892" s="106"/>
      <c r="HJO892" s="40"/>
      <c r="HJP892" s="106"/>
      <c r="HJQ892" s="40"/>
      <c r="HJR892" s="106"/>
      <c r="HJS892" s="40"/>
      <c r="HJT892" s="106"/>
      <c r="HJU892" s="40"/>
      <c r="HJV892" s="106"/>
      <c r="HJW892" s="40"/>
      <c r="HJX892" s="106"/>
      <c r="HJY892" s="40"/>
      <c r="HJZ892" s="106"/>
      <c r="HKA892" s="40"/>
      <c r="HKB892" s="106"/>
      <c r="HKC892" s="40"/>
      <c r="HKD892" s="106"/>
      <c r="HKE892" s="40"/>
      <c r="HKF892" s="106"/>
      <c r="HKG892" s="40"/>
      <c r="HKH892" s="106"/>
      <c r="HKI892" s="40"/>
      <c r="HKJ892" s="106"/>
      <c r="HKK892" s="40"/>
      <c r="HKL892" s="106"/>
      <c r="HKM892" s="40"/>
      <c r="HKN892" s="106"/>
      <c r="HKO892" s="40"/>
      <c r="HKP892" s="106"/>
      <c r="HKQ892" s="40"/>
      <c r="HKR892" s="106"/>
      <c r="HKS892" s="40"/>
      <c r="HKT892" s="106"/>
      <c r="HKU892" s="40"/>
      <c r="HKV892" s="106"/>
      <c r="HKW892" s="40"/>
      <c r="HKX892" s="106"/>
      <c r="HKY892" s="40"/>
      <c r="HKZ892" s="106"/>
      <c r="HLA892" s="40"/>
      <c r="HLB892" s="106"/>
      <c r="HLC892" s="40"/>
      <c r="HLD892" s="106"/>
      <c r="HLE892" s="40"/>
      <c r="HLF892" s="106"/>
      <c r="HLG892" s="40"/>
      <c r="HLH892" s="106"/>
      <c r="HLI892" s="40"/>
      <c r="HLJ892" s="106"/>
      <c r="HLK892" s="40"/>
      <c r="HLL892" s="106"/>
      <c r="HLM892" s="40"/>
      <c r="HLN892" s="106"/>
      <c r="HLO892" s="40"/>
      <c r="HLP892" s="106"/>
      <c r="HLQ892" s="40"/>
      <c r="HLR892" s="106"/>
      <c r="HLS892" s="40"/>
      <c r="HLT892" s="106"/>
      <c r="HLU892" s="40"/>
      <c r="HLV892" s="106"/>
      <c r="HLW892" s="40"/>
      <c r="HLX892" s="106"/>
      <c r="HLY892" s="40"/>
      <c r="HLZ892" s="106"/>
      <c r="HMA892" s="40"/>
      <c r="HMB892" s="106"/>
      <c r="HMC892" s="40"/>
      <c r="HMD892" s="106"/>
      <c r="HME892" s="40"/>
      <c r="HMF892" s="106"/>
      <c r="HMG892" s="40"/>
      <c r="HMH892" s="106"/>
      <c r="HMI892" s="40"/>
      <c r="HMJ892" s="106"/>
      <c r="HMK892" s="40"/>
      <c r="HML892" s="106"/>
      <c r="HMM892" s="40"/>
      <c r="HMN892" s="106"/>
      <c r="HMO892" s="40"/>
      <c r="HMP892" s="106"/>
      <c r="HMQ892" s="40"/>
      <c r="HMR892" s="106"/>
      <c r="HMS892" s="40"/>
      <c r="HMT892" s="106"/>
      <c r="HMU892" s="40"/>
      <c r="HMV892" s="106"/>
      <c r="HMW892" s="40"/>
      <c r="HMX892" s="106"/>
      <c r="HMY892" s="40"/>
      <c r="HMZ892" s="106"/>
      <c r="HNA892" s="40"/>
      <c r="HNB892" s="106"/>
      <c r="HNC892" s="40"/>
      <c r="HND892" s="106"/>
      <c r="HNE892" s="40"/>
      <c r="HNF892" s="106"/>
      <c r="HNG892" s="40"/>
      <c r="HNH892" s="106"/>
      <c r="HNI892" s="40"/>
      <c r="HNJ892" s="106"/>
      <c r="HNK892" s="40"/>
      <c r="HNL892" s="106"/>
      <c r="HNM892" s="40"/>
      <c r="HNN892" s="106"/>
      <c r="HNO892" s="40"/>
      <c r="HNP892" s="106"/>
      <c r="HNQ892" s="40"/>
      <c r="HNR892" s="106"/>
      <c r="HNS892" s="40"/>
      <c r="HNT892" s="106"/>
      <c r="HNU892" s="40"/>
      <c r="HNV892" s="106"/>
      <c r="HNW892" s="40"/>
      <c r="HNX892" s="106"/>
      <c r="HNY892" s="40"/>
      <c r="HNZ892" s="106"/>
      <c r="HOA892" s="40"/>
      <c r="HOB892" s="106"/>
      <c r="HOC892" s="40"/>
      <c r="HOD892" s="106"/>
      <c r="HOE892" s="40"/>
      <c r="HOF892" s="106"/>
      <c r="HOG892" s="40"/>
      <c r="HOH892" s="106"/>
      <c r="HOI892" s="40"/>
      <c r="HOJ892" s="106"/>
      <c r="HOK892" s="40"/>
      <c r="HOL892" s="106"/>
      <c r="HOM892" s="40"/>
      <c r="HON892" s="106"/>
      <c r="HOO892" s="40"/>
      <c r="HOP892" s="106"/>
      <c r="HOQ892" s="40"/>
      <c r="HOR892" s="106"/>
      <c r="HOS892" s="40"/>
      <c r="HOT892" s="106"/>
      <c r="HOU892" s="40"/>
      <c r="HOV892" s="106"/>
      <c r="HOW892" s="40"/>
      <c r="HOX892" s="106"/>
      <c r="HOY892" s="40"/>
      <c r="HOZ892" s="106"/>
      <c r="HPA892" s="40"/>
      <c r="HPB892" s="106"/>
      <c r="HPC892" s="40"/>
      <c r="HPD892" s="106"/>
      <c r="HPE892" s="40"/>
      <c r="HPF892" s="106"/>
      <c r="HPG892" s="40"/>
      <c r="HPH892" s="106"/>
      <c r="HPI892" s="40"/>
      <c r="HPJ892" s="106"/>
      <c r="HPK892" s="40"/>
      <c r="HPL892" s="106"/>
      <c r="HPM892" s="40"/>
      <c r="HPN892" s="106"/>
      <c r="HPO892" s="40"/>
      <c r="HPP892" s="106"/>
      <c r="HPQ892" s="40"/>
      <c r="HPR892" s="106"/>
      <c r="HPS892" s="40"/>
      <c r="HPT892" s="106"/>
      <c r="HPU892" s="40"/>
      <c r="HPV892" s="106"/>
      <c r="HPW892" s="40"/>
      <c r="HPX892" s="106"/>
      <c r="HPY892" s="40"/>
      <c r="HPZ892" s="106"/>
      <c r="HQA892" s="40"/>
      <c r="HQB892" s="106"/>
      <c r="HQC892" s="40"/>
      <c r="HQD892" s="106"/>
      <c r="HQE892" s="40"/>
      <c r="HQF892" s="106"/>
      <c r="HQG892" s="40"/>
      <c r="HQH892" s="106"/>
      <c r="HQI892" s="40"/>
      <c r="HQJ892" s="106"/>
      <c r="HQK892" s="40"/>
      <c r="HQL892" s="106"/>
      <c r="HQM892" s="40"/>
      <c r="HQN892" s="106"/>
      <c r="HQO892" s="40"/>
      <c r="HQP892" s="106"/>
      <c r="HQQ892" s="40"/>
      <c r="HQR892" s="106"/>
      <c r="HQS892" s="40"/>
      <c r="HQT892" s="106"/>
      <c r="HQU892" s="40"/>
      <c r="HQV892" s="106"/>
      <c r="HQW892" s="40"/>
      <c r="HQX892" s="106"/>
      <c r="HQY892" s="40"/>
      <c r="HQZ892" s="106"/>
      <c r="HRA892" s="40"/>
      <c r="HRB892" s="106"/>
      <c r="HRC892" s="40"/>
      <c r="HRD892" s="106"/>
      <c r="HRE892" s="40"/>
      <c r="HRF892" s="106"/>
      <c r="HRG892" s="40"/>
      <c r="HRH892" s="106"/>
      <c r="HRI892" s="40"/>
      <c r="HRJ892" s="106"/>
      <c r="HRK892" s="40"/>
      <c r="HRL892" s="106"/>
      <c r="HRM892" s="40"/>
      <c r="HRN892" s="106"/>
      <c r="HRO892" s="40"/>
      <c r="HRP892" s="106"/>
      <c r="HRQ892" s="40"/>
      <c r="HRR892" s="106"/>
      <c r="HRS892" s="40"/>
      <c r="HRT892" s="106"/>
      <c r="HRU892" s="40"/>
      <c r="HRV892" s="106"/>
      <c r="HRW892" s="40"/>
      <c r="HRX892" s="106"/>
      <c r="HRY892" s="40"/>
      <c r="HRZ892" s="106"/>
      <c r="HSA892" s="40"/>
      <c r="HSB892" s="106"/>
      <c r="HSC892" s="40"/>
      <c r="HSD892" s="106"/>
      <c r="HSE892" s="40"/>
      <c r="HSF892" s="106"/>
      <c r="HSG892" s="40"/>
      <c r="HSH892" s="106"/>
      <c r="HSI892" s="40"/>
      <c r="HSJ892" s="106"/>
      <c r="HSK892" s="40"/>
      <c r="HSL892" s="106"/>
      <c r="HSM892" s="40"/>
      <c r="HSN892" s="106"/>
      <c r="HSO892" s="40"/>
      <c r="HSP892" s="106"/>
      <c r="HSQ892" s="40"/>
      <c r="HSR892" s="106"/>
      <c r="HSS892" s="40"/>
      <c r="HST892" s="106"/>
      <c r="HSU892" s="40"/>
      <c r="HSV892" s="106"/>
      <c r="HSW892" s="40"/>
      <c r="HSX892" s="106"/>
      <c r="HSY892" s="40"/>
      <c r="HSZ892" s="106"/>
      <c r="HTA892" s="40"/>
      <c r="HTB892" s="106"/>
      <c r="HTC892" s="40"/>
      <c r="HTD892" s="106"/>
      <c r="HTE892" s="40"/>
      <c r="HTF892" s="106"/>
      <c r="HTG892" s="40"/>
      <c r="HTH892" s="106"/>
      <c r="HTI892" s="40"/>
      <c r="HTJ892" s="106"/>
      <c r="HTK892" s="40"/>
      <c r="HTL892" s="106"/>
      <c r="HTM892" s="40"/>
      <c r="HTN892" s="106"/>
      <c r="HTO892" s="40"/>
      <c r="HTP892" s="106"/>
      <c r="HTQ892" s="40"/>
      <c r="HTR892" s="106"/>
      <c r="HTS892" s="40"/>
      <c r="HTT892" s="106"/>
      <c r="HTU892" s="40"/>
      <c r="HTV892" s="106"/>
      <c r="HTW892" s="40"/>
      <c r="HTX892" s="106"/>
      <c r="HTY892" s="40"/>
      <c r="HTZ892" s="106"/>
      <c r="HUA892" s="40"/>
      <c r="HUB892" s="106"/>
      <c r="HUC892" s="40"/>
      <c r="HUD892" s="106"/>
      <c r="HUE892" s="40"/>
      <c r="HUF892" s="106"/>
      <c r="HUG892" s="40"/>
      <c r="HUH892" s="106"/>
      <c r="HUI892" s="40"/>
      <c r="HUJ892" s="106"/>
      <c r="HUK892" s="40"/>
      <c r="HUL892" s="106"/>
      <c r="HUM892" s="40"/>
      <c r="HUN892" s="106"/>
      <c r="HUO892" s="40"/>
      <c r="HUP892" s="106"/>
      <c r="HUQ892" s="40"/>
      <c r="HUR892" s="106"/>
      <c r="HUS892" s="40"/>
      <c r="HUT892" s="106"/>
      <c r="HUU892" s="40"/>
      <c r="HUV892" s="106"/>
      <c r="HUW892" s="40"/>
      <c r="HUX892" s="106"/>
      <c r="HUY892" s="40"/>
      <c r="HUZ892" s="106"/>
      <c r="HVA892" s="40"/>
      <c r="HVB892" s="106"/>
      <c r="HVC892" s="40"/>
      <c r="HVD892" s="106"/>
      <c r="HVE892" s="40"/>
      <c r="HVF892" s="106"/>
      <c r="HVG892" s="40"/>
      <c r="HVH892" s="106"/>
      <c r="HVI892" s="40"/>
      <c r="HVJ892" s="106"/>
      <c r="HVK892" s="40"/>
      <c r="HVL892" s="106"/>
      <c r="HVM892" s="40"/>
      <c r="HVN892" s="106"/>
      <c r="HVO892" s="40"/>
      <c r="HVP892" s="106"/>
      <c r="HVQ892" s="40"/>
      <c r="HVR892" s="106"/>
      <c r="HVS892" s="40"/>
      <c r="HVT892" s="106"/>
      <c r="HVU892" s="40"/>
      <c r="HVV892" s="106"/>
      <c r="HVW892" s="40"/>
      <c r="HVX892" s="106"/>
      <c r="HVY892" s="40"/>
      <c r="HVZ892" s="106"/>
      <c r="HWA892" s="40"/>
      <c r="HWB892" s="106"/>
      <c r="HWC892" s="40"/>
      <c r="HWD892" s="106"/>
      <c r="HWE892" s="40"/>
      <c r="HWF892" s="106"/>
      <c r="HWG892" s="40"/>
      <c r="HWH892" s="106"/>
      <c r="HWI892" s="40"/>
      <c r="HWJ892" s="106"/>
      <c r="HWK892" s="40"/>
      <c r="HWL892" s="106"/>
      <c r="HWM892" s="40"/>
      <c r="HWN892" s="106"/>
      <c r="HWO892" s="40"/>
      <c r="HWP892" s="106"/>
      <c r="HWQ892" s="40"/>
      <c r="HWR892" s="106"/>
      <c r="HWS892" s="40"/>
      <c r="HWT892" s="106"/>
      <c r="HWU892" s="40"/>
      <c r="HWV892" s="106"/>
      <c r="HWW892" s="40"/>
      <c r="HWX892" s="106"/>
      <c r="HWY892" s="40"/>
      <c r="HWZ892" s="106"/>
      <c r="HXA892" s="40"/>
      <c r="HXB892" s="106"/>
      <c r="HXC892" s="40"/>
      <c r="HXD892" s="106"/>
      <c r="HXE892" s="40"/>
      <c r="HXF892" s="106"/>
      <c r="HXG892" s="40"/>
      <c r="HXH892" s="106"/>
      <c r="HXI892" s="40"/>
      <c r="HXJ892" s="106"/>
      <c r="HXK892" s="40"/>
      <c r="HXL892" s="106"/>
      <c r="HXM892" s="40"/>
      <c r="HXN892" s="106"/>
      <c r="HXO892" s="40"/>
      <c r="HXP892" s="106"/>
      <c r="HXQ892" s="40"/>
      <c r="HXR892" s="106"/>
      <c r="HXS892" s="40"/>
      <c r="HXT892" s="106"/>
      <c r="HXU892" s="40"/>
      <c r="HXV892" s="106"/>
      <c r="HXW892" s="40"/>
      <c r="HXX892" s="106"/>
      <c r="HXY892" s="40"/>
      <c r="HXZ892" s="106"/>
      <c r="HYA892" s="40"/>
      <c r="HYB892" s="106"/>
      <c r="HYC892" s="40"/>
      <c r="HYD892" s="106"/>
      <c r="HYE892" s="40"/>
      <c r="HYF892" s="106"/>
      <c r="HYG892" s="40"/>
      <c r="HYH892" s="106"/>
      <c r="HYI892" s="40"/>
      <c r="HYJ892" s="106"/>
      <c r="HYK892" s="40"/>
      <c r="HYL892" s="106"/>
      <c r="HYM892" s="40"/>
      <c r="HYN892" s="106"/>
      <c r="HYO892" s="40"/>
      <c r="HYP892" s="106"/>
      <c r="HYQ892" s="40"/>
      <c r="HYR892" s="106"/>
      <c r="HYS892" s="40"/>
      <c r="HYT892" s="106"/>
      <c r="HYU892" s="40"/>
      <c r="HYV892" s="106"/>
      <c r="HYW892" s="40"/>
      <c r="HYX892" s="106"/>
      <c r="HYY892" s="40"/>
      <c r="HYZ892" s="106"/>
      <c r="HZA892" s="40"/>
      <c r="HZB892" s="106"/>
      <c r="HZC892" s="40"/>
      <c r="HZD892" s="106"/>
      <c r="HZE892" s="40"/>
      <c r="HZF892" s="106"/>
      <c r="HZG892" s="40"/>
      <c r="HZH892" s="106"/>
      <c r="HZI892" s="40"/>
      <c r="HZJ892" s="106"/>
      <c r="HZK892" s="40"/>
      <c r="HZL892" s="106"/>
      <c r="HZM892" s="40"/>
      <c r="HZN892" s="106"/>
      <c r="HZO892" s="40"/>
      <c r="HZP892" s="106"/>
      <c r="HZQ892" s="40"/>
      <c r="HZR892" s="106"/>
      <c r="HZS892" s="40"/>
      <c r="HZT892" s="106"/>
      <c r="HZU892" s="40"/>
      <c r="HZV892" s="106"/>
      <c r="HZW892" s="40"/>
      <c r="HZX892" s="106"/>
      <c r="HZY892" s="40"/>
      <c r="HZZ892" s="106"/>
      <c r="IAA892" s="40"/>
      <c r="IAB892" s="106"/>
      <c r="IAC892" s="40"/>
      <c r="IAD892" s="106"/>
      <c r="IAE892" s="40"/>
      <c r="IAF892" s="106"/>
      <c r="IAG892" s="40"/>
      <c r="IAH892" s="106"/>
      <c r="IAI892" s="40"/>
      <c r="IAJ892" s="106"/>
      <c r="IAK892" s="40"/>
      <c r="IAL892" s="106"/>
      <c r="IAM892" s="40"/>
      <c r="IAN892" s="106"/>
      <c r="IAO892" s="40"/>
      <c r="IAP892" s="106"/>
      <c r="IAQ892" s="40"/>
      <c r="IAR892" s="106"/>
      <c r="IAS892" s="40"/>
      <c r="IAT892" s="106"/>
      <c r="IAU892" s="40"/>
      <c r="IAV892" s="106"/>
      <c r="IAW892" s="40"/>
      <c r="IAX892" s="106"/>
      <c r="IAY892" s="40"/>
      <c r="IAZ892" s="106"/>
      <c r="IBA892" s="40"/>
      <c r="IBB892" s="106"/>
      <c r="IBC892" s="40"/>
      <c r="IBD892" s="106"/>
      <c r="IBE892" s="40"/>
      <c r="IBF892" s="106"/>
      <c r="IBG892" s="40"/>
      <c r="IBH892" s="106"/>
      <c r="IBI892" s="40"/>
      <c r="IBJ892" s="106"/>
      <c r="IBK892" s="40"/>
      <c r="IBL892" s="106"/>
      <c r="IBM892" s="40"/>
      <c r="IBN892" s="106"/>
      <c r="IBO892" s="40"/>
      <c r="IBP892" s="106"/>
      <c r="IBQ892" s="40"/>
      <c r="IBR892" s="106"/>
      <c r="IBS892" s="40"/>
      <c r="IBT892" s="106"/>
      <c r="IBU892" s="40"/>
      <c r="IBV892" s="106"/>
      <c r="IBW892" s="40"/>
      <c r="IBX892" s="106"/>
      <c r="IBY892" s="40"/>
      <c r="IBZ892" s="106"/>
      <c r="ICA892" s="40"/>
      <c r="ICB892" s="106"/>
      <c r="ICC892" s="40"/>
      <c r="ICD892" s="106"/>
      <c r="ICE892" s="40"/>
      <c r="ICF892" s="106"/>
      <c r="ICG892" s="40"/>
      <c r="ICH892" s="106"/>
      <c r="ICI892" s="40"/>
      <c r="ICJ892" s="106"/>
      <c r="ICK892" s="40"/>
      <c r="ICL892" s="106"/>
      <c r="ICM892" s="40"/>
      <c r="ICN892" s="106"/>
      <c r="ICO892" s="40"/>
      <c r="ICP892" s="106"/>
      <c r="ICQ892" s="40"/>
      <c r="ICR892" s="106"/>
      <c r="ICS892" s="40"/>
      <c r="ICT892" s="106"/>
      <c r="ICU892" s="40"/>
      <c r="ICV892" s="106"/>
      <c r="ICW892" s="40"/>
      <c r="ICX892" s="106"/>
      <c r="ICY892" s="40"/>
      <c r="ICZ892" s="106"/>
      <c r="IDA892" s="40"/>
      <c r="IDB892" s="106"/>
      <c r="IDC892" s="40"/>
      <c r="IDD892" s="106"/>
      <c r="IDE892" s="40"/>
      <c r="IDF892" s="106"/>
      <c r="IDG892" s="40"/>
      <c r="IDH892" s="106"/>
      <c r="IDI892" s="40"/>
      <c r="IDJ892" s="106"/>
      <c r="IDK892" s="40"/>
      <c r="IDL892" s="106"/>
      <c r="IDM892" s="40"/>
      <c r="IDN892" s="106"/>
      <c r="IDO892" s="40"/>
      <c r="IDP892" s="106"/>
      <c r="IDQ892" s="40"/>
      <c r="IDR892" s="106"/>
      <c r="IDS892" s="40"/>
      <c r="IDT892" s="106"/>
      <c r="IDU892" s="40"/>
      <c r="IDV892" s="106"/>
      <c r="IDW892" s="40"/>
      <c r="IDX892" s="106"/>
      <c r="IDY892" s="40"/>
      <c r="IDZ892" s="106"/>
      <c r="IEA892" s="40"/>
      <c r="IEB892" s="106"/>
      <c r="IEC892" s="40"/>
      <c r="IED892" s="106"/>
      <c r="IEE892" s="40"/>
      <c r="IEF892" s="106"/>
      <c r="IEG892" s="40"/>
      <c r="IEH892" s="106"/>
      <c r="IEI892" s="40"/>
      <c r="IEJ892" s="106"/>
      <c r="IEK892" s="40"/>
      <c r="IEL892" s="106"/>
      <c r="IEM892" s="40"/>
      <c r="IEN892" s="106"/>
      <c r="IEO892" s="40"/>
      <c r="IEP892" s="106"/>
      <c r="IEQ892" s="40"/>
      <c r="IER892" s="106"/>
      <c r="IES892" s="40"/>
      <c r="IET892" s="106"/>
      <c r="IEU892" s="40"/>
      <c r="IEV892" s="106"/>
      <c r="IEW892" s="40"/>
      <c r="IEX892" s="106"/>
      <c r="IEY892" s="40"/>
      <c r="IEZ892" s="106"/>
      <c r="IFA892" s="40"/>
      <c r="IFB892" s="106"/>
      <c r="IFC892" s="40"/>
      <c r="IFD892" s="106"/>
      <c r="IFE892" s="40"/>
      <c r="IFF892" s="106"/>
      <c r="IFG892" s="40"/>
      <c r="IFH892" s="106"/>
      <c r="IFI892" s="40"/>
      <c r="IFJ892" s="106"/>
      <c r="IFK892" s="40"/>
      <c r="IFL892" s="106"/>
      <c r="IFM892" s="40"/>
      <c r="IFN892" s="106"/>
      <c r="IFO892" s="40"/>
      <c r="IFP892" s="106"/>
      <c r="IFQ892" s="40"/>
      <c r="IFR892" s="106"/>
      <c r="IFS892" s="40"/>
      <c r="IFT892" s="106"/>
      <c r="IFU892" s="40"/>
      <c r="IFV892" s="106"/>
      <c r="IFW892" s="40"/>
      <c r="IFX892" s="106"/>
      <c r="IFY892" s="40"/>
      <c r="IFZ892" s="106"/>
      <c r="IGA892" s="40"/>
      <c r="IGB892" s="106"/>
      <c r="IGC892" s="40"/>
      <c r="IGD892" s="106"/>
      <c r="IGE892" s="40"/>
      <c r="IGF892" s="106"/>
      <c r="IGG892" s="40"/>
      <c r="IGH892" s="106"/>
      <c r="IGI892" s="40"/>
      <c r="IGJ892" s="106"/>
      <c r="IGK892" s="40"/>
      <c r="IGL892" s="106"/>
      <c r="IGM892" s="40"/>
      <c r="IGN892" s="106"/>
      <c r="IGO892" s="40"/>
      <c r="IGP892" s="106"/>
      <c r="IGQ892" s="40"/>
      <c r="IGR892" s="106"/>
      <c r="IGS892" s="40"/>
      <c r="IGT892" s="106"/>
      <c r="IGU892" s="40"/>
      <c r="IGV892" s="106"/>
      <c r="IGW892" s="40"/>
      <c r="IGX892" s="106"/>
      <c r="IGY892" s="40"/>
      <c r="IGZ892" s="106"/>
      <c r="IHA892" s="40"/>
      <c r="IHB892" s="106"/>
      <c r="IHC892" s="40"/>
      <c r="IHD892" s="106"/>
      <c r="IHE892" s="40"/>
      <c r="IHF892" s="106"/>
      <c r="IHG892" s="40"/>
      <c r="IHH892" s="106"/>
      <c r="IHI892" s="40"/>
      <c r="IHJ892" s="106"/>
      <c r="IHK892" s="40"/>
      <c r="IHL892" s="106"/>
      <c r="IHM892" s="40"/>
      <c r="IHN892" s="106"/>
      <c r="IHO892" s="40"/>
      <c r="IHP892" s="106"/>
      <c r="IHQ892" s="40"/>
      <c r="IHR892" s="106"/>
      <c r="IHS892" s="40"/>
      <c r="IHT892" s="106"/>
      <c r="IHU892" s="40"/>
      <c r="IHV892" s="106"/>
      <c r="IHW892" s="40"/>
      <c r="IHX892" s="106"/>
      <c r="IHY892" s="40"/>
      <c r="IHZ892" s="106"/>
      <c r="IIA892" s="40"/>
      <c r="IIB892" s="106"/>
      <c r="IIC892" s="40"/>
      <c r="IID892" s="106"/>
      <c r="IIE892" s="40"/>
      <c r="IIF892" s="106"/>
      <c r="IIG892" s="40"/>
      <c r="IIH892" s="106"/>
      <c r="III892" s="40"/>
      <c r="IIJ892" s="106"/>
      <c r="IIK892" s="40"/>
      <c r="IIL892" s="106"/>
      <c r="IIM892" s="40"/>
      <c r="IIN892" s="106"/>
      <c r="IIO892" s="40"/>
      <c r="IIP892" s="106"/>
      <c r="IIQ892" s="40"/>
      <c r="IIR892" s="106"/>
      <c r="IIS892" s="40"/>
      <c r="IIT892" s="106"/>
      <c r="IIU892" s="40"/>
      <c r="IIV892" s="106"/>
      <c r="IIW892" s="40"/>
      <c r="IIX892" s="106"/>
      <c r="IIY892" s="40"/>
      <c r="IIZ892" s="106"/>
      <c r="IJA892" s="40"/>
      <c r="IJB892" s="106"/>
      <c r="IJC892" s="40"/>
      <c r="IJD892" s="106"/>
      <c r="IJE892" s="40"/>
      <c r="IJF892" s="106"/>
      <c r="IJG892" s="40"/>
      <c r="IJH892" s="106"/>
      <c r="IJI892" s="40"/>
      <c r="IJJ892" s="106"/>
      <c r="IJK892" s="40"/>
      <c r="IJL892" s="106"/>
      <c r="IJM892" s="40"/>
      <c r="IJN892" s="106"/>
      <c r="IJO892" s="40"/>
      <c r="IJP892" s="106"/>
      <c r="IJQ892" s="40"/>
      <c r="IJR892" s="106"/>
      <c r="IJS892" s="40"/>
      <c r="IJT892" s="106"/>
      <c r="IJU892" s="40"/>
      <c r="IJV892" s="106"/>
      <c r="IJW892" s="40"/>
      <c r="IJX892" s="106"/>
      <c r="IJY892" s="40"/>
      <c r="IJZ892" s="106"/>
      <c r="IKA892" s="40"/>
      <c r="IKB892" s="106"/>
      <c r="IKC892" s="40"/>
      <c r="IKD892" s="106"/>
      <c r="IKE892" s="40"/>
      <c r="IKF892" s="106"/>
      <c r="IKG892" s="40"/>
      <c r="IKH892" s="106"/>
      <c r="IKI892" s="40"/>
      <c r="IKJ892" s="106"/>
      <c r="IKK892" s="40"/>
      <c r="IKL892" s="106"/>
      <c r="IKM892" s="40"/>
      <c r="IKN892" s="106"/>
      <c r="IKO892" s="40"/>
      <c r="IKP892" s="106"/>
      <c r="IKQ892" s="40"/>
      <c r="IKR892" s="106"/>
      <c r="IKS892" s="40"/>
      <c r="IKT892" s="106"/>
      <c r="IKU892" s="40"/>
      <c r="IKV892" s="106"/>
      <c r="IKW892" s="40"/>
      <c r="IKX892" s="106"/>
      <c r="IKY892" s="40"/>
      <c r="IKZ892" s="106"/>
      <c r="ILA892" s="40"/>
      <c r="ILB892" s="106"/>
      <c r="ILC892" s="40"/>
      <c r="ILD892" s="106"/>
      <c r="ILE892" s="40"/>
      <c r="ILF892" s="106"/>
      <c r="ILG892" s="40"/>
      <c r="ILH892" s="106"/>
      <c r="ILI892" s="40"/>
      <c r="ILJ892" s="106"/>
      <c r="ILK892" s="40"/>
      <c r="ILL892" s="106"/>
      <c r="ILM892" s="40"/>
      <c r="ILN892" s="106"/>
      <c r="ILO892" s="40"/>
      <c r="ILP892" s="106"/>
      <c r="ILQ892" s="40"/>
      <c r="ILR892" s="106"/>
      <c r="ILS892" s="40"/>
      <c r="ILT892" s="106"/>
      <c r="ILU892" s="40"/>
      <c r="ILV892" s="106"/>
      <c r="ILW892" s="40"/>
      <c r="ILX892" s="106"/>
      <c r="ILY892" s="40"/>
      <c r="ILZ892" s="106"/>
      <c r="IMA892" s="40"/>
      <c r="IMB892" s="106"/>
      <c r="IMC892" s="40"/>
      <c r="IMD892" s="106"/>
      <c r="IME892" s="40"/>
      <c r="IMF892" s="106"/>
      <c r="IMG892" s="40"/>
      <c r="IMH892" s="106"/>
      <c r="IMI892" s="40"/>
      <c r="IMJ892" s="106"/>
      <c r="IMK892" s="40"/>
      <c r="IML892" s="106"/>
      <c r="IMM892" s="40"/>
      <c r="IMN892" s="106"/>
      <c r="IMO892" s="40"/>
      <c r="IMP892" s="106"/>
      <c r="IMQ892" s="40"/>
      <c r="IMR892" s="106"/>
      <c r="IMS892" s="40"/>
      <c r="IMT892" s="106"/>
      <c r="IMU892" s="40"/>
      <c r="IMV892" s="106"/>
      <c r="IMW892" s="40"/>
      <c r="IMX892" s="106"/>
      <c r="IMY892" s="40"/>
      <c r="IMZ892" s="106"/>
      <c r="INA892" s="40"/>
      <c r="INB892" s="106"/>
      <c r="INC892" s="40"/>
      <c r="IND892" s="106"/>
      <c r="INE892" s="40"/>
      <c r="INF892" s="106"/>
      <c r="ING892" s="40"/>
      <c r="INH892" s="106"/>
      <c r="INI892" s="40"/>
      <c r="INJ892" s="106"/>
      <c r="INK892" s="40"/>
      <c r="INL892" s="106"/>
      <c r="INM892" s="40"/>
      <c r="INN892" s="106"/>
      <c r="INO892" s="40"/>
      <c r="INP892" s="106"/>
      <c r="INQ892" s="40"/>
      <c r="INR892" s="106"/>
      <c r="INS892" s="40"/>
      <c r="INT892" s="106"/>
      <c r="INU892" s="40"/>
      <c r="INV892" s="106"/>
      <c r="INW892" s="40"/>
      <c r="INX892" s="106"/>
      <c r="INY892" s="40"/>
      <c r="INZ892" s="106"/>
      <c r="IOA892" s="40"/>
      <c r="IOB892" s="106"/>
      <c r="IOC892" s="40"/>
      <c r="IOD892" s="106"/>
      <c r="IOE892" s="40"/>
      <c r="IOF892" s="106"/>
      <c r="IOG892" s="40"/>
      <c r="IOH892" s="106"/>
      <c r="IOI892" s="40"/>
      <c r="IOJ892" s="106"/>
      <c r="IOK892" s="40"/>
      <c r="IOL892" s="106"/>
      <c r="IOM892" s="40"/>
      <c r="ION892" s="106"/>
      <c r="IOO892" s="40"/>
      <c r="IOP892" s="106"/>
      <c r="IOQ892" s="40"/>
      <c r="IOR892" s="106"/>
      <c r="IOS892" s="40"/>
      <c r="IOT892" s="106"/>
      <c r="IOU892" s="40"/>
      <c r="IOV892" s="106"/>
      <c r="IOW892" s="40"/>
      <c r="IOX892" s="106"/>
      <c r="IOY892" s="40"/>
      <c r="IOZ892" s="106"/>
      <c r="IPA892" s="40"/>
      <c r="IPB892" s="106"/>
      <c r="IPC892" s="40"/>
      <c r="IPD892" s="106"/>
      <c r="IPE892" s="40"/>
      <c r="IPF892" s="106"/>
      <c r="IPG892" s="40"/>
      <c r="IPH892" s="106"/>
      <c r="IPI892" s="40"/>
      <c r="IPJ892" s="106"/>
      <c r="IPK892" s="40"/>
      <c r="IPL892" s="106"/>
      <c r="IPM892" s="40"/>
      <c r="IPN892" s="106"/>
      <c r="IPO892" s="40"/>
      <c r="IPP892" s="106"/>
      <c r="IPQ892" s="40"/>
      <c r="IPR892" s="106"/>
      <c r="IPS892" s="40"/>
      <c r="IPT892" s="106"/>
      <c r="IPU892" s="40"/>
      <c r="IPV892" s="106"/>
      <c r="IPW892" s="40"/>
      <c r="IPX892" s="106"/>
      <c r="IPY892" s="40"/>
      <c r="IPZ892" s="106"/>
      <c r="IQA892" s="40"/>
      <c r="IQB892" s="106"/>
      <c r="IQC892" s="40"/>
      <c r="IQD892" s="106"/>
      <c r="IQE892" s="40"/>
      <c r="IQF892" s="106"/>
      <c r="IQG892" s="40"/>
      <c r="IQH892" s="106"/>
      <c r="IQI892" s="40"/>
      <c r="IQJ892" s="106"/>
      <c r="IQK892" s="40"/>
      <c r="IQL892" s="106"/>
      <c r="IQM892" s="40"/>
      <c r="IQN892" s="106"/>
      <c r="IQO892" s="40"/>
      <c r="IQP892" s="106"/>
      <c r="IQQ892" s="40"/>
      <c r="IQR892" s="106"/>
      <c r="IQS892" s="40"/>
      <c r="IQT892" s="106"/>
      <c r="IQU892" s="40"/>
      <c r="IQV892" s="106"/>
      <c r="IQW892" s="40"/>
      <c r="IQX892" s="106"/>
      <c r="IQY892" s="40"/>
      <c r="IQZ892" s="106"/>
      <c r="IRA892" s="40"/>
      <c r="IRB892" s="106"/>
      <c r="IRC892" s="40"/>
      <c r="IRD892" s="106"/>
      <c r="IRE892" s="40"/>
      <c r="IRF892" s="106"/>
      <c r="IRG892" s="40"/>
      <c r="IRH892" s="106"/>
      <c r="IRI892" s="40"/>
      <c r="IRJ892" s="106"/>
      <c r="IRK892" s="40"/>
      <c r="IRL892" s="106"/>
      <c r="IRM892" s="40"/>
      <c r="IRN892" s="106"/>
      <c r="IRO892" s="40"/>
      <c r="IRP892" s="106"/>
      <c r="IRQ892" s="40"/>
      <c r="IRR892" s="106"/>
      <c r="IRS892" s="40"/>
      <c r="IRT892" s="106"/>
      <c r="IRU892" s="40"/>
      <c r="IRV892" s="106"/>
      <c r="IRW892" s="40"/>
      <c r="IRX892" s="106"/>
      <c r="IRY892" s="40"/>
      <c r="IRZ892" s="106"/>
      <c r="ISA892" s="40"/>
      <c r="ISB892" s="106"/>
      <c r="ISC892" s="40"/>
      <c r="ISD892" s="106"/>
      <c r="ISE892" s="40"/>
      <c r="ISF892" s="106"/>
      <c r="ISG892" s="40"/>
      <c r="ISH892" s="106"/>
      <c r="ISI892" s="40"/>
      <c r="ISJ892" s="106"/>
      <c r="ISK892" s="40"/>
      <c r="ISL892" s="106"/>
      <c r="ISM892" s="40"/>
      <c r="ISN892" s="106"/>
      <c r="ISO892" s="40"/>
      <c r="ISP892" s="106"/>
      <c r="ISQ892" s="40"/>
      <c r="ISR892" s="106"/>
      <c r="ISS892" s="40"/>
      <c r="IST892" s="106"/>
      <c r="ISU892" s="40"/>
      <c r="ISV892" s="106"/>
      <c r="ISW892" s="40"/>
      <c r="ISX892" s="106"/>
      <c r="ISY892" s="40"/>
      <c r="ISZ892" s="106"/>
      <c r="ITA892" s="40"/>
      <c r="ITB892" s="106"/>
      <c r="ITC892" s="40"/>
      <c r="ITD892" s="106"/>
      <c r="ITE892" s="40"/>
      <c r="ITF892" s="106"/>
      <c r="ITG892" s="40"/>
      <c r="ITH892" s="106"/>
      <c r="ITI892" s="40"/>
      <c r="ITJ892" s="106"/>
      <c r="ITK892" s="40"/>
      <c r="ITL892" s="106"/>
      <c r="ITM892" s="40"/>
      <c r="ITN892" s="106"/>
      <c r="ITO892" s="40"/>
      <c r="ITP892" s="106"/>
      <c r="ITQ892" s="40"/>
      <c r="ITR892" s="106"/>
      <c r="ITS892" s="40"/>
      <c r="ITT892" s="106"/>
      <c r="ITU892" s="40"/>
      <c r="ITV892" s="106"/>
      <c r="ITW892" s="40"/>
      <c r="ITX892" s="106"/>
      <c r="ITY892" s="40"/>
      <c r="ITZ892" s="106"/>
      <c r="IUA892" s="40"/>
      <c r="IUB892" s="106"/>
      <c r="IUC892" s="40"/>
      <c r="IUD892" s="106"/>
      <c r="IUE892" s="40"/>
      <c r="IUF892" s="106"/>
      <c r="IUG892" s="40"/>
      <c r="IUH892" s="106"/>
      <c r="IUI892" s="40"/>
      <c r="IUJ892" s="106"/>
      <c r="IUK892" s="40"/>
      <c r="IUL892" s="106"/>
      <c r="IUM892" s="40"/>
      <c r="IUN892" s="106"/>
      <c r="IUO892" s="40"/>
      <c r="IUP892" s="106"/>
      <c r="IUQ892" s="40"/>
      <c r="IUR892" s="106"/>
      <c r="IUS892" s="40"/>
      <c r="IUT892" s="106"/>
      <c r="IUU892" s="40"/>
      <c r="IUV892" s="106"/>
      <c r="IUW892" s="40"/>
      <c r="IUX892" s="106"/>
      <c r="IUY892" s="40"/>
      <c r="IUZ892" s="106"/>
      <c r="IVA892" s="40"/>
      <c r="IVB892" s="106"/>
      <c r="IVC892" s="40"/>
      <c r="IVD892" s="106"/>
      <c r="IVE892" s="40"/>
      <c r="IVF892" s="106"/>
      <c r="IVG892" s="40"/>
      <c r="IVH892" s="106"/>
      <c r="IVI892" s="40"/>
      <c r="IVJ892" s="106"/>
      <c r="IVK892" s="40"/>
      <c r="IVL892" s="106"/>
      <c r="IVM892" s="40"/>
      <c r="IVN892" s="106"/>
      <c r="IVO892" s="40"/>
      <c r="IVP892" s="106"/>
      <c r="IVQ892" s="40"/>
      <c r="IVR892" s="106"/>
      <c r="IVS892" s="40"/>
      <c r="IVT892" s="106"/>
      <c r="IVU892" s="40"/>
      <c r="IVV892" s="106"/>
      <c r="IVW892" s="40"/>
      <c r="IVX892" s="106"/>
      <c r="IVY892" s="40"/>
      <c r="IVZ892" s="106"/>
      <c r="IWA892" s="40"/>
      <c r="IWB892" s="106"/>
      <c r="IWC892" s="40"/>
      <c r="IWD892" s="106"/>
      <c r="IWE892" s="40"/>
      <c r="IWF892" s="106"/>
      <c r="IWG892" s="40"/>
      <c r="IWH892" s="106"/>
      <c r="IWI892" s="40"/>
      <c r="IWJ892" s="106"/>
      <c r="IWK892" s="40"/>
      <c r="IWL892" s="106"/>
      <c r="IWM892" s="40"/>
      <c r="IWN892" s="106"/>
      <c r="IWO892" s="40"/>
      <c r="IWP892" s="106"/>
      <c r="IWQ892" s="40"/>
      <c r="IWR892" s="106"/>
      <c r="IWS892" s="40"/>
      <c r="IWT892" s="106"/>
      <c r="IWU892" s="40"/>
      <c r="IWV892" s="106"/>
      <c r="IWW892" s="40"/>
      <c r="IWX892" s="106"/>
      <c r="IWY892" s="40"/>
      <c r="IWZ892" s="106"/>
      <c r="IXA892" s="40"/>
      <c r="IXB892" s="106"/>
      <c r="IXC892" s="40"/>
      <c r="IXD892" s="106"/>
      <c r="IXE892" s="40"/>
      <c r="IXF892" s="106"/>
      <c r="IXG892" s="40"/>
      <c r="IXH892" s="106"/>
      <c r="IXI892" s="40"/>
      <c r="IXJ892" s="106"/>
      <c r="IXK892" s="40"/>
      <c r="IXL892" s="106"/>
      <c r="IXM892" s="40"/>
      <c r="IXN892" s="106"/>
      <c r="IXO892" s="40"/>
      <c r="IXP892" s="106"/>
      <c r="IXQ892" s="40"/>
      <c r="IXR892" s="106"/>
      <c r="IXS892" s="40"/>
      <c r="IXT892" s="106"/>
      <c r="IXU892" s="40"/>
      <c r="IXV892" s="106"/>
      <c r="IXW892" s="40"/>
      <c r="IXX892" s="106"/>
      <c r="IXY892" s="40"/>
      <c r="IXZ892" s="106"/>
      <c r="IYA892" s="40"/>
      <c r="IYB892" s="106"/>
      <c r="IYC892" s="40"/>
      <c r="IYD892" s="106"/>
      <c r="IYE892" s="40"/>
      <c r="IYF892" s="106"/>
      <c r="IYG892" s="40"/>
      <c r="IYH892" s="106"/>
      <c r="IYI892" s="40"/>
      <c r="IYJ892" s="106"/>
      <c r="IYK892" s="40"/>
      <c r="IYL892" s="106"/>
      <c r="IYM892" s="40"/>
      <c r="IYN892" s="106"/>
      <c r="IYO892" s="40"/>
      <c r="IYP892" s="106"/>
      <c r="IYQ892" s="40"/>
      <c r="IYR892" s="106"/>
      <c r="IYS892" s="40"/>
      <c r="IYT892" s="106"/>
      <c r="IYU892" s="40"/>
      <c r="IYV892" s="106"/>
      <c r="IYW892" s="40"/>
      <c r="IYX892" s="106"/>
      <c r="IYY892" s="40"/>
      <c r="IYZ892" s="106"/>
      <c r="IZA892" s="40"/>
      <c r="IZB892" s="106"/>
      <c r="IZC892" s="40"/>
      <c r="IZD892" s="106"/>
      <c r="IZE892" s="40"/>
      <c r="IZF892" s="106"/>
      <c r="IZG892" s="40"/>
      <c r="IZH892" s="106"/>
      <c r="IZI892" s="40"/>
      <c r="IZJ892" s="106"/>
      <c r="IZK892" s="40"/>
      <c r="IZL892" s="106"/>
      <c r="IZM892" s="40"/>
      <c r="IZN892" s="106"/>
      <c r="IZO892" s="40"/>
      <c r="IZP892" s="106"/>
      <c r="IZQ892" s="40"/>
      <c r="IZR892" s="106"/>
      <c r="IZS892" s="40"/>
      <c r="IZT892" s="106"/>
      <c r="IZU892" s="40"/>
      <c r="IZV892" s="106"/>
      <c r="IZW892" s="40"/>
      <c r="IZX892" s="106"/>
      <c r="IZY892" s="40"/>
      <c r="IZZ892" s="106"/>
      <c r="JAA892" s="40"/>
      <c r="JAB892" s="106"/>
      <c r="JAC892" s="40"/>
      <c r="JAD892" s="106"/>
      <c r="JAE892" s="40"/>
      <c r="JAF892" s="106"/>
      <c r="JAG892" s="40"/>
      <c r="JAH892" s="106"/>
      <c r="JAI892" s="40"/>
      <c r="JAJ892" s="106"/>
      <c r="JAK892" s="40"/>
      <c r="JAL892" s="106"/>
      <c r="JAM892" s="40"/>
      <c r="JAN892" s="106"/>
      <c r="JAO892" s="40"/>
      <c r="JAP892" s="106"/>
      <c r="JAQ892" s="40"/>
      <c r="JAR892" s="106"/>
      <c r="JAS892" s="40"/>
      <c r="JAT892" s="106"/>
      <c r="JAU892" s="40"/>
      <c r="JAV892" s="106"/>
      <c r="JAW892" s="40"/>
      <c r="JAX892" s="106"/>
      <c r="JAY892" s="40"/>
      <c r="JAZ892" s="106"/>
      <c r="JBA892" s="40"/>
      <c r="JBB892" s="106"/>
      <c r="JBC892" s="40"/>
      <c r="JBD892" s="106"/>
      <c r="JBE892" s="40"/>
      <c r="JBF892" s="106"/>
      <c r="JBG892" s="40"/>
      <c r="JBH892" s="106"/>
      <c r="JBI892" s="40"/>
      <c r="JBJ892" s="106"/>
      <c r="JBK892" s="40"/>
      <c r="JBL892" s="106"/>
      <c r="JBM892" s="40"/>
      <c r="JBN892" s="106"/>
      <c r="JBO892" s="40"/>
      <c r="JBP892" s="106"/>
      <c r="JBQ892" s="40"/>
      <c r="JBR892" s="106"/>
      <c r="JBS892" s="40"/>
      <c r="JBT892" s="106"/>
      <c r="JBU892" s="40"/>
      <c r="JBV892" s="106"/>
      <c r="JBW892" s="40"/>
      <c r="JBX892" s="106"/>
      <c r="JBY892" s="40"/>
      <c r="JBZ892" s="106"/>
      <c r="JCA892" s="40"/>
      <c r="JCB892" s="106"/>
      <c r="JCC892" s="40"/>
      <c r="JCD892" s="106"/>
      <c r="JCE892" s="40"/>
      <c r="JCF892" s="106"/>
      <c r="JCG892" s="40"/>
      <c r="JCH892" s="106"/>
      <c r="JCI892" s="40"/>
      <c r="JCJ892" s="106"/>
      <c r="JCK892" s="40"/>
      <c r="JCL892" s="106"/>
      <c r="JCM892" s="40"/>
      <c r="JCN892" s="106"/>
      <c r="JCO892" s="40"/>
      <c r="JCP892" s="106"/>
      <c r="JCQ892" s="40"/>
      <c r="JCR892" s="106"/>
      <c r="JCS892" s="40"/>
      <c r="JCT892" s="106"/>
      <c r="JCU892" s="40"/>
      <c r="JCV892" s="106"/>
      <c r="JCW892" s="40"/>
      <c r="JCX892" s="106"/>
      <c r="JCY892" s="40"/>
      <c r="JCZ892" s="106"/>
      <c r="JDA892" s="40"/>
      <c r="JDB892" s="106"/>
      <c r="JDC892" s="40"/>
      <c r="JDD892" s="106"/>
      <c r="JDE892" s="40"/>
      <c r="JDF892" s="106"/>
      <c r="JDG892" s="40"/>
      <c r="JDH892" s="106"/>
      <c r="JDI892" s="40"/>
      <c r="JDJ892" s="106"/>
      <c r="JDK892" s="40"/>
      <c r="JDL892" s="106"/>
      <c r="JDM892" s="40"/>
      <c r="JDN892" s="106"/>
      <c r="JDO892" s="40"/>
      <c r="JDP892" s="106"/>
      <c r="JDQ892" s="40"/>
      <c r="JDR892" s="106"/>
      <c r="JDS892" s="40"/>
      <c r="JDT892" s="106"/>
      <c r="JDU892" s="40"/>
      <c r="JDV892" s="106"/>
      <c r="JDW892" s="40"/>
      <c r="JDX892" s="106"/>
      <c r="JDY892" s="40"/>
      <c r="JDZ892" s="106"/>
      <c r="JEA892" s="40"/>
      <c r="JEB892" s="106"/>
      <c r="JEC892" s="40"/>
      <c r="JED892" s="106"/>
      <c r="JEE892" s="40"/>
      <c r="JEF892" s="106"/>
      <c r="JEG892" s="40"/>
      <c r="JEH892" s="106"/>
      <c r="JEI892" s="40"/>
      <c r="JEJ892" s="106"/>
      <c r="JEK892" s="40"/>
      <c r="JEL892" s="106"/>
      <c r="JEM892" s="40"/>
      <c r="JEN892" s="106"/>
      <c r="JEO892" s="40"/>
      <c r="JEP892" s="106"/>
      <c r="JEQ892" s="40"/>
      <c r="JER892" s="106"/>
      <c r="JES892" s="40"/>
      <c r="JET892" s="106"/>
      <c r="JEU892" s="40"/>
      <c r="JEV892" s="106"/>
      <c r="JEW892" s="40"/>
      <c r="JEX892" s="106"/>
      <c r="JEY892" s="40"/>
      <c r="JEZ892" s="106"/>
      <c r="JFA892" s="40"/>
      <c r="JFB892" s="106"/>
      <c r="JFC892" s="40"/>
      <c r="JFD892" s="106"/>
      <c r="JFE892" s="40"/>
      <c r="JFF892" s="106"/>
      <c r="JFG892" s="40"/>
      <c r="JFH892" s="106"/>
      <c r="JFI892" s="40"/>
      <c r="JFJ892" s="106"/>
      <c r="JFK892" s="40"/>
      <c r="JFL892" s="106"/>
      <c r="JFM892" s="40"/>
      <c r="JFN892" s="106"/>
      <c r="JFO892" s="40"/>
      <c r="JFP892" s="106"/>
      <c r="JFQ892" s="40"/>
      <c r="JFR892" s="106"/>
      <c r="JFS892" s="40"/>
      <c r="JFT892" s="106"/>
      <c r="JFU892" s="40"/>
      <c r="JFV892" s="106"/>
      <c r="JFW892" s="40"/>
      <c r="JFX892" s="106"/>
      <c r="JFY892" s="40"/>
      <c r="JFZ892" s="106"/>
      <c r="JGA892" s="40"/>
      <c r="JGB892" s="106"/>
      <c r="JGC892" s="40"/>
      <c r="JGD892" s="106"/>
      <c r="JGE892" s="40"/>
      <c r="JGF892" s="106"/>
      <c r="JGG892" s="40"/>
      <c r="JGH892" s="106"/>
      <c r="JGI892" s="40"/>
      <c r="JGJ892" s="106"/>
      <c r="JGK892" s="40"/>
      <c r="JGL892" s="106"/>
      <c r="JGM892" s="40"/>
      <c r="JGN892" s="106"/>
      <c r="JGO892" s="40"/>
      <c r="JGP892" s="106"/>
      <c r="JGQ892" s="40"/>
      <c r="JGR892" s="106"/>
      <c r="JGS892" s="40"/>
      <c r="JGT892" s="106"/>
      <c r="JGU892" s="40"/>
      <c r="JGV892" s="106"/>
      <c r="JGW892" s="40"/>
      <c r="JGX892" s="106"/>
      <c r="JGY892" s="40"/>
      <c r="JGZ892" s="106"/>
      <c r="JHA892" s="40"/>
      <c r="JHB892" s="106"/>
      <c r="JHC892" s="40"/>
      <c r="JHD892" s="106"/>
      <c r="JHE892" s="40"/>
      <c r="JHF892" s="106"/>
      <c r="JHG892" s="40"/>
      <c r="JHH892" s="106"/>
      <c r="JHI892" s="40"/>
      <c r="JHJ892" s="106"/>
      <c r="JHK892" s="40"/>
      <c r="JHL892" s="106"/>
      <c r="JHM892" s="40"/>
      <c r="JHN892" s="106"/>
      <c r="JHO892" s="40"/>
      <c r="JHP892" s="106"/>
      <c r="JHQ892" s="40"/>
      <c r="JHR892" s="106"/>
      <c r="JHS892" s="40"/>
      <c r="JHT892" s="106"/>
      <c r="JHU892" s="40"/>
      <c r="JHV892" s="106"/>
      <c r="JHW892" s="40"/>
      <c r="JHX892" s="106"/>
      <c r="JHY892" s="40"/>
      <c r="JHZ892" s="106"/>
      <c r="JIA892" s="40"/>
      <c r="JIB892" s="106"/>
      <c r="JIC892" s="40"/>
      <c r="JID892" s="106"/>
      <c r="JIE892" s="40"/>
      <c r="JIF892" s="106"/>
      <c r="JIG892" s="40"/>
      <c r="JIH892" s="106"/>
      <c r="JII892" s="40"/>
      <c r="JIJ892" s="106"/>
      <c r="JIK892" s="40"/>
      <c r="JIL892" s="106"/>
      <c r="JIM892" s="40"/>
      <c r="JIN892" s="106"/>
      <c r="JIO892" s="40"/>
      <c r="JIP892" s="106"/>
      <c r="JIQ892" s="40"/>
      <c r="JIR892" s="106"/>
      <c r="JIS892" s="40"/>
      <c r="JIT892" s="106"/>
      <c r="JIU892" s="40"/>
      <c r="JIV892" s="106"/>
      <c r="JIW892" s="40"/>
      <c r="JIX892" s="106"/>
      <c r="JIY892" s="40"/>
      <c r="JIZ892" s="106"/>
      <c r="JJA892" s="40"/>
      <c r="JJB892" s="106"/>
      <c r="JJC892" s="40"/>
      <c r="JJD892" s="106"/>
      <c r="JJE892" s="40"/>
      <c r="JJF892" s="106"/>
      <c r="JJG892" s="40"/>
      <c r="JJH892" s="106"/>
      <c r="JJI892" s="40"/>
      <c r="JJJ892" s="106"/>
      <c r="JJK892" s="40"/>
      <c r="JJL892" s="106"/>
      <c r="JJM892" s="40"/>
      <c r="JJN892" s="106"/>
      <c r="JJO892" s="40"/>
      <c r="JJP892" s="106"/>
      <c r="JJQ892" s="40"/>
      <c r="JJR892" s="106"/>
      <c r="JJS892" s="40"/>
      <c r="JJT892" s="106"/>
      <c r="JJU892" s="40"/>
      <c r="JJV892" s="106"/>
      <c r="JJW892" s="40"/>
      <c r="JJX892" s="106"/>
      <c r="JJY892" s="40"/>
      <c r="JJZ892" s="106"/>
      <c r="JKA892" s="40"/>
      <c r="JKB892" s="106"/>
      <c r="JKC892" s="40"/>
      <c r="JKD892" s="106"/>
      <c r="JKE892" s="40"/>
      <c r="JKF892" s="106"/>
      <c r="JKG892" s="40"/>
      <c r="JKH892" s="106"/>
      <c r="JKI892" s="40"/>
      <c r="JKJ892" s="106"/>
      <c r="JKK892" s="40"/>
      <c r="JKL892" s="106"/>
      <c r="JKM892" s="40"/>
      <c r="JKN892" s="106"/>
      <c r="JKO892" s="40"/>
      <c r="JKP892" s="106"/>
      <c r="JKQ892" s="40"/>
      <c r="JKR892" s="106"/>
      <c r="JKS892" s="40"/>
      <c r="JKT892" s="106"/>
      <c r="JKU892" s="40"/>
      <c r="JKV892" s="106"/>
      <c r="JKW892" s="40"/>
      <c r="JKX892" s="106"/>
      <c r="JKY892" s="40"/>
      <c r="JKZ892" s="106"/>
      <c r="JLA892" s="40"/>
      <c r="JLB892" s="106"/>
      <c r="JLC892" s="40"/>
      <c r="JLD892" s="106"/>
      <c r="JLE892" s="40"/>
      <c r="JLF892" s="106"/>
      <c r="JLG892" s="40"/>
      <c r="JLH892" s="106"/>
      <c r="JLI892" s="40"/>
      <c r="JLJ892" s="106"/>
      <c r="JLK892" s="40"/>
      <c r="JLL892" s="106"/>
      <c r="JLM892" s="40"/>
      <c r="JLN892" s="106"/>
      <c r="JLO892" s="40"/>
      <c r="JLP892" s="106"/>
      <c r="JLQ892" s="40"/>
      <c r="JLR892" s="106"/>
      <c r="JLS892" s="40"/>
      <c r="JLT892" s="106"/>
      <c r="JLU892" s="40"/>
      <c r="JLV892" s="106"/>
      <c r="JLW892" s="40"/>
      <c r="JLX892" s="106"/>
      <c r="JLY892" s="40"/>
      <c r="JLZ892" s="106"/>
      <c r="JMA892" s="40"/>
      <c r="JMB892" s="106"/>
      <c r="JMC892" s="40"/>
      <c r="JMD892" s="106"/>
      <c r="JME892" s="40"/>
      <c r="JMF892" s="106"/>
      <c r="JMG892" s="40"/>
      <c r="JMH892" s="106"/>
      <c r="JMI892" s="40"/>
      <c r="JMJ892" s="106"/>
      <c r="JMK892" s="40"/>
      <c r="JML892" s="106"/>
      <c r="JMM892" s="40"/>
      <c r="JMN892" s="106"/>
      <c r="JMO892" s="40"/>
      <c r="JMP892" s="106"/>
      <c r="JMQ892" s="40"/>
      <c r="JMR892" s="106"/>
      <c r="JMS892" s="40"/>
      <c r="JMT892" s="106"/>
      <c r="JMU892" s="40"/>
      <c r="JMV892" s="106"/>
      <c r="JMW892" s="40"/>
      <c r="JMX892" s="106"/>
      <c r="JMY892" s="40"/>
      <c r="JMZ892" s="106"/>
      <c r="JNA892" s="40"/>
      <c r="JNB892" s="106"/>
      <c r="JNC892" s="40"/>
      <c r="JND892" s="106"/>
      <c r="JNE892" s="40"/>
      <c r="JNF892" s="106"/>
      <c r="JNG892" s="40"/>
      <c r="JNH892" s="106"/>
      <c r="JNI892" s="40"/>
      <c r="JNJ892" s="106"/>
      <c r="JNK892" s="40"/>
      <c r="JNL892" s="106"/>
      <c r="JNM892" s="40"/>
      <c r="JNN892" s="106"/>
      <c r="JNO892" s="40"/>
      <c r="JNP892" s="106"/>
      <c r="JNQ892" s="40"/>
      <c r="JNR892" s="106"/>
      <c r="JNS892" s="40"/>
      <c r="JNT892" s="106"/>
      <c r="JNU892" s="40"/>
      <c r="JNV892" s="106"/>
      <c r="JNW892" s="40"/>
      <c r="JNX892" s="106"/>
      <c r="JNY892" s="40"/>
      <c r="JNZ892" s="106"/>
      <c r="JOA892" s="40"/>
      <c r="JOB892" s="106"/>
      <c r="JOC892" s="40"/>
      <c r="JOD892" s="106"/>
      <c r="JOE892" s="40"/>
      <c r="JOF892" s="106"/>
      <c r="JOG892" s="40"/>
      <c r="JOH892" s="106"/>
      <c r="JOI892" s="40"/>
      <c r="JOJ892" s="106"/>
      <c r="JOK892" s="40"/>
      <c r="JOL892" s="106"/>
      <c r="JOM892" s="40"/>
      <c r="JON892" s="106"/>
      <c r="JOO892" s="40"/>
      <c r="JOP892" s="106"/>
      <c r="JOQ892" s="40"/>
      <c r="JOR892" s="106"/>
      <c r="JOS892" s="40"/>
      <c r="JOT892" s="106"/>
      <c r="JOU892" s="40"/>
      <c r="JOV892" s="106"/>
      <c r="JOW892" s="40"/>
      <c r="JOX892" s="106"/>
      <c r="JOY892" s="40"/>
      <c r="JOZ892" s="106"/>
      <c r="JPA892" s="40"/>
      <c r="JPB892" s="106"/>
      <c r="JPC892" s="40"/>
      <c r="JPD892" s="106"/>
      <c r="JPE892" s="40"/>
      <c r="JPF892" s="106"/>
      <c r="JPG892" s="40"/>
      <c r="JPH892" s="106"/>
      <c r="JPI892" s="40"/>
      <c r="JPJ892" s="106"/>
      <c r="JPK892" s="40"/>
      <c r="JPL892" s="106"/>
      <c r="JPM892" s="40"/>
      <c r="JPN892" s="106"/>
      <c r="JPO892" s="40"/>
      <c r="JPP892" s="106"/>
      <c r="JPQ892" s="40"/>
      <c r="JPR892" s="106"/>
      <c r="JPS892" s="40"/>
      <c r="JPT892" s="106"/>
      <c r="JPU892" s="40"/>
      <c r="JPV892" s="106"/>
      <c r="JPW892" s="40"/>
      <c r="JPX892" s="106"/>
      <c r="JPY892" s="40"/>
      <c r="JPZ892" s="106"/>
      <c r="JQA892" s="40"/>
      <c r="JQB892" s="106"/>
      <c r="JQC892" s="40"/>
      <c r="JQD892" s="106"/>
      <c r="JQE892" s="40"/>
      <c r="JQF892" s="106"/>
      <c r="JQG892" s="40"/>
      <c r="JQH892" s="106"/>
      <c r="JQI892" s="40"/>
      <c r="JQJ892" s="106"/>
      <c r="JQK892" s="40"/>
      <c r="JQL892" s="106"/>
      <c r="JQM892" s="40"/>
      <c r="JQN892" s="106"/>
      <c r="JQO892" s="40"/>
      <c r="JQP892" s="106"/>
      <c r="JQQ892" s="40"/>
      <c r="JQR892" s="106"/>
      <c r="JQS892" s="40"/>
      <c r="JQT892" s="106"/>
      <c r="JQU892" s="40"/>
      <c r="JQV892" s="106"/>
      <c r="JQW892" s="40"/>
      <c r="JQX892" s="106"/>
      <c r="JQY892" s="40"/>
      <c r="JQZ892" s="106"/>
      <c r="JRA892" s="40"/>
      <c r="JRB892" s="106"/>
      <c r="JRC892" s="40"/>
      <c r="JRD892" s="106"/>
      <c r="JRE892" s="40"/>
      <c r="JRF892" s="106"/>
      <c r="JRG892" s="40"/>
      <c r="JRH892" s="106"/>
      <c r="JRI892" s="40"/>
      <c r="JRJ892" s="106"/>
      <c r="JRK892" s="40"/>
      <c r="JRL892" s="106"/>
      <c r="JRM892" s="40"/>
      <c r="JRN892" s="106"/>
      <c r="JRO892" s="40"/>
      <c r="JRP892" s="106"/>
      <c r="JRQ892" s="40"/>
      <c r="JRR892" s="106"/>
      <c r="JRS892" s="40"/>
      <c r="JRT892" s="106"/>
      <c r="JRU892" s="40"/>
      <c r="JRV892" s="106"/>
      <c r="JRW892" s="40"/>
      <c r="JRX892" s="106"/>
      <c r="JRY892" s="40"/>
      <c r="JRZ892" s="106"/>
      <c r="JSA892" s="40"/>
      <c r="JSB892" s="106"/>
      <c r="JSC892" s="40"/>
      <c r="JSD892" s="106"/>
      <c r="JSE892" s="40"/>
      <c r="JSF892" s="106"/>
      <c r="JSG892" s="40"/>
      <c r="JSH892" s="106"/>
      <c r="JSI892" s="40"/>
      <c r="JSJ892" s="106"/>
      <c r="JSK892" s="40"/>
      <c r="JSL892" s="106"/>
      <c r="JSM892" s="40"/>
      <c r="JSN892" s="106"/>
      <c r="JSO892" s="40"/>
      <c r="JSP892" s="106"/>
      <c r="JSQ892" s="40"/>
      <c r="JSR892" s="106"/>
      <c r="JSS892" s="40"/>
      <c r="JST892" s="106"/>
      <c r="JSU892" s="40"/>
      <c r="JSV892" s="106"/>
      <c r="JSW892" s="40"/>
      <c r="JSX892" s="106"/>
      <c r="JSY892" s="40"/>
      <c r="JSZ892" s="106"/>
      <c r="JTA892" s="40"/>
      <c r="JTB892" s="106"/>
      <c r="JTC892" s="40"/>
      <c r="JTD892" s="106"/>
      <c r="JTE892" s="40"/>
      <c r="JTF892" s="106"/>
      <c r="JTG892" s="40"/>
      <c r="JTH892" s="106"/>
      <c r="JTI892" s="40"/>
      <c r="JTJ892" s="106"/>
      <c r="JTK892" s="40"/>
      <c r="JTL892" s="106"/>
      <c r="JTM892" s="40"/>
      <c r="JTN892" s="106"/>
      <c r="JTO892" s="40"/>
      <c r="JTP892" s="106"/>
      <c r="JTQ892" s="40"/>
      <c r="JTR892" s="106"/>
      <c r="JTS892" s="40"/>
      <c r="JTT892" s="106"/>
      <c r="JTU892" s="40"/>
      <c r="JTV892" s="106"/>
      <c r="JTW892" s="40"/>
      <c r="JTX892" s="106"/>
      <c r="JTY892" s="40"/>
      <c r="JTZ892" s="106"/>
      <c r="JUA892" s="40"/>
      <c r="JUB892" s="106"/>
      <c r="JUC892" s="40"/>
      <c r="JUD892" s="106"/>
      <c r="JUE892" s="40"/>
      <c r="JUF892" s="106"/>
      <c r="JUG892" s="40"/>
      <c r="JUH892" s="106"/>
      <c r="JUI892" s="40"/>
      <c r="JUJ892" s="106"/>
      <c r="JUK892" s="40"/>
      <c r="JUL892" s="106"/>
      <c r="JUM892" s="40"/>
      <c r="JUN892" s="106"/>
      <c r="JUO892" s="40"/>
      <c r="JUP892" s="106"/>
      <c r="JUQ892" s="40"/>
      <c r="JUR892" s="106"/>
      <c r="JUS892" s="40"/>
      <c r="JUT892" s="106"/>
      <c r="JUU892" s="40"/>
      <c r="JUV892" s="106"/>
      <c r="JUW892" s="40"/>
      <c r="JUX892" s="106"/>
      <c r="JUY892" s="40"/>
      <c r="JUZ892" s="106"/>
      <c r="JVA892" s="40"/>
      <c r="JVB892" s="106"/>
      <c r="JVC892" s="40"/>
      <c r="JVD892" s="106"/>
      <c r="JVE892" s="40"/>
      <c r="JVF892" s="106"/>
      <c r="JVG892" s="40"/>
      <c r="JVH892" s="106"/>
      <c r="JVI892" s="40"/>
      <c r="JVJ892" s="106"/>
      <c r="JVK892" s="40"/>
      <c r="JVL892" s="106"/>
      <c r="JVM892" s="40"/>
      <c r="JVN892" s="106"/>
      <c r="JVO892" s="40"/>
      <c r="JVP892" s="106"/>
      <c r="JVQ892" s="40"/>
      <c r="JVR892" s="106"/>
      <c r="JVS892" s="40"/>
      <c r="JVT892" s="106"/>
      <c r="JVU892" s="40"/>
      <c r="JVV892" s="106"/>
      <c r="JVW892" s="40"/>
      <c r="JVX892" s="106"/>
      <c r="JVY892" s="40"/>
      <c r="JVZ892" s="106"/>
      <c r="JWA892" s="40"/>
      <c r="JWB892" s="106"/>
      <c r="JWC892" s="40"/>
      <c r="JWD892" s="106"/>
      <c r="JWE892" s="40"/>
      <c r="JWF892" s="106"/>
      <c r="JWG892" s="40"/>
      <c r="JWH892" s="106"/>
      <c r="JWI892" s="40"/>
      <c r="JWJ892" s="106"/>
      <c r="JWK892" s="40"/>
      <c r="JWL892" s="106"/>
      <c r="JWM892" s="40"/>
      <c r="JWN892" s="106"/>
      <c r="JWO892" s="40"/>
      <c r="JWP892" s="106"/>
      <c r="JWQ892" s="40"/>
      <c r="JWR892" s="106"/>
      <c r="JWS892" s="40"/>
      <c r="JWT892" s="106"/>
      <c r="JWU892" s="40"/>
      <c r="JWV892" s="106"/>
      <c r="JWW892" s="40"/>
      <c r="JWX892" s="106"/>
      <c r="JWY892" s="40"/>
      <c r="JWZ892" s="106"/>
      <c r="JXA892" s="40"/>
      <c r="JXB892" s="106"/>
      <c r="JXC892" s="40"/>
      <c r="JXD892" s="106"/>
      <c r="JXE892" s="40"/>
      <c r="JXF892" s="106"/>
      <c r="JXG892" s="40"/>
      <c r="JXH892" s="106"/>
      <c r="JXI892" s="40"/>
      <c r="JXJ892" s="106"/>
      <c r="JXK892" s="40"/>
      <c r="JXL892" s="106"/>
      <c r="JXM892" s="40"/>
      <c r="JXN892" s="106"/>
      <c r="JXO892" s="40"/>
      <c r="JXP892" s="106"/>
      <c r="JXQ892" s="40"/>
      <c r="JXR892" s="106"/>
      <c r="JXS892" s="40"/>
      <c r="JXT892" s="106"/>
      <c r="JXU892" s="40"/>
      <c r="JXV892" s="106"/>
      <c r="JXW892" s="40"/>
      <c r="JXX892" s="106"/>
      <c r="JXY892" s="40"/>
      <c r="JXZ892" s="106"/>
      <c r="JYA892" s="40"/>
      <c r="JYB892" s="106"/>
      <c r="JYC892" s="40"/>
      <c r="JYD892" s="106"/>
      <c r="JYE892" s="40"/>
      <c r="JYF892" s="106"/>
      <c r="JYG892" s="40"/>
      <c r="JYH892" s="106"/>
      <c r="JYI892" s="40"/>
      <c r="JYJ892" s="106"/>
      <c r="JYK892" s="40"/>
      <c r="JYL892" s="106"/>
      <c r="JYM892" s="40"/>
      <c r="JYN892" s="106"/>
      <c r="JYO892" s="40"/>
      <c r="JYP892" s="106"/>
      <c r="JYQ892" s="40"/>
      <c r="JYR892" s="106"/>
      <c r="JYS892" s="40"/>
      <c r="JYT892" s="106"/>
      <c r="JYU892" s="40"/>
      <c r="JYV892" s="106"/>
      <c r="JYW892" s="40"/>
      <c r="JYX892" s="106"/>
      <c r="JYY892" s="40"/>
      <c r="JYZ892" s="106"/>
      <c r="JZA892" s="40"/>
      <c r="JZB892" s="106"/>
      <c r="JZC892" s="40"/>
      <c r="JZD892" s="106"/>
      <c r="JZE892" s="40"/>
      <c r="JZF892" s="106"/>
      <c r="JZG892" s="40"/>
      <c r="JZH892" s="106"/>
      <c r="JZI892" s="40"/>
      <c r="JZJ892" s="106"/>
      <c r="JZK892" s="40"/>
      <c r="JZL892" s="106"/>
      <c r="JZM892" s="40"/>
      <c r="JZN892" s="106"/>
      <c r="JZO892" s="40"/>
      <c r="JZP892" s="106"/>
      <c r="JZQ892" s="40"/>
      <c r="JZR892" s="106"/>
      <c r="JZS892" s="40"/>
      <c r="JZT892" s="106"/>
      <c r="JZU892" s="40"/>
      <c r="JZV892" s="106"/>
      <c r="JZW892" s="40"/>
      <c r="JZX892" s="106"/>
      <c r="JZY892" s="40"/>
      <c r="JZZ892" s="106"/>
      <c r="KAA892" s="40"/>
      <c r="KAB892" s="106"/>
      <c r="KAC892" s="40"/>
      <c r="KAD892" s="106"/>
      <c r="KAE892" s="40"/>
      <c r="KAF892" s="106"/>
      <c r="KAG892" s="40"/>
      <c r="KAH892" s="106"/>
      <c r="KAI892" s="40"/>
      <c r="KAJ892" s="106"/>
      <c r="KAK892" s="40"/>
      <c r="KAL892" s="106"/>
      <c r="KAM892" s="40"/>
      <c r="KAN892" s="106"/>
      <c r="KAO892" s="40"/>
      <c r="KAP892" s="106"/>
      <c r="KAQ892" s="40"/>
      <c r="KAR892" s="106"/>
      <c r="KAS892" s="40"/>
      <c r="KAT892" s="106"/>
      <c r="KAU892" s="40"/>
      <c r="KAV892" s="106"/>
      <c r="KAW892" s="40"/>
      <c r="KAX892" s="106"/>
      <c r="KAY892" s="40"/>
      <c r="KAZ892" s="106"/>
      <c r="KBA892" s="40"/>
      <c r="KBB892" s="106"/>
      <c r="KBC892" s="40"/>
      <c r="KBD892" s="106"/>
      <c r="KBE892" s="40"/>
      <c r="KBF892" s="106"/>
      <c r="KBG892" s="40"/>
      <c r="KBH892" s="106"/>
      <c r="KBI892" s="40"/>
      <c r="KBJ892" s="106"/>
      <c r="KBK892" s="40"/>
      <c r="KBL892" s="106"/>
      <c r="KBM892" s="40"/>
      <c r="KBN892" s="106"/>
      <c r="KBO892" s="40"/>
      <c r="KBP892" s="106"/>
      <c r="KBQ892" s="40"/>
      <c r="KBR892" s="106"/>
      <c r="KBS892" s="40"/>
      <c r="KBT892" s="106"/>
      <c r="KBU892" s="40"/>
      <c r="KBV892" s="106"/>
      <c r="KBW892" s="40"/>
      <c r="KBX892" s="106"/>
      <c r="KBY892" s="40"/>
      <c r="KBZ892" s="106"/>
      <c r="KCA892" s="40"/>
      <c r="KCB892" s="106"/>
      <c r="KCC892" s="40"/>
      <c r="KCD892" s="106"/>
      <c r="KCE892" s="40"/>
      <c r="KCF892" s="106"/>
      <c r="KCG892" s="40"/>
      <c r="KCH892" s="106"/>
      <c r="KCI892" s="40"/>
      <c r="KCJ892" s="106"/>
      <c r="KCK892" s="40"/>
      <c r="KCL892" s="106"/>
      <c r="KCM892" s="40"/>
      <c r="KCN892" s="106"/>
      <c r="KCO892" s="40"/>
      <c r="KCP892" s="106"/>
      <c r="KCQ892" s="40"/>
      <c r="KCR892" s="106"/>
      <c r="KCS892" s="40"/>
      <c r="KCT892" s="106"/>
      <c r="KCU892" s="40"/>
      <c r="KCV892" s="106"/>
      <c r="KCW892" s="40"/>
      <c r="KCX892" s="106"/>
      <c r="KCY892" s="40"/>
      <c r="KCZ892" s="106"/>
      <c r="KDA892" s="40"/>
      <c r="KDB892" s="106"/>
      <c r="KDC892" s="40"/>
      <c r="KDD892" s="106"/>
      <c r="KDE892" s="40"/>
      <c r="KDF892" s="106"/>
      <c r="KDG892" s="40"/>
      <c r="KDH892" s="106"/>
      <c r="KDI892" s="40"/>
      <c r="KDJ892" s="106"/>
      <c r="KDK892" s="40"/>
      <c r="KDL892" s="106"/>
      <c r="KDM892" s="40"/>
      <c r="KDN892" s="106"/>
      <c r="KDO892" s="40"/>
      <c r="KDP892" s="106"/>
      <c r="KDQ892" s="40"/>
      <c r="KDR892" s="106"/>
      <c r="KDS892" s="40"/>
      <c r="KDT892" s="106"/>
      <c r="KDU892" s="40"/>
      <c r="KDV892" s="106"/>
      <c r="KDW892" s="40"/>
      <c r="KDX892" s="106"/>
      <c r="KDY892" s="40"/>
      <c r="KDZ892" s="106"/>
      <c r="KEA892" s="40"/>
      <c r="KEB892" s="106"/>
      <c r="KEC892" s="40"/>
      <c r="KED892" s="106"/>
      <c r="KEE892" s="40"/>
      <c r="KEF892" s="106"/>
      <c r="KEG892" s="40"/>
      <c r="KEH892" s="106"/>
      <c r="KEI892" s="40"/>
      <c r="KEJ892" s="106"/>
      <c r="KEK892" s="40"/>
      <c r="KEL892" s="106"/>
      <c r="KEM892" s="40"/>
      <c r="KEN892" s="106"/>
      <c r="KEO892" s="40"/>
      <c r="KEP892" s="106"/>
      <c r="KEQ892" s="40"/>
      <c r="KER892" s="106"/>
      <c r="KES892" s="40"/>
      <c r="KET892" s="106"/>
      <c r="KEU892" s="40"/>
      <c r="KEV892" s="106"/>
      <c r="KEW892" s="40"/>
      <c r="KEX892" s="106"/>
      <c r="KEY892" s="40"/>
      <c r="KEZ892" s="106"/>
      <c r="KFA892" s="40"/>
      <c r="KFB892" s="106"/>
      <c r="KFC892" s="40"/>
      <c r="KFD892" s="106"/>
      <c r="KFE892" s="40"/>
      <c r="KFF892" s="106"/>
      <c r="KFG892" s="40"/>
      <c r="KFH892" s="106"/>
      <c r="KFI892" s="40"/>
      <c r="KFJ892" s="106"/>
      <c r="KFK892" s="40"/>
      <c r="KFL892" s="106"/>
      <c r="KFM892" s="40"/>
      <c r="KFN892" s="106"/>
      <c r="KFO892" s="40"/>
      <c r="KFP892" s="106"/>
      <c r="KFQ892" s="40"/>
      <c r="KFR892" s="106"/>
      <c r="KFS892" s="40"/>
      <c r="KFT892" s="106"/>
      <c r="KFU892" s="40"/>
      <c r="KFV892" s="106"/>
      <c r="KFW892" s="40"/>
      <c r="KFX892" s="106"/>
      <c r="KFY892" s="40"/>
      <c r="KFZ892" s="106"/>
      <c r="KGA892" s="40"/>
      <c r="KGB892" s="106"/>
      <c r="KGC892" s="40"/>
      <c r="KGD892" s="106"/>
      <c r="KGE892" s="40"/>
      <c r="KGF892" s="106"/>
      <c r="KGG892" s="40"/>
      <c r="KGH892" s="106"/>
      <c r="KGI892" s="40"/>
      <c r="KGJ892" s="106"/>
      <c r="KGK892" s="40"/>
      <c r="KGL892" s="106"/>
      <c r="KGM892" s="40"/>
      <c r="KGN892" s="106"/>
      <c r="KGO892" s="40"/>
      <c r="KGP892" s="106"/>
      <c r="KGQ892" s="40"/>
      <c r="KGR892" s="106"/>
      <c r="KGS892" s="40"/>
      <c r="KGT892" s="106"/>
      <c r="KGU892" s="40"/>
      <c r="KGV892" s="106"/>
      <c r="KGW892" s="40"/>
      <c r="KGX892" s="106"/>
      <c r="KGY892" s="40"/>
      <c r="KGZ892" s="106"/>
      <c r="KHA892" s="40"/>
      <c r="KHB892" s="106"/>
      <c r="KHC892" s="40"/>
      <c r="KHD892" s="106"/>
      <c r="KHE892" s="40"/>
      <c r="KHF892" s="106"/>
      <c r="KHG892" s="40"/>
      <c r="KHH892" s="106"/>
      <c r="KHI892" s="40"/>
      <c r="KHJ892" s="106"/>
      <c r="KHK892" s="40"/>
      <c r="KHL892" s="106"/>
      <c r="KHM892" s="40"/>
      <c r="KHN892" s="106"/>
      <c r="KHO892" s="40"/>
      <c r="KHP892" s="106"/>
      <c r="KHQ892" s="40"/>
      <c r="KHR892" s="106"/>
      <c r="KHS892" s="40"/>
      <c r="KHT892" s="106"/>
      <c r="KHU892" s="40"/>
      <c r="KHV892" s="106"/>
      <c r="KHW892" s="40"/>
      <c r="KHX892" s="106"/>
      <c r="KHY892" s="40"/>
      <c r="KHZ892" s="106"/>
      <c r="KIA892" s="40"/>
      <c r="KIB892" s="106"/>
      <c r="KIC892" s="40"/>
      <c r="KID892" s="106"/>
      <c r="KIE892" s="40"/>
      <c r="KIF892" s="106"/>
      <c r="KIG892" s="40"/>
      <c r="KIH892" s="106"/>
      <c r="KII892" s="40"/>
      <c r="KIJ892" s="106"/>
      <c r="KIK892" s="40"/>
      <c r="KIL892" s="106"/>
      <c r="KIM892" s="40"/>
      <c r="KIN892" s="106"/>
      <c r="KIO892" s="40"/>
      <c r="KIP892" s="106"/>
      <c r="KIQ892" s="40"/>
      <c r="KIR892" s="106"/>
      <c r="KIS892" s="40"/>
      <c r="KIT892" s="106"/>
      <c r="KIU892" s="40"/>
      <c r="KIV892" s="106"/>
      <c r="KIW892" s="40"/>
      <c r="KIX892" s="106"/>
      <c r="KIY892" s="40"/>
      <c r="KIZ892" s="106"/>
      <c r="KJA892" s="40"/>
      <c r="KJB892" s="106"/>
      <c r="KJC892" s="40"/>
      <c r="KJD892" s="106"/>
      <c r="KJE892" s="40"/>
      <c r="KJF892" s="106"/>
      <c r="KJG892" s="40"/>
      <c r="KJH892" s="106"/>
      <c r="KJI892" s="40"/>
      <c r="KJJ892" s="106"/>
      <c r="KJK892" s="40"/>
      <c r="KJL892" s="106"/>
      <c r="KJM892" s="40"/>
      <c r="KJN892" s="106"/>
      <c r="KJO892" s="40"/>
      <c r="KJP892" s="106"/>
      <c r="KJQ892" s="40"/>
      <c r="KJR892" s="106"/>
      <c r="KJS892" s="40"/>
      <c r="KJT892" s="106"/>
      <c r="KJU892" s="40"/>
      <c r="KJV892" s="106"/>
      <c r="KJW892" s="40"/>
      <c r="KJX892" s="106"/>
      <c r="KJY892" s="40"/>
      <c r="KJZ892" s="106"/>
      <c r="KKA892" s="40"/>
      <c r="KKB892" s="106"/>
      <c r="KKC892" s="40"/>
      <c r="KKD892" s="106"/>
      <c r="KKE892" s="40"/>
      <c r="KKF892" s="106"/>
      <c r="KKG892" s="40"/>
      <c r="KKH892" s="106"/>
      <c r="KKI892" s="40"/>
      <c r="KKJ892" s="106"/>
      <c r="KKK892" s="40"/>
      <c r="KKL892" s="106"/>
      <c r="KKM892" s="40"/>
      <c r="KKN892" s="106"/>
      <c r="KKO892" s="40"/>
      <c r="KKP892" s="106"/>
      <c r="KKQ892" s="40"/>
      <c r="KKR892" s="106"/>
      <c r="KKS892" s="40"/>
      <c r="KKT892" s="106"/>
      <c r="KKU892" s="40"/>
      <c r="KKV892" s="106"/>
      <c r="KKW892" s="40"/>
      <c r="KKX892" s="106"/>
      <c r="KKY892" s="40"/>
      <c r="KKZ892" s="106"/>
      <c r="KLA892" s="40"/>
      <c r="KLB892" s="106"/>
      <c r="KLC892" s="40"/>
      <c r="KLD892" s="106"/>
      <c r="KLE892" s="40"/>
      <c r="KLF892" s="106"/>
      <c r="KLG892" s="40"/>
      <c r="KLH892" s="106"/>
      <c r="KLI892" s="40"/>
      <c r="KLJ892" s="106"/>
      <c r="KLK892" s="40"/>
      <c r="KLL892" s="106"/>
      <c r="KLM892" s="40"/>
      <c r="KLN892" s="106"/>
      <c r="KLO892" s="40"/>
      <c r="KLP892" s="106"/>
      <c r="KLQ892" s="40"/>
      <c r="KLR892" s="106"/>
      <c r="KLS892" s="40"/>
      <c r="KLT892" s="106"/>
      <c r="KLU892" s="40"/>
      <c r="KLV892" s="106"/>
      <c r="KLW892" s="40"/>
      <c r="KLX892" s="106"/>
      <c r="KLY892" s="40"/>
      <c r="KLZ892" s="106"/>
      <c r="KMA892" s="40"/>
      <c r="KMB892" s="106"/>
      <c r="KMC892" s="40"/>
      <c r="KMD892" s="106"/>
      <c r="KME892" s="40"/>
      <c r="KMF892" s="106"/>
      <c r="KMG892" s="40"/>
      <c r="KMH892" s="106"/>
      <c r="KMI892" s="40"/>
      <c r="KMJ892" s="106"/>
      <c r="KMK892" s="40"/>
      <c r="KML892" s="106"/>
      <c r="KMM892" s="40"/>
      <c r="KMN892" s="106"/>
      <c r="KMO892" s="40"/>
      <c r="KMP892" s="106"/>
      <c r="KMQ892" s="40"/>
      <c r="KMR892" s="106"/>
      <c r="KMS892" s="40"/>
      <c r="KMT892" s="106"/>
      <c r="KMU892" s="40"/>
      <c r="KMV892" s="106"/>
      <c r="KMW892" s="40"/>
      <c r="KMX892" s="106"/>
      <c r="KMY892" s="40"/>
      <c r="KMZ892" s="106"/>
      <c r="KNA892" s="40"/>
      <c r="KNB892" s="106"/>
      <c r="KNC892" s="40"/>
      <c r="KND892" s="106"/>
      <c r="KNE892" s="40"/>
      <c r="KNF892" s="106"/>
      <c r="KNG892" s="40"/>
      <c r="KNH892" s="106"/>
      <c r="KNI892" s="40"/>
      <c r="KNJ892" s="106"/>
      <c r="KNK892" s="40"/>
      <c r="KNL892" s="106"/>
      <c r="KNM892" s="40"/>
      <c r="KNN892" s="106"/>
      <c r="KNO892" s="40"/>
      <c r="KNP892" s="106"/>
      <c r="KNQ892" s="40"/>
      <c r="KNR892" s="106"/>
      <c r="KNS892" s="40"/>
      <c r="KNT892" s="106"/>
      <c r="KNU892" s="40"/>
      <c r="KNV892" s="106"/>
      <c r="KNW892" s="40"/>
      <c r="KNX892" s="106"/>
      <c r="KNY892" s="40"/>
      <c r="KNZ892" s="106"/>
      <c r="KOA892" s="40"/>
      <c r="KOB892" s="106"/>
      <c r="KOC892" s="40"/>
      <c r="KOD892" s="106"/>
      <c r="KOE892" s="40"/>
      <c r="KOF892" s="106"/>
      <c r="KOG892" s="40"/>
      <c r="KOH892" s="106"/>
      <c r="KOI892" s="40"/>
      <c r="KOJ892" s="106"/>
      <c r="KOK892" s="40"/>
      <c r="KOL892" s="106"/>
      <c r="KOM892" s="40"/>
      <c r="KON892" s="106"/>
      <c r="KOO892" s="40"/>
      <c r="KOP892" s="106"/>
      <c r="KOQ892" s="40"/>
      <c r="KOR892" s="106"/>
      <c r="KOS892" s="40"/>
      <c r="KOT892" s="106"/>
      <c r="KOU892" s="40"/>
      <c r="KOV892" s="106"/>
      <c r="KOW892" s="40"/>
      <c r="KOX892" s="106"/>
      <c r="KOY892" s="40"/>
      <c r="KOZ892" s="106"/>
      <c r="KPA892" s="40"/>
      <c r="KPB892" s="106"/>
      <c r="KPC892" s="40"/>
      <c r="KPD892" s="106"/>
      <c r="KPE892" s="40"/>
      <c r="KPF892" s="106"/>
      <c r="KPG892" s="40"/>
      <c r="KPH892" s="106"/>
      <c r="KPI892" s="40"/>
      <c r="KPJ892" s="106"/>
      <c r="KPK892" s="40"/>
      <c r="KPL892" s="106"/>
      <c r="KPM892" s="40"/>
      <c r="KPN892" s="106"/>
      <c r="KPO892" s="40"/>
      <c r="KPP892" s="106"/>
      <c r="KPQ892" s="40"/>
      <c r="KPR892" s="106"/>
      <c r="KPS892" s="40"/>
      <c r="KPT892" s="106"/>
      <c r="KPU892" s="40"/>
      <c r="KPV892" s="106"/>
      <c r="KPW892" s="40"/>
      <c r="KPX892" s="106"/>
      <c r="KPY892" s="40"/>
      <c r="KPZ892" s="106"/>
      <c r="KQA892" s="40"/>
      <c r="KQB892" s="106"/>
      <c r="KQC892" s="40"/>
      <c r="KQD892" s="106"/>
      <c r="KQE892" s="40"/>
      <c r="KQF892" s="106"/>
      <c r="KQG892" s="40"/>
      <c r="KQH892" s="106"/>
      <c r="KQI892" s="40"/>
      <c r="KQJ892" s="106"/>
      <c r="KQK892" s="40"/>
      <c r="KQL892" s="106"/>
      <c r="KQM892" s="40"/>
      <c r="KQN892" s="106"/>
      <c r="KQO892" s="40"/>
      <c r="KQP892" s="106"/>
      <c r="KQQ892" s="40"/>
      <c r="KQR892" s="106"/>
      <c r="KQS892" s="40"/>
      <c r="KQT892" s="106"/>
      <c r="KQU892" s="40"/>
      <c r="KQV892" s="106"/>
      <c r="KQW892" s="40"/>
      <c r="KQX892" s="106"/>
      <c r="KQY892" s="40"/>
      <c r="KQZ892" s="106"/>
      <c r="KRA892" s="40"/>
      <c r="KRB892" s="106"/>
      <c r="KRC892" s="40"/>
      <c r="KRD892" s="106"/>
      <c r="KRE892" s="40"/>
      <c r="KRF892" s="106"/>
      <c r="KRG892" s="40"/>
      <c r="KRH892" s="106"/>
      <c r="KRI892" s="40"/>
      <c r="KRJ892" s="106"/>
      <c r="KRK892" s="40"/>
      <c r="KRL892" s="106"/>
      <c r="KRM892" s="40"/>
      <c r="KRN892" s="106"/>
      <c r="KRO892" s="40"/>
      <c r="KRP892" s="106"/>
      <c r="KRQ892" s="40"/>
      <c r="KRR892" s="106"/>
      <c r="KRS892" s="40"/>
      <c r="KRT892" s="106"/>
      <c r="KRU892" s="40"/>
      <c r="KRV892" s="106"/>
      <c r="KRW892" s="40"/>
      <c r="KRX892" s="106"/>
      <c r="KRY892" s="40"/>
      <c r="KRZ892" s="106"/>
      <c r="KSA892" s="40"/>
      <c r="KSB892" s="106"/>
      <c r="KSC892" s="40"/>
      <c r="KSD892" s="106"/>
      <c r="KSE892" s="40"/>
      <c r="KSF892" s="106"/>
      <c r="KSG892" s="40"/>
      <c r="KSH892" s="106"/>
      <c r="KSI892" s="40"/>
      <c r="KSJ892" s="106"/>
      <c r="KSK892" s="40"/>
      <c r="KSL892" s="106"/>
      <c r="KSM892" s="40"/>
      <c r="KSN892" s="106"/>
      <c r="KSO892" s="40"/>
      <c r="KSP892" s="106"/>
      <c r="KSQ892" s="40"/>
      <c r="KSR892" s="106"/>
      <c r="KSS892" s="40"/>
      <c r="KST892" s="106"/>
      <c r="KSU892" s="40"/>
      <c r="KSV892" s="106"/>
      <c r="KSW892" s="40"/>
      <c r="KSX892" s="106"/>
      <c r="KSY892" s="40"/>
      <c r="KSZ892" s="106"/>
      <c r="KTA892" s="40"/>
      <c r="KTB892" s="106"/>
      <c r="KTC892" s="40"/>
      <c r="KTD892" s="106"/>
      <c r="KTE892" s="40"/>
      <c r="KTF892" s="106"/>
      <c r="KTG892" s="40"/>
      <c r="KTH892" s="106"/>
      <c r="KTI892" s="40"/>
      <c r="KTJ892" s="106"/>
      <c r="KTK892" s="40"/>
      <c r="KTL892" s="106"/>
      <c r="KTM892" s="40"/>
      <c r="KTN892" s="106"/>
      <c r="KTO892" s="40"/>
      <c r="KTP892" s="106"/>
      <c r="KTQ892" s="40"/>
      <c r="KTR892" s="106"/>
      <c r="KTS892" s="40"/>
      <c r="KTT892" s="106"/>
      <c r="KTU892" s="40"/>
      <c r="KTV892" s="106"/>
      <c r="KTW892" s="40"/>
      <c r="KTX892" s="106"/>
      <c r="KTY892" s="40"/>
      <c r="KTZ892" s="106"/>
      <c r="KUA892" s="40"/>
      <c r="KUB892" s="106"/>
      <c r="KUC892" s="40"/>
      <c r="KUD892" s="106"/>
      <c r="KUE892" s="40"/>
      <c r="KUF892" s="106"/>
      <c r="KUG892" s="40"/>
      <c r="KUH892" s="106"/>
      <c r="KUI892" s="40"/>
      <c r="KUJ892" s="106"/>
      <c r="KUK892" s="40"/>
      <c r="KUL892" s="106"/>
      <c r="KUM892" s="40"/>
      <c r="KUN892" s="106"/>
      <c r="KUO892" s="40"/>
      <c r="KUP892" s="106"/>
      <c r="KUQ892" s="40"/>
      <c r="KUR892" s="106"/>
      <c r="KUS892" s="40"/>
      <c r="KUT892" s="106"/>
      <c r="KUU892" s="40"/>
      <c r="KUV892" s="106"/>
      <c r="KUW892" s="40"/>
      <c r="KUX892" s="106"/>
      <c r="KUY892" s="40"/>
      <c r="KUZ892" s="106"/>
      <c r="KVA892" s="40"/>
      <c r="KVB892" s="106"/>
      <c r="KVC892" s="40"/>
      <c r="KVD892" s="106"/>
      <c r="KVE892" s="40"/>
      <c r="KVF892" s="106"/>
      <c r="KVG892" s="40"/>
      <c r="KVH892" s="106"/>
      <c r="KVI892" s="40"/>
      <c r="KVJ892" s="106"/>
      <c r="KVK892" s="40"/>
      <c r="KVL892" s="106"/>
      <c r="KVM892" s="40"/>
      <c r="KVN892" s="106"/>
      <c r="KVO892" s="40"/>
      <c r="KVP892" s="106"/>
      <c r="KVQ892" s="40"/>
      <c r="KVR892" s="106"/>
      <c r="KVS892" s="40"/>
      <c r="KVT892" s="106"/>
      <c r="KVU892" s="40"/>
      <c r="KVV892" s="106"/>
      <c r="KVW892" s="40"/>
      <c r="KVX892" s="106"/>
      <c r="KVY892" s="40"/>
      <c r="KVZ892" s="106"/>
      <c r="KWA892" s="40"/>
      <c r="KWB892" s="106"/>
      <c r="KWC892" s="40"/>
      <c r="KWD892" s="106"/>
      <c r="KWE892" s="40"/>
      <c r="KWF892" s="106"/>
      <c r="KWG892" s="40"/>
      <c r="KWH892" s="106"/>
      <c r="KWI892" s="40"/>
      <c r="KWJ892" s="106"/>
      <c r="KWK892" s="40"/>
      <c r="KWL892" s="106"/>
      <c r="KWM892" s="40"/>
      <c r="KWN892" s="106"/>
      <c r="KWO892" s="40"/>
      <c r="KWP892" s="106"/>
      <c r="KWQ892" s="40"/>
      <c r="KWR892" s="106"/>
      <c r="KWS892" s="40"/>
      <c r="KWT892" s="106"/>
      <c r="KWU892" s="40"/>
      <c r="KWV892" s="106"/>
      <c r="KWW892" s="40"/>
      <c r="KWX892" s="106"/>
      <c r="KWY892" s="40"/>
      <c r="KWZ892" s="106"/>
      <c r="KXA892" s="40"/>
      <c r="KXB892" s="106"/>
      <c r="KXC892" s="40"/>
      <c r="KXD892" s="106"/>
      <c r="KXE892" s="40"/>
      <c r="KXF892" s="106"/>
      <c r="KXG892" s="40"/>
      <c r="KXH892" s="106"/>
      <c r="KXI892" s="40"/>
      <c r="KXJ892" s="106"/>
      <c r="KXK892" s="40"/>
      <c r="KXL892" s="106"/>
      <c r="KXM892" s="40"/>
      <c r="KXN892" s="106"/>
      <c r="KXO892" s="40"/>
      <c r="KXP892" s="106"/>
      <c r="KXQ892" s="40"/>
      <c r="KXR892" s="106"/>
      <c r="KXS892" s="40"/>
      <c r="KXT892" s="106"/>
      <c r="KXU892" s="40"/>
      <c r="KXV892" s="106"/>
      <c r="KXW892" s="40"/>
      <c r="KXX892" s="106"/>
      <c r="KXY892" s="40"/>
      <c r="KXZ892" s="106"/>
      <c r="KYA892" s="40"/>
      <c r="KYB892" s="106"/>
      <c r="KYC892" s="40"/>
      <c r="KYD892" s="106"/>
      <c r="KYE892" s="40"/>
      <c r="KYF892" s="106"/>
      <c r="KYG892" s="40"/>
      <c r="KYH892" s="106"/>
      <c r="KYI892" s="40"/>
      <c r="KYJ892" s="106"/>
      <c r="KYK892" s="40"/>
      <c r="KYL892" s="106"/>
      <c r="KYM892" s="40"/>
      <c r="KYN892" s="106"/>
      <c r="KYO892" s="40"/>
      <c r="KYP892" s="106"/>
      <c r="KYQ892" s="40"/>
      <c r="KYR892" s="106"/>
      <c r="KYS892" s="40"/>
      <c r="KYT892" s="106"/>
      <c r="KYU892" s="40"/>
      <c r="KYV892" s="106"/>
      <c r="KYW892" s="40"/>
      <c r="KYX892" s="106"/>
      <c r="KYY892" s="40"/>
      <c r="KYZ892" s="106"/>
      <c r="KZA892" s="40"/>
      <c r="KZB892" s="106"/>
      <c r="KZC892" s="40"/>
      <c r="KZD892" s="106"/>
      <c r="KZE892" s="40"/>
      <c r="KZF892" s="106"/>
      <c r="KZG892" s="40"/>
      <c r="KZH892" s="106"/>
      <c r="KZI892" s="40"/>
      <c r="KZJ892" s="106"/>
      <c r="KZK892" s="40"/>
      <c r="KZL892" s="106"/>
      <c r="KZM892" s="40"/>
      <c r="KZN892" s="106"/>
      <c r="KZO892" s="40"/>
      <c r="KZP892" s="106"/>
      <c r="KZQ892" s="40"/>
      <c r="KZR892" s="106"/>
      <c r="KZS892" s="40"/>
      <c r="KZT892" s="106"/>
      <c r="KZU892" s="40"/>
      <c r="KZV892" s="106"/>
      <c r="KZW892" s="40"/>
      <c r="KZX892" s="106"/>
      <c r="KZY892" s="40"/>
      <c r="KZZ892" s="106"/>
      <c r="LAA892" s="40"/>
      <c r="LAB892" s="106"/>
      <c r="LAC892" s="40"/>
      <c r="LAD892" s="106"/>
      <c r="LAE892" s="40"/>
      <c r="LAF892" s="106"/>
      <c r="LAG892" s="40"/>
      <c r="LAH892" s="106"/>
      <c r="LAI892" s="40"/>
      <c r="LAJ892" s="106"/>
      <c r="LAK892" s="40"/>
      <c r="LAL892" s="106"/>
      <c r="LAM892" s="40"/>
      <c r="LAN892" s="106"/>
      <c r="LAO892" s="40"/>
      <c r="LAP892" s="106"/>
      <c r="LAQ892" s="40"/>
      <c r="LAR892" s="106"/>
      <c r="LAS892" s="40"/>
      <c r="LAT892" s="106"/>
      <c r="LAU892" s="40"/>
      <c r="LAV892" s="106"/>
      <c r="LAW892" s="40"/>
      <c r="LAX892" s="106"/>
      <c r="LAY892" s="40"/>
      <c r="LAZ892" s="106"/>
      <c r="LBA892" s="40"/>
      <c r="LBB892" s="106"/>
      <c r="LBC892" s="40"/>
      <c r="LBD892" s="106"/>
      <c r="LBE892" s="40"/>
      <c r="LBF892" s="106"/>
      <c r="LBG892" s="40"/>
      <c r="LBH892" s="106"/>
      <c r="LBI892" s="40"/>
      <c r="LBJ892" s="106"/>
      <c r="LBK892" s="40"/>
      <c r="LBL892" s="106"/>
      <c r="LBM892" s="40"/>
      <c r="LBN892" s="106"/>
      <c r="LBO892" s="40"/>
      <c r="LBP892" s="106"/>
      <c r="LBQ892" s="40"/>
      <c r="LBR892" s="106"/>
      <c r="LBS892" s="40"/>
      <c r="LBT892" s="106"/>
      <c r="LBU892" s="40"/>
      <c r="LBV892" s="106"/>
      <c r="LBW892" s="40"/>
      <c r="LBX892" s="106"/>
      <c r="LBY892" s="40"/>
      <c r="LBZ892" s="106"/>
      <c r="LCA892" s="40"/>
      <c r="LCB892" s="106"/>
      <c r="LCC892" s="40"/>
      <c r="LCD892" s="106"/>
      <c r="LCE892" s="40"/>
      <c r="LCF892" s="106"/>
      <c r="LCG892" s="40"/>
      <c r="LCH892" s="106"/>
      <c r="LCI892" s="40"/>
      <c r="LCJ892" s="106"/>
      <c r="LCK892" s="40"/>
      <c r="LCL892" s="106"/>
      <c r="LCM892" s="40"/>
      <c r="LCN892" s="106"/>
      <c r="LCO892" s="40"/>
      <c r="LCP892" s="106"/>
      <c r="LCQ892" s="40"/>
      <c r="LCR892" s="106"/>
      <c r="LCS892" s="40"/>
      <c r="LCT892" s="106"/>
      <c r="LCU892" s="40"/>
      <c r="LCV892" s="106"/>
      <c r="LCW892" s="40"/>
      <c r="LCX892" s="106"/>
      <c r="LCY892" s="40"/>
      <c r="LCZ892" s="106"/>
      <c r="LDA892" s="40"/>
      <c r="LDB892" s="106"/>
      <c r="LDC892" s="40"/>
      <c r="LDD892" s="106"/>
      <c r="LDE892" s="40"/>
      <c r="LDF892" s="106"/>
      <c r="LDG892" s="40"/>
      <c r="LDH892" s="106"/>
      <c r="LDI892" s="40"/>
      <c r="LDJ892" s="106"/>
      <c r="LDK892" s="40"/>
      <c r="LDL892" s="106"/>
      <c r="LDM892" s="40"/>
      <c r="LDN892" s="106"/>
      <c r="LDO892" s="40"/>
      <c r="LDP892" s="106"/>
      <c r="LDQ892" s="40"/>
      <c r="LDR892" s="106"/>
      <c r="LDS892" s="40"/>
      <c r="LDT892" s="106"/>
      <c r="LDU892" s="40"/>
      <c r="LDV892" s="106"/>
      <c r="LDW892" s="40"/>
      <c r="LDX892" s="106"/>
      <c r="LDY892" s="40"/>
      <c r="LDZ892" s="106"/>
      <c r="LEA892" s="40"/>
      <c r="LEB892" s="106"/>
      <c r="LEC892" s="40"/>
      <c r="LED892" s="106"/>
      <c r="LEE892" s="40"/>
      <c r="LEF892" s="106"/>
      <c r="LEG892" s="40"/>
      <c r="LEH892" s="106"/>
      <c r="LEI892" s="40"/>
      <c r="LEJ892" s="106"/>
      <c r="LEK892" s="40"/>
      <c r="LEL892" s="106"/>
      <c r="LEM892" s="40"/>
      <c r="LEN892" s="106"/>
      <c r="LEO892" s="40"/>
      <c r="LEP892" s="106"/>
      <c r="LEQ892" s="40"/>
      <c r="LER892" s="106"/>
      <c r="LES892" s="40"/>
      <c r="LET892" s="106"/>
      <c r="LEU892" s="40"/>
      <c r="LEV892" s="106"/>
      <c r="LEW892" s="40"/>
      <c r="LEX892" s="106"/>
      <c r="LEY892" s="40"/>
      <c r="LEZ892" s="106"/>
      <c r="LFA892" s="40"/>
      <c r="LFB892" s="106"/>
      <c r="LFC892" s="40"/>
      <c r="LFD892" s="106"/>
      <c r="LFE892" s="40"/>
      <c r="LFF892" s="106"/>
      <c r="LFG892" s="40"/>
      <c r="LFH892" s="106"/>
      <c r="LFI892" s="40"/>
      <c r="LFJ892" s="106"/>
      <c r="LFK892" s="40"/>
      <c r="LFL892" s="106"/>
      <c r="LFM892" s="40"/>
      <c r="LFN892" s="106"/>
      <c r="LFO892" s="40"/>
      <c r="LFP892" s="106"/>
      <c r="LFQ892" s="40"/>
      <c r="LFR892" s="106"/>
      <c r="LFS892" s="40"/>
      <c r="LFT892" s="106"/>
      <c r="LFU892" s="40"/>
      <c r="LFV892" s="106"/>
      <c r="LFW892" s="40"/>
      <c r="LFX892" s="106"/>
      <c r="LFY892" s="40"/>
      <c r="LFZ892" s="106"/>
      <c r="LGA892" s="40"/>
      <c r="LGB892" s="106"/>
      <c r="LGC892" s="40"/>
      <c r="LGD892" s="106"/>
      <c r="LGE892" s="40"/>
      <c r="LGF892" s="106"/>
      <c r="LGG892" s="40"/>
      <c r="LGH892" s="106"/>
      <c r="LGI892" s="40"/>
      <c r="LGJ892" s="106"/>
      <c r="LGK892" s="40"/>
      <c r="LGL892" s="106"/>
      <c r="LGM892" s="40"/>
      <c r="LGN892" s="106"/>
      <c r="LGO892" s="40"/>
      <c r="LGP892" s="106"/>
      <c r="LGQ892" s="40"/>
      <c r="LGR892" s="106"/>
      <c r="LGS892" s="40"/>
      <c r="LGT892" s="106"/>
      <c r="LGU892" s="40"/>
      <c r="LGV892" s="106"/>
      <c r="LGW892" s="40"/>
      <c r="LGX892" s="106"/>
      <c r="LGY892" s="40"/>
      <c r="LGZ892" s="106"/>
      <c r="LHA892" s="40"/>
      <c r="LHB892" s="106"/>
      <c r="LHC892" s="40"/>
      <c r="LHD892" s="106"/>
      <c r="LHE892" s="40"/>
      <c r="LHF892" s="106"/>
      <c r="LHG892" s="40"/>
      <c r="LHH892" s="106"/>
      <c r="LHI892" s="40"/>
      <c r="LHJ892" s="106"/>
      <c r="LHK892" s="40"/>
      <c r="LHL892" s="106"/>
      <c r="LHM892" s="40"/>
      <c r="LHN892" s="106"/>
      <c r="LHO892" s="40"/>
      <c r="LHP892" s="106"/>
      <c r="LHQ892" s="40"/>
      <c r="LHR892" s="106"/>
      <c r="LHS892" s="40"/>
      <c r="LHT892" s="106"/>
      <c r="LHU892" s="40"/>
      <c r="LHV892" s="106"/>
      <c r="LHW892" s="40"/>
      <c r="LHX892" s="106"/>
      <c r="LHY892" s="40"/>
      <c r="LHZ892" s="106"/>
      <c r="LIA892" s="40"/>
      <c r="LIB892" s="106"/>
      <c r="LIC892" s="40"/>
      <c r="LID892" s="106"/>
      <c r="LIE892" s="40"/>
      <c r="LIF892" s="106"/>
      <c r="LIG892" s="40"/>
      <c r="LIH892" s="106"/>
      <c r="LII892" s="40"/>
      <c r="LIJ892" s="106"/>
      <c r="LIK892" s="40"/>
      <c r="LIL892" s="106"/>
      <c r="LIM892" s="40"/>
      <c r="LIN892" s="106"/>
      <c r="LIO892" s="40"/>
      <c r="LIP892" s="106"/>
      <c r="LIQ892" s="40"/>
      <c r="LIR892" s="106"/>
      <c r="LIS892" s="40"/>
      <c r="LIT892" s="106"/>
      <c r="LIU892" s="40"/>
      <c r="LIV892" s="106"/>
      <c r="LIW892" s="40"/>
      <c r="LIX892" s="106"/>
      <c r="LIY892" s="40"/>
      <c r="LIZ892" s="106"/>
      <c r="LJA892" s="40"/>
      <c r="LJB892" s="106"/>
      <c r="LJC892" s="40"/>
      <c r="LJD892" s="106"/>
      <c r="LJE892" s="40"/>
      <c r="LJF892" s="106"/>
      <c r="LJG892" s="40"/>
      <c r="LJH892" s="106"/>
      <c r="LJI892" s="40"/>
      <c r="LJJ892" s="106"/>
      <c r="LJK892" s="40"/>
      <c r="LJL892" s="106"/>
      <c r="LJM892" s="40"/>
      <c r="LJN892" s="106"/>
      <c r="LJO892" s="40"/>
      <c r="LJP892" s="106"/>
      <c r="LJQ892" s="40"/>
      <c r="LJR892" s="106"/>
      <c r="LJS892" s="40"/>
      <c r="LJT892" s="106"/>
      <c r="LJU892" s="40"/>
      <c r="LJV892" s="106"/>
      <c r="LJW892" s="40"/>
      <c r="LJX892" s="106"/>
      <c r="LJY892" s="40"/>
      <c r="LJZ892" s="106"/>
      <c r="LKA892" s="40"/>
      <c r="LKB892" s="106"/>
      <c r="LKC892" s="40"/>
      <c r="LKD892" s="106"/>
      <c r="LKE892" s="40"/>
      <c r="LKF892" s="106"/>
      <c r="LKG892" s="40"/>
      <c r="LKH892" s="106"/>
      <c r="LKI892" s="40"/>
      <c r="LKJ892" s="106"/>
      <c r="LKK892" s="40"/>
      <c r="LKL892" s="106"/>
      <c r="LKM892" s="40"/>
      <c r="LKN892" s="106"/>
      <c r="LKO892" s="40"/>
      <c r="LKP892" s="106"/>
      <c r="LKQ892" s="40"/>
      <c r="LKR892" s="106"/>
      <c r="LKS892" s="40"/>
      <c r="LKT892" s="106"/>
      <c r="LKU892" s="40"/>
      <c r="LKV892" s="106"/>
      <c r="LKW892" s="40"/>
      <c r="LKX892" s="106"/>
      <c r="LKY892" s="40"/>
      <c r="LKZ892" s="106"/>
      <c r="LLA892" s="40"/>
      <c r="LLB892" s="106"/>
      <c r="LLC892" s="40"/>
      <c r="LLD892" s="106"/>
      <c r="LLE892" s="40"/>
      <c r="LLF892" s="106"/>
      <c r="LLG892" s="40"/>
      <c r="LLH892" s="106"/>
      <c r="LLI892" s="40"/>
      <c r="LLJ892" s="106"/>
      <c r="LLK892" s="40"/>
      <c r="LLL892" s="106"/>
      <c r="LLM892" s="40"/>
      <c r="LLN892" s="106"/>
      <c r="LLO892" s="40"/>
      <c r="LLP892" s="106"/>
      <c r="LLQ892" s="40"/>
      <c r="LLR892" s="106"/>
      <c r="LLS892" s="40"/>
      <c r="LLT892" s="106"/>
      <c r="LLU892" s="40"/>
      <c r="LLV892" s="106"/>
      <c r="LLW892" s="40"/>
      <c r="LLX892" s="106"/>
      <c r="LLY892" s="40"/>
      <c r="LLZ892" s="106"/>
      <c r="LMA892" s="40"/>
      <c r="LMB892" s="106"/>
      <c r="LMC892" s="40"/>
      <c r="LMD892" s="106"/>
      <c r="LME892" s="40"/>
      <c r="LMF892" s="106"/>
      <c r="LMG892" s="40"/>
      <c r="LMH892" s="106"/>
      <c r="LMI892" s="40"/>
      <c r="LMJ892" s="106"/>
      <c r="LMK892" s="40"/>
      <c r="LML892" s="106"/>
      <c r="LMM892" s="40"/>
      <c r="LMN892" s="106"/>
      <c r="LMO892" s="40"/>
      <c r="LMP892" s="106"/>
      <c r="LMQ892" s="40"/>
      <c r="LMR892" s="106"/>
      <c r="LMS892" s="40"/>
      <c r="LMT892" s="106"/>
      <c r="LMU892" s="40"/>
      <c r="LMV892" s="106"/>
      <c r="LMW892" s="40"/>
      <c r="LMX892" s="106"/>
      <c r="LMY892" s="40"/>
      <c r="LMZ892" s="106"/>
      <c r="LNA892" s="40"/>
      <c r="LNB892" s="106"/>
      <c r="LNC892" s="40"/>
      <c r="LND892" s="106"/>
      <c r="LNE892" s="40"/>
      <c r="LNF892" s="106"/>
      <c r="LNG892" s="40"/>
      <c r="LNH892" s="106"/>
      <c r="LNI892" s="40"/>
      <c r="LNJ892" s="106"/>
      <c r="LNK892" s="40"/>
      <c r="LNL892" s="106"/>
      <c r="LNM892" s="40"/>
      <c r="LNN892" s="106"/>
      <c r="LNO892" s="40"/>
      <c r="LNP892" s="106"/>
      <c r="LNQ892" s="40"/>
      <c r="LNR892" s="106"/>
      <c r="LNS892" s="40"/>
      <c r="LNT892" s="106"/>
      <c r="LNU892" s="40"/>
      <c r="LNV892" s="106"/>
      <c r="LNW892" s="40"/>
      <c r="LNX892" s="106"/>
      <c r="LNY892" s="40"/>
      <c r="LNZ892" s="106"/>
      <c r="LOA892" s="40"/>
      <c r="LOB892" s="106"/>
      <c r="LOC892" s="40"/>
      <c r="LOD892" s="106"/>
      <c r="LOE892" s="40"/>
      <c r="LOF892" s="106"/>
      <c r="LOG892" s="40"/>
      <c r="LOH892" s="106"/>
      <c r="LOI892" s="40"/>
      <c r="LOJ892" s="106"/>
      <c r="LOK892" s="40"/>
      <c r="LOL892" s="106"/>
      <c r="LOM892" s="40"/>
      <c r="LON892" s="106"/>
      <c r="LOO892" s="40"/>
      <c r="LOP892" s="106"/>
      <c r="LOQ892" s="40"/>
      <c r="LOR892" s="106"/>
      <c r="LOS892" s="40"/>
      <c r="LOT892" s="106"/>
      <c r="LOU892" s="40"/>
      <c r="LOV892" s="106"/>
      <c r="LOW892" s="40"/>
      <c r="LOX892" s="106"/>
      <c r="LOY892" s="40"/>
      <c r="LOZ892" s="106"/>
      <c r="LPA892" s="40"/>
      <c r="LPB892" s="106"/>
      <c r="LPC892" s="40"/>
      <c r="LPD892" s="106"/>
      <c r="LPE892" s="40"/>
      <c r="LPF892" s="106"/>
      <c r="LPG892" s="40"/>
      <c r="LPH892" s="106"/>
      <c r="LPI892" s="40"/>
      <c r="LPJ892" s="106"/>
      <c r="LPK892" s="40"/>
      <c r="LPL892" s="106"/>
      <c r="LPM892" s="40"/>
      <c r="LPN892" s="106"/>
      <c r="LPO892" s="40"/>
      <c r="LPP892" s="106"/>
      <c r="LPQ892" s="40"/>
      <c r="LPR892" s="106"/>
      <c r="LPS892" s="40"/>
      <c r="LPT892" s="106"/>
      <c r="LPU892" s="40"/>
      <c r="LPV892" s="106"/>
      <c r="LPW892" s="40"/>
      <c r="LPX892" s="106"/>
      <c r="LPY892" s="40"/>
      <c r="LPZ892" s="106"/>
      <c r="LQA892" s="40"/>
      <c r="LQB892" s="106"/>
      <c r="LQC892" s="40"/>
      <c r="LQD892" s="106"/>
      <c r="LQE892" s="40"/>
      <c r="LQF892" s="106"/>
      <c r="LQG892" s="40"/>
      <c r="LQH892" s="106"/>
      <c r="LQI892" s="40"/>
      <c r="LQJ892" s="106"/>
      <c r="LQK892" s="40"/>
      <c r="LQL892" s="106"/>
      <c r="LQM892" s="40"/>
      <c r="LQN892" s="106"/>
      <c r="LQO892" s="40"/>
      <c r="LQP892" s="106"/>
      <c r="LQQ892" s="40"/>
      <c r="LQR892" s="106"/>
      <c r="LQS892" s="40"/>
      <c r="LQT892" s="106"/>
      <c r="LQU892" s="40"/>
      <c r="LQV892" s="106"/>
      <c r="LQW892" s="40"/>
      <c r="LQX892" s="106"/>
      <c r="LQY892" s="40"/>
      <c r="LQZ892" s="106"/>
      <c r="LRA892" s="40"/>
      <c r="LRB892" s="106"/>
      <c r="LRC892" s="40"/>
      <c r="LRD892" s="106"/>
      <c r="LRE892" s="40"/>
      <c r="LRF892" s="106"/>
      <c r="LRG892" s="40"/>
      <c r="LRH892" s="106"/>
      <c r="LRI892" s="40"/>
      <c r="LRJ892" s="106"/>
      <c r="LRK892" s="40"/>
      <c r="LRL892" s="106"/>
      <c r="LRM892" s="40"/>
      <c r="LRN892" s="106"/>
      <c r="LRO892" s="40"/>
      <c r="LRP892" s="106"/>
      <c r="LRQ892" s="40"/>
      <c r="LRR892" s="106"/>
      <c r="LRS892" s="40"/>
      <c r="LRT892" s="106"/>
      <c r="LRU892" s="40"/>
      <c r="LRV892" s="106"/>
      <c r="LRW892" s="40"/>
      <c r="LRX892" s="106"/>
      <c r="LRY892" s="40"/>
      <c r="LRZ892" s="106"/>
      <c r="LSA892" s="40"/>
      <c r="LSB892" s="106"/>
      <c r="LSC892" s="40"/>
      <c r="LSD892" s="106"/>
      <c r="LSE892" s="40"/>
      <c r="LSF892" s="106"/>
      <c r="LSG892" s="40"/>
      <c r="LSH892" s="106"/>
      <c r="LSI892" s="40"/>
      <c r="LSJ892" s="106"/>
      <c r="LSK892" s="40"/>
      <c r="LSL892" s="106"/>
      <c r="LSM892" s="40"/>
      <c r="LSN892" s="106"/>
      <c r="LSO892" s="40"/>
      <c r="LSP892" s="106"/>
      <c r="LSQ892" s="40"/>
      <c r="LSR892" s="106"/>
      <c r="LSS892" s="40"/>
      <c r="LST892" s="106"/>
      <c r="LSU892" s="40"/>
      <c r="LSV892" s="106"/>
      <c r="LSW892" s="40"/>
      <c r="LSX892" s="106"/>
      <c r="LSY892" s="40"/>
      <c r="LSZ892" s="106"/>
      <c r="LTA892" s="40"/>
      <c r="LTB892" s="106"/>
      <c r="LTC892" s="40"/>
      <c r="LTD892" s="106"/>
      <c r="LTE892" s="40"/>
      <c r="LTF892" s="106"/>
      <c r="LTG892" s="40"/>
      <c r="LTH892" s="106"/>
      <c r="LTI892" s="40"/>
      <c r="LTJ892" s="106"/>
      <c r="LTK892" s="40"/>
      <c r="LTL892" s="106"/>
      <c r="LTM892" s="40"/>
      <c r="LTN892" s="106"/>
      <c r="LTO892" s="40"/>
      <c r="LTP892" s="106"/>
      <c r="LTQ892" s="40"/>
      <c r="LTR892" s="106"/>
      <c r="LTS892" s="40"/>
      <c r="LTT892" s="106"/>
      <c r="LTU892" s="40"/>
      <c r="LTV892" s="106"/>
      <c r="LTW892" s="40"/>
      <c r="LTX892" s="106"/>
      <c r="LTY892" s="40"/>
      <c r="LTZ892" s="106"/>
      <c r="LUA892" s="40"/>
      <c r="LUB892" s="106"/>
      <c r="LUC892" s="40"/>
      <c r="LUD892" s="106"/>
      <c r="LUE892" s="40"/>
      <c r="LUF892" s="106"/>
      <c r="LUG892" s="40"/>
      <c r="LUH892" s="106"/>
      <c r="LUI892" s="40"/>
      <c r="LUJ892" s="106"/>
      <c r="LUK892" s="40"/>
      <c r="LUL892" s="106"/>
      <c r="LUM892" s="40"/>
      <c r="LUN892" s="106"/>
      <c r="LUO892" s="40"/>
      <c r="LUP892" s="106"/>
      <c r="LUQ892" s="40"/>
      <c r="LUR892" s="106"/>
      <c r="LUS892" s="40"/>
      <c r="LUT892" s="106"/>
      <c r="LUU892" s="40"/>
      <c r="LUV892" s="106"/>
      <c r="LUW892" s="40"/>
      <c r="LUX892" s="106"/>
      <c r="LUY892" s="40"/>
      <c r="LUZ892" s="106"/>
      <c r="LVA892" s="40"/>
      <c r="LVB892" s="106"/>
      <c r="LVC892" s="40"/>
      <c r="LVD892" s="106"/>
      <c r="LVE892" s="40"/>
      <c r="LVF892" s="106"/>
      <c r="LVG892" s="40"/>
      <c r="LVH892" s="106"/>
      <c r="LVI892" s="40"/>
      <c r="LVJ892" s="106"/>
      <c r="LVK892" s="40"/>
      <c r="LVL892" s="106"/>
      <c r="LVM892" s="40"/>
      <c r="LVN892" s="106"/>
      <c r="LVO892" s="40"/>
      <c r="LVP892" s="106"/>
      <c r="LVQ892" s="40"/>
      <c r="LVR892" s="106"/>
      <c r="LVS892" s="40"/>
      <c r="LVT892" s="106"/>
      <c r="LVU892" s="40"/>
      <c r="LVV892" s="106"/>
      <c r="LVW892" s="40"/>
      <c r="LVX892" s="106"/>
      <c r="LVY892" s="40"/>
      <c r="LVZ892" s="106"/>
      <c r="LWA892" s="40"/>
      <c r="LWB892" s="106"/>
      <c r="LWC892" s="40"/>
      <c r="LWD892" s="106"/>
      <c r="LWE892" s="40"/>
      <c r="LWF892" s="106"/>
      <c r="LWG892" s="40"/>
      <c r="LWH892" s="106"/>
      <c r="LWI892" s="40"/>
      <c r="LWJ892" s="106"/>
      <c r="LWK892" s="40"/>
      <c r="LWL892" s="106"/>
      <c r="LWM892" s="40"/>
      <c r="LWN892" s="106"/>
      <c r="LWO892" s="40"/>
      <c r="LWP892" s="106"/>
      <c r="LWQ892" s="40"/>
      <c r="LWR892" s="106"/>
      <c r="LWS892" s="40"/>
      <c r="LWT892" s="106"/>
      <c r="LWU892" s="40"/>
      <c r="LWV892" s="106"/>
      <c r="LWW892" s="40"/>
      <c r="LWX892" s="106"/>
      <c r="LWY892" s="40"/>
      <c r="LWZ892" s="106"/>
      <c r="LXA892" s="40"/>
      <c r="LXB892" s="106"/>
      <c r="LXC892" s="40"/>
      <c r="LXD892" s="106"/>
      <c r="LXE892" s="40"/>
      <c r="LXF892" s="106"/>
      <c r="LXG892" s="40"/>
      <c r="LXH892" s="106"/>
      <c r="LXI892" s="40"/>
      <c r="LXJ892" s="106"/>
      <c r="LXK892" s="40"/>
      <c r="LXL892" s="106"/>
      <c r="LXM892" s="40"/>
      <c r="LXN892" s="106"/>
      <c r="LXO892" s="40"/>
      <c r="LXP892" s="106"/>
      <c r="LXQ892" s="40"/>
      <c r="LXR892" s="106"/>
      <c r="LXS892" s="40"/>
      <c r="LXT892" s="106"/>
      <c r="LXU892" s="40"/>
      <c r="LXV892" s="106"/>
      <c r="LXW892" s="40"/>
      <c r="LXX892" s="106"/>
      <c r="LXY892" s="40"/>
      <c r="LXZ892" s="106"/>
      <c r="LYA892" s="40"/>
      <c r="LYB892" s="106"/>
      <c r="LYC892" s="40"/>
      <c r="LYD892" s="106"/>
      <c r="LYE892" s="40"/>
      <c r="LYF892" s="106"/>
      <c r="LYG892" s="40"/>
      <c r="LYH892" s="106"/>
      <c r="LYI892" s="40"/>
      <c r="LYJ892" s="106"/>
      <c r="LYK892" s="40"/>
      <c r="LYL892" s="106"/>
      <c r="LYM892" s="40"/>
      <c r="LYN892" s="106"/>
      <c r="LYO892" s="40"/>
      <c r="LYP892" s="106"/>
      <c r="LYQ892" s="40"/>
      <c r="LYR892" s="106"/>
      <c r="LYS892" s="40"/>
      <c r="LYT892" s="106"/>
      <c r="LYU892" s="40"/>
      <c r="LYV892" s="106"/>
      <c r="LYW892" s="40"/>
      <c r="LYX892" s="106"/>
      <c r="LYY892" s="40"/>
      <c r="LYZ892" s="106"/>
      <c r="LZA892" s="40"/>
      <c r="LZB892" s="106"/>
      <c r="LZC892" s="40"/>
      <c r="LZD892" s="106"/>
      <c r="LZE892" s="40"/>
      <c r="LZF892" s="106"/>
      <c r="LZG892" s="40"/>
      <c r="LZH892" s="106"/>
      <c r="LZI892" s="40"/>
      <c r="LZJ892" s="106"/>
      <c r="LZK892" s="40"/>
      <c r="LZL892" s="106"/>
      <c r="LZM892" s="40"/>
      <c r="LZN892" s="106"/>
      <c r="LZO892" s="40"/>
      <c r="LZP892" s="106"/>
      <c r="LZQ892" s="40"/>
      <c r="LZR892" s="106"/>
      <c r="LZS892" s="40"/>
      <c r="LZT892" s="106"/>
      <c r="LZU892" s="40"/>
      <c r="LZV892" s="106"/>
      <c r="LZW892" s="40"/>
      <c r="LZX892" s="106"/>
      <c r="LZY892" s="40"/>
      <c r="LZZ892" s="106"/>
      <c r="MAA892" s="40"/>
      <c r="MAB892" s="106"/>
      <c r="MAC892" s="40"/>
      <c r="MAD892" s="106"/>
      <c r="MAE892" s="40"/>
      <c r="MAF892" s="106"/>
      <c r="MAG892" s="40"/>
      <c r="MAH892" s="106"/>
      <c r="MAI892" s="40"/>
      <c r="MAJ892" s="106"/>
      <c r="MAK892" s="40"/>
      <c r="MAL892" s="106"/>
      <c r="MAM892" s="40"/>
      <c r="MAN892" s="106"/>
      <c r="MAO892" s="40"/>
      <c r="MAP892" s="106"/>
      <c r="MAQ892" s="40"/>
      <c r="MAR892" s="106"/>
      <c r="MAS892" s="40"/>
      <c r="MAT892" s="106"/>
      <c r="MAU892" s="40"/>
      <c r="MAV892" s="106"/>
      <c r="MAW892" s="40"/>
      <c r="MAX892" s="106"/>
      <c r="MAY892" s="40"/>
      <c r="MAZ892" s="106"/>
      <c r="MBA892" s="40"/>
      <c r="MBB892" s="106"/>
      <c r="MBC892" s="40"/>
      <c r="MBD892" s="106"/>
      <c r="MBE892" s="40"/>
      <c r="MBF892" s="106"/>
      <c r="MBG892" s="40"/>
      <c r="MBH892" s="106"/>
      <c r="MBI892" s="40"/>
      <c r="MBJ892" s="106"/>
      <c r="MBK892" s="40"/>
      <c r="MBL892" s="106"/>
      <c r="MBM892" s="40"/>
      <c r="MBN892" s="106"/>
      <c r="MBO892" s="40"/>
      <c r="MBP892" s="106"/>
      <c r="MBQ892" s="40"/>
      <c r="MBR892" s="106"/>
      <c r="MBS892" s="40"/>
      <c r="MBT892" s="106"/>
      <c r="MBU892" s="40"/>
      <c r="MBV892" s="106"/>
      <c r="MBW892" s="40"/>
      <c r="MBX892" s="106"/>
      <c r="MBY892" s="40"/>
      <c r="MBZ892" s="106"/>
      <c r="MCA892" s="40"/>
      <c r="MCB892" s="106"/>
      <c r="MCC892" s="40"/>
      <c r="MCD892" s="106"/>
      <c r="MCE892" s="40"/>
      <c r="MCF892" s="106"/>
      <c r="MCG892" s="40"/>
      <c r="MCH892" s="106"/>
      <c r="MCI892" s="40"/>
      <c r="MCJ892" s="106"/>
      <c r="MCK892" s="40"/>
      <c r="MCL892" s="106"/>
      <c r="MCM892" s="40"/>
      <c r="MCN892" s="106"/>
      <c r="MCO892" s="40"/>
      <c r="MCP892" s="106"/>
      <c r="MCQ892" s="40"/>
      <c r="MCR892" s="106"/>
      <c r="MCS892" s="40"/>
      <c r="MCT892" s="106"/>
      <c r="MCU892" s="40"/>
      <c r="MCV892" s="106"/>
      <c r="MCW892" s="40"/>
      <c r="MCX892" s="106"/>
      <c r="MCY892" s="40"/>
      <c r="MCZ892" s="106"/>
      <c r="MDA892" s="40"/>
      <c r="MDB892" s="106"/>
      <c r="MDC892" s="40"/>
      <c r="MDD892" s="106"/>
      <c r="MDE892" s="40"/>
      <c r="MDF892" s="106"/>
      <c r="MDG892" s="40"/>
      <c r="MDH892" s="106"/>
      <c r="MDI892" s="40"/>
      <c r="MDJ892" s="106"/>
      <c r="MDK892" s="40"/>
      <c r="MDL892" s="106"/>
      <c r="MDM892" s="40"/>
      <c r="MDN892" s="106"/>
      <c r="MDO892" s="40"/>
      <c r="MDP892" s="106"/>
      <c r="MDQ892" s="40"/>
      <c r="MDR892" s="106"/>
      <c r="MDS892" s="40"/>
      <c r="MDT892" s="106"/>
      <c r="MDU892" s="40"/>
      <c r="MDV892" s="106"/>
      <c r="MDW892" s="40"/>
      <c r="MDX892" s="106"/>
      <c r="MDY892" s="40"/>
      <c r="MDZ892" s="106"/>
      <c r="MEA892" s="40"/>
      <c r="MEB892" s="106"/>
      <c r="MEC892" s="40"/>
      <c r="MED892" s="106"/>
      <c r="MEE892" s="40"/>
      <c r="MEF892" s="106"/>
      <c r="MEG892" s="40"/>
      <c r="MEH892" s="106"/>
      <c r="MEI892" s="40"/>
      <c r="MEJ892" s="106"/>
      <c r="MEK892" s="40"/>
      <c r="MEL892" s="106"/>
      <c r="MEM892" s="40"/>
      <c r="MEN892" s="106"/>
      <c r="MEO892" s="40"/>
      <c r="MEP892" s="106"/>
      <c r="MEQ892" s="40"/>
      <c r="MER892" s="106"/>
      <c r="MES892" s="40"/>
      <c r="MET892" s="106"/>
      <c r="MEU892" s="40"/>
      <c r="MEV892" s="106"/>
      <c r="MEW892" s="40"/>
      <c r="MEX892" s="106"/>
      <c r="MEY892" s="40"/>
      <c r="MEZ892" s="106"/>
      <c r="MFA892" s="40"/>
      <c r="MFB892" s="106"/>
      <c r="MFC892" s="40"/>
      <c r="MFD892" s="106"/>
      <c r="MFE892" s="40"/>
      <c r="MFF892" s="106"/>
      <c r="MFG892" s="40"/>
      <c r="MFH892" s="106"/>
      <c r="MFI892" s="40"/>
      <c r="MFJ892" s="106"/>
      <c r="MFK892" s="40"/>
      <c r="MFL892" s="106"/>
      <c r="MFM892" s="40"/>
      <c r="MFN892" s="106"/>
      <c r="MFO892" s="40"/>
      <c r="MFP892" s="106"/>
      <c r="MFQ892" s="40"/>
      <c r="MFR892" s="106"/>
      <c r="MFS892" s="40"/>
      <c r="MFT892" s="106"/>
      <c r="MFU892" s="40"/>
      <c r="MFV892" s="106"/>
      <c r="MFW892" s="40"/>
      <c r="MFX892" s="106"/>
      <c r="MFY892" s="40"/>
      <c r="MFZ892" s="106"/>
      <c r="MGA892" s="40"/>
      <c r="MGB892" s="106"/>
      <c r="MGC892" s="40"/>
      <c r="MGD892" s="106"/>
      <c r="MGE892" s="40"/>
      <c r="MGF892" s="106"/>
      <c r="MGG892" s="40"/>
      <c r="MGH892" s="106"/>
      <c r="MGI892" s="40"/>
      <c r="MGJ892" s="106"/>
      <c r="MGK892" s="40"/>
      <c r="MGL892" s="106"/>
      <c r="MGM892" s="40"/>
      <c r="MGN892" s="106"/>
      <c r="MGO892" s="40"/>
      <c r="MGP892" s="106"/>
      <c r="MGQ892" s="40"/>
      <c r="MGR892" s="106"/>
      <c r="MGS892" s="40"/>
      <c r="MGT892" s="106"/>
      <c r="MGU892" s="40"/>
      <c r="MGV892" s="106"/>
      <c r="MGW892" s="40"/>
      <c r="MGX892" s="106"/>
      <c r="MGY892" s="40"/>
      <c r="MGZ892" s="106"/>
      <c r="MHA892" s="40"/>
      <c r="MHB892" s="106"/>
      <c r="MHC892" s="40"/>
      <c r="MHD892" s="106"/>
      <c r="MHE892" s="40"/>
      <c r="MHF892" s="106"/>
      <c r="MHG892" s="40"/>
      <c r="MHH892" s="106"/>
      <c r="MHI892" s="40"/>
      <c r="MHJ892" s="106"/>
      <c r="MHK892" s="40"/>
      <c r="MHL892" s="106"/>
      <c r="MHM892" s="40"/>
      <c r="MHN892" s="106"/>
      <c r="MHO892" s="40"/>
      <c r="MHP892" s="106"/>
      <c r="MHQ892" s="40"/>
      <c r="MHR892" s="106"/>
      <c r="MHS892" s="40"/>
      <c r="MHT892" s="106"/>
      <c r="MHU892" s="40"/>
      <c r="MHV892" s="106"/>
      <c r="MHW892" s="40"/>
      <c r="MHX892" s="106"/>
      <c r="MHY892" s="40"/>
      <c r="MHZ892" s="106"/>
      <c r="MIA892" s="40"/>
      <c r="MIB892" s="106"/>
      <c r="MIC892" s="40"/>
      <c r="MID892" s="106"/>
      <c r="MIE892" s="40"/>
      <c r="MIF892" s="106"/>
      <c r="MIG892" s="40"/>
      <c r="MIH892" s="106"/>
      <c r="MII892" s="40"/>
      <c r="MIJ892" s="106"/>
      <c r="MIK892" s="40"/>
      <c r="MIL892" s="106"/>
      <c r="MIM892" s="40"/>
      <c r="MIN892" s="106"/>
      <c r="MIO892" s="40"/>
      <c r="MIP892" s="106"/>
      <c r="MIQ892" s="40"/>
      <c r="MIR892" s="106"/>
      <c r="MIS892" s="40"/>
      <c r="MIT892" s="106"/>
      <c r="MIU892" s="40"/>
      <c r="MIV892" s="106"/>
      <c r="MIW892" s="40"/>
      <c r="MIX892" s="106"/>
      <c r="MIY892" s="40"/>
      <c r="MIZ892" s="106"/>
      <c r="MJA892" s="40"/>
      <c r="MJB892" s="106"/>
      <c r="MJC892" s="40"/>
      <c r="MJD892" s="106"/>
      <c r="MJE892" s="40"/>
      <c r="MJF892" s="106"/>
      <c r="MJG892" s="40"/>
      <c r="MJH892" s="106"/>
      <c r="MJI892" s="40"/>
      <c r="MJJ892" s="106"/>
      <c r="MJK892" s="40"/>
      <c r="MJL892" s="106"/>
      <c r="MJM892" s="40"/>
      <c r="MJN892" s="106"/>
      <c r="MJO892" s="40"/>
      <c r="MJP892" s="106"/>
      <c r="MJQ892" s="40"/>
      <c r="MJR892" s="106"/>
      <c r="MJS892" s="40"/>
      <c r="MJT892" s="106"/>
      <c r="MJU892" s="40"/>
      <c r="MJV892" s="106"/>
      <c r="MJW892" s="40"/>
      <c r="MJX892" s="106"/>
      <c r="MJY892" s="40"/>
      <c r="MJZ892" s="106"/>
      <c r="MKA892" s="40"/>
      <c r="MKB892" s="106"/>
      <c r="MKC892" s="40"/>
      <c r="MKD892" s="106"/>
      <c r="MKE892" s="40"/>
      <c r="MKF892" s="106"/>
      <c r="MKG892" s="40"/>
      <c r="MKH892" s="106"/>
      <c r="MKI892" s="40"/>
      <c r="MKJ892" s="106"/>
      <c r="MKK892" s="40"/>
      <c r="MKL892" s="106"/>
      <c r="MKM892" s="40"/>
      <c r="MKN892" s="106"/>
      <c r="MKO892" s="40"/>
      <c r="MKP892" s="106"/>
      <c r="MKQ892" s="40"/>
      <c r="MKR892" s="106"/>
      <c r="MKS892" s="40"/>
      <c r="MKT892" s="106"/>
      <c r="MKU892" s="40"/>
      <c r="MKV892" s="106"/>
      <c r="MKW892" s="40"/>
      <c r="MKX892" s="106"/>
      <c r="MKY892" s="40"/>
      <c r="MKZ892" s="106"/>
      <c r="MLA892" s="40"/>
      <c r="MLB892" s="106"/>
      <c r="MLC892" s="40"/>
      <c r="MLD892" s="106"/>
      <c r="MLE892" s="40"/>
      <c r="MLF892" s="106"/>
      <c r="MLG892" s="40"/>
      <c r="MLH892" s="106"/>
      <c r="MLI892" s="40"/>
      <c r="MLJ892" s="106"/>
      <c r="MLK892" s="40"/>
      <c r="MLL892" s="106"/>
      <c r="MLM892" s="40"/>
      <c r="MLN892" s="106"/>
      <c r="MLO892" s="40"/>
      <c r="MLP892" s="106"/>
      <c r="MLQ892" s="40"/>
      <c r="MLR892" s="106"/>
      <c r="MLS892" s="40"/>
      <c r="MLT892" s="106"/>
      <c r="MLU892" s="40"/>
      <c r="MLV892" s="106"/>
      <c r="MLW892" s="40"/>
      <c r="MLX892" s="106"/>
      <c r="MLY892" s="40"/>
      <c r="MLZ892" s="106"/>
      <c r="MMA892" s="40"/>
      <c r="MMB892" s="106"/>
      <c r="MMC892" s="40"/>
      <c r="MMD892" s="106"/>
      <c r="MME892" s="40"/>
      <c r="MMF892" s="106"/>
      <c r="MMG892" s="40"/>
      <c r="MMH892" s="106"/>
      <c r="MMI892" s="40"/>
      <c r="MMJ892" s="106"/>
      <c r="MMK892" s="40"/>
      <c r="MML892" s="106"/>
      <c r="MMM892" s="40"/>
      <c r="MMN892" s="106"/>
      <c r="MMO892" s="40"/>
      <c r="MMP892" s="106"/>
      <c r="MMQ892" s="40"/>
      <c r="MMR892" s="106"/>
      <c r="MMS892" s="40"/>
      <c r="MMT892" s="106"/>
      <c r="MMU892" s="40"/>
      <c r="MMV892" s="106"/>
      <c r="MMW892" s="40"/>
      <c r="MMX892" s="106"/>
      <c r="MMY892" s="40"/>
      <c r="MMZ892" s="106"/>
      <c r="MNA892" s="40"/>
      <c r="MNB892" s="106"/>
      <c r="MNC892" s="40"/>
      <c r="MND892" s="106"/>
      <c r="MNE892" s="40"/>
      <c r="MNF892" s="106"/>
      <c r="MNG892" s="40"/>
      <c r="MNH892" s="106"/>
      <c r="MNI892" s="40"/>
      <c r="MNJ892" s="106"/>
      <c r="MNK892" s="40"/>
      <c r="MNL892" s="106"/>
      <c r="MNM892" s="40"/>
      <c r="MNN892" s="106"/>
      <c r="MNO892" s="40"/>
      <c r="MNP892" s="106"/>
      <c r="MNQ892" s="40"/>
      <c r="MNR892" s="106"/>
      <c r="MNS892" s="40"/>
      <c r="MNT892" s="106"/>
      <c r="MNU892" s="40"/>
      <c r="MNV892" s="106"/>
      <c r="MNW892" s="40"/>
      <c r="MNX892" s="106"/>
      <c r="MNY892" s="40"/>
      <c r="MNZ892" s="106"/>
      <c r="MOA892" s="40"/>
      <c r="MOB892" s="106"/>
      <c r="MOC892" s="40"/>
      <c r="MOD892" s="106"/>
      <c r="MOE892" s="40"/>
      <c r="MOF892" s="106"/>
      <c r="MOG892" s="40"/>
      <c r="MOH892" s="106"/>
      <c r="MOI892" s="40"/>
      <c r="MOJ892" s="106"/>
      <c r="MOK892" s="40"/>
      <c r="MOL892" s="106"/>
      <c r="MOM892" s="40"/>
      <c r="MON892" s="106"/>
      <c r="MOO892" s="40"/>
      <c r="MOP892" s="106"/>
      <c r="MOQ892" s="40"/>
      <c r="MOR892" s="106"/>
      <c r="MOS892" s="40"/>
      <c r="MOT892" s="106"/>
      <c r="MOU892" s="40"/>
      <c r="MOV892" s="106"/>
      <c r="MOW892" s="40"/>
      <c r="MOX892" s="106"/>
      <c r="MOY892" s="40"/>
      <c r="MOZ892" s="106"/>
      <c r="MPA892" s="40"/>
      <c r="MPB892" s="106"/>
      <c r="MPC892" s="40"/>
      <c r="MPD892" s="106"/>
      <c r="MPE892" s="40"/>
      <c r="MPF892" s="106"/>
      <c r="MPG892" s="40"/>
      <c r="MPH892" s="106"/>
      <c r="MPI892" s="40"/>
      <c r="MPJ892" s="106"/>
      <c r="MPK892" s="40"/>
      <c r="MPL892" s="106"/>
      <c r="MPM892" s="40"/>
      <c r="MPN892" s="106"/>
      <c r="MPO892" s="40"/>
      <c r="MPP892" s="106"/>
      <c r="MPQ892" s="40"/>
      <c r="MPR892" s="106"/>
      <c r="MPS892" s="40"/>
      <c r="MPT892" s="106"/>
      <c r="MPU892" s="40"/>
      <c r="MPV892" s="106"/>
      <c r="MPW892" s="40"/>
      <c r="MPX892" s="106"/>
      <c r="MPY892" s="40"/>
      <c r="MPZ892" s="106"/>
      <c r="MQA892" s="40"/>
      <c r="MQB892" s="106"/>
      <c r="MQC892" s="40"/>
      <c r="MQD892" s="106"/>
      <c r="MQE892" s="40"/>
      <c r="MQF892" s="106"/>
      <c r="MQG892" s="40"/>
      <c r="MQH892" s="106"/>
      <c r="MQI892" s="40"/>
      <c r="MQJ892" s="106"/>
      <c r="MQK892" s="40"/>
      <c r="MQL892" s="106"/>
      <c r="MQM892" s="40"/>
      <c r="MQN892" s="106"/>
      <c r="MQO892" s="40"/>
      <c r="MQP892" s="106"/>
      <c r="MQQ892" s="40"/>
      <c r="MQR892" s="106"/>
      <c r="MQS892" s="40"/>
      <c r="MQT892" s="106"/>
      <c r="MQU892" s="40"/>
      <c r="MQV892" s="106"/>
      <c r="MQW892" s="40"/>
      <c r="MQX892" s="106"/>
      <c r="MQY892" s="40"/>
      <c r="MQZ892" s="106"/>
      <c r="MRA892" s="40"/>
      <c r="MRB892" s="106"/>
      <c r="MRC892" s="40"/>
      <c r="MRD892" s="106"/>
      <c r="MRE892" s="40"/>
      <c r="MRF892" s="106"/>
      <c r="MRG892" s="40"/>
      <c r="MRH892" s="106"/>
      <c r="MRI892" s="40"/>
      <c r="MRJ892" s="106"/>
      <c r="MRK892" s="40"/>
      <c r="MRL892" s="106"/>
      <c r="MRM892" s="40"/>
      <c r="MRN892" s="106"/>
      <c r="MRO892" s="40"/>
      <c r="MRP892" s="106"/>
      <c r="MRQ892" s="40"/>
      <c r="MRR892" s="106"/>
      <c r="MRS892" s="40"/>
      <c r="MRT892" s="106"/>
      <c r="MRU892" s="40"/>
      <c r="MRV892" s="106"/>
      <c r="MRW892" s="40"/>
      <c r="MRX892" s="106"/>
      <c r="MRY892" s="40"/>
      <c r="MRZ892" s="106"/>
      <c r="MSA892" s="40"/>
      <c r="MSB892" s="106"/>
      <c r="MSC892" s="40"/>
      <c r="MSD892" s="106"/>
      <c r="MSE892" s="40"/>
      <c r="MSF892" s="106"/>
      <c r="MSG892" s="40"/>
      <c r="MSH892" s="106"/>
      <c r="MSI892" s="40"/>
      <c r="MSJ892" s="106"/>
      <c r="MSK892" s="40"/>
      <c r="MSL892" s="106"/>
      <c r="MSM892" s="40"/>
      <c r="MSN892" s="106"/>
      <c r="MSO892" s="40"/>
      <c r="MSP892" s="106"/>
      <c r="MSQ892" s="40"/>
      <c r="MSR892" s="106"/>
      <c r="MSS892" s="40"/>
      <c r="MST892" s="106"/>
      <c r="MSU892" s="40"/>
      <c r="MSV892" s="106"/>
      <c r="MSW892" s="40"/>
      <c r="MSX892" s="106"/>
      <c r="MSY892" s="40"/>
      <c r="MSZ892" s="106"/>
      <c r="MTA892" s="40"/>
      <c r="MTB892" s="106"/>
      <c r="MTC892" s="40"/>
      <c r="MTD892" s="106"/>
      <c r="MTE892" s="40"/>
      <c r="MTF892" s="106"/>
      <c r="MTG892" s="40"/>
      <c r="MTH892" s="106"/>
      <c r="MTI892" s="40"/>
      <c r="MTJ892" s="106"/>
      <c r="MTK892" s="40"/>
      <c r="MTL892" s="106"/>
      <c r="MTM892" s="40"/>
      <c r="MTN892" s="106"/>
      <c r="MTO892" s="40"/>
      <c r="MTP892" s="106"/>
      <c r="MTQ892" s="40"/>
      <c r="MTR892" s="106"/>
      <c r="MTS892" s="40"/>
      <c r="MTT892" s="106"/>
      <c r="MTU892" s="40"/>
      <c r="MTV892" s="106"/>
      <c r="MTW892" s="40"/>
      <c r="MTX892" s="106"/>
      <c r="MTY892" s="40"/>
      <c r="MTZ892" s="106"/>
      <c r="MUA892" s="40"/>
      <c r="MUB892" s="106"/>
      <c r="MUC892" s="40"/>
      <c r="MUD892" s="106"/>
      <c r="MUE892" s="40"/>
      <c r="MUF892" s="106"/>
      <c r="MUG892" s="40"/>
      <c r="MUH892" s="106"/>
      <c r="MUI892" s="40"/>
      <c r="MUJ892" s="106"/>
      <c r="MUK892" s="40"/>
      <c r="MUL892" s="106"/>
      <c r="MUM892" s="40"/>
      <c r="MUN892" s="106"/>
      <c r="MUO892" s="40"/>
      <c r="MUP892" s="106"/>
      <c r="MUQ892" s="40"/>
      <c r="MUR892" s="106"/>
      <c r="MUS892" s="40"/>
      <c r="MUT892" s="106"/>
      <c r="MUU892" s="40"/>
      <c r="MUV892" s="106"/>
      <c r="MUW892" s="40"/>
      <c r="MUX892" s="106"/>
      <c r="MUY892" s="40"/>
      <c r="MUZ892" s="106"/>
      <c r="MVA892" s="40"/>
      <c r="MVB892" s="106"/>
      <c r="MVC892" s="40"/>
      <c r="MVD892" s="106"/>
      <c r="MVE892" s="40"/>
      <c r="MVF892" s="106"/>
      <c r="MVG892" s="40"/>
      <c r="MVH892" s="106"/>
      <c r="MVI892" s="40"/>
      <c r="MVJ892" s="106"/>
      <c r="MVK892" s="40"/>
      <c r="MVL892" s="106"/>
      <c r="MVM892" s="40"/>
      <c r="MVN892" s="106"/>
      <c r="MVO892" s="40"/>
      <c r="MVP892" s="106"/>
      <c r="MVQ892" s="40"/>
      <c r="MVR892" s="106"/>
      <c r="MVS892" s="40"/>
      <c r="MVT892" s="106"/>
      <c r="MVU892" s="40"/>
      <c r="MVV892" s="106"/>
      <c r="MVW892" s="40"/>
      <c r="MVX892" s="106"/>
      <c r="MVY892" s="40"/>
      <c r="MVZ892" s="106"/>
      <c r="MWA892" s="40"/>
      <c r="MWB892" s="106"/>
      <c r="MWC892" s="40"/>
      <c r="MWD892" s="106"/>
      <c r="MWE892" s="40"/>
      <c r="MWF892" s="106"/>
      <c r="MWG892" s="40"/>
      <c r="MWH892" s="106"/>
      <c r="MWI892" s="40"/>
      <c r="MWJ892" s="106"/>
      <c r="MWK892" s="40"/>
      <c r="MWL892" s="106"/>
      <c r="MWM892" s="40"/>
      <c r="MWN892" s="106"/>
      <c r="MWO892" s="40"/>
      <c r="MWP892" s="106"/>
      <c r="MWQ892" s="40"/>
      <c r="MWR892" s="106"/>
      <c r="MWS892" s="40"/>
      <c r="MWT892" s="106"/>
      <c r="MWU892" s="40"/>
      <c r="MWV892" s="106"/>
      <c r="MWW892" s="40"/>
      <c r="MWX892" s="106"/>
      <c r="MWY892" s="40"/>
      <c r="MWZ892" s="106"/>
      <c r="MXA892" s="40"/>
      <c r="MXB892" s="106"/>
      <c r="MXC892" s="40"/>
      <c r="MXD892" s="106"/>
      <c r="MXE892" s="40"/>
      <c r="MXF892" s="106"/>
      <c r="MXG892" s="40"/>
      <c r="MXH892" s="106"/>
      <c r="MXI892" s="40"/>
      <c r="MXJ892" s="106"/>
      <c r="MXK892" s="40"/>
      <c r="MXL892" s="106"/>
      <c r="MXM892" s="40"/>
      <c r="MXN892" s="106"/>
      <c r="MXO892" s="40"/>
      <c r="MXP892" s="106"/>
      <c r="MXQ892" s="40"/>
      <c r="MXR892" s="106"/>
      <c r="MXS892" s="40"/>
      <c r="MXT892" s="106"/>
      <c r="MXU892" s="40"/>
      <c r="MXV892" s="106"/>
      <c r="MXW892" s="40"/>
      <c r="MXX892" s="106"/>
      <c r="MXY892" s="40"/>
      <c r="MXZ892" s="106"/>
      <c r="MYA892" s="40"/>
      <c r="MYB892" s="106"/>
      <c r="MYC892" s="40"/>
      <c r="MYD892" s="106"/>
      <c r="MYE892" s="40"/>
      <c r="MYF892" s="106"/>
      <c r="MYG892" s="40"/>
      <c r="MYH892" s="106"/>
      <c r="MYI892" s="40"/>
      <c r="MYJ892" s="106"/>
      <c r="MYK892" s="40"/>
      <c r="MYL892" s="106"/>
      <c r="MYM892" s="40"/>
      <c r="MYN892" s="106"/>
      <c r="MYO892" s="40"/>
      <c r="MYP892" s="106"/>
      <c r="MYQ892" s="40"/>
      <c r="MYR892" s="106"/>
      <c r="MYS892" s="40"/>
      <c r="MYT892" s="106"/>
      <c r="MYU892" s="40"/>
      <c r="MYV892" s="106"/>
      <c r="MYW892" s="40"/>
      <c r="MYX892" s="106"/>
      <c r="MYY892" s="40"/>
      <c r="MYZ892" s="106"/>
      <c r="MZA892" s="40"/>
      <c r="MZB892" s="106"/>
      <c r="MZC892" s="40"/>
      <c r="MZD892" s="106"/>
      <c r="MZE892" s="40"/>
      <c r="MZF892" s="106"/>
      <c r="MZG892" s="40"/>
      <c r="MZH892" s="106"/>
      <c r="MZI892" s="40"/>
      <c r="MZJ892" s="106"/>
      <c r="MZK892" s="40"/>
      <c r="MZL892" s="106"/>
      <c r="MZM892" s="40"/>
      <c r="MZN892" s="106"/>
      <c r="MZO892" s="40"/>
      <c r="MZP892" s="106"/>
      <c r="MZQ892" s="40"/>
      <c r="MZR892" s="106"/>
      <c r="MZS892" s="40"/>
      <c r="MZT892" s="106"/>
      <c r="MZU892" s="40"/>
      <c r="MZV892" s="106"/>
      <c r="MZW892" s="40"/>
      <c r="MZX892" s="106"/>
      <c r="MZY892" s="40"/>
      <c r="MZZ892" s="106"/>
      <c r="NAA892" s="40"/>
      <c r="NAB892" s="106"/>
      <c r="NAC892" s="40"/>
      <c r="NAD892" s="106"/>
      <c r="NAE892" s="40"/>
      <c r="NAF892" s="106"/>
      <c r="NAG892" s="40"/>
      <c r="NAH892" s="106"/>
      <c r="NAI892" s="40"/>
      <c r="NAJ892" s="106"/>
      <c r="NAK892" s="40"/>
      <c r="NAL892" s="106"/>
      <c r="NAM892" s="40"/>
      <c r="NAN892" s="106"/>
      <c r="NAO892" s="40"/>
      <c r="NAP892" s="106"/>
      <c r="NAQ892" s="40"/>
      <c r="NAR892" s="106"/>
      <c r="NAS892" s="40"/>
      <c r="NAT892" s="106"/>
      <c r="NAU892" s="40"/>
      <c r="NAV892" s="106"/>
      <c r="NAW892" s="40"/>
      <c r="NAX892" s="106"/>
      <c r="NAY892" s="40"/>
      <c r="NAZ892" s="106"/>
      <c r="NBA892" s="40"/>
      <c r="NBB892" s="106"/>
      <c r="NBC892" s="40"/>
      <c r="NBD892" s="106"/>
      <c r="NBE892" s="40"/>
      <c r="NBF892" s="106"/>
      <c r="NBG892" s="40"/>
      <c r="NBH892" s="106"/>
      <c r="NBI892" s="40"/>
      <c r="NBJ892" s="106"/>
      <c r="NBK892" s="40"/>
      <c r="NBL892" s="106"/>
      <c r="NBM892" s="40"/>
      <c r="NBN892" s="106"/>
      <c r="NBO892" s="40"/>
      <c r="NBP892" s="106"/>
      <c r="NBQ892" s="40"/>
      <c r="NBR892" s="106"/>
      <c r="NBS892" s="40"/>
      <c r="NBT892" s="106"/>
      <c r="NBU892" s="40"/>
      <c r="NBV892" s="106"/>
      <c r="NBW892" s="40"/>
      <c r="NBX892" s="106"/>
      <c r="NBY892" s="40"/>
      <c r="NBZ892" s="106"/>
      <c r="NCA892" s="40"/>
      <c r="NCB892" s="106"/>
      <c r="NCC892" s="40"/>
      <c r="NCD892" s="106"/>
      <c r="NCE892" s="40"/>
      <c r="NCF892" s="106"/>
      <c r="NCG892" s="40"/>
      <c r="NCH892" s="106"/>
      <c r="NCI892" s="40"/>
      <c r="NCJ892" s="106"/>
      <c r="NCK892" s="40"/>
      <c r="NCL892" s="106"/>
      <c r="NCM892" s="40"/>
      <c r="NCN892" s="106"/>
      <c r="NCO892" s="40"/>
      <c r="NCP892" s="106"/>
      <c r="NCQ892" s="40"/>
      <c r="NCR892" s="106"/>
      <c r="NCS892" s="40"/>
      <c r="NCT892" s="106"/>
      <c r="NCU892" s="40"/>
      <c r="NCV892" s="106"/>
      <c r="NCW892" s="40"/>
      <c r="NCX892" s="106"/>
      <c r="NCY892" s="40"/>
      <c r="NCZ892" s="106"/>
      <c r="NDA892" s="40"/>
      <c r="NDB892" s="106"/>
      <c r="NDC892" s="40"/>
      <c r="NDD892" s="106"/>
      <c r="NDE892" s="40"/>
      <c r="NDF892" s="106"/>
      <c r="NDG892" s="40"/>
      <c r="NDH892" s="106"/>
      <c r="NDI892" s="40"/>
      <c r="NDJ892" s="106"/>
      <c r="NDK892" s="40"/>
      <c r="NDL892" s="106"/>
      <c r="NDM892" s="40"/>
      <c r="NDN892" s="106"/>
      <c r="NDO892" s="40"/>
      <c r="NDP892" s="106"/>
      <c r="NDQ892" s="40"/>
      <c r="NDR892" s="106"/>
      <c r="NDS892" s="40"/>
      <c r="NDT892" s="106"/>
      <c r="NDU892" s="40"/>
      <c r="NDV892" s="106"/>
      <c r="NDW892" s="40"/>
      <c r="NDX892" s="106"/>
      <c r="NDY892" s="40"/>
      <c r="NDZ892" s="106"/>
      <c r="NEA892" s="40"/>
      <c r="NEB892" s="106"/>
      <c r="NEC892" s="40"/>
      <c r="NED892" s="106"/>
      <c r="NEE892" s="40"/>
      <c r="NEF892" s="106"/>
      <c r="NEG892" s="40"/>
      <c r="NEH892" s="106"/>
      <c r="NEI892" s="40"/>
      <c r="NEJ892" s="106"/>
      <c r="NEK892" s="40"/>
      <c r="NEL892" s="106"/>
      <c r="NEM892" s="40"/>
      <c r="NEN892" s="106"/>
      <c r="NEO892" s="40"/>
      <c r="NEP892" s="106"/>
      <c r="NEQ892" s="40"/>
      <c r="NER892" s="106"/>
      <c r="NES892" s="40"/>
      <c r="NET892" s="106"/>
      <c r="NEU892" s="40"/>
      <c r="NEV892" s="106"/>
      <c r="NEW892" s="40"/>
      <c r="NEX892" s="106"/>
      <c r="NEY892" s="40"/>
      <c r="NEZ892" s="106"/>
      <c r="NFA892" s="40"/>
      <c r="NFB892" s="106"/>
      <c r="NFC892" s="40"/>
      <c r="NFD892" s="106"/>
      <c r="NFE892" s="40"/>
      <c r="NFF892" s="106"/>
      <c r="NFG892" s="40"/>
      <c r="NFH892" s="106"/>
      <c r="NFI892" s="40"/>
      <c r="NFJ892" s="106"/>
      <c r="NFK892" s="40"/>
      <c r="NFL892" s="106"/>
      <c r="NFM892" s="40"/>
      <c r="NFN892" s="106"/>
      <c r="NFO892" s="40"/>
      <c r="NFP892" s="106"/>
      <c r="NFQ892" s="40"/>
      <c r="NFR892" s="106"/>
      <c r="NFS892" s="40"/>
      <c r="NFT892" s="106"/>
      <c r="NFU892" s="40"/>
      <c r="NFV892" s="106"/>
      <c r="NFW892" s="40"/>
      <c r="NFX892" s="106"/>
      <c r="NFY892" s="40"/>
      <c r="NFZ892" s="106"/>
      <c r="NGA892" s="40"/>
      <c r="NGB892" s="106"/>
      <c r="NGC892" s="40"/>
      <c r="NGD892" s="106"/>
      <c r="NGE892" s="40"/>
      <c r="NGF892" s="106"/>
      <c r="NGG892" s="40"/>
      <c r="NGH892" s="106"/>
      <c r="NGI892" s="40"/>
      <c r="NGJ892" s="106"/>
      <c r="NGK892" s="40"/>
      <c r="NGL892" s="106"/>
      <c r="NGM892" s="40"/>
      <c r="NGN892" s="106"/>
      <c r="NGO892" s="40"/>
      <c r="NGP892" s="106"/>
      <c r="NGQ892" s="40"/>
      <c r="NGR892" s="106"/>
      <c r="NGS892" s="40"/>
      <c r="NGT892" s="106"/>
      <c r="NGU892" s="40"/>
      <c r="NGV892" s="106"/>
      <c r="NGW892" s="40"/>
      <c r="NGX892" s="106"/>
      <c r="NGY892" s="40"/>
      <c r="NGZ892" s="106"/>
      <c r="NHA892" s="40"/>
      <c r="NHB892" s="106"/>
      <c r="NHC892" s="40"/>
      <c r="NHD892" s="106"/>
      <c r="NHE892" s="40"/>
      <c r="NHF892" s="106"/>
      <c r="NHG892" s="40"/>
      <c r="NHH892" s="106"/>
      <c r="NHI892" s="40"/>
      <c r="NHJ892" s="106"/>
      <c r="NHK892" s="40"/>
      <c r="NHL892" s="106"/>
      <c r="NHM892" s="40"/>
      <c r="NHN892" s="106"/>
      <c r="NHO892" s="40"/>
      <c r="NHP892" s="106"/>
      <c r="NHQ892" s="40"/>
      <c r="NHR892" s="106"/>
      <c r="NHS892" s="40"/>
      <c r="NHT892" s="106"/>
      <c r="NHU892" s="40"/>
      <c r="NHV892" s="106"/>
      <c r="NHW892" s="40"/>
      <c r="NHX892" s="106"/>
      <c r="NHY892" s="40"/>
      <c r="NHZ892" s="106"/>
      <c r="NIA892" s="40"/>
      <c r="NIB892" s="106"/>
      <c r="NIC892" s="40"/>
      <c r="NID892" s="106"/>
      <c r="NIE892" s="40"/>
      <c r="NIF892" s="106"/>
      <c r="NIG892" s="40"/>
      <c r="NIH892" s="106"/>
      <c r="NII892" s="40"/>
      <c r="NIJ892" s="106"/>
      <c r="NIK892" s="40"/>
      <c r="NIL892" s="106"/>
      <c r="NIM892" s="40"/>
      <c r="NIN892" s="106"/>
      <c r="NIO892" s="40"/>
      <c r="NIP892" s="106"/>
      <c r="NIQ892" s="40"/>
      <c r="NIR892" s="106"/>
      <c r="NIS892" s="40"/>
      <c r="NIT892" s="106"/>
      <c r="NIU892" s="40"/>
      <c r="NIV892" s="106"/>
      <c r="NIW892" s="40"/>
      <c r="NIX892" s="106"/>
      <c r="NIY892" s="40"/>
      <c r="NIZ892" s="106"/>
      <c r="NJA892" s="40"/>
      <c r="NJB892" s="106"/>
      <c r="NJC892" s="40"/>
      <c r="NJD892" s="106"/>
      <c r="NJE892" s="40"/>
      <c r="NJF892" s="106"/>
      <c r="NJG892" s="40"/>
      <c r="NJH892" s="106"/>
      <c r="NJI892" s="40"/>
      <c r="NJJ892" s="106"/>
      <c r="NJK892" s="40"/>
      <c r="NJL892" s="106"/>
      <c r="NJM892" s="40"/>
      <c r="NJN892" s="106"/>
      <c r="NJO892" s="40"/>
      <c r="NJP892" s="106"/>
      <c r="NJQ892" s="40"/>
      <c r="NJR892" s="106"/>
      <c r="NJS892" s="40"/>
      <c r="NJT892" s="106"/>
      <c r="NJU892" s="40"/>
      <c r="NJV892" s="106"/>
      <c r="NJW892" s="40"/>
      <c r="NJX892" s="106"/>
      <c r="NJY892" s="40"/>
      <c r="NJZ892" s="106"/>
      <c r="NKA892" s="40"/>
      <c r="NKB892" s="106"/>
      <c r="NKC892" s="40"/>
      <c r="NKD892" s="106"/>
      <c r="NKE892" s="40"/>
      <c r="NKF892" s="106"/>
      <c r="NKG892" s="40"/>
      <c r="NKH892" s="106"/>
      <c r="NKI892" s="40"/>
      <c r="NKJ892" s="106"/>
      <c r="NKK892" s="40"/>
      <c r="NKL892" s="106"/>
      <c r="NKM892" s="40"/>
      <c r="NKN892" s="106"/>
      <c r="NKO892" s="40"/>
      <c r="NKP892" s="106"/>
      <c r="NKQ892" s="40"/>
      <c r="NKR892" s="106"/>
      <c r="NKS892" s="40"/>
      <c r="NKT892" s="106"/>
      <c r="NKU892" s="40"/>
      <c r="NKV892" s="106"/>
      <c r="NKW892" s="40"/>
      <c r="NKX892" s="106"/>
      <c r="NKY892" s="40"/>
      <c r="NKZ892" s="106"/>
      <c r="NLA892" s="40"/>
      <c r="NLB892" s="106"/>
      <c r="NLC892" s="40"/>
      <c r="NLD892" s="106"/>
      <c r="NLE892" s="40"/>
      <c r="NLF892" s="106"/>
      <c r="NLG892" s="40"/>
      <c r="NLH892" s="106"/>
      <c r="NLI892" s="40"/>
      <c r="NLJ892" s="106"/>
      <c r="NLK892" s="40"/>
      <c r="NLL892" s="106"/>
      <c r="NLM892" s="40"/>
      <c r="NLN892" s="106"/>
      <c r="NLO892" s="40"/>
      <c r="NLP892" s="106"/>
      <c r="NLQ892" s="40"/>
      <c r="NLR892" s="106"/>
      <c r="NLS892" s="40"/>
      <c r="NLT892" s="106"/>
      <c r="NLU892" s="40"/>
      <c r="NLV892" s="106"/>
      <c r="NLW892" s="40"/>
      <c r="NLX892" s="106"/>
      <c r="NLY892" s="40"/>
      <c r="NLZ892" s="106"/>
      <c r="NMA892" s="40"/>
      <c r="NMB892" s="106"/>
      <c r="NMC892" s="40"/>
      <c r="NMD892" s="106"/>
      <c r="NME892" s="40"/>
      <c r="NMF892" s="106"/>
      <c r="NMG892" s="40"/>
      <c r="NMH892" s="106"/>
      <c r="NMI892" s="40"/>
      <c r="NMJ892" s="106"/>
      <c r="NMK892" s="40"/>
      <c r="NML892" s="106"/>
      <c r="NMM892" s="40"/>
      <c r="NMN892" s="106"/>
      <c r="NMO892" s="40"/>
      <c r="NMP892" s="106"/>
      <c r="NMQ892" s="40"/>
      <c r="NMR892" s="106"/>
      <c r="NMS892" s="40"/>
      <c r="NMT892" s="106"/>
      <c r="NMU892" s="40"/>
      <c r="NMV892" s="106"/>
      <c r="NMW892" s="40"/>
      <c r="NMX892" s="106"/>
      <c r="NMY892" s="40"/>
      <c r="NMZ892" s="106"/>
      <c r="NNA892" s="40"/>
      <c r="NNB892" s="106"/>
      <c r="NNC892" s="40"/>
      <c r="NND892" s="106"/>
      <c r="NNE892" s="40"/>
      <c r="NNF892" s="106"/>
      <c r="NNG892" s="40"/>
      <c r="NNH892" s="106"/>
      <c r="NNI892" s="40"/>
      <c r="NNJ892" s="106"/>
      <c r="NNK892" s="40"/>
      <c r="NNL892" s="106"/>
      <c r="NNM892" s="40"/>
      <c r="NNN892" s="106"/>
      <c r="NNO892" s="40"/>
      <c r="NNP892" s="106"/>
      <c r="NNQ892" s="40"/>
      <c r="NNR892" s="106"/>
      <c r="NNS892" s="40"/>
      <c r="NNT892" s="106"/>
      <c r="NNU892" s="40"/>
      <c r="NNV892" s="106"/>
      <c r="NNW892" s="40"/>
      <c r="NNX892" s="106"/>
      <c r="NNY892" s="40"/>
      <c r="NNZ892" s="106"/>
      <c r="NOA892" s="40"/>
      <c r="NOB892" s="106"/>
      <c r="NOC892" s="40"/>
      <c r="NOD892" s="106"/>
      <c r="NOE892" s="40"/>
      <c r="NOF892" s="106"/>
      <c r="NOG892" s="40"/>
      <c r="NOH892" s="106"/>
      <c r="NOI892" s="40"/>
      <c r="NOJ892" s="106"/>
      <c r="NOK892" s="40"/>
      <c r="NOL892" s="106"/>
      <c r="NOM892" s="40"/>
      <c r="NON892" s="106"/>
      <c r="NOO892" s="40"/>
      <c r="NOP892" s="106"/>
      <c r="NOQ892" s="40"/>
      <c r="NOR892" s="106"/>
      <c r="NOS892" s="40"/>
      <c r="NOT892" s="106"/>
      <c r="NOU892" s="40"/>
      <c r="NOV892" s="106"/>
      <c r="NOW892" s="40"/>
      <c r="NOX892" s="106"/>
      <c r="NOY892" s="40"/>
      <c r="NOZ892" s="106"/>
      <c r="NPA892" s="40"/>
      <c r="NPB892" s="106"/>
      <c r="NPC892" s="40"/>
      <c r="NPD892" s="106"/>
      <c r="NPE892" s="40"/>
      <c r="NPF892" s="106"/>
      <c r="NPG892" s="40"/>
      <c r="NPH892" s="106"/>
      <c r="NPI892" s="40"/>
      <c r="NPJ892" s="106"/>
      <c r="NPK892" s="40"/>
      <c r="NPL892" s="106"/>
      <c r="NPM892" s="40"/>
      <c r="NPN892" s="106"/>
      <c r="NPO892" s="40"/>
      <c r="NPP892" s="106"/>
      <c r="NPQ892" s="40"/>
      <c r="NPR892" s="106"/>
      <c r="NPS892" s="40"/>
      <c r="NPT892" s="106"/>
      <c r="NPU892" s="40"/>
      <c r="NPV892" s="106"/>
      <c r="NPW892" s="40"/>
      <c r="NPX892" s="106"/>
      <c r="NPY892" s="40"/>
      <c r="NPZ892" s="106"/>
      <c r="NQA892" s="40"/>
      <c r="NQB892" s="106"/>
      <c r="NQC892" s="40"/>
      <c r="NQD892" s="106"/>
      <c r="NQE892" s="40"/>
      <c r="NQF892" s="106"/>
      <c r="NQG892" s="40"/>
      <c r="NQH892" s="106"/>
      <c r="NQI892" s="40"/>
      <c r="NQJ892" s="106"/>
      <c r="NQK892" s="40"/>
      <c r="NQL892" s="106"/>
      <c r="NQM892" s="40"/>
      <c r="NQN892" s="106"/>
      <c r="NQO892" s="40"/>
      <c r="NQP892" s="106"/>
      <c r="NQQ892" s="40"/>
      <c r="NQR892" s="106"/>
      <c r="NQS892" s="40"/>
      <c r="NQT892" s="106"/>
      <c r="NQU892" s="40"/>
      <c r="NQV892" s="106"/>
      <c r="NQW892" s="40"/>
      <c r="NQX892" s="106"/>
      <c r="NQY892" s="40"/>
      <c r="NQZ892" s="106"/>
      <c r="NRA892" s="40"/>
      <c r="NRB892" s="106"/>
      <c r="NRC892" s="40"/>
      <c r="NRD892" s="106"/>
      <c r="NRE892" s="40"/>
      <c r="NRF892" s="106"/>
      <c r="NRG892" s="40"/>
      <c r="NRH892" s="106"/>
      <c r="NRI892" s="40"/>
      <c r="NRJ892" s="106"/>
      <c r="NRK892" s="40"/>
      <c r="NRL892" s="106"/>
      <c r="NRM892" s="40"/>
      <c r="NRN892" s="106"/>
      <c r="NRO892" s="40"/>
      <c r="NRP892" s="106"/>
      <c r="NRQ892" s="40"/>
      <c r="NRR892" s="106"/>
      <c r="NRS892" s="40"/>
      <c r="NRT892" s="106"/>
      <c r="NRU892" s="40"/>
      <c r="NRV892" s="106"/>
      <c r="NRW892" s="40"/>
      <c r="NRX892" s="106"/>
      <c r="NRY892" s="40"/>
      <c r="NRZ892" s="106"/>
      <c r="NSA892" s="40"/>
      <c r="NSB892" s="106"/>
      <c r="NSC892" s="40"/>
      <c r="NSD892" s="106"/>
      <c r="NSE892" s="40"/>
      <c r="NSF892" s="106"/>
      <c r="NSG892" s="40"/>
      <c r="NSH892" s="106"/>
      <c r="NSI892" s="40"/>
      <c r="NSJ892" s="106"/>
      <c r="NSK892" s="40"/>
      <c r="NSL892" s="106"/>
      <c r="NSM892" s="40"/>
      <c r="NSN892" s="106"/>
      <c r="NSO892" s="40"/>
      <c r="NSP892" s="106"/>
      <c r="NSQ892" s="40"/>
      <c r="NSR892" s="106"/>
      <c r="NSS892" s="40"/>
      <c r="NST892" s="106"/>
      <c r="NSU892" s="40"/>
      <c r="NSV892" s="106"/>
      <c r="NSW892" s="40"/>
      <c r="NSX892" s="106"/>
      <c r="NSY892" s="40"/>
      <c r="NSZ892" s="106"/>
      <c r="NTA892" s="40"/>
      <c r="NTB892" s="106"/>
      <c r="NTC892" s="40"/>
      <c r="NTD892" s="106"/>
      <c r="NTE892" s="40"/>
      <c r="NTF892" s="106"/>
      <c r="NTG892" s="40"/>
      <c r="NTH892" s="106"/>
      <c r="NTI892" s="40"/>
      <c r="NTJ892" s="106"/>
      <c r="NTK892" s="40"/>
      <c r="NTL892" s="106"/>
      <c r="NTM892" s="40"/>
      <c r="NTN892" s="106"/>
      <c r="NTO892" s="40"/>
      <c r="NTP892" s="106"/>
      <c r="NTQ892" s="40"/>
      <c r="NTR892" s="106"/>
      <c r="NTS892" s="40"/>
      <c r="NTT892" s="106"/>
      <c r="NTU892" s="40"/>
      <c r="NTV892" s="106"/>
      <c r="NTW892" s="40"/>
      <c r="NTX892" s="106"/>
      <c r="NTY892" s="40"/>
      <c r="NTZ892" s="106"/>
      <c r="NUA892" s="40"/>
      <c r="NUB892" s="106"/>
      <c r="NUC892" s="40"/>
      <c r="NUD892" s="106"/>
      <c r="NUE892" s="40"/>
      <c r="NUF892" s="106"/>
      <c r="NUG892" s="40"/>
      <c r="NUH892" s="106"/>
      <c r="NUI892" s="40"/>
      <c r="NUJ892" s="106"/>
      <c r="NUK892" s="40"/>
      <c r="NUL892" s="106"/>
      <c r="NUM892" s="40"/>
      <c r="NUN892" s="106"/>
      <c r="NUO892" s="40"/>
      <c r="NUP892" s="106"/>
      <c r="NUQ892" s="40"/>
      <c r="NUR892" s="106"/>
      <c r="NUS892" s="40"/>
      <c r="NUT892" s="106"/>
      <c r="NUU892" s="40"/>
      <c r="NUV892" s="106"/>
      <c r="NUW892" s="40"/>
      <c r="NUX892" s="106"/>
      <c r="NUY892" s="40"/>
      <c r="NUZ892" s="106"/>
      <c r="NVA892" s="40"/>
      <c r="NVB892" s="106"/>
      <c r="NVC892" s="40"/>
      <c r="NVD892" s="106"/>
      <c r="NVE892" s="40"/>
      <c r="NVF892" s="106"/>
      <c r="NVG892" s="40"/>
      <c r="NVH892" s="106"/>
      <c r="NVI892" s="40"/>
      <c r="NVJ892" s="106"/>
      <c r="NVK892" s="40"/>
      <c r="NVL892" s="106"/>
      <c r="NVM892" s="40"/>
      <c r="NVN892" s="106"/>
      <c r="NVO892" s="40"/>
      <c r="NVP892" s="106"/>
      <c r="NVQ892" s="40"/>
      <c r="NVR892" s="106"/>
      <c r="NVS892" s="40"/>
      <c r="NVT892" s="106"/>
      <c r="NVU892" s="40"/>
      <c r="NVV892" s="106"/>
      <c r="NVW892" s="40"/>
      <c r="NVX892" s="106"/>
      <c r="NVY892" s="40"/>
      <c r="NVZ892" s="106"/>
      <c r="NWA892" s="40"/>
      <c r="NWB892" s="106"/>
      <c r="NWC892" s="40"/>
      <c r="NWD892" s="106"/>
      <c r="NWE892" s="40"/>
      <c r="NWF892" s="106"/>
      <c r="NWG892" s="40"/>
      <c r="NWH892" s="106"/>
      <c r="NWI892" s="40"/>
      <c r="NWJ892" s="106"/>
      <c r="NWK892" s="40"/>
      <c r="NWL892" s="106"/>
      <c r="NWM892" s="40"/>
      <c r="NWN892" s="106"/>
      <c r="NWO892" s="40"/>
      <c r="NWP892" s="106"/>
      <c r="NWQ892" s="40"/>
      <c r="NWR892" s="106"/>
      <c r="NWS892" s="40"/>
      <c r="NWT892" s="106"/>
      <c r="NWU892" s="40"/>
      <c r="NWV892" s="106"/>
      <c r="NWW892" s="40"/>
      <c r="NWX892" s="106"/>
      <c r="NWY892" s="40"/>
      <c r="NWZ892" s="106"/>
      <c r="NXA892" s="40"/>
      <c r="NXB892" s="106"/>
      <c r="NXC892" s="40"/>
      <c r="NXD892" s="106"/>
      <c r="NXE892" s="40"/>
      <c r="NXF892" s="106"/>
      <c r="NXG892" s="40"/>
      <c r="NXH892" s="106"/>
      <c r="NXI892" s="40"/>
      <c r="NXJ892" s="106"/>
      <c r="NXK892" s="40"/>
      <c r="NXL892" s="106"/>
      <c r="NXM892" s="40"/>
      <c r="NXN892" s="106"/>
      <c r="NXO892" s="40"/>
      <c r="NXP892" s="106"/>
      <c r="NXQ892" s="40"/>
      <c r="NXR892" s="106"/>
      <c r="NXS892" s="40"/>
      <c r="NXT892" s="106"/>
      <c r="NXU892" s="40"/>
      <c r="NXV892" s="106"/>
      <c r="NXW892" s="40"/>
      <c r="NXX892" s="106"/>
      <c r="NXY892" s="40"/>
      <c r="NXZ892" s="106"/>
      <c r="NYA892" s="40"/>
      <c r="NYB892" s="106"/>
      <c r="NYC892" s="40"/>
      <c r="NYD892" s="106"/>
      <c r="NYE892" s="40"/>
      <c r="NYF892" s="106"/>
      <c r="NYG892" s="40"/>
      <c r="NYH892" s="106"/>
      <c r="NYI892" s="40"/>
      <c r="NYJ892" s="106"/>
      <c r="NYK892" s="40"/>
      <c r="NYL892" s="106"/>
      <c r="NYM892" s="40"/>
      <c r="NYN892" s="106"/>
      <c r="NYO892" s="40"/>
      <c r="NYP892" s="106"/>
      <c r="NYQ892" s="40"/>
      <c r="NYR892" s="106"/>
      <c r="NYS892" s="40"/>
      <c r="NYT892" s="106"/>
      <c r="NYU892" s="40"/>
      <c r="NYV892" s="106"/>
      <c r="NYW892" s="40"/>
      <c r="NYX892" s="106"/>
      <c r="NYY892" s="40"/>
      <c r="NYZ892" s="106"/>
      <c r="NZA892" s="40"/>
      <c r="NZB892" s="106"/>
      <c r="NZC892" s="40"/>
      <c r="NZD892" s="106"/>
      <c r="NZE892" s="40"/>
      <c r="NZF892" s="106"/>
      <c r="NZG892" s="40"/>
      <c r="NZH892" s="106"/>
      <c r="NZI892" s="40"/>
      <c r="NZJ892" s="106"/>
      <c r="NZK892" s="40"/>
      <c r="NZL892" s="106"/>
      <c r="NZM892" s="40"/>
      <c r="NZN892" s="106"/>
      <c r="NZO892" s="40"/>
      <c r="NZP892" s="106"/>
      <c r="NZQ892" s="40"/>
      <c r="NZR892" s="106"/>
      <c r="NZS892" s="40"/>
      <c r="NZT892" s="106"/>
      <c r="NZU892" s="40"/>
      <c r="NZV892" s="106"/>
      <c r="NZW892" s="40"/>
      <c r="NZX892" s="106"/>
      <c r="NZY892" s="40"/>
      <c r="NZZ892" s="106"/>
      <c r="OAA892" s="40"/>
      <c r="OAB892" s="106"/>
      <c r="OAC892" s="40"/>
      <c r="OAD892" s="106"/>
      <c r="OAE892" s="40"/>
      <c r="OAF892" s="106"/>
      <c r="OAG892" s="40"/>
      <c r="OAH892" s="106"/>
      <c r="OAI892" s="40"/>
      <c r="OAJ892" s="106"/>
      <c r="OAK892" s="40"/>
      <c r="OAL892" s="106"/>
      <c r="OAM892" s="40"/>
      <c r="OAN892" s="106"/>
      <c r="OAO892" s="40"/>
      <c r="OAP892" s="106"/>
      <c r="OAQ892" s="40"/>
      <c r="OAR892" s="106"/>
      <c r="OAS892" s="40"/>
      <c r="OAT892" s="106"/>
      <c r="OAU892" s="40"/>
      <c r="OAV892" s="106"/>
      <c r="OAW892" s="40"/>
      <c r="OAX892" s="106"/>
      <c r="OAY892" s="40"/>
      <c r="OAZ892" s="106"/>
      <c r="OBA892" s="40"/>
      <c r="OBB892" s="106"/>
      <c r="OBC892" s="40"/>
      <c r="OBD892" s="106"/>
      <c r="OBE892" s="40"/>
      <c r="OBF892" s="106"/>
      <c r="OBG892" s="40"/>
      <c r="OBH892" s="106"/>
      <c r="OBI892" s="40"/>
      <c r="OBJ892" s="106"/>
      <c r="OBK892" s="40"/>
      <c r="OBL892" s="106"/>
      <c r="OBM892" s="40"/>
      <c r="OBN892" s="106"/>
      <c r="OBO892" s="40"/>
      <c r="OBP892" s="106"/>
      <c r="OBQ892" s="40"/>
      <c r="OBR892" s="106"/>
      <c r="OBS892" s="40"/>
      <c r="OBT892" s="106"/>
      <c r="OBU892" s="40"/>
      <c r="OBV892" s="106"/>
      <c r="OBW892" s="40"/>
      <c r="OBX892" s="106"/>
      <c r="OBY892" s="40"/>
      <c r="OBZ892" s="106"/>
      <c r="OCA892" s="40"/>
      <c r="OCB892" s="106"/>
      <c r="OCC892" s="40"/>
      <c r="OCD892" s="106"/>
      <c r="OCE892" s="40"/>
      <c r="OCF892" s="106"/>
      <c r="OCG892" s="40"/>
      <c r="OCH892" s="106"/>
      <c r="OCI892" s="40"/>
      <c r="OCJ892" s="106"/>
      <c r="OCK892" s="40"/>
      <c r="OCL892" s="106"/>
      <c r="OCM892" s="40"/>
      <c r="OCN892" s="106"/>
      <c r="OCO892" s="40"/>
      <c r="OCP892" s="106"/>
      <c r="OCQ892" s="40"/>
      <c r="OCR892" s="106"/>
      <c r="OCS892" s="40"/>
      <c r="OCT892" s="106"/>
      <c r="OCU892" s="40"/>
      <c r="OCV892" s="106"/>
      <c r="OCW892" s="40"/>
      <c r="OCX892" s="106"/>
      <c r="OCY892" s="40"/>
      <c r="OCZ892" s="106"/>
      <c r="ODA892" s="40"/>
      <c r="ODB892" s="106"/>
      <c r="ODC892" s="40"/>
      <c r="ODD892" s="106"/>
      <c r="ODE892" s="40"/>
      <c r="ODF892" s="106"/>
      <c r="ODG892" s="40"/>
      <c r="ODH892" s="106"/>
      <c r="ODI892" s="40"/>
      <c r="ODJ892" s="106"/>
      <c r="ODK892" s="40"/>
      <c r="ODL892" s="106"/>
      <c r="ODM892" s="40"/>
      <c r="ODN892" s="106"/>
      <c r="ODO892" s="40"/>
      <c r="ODP892" s="106"/>
      <c r="ODQ892" s="40"/>
      <c r="ODR892" s="106"/>
      <c r="ODS892" s="40"/>
      <c r="ODT892" s="106"/>
      <c r="ODU892" s="40"/>
      <c r="ODV892" s="106"/>
      <c r="ODW892" s="40"/>
      <c r="ODX892" s="106"/>
      <c r="ODY892" s="40"/>
      <c r="ODZ892" s="106"/>
      <c r="OEA892" s="40"/>
      <c r="OEB892" s="106"/>
      <c r="OEC892" s="40"/>
      <c r="OED892" s="106"/>
      <c r="OEE892" s="40"/>
      <c r="OEF892" s="106"/>
      <c r="OEG892" s="40"/>
      <c r="OEH892" s="106"/>
      <c r="OEI892" s="40"/>
      <c r="OEJ892" s="106"/>
      <c r="OEK892" s="40"/>
      <c r="OEL892" s="106"/>
      <c r="OEM892" s="40"/>
      <c r="OEN892" s="106"/>
      <c r="OEO892" s="40"/>
      <c r="OEP892" s="106"/>
      <c r="OEQ892" s="40"/>
      <c r="OER892" s="106"/>
      <c r="OES892" s="40"/>
      <c r="OET892" s="106"/>
      <c r="OEU892" s="40"/>
      <c r="OEV892" s="106"/>
      <c r="OEW892" s="40"/>
      <c r="OEX892" s="106"/>
      <c r="OEY892" s="40"/>
      <c r="OEZ892" s="106"/>
      <c r="OFA892" s="40"/>
      <c r="OFB892" s="106"/>
      <c r="OFC892" s="40"/>
      <c r="OFD892" s="106"/>
      <c r="OFE892" s="40"/>
      <c r="OFF892" s="106"/>
      <c r="OFG892" s="40"/>
      <c r="OFH892" s="106"/>
      <c r="OFI892" s="40"/>
      <c r="OFJ892" s="106"/>
      <c r="OFK892" s="40"/>
      <c r="OFL892" s="106"/>
      <c r="OFM892" s="40"/>
      <c r="OFN892" s="106"/>
      <c r="OFO892" s="40"/>
      <c r="OFP892" s="106"/>
      <c r="OFQ892" s="40"/>
      <c r="OFR892" s="106"/>
      <c r="OFS892" s="40"/>
      <c r="OFT892" s="106"/>
      <c r="OFU892" s="40"/>
      <c r="OFV892" s="106"/>
      <c r="OFW892" s="40"/>
      <c r="OFX892" s="106"/>
      <c r="OFY892" s="40"/>
      <c r="OFZ892" s="106"/>
      <c r="OGA892" s="40"/>
      <c r="OGB892" s="106"/>
      <c r="OGC892" s="40"/>
      <c r="OGD892" s="106"/>
      <c r="OGE892" s="40"/>
      <c r="OGF892" s="106"/>
      <c r="OGG892" s="40"/>
      <c r="OGH892" s="106"/>
      <c r="OGI892" s="40"/>
      <c r="OGJ892" s="106"/>
      <c r="OGK892" s="40"/>
      <c r="OGL892" s="106"/>
      <c r="OGM892" s="40"/>
      <c r="OGN892" s="106"/>
      <c r="OGO892" s="40"/>
      <c r="OGP892" s="106"/>
      <c r="OGQ892" s="40"/>
      <c r="OGR892" s="106"/>
      <c r="OGS892" s="40"/>
      <c r="OGT892" s="106"/>
      <c r="OGU892" s="40"/>
      <c r="OGV892" s="106"/>
      <c r="OGW892" s="40"/>
      <c r="OGX892" s="106"/>
      <c r="OGY892" s="40"/>
      <c r="OGZ892" s="106"/>
      <c r="OHA892" s="40"/>
      <c r="OHB892" s="106"/>
      <c r="OHC892" s="40"/>
      <c r="OHD892" s="106"/>
      <c r="OHE892" s="40"/>
      <c r="OHF892" s="106"/>
      <c r="OHG892" s="40"/>
      <c r="OHH892" s="106"/>
      <c r="OHI892" s="40"/>
      <c r="OHJ892" s="106"/>
      <c r="OHK892" s="40"/>
      <c r="OHL892" s="106"/>
      <c r="OHM892" s="40"/>
      <c r="OHN892" s="106"/>
      <c r="OHO892" s="40"/>
      <c r="OHP892" s="106"/>
      <c r="OHQ892" s="40"/>
      <c r="OHR892" s="106"/>
      <c r="OHS892" s="40"/>
      <c r="OHT892" s="106"/>
      <c r="OHU892" s="40"/>
      <c r="OHV892" s="106"/>
      <c r="OHW892" s="40"/>
      <c r="OHX892" s="106"/>
      <c r="OHY892" s="40"/>
      <c r="OHZ892" s="106"/>
      <c r="OIA892" s="40"/>
      <c r="OIB892" s="106"/>
      <c r="OIC892" s="40"/>
      <c r="OID892" s="106"/>
      <c r="OIE892" s="40"/>
      <c r="OIF892" s="106"/>
      <c r="OIG892" s="40"/>
      <c r="OIH892" s="106"/>
      <c r="OII892" s="40"/>
      <c r="OIJ892" s="106"/>
      <c r="OIK892" s="40"/>
      <c r="OIL892" s="106"/>
      <c r="OIM892" s="40"/>
      <c r="OIN892" s="106"/>
      <c r="OIO892" s="40"/>
      <c r="OIP892" s="106"/>
      <c r="OIQ892" s="40"/>
      <c r="OIR892" s="106"/>
      <c r="OIS892" s="40"/>
      <c r="OIT892" s="106"/>
      <c r="OIU892" s="40"/>
      <c r="OIV892" s="106"/>
      <c r="OIW892" s="40"/>
      <c r="OIX892" s="106"/>
      <c r="OIY892" s="40"/>
      <c r="OIZ892" s="106"/>
      <c r="OJA892" s="40"/>
      <c r="OJB892" s="106"/>
      <c r="OJC892" s="40"/>
      <c r="OJD892" s="106"/>
      <c r="OJE892" s="40"/>
      <c r="OJF892" s="106"/>
      <c r="OJG892" s="40"/>
      <c r="OJH892" s="106"/>
      <c r="OJI892" s="40"/>
      <c r="OJJ892" s="106"/>
      <c r="OJK892" s="40"/>
      <c r="OJL892" s="106"/>
      <c r="OJM892" s="40"/>
      <c r="OJN892" s="106"/>
      <c r="OJO892" s="40"/>
      <c r="OJP892" s="106"/>
      <c r="OJQ892" s="40"/>
      <c r="OJR892" s="106"/>
      <c r="OJS892" s="40"/>
      <c r="OJT892" s="106"/>
      <c r="OJU892" s="40"/>
      <c r="OJV892" s="106"/>
      <c r="OJW892" s="40"/>
      <c r="OJX892" s="106"/>
      <c r="OJY892" s="40"/>
      <c r="OJZ892" s="106"/>
      <c r="OKA892" s="40"/>
      <c r="OKB892" s="106"/>
      <c r="OKC892" s="40"/>
      <c r="OKD892" s="106"/>
      <c r="OKE892" s="40"/>
      <c r="OKF892" s="106"/>
      <c r="OKG892" s="40"/>
      <c r="OKH892" s="106"/>
      <c r="OKI892" s="40"/>
      <c r="OKJ892" s="106"/>
      <c r="OKK892" s="40"/>
      <c r="OKL892" s="106"/>
      <c r="OKM892" s="40"/>
      <c r="OKN892" s="106"/>
      <c r="OKO892" s="40"/>
      <c r="OKP892" s="106"/>
      <c r="OKQ892" s="40"/>
      <c r="OKR892" s="106"/>
      <c r="OKS892" s="40"/>
      <c r="OKT892" s="106"/>
      <c r="OKU892" s="40"/>
      <c r="OKV892" s="106"/>
      <c r="OKW892" s="40"/>
      <c r="OKX892" s="106"/>
      <c r="OKY892" s="40"/>
      <c r="OKZ892" s="106"/>
      <c r="OLA892" s="40"/>
      <c r="OLB892" s="106"/>
      <c r="OLC892" s="40"/>
      <c r="OLD892" s="106"/>
      <c r="OLE892" s="40"/>
      <c r="OLF892" s="106"/>
      <c r="OLG892" s="40"/>
      <c r="OLH892" s="106"/>
      <c r="OLI892" s="40"/>
      <c r="OLJ892" s="106"/>
      <c r="OLK892" s="40"/>
      <c r="OLL892" s="106"/>
      <c r="OLM892" s="40"/>
      <c r="OLN892" s="106"/>
      <c r="OLO892" s="40"/>
      <c r="OLP892" s="106"/>
      <c r="OLQ892" s="40"/>
      <c r="OLR892" s="106"/>
      <c r="OLS892" s="40"/>
      <c r="OLT892" s="106"/>
      <c r="OLU892" s="40"/>
      <c r="OLV892" s="106"/>
      <c r="OLW892" s="40"/>
      <c r="OLX892" s="106"/>
      <c r="OLY892" s="40"/>
      <c r="OLZ892" s="106"/>
      <c r="OMA892" s="40"/>
      <c r="OMB892" s="106"/>
      <c r="OMC892" s="40"/>
      <c r="OMD892" s="106"/>
      <c r="OME892" s="40"/>
      <c r="OMF892" s="106"/>
      <c r="OMG892" s="40"/>
      <c r="OMH892" s="106"/>
      <c r="OMI892" s="40"/>
      <c r="OMJ892" s="106"/>
      <c r="OMK892" s="40"/>
      <c r="OML892" s="106"/>
      <c r="OMM892" s="40"/>
      <c r="OMN892" s="106"/>
      <c r="OMO892" s="40"/>
      <c r="OMP892" s="106"/>
      <c r="OMQ892" s="40"/>
      <c r="OMR892" s="106"/>
      <c r="OMS892" s="40"/>
      <c r="OMT892" s="106"/>
      <c r="OMU892" s="40"/>
      <c r="OMV892" s="106"/>
      <c r="OMW892" s="40"/>
      <c r="OMX892" s="106"/>
      <c r="OMY892" s="40"/>
      <c r="OMZ892" s="106"/>
      <c r="ONA892" s="40"/>
      <c r="ONB892" s="106"/>
      <c r="ONC892" s="40"/>
      <c r="OND892" s="106"/>
      <c r="ONE892" s="40"/>
      <c r="ONF892" s="106"/>
      <c r="ONG892" s="40"/>
      <c r="ONH892" s="106"/>
      <c r="ONI892" s="40"/>
      <c r="ONJ892" s="106"/>
      <c r="ONK892" s="40"/>
      <c r="ONL892" s="106"/>
      <c r="ONM892" s="40"/>
      <c r="ONN892" s="106"/>
      <c r="ONO892" s="40"/>
      <c r="ONP892" s="106"/>
      <c r="ONQ892" s="40"/>
      <c r="ONR892" s="106"/>
      <c r="ONS892" s="40"/>
      <c r="ONT892" s="106"/>
      <c r="ONU892" s="40"/>
      <c r="ONV892" s="106"/>
      <c r="ONW892" s="40"/>
      <c r="ONX892" s="106"/>
      <c r="ONY892" s="40"/>
      <c r="ONZ892" s="106"/>
      <c r="OOA892" s="40"/>
      <c r="OOB892" s="106"/>
      <c r="OOC892" s="40"/>
      <c r="OOD892" s="106"/>
      <c r="OOE892" s="40"/>
      <c r="OOF892" s="106"/>
      <c r="OOG892" s="40"/>
      <c r="OOH892" s="106"/>
      <c r="OOI892" s="40"/>
      <c r="OOJ892" s="106"/>
      <c r="OOK892" s="40"/>
      <c r="OOL892" s="106"/>
      <c r="OOM892" s="40"/>
      <c r="OON892" s="106"/>
      <c r="OOO892" s="40"/>
      <c r="OOP892" s="106"/>
      <c r="OOQ892" s="40"/>
      <c r="OOR892" s="106"/>
      <c r="OOS892" s="40"/>
      <c r="OOT892" s="106"/>
      <c r="OOU892" s="40"/>
      <c r="OOV892" s="106"/>
      <c r="OOW892" s="40"/>
      <c r="OOX892" s="106"/>
      <c r="OOY892" s="40"/>
      <c r="OOZ892" s="106"/>
      <c r="OPA892" s="40"/>
      <c r="OPB892" s="106"/>
      <c r="OPC892" s="40"/>
      <c r="OPD892" s="106"/>
      <c r="OPE892" s="40"/>
      <c r="OPF892" s="106"/>
      <c r="OPG892" s="40"/>
      <c r="OPH892" s="106"/>
      <c r="OPI892" s="40"/>
      <c r="OPJ892" s="106"/>
      <c r="OPK892" s="40"/>
      <c r="OPL892" s="106"/>
      <c r="OPM892" s="40"/>
      <c r="OPN892" s="106"/>
      <c r="OPO892" s="40"/>
      <c r="OPP892" s="106"/>
      <c r="OPQ892" s="40"/>
      <c r="OPR892" s="106"/>
      <c r="OPS892" s="40"/>
      <c r="OPT892" s="106"/>
      <c r="OPU892" s="40"/>
      <c r="OPV892" s="106"/>
      <c r="OPW892" s="40"/>
      <c r="OPX892" s="106"/>
      <c r="OPY892" s="40"/>
      <c r="OPZ892" s="106"/>
      <c r="OQA892" s="40"/>
      <c r="OQB892" s="106"/>
      <c r="OQC892" s="40"/>
      <c r="OQD892" s="106"/>
      <c r="OQE892" s="40"/>
      <c r="OQF892" s="106"/>
      <c r="OQG892" s="40"/>
      <c r="OQH892" s="106"/>
      <c r="OQI892" s="40"/>
      <c r="OQJ892" s="106"/>
      <c r="OQK892" s="40"/>
      <c r="OQL892" s="106"/>
      <c r="OQM892" s="40"/>
      <c r="OQN892" s="106"/>
      <c r="OQO892" s="40"/>
      <c r="OQP892" s="106"/>
      <c r="OQQ892" s="40"/>
      <c r="OQR892" s="106"/>
      <c r="OQS892" s="40"/>
      <c r="OQT892" s="106"/>
      <c r="OQU892" s="40"/>
      <c r="OQV892" s="106"/>
      <c r="OQW892" s="40"/>
      <c r="OQX892" s="106"/>
      <c r="OQY892" s="40"/>
      <c r="OQZ892" s="106"/>
      <c r="ORA892" s="40"/>
      <c r="ORB892" s="106"/>
      <c r="ORC892" s="40"/>
      <c r="ORD892" s="106"/>
      <c r="ORE892" s="40"/>
      <c r="ORF892" s="106"/>
      <c r="ORG892" s="40"/>
      <c r="ORH892" s="106"/>
      <c r="ORI892" s="40"/>
      <c r="ORJ892" s="106"/>
      <c r="ORK892" s="40"/>
      <c r="ORL892" s="106"/>
      <c r="ORM892" s="40"/>
      <c r="ORN892" s="106"/>
      <c r="ORO892" s="40"/>
      <c r="ORP892" s="106"/>
      <c r="ORQ892" s="40"/>
      <c r="ORR892" s="106"/>
      <c r="ORS892" s="40"/>
      <c r="ORT892" s="106"/>
      <c r="ORU892" s="40"/>
      <c r="ORV892" s="106"/>
      <c r="ORW892" s="40"/>
      <c r="ORX892" s="106"/>
      <c r="ORY892" s="40"/>
      <c r="ORZ892" s="106"/>
      <c r="OSA892" s="40"/>
      <c r="OSB892" s="106"/>
      <c r="OSC892" s="40"/>
      <c r="OSD892" s="106"/>
      <c r="OSE892" s="40"/>
      <c r="OSF892" s="106"/>
      <c r="OSG892" s="40"/>
      <c r="OSH892" s="106"/>
      <c r="OSI892" s="40"/>
      <c r="OSJ892" s="106"/>
      <c r="OSK892" s="40"/>
      <c r="OSL892" s="106"/>
      <c r="OSM892" s="40"/>
      <c r="OSN892" s="106"/>
      <c r="OSO892" s="40"/>
      <c r="OSP892" s="106"/>
      <c r="OSQ892" s="40"/>
      <c r="OSR892" s="106"/>
      <c r="OSS892" s="40"/>
      <c r="OST892" s="106"/>
      <c r="OSU892" s="40"/>
      <c r="OSV892" s="106"/>
      <c r="OSW892" s="40"/>
      <c r="OSX892" s="106"/>
      <c r="OSY892" s="40"/>
      <c r="OSZ892" s="106"/>
      <c r="OTA892" s="40"/>
      <c r="OTB892" s="106"/>
      <c r="OTC892" s="40"/>
      <c r="OTD892" s="106"/>
      <c r="OTE892" s="40"/>
      <c r="OTF892" s="106"/>
      <c r="OTG892" s="40"/>
      <c r="OTH892" s="106"/>
      <c r="OTI892" s="40"/>
      <c r="OTJ892" s="106"/>
      <c r="OTK892" s="40"/>
      <c r="OTL892" s="106"/>
      <c r="OTM892" s="40"/>
      <c r="OTN892" s="106"/>
      <c r="OTO892" s="40"/>
      <c r="OTP892" s="106"/>
      <c r="OTQ892" s="40"/>
      <c r="OTR892" s="106"/>
      <c r="OTS892" s="40"/>
      <c r="OTT892" s="106"/>
      <c r="OTU892" s="40"/>
      <c r="OTV892" s="106"/>
      <c r="OTW892" s="40"/>
      <c r="OTX892" s="106"/>
      <c r="OTY892" s="40"/>
      <c r="OTZ892" s="106"/>
      <c r="OUA892" s="40"/>
      <c r="OUB892" s="106"/>
      <c r="OUC892" s="40"/>
      <c r="OUD892" s="106"/>
      <c r="OUE892" s="40"/>
      <c r="OUF892" s="106"/>
      <c r="OUG892" s="40"/>
      <c r="OUH892" s="106"/>
      <c r="OUI892" s="40"/>
      <c r="OUJ892" s="106"/>
      <c r="OUK892" s="40"/>
      <c r="OUL892" s="106"/>
      <c r="OUM892" s="40"/>
      <c r="OUN892" s="106"/>
      <c r="OUO892" s="40"/>
      <c r="OUP892" s="106"/>
      <c r="OUQ892" s="40"/>
      <c r="OUR892" s="106"/>
      <c r="OUS892" s="40"/>
      <c r="OUT892" s="106"/>
      <c r="OUU892" s="40"/>
      <c r="OUV892" s="106"/>
      <c r="OUW892" s="40"/>
      <c r="OUX892" s="106"/>
      <c r="OUY892" s="40"/>
      <c r="OUZ892" s="106"/>
      <c r="OVA892" s="40"/>
      <c r="OVB892" s="106"/>
      <c r="OVC892" s="40"/>
      <c r="OVD892" s="106"/>
      <c r="OVE892" s="40"/>
      <c r="OVF892" s="106"/>
      <c r="OVG892" s="40"/>
      <c r="OVH892" s="106"/>
      <c r="OVI892" s="40"/>
      <c r="OVJ892" s="106"/>
      <c r="OVK892" s="40"/>
      <c r="OVL892" s="106"/>
      <c r="OVM892" s="40"/>
      <c r="OVN892" s="106"/>
      <c r="OVO892" s="40"/>
      <c r="OVP892" s="106"/>
      <c r="OVQ892" s="40"/>
      <c r="OVR892" s="106"/>
      <c r="OVS892" s="40"/>
      <c r="OVT892" s="106"/>
      <c r="OVU892" s="40"/>
      <c r="OVV892" s="106"/>
      <c r="OVW892" s="40"/>
      <c r="OVX892" s="106"/>
      <c r="OVY892" s="40"/>
      <c r="OVZ892" s="106"/>
      <c r="OWA892" s="40"/>
      <c r="OWB892" s="106"/>
      <c r="OWC892" s="40"/>
      <c r="OWD892" s="106"/>
      <c r="OWE892" s="40"/>
      <c r="OWF892" s="106"/>
      <c r="OWG892" s="40"/>
      <c r="OWH892" s="106"/>
      <c r="OWI892" s="40"/>
      <c r="OWJ892" s="106"/>
      <c r="OWK892" s="40"/>
      <c r="OWL892" s="106"/>
      <c r="OWM892" s="40"/>
      <c r="OWN892" s="106"/>
      <c r="OWO892" s="40"/>
      <c r="OWP892" s="106"/>
      <c r="OWQ892" s="40"/>
      <c r="OWR892" s="106"/>
      <c r="OWS892" s="40"/>
      <c r="OWT892" s="106"/>
      <c r="OWU892" s="40"/>
      <c r="OWV892" s="106"/>
      <c r="OWW892" s="40"/>
      <c r="OWX892" s="106"/>
      <c r="OWY892" s="40"/>
      <c r="OWZ892" s="106"/>
      <c r="OXA892" s="40"/>
      <c r="OXB892" s="106"/>
      <c r="OXC892" s="40"/>
      <c r="OXD892" s="106"/>
      <c r="OXE892" s="40"/>
      <c r="OXF892" s="106"/>
      <c r="OXG892" s="40"/>
      <c r="OXH892" s="106"/>
      <c r="OXI892" s="40"/>
      <c r="OXJ892" s="106"/>
      <c r="OXK892" s="40"/>
      <c r="OXL892" s="106"/>
      <c r="OXM892" s="40"/>
      <c r="OXN892" s="106"/>
      <c r="OXO892" s="40"/>
      <c r="OXP892" s="106"/>
      <c r="OXQ892" s="40"/>
      <c r="OXR892" s="106"/>
      <c r="OXS892" s="40"/>
      <c r="OXT892" s="106"/>
      <c r="OXU892" s="40"/>
      <c r="OXV892" s="106"/>
      <c r="OXW892" s="40"/>
      <c r="OXX892" s="106"/>
      <c r="OXY892" s="40"/>
      <c r="OXZ892" s="106"/>
      <c r="OYA892" s="40"/>
      <c r="OYB892" s="106"/>
      <c r="OYC892" s="40"/>
      <c r="OYD892" s="106"/>
      <c r="OYE892" s="40"/>
      <c r="OYF892" s="106"/>
      <c r="OYG892" s="40"/>
      <c r="OYH892" s="106"/>
      <c r="OYI892" s="40"/>
      <c r="OYJ892" s="106"/>
      <c r="OYK892" s="40"/>
      <c r="OYL892" s="106"/>
      <c r="OYM892" s="40"/>
      <c r="OYN892" s="106"/>
      <c r="OYO892" s="40"/>
      <c r="OYP892" s="106"/>
      <c r="OYQ892" s="40"/>
      <c r="OYR892" s="106"/>
      <c r="OYS892" s="40"/>
      <c r="OYT892" s="106"/>
      <c r="OYU892" s="40"/>
      <c r="OYV892" s="106"/>
      <c r="OYW892" s="40"/>
      <c r="OYX892" s="106"/>
      <c r="OYY892" s="40"/>
      <c r="OYZ892" s="106"/>
      <c r="OZA892" s="40"/>
      <c r="OZB892" s="106"/>
      <c r="OZC892" s="40"/>
      <c r="OZD892" s="106"/>
      <c r="OZE892" s="40"/>
      <c r="OZF892" s="106"/>
      <c r="OZG892" s="40"/>
      <c r="OZH892" s="106"/>
      <c r="OZI892" s="40"/>
      <c r="OZJ892" s="106"/>
      <c r="OZK892" s="40"/>
      <c r="OZL892" s="106"/>
      <c r="OZM892" s="40"/>
      <c r="OZN892" s="106"/>
      <c r="OZO892" s="40"/>
      <c r="OZP892" s="106"/>
      <c r="OZQ892" s="40"/>
      <c r="OZR892" s="106"/>
      <c r="OZS892" s="40"/>
      <c r="OZT892" s="106"/>
      <c r="OZU892" s="40"/>
      <c r="OZV892" s="106"/>
      <c r="OZW892" s="40"/>
      <c r="OZX892" s="106"/>
      <c r="OZY892" s="40"/>
      <c r="OZZ892" s="106"/>
      <c r="PAA892" s="40"/>
      <c r="PAB892" s="106"/>
      <c r="PAC892" s="40"/>
      <c r="PAD892" s="106"/>
      <c r="PAE892" s="40"/>
      <c r="PAF892" s="106"/>
      <c r="PAG892" s="40"/>
      <c r="PAH892" s="106"/>
      <c r="PAI892" s="40"/>
      <c r="PAJ892" s="106"/>
      <c r="PAK892" s="40"/>
      <c r="PAL892" s="106"/>
      <c r="PAM892" s="40"/>
      <c r="PAN892" s="106"/>
      <c r="PAO892" s="40"/>
      <c r="PAP892" s="106"/>
      <c r="PAQ892" s="40"/>
      <c r="PAR892" s="106"/>
      <c r="PAS892" s="40"/>
      <c r="PAT892" s="106"/>
      <c r="PAU892" s="40"/>
      <c r="PAV892" s="106"/>
      <c r="PAW892" s="40"/>
      <c r="PAX892" s="106"/>
      <c r="PAY892" s="40"/>
      <c r="PAZ892" s="106"/>
      <c r="PBA892" s="40"/>
      <c r="PBB892" s="106"/>
      <c r="PBC892" s="40"/>
      <c r="PBD892" s="106"/>
      <c r="PBE892" s="40"/>
      <c r="PBF892" s="106"/>
      <c r="PBG892" s="40"/>
      <c r="PBH892" s="106"/>
      <c r="PBI892" s="40"/>
      <c r="PBJ892" s="106"/>
      <c r="PBK892" s="40"/>
      <c r="PBL892" s="106"/>
      <c r="PBM892" s="40"/>
      <c r="PBN892" s="106"/>
      <c r="PBO892" s="40"/>
      <c r="PBP892" s="106"/>
      <c r="PBQ892" s="40"/>
      <c r="PBR892" s="106"/>
      <c r="PBS892" s="40"/>
      <c r="PBT892" s="106"/>
      <c r="PBU892" s="40"/>
      <c r="PBV892" s="106"/>
      <c r="PBW892" s="40"/>
      <c r="PBX892" s="106"/>
      <c r="PBY892" s="40"/>
      <c r="PBZ892" s="106"/>
      <c r="PCA892" s="40"/>
      <c r="PCB892" s="106"/>
      <c r="PCC892" s="40"/>
      <c r="PCD892" s="106"/>
      <c r="PCE892" s="40"/>
      <c r="PCF892" s="106"/>
      <c r="PCG892" s="40"/>
      <c r="PCH892" s="106"/>
      <c r="PCI892" s="40"/>
      <c r="PCJ892" s="106"/>
      <c r="PCK892" s="40"/>
      <c r="PCL892" s="106"/>
      <c r="PCM892" s="40"/>
      <c r="PCN892" s="106"/>
      <c r="PCO892" s="40"/>
      <c r="PCP892" s="106"/>
      <c r="PCQ892" s="40"/>
      <c r="PCR892" s="106"/>
      <c r="PCS892" s="40"/>
      <c r="PCT892" s="106"/>
      <c r="PCU892" s="40"/>
      <c r="PCV892" s="106"/>
      <c r="PCW892" s="40"/>
      <c r="PCX892" s="106"/>
      <c r="PCY892" s="40"/>
      <c r="PCZ892" s="106"/>
      <c r="PDA892" s="40"/>
      <c r="PDB892" s="106"/>
      <c r="PDC892" s="40"/>
      <c r="PDD892" s="106"/>
      <c r="PDE892" s="40"/>
      <c r="PDF892" s="106"/>
      <c r="PDG892" s="40"/>
      <c r="PDH892" s="106"/>
      <c r="PDI892" s="40"/>
      <c r="PDJ892" s="106"/>
      <c r="PDK892" s="40"/>
      <c r="PDL892" s="106"/>
      <c r="PDM892" s="40"/>
      <c r="PDN892" s="106"/>
      <c r="PDO892" s="40"/>
      <c r="PDP892" s="106"/>
      <c r="PDQ892" s="40"/>
      <c r="PDR892" s="106"/>
      <c r="PDS892" s="40"/>
      <c r="PDT892" s="106"/>
      <c r="PDU892" s="40"/>
      <c r="PDV892" s="106"/>
      <c r="PDW892" s="40"/>
      <c r="PDX892" s="106"/>
      <c r="PDY892" s="40"/>
      <c r="PDZ892" s="106"/>
      <c r="PEA892" s="40"/>
      <c r="PEB892" s="106"/>
      <c r="PEC892" s="40"/>
      <c r="PED892" s="106"/>
      <c r="PEE892" s="40"/>
      <c r="PEF892" s="106"/>
      <c r="PEG892" s="40"/>
      <c r="PEH892" s="106"/>
      <c r="PEI892" s="40"/>
      <c r="PEJ892" s="106"/>
      <c r="PEK892" s="40"/>
      <c r="PEL892" s="106"/>
      <c r="PEM892" s="40"/>
      <c r="PEN892" s="106"/>
      <c r="PEO892" s="40"/>
      <c r="PEP892" s="106"/>
      <c r="PEQ892" s="40"/>
      <c r="PER892" s="106"/>
      <c r="PES892" s="40"/>
      <c r="PET892" s="106"/>
      <c r="PEU892" s="40"/>
      <c r="PEV892" s="106"/>
      <c r="PEW892" s="40"/>
      <c r="PEX892" s="106"/>
      <c r="PEY892" s="40"/>
      <c r="PEZ892" s="106"/>
      <c r="PFA892" s="40"/>
      <c r="PFB892" s="106"/>
      <c r="PFC892" s="40"/>
      <c r="PFD892" s="106"/>
      <c r="PFE892" s="40"/>
      <c r="PFF892" s="106"/>
      <c r="PFG892" s="40"/>
      <c r="PFH892" s="106"/>
      <c r="PFI892" s="40"/>
      <c r="PFJ892" s="106"/>
      <c r="PFK892" s="40"/>
      <c r="PFL892" s="106"/>
      <c r="PFM892" s="40"/>
      <c r="PFN892" s="106"/>
      <c r="PFO892" s="40"/>
      <c r="PFP892" s="106"/>
      <c r="PFQ892" s="40"/>
      <c r="PFR892" s="106"/>
      <c r="PFS892" s="40"/>
      <c r="PFT892" s="106"/>
      <c r="PFU892" s="40"/>
      <c r="PFV892" s="106"/>
      <c r="PFW892" s="40"/>
      <c r="PFX892" s="106"/>
      <c r="PFY892" s="40"/>
      <c r="PFZ892" s="106"/>
      <c r="PGA892" s="40"/>
      <c r="PGB892" s="106"/>
      <c r="PGC892" s="40"/>
      <c r="PGD892" s="106"/>
      <c r="PGE892" s="40"/>
      <c r="PGF892" s="106"/>
      <c r="PGG892" s="40"/>
      <c r="PGH892" s="106"/>
      <c r="PGI892" s="40"/>
      <c r="PGJ892" s="106"/>
      <c r="PGK892" s="40"/>
      <c r="PGL892" s="106"/>
      <c r="PGM892" s="40"/>
      <c r="PGN892" s="106"/>
      <c r="PGO892" s="40"/>
      <c r="PGP892" s="106"/>
      <c r="PGQ892" s="40"/>
      <c r="PGR892" s="106"/>
      <c r="PGS892" s="40"/>
      <c r="PGT892" s="106"/>
      <c r="PGU892" s="40"/>
      <c r="PGV892" s="106"/>
      <c r="PGW892" s="40"/>
      <c r="PGX892" s="106"/>
      <c r="PGY892" s="40"/>
      <c r="PGZ892" s="106"/>
      <c r="PHA892" s="40"/>
      <c r="PHB892" s="106"/>
      <c r="PHC892" s="40"/>
      <c r="PHD892" s="106"/>
      <c r="PHE892" s="40"/>
      <c r="PHF892" s="106"/>
      <c r="PHG892" s="40"/>
      <c r="PHH892" s="106"/>
      <c r="PHI892" s="40"/>
      <c r="PHJ892" s="106"/>
      <c r="PHK892" s="40"/>
      <c r="PHL892" s="106"/>
      <c r="PHM892" s="40"/>
      <c r="PHN892" s="106"/>
      <c r="PHO892" s="40"/>
      <c r="PHP892" s="106"/>
      <c r="PHQ892" s="40"/>
      <c r="PHR892" s="106"/>
      <c r="PHS892" s="40"/>
      <c r="PHT892" s="106"/>
      <c r="PHU892" s="40"/>
      <c r="PHV892" s="106"/>
      <c r="PHW892" s="40"/>
      <c r="PHX892" s="106"/>
      <c r="PHY892" s="40"/>
      <c r="PHZ892" s="106"/>
      <c r="PIA892" s="40"/>
      <c r="PIB892" s="106"/>
      <c r="PIC892" s="40"/>
      <c r="PID892" s="106"/>
      <c r="PIE892" s="40"/>
      <c r="PIF892" s="106"/>
      <c r="PIG892" s="40"/>
      <c r="PIH892" s="106"/>
      <c r="PII892" s="40"/>
      <c r="PIJ892" s="106"/>
      <c r="PIK892" s="40"/>
      <c r="PIL892" s="106"/>
      <c r="PIM892" s="40"/>
      <c r="PIN892" s="106"/>
      <c r="PIO892" s="40"/>
      <c r="PIP892" s="106"/>
      <c r="PIQ892" s="40"/>
      <c r="PIR892" s="106"/>
      <c r="PIS892" s="40"/>
      <c r="PIT892" s="106"/>
      <c r="PIU892" s="40"/>
      <c r="PIV892" s="106"/>
      <c r="PIW892" s="40"/>
      <c r="PIX892" s="106"/>
      <c r="PIY892" s="40"/>
      <c r="PIZ892" s="106"/>
      <c r="PJA892" s="40"/>
      <c r="PJB892" s="106"/>
      <c r="PJC892" s="40"/>
      <c r="PJD892" s="106"/>
      <c r="PJE892" s="40"/>
      <c r="PJF892" s="106"/>
      <c r="PJG892" s="40"/>
      <c r="PJH892" s="106"/>
      <c r="PJI892" s="40"/>
      <c r="PJJ892" s="106"/>
      <c r="PJK892" s="40"/>
      <c r="PJL892" s="106"/>
      <c r="PJM892" s="40"/>
      <c r="PJN892" s="106"/>
      <c r="PJO892" s="40"/>
      <c r="PJP892" s="106"/>
      <c r="PJQ892" s="40"/>
      <c r="PJR892" s="106"/>
      <c r="PJS892" s="40"/>
      <c r="PJT892" s="106"/>
      <c r="PJU892" s="40"/>
      <c r="PJV892" s="106"/>
      <c r="PJW892" s="40"/>
      <c r="PJX892" s="106"/>
      <c r="PJY892" s="40"/>
      <c r="PJZ892" s="106"/>
      <c r="PKA892" s="40"/>
      <c r="PKB892" s="106"/>
      <c r="PKC892" s="40"/>
      <c r="PKD892" s="106"/>
      <c r="PKE892" s="40"/>
      <c r="PKF892" s="106"/>
      <c r="PKG892" s="40"/>
      <c r="PKH892" s="106"/>
      <c r="PKI892" s="40"/>
      <c r="PKJ892" s="106"/>
      <c r="PKK892" s="40"/>
      <c r="PKL892" s="106"/>
      <c r="PKM892" s="40"/>
      <c r="PKN892" s="106"/>
      <c r="PKO892" s="40"/>
      <c r="PKP892" s="106"/>
      <c r="PKQ892" s="40"/>
      <c r="PKR892" s="106"/>
      <c r="PKS892" s="40"/>
      <c r="PKT892" s="106"/>
      <c r="PKU892" s="40"/>
      <c r="PKV892" s="106"/>
      <c r="PKW892" s="40"/>
      <c r="PKX892" s="106"/>
      <c r="PKY892" s="40"/>
      <c r="PKZ892" s="106"/>
      <c r="PLA892" s="40"/>
      <c r="PLB892" s="106"/>
      <c r="PLC892" s="40"/>
      <c r="PLD892" s="106"/>
      <c r="PLE892" s="40"/>
      <c r="PLF892" s="106"/>
      <c r="PLG892" s="40"/>
      <c r="PLH892" s="106"/>
      <c r="PLI892" s="40"/>
      <c r="PLJ892" s="106"/>
      <c r="PLK892" s="40"/>
      <c r="PLL892" s="106"/>
      <c r="PLM892" s="40"/>
      <c r="PLN892" s="106"/>
      <c r="PLO892" s="40"/>
      <c r="PLP892" s="106"/>
      <c r="PLQ892" s="40"/>
      <c r="PLR892" s="106"/>
      <c r="PLS892" s="40"/>
      <c r="PLT892" s="106"/>
      <c r="PLU892" s="40"/>
      <c r="PLV892" s="106"/>
      <c r="PLW892" s="40"/>
      <c r="PLX892" s="106"/>
      <c r="PLY892" s="40"/>
      <c r="PLZ892" s="106"/>
      <c r="PMA892" s="40"/>
      <c r="PMB892" s="106"/>
      <c r="PMC892" s="40"/>
      <c r="PMD892" s="106"/>
      <c r="PME892" s="40"/>
      <c r="PMF892" s="106"/>
      <c r="PMG892" s="40"/>
      <c r="PMH892" s="106"/>
      <c r="PMI892" s="40"/>
      <c r="PMJ892" s="106"/>
      <c r="PMK892" s="40"/>
      <c r="PML892" s="106"/>
      <c r="PMM892" s="40"/>
      <c r="PMN892" s="106"/>
      <c r="PMO892" s="40"/>
      <c r="PMP892" s="106"/>
      <c r="PMQ892" s="40"/>
      <c r="PMR892" s="106"/>
      <c r="PMS892" s="40"/>
      <c r="PMT892" s="106"/>
      <c r="PMU892" s="40"/>
      <c r="PMV892" s="106"/>
      <c r="PMW892" s="40"/>
      <c r="PMX892" s="106"/>
      <c r="PMY892" s="40"/>
      <c r="PMZ892" s="106"/>
      <c r="PNA892" s="40"/>
      <c r="PNB892" s="106"/>
      <c r="PNC892" s="40"/>
      <c r="PND892" s="106"/>
      <c r="PNE892" s="40"/>
      <c r="PNF892" s="106"/>
      <c r="PNG892" s="40"/>
      <c r="PNH892" s="106"/>
      <c r="PNI892" s="40"/>
      <c r="PNJ892" s="106"/>
      <c r="PNK892" s="40"/>
      <c r="PNL892" s="106"/>
      <c r="PNM892" s="40"/>
      <c r="PNN892" s="106"/>
      <c r="PNO892" s="40"/>
      <c r="PNP892" s="106"/>
      <c r="PNQ892" s="40"/>
      <c r="PNR892" s="106"/>
      <c r="PNS892" s="40"/>
      <c r="PNT892" s="106"/>
      <c r="PNU892" s="40"/>
      <c r="PNV892" s="106"/>
      <c r="PNW892" s="40"/>
      <c r="PNX892" s="106"/>
      <c r="PNY892" s="40"/>
      <c r="PNZ892" s="106"/>
      <c r="POA892" s="40"/>
      <c r="POB892" s="106"/>
      <c r="POC892" s="40"/>
      <c r="POD892" s="106"/>
      <c r="POE892" s="40"/>
      <c r="POF892" s="106"/>
      <c r="POG892" s="40"/>
      <c r="POH892" s="106"/>
      <c r="POI892" s="40"/>
      <c r="POJ892" s="106"/>
      <c r="POK892" s="40"/>
      <c r="POL892" s="106"/>
      <c r="POM892" s="40"/>
      <c r="PON892" s="106"/>
      <c r="POO892" s="40"/>
      <c r="POP892" s="106"/>
      <c r="POQ892" s="40"/>
      <c r="POR892" s="106"/>
      <c r="POS892" s="40"/>
      <c r="POT892" s="106"/>
      <c r="POU892" s="40"/>
      <c r="POV892" s="106"/>
      <c r="POW892" s="40"/>
      <c r="POX892" s="106"/>
      <c r="POY892" s="40"/>
      <c r="POZ892" s="106"/>
      <c r="PPA892" s="40"/>
      <c r="PPB892" s="106"/>
      <c r="PPC892" s="40"/>
      <c r="PPD892" s="106"/>
      <c r="PPE892" s="40"/>
      <c r="PPF892" s="106"/>
      <c r="PPG892" s="40"/>
      <c r="PPH892" s="106"/>
      <c r="PPI892" s="40"/>
      <c r="PPJ892" s="106"/>
      <c r="PPK892" s="40"/>
      <c r="PPL892" s="106"/>
      <c r="PPM892" s="40"/>
      <c r="PPN892" s="106"/>
      <c r="PPO892" s="40"/>
      <c r="PPP892" s="106"/>
      <c r="PPQ892" s="40"/>
      <c r="PPR892" s="106"/>
      <c r="PPS892" s="40"/>
      <c r="PPT892" s="106"/>
      <c r="PPU892" s="40"/>
      <c r="PPV892" s="106"/>
      <c r="PPW892" s="40"/>
      <c r="PPX892" s="106"/>
      <c r="PPY892" s="40"/>
      <c r="PPZ892" s="106"/>
      <c r="PQA892" s="40"/>
      <c r="PQB892" s="106"/>
      <c r="PQC892" s="40"/>
      <c r="PQD892" s="106"/>
      <c r="PQE892" s="40"/>
      <c r="PQF892" s="106"/>
      <c r="PQG892" s="40"/>
      <c r="PQH892" s="106"/>
      <c r="PQI892" s="40"/>
      <c r="PQJ892" s="106"/>
      <c r="PQK892" s="40"/>
      <c r="PQL892" s="106"/>
      <c r="PQM892" s="40"/>
      <c r="PQN892" s="106"/>
      <c r="PQO892" s="40"/>
      <c r="PQP892" s="106"/>
      <c r="PQQ892" s="40"/>
      <c r="PQR892" s="106"/>
      <c r="PQS892" s="40"/>
      <c r="PQT892" s="106"/>
      <c r="PQU892" s="40"/>
      <c r="PQV892" s="106"/>
      <c r="PQW892" s="40"/>
      <c r="PQX892" s="106"/>
      <c r="PQY892" s="40"/>
      <c r="PQZ892" s="106"/>
      <c r="PRA892" s="40"/>
      <c r="PRB892" s="106"/>
      <c r="PRC892" s="40"/>
      <c r="PRD892" s="106"/>
      <c r="PRE892" s="40"/>
      <c r="PRF892" s="106"/>
      <c r="PRG892" s="40"/>
      <c r="PRH892" s="106"/>
      <c r="PRI892" s="40"/>
      <c r="PRJ892" s="106"/>
      <c r="PRK892" s="40"/>
      <c r="PRL892" s="106"/>
      <c r="PRM892" s="40"/>
      <c r="PRN892" s="106"/>
      <c r="PRO892" s="40"/>
      <c r="PRP892" s="106"/>
      <c r="PRQ892" s="40"/>
      <c r="PRR892" s="106"/>
      <c r="PRS892" s="40"/>
      <c r="PRT892" s="106"/>
      <c r="PRU892" s="40"/>
      <c r="PRV892" s="106"/>
      <c r="PRW892" s="40"/>
      <c r="PRX892" s="106"/>
      <c r="PRY892" s="40"/>
      <c r="PRZ892" s="106"/>
      <c r="PSA892" s="40"/>
      <c r="PSB892" s="106"/>
      <c r="PSC892" s="40"/>
      <c r="PSD892" s="106"/>
      <c r="PSE892" s="40"/>
      <c r="PSF892" s="106"/>
      <c r="PSG892" s="40"/>
      <c r="PSH892" s="106"/>
      <c r="PSI892" s="40"/>
      <c r="PSJ892" s="106"/>
      <c r="PSK892" s="40"/>
      <c r="PSL892" s="106"/>
      <c r="PSM892" s="40"/>
      <c r="PSN892" s="106"/>
      <c r="PSO892" s="40"/>
      <c r="PSP892" s="106"/>
      <c r="PSQ892" s="40"/>
      <c r="PSR892" s="106"/>
      <c r="PSS892" s="40"/>
      <c r="PST892" s="106"/>
      <c r="PSU892" s="40"/>
      <c r="PSV892" s="106"/>
      <c r="PSW892" s="40"/>
      <c r="PSX892" s="106"/>
      <c r="PSY892" s="40"/>
      <c r="PSZ892" s="106"/>
      <c r="PTA892" s="40"/>
      <c r="PTB892" s="106"/>
      <c r="PTC892" s="40"/>
      <c r="PTD892" s="106"/>
      <c r="PTE892" s="40"/>
      <c r="PTF892" s="106"/>
      <c r="PTG892" s="40"/>
      <c r="PTH892" s="106"/>
      <c r="PTI892" s="40"/>
      <c r="PTJ892" s="106"/>
      <c r="PTK892" s="40"/>
      <c r="PTL892" s="106"/>
      <c r="PTM892" s="40"/>
      <c r="PTN892" s="106"/>
      <c r="PTO892" s="40"/>
      <c r="PTP892" s="106"/>
      <c r="PTQ892" s="40"/>
      <c r="PTR892" s="106"/>
      <c r="PTS892" s="40"/>
      <c r="PTT892" s="106"/>
      <c r="PTU892" s="40"/>
      <c r="PTV892" s="106"/>
      <c r="PTW892" s="40"/>
      <c r="PTX892" s="106"/>
      <c r="PTY892" s="40"/>
      <c r="PTZ892" s="106"/>
      <c r="PUA892" s="40"/>
      <c r="PUB892" s="106"/>
      <c r="PUC892" s="40"/>
      <c r="PUD892" s="106"/>
      <c r="PUE892" s="40"/>
      <c r="PUF892" s="106"/>
      <c r="PUG892" s="40"/>
      <c r="PUH892" s="106"/>
      <c r="PUI892" s="40"/>
      <c r="PUJ892" s="106"/>
      <c r="PUK892" s="40"/>
      <c r="PUL892" s="106"/>
      <c r="PUM892" s="40"/>
      <c r="PUN892" s="106"/>
      <c r="PUO892" s="40"/>
      <c r="PUP892" s="106"/>
      <c r="PUQ892" s="40"/>
      <c r="PUR892" s="106"/>
      <c r="PUS892" s="40"/>
      <c r="PUT892" s="106"/>
      <c r="PUU892" s="40"/>
      <c r="PUV892" s="106"/>
      <c r="PUW892" s="40"/>
      <c r="PUX892" s="106"/>
      <c r="PUY892" s="40"/>
      <c r="PUZ892" s="106"/>
      <c r="PVA892" s="40"/>
      <c r="PVB892" s="106"/>
      <c r="PVC892" s="40"/>
      <c r="PVD892" s="106"/>
      <c r="PVE892" s="40"/>
      <c r="PVF892" s="106"/>
      <c r="PVG892" s="40"/>
      <c r="PVH892" s="106"/>
      <c r="PVI892" s="40"/>
      <c r="PVJ892" s="106"/>
      <c r="PVK892" s="40"/>
      <c r="PVL892" s="106"/>
      <c r="PVM892" s="40"/>
      <c r="PVN892" s="106"/>
      <c r="PVO892" s="40"/>
      <c r="PVP892" s="106"/>
      <c r="PVQ892" s="40"/>
      <c r="PVR892" s="106"/>
      <c r="PVS892" s="40"/>
      <c r="PVT892" s="106"/>
      <c r="PVU892" s="40"/>
      <c r="PVV892" s="106"/>
      <c r="PVW892" s="40"/>
      <c r="PVX892" s="106"/>
      <c r="PVY892" s="40"/>
      <c r="PVZ892" s="106"/>
      <c r="PWA892" s="40"/>
      <c r="PWB892" s="106"/>
      <c r="PWC892" s="40"/>
      <c r="PWD892" s="106"/>
      <c r="PWE892" s="40"/>
      <c r="PWF892" s="106"/>
      <c r="PWG892" s="40"/>
      <c r="PWH892" s="106"/>
      <c r="PWI892" s="40"/>
      <c r="PWJ892" s="106"/>
      <c r="PWK892" s="40"/>
      <c r="PWL892" s="106"/>
      <c r="PWM892" s="40"/>
      <c r="PWN892" s="106"/>
      <c r="PWO892" s="40"/>
      <c r="PWP892" s="106"/>
      <c r="PWQ892" s="40"/>
      <c r="PWR892" s="106"/>
      <c r="PWS892" s="40"/>
      <c r="PWT892" s="106"/>
      <c r="PWU892" s="40"/>
      <c r="PWV892" s="106"/>
      <c r="PWW892" s="40"/>
      <c r="PWX892" s="106"/>
      <c r="PWY892" s="40"/>
      <c r="PWZ892" s="106"/>
      <c r="PXA892" s="40"/>
      <c r="PXB892" s="106"/>
      <c r="PXC892" s="40"/>
      <c r="PXD892" s="106"/>
      <c r="PXE892" s="40"/>
      <c r="PXF892" s="106"/>
      <c r="PXG892" s="40"/>
      <c r="PXH892" s="106"/>
      <c r="PXI892" s="40"/>
      <c r="PXJ892" s="106"/>
      <c r="PXK892" s="40"/>
      <c r="PXL892" s="106"/>
      <c r="PXM892" s="40"/>
      <c r="PXN892" s="106"/>
      <c r="PXO892" s="40"/>
      <c r="PXP892" s="106"/>
      <c r="PXQ892" s="40"/>
      <c r="PXR892" s="106"/>
      <c r="PXS892" s="40"/>
      <c r="PXT892" s="106"/>
      <c r="PXU892" s="40"/>
      <c r="PXV892" s="106"/>
      <c r="PXW892" s="40"/>
      <c r="PXX892" s="106"/>
      <c r="PXY892" s="40"/>
      <c r="PXZ892" s="106"/>
      <c r="PYA892" s="40"/>
      <c r="PYB892" s="106"/>
      <c r="PYC892" s="40"/>
      <c r="PYD892" s="106"/>
      <c r="PYE892" s="40"/>
      <c r="PYF892" s="106"/>
      <c r="PYG892" s="40"/>
      <c r="PYH892" s="106"/>
      <c r="PYI892" s="40"/>
      <c r="PYJ892" s="106"/>
      <c r="PYK892" s="40"/>
      <c r="PYL892" s="106"/>
      <c r="PYM892" s="40"/>
      <c r="PYN892" s="106"/>
      <c r="PYO892" s="40"/>
      <c r="PYP892" s="106"/>
      <c r="PYQ892" s="40"/>
      <c r="PYR892" s="106"/>
      <c r="PYS892" s="40"/>
      <c r="PYT892" s="106"/>
      <c r="PYU892" s="40"/>
      <c r="PYV892" s="106"/>
      <c r="PYW892" s="40"/>
      <c r="PYX892" s="106"/>
      <c r="PYY892" s="40"/>
      <c r="PYZ892" s="106"/>
      <c r="PZA892" s="40"/>
      <c r="PZB892" s="106"/>
      <c r="PZC892" s="40"/>
      <c r="PZD892" s="106"/>
      <c r="PZE892" s="40"/>
      <c r="PZF892" s="106"/>
      <c r="PZG892" s="40"/>
      <c r="PZH892" s="106"/>
      <c r="PZI892" s="40"/>
      <c r="PZJ892" s="106"/>
      <c r="PZK892" s="40"/>
      <c r="PZL892" s="106"/>
      <c r="PZM892" s="40"/>
      <c r="PZN892" s="106"/>
      <c r="PZO892" s="40"/>
      <c r="PZP892" s="106"/>
      <c r="PZQ892" s="40"/>
      <c r="PZR892" s="106"/>
      <c r="PZS892" s="40"/>
      <c r="PZT892" s="106"/>
      <c r="PZU892" s="40"/>
      <c r="PZV892" s="106"/>
      <c r="PZW892" s="40"/>
      <c r="PZX892" s="106"/>
      <c r="PZY892" s="40"/>
      <c r="PZZ892" s="106"/>
      <c r="QAA892" s="40"/>
      <c r="QAB892" s="106"/>
      <c r="QAC892" s="40"/>
      <c r="QAD892" s="106"/>
      <c r="QAE892" s="40"/>
      <c r="QAF892" s="106"/>
      <c r="QAG892" s="40"/>
      <c r="QAH892" s="106"/>
      <c r="QAI892" s="40"/>
      <c r="QAJ892" s="106"/>
      <c r="QAK892" s="40"/>
      <c r="QAL892" s="106"/>
      <c r="QAM892" s="40"/>
      <c r="QAN892" s="106"/>
      <c r="QAO892" s="40"/>
      <c r="QAP892" s="106"/>
      <c r="QAQ892" s="40"/>
      <c r="QAR892" s="106"/>
      <c r="QAS892" s="40"/>
      <c r="QAT892" s="106"/>
      <c r="QAU892" s="40"/>
      <c r="QAV892" s="106"/>
      <c r="QAW892" s="40"/>
      <c r="QAX892" s="106"/>
      <c r="QAY892" s="40"/>
      <c r="QAZ892" s="106"/>
      <c r="QBA892" s="40"/>
      <c r="QBB892" s="106"/>
      <c r="QBC892" s="40"/>
      <c r="QBD892" s="106"/>
      <c r="QBE892" s="40"/>
      <c r="QBF892" s="106"/>
      <c r="QBG892" s="40"/>
      <c r="QBH892" s="106"/>
      <c r="QBI892" s="40"/>
      <c r="QBJ892" s="106"/>
      <c r="QBK892" s="40"/>
      <c r="QBL892" s="106"/>
      <c r="QBM892" s="40"/>
      <c r="QBN892" s="106"/>
      <c r="QBO892" s="40"/>
      <c r="QBP892" s="106"/>
      <c r="QBQ892" s="40"/>
      <c r="QBR892" s="106"/>
      <c r="QBS892" s="40"/>
      <c r="QBT892" s="106"/>
      <c r="QBU892" s="40"/>
      <c r="QBV892" s="106"/>
      <c r="QBW892" s="40"/>
      <c r="QBX892" s="106"/>
      <c r="QBY892" s="40"/>
      <c r="QBZ892" s="106"/>
      <c r="QCA892" s="40"/>
      <c r="QCB892" s="106"/>
      <c r="QCC892" s="40"/>
      <c r="QCD892" s="106"/>
      <c r="QCE892" s="40"/>
      <c r="QCF892" s="106"/>
      <c r="QCG892" s="40"/>
      <c r="QCH892" s="106"/>
      <c r="QCI892" s="40"/>
      <c r="QCJ892" s="106"/>
      <c r="QCK892" s="40"/>
      <c r="QCL892" s="106"/>
      <c r="QCM892" s="40"/>
      <c r="QCN892" s="106"/>
      <c r="QCO892" s="40"/>
      <c r="QCP892" s="106"/>
      <c r="QCQ892" s="40"/>
      <c r="QCR892" s="106"/>
      <c r="QCS892" s="40"/>
      <c r="QCT892" s="106"/>
      <c r="QCU892" s="40"/>
      <c r="QCV892" s="106"/>
      <c r="QCW892" s="40"/>
      <c r="QCX892" s="106"/>
      <c r="QCY892" s="40"/>
      <c r="QCZ892" s="106"/>
      <c r="QDA892" s="40"/>
      <c r="QDB892" s="106"/>
      <c r="QDC892" s="40"/>
      <c r="QDD892" s="106"/>
      <c r="QDE892" s="40"/>
      <c r="QDF892" s="106"/>
      <c r="QDG892" s="40"/>
      <c r="QDH892" s="106"/>
      <c r="QDI892" s="40"/>
      <c r="QDJ892" s="106"/>
      <c r="QDK892" s="40"/>
      <c r="QDL892" s="106"/>
      <c r="QDM892" s="40"/>
      <c r="QDN892" s="106"/>
      <c r="QDO892" s="40"/>
      <c r="QDP892" s="106"/>
      <c r="QDQ892" s="40"/>
      <c r="QDR892" s="106"/>
      <c r="QDS892" s="40"/>
      <c r="QDT892" s="106"/>
      <c r="QDU892" s="40"/>
      <c r="QDV892" s="106"/>
      <c r="QDW892" s="40"/>
      <c r="QDX892" s="106"/>
      <c r="QDY892" s="40"/>
      <c r="QDZ892" s="106"/>
      <c r="QEA892" s="40"/>
      <c r="QEB892" s="106"/>
      <c r="QEC892" s="40"/>
      <c r="QED892" s="106"/>
      <c r="QEE892" s="40"/>
      <c r="QEF892" s="106"/>
      <c r="QEG892" s="40"/>
      <c r="QEH892" s="106"/>
      <c r="QEI892" s="40"/>
      <c r="QEJ892" s="106"/>
      <c r="QEK892" s="40"/>
      <c r="QEL892" s="106"/>
      <c r="QEM892" s="40"/>
      <c r="QEN892" s="106"/>
      <c r="QEO892" s="40"/>
      <c r="QEP892" s="106"/>
      <c r="QEQ892" s="40"/>
      <c r="QER892" s="106"/>
      <c r="QES892" s="40"/>
      <c r="QET892" s="106"/>
      <c r="QEU892" s="40"/>
      <c r="QEV892" s="106"/>
      <c r="QEW892" s="40"/>
      <c r="QEX892" s="106"/>
      <c r="QEY892" s="40"/>
      <c r="QEZ892" s="106"/>
      <c r="QFA892" s="40"/>
      <c r="QFB892" s="106"/>
      <c r="QFC892" s="40"/>
      <c r="QFD892" s="106"/>
      <c r="QFE892" s="40"/>
      <c r="QFF892" s="106"/>
      <c r="QFG892" s="40"/>
      <c r="QFH892" s="106"/>
      <c r="QFI892" s="40"/>
      <c r="QFJ892" s="106"/>
      <c r="QFK892" s="40"/>
      <c r="QFL892" s="106"/>
      <c r="QFM892" s="40"/>
      <c r="QFN892" s="106"/>
      <c r="QFO892" s="40"/>
      <c r="QFP892" s="106"/>
      <c r="QFQ892" s="40"/>
      <c r="QFR892" s="106"/>
      <c r="QFS892" s="40"/>
      <c r="QFT892" s="106"/>
      <c r="QFU892" s="40"/>
      <c r="QFV892" s="106"/>
      <c r="QFW892" s="40"/>
      <c r="QFX892" s="106"/>
      <c r="QFY892" s="40"/>
      <c r="QFZ892" s="106"/>
      <c r="QGA892" s="40"/>
      <c r="QGB892" s="106"/>
      <c r="QGC892" s="40"/>
      <c r="QGD892" s="106"/>
      <c r="QGE892" s="40"/>
      <c r="QGF892" s="106"/>
      <c r="QGG892" s="40"/>
      <c r="QGH892" s="106"/>
      <c r="QGI892" s="40"/>
      <c r="QGJ892" s="106"/>
      <c r="QGK892" s="40"/>
      <c r="QGL892" s="106"/>
      <c r="QGM892" s="40"/>
      <c r="QGN892" s="106"/>
      <c r="QGO892" s="40"/>
      <c r="QGP892" s="106"/>
      <c r="QGQ892" s="40"/>
      <c r="QGR892" s="106"/>
      <c r="QGS892" s="40"/>
      <c r="QGT892" s="106"/>
      <c r="QGU892" s="40"/>
      <c r="QGV892" s="106"/>
      <c r="QGW892" s="40"/>
      <c r="QGX892" s="106"/>
      <c r="QGY892" s="40"/>
      <c r="QGZ892" s="106"/>
      <c r="QHA892" s="40"/>
      <c r="QHB892" s="106"/>
      <c r="QHC892" s="40"/>
      <c r="QHD892" s="106"/>
      <c r="QHE892" s="40"/>
      <c r="QHF892" s="106"/>
      <c r="QHG892" s="40"/>
      <c r="QHH892" s="106"/>
      <c r="QHI892" s="40"/>
      <c r="QHJ892" s="106"/>
      <c r="QHK892" s="40"/>
      <c r="QHL892" s="106"/>
      <c r="QHM892" s="40"/>
      <c r="QHN892" s="106"/>
      <c r="QHO892" s="40"/>
      <c r="QHP892" s="106"/>
      <c r="QHQ892" s="40"/>
      <c r="QHR892" s="106"/>
      <c r="QHS892" s="40"/>
      <c r="QHT892" s="106"/>
      <c r="QHU892" s="40"/>
      <c r="QHV892" s="106"/>
      <c r="QHW892" s="40"/>
      <c r="QHX892" s="106"/>
      <c r="QHY892" s="40"/>
      <c r="QHZ892" s="106"/>
      <c r="QIA892" s="40"/>
      <c r="QIB892" s="106"/>
      <c r="QIC892" s="40"/>
      <c r="QID892" s="106"/>
      <c r="QIE892" s="40"/>
      <c r="QIF892" s="106"/>
      <c r="QIG892" s="40"/>
      <c r="QIH892" s="106"/>
      <c r="QII892" s="40"/>
      <c r="QIJ892" s="106"/>
      <c r="QIK892" s="40"/>
      <c r="QIL892" s="106"/>
      <c r="QIM892" s="40"/>
      <c r="QIN892" s="106"/>
      <c r="QIO892" s="40"/>
      <c r="QIP892" s="106"/>
      <c r="QIQ892" s="40"/>
      <c r="QIR892" s="106"/>
      <c r="QIS892" s="40"/>
      <c r="QIT892" s="106"/>
      <c r="QIU892" s="40"/>
      <c r="QIV892" s="106"/>
      <c r="QIW892" s="40"/>
      <c r="QIX892" s="106"/>
      <c r="QIY892" s="40"/>
      <c r="QIZ892" s="106"/>
      <c r="QJA892" s="40"/>
      <c r="QJB892" s="106"/>
      <c r="QJC892" s="40"/>
      <c r="QJD892" s="106"/>
      <c r="QJE892" s="40"/>
      <c r="QJF892" s="106"/>
      <c r="QJG892" s="40"/>
      <c r="QJH892" s="106"/>
      <c r="QJI892" s="40"/>
      <c r="QJJ892" s="106"/>
      <c r="QJK892" s="40"/>
      <c r="QJL892" s="106"/>
      <c r="QJM892" s="40"/>
      <c r="QJN892" s="106"/>
      <c r="QJO892" s="40"/>
      <c r="QJP892" s="106"/>
      <c r="QJQ892" s="40"/>
      <c r="QJR892" s="106"/>
      <c r="QJS892" s="40"/>
      <c r="QJT892" s="106"/>
      <c r="QJU892" s="40"/>
      <c r="QJV892" s="106"/>
      <c r="QJW892" s="40"/>
      <c r="QJX892" s="106"/>
      <c r="QJY892" s="40"/>
      <c r="QJZ892" s="106"/>
      <c r="QKA892" s="40"/>
      <c r="QKB892" s="106"/>
      <c r="QKC892" s="40"/>
      <c r="QKD892" s="106"/>
      <c r="QKE892" s="40"/>
      <c r="QKF892" s="106"/>
      <c r="QKG892" s="40"/>
      <c r="QKH892" s="106"/>
      <c r="QKI892" s="40"/>
      <c r="QKJ892" s="106"/>
      <c r="QKK892" s="40"/>
      <c r="QKL892" s="106"/>
      <c r="QKM892" s="40"/>
      <c r="QKN892" s="106"/>
      <c r="QKO892" s="40"/>
      <c r="QKP892" s="106"/>
      <c r="QKQ892" s="40"/>
      <c r="QKR892" s="106"/>
      <c r="QKS892" s="40"/>
      <c r="QKT892" s="106"/>
      <c r="QKU892" s="40"/>
      <c r="QKV892" s="106"/>
      <c r="QKW892" s="40"/>
      <c r="QKX892" s="106"/>
      <c r="QKY892" s="40"/>
      <c r="QKZ892" s="106"/>
      <c r="QLA892" s="40"/>
      <c r="QLB892" s="106"/>
      <c r="QLC892" s="40"/>
      <c r="QLD892" s="106"/>
      <c r="QLE892" s="40"/>
      <c r="QLF892" s="106"/>
      <c r="QLG892" s="40"/>
      <c r="QLH892" s="106"/>
      <c r="QLI892" s="40"/>
      <c r="QLJ892" s="106"/>
      <c r="QLK892" s="40"/>
      <c r="QLL892" s="106"/>
      <c r="QLM892" s="40"/>
      <c r="QLN892" s="106"/>
      <c r="QLO892" s="40"/>
      <c r="QLP892" s="106"/>
      <c r="QLQ892" s="40"/>
      <c r="QLR892" s="106"/>
      <c r="QLS892" s="40"/>
      <c r="QLT892" s="106"/>
      <c r="QLU892" s="40"/>
      <c r="QLV892" s="106"/>
      <c r="QLW892" s="40"/>
      <c r="QLX892" s="106"/>
      <c r="QLY892" s="40"/>
      <c r="QLZ892" s="106"/>
      <c r="QMA892" s="40"/>
      <c r="QMB892" s="106"/>
      <c r="QMC892" s="40"/>
      <c r="QMD892" s="106"/>
      <c r="QME892" s="40"/>
      <c r="QMF892" s="106"/>
      <c r="QMG892" s="40"/>
      <c r="QMH892" s="106"/>
      <c r="QMI892" s="40"/>
      <c r="QMJ892" s="106"/>
      <c r="QMK892" s="40"/>
      <c r="QML892" s="106"/>
      <c r="QMM892" s="40"/>
      <c r="QMN892" s="106"/>
      <c r="QMO892" s="40"/>
      <c r="QMP892" s="106"/>
      <c r="QMQ892" s="40"/>
      <c r="QMR892" s="106"/>
      <c r="QMS892" s="40"/>
      <c r="QMT892" s="106"/>
      <c r="QMU892" s="40"/>
      <c r="QMV892" s="106"/>
      <c r="QMW892" s="40"/>
      <c r="QMX892" s="106"/>
      <c r="QMY892" s="40"/>
      <c r="QMZ892" s="106"/>
      <c r="QNA892" s="40"/>
      <c r="QNB892" s="106"/>
      <c r="QNC892" s="40"/>
      <c r="QND892" s="106"/>
      <c r="QNE892" s="40"/>
      <c r="QNF892" s="106"/>
      <c r="QNG892" s="40"/>
      <c r="QNH892" s="106"/>
      <c r="QNI892" s="40"/>
      <c r="QNJ892" s="106"/>
      <c r="QNK892" s="40"/>
      <c r="QNL892" s="106"/>
      <c r="QNM892" s="40"/>
      <c r="QNN892" s="106"/>
      <c r="QNO892" s="40"/>
      <c r="QNP892" s="106"/>
      <c r="QNQ892" s="40"/>
      <c r="QNR892" s="106"/>
      <c r="QNS892" s="40"/>
      <c r="QNT892" s="106"/>
      <c r="QNU892" s="40"/>
      <c r="QNV892" s="106"/>
      <c r="QNW892" s="40"/>
      <c r="QNX892" s="106"/>
      <c r="QNY892" s="40"/>
      <c r="QNZ892" s="106"/>
      <c r="QOA892" s="40"/>
      <c r="QOB892" s="106"/>
      <c r="QOC892" s="40"/>
      <c r="QOD892" s="106"/>
      <c r="QOE892" s="40"/>
      <c r="QOF892" s="106"/>
      <c r="QOG892" s="40"/>
      <c r="QOH892" s="106"/>
      <c r="QOI892" s="40"/>
      <c r="QOJ892" s="106"/>
      <c r="QOK892" s="40"/>
      <c r="QOL892" s="106"/>
      <c r="QOM892" s="40"/>
      <c r="QON892" s="106"/>
      <c r="QOO892" s="40"/>
      <c r="QOP892" s="106"/>
      <c r="QOQ892" s="40"/>
      <c r="QOR892" s="106"/>
      <c r="QOS892" s="40"/>
      <c r="QOT892" s="106"/>
      <c r="QOU892" s="40"/>
      <c r="QOV892" s="106"/>
      <c r="QOW892" s="40"/>
      <c r="QOX892" s="106"/>
      <c r="QOY892" s="40"/>
      <c r="QOZ892" s="106"/>
      <c r="QPA892" s="40"/>
      <c r="QPB892" s="106"/>
      <c r="QPC892" s="40"/>
      <c r="QPD892" s="106"/>
      <c r="QPE892" s="40"/>
      <c r="QPF892" s="106"/>
      <c r="QPG892" s="40"/>
      <c r="QPH892" s="106"/>
      <c r="QPI892" s="40"/>
      <c r="QPJ892" s="106"/>
      <c r="QPK892" s="40"/>
      <c r="QPL892" s="106"/>
      <c r="QPM892" s="40"/>
      <c r="QPN892" s="106"/>
      <c r="QPO892" s="40"/>
      <c r="QPP892" s="106"/>
      <c r="QPQ892" s="40"/>
      <c r="QPR892" s="106"/>
      <c r="QPS892" s="40"/>
      <c r="QPT892" s="106"/>
      <c r="QPU892" s="40"/>
      <c r="QPV892" s="106"/>
      <c r="QPW892" s="40"/>
      <c r="QPX892" s="106"/>
      <c r="QPY892" s="40"/>
      <c r="QPZ892" s="106"/>
      <c r="QQA892" s="40"/>
      <c r="QQB892" s="106"/>
      <c r="QQC892" s="40"/>
      <c r="QQD892" s="106"/>
      <c r="QQE892" s="40"/>
      <c r="QQF892" s="106"/>
      <c r="QQG892" s="40"/>
      <c r="QQH892" s="106"/>
      <c r="QQI892" s="40"/>
      <c r="QQJ892" s="106"/>
      <c r="QQK892" s="40"/>
      <c r="QQL892" s="106"/>
      <c r="QQM892" s="40"/>
      <c r="QQN892" s="106"/>
      <c r="QQO892" s="40"/>
      <c r="QQP892" s="106"/>
      <c r="QQQ892" s="40"/>
      <c r="QQR892" s="106"/>
      <c r="QQS892" s="40"/>
      <c r="QQT892" s="106"/>
      <c r="QQU892" s="40"/>
      <c r="QQV892" s="106"/>
      <c r="QQW892" s="40"/>
      <c r="QQX892" s="106"/>
      <c r="QQY892" s="40"/>
      <c r="QQZ892" s="106"/>
      <c r="QRA892" s="40"/>
      <c r="QRB892" s="106"/>
      <c r="QRC892" s="40"/>
      <c r="QRD892" s="106"/>
      <c r="QRE892" s="40"/>
      <c r="QRF892" s="106"/>
      <c r="QRG892" s="40"/>
      <c r="QRH892" s="106"/>
      <c r="QRI892" s="40"/>
      <c r="QRJ892" s="106"/>
      <c r="QRK892" s="40"/>
      <c r="QRL892" s="106"/>
      <c r="QRM892" s="40"/>
      <c r="QRN892" s="106"/>
      <c r="QRO892" s="40"/>
      <c r="QRP892" s="106"/>
      <c r="QRQ892" s="40"/>
      <c r="QRR892" s="106"/>
      <c r="QRS892" s="40"/>
      <c r="QRT892" s="106"/>
      <c r="QRU892" s="40"/>
      <c r="QRV892" s="106"/>
      <c r="QRW892" s="40"/>
      <c r="QRX892" s="106"/>
      <c r="QRY892" s="40"/>
      <c r="QRZ892" s="106"/>
      <c r="QSA892" s="40"/>
      <c r="QSB892" s="106"/>
      <c r="QSC892" s="40"/>
      <c r="QSD892" s="106"/>
      <c r="QSE892" s="40"/>
      <c r="QSF892" s="106"/>
      <c r="QSG892" s="40"/>
      <c r="QSH892" s="106"/>
      <c r="QSI892" s="40"/>
      <c r="QSJ892" s="106"/>
      <c r="QSK892" s="40"/>
      <c r="QSL892" s="106"/>
      <c r="QSM892" s="40"/>
      <c r="QSN892" s="106"/>
      <c r="QSO892" s="40"/>
      <c r="QSP892" s="106"/>
      <c r="QSQ892" s="40"/>
      <c r="QSR892" s="106"/>
      <c r="QSS892" s="40"/>
      <c r="QST892" s="106"/>
      <c r="QSU892" s="40"/>
      <c r="QSV892" s="106"/>
      <c r="QSW892" s="40"/>
      <c r="QSX892" s="106"/>
      <c r="QSY892" s="40"/>
      <c r="QSZ892" s="106"/>
      <c r="QTA892" s="40"/>
      <c r="QTB892" s="106"/>
      <c r="QTC892" s="40"/>
      <c r="QTD892" s="106"/>
      <c r="QTE892" s="40"/>
      <c r="QTF892" s="106"/>
      <c r="QTG892" s="40"/>
      <c r="QTH892" s="106"/>
      <c r="QTI892" s="40"/>
      <c r="QTJ892" s="106"/>
      <c r="QTK892" s="40"/>
      <c r="QTL892" s="106"/>
      <c r="QTM892" s="40"/>
      <c r="QTN892" s="106"/>
      <c r="QTO892" s="40"/>
      <c r="QTP892" s="106"/>
      <c r="QTQ892" s="40"/>
      <c r="QTR892" s="106"/>
      <c r="QTS892" s="40"/>
      <c r="QTT892" s="106"/>
      <c r="QTU892" s="40"/>
      <c r="QTV892" s="106"/>
      <c r="QTW892" s="40"/>
      <c r="QTX892" s="106"/>
      <c r="QTY892" s="40"/>
      <c r="QTZ892" s="106"/>
      <c r="QUA892" s="40"/>
      <c r="QUB892" s="106"/>
      <c r="QUC892" s="40"/>
      <c r="QUD892" s="106"/>
      <c r="QUE892" s="40"/>
      <c r="QUF892" s="106"/>
      <c r="QUG892" s="40"/>
      <c r="QUH892" s="106"/>
      <c r="QUI892" s="40"/>
      <c r="QUJ892" s="106"/>
      <c r="QUK892" s="40"/>
      <c r="QUL892" s="106"/>
      <c r="QUM892" s="40"/>
      <c r="QUN892" s="106"/>
      <c r="QUO892" s="40"/>
      <c r="QUP892" s="106"/>
      <c r="QUQ892" s="40"/>
      <c r="QUR892" s="106"/>
      <c r="QUS892" s="40"/>
      <c r="QUT892" s="106"/>
      <c r="QUU892" s="40"/>
      <c r="QUV892" s="106"/>
      <c r="QUW892" s="40"/>
      <c r="QUX892" s="106"/>
      <c r="QUY892" s="40"/>
      <c r="QUZ892" s="106"/>
      <c r="QVA892" s="40"/>
      <c r="QVB892" s="106"/>
      <c r="QVC892" s="40"/>
      <c r="QVD892" s="106"/>
      <c r="QVE892" s="40"/>
      <c r="QVF892" s="106"/>
      <c r="QVG892" s="40"/>
      <c r="QVH892" s="106"/>
      <c r="QVI892" s="40"/>
      <c r="QVJ892" s="106"/>
      <c r="QVK892" s="40"/>
      <c r="QVL892" s="106"/>
      <c r="QVM892" s="40"/>
      <c r="QVN892" s="106"/>
      <c r="QVO892" s="40"/>
      <c r="QVP892" s="106"/>
      <c r="QVQ892" s="40"/>
      <c r="QVR892" s="106"/>
      <c r="QVS892" s="40"/>
      <c r="QVT892" s="106"/>
      <c r="QVU892" s="40"/>
      <c r="QVV892" s="106"/>
      <c r="QVW892" s="40"/>
      <c r="QVX892" s="106"/>
      <c r="QVY892" s="40"/>
      <c r="QVZ892" s="106"/>
      <c r="QWA892" s="40"/>
      <c r="QWB892" s="106"/>
      <c r="QWC892" s="40"/>
      <c r="QWD892" s="106"/>
      <c r="QWE892" s="40"/>
      <c r="QWF892" s="106"/>
      <c r="QWG892" s="40"/>
      <c r="QWH892" s="106"/>
      <c r="QWI892" s="40"/>
      <c r="QWJ892" s="106"/>
      <c r="QWK892" s="40"/>
      <c r="QWL892" s="106"/>
      <c r="QWM892" s="40"/>
      <c r="QWN892" s="106"/>
      <c r="QWO892" s="40"/>
      <c r="QWP892" s="106"/>
      <c r="QWQ892" s="40"/>
      <c r="QWR892" s="106"/>
      <c r="QWS892" s="40"/>
      <c r="QWT892" s="106"/>
      <c r="QWU892" s="40"/>
      <c r="QWV892" s="106"/>
      <c r="QWW892" s="40"/>
      <c r="QWX892" s="106"/>
      <c r="QWY892" s="40"/>
      <c r="QWZ892" s="106"/>
      <c r="QXA892" s="40"/>
      <c r="QXB892" s="106"/>
      <c r="QXC892" s="40"/>
      <c r="QXD892" s="106"/>
      <c r="QXE892" s="40"/>
      <c r="QXF892" s="106"/>
      <c r="QXG892" s="40"/>
      <c r="QXH892" s="106"/>
      <c r="QXI892" s="40"/>
      <c r="QXJ892" s="106"/>
      <c r="QXK892" s="40"/>
      <c r="QXL892" s="106"/>
      <c r="QXM892" s="40"/>
      <c r="QXN892" s="106"/>
      <c r="QXO892" s="40"/>
      <c r="QXP892" s="106"/>
      <c r="QXQ892" s="40"/>
      <c r="QXR892" s="106"/>
      <c r="QXS892" s="40"/>
      <c r="QXT892" s="106"/>
      <c r="QXU892" s="40"/>
      <c r="QXV892" s="106"/>
      <c r="QXW892" s="40"/>
      <c r="QXX892" s="106"/>
      <c r="QXY892" s="40"/>
      <c r="QXZ892" s="106"/>
      <c r="QYA892" s="40"/>
      <c r="QYB892" s="106"/>
      <c r="QYC892" s="40"/>
      <c r="QYD892" s="106"/>
      <c r="QYE892" s="40"/>
      <c r="QYF892" s="106"/>
      <c r="QYG892" s="40"/>
      <c r="QYH892" s="106"/>
      <c r="QYI892" s="40"/>
      <c r="QYJ892" s="106"/>
      <c r="QYK892" s="40"/>
      <c r="QYL892" s="106"/>
      <c r="QYM892" s="40"/>
      <c r="QYN892" s="106"/>
      <c r="QYO892" s="40"/>
      <c r="QYP892" s="106"/>
      <c r="QYQ892" s="40"/>
      <c r="QYR892" s="106"/>
      <c r="QYS892" s="40"/>
      <c r="QYT892" s="106"/>
      <c r="QYU892" s="40"/>
      <c r="QYV892" s="106"/>
      <c r="QYW892" s="40"/>
      <c r="QYX892" s="106"/>
      <c r="QYY892" s="40"/>
      <c r="QYZ892" s="106"/>
      <c r="QZA892" s="40"/>
      <c r="QZB892" s="106"/>
      <c r="QZC892" s="40"/>
      <c r="QZD892" s="106"/>
      <c r="QZE892" s="40"/>
      <c r="QZF892" s="106"/>
      <c r="QZG892" s="40"/>
      <c r="QZH892" s="106"/>
      <c r="QZI892" s="40"/>
      <c r="QZJ892" s="106"/>
      <c r="QZK892" s="40"/>
      <c r="QZL892" s="106"/>
      <c r="QZM892" s="40"/>
      <c r="QZN892" s="106"/>
      <c r="QZO892" s="40"/>
      <c r="QZP892" s="106"/>
      <c r="QZQ892" s="40"/>
      <c r="QZR892" s="106"/>
      <c r="QZS892" s="40"/>
      <c r="QZT892" s="106"/>
      <c r="QZU892" s="40"/>
      <c r="QZV892" s="106"/>
      <c r="QZW892" s="40"/>
      <c r="QZX892" s="106"/>
      <c r="QZY892" s="40"/>
      <c r="QZZ892" s="106"/>
      <c r="RAA892" s="40"/>
      <c r="RAB892" s="106"/>
      <c r="RAC892" s="40"/>
      <c r="RAD892" s="106"/>
      <c r="RAE892" s="40"/>
      <c r="RAF892" s="106"/>
      <c r="RAG892" s="40"/>
      <c r="RAH892" s="106"/>
      <c r="RAI892" s="40"/>
      <c r="RAJ892" s="106"/>
      <c r="RAK892" s="40"/>
      <c r="RAL892" s="106"/>
      <c r="RAM892" s="40"/>
      <c r="RAN892" s="106"/>
      <c r="RAO892" s="40"/>
      <c r="RAP892" s="106"/>
      <c r="RAQ892" s="40"/>
      <c r="RAR892" s="106"/>
      <c r="RAS892" s="40"/>
      <c r="RAT892" s="106"/>
      <c r="RAU892" s="40"/>
      <c r="RAV892" s="106"/>
      <c r="RAW892" s="40"/>
      <c r="RAX892" s="106"/>
      <c r="RAY892" s="40"/>
      <c r="RAZ892" s="106"/>
      <c r="RBA892" s="40"/>
      <c r="RBB892" s="106"/>
      <c r="RBC892" s="40"/>
      <c r="RBD892" s="106"/>
      <c r="RBE892" s="40"/>
      <c r="RBF892" s="106"/>
      <c r="RBG892" s="40"/>
      <c r="RBH892" s="106"/>
      <c r="RBI892" s="40"/>
      <c r="RBJ892" s="106"/>
      <c r="RBK892" s="40"/>
      <c r="RBL892" s="106"/>
      <c r="RBM892" s="40"/>
      <c r="RBN892" s="106"/>
      <c r="RBO892" s="40"/>
      <c r="RBP892" s="106"/>
      <c r="RBQ892" s="40"/>
      <c r="RBR892" s="106"/>
      <c r="RBS892" s="40"/>
      <c r="RBT892" s="106"/>
      <c r="RBU892" s="40"/>
      <c r="RBV892" s="106"/>
      <c r="RBW892" s="40"/>
      <c r="RBX892" s="106"/>
      <c r="RBY892" s="40"/>
      <c r="RBZ892" s="106"/>
      <c r="RCA892" s="40"/>
      <c r="RCB892" s="106"/>
      <c r="RCC892" s="40"/>
      <c r="RCD892" s="106"/>
      <c r="RCE892" s="40"/>
      <c r="RCF892" s="106"/>
      <c r="RCG892" s="40"/>
      <c r="RCH892" s="106"/>
      <c r="RCI892" s="40"/>
      <c r="RCJ892" s="106"/>
      <c r="RCK892" s="40"/>
      <c r="RCL892" s="106"/>
      <c r="RCM892" s="40"/>
      <c r="RCN892" s="106"/>
      <c r="RCO892" s="40"/>
      <c r="RCP892" s="106"/>
      <c r="RCQ892" s="40"/>
      <c r="RCR892" s="106"/>
      <c r="RCS892" s="40"/>
      <c r="RCT892" s="106"/>
      <c r="RCU892" s="40"/>
      <c r="RCV892" s="106"/>
      <c r="RCW892" s="40"/>
      <c r="RCX892" s="106"/>
      <c r="RCY892" s="40"/>
      <c r="RCZ892" s="106"/>
      <c r="RDA892" s="40"/>
      <c r="RDB892" s="106"/>
      <c r="RDC892" s="40"/>
      <c r="RDD892" s="106"/>
      <c r="RDE892" s="40"/>
      <c r="RDF892" s="106"/>
      <c r="RDG892" s="40"/>
      <c r="RDH892" s="106"/>
      <c r="RDI892" s="40"/>
      <c r="RDJ892" s="106"/>
      <c r="RDK892" s="40"/>
      <c r="RDL892" s="106"/>
      <c r="RDM892" s="40"/>
      <c r="RDN892" s="106"/>
      <c r="RDO892" s="40"/>
      <c r="RDP892" s="106"/>
      <c r="RDQ892" s="40"/>
      <c r="RDR892" s="106"/>
      <c r="RDS892" s="40"/>
      <c r="RDT892" s="106"/>
      <c r="RDU892" s="40"/>
      <c r="RDV892" s="106"/>
      <c r="RDW892" s="40"/>
      <c r="RDX892" s="106"/>
      <c r="RDY892" s="40"/>
      <c r="RDZ892" s="106"/>
      <c r="REA892" s="40"/>
      <c r="REB892" s="106"/>
      <c r="REC892" s="40"/>
      <c r="RED892" s="106"/>
      <c r="REE892" s="40"/>
      <c r="REF892" s="106"/>
      <c r="REG892" s="40"/>
      <c r="REH892" s="106"/>
      <c r="REI892" s="40"/>
      <c r="REJ892" s="106"/>
      <c r="REK892" s="40"/>
      <c r="REL892" s="106"/>
      <c r="REM892" s="40"/>
      <c r="REN892" s="106"/>
      <c r="REO892" s="40"/>
      <c r="REP892" s="106"/>
      <c r="REQ892" s="40"/>
      <c r="RER892" s="106"/>
      <c r="RES892" s="40"/>
      <c r="RET892" s="106"/>
      <c r="REU892" s="40"/>
      <c r="REV892" s="106"/>
      <c r="REW892" s="40"/>
      <c r="REX892" s="106"/>
      <c r="REY892" s="40"/>
      <c r="REZ892" s="106"/>
      <c r="RFA892" s="40"/>
      <c r="RFB892" s="106"/>
      <c r="RFC892" s="40"/>
      <c r="RFD892" s="106"/>
      <c r="RFE892" s="40"/>
      <c r="RFF892" s="106"/>
      <c r="RFG892" s="40"/>
      <c r="RFH892" s="106"/>
      <c r="RFI892" s="40"/>
      <c r="RFJ892" s="106"/>
      <c r="RFK892" s="40"/>
      <c r="RFL892" s="106"/>
      <c r="RFM892" s="40"/>
      <c r="RFN892" s="106"/>
      <c r="RFO892" s="40"/>
      <c r="RFP892" s="106"/>
      <c r="RFQ892" s="40"/>
      <c r="RFR892" s="106"/>
      <c r="RFS892" s="40"/>
      <c r="RFT892" s="106"/>
      <c r="RFU892" s="40"/>
      <c r="RFV892" s="106"/>
      <c r="RFW892" s="40"/>
      <c r="RFX892" s="106"/>
      <c r="RFY892" s="40"/>
      <c r="RFZ892" s="106"/>
      <c r="RGA892" s="40"/>
      <c r="RGB892" s="106"/>
      <c r="RGC892" s="40"/>
      <c r="RGD892" s="106"/>
      <c r="RGE892" s="40"/>
      <c r="RGF892" s="106"/>
      <c r="RGG892" s="40"/>
      <c r="RGH892" s="106"/>
      <c r="RGI892" s="40"/>
      <c r="RGJ892" s="106"/>
      <c r="RGK892" s="40"/>
      <c r="RGL892" s="106"/>
      <c r="RGM892" s="40"/>
      <c r="RGN892" s="106"/>
      <c r="RGO892" s="40"/>
      <c r="RGP892" s="106"/>
      <c r="RGQ892" s="40"/>
      <c r="RGR892" s="106"/>
      <c r="RGS892" s="40"/>
      <c r="RGT892" s="106"/>
      <c r="RGU892" s="40"/>
      <c r="RGV892" s="106"/>
      <c r="RGW892" s="40"/>
      <c r="RGX892" s="106"/>
      <c r="RGY892" s="40"/>
      <c r="RGZ892" s="106"/>
      <c r="RHA892" s="40"/>
      <c r="RHB892" s="106"/>
      <c r="RHC892" s="40"/>
      <c r="RHD892" s="106"/>
      <c r="RHE892" s="40"/>
      <c r="RHF892" s="106"/>
      <c r="RHG892" s="40"/>
      <c r="RHH892" s="106"/>
      <c r="RHI892" s="40"/>
      <c r="RHJ892" s="106"/>
      <c r="RHK892" s="40"/>
      <c r="RHL892" s="106"/>
      <c r="RHM892" s="40"/>
      <c r="RHN892" s="106"/>
      <c r="RHO892" s="40"/>
      <c r="RHP892" s="106"/>
      <c r="RHQ892" s="40"/>
      <c r="RHR892" s="106"/>
      <c r="RHS892" s="40"/>
      <c r="RHT892" s="106"/>
      <c r="RHU892" s="40"/>
      <c r="RHV892" s="106"/>
      <c r="RHW892" s="40"/>
      <c r="RHX892" s="106"/>
      <c r="RHY892" s="40"/>
      <c r="RHZ892" s="106"/>
      <c r="RIA892" s="40"/>
      <c r="RIB892" s="106"/>
      <c r="RIC892" s="40"/>
      <c r="RID892" s="106"/>
      <c r="RIE892" s="40"/>
      <c r="RIF892" s="106"/>
      <c r="RIG892" s="40"/>
      <c r="RIH892" s="106"/>
      <c r="RII892" s="40"/>
      <c r="RIJ892" s="106"/>
      <c r="RIK892" s="40"/>
      <c r="RIL892" s="106"/>
      <c r="RIM892" s="40"/>
      <c r="RIN892" s="106"/>
      <c r="RIO892" s="40"/>
      <c r="RIP892" s="106"/>
      <c r="RIQ892" s="40"/>
      <c r="RIR892" s="106"/>
      <c r="RIS892" s="40"/>
      <c r="RIT892" s="106"/>
      <c r="RIU892" s="40"/>
      <c r="RIV892" s="106"/>
      <c r="RIW892" s="40"/>
      <c r="RIX892" s="106"/>
      <c r="RIY892" s="40"/>
      <c r="RIZ892" s="106"/>
      <c r="RJA892" s="40"/>
      <c r="RJB892" s="106"/>
      <c r="RJC892" s="40"/>
      <c r="RJD892" s="106"/>
      <c r="RJE892" s="40"/>
      <c r="RJF892" s="106"/>
      <c r="RJG892" s="40"/>
      <c r="RJH892" s="106"/>
      <c r="RJI892" s="40"/>
      <c r="RJJ892" s="106"/>
      <c r="RJK892" s="40"/>
      <c r="RJL892" s="106"/>
      <c r="RJM892" s="40"/>
      <c r="RJN892" s="106"/>
      <c r="RJO892" s="40"/>
      <c r="RJP892" s="106"/>
      <c r="RJQ892" s="40"/>
      <c r="RJR892" s="106"/>
      <c r="RJS892" s="40"/>
      <c r="RJT892" s="106"/>
      <c r="RJU892" s="40"/>
      <c r="RJV892" s="106"/>
      <c r="RJW892" s="40"/>
      <c r="RJX892" s="106"/>
      <c r="RJY892" s="40"/>
      <c r="RJZ892" s="106"/>
      <c r="RKA892" s="40"/>
      <c r="RKB892" s="106"/>
      <c r="RKC892" s="40"/>
      <c r="RKD892" s="106"/>
      <c r="RKE892" s="40"/>
      <c r="RKF892" s="106"/>
      <c r="RKG892" s="40"/>
      <c r="RKH892" s="106"/>
      <c r="RKI892" s="40"/>
      <c r="RKJ892" s="106"/>
      <c r="RKK892" s="40"/>
      <c r="RKL892" s="106"/>
      <c r="RKM892" s="40"/>
      <c r="RKN892" s="106"/>
      <c r="RKO892" s="40"/>
      <c r="RKP892" s="106"/>
      <c r="RKQ892" s="40"/>
      <c r="RKR892" s="106"/>
      <c r="RKS892" s="40"/>
      <c r="RKT892" s="106"/>
      <c r="RKU892" s="40"/>
      <c r="RKV892" s="106"/>
      <c r="RKW892" s="40"/>
      <c r="RKX892" s="106"/>
      <c r="RKY892" s="40"/>
      <c r="RKZ892" s="106"/>
      <c r="RLA892" s="40"/>
      <c r="RLB892" s="106"/>
      <c r="RLC892" s="40"/>
      <c r="RLD892" s="106"/>
      <c r="RLE892" s="40"/>
      <c r="RLF892" s="106"/>
      <c r="RLG892" s="40"/>
      <c r="RLH892" s="106"/>
      <c r="RLI892" s="40"/>
      <c r="RLJ892" s="106"/>
      <c r="RLK892" s="40"/>
      <c r="RLL892" s="106"/>
      <c r="RLM892" s="40"/>
      <c r="RLN892" s="106"/>
      <c r="RLO892" s="40"/>
      <c r="RLP892" s="106"/>
      <c r="RLQ892" s="40"/>
      <c r="RLR892" s="106"/>
      <c r="RLS892" s="40"/>
      <c r="RLT892" s="106"/>
      <c r="RLU892" s="40"/>
      <c r="RLV892" s="106"/>
      <c r="RLW892" s="40"/>
      <c r="RLX892" s="106"/>
      <c r="RLY892" s="40"/>
      <c r="RLZ892" s="106"/>
      <c r="RMA892" s="40"/>
      <c r="RMB892" s="106"/>
      <c r="RMC892" s="40"/>
      <c r="RMD892" s="106"/>
      <c r="RME892" s="40"/>
      <c r="RMF892" s="106"/>
      <c r="RMG892" s="40"/>
      <c r="RMH892" s="106"/>
      <c r="RMI892" s="40"/>
      <c r="RMJ892" s="106"/>
      <c r="RMK892" s="40"/>
      <c r="RML892" s="106"/>
      <c r="RMM892" s="40"/>
      <c r="RMN892" s="106"/>
      <c r="RMO892" s="40"/>
      <c r="RMP892" s="106"/>
      <c r="RMQ892" s="40"/>
      <c r="RMR892" s="106"/>
      <c r="RMS892" s="40"/>
      <c r="RMT892" s="106"/>
      <c r="RMU892" s="40"/>
      <c r="RMV892" s="106"/>
      <c r="RMW892" s="40"/>
      <c r="RMX892" s="106"/>
      <c r="RMY892" s="40"/>
      <c r="RMZ892" s="106"/>
      <c r="RNA892" s="40"/>
      <c r="RNB892" s="106"/>
      <c r="RNC892" s="40"/>
      <c r="RND892" s="106"/>
      <c r="RNE892" s="40"/>
      <c r="RNF892" s="106"/>
      <c r="RNG892" s="40"/>
      <c r="RNH892" s="106"/>
      <c r="RNI892" s="40"/>
      <c r="RNJ892" s="106"/>
      <c r="RNK892" s="40"/>
      <c r="RNL892" s="106"/>
      <c r="RNM892" s="40"/>
      <c r="RNN892" s="106"/>
      <c r="RNO892" s="40"/>
      <c r="RNP892" s="106"/>
      <c r="RNQ892" s="40"/>
      <c r="RNR892" s="106"/>
      <c r="RNS892" s="40"/>
      <c r="RNT892" s="106"/>
      <c r="RNU892" s="40"/>
      <c r="RNV892" s="106"/>
      <c r="RNW892" s="40"/>
      <c r="RNX892" s="106"/>
      <c r="RNY892" s="40"/>
      <c r="RNZ892" s="106"/>
      <c r="ROA892" s="40"/>
      <c r="ROB892" s="106"/>
      <c r="ROC892" s="40"/>
      <c r="ROD892" s="106"/>
      <c r="ROE892" s="40"/>
      <c r="ROF892" s="106"/>
      <c r="ROG892" s="40"/>
      <c r="ROH892" s="106"/>
      <c r="ROI892" s="40"/>
      <c r="ROJ892" s="106"/>
      <c r="ROK892" s="40"/>
      <c r="ROL892" s="106"/>
      <c r="ROM892" s="40"/>
      <c r="RON892" s="106"/>
      <c r="ROO892" s="40"/>
      <c r="ROP892" s="106"/>
      <c r="ROQ892" s="40"/>
      <c r="ROR892" s="106"/>
      <c r="ROS892" s="40"/>
      <c r="ROT892" s="106"/>
      <c r="ROU892" s="40"/>
      <c r="ROV892" s="106"/>
      <c r="ROW892" s="40"/>
      <c r="ROX892" s="106"/>
      <c r="ROY892" s="40"/>
      <c r="ROZ892" s="106"/>
      <c r="RPA892" s="40"/>
      <c r="RPB892" s="106"/>
      <c r="RPC892" s="40"/>
      <c r="RPD892" s="106"/>
      <c r="RPE892" s="40"/>
      <c r="RPF892" s="106"/>
      <c r="RPG892" s="40"/>
      <c r="RPH892" s="106"/>
      <c r="RPI892" s="40"/>
      <c r="RPJ892" s="106"/>
      <c r="RPK892" s="40"/>
      <c r="RPL892" s="106"/>
      <c r="RPM892" s="40"/>
      <c r="RPN892" s="106"/>
      <c r="RPO892" s="40"/>
      <c r="RPP892" s="106"/>
      <c r="RPQ892" s="40"/>
      <c r="RPR892" s="106"/>
      <c r="RPS892" s="40"/>
      <c r="RPT892" s="106"/>
      <c r="RPU892" s="40"/>
      <c r="RPV892" s="106"/>
      <c r="RPW892" s="40"/>
      <c r="RPX892" s="106"/>
      <c r="RPY892" s="40"/>
      <c r="RPZ892" s="106"/>
      <c r="RQA892" s="40"/>
      <c r="RQB892" s="106"/>
      <c r="RQC892" s="40"/>
      <c r="RQD892" s="106"/>
      <c r="RQE892" s="40"/>
      <c r="RQF892" s="106"/>
      <c r="RQG892" s="40"/>
      <c r="RQH892" s="106"/>
      <c r="RQI892" s="40"/>
      <c r="RQJ892" s="106"/>
      <c r="RQK892" s="40"/>
      <c r="RQL892" s="106"/>
      <c r="RQM892" s="40"/>
      <c r="RQN892" s="106"/>
      <c r="RQO892" s="40"/>
      <c r="RQP892" s="106"/>
      <c r="RQQ892" s="40"/>
      <c r="RQR892" s="106"/>
      <c r="RQS892" s="40"/>
      <c r="RQT892" s="106"/>
      <c r="RQU892" s="40"/>
      <c r="RQV892" s="106"/>
      <c r="RQW892" s="40"/>
      <c r="RQX892" s="106"/>
      <c r="RQY892" s="40"/>
      <c r="RQZ892" s="106"/>
      <c r="RRA892" s="40"/>
      <c r="RRB892" s="106"/>
      <c r="RRC892" s="40"/>
      <c r="RRD892" s="106"/>
      <c r="RRE892" s="40"/>
      <c r="RRF892" s="106"/>
      <c r="RRG892" s="40"/>
      <c r="RRH892" s="106"/>
      <c r="RRI892" s="40"/>
      <c r="RRJ892" s="106"/>
      <c r="RRK892" s="40"/>
      <c r="RRL892" s="106"/>
      <c r="RRM892" s="40"/>
      <c r="RRN892" s="106"/>
      <c r="RRO892" s="40"/>
      <c r="RRP892" s="106"/>
      <c r="RRQ892" s="40"/>
      <c r="RRR892" s="106"/>
      <c r="RRS892" s="40"/>
      <c r="RRT892" s="106"/>
      <c r="RRU892" s="40"/>
      <c r="RRV892" s="106"/>
      <c r="RRW892" s="40"/>
      <c r="RRX892" s="106"/>
      <c r="RRY892" s="40"/>
      <c r="RRZ892" s="106"/>
      <c r="RSA892" s="40"/>
      <c r="RSB892" s="106"/>
      <c r="RSC892" s="40"/>
      <c r="RSD892" s="106"/>
      <c r="RSE892" s="40"/>
      <c r="RSF892" s="106"/>
      <c r="RSG892" s="40"/>
      <c r="RSH892" s="106"/>
      <c r="RSI892" s="40"/>
      <c r="RSJ892" s="106"/>
      <c r="RSK892" s="40"/>
      <c r="RSL892" s="106"/>
      <c r="RSM892" s="40"/>
      <c r="RSN892" s="106"/>
      <c r="RSO892" s="40"/>
      <c r="RSP892" s="106"/>
      <c r="RSQ892" s="40"/>
      <c r="RSR892" s="106"/>
      <c r="RSS892" s="40"/>
      <c r="RST892" s="106"/>
      <c r="RSU892" s="40"/>
      <c r="RSV892" s="106"/>
      <c r="RSW892" s="40"/>
      <c r="RSX892" s="106"/>
      <c r="RSY892" s="40"/>
      <c r="RSZ892" s="106"/>
      <c r="RTA892" s="40"/>
      <c r="RTB892" s="106"/>
      <c r="RTC892" s="40"/>
      <c r="RTD892" s="106"/>
      <c r="RTE892" s="40"/>
      <c r="RTF892" s="106"/>
      <c r="RTG892" s="40"/>
      <c r="RTH892" s="106"/>
      <c r="RTI892" s="40"/>
      <c r="RTJ892" s="106"/>
      <c r="RTK892" s="40"/>
      <c r="RTL892" s="106"/>
      <c r="RTM892" s="40"/>
      <c r="RTN892" s="106"/>
      <c r="RTO892" s="40"/>
      <c r="RTP892" s="106"/>
      <c r="RTQ892" s="40"/>
      <c r="RTR892" s="106"/>
      <c r="RTS892" s="40"/>
      <c r="RTT892" s="106"/>
      <c r="RTU892" s="40"/>
      <c r="RTV892" s="106"/>
      <c r="RTW892" s="40"/>
      <c r="RTX892" s="106"/>
      <c r="RTY892" s="40"/>
      <c r="RTZ892" s="106"/>
      <c r="RUA892" s="40"/>
      <c r="RUB892" s="106"/>
      <c r="RUC892" s="40"/>
      <c r="RUD892" s="106"/>
      <c r="RUE892" s="40"/>
      <c r="RUF892" s="106"/>
      <c r="RUG892" s="40"/>
      <c r="RUH892" s="106"/>
      <c r="RUI892" s="40"/>
      <c r="RUJ892" s="106"/>
      <c r="RUK892" s="40"/>
      <c r="RUL892" s="106"/>
      <c r="RUM892" s="40"/>
      <c r="RUN892" s="106"/>
      <c r="RUO892" s="40"/>
      <c r="RUP892" s="106"/>
      <c r="RUQ892" s="40"/>
      <c r="RUR892" s="106"/>
      <c r="RUS892" s="40"/>
      <c r="RUT892" s="106"/>
      <c r="RUU892" s="40"/>
      <c r="RUV892" s="106"/>
      <c r="RUW892" s="40"/>
      <c r="RUX892" s="106"/>
      <c r="RUY892" s="40"/>
      <c r="RUZ892" s="106"/>
      <c r="RVA892" s="40"/>
      <c r="RVB892" s="106"/>
      <c r="RVC892" s="40"/>
      <c r="RVD892" s="106"/>
      <c r="RVE892" s="40"/>
      <c r="RVF892" s="106"/>
      <c r="RVG892" s="40"/>
      <c r="RVH892" s="106"/>
      <c r="RVI892" s="40"/>
      <c r="RVJ892" s="106"/>
      <c r="RVK892" s="40"/>
      <c r="RVL892" s="106"/>
      <c r="RVM892" s="40"/>
      <c r="RVN892" s="106"/>
      <c r="RVO892" s="40"/>
      <c r="RVP892" s="106"/>
      <c r="RVQ892" s="40"/>
      <c r="RVR892" s="106"/>
      <c r="RVS892" s="40"/>
      <c r="RVT892" s="106"/>
      <c r="RVU892" s="40"/>
      <c r="RVV892" s="106"/>
      <c r="RVW892" s="40"/>
      <c r="RVX892" s="106"/>
      <c r="RVY892" s="40"/>
      <c r="RVZ892" s="106"/>
      <c r="RWA892" s="40"/>
      <c r="RWB892" s="106"/>
      <c r="RWC892" s="40"/>
      <c r="RWD892" s="106"/>
      <c r="RWE892" s="40"/>
      <c r="RWF892" s="106"/>
      <c r="RWG892" s="40"/>
      <c r="RWH892" s="106"/>
      <c r="RWI892" s="40"/>
      <c r="RWJ892" s="106"/>
      <c r="RWK892" s="40"/>
      <c r="RWL892" s="106"/>
      <c r="RWM892" s="40"/>
      <c r="RWN892" s="106"/>
      <c r="RWO892" s="40"/>
      <c r="RWP892" s="106"/>
      <c r="RWQ892" s="40"/>
      <c r="RWR892" s="106"/>
      <c r="RWS892" s="40"/>
      <c r="RWT892" s="106"/>
      <c r="RWU892" s="40"/>
      <c r="RWV892" s="106"/>
      <c r="RWW892" s="40"/>
      <c r="RWX892" s="106"/>
      <c r="RWY892" s="40"/>
      <c r="RWZ892" s="106"/>
      <c r="RXA892" s="40"/>
      <c r="RXB892" s="106"/>
      <c r="RXC892" s="40"/>
      <c r="RXD892" s="106"/>
      <c r="RXE892" s="40"/>
      <c r="RXF892" s="106"/>
      <c r="RXG892" s="40"/>
      <c r="RXH892" s="106"/>
      <c r="RXI892" s="40"/>
      <c r="RXJ892" s="106"/>
      <c r="RXK892" s="40"/>
      <c r="RXL892" s="106"/>
      <c r="RXM892" s="40"/>
      <c r="RXN892" s="106"/>
      <c r="RXO892" s="40"/>
      <c r="RXP892" s="106"/>
      <c r="RXQ892" s="40"/>
      <c r="RXR892" s="106"/>
      <c r="RXS892" s="40"/>
      <c r="RXT892" s="106"/>
      <c r="RXU892" s="40"/>
      <c r="RXV892" s="106"/>
      <c r="RXW892" s="40"/>
      <c r="RXX892" s="106"/>
      <c r="RXY892" s="40"/>
      <c r="RXZ892" s="106"/>
      <c r="RYA892" s="40"/>
      <c r="RYB892" s="106"/>
      <c r="RYC892" s="40"/>
      <c r="RYD892" s="106"/>
      <c r="RYE892" s="40"/>
      <c r="RYF892" s="106"/>
      <c r="RYG892" s="40"/>
      <c r="RYH892" s="106"/>
      <c r="RYI892" s="40"/>
      <c r="RYJ892" s="106"/>
      <c r="RYK892" s="40"/>
      <c r="RYL892" s="106"/>
      <c r="RYM892" s="40"/>
      <c r="RYN892" s="106"/>
      <c r="RYO892" s="40"/>
      <c r="RYP892" s="106"/>
      <c r="RYQ892" s="40"/>
      <c r="RYR892" s="106"/>
      <c r="RYS892" s="40"/>
      <c r="RYT892" s="106"/>
      <c r="RYU892" s="40"/>
      <c r="RYV892" s="106"/>
      <c r="RYW892" s="40"/>
      <c r="RYX892" s="106"/>
      <c r="RYY892" s="40"/>
      <c r="RYZ892" s="106"/>
      <c r="RZA892" s="40"/>
      <c r="RZB892" s="106"/>
      <c r="RZC892" s="40"/>
      <c r="RZD892" s="106"/>
      <c r="RZE892" s="40"/>
      <c r="RZF892" s="106"/>
      <c r="RZG892" s="40"/>
      <c r="RZH892" s="106"/>
      <c r="RZI892" s="40"/>
      <c r="RZJ892" s="106"/>
      <c r="RZK892" s="40"/>
      <c r="RZL892" s="106"/>
      <c r="RZM892" s="40"/>
      <c r="RZN892" s="106"/>
      <c r="RZO892" s="40"/>
      <c r="RZP892" s="106"/>
      <c r="RZQ892" s="40"/>
      <c r="RZR892" s="106"/>
      <c r="RZS892" s="40"/>
      <c r="RZT892" s="106"/>
      <c r="RZU892" s="40"/>
      <c r="RZV892" s="106"/>
      <c r="RZW892" s="40"/>
      <c r="RZX892" s="106"/>
      <c r="RZY892" s="40"/>
      <c r="RZZ892" s="106"/>
      <c r="SAA892" s="40"/>
      <c r="SAB892" s="106"/>
      <c r="SAC892" s="40"/>
      <c r="SAD892" s="106"/>
      <c r="SAE892" s="40"/>
      <c r="SAF892" s="106"/>
      <c r="SAG892" s="40"/>
      <c r="SAH892" s="106"/>
      <c r="SAI892" s="40"/>
      <c r="SAJ892" s="106"/>
      <c r="SAK892" s="40"/>
      <c r="SAL892" s="106"/>
      <c r="SAM892" s="40"/>
      <c r="SAN892" s="106"/>
      <c r="SAO892" s="40"/>
      <c r="SAP892" s="106"/>
      <c r="SAQ892" s="40"/>
      <c r="SAR892" s="106"/>
      <c r="SAS892" s="40"/>
      <c r="SAT892" s="106"/>
      <c r="SAU892" s="40"/>
      <c r="SAV892" s="106"/>
      <c r="SAW892" s="40"/>
      <c r="SAX892" s="106"/>
      <c r="SAY892" s="40"/>
      <c r="SAZ892" s="106"/>
      <c r="SBA892" s="40"/>
      <c r="SBB892" s="106"/>
      <c r="SBC892" s="40"/>
      <c r="SBD892" s="106"/>
      <c r="SBE892" s="40"/>
      <c r="SBF892" s="106"/>
      <c r="SBG892" s="40"/>
      <c r="SBH892" s="106"/>
      <c r="SBI892" s="40"/>
      <c r="SBJ892" s="106"/>
      <c r="SBK892" s="40"/>
      <c r="SBL892" s="106"/>
      <c r="SBM892" s="40"/>
      <c r="SBN892" s="106"/>
      <c r="SBO892" s="40"/>
      <c r="SBP892" s="106"/>
      <c r="SBQ892" s="40"/>
      <c r="SBR892" s="106"/>
      <c r="SBS892" s="40"/>
      <c r="SBT892" s="106"/>
      <c r="SBU892" s="40"/>
      <c r="SBV892" s="106"/>
      <c r="SBW892" s="40"/>
      <c r="SBX892" s="106"/>
      <c r="SBY892" s="40"/>
      <c r="SBZ892" s="106"/>
      <c r="SCA892" s="40"/>
      <c r="SCB892" s="106"/>
      <c r="SCC892" s="40"/>
      <c r="SCD892" s="106"/>
      <c r="SCE892" s="40"/>
      <c r="SCF892" s="106"/>
      <c r="SCG892" s="40"/>
      <c r="SCH892" s="106"/>
      <c r="SCI892" s="40"/>
      <c r="SCJ892" s="106"/>
      <c r="SCK892" s="40"/>
      <c r="SCL892" s="106"/>
      <c r="SCM892" s="40"/>
      <c r="SCN892" s="106"/>
      <c r="SCO892" s="40"/>
      <c r="SCP892" s="106"/>
      <c r="SCQ892" s="40"/>
      <c r="SCR892" s="106"/>
      <c r="SCS892" s="40"/>
      <c r="SCT892" s="106"/>
      <c r="SCU892" s="40"/>
      <c r="SCV892" s="106"/>
      <c r="SCW892" s="40"/>
      <c r="SCX892" s="106"/>
      <c r="SCY892" s="40"/>
      <c r="SCZ892" s="106"/>
      <c r="SDA892" s="40"/>
      <c r="SDB892" s="106"/>
      <c r="SDC892" s="40"/>
      <c r="SDD892" s="106"/>
      <c r="SDE892" s="40"/>
      <c r="SDF892" s="106"/>
      <c r="SDG892" s="40"/>
      <c r="SDH892" s="106"/>
      <c r="SDI892" s="40"/>
      <c r="SDJ892" s="106"/>
      <c r="SDK892" s="40"/>
      <c r="SDL892" s="106"/>
      <c r="SDM892" s="40"/>
      <c r="SDN892" s="106"/>
      <c r="SDO892" s="40"/>
      <c r="SDP892" s="106"/>
      <c r="SDQ892" s="40"/>
      <c r="SDR892" s="106"/>
      <c r="SDS892" s="40"/>
      <c r="SDT892" s="106"/>
      <c r="SDU892" s="40"/>
      <c r="SDV892" s="106"/>
      <c r="SDW892" s="40"/>
      <c r="SDX892" s="106"/>
      <c r="SDY892" s="40"/>
      <c r="SDZ892" s="106"/>
      <c r="SEA892" s="40"/>
      <c r="SEB892" s="106"/>
      <c r="SEC892" s="40"/>
      <c r="SED892" s="106"/>
      <c r="SEE892" s="40"/>
      <c r="SEF892" s="106"/>
      <c r="SEG892" s="40"/>
      <c r="SEH892" s="106"/>
      <c r="SEI892" s="40"/>
      <c r="SEJ892" s="106"/>
      <c r="SEK892" s="40"/>
      <c r="SEL892" s="106"/>
      <c r="SEM892" s="40"/>
      <c r="SEN892" s="106"/>
      <c r="SEO892" s="40"/>
      <c r="SEP892" s="106"/>
      <c r="SEQ892" s="40"/>
      <c r="SER892" s="106"/>
      <c r="SES892" s="40"/>
      <c r="SET892" s="106"/>
      <c r="SEU892" s="40"/>
      <c r="SEV892" s="106"/>
      <c r="SEW892" s="40"/>
      <c r="SEX892" s="106"/>
      <c r="SEY892" s="40"/>
      <c r="SEZ892" s="106"/>
      <c r="SFA892" s="40"/>
      <c r="SFB892" s="106"/>
      <c r="SFC892" s="40"/>
      <c r="SFD892" s="106"/>
      <c r="SFE892" s="40"/>
      <c r="SFF892" s="106"/>
      <c r="SFG892" s="40"/>
      <c r="SFH892" s="106"/>
      <c r="SFI892" s="40"/>
      <c r="SFJ892" s="106"/>
      <c r="SFK892" s="40"/>
      <c r="SFL892" s="106"/>
      <c r="SFM892" s="40"/>
      <c r="SFN892" s="106"/>
      <c r="SFO892" s="40"/>
      <c r="SFP892" s="106"/>
      <c r="SFQ892" s="40"/>
      <c r="SFR892" s="106"/>
      <c r="SFS892" s="40"/>
      <c r="SFT892" s="106"/>
      <c r="SFU892" s="40"/>
      <c r="SFV892" s="106"/>
      <c r="SFW892" s="40"/>
      <c r="SFX892" s="106"/>
      <c r="SFY892" s="40"/>
      <c r="SFZ892" s="106"/>
      <c r="SGA892" s="40"/>
      <c r="SGB892" s="106"/>
      <c r="SGC892" s="40"/>
      <c r="SGD892" s="106"/>
      <c r="SGE892" s="40"/>
      <c r="SGF892" s="106"/>
      <c r="SGG892" s="40"/>
      <c r="SGH892" s="106"/>
      <c r="SGI892" s="40"/>
      <c r="SGJ892" s="106"/>
      <c r="SGK892" s="40"/>
      <c r="SGL892" s="106"/>
      <c r="SGM892" s="40"/>
      <c r="SGN892" s="106"/>
      <c r="SGO892" s="40"/>
      <c r="SGP892" s="106"/>
      <c r="SGQ892" s="40"/>
      <c r="SGR892" s="106"/>
      <c r="SGS892" s="40"/>
      <c r="SGT892" s="106"/>
      <c r="SGU892" s="40"/>
      <c r="SGV892" s="106"/>
      <c r="SGW892" s="40"/>
      <c r="SGX892" s="106"/>
      <c r="SGY892" s="40"/>
      <c r="SGZ892" s="106"/>
      <c r="SHA892" s="40"/>
      <c r="SHB892" s="106"/>
      <c r="SHC892" s="40"/>
      <c r="SHD892" s="106"/>
      <c r="SHE892" s="40"/>
      <c r="SHF892" s="106"/>
      <c r="SHG892" s="40"/>
      <c r="SHH892" s="106"/>
      <c r="SHI892" s="40"/>
      <c r="SHJ892" s="106"/>
      <c r="SHK892" s="40"/>
      <c r="SHL892" s="106"/>
      <c r="SHM892" s="40"/>
      <c r="SHN892" s="106"/>
      <c r="SHO892" s="40"/>
      <c r="SHP892" s="106"/>
      <c r="SHQ892" s="40"/>
      <c r="SHR892" s="106"/>
      <c r="SHS892" s="40"/>
      <c r="SHT892" s="106"/>
      <c r="SHU892" s="40"/>
      <c r="SHV892" s="106"/>
      <c r="SHW892" s="40"/>
      <c r="SHX892" s="106"/>
      <c r="SHY892" s="40"/>
      <c r="SHZ892" s="106"/>
      <c r="SIA892" s="40"/>
      <c r="SIB892" s="106"/>
      <c r="SIC892" s="40"/>
      <c r="SID892" s="106"/>
      <c r="SIE892" s="40"/>
      <c r="SIF892" s="106"/>
      <c r="SIG892" s="40"/>
      <c r="SIH892" s="106"/>
      <c r="SII892" s="40"/>
      <c r="SIJ892" s="106"/>
      <c r="SIK892" s="40"/>
      <c r="SIL892" s="106"/>
      <c r="SIM892" s="40"/>
      <c r="SIN892" s="106"/>
      <c r="SIO892" s="40"/>
      <c r="SIP892" s="106"/>
      <c r="SIQ892" s="40"/>
      <c r="SIR892" s="106"/>
      <c r="SIS892" s="40"/>
      <c r="SIT892" s="106"/>
      <c r="SIU892" s="40"/>
      <c r="SIV892" s="106"/>
      <c r="SIW892" s="40"/>
      <c r="SIX892" s="106"/>
      <c r="SIY892" s="40"/>
      <c r="SIZ892" s="106"/>
      <c r="SJA892" s="40"/>
      <c r="SJB892" s="106"/>
      <c r="SJC892" s="40"/>
      <c r="SJD892" s="106"/>
      <c r="SJE892" s="40"/>
      <c r="SJF892" s="106"/>
      <c r="SJG892" s="40"/>
      <c r="SJH892" s="106"/>
      <c r="SJI892" s="40"/>
      <c r="SJJ892" s="106"/>
      <c r="SJK892" s="40"/>
      <c r="SJL892" s="106"/>
      <c r="SJM892" s="40"/>
      <c r="SJN892" s="106"/>
      <c r="SJO892" s="40"/>
      <c r="SJP892" s="106"/>
      <c r="SJQ892" s="40"/>
      <c r="SJR892" s="106"/>
      <c r="SJS892" s="40"/>
      <c r="SJT892" s="106"/>
      <c r="SJU892" s="40"/>
      <c r="SJV892" s="106"/>
      <c r="SJW892" s="40"/>
      <c r="SJX892" s="106"/>
      <c r="SJY892" s="40"/>
      <c r="SJZ892" s="106"/>
      <c r="SKA892" s="40"/>
      <c r="SKB892" s="106"/>
      <c r="SKC892" s="40"/>
      <c r="SKD892" s="106"/>
      <c r="SKE892" s="40"/>
      <c r="SKF892" s="106"/>
      <c r="SKG892" s="40"/>
      <c r="SKH892" s="106"/>
      <c r="SKI892" s="40"/>
      <c r="SKJ892" s="106"/>
      <c r="SKK892" s="40"/>
      <c r="SKL892" s="106"/>
      <c r="SKM892" s="40"/>
      <c r="SKN892" s="106"/>
      <c r="SKO892" s="40"/>
      <c r="SKP892" s="106"/>
      <c r="SKQ892" s="40"/>
      <c r="SKR892" s="106"/>
      <c r="SKS892" s="40"/>
      <c r="SKT892" s="106"/>
      <c r="SKU892" s="40"/>
      <c r="SKV892" s="106"/>
      <c r="SKW892" s="40"/>
      <c r="SKX892" s="106"/>
      <c r="SKY892" s="40"/>
      <c r="SKZ892" s="106"/>
      <c r="SLA892" s="40"/>
      <c r="SLB892" s="106"/>
      <c r="SLC892" s="40"/>
      <c r="SLD892" s="106"/>
      <c r="SLE892" s="40"/>
      <c r="SLF892" s="106"/>
      <c r="SLG892" s="40"/>
      <c r="SLH892" s="106"/>
      <c r="SLI892" s="40"/>
      <c r="SLJ892" s="106"/>
      <c r="SLK892" s="40"/>
      <c r="SLL892" s="106"/>
      <c r="SLM892" s="40"/>
      <c r="SLN892" s="106"/>
      <c r="SLO892" s="40"/>
      <c r="SLP892" s="106"/>
      <c r="SLQ892" s="40"/>
      <c r="SLR892" s="106"/>
      <c r="SLS892" s="40"/>
      <c r="SLT892" s="106"/>
      <c r="SLU892" s="40"/>
      <c r="SLV892" s="106"/>
      <c r="SLW892" s="40"/>
      <c r="SLX892" s="106"/>
      <c r="SLY892" s="40"/>
      <c r="SLZ892" s="106"/>
      <c r="SMA892" s="40"/>
      <c r="SMB892" s="106"/>
      <c r="SMC892" s="40"/>
      <c r="SMD892" s="106"/>
      <c r="SME892" s="40"/>
      <c r="SMF892" s="106"/>
      <c r="SMG892" s="40"/>
      <c r="SMH892" s="106"/>
      <c r="SMI892" s="40"/>
      <c r="SMJ892" s="106"/>
      <c r="SMK892" s="40"/>
      <c r="SML892" s="106"/>
      <c r="SMM892" s="40"/>
      <c r="SMN892" s="106"/>
      <c r="SMO892" s="40"/>
      <c r="SMP892" s="106"/>
      <c r="SMQ892" s="40"/>
      <c r="SMR892" s="106"/>
      <c r="SMS892" s="40"/>
      <c r="SMT892" s="106"/>
      <c r="SMU892" s="40"/>
      <c r="SMV892" s="106"/>
      <c r="SMW892" s="40"/>
      <c r="SMX892" s="106"/>
      <c r="SMY892" s="40"/>
      <c r="SMZ892" s="106"/>
      <c r="SNA892" s="40"/>
      <c r="SNB892" s="106"/>
      <c r="SNC892" s="40"/>
      <c r="SND892" s="106"/>
      <c r="SNE892" s="40"/>
      <c r="SNF892" s="106"/>
      <c r="SNG892" s="40"/>
      <c r="SNH892" s="106"/>
      <c r="SNI892" s="40"/>
      <c r="SNJ892" s="106"/>
      <c r="SNK892" s="40"/>
      <c r="SNL892" s="106"/>
      <c r="SNM892" s="40"/>
      <c r="SNN892" s="106"/>
      <c r="SNO892" s="40"/>
      <c r="SNP892" s="106"/>
      <c r="SNQ892" s="40"/>
      <c r="SNR892" s="106"/>
      <c r="SNS892" s="40"/>
      <c r="SNT892" s="106"/>
      <c r="SNU892" s="40"/>
      <c r="SNV892" s="106"/>
      <c r="SNW892" s="40"/>
      <c r="SNX892" s="106"/>
      <c r="SNY892" s="40"/>
      <c r="SNZ892" s="106"/>
      <c r="SOA892" s="40"/>
      <c r="SOB892" s="106"/>
      <c r="SOC892" s="40"/>
      <c r="SOD892" s="106"/>
      <c r="SOE892" s="40"/>
      <c r="SOF892" s="106"/>
      <c r="SOG892" s="40"/>
      <c r="SOH892" s="106"/>
      <c r="SOI892" s="40"/>
      <c r="SOJ892" s="106"/>
      <c r="SOK892" s="40"/>
      <c r="SOL892" s="106"/>
      <c r="SOM892" s="40"/>
      <c r="SON892" s="106"/>
      <c r="SOO892" s="40"/>
      <c r="SOP892" s="106"/>
      <c r="SOQ892" s="40"/>
      <c r="SOR892" s="106"/>
      <c r="SOS892" s="40"/>
      <c r="SOT892" s="106"/>
      <c r="SOU892" s="40"/>
      <c r="SOV892" s="106"/>
      <c r="SOW892" s="40"/>
      <c r="SOX892" s="106"/>
      <c r="SOY892" s="40"/>
      <c r="SOZ892" s="106"/>
      <c r="SPA892" s="40"/>
      <c r="SPB892" s="106"/>
      <c r="SPC892" s="40"/>
      <c r="SPD892" s="106"/>
      <c r="SPE892" s="40"/>
      <c r="SPF892" s="106"/>
      <c r="SPG892" s="40"/>
      <c r="SPH892" s="106"/>
      <c r="SPI892" s="40"/>
      <c r="SPJ892" s="106"/>
      <c r="SPK892" s="40"/>
      <c r="SPL892" s="106"/>
      <c r="SPM892" s="40"/>
      <c r="SPN892" s="106"/>
      <c r="SPO892" s="40"/>
      <c r="SPP892" s="106"/>
      <c r="SPQ892" s="40"/>
      <c r="SPR892" s="106"/>
      <c r="SPS892" s="40"/>
      <c r="SPT892" s="106"/>
      <c r="SPU892" s="40"/>
      <c r="SPV892" s="106"/>
      <c r="SPW892" s="40"/>
      <c r="SPX892" s="106"/>
      <c r="SPY892" s="40"/>
      <c r="SPZ892" s="106"/>
      <c r="SQA892" s="40"/>
      <c r="SQB892" s="106"/>
      <c r="SQC892" s="40"/>
      <c r="SQD892" s="106"/>
      <c r="SQE892" s="40"/>
      <c r="SQF892" s="106"/>
      <c r="SQG892" s="40"/>
      <c r="SQH892" s="106"/>
      <c r="SQI892" s="40"/>
      <c r="SQJ892" s="106"/>
      <c r="SQK892" s="40"/>
      <c r="SQL892" s="106"/>
      <c r="SQM892" s="40"/>
      <c r="SQN892" s="106"/>
      <c r="SQO892" s="40"/>
      <c r="SQP892" s="106"/>
      <c r="SQQ892" s="40"/>
      <c r="SQR892" s="106"/>
      <c r="SQS892" s="40"/>
      <c r="SQT892" s="106"/>
      <c r="SQU892" s="40"/>
      <c r="SQV892" s="106"/>
      <c r="SQW892" s="40"/>
      <c r="SQX892" s="106"/>
      <c r="SQY892" s="40"/>
      <c r="SQZ892" s="106"/>
      <c r="SRA892" s="40"/>
      <c r="SRB892" s="106"/>
      <c r="SRC892" s="40"/>
      <c r="SRD892" s="106"/>
      <c r="SRE892" s="40"/>
      <c r="SRF892" s="106"/>
      <c r="SRG892" s="40"/>
      <c r="SRH892" s="106"/>
      <c r="SRI892" s="40"/>
      <c r="SRJ892" s="106"/>
      <c r="SRK892" s="40"/>
      <c r="SRL892" s="106"/>
      <c r="SRM892" s="40"/>
      <c r="SRN892" s="106"/>
      <c r="SRO892" s="40"/>
      <c r="SRP892" s="106"/>
      <c r="SRQ892" s="40"/>
      <c r="SRR892" s="106"/>
      <c r="SRS892" s="40"/>
      <c r="SRT892" s="106"/>
      <c r="SRU892" s="40"/>
      <c r="SRV892" s="106"/>
      <c r="SRW892" s="40"/>
      <c r="SRX892" s="106"/>
      <c r="SRY892" s="40"/>
      <c r="SRZ892" s="106"/>
      <c r="SSA892" s="40"/>
      <c r="SSB892" s="106"/>
      <c r="SSC892" s="40"/>
      <c r="SSD892" s="106"/>
      <c r="SSE892" s="40"/>
      <c r="SSF892" s="106"/>
      <c r="SSG892" s="40"/>
      <c r="SSH892" s="106"/>
      <c r="SSI892" s="40"/>
      <c r="SSJ892" s="106"/>
      <c r="SSK892" s="40"/>
      <c r="SSL892" s="106"/>
      <c r="SSM892" s="40"/>
      <c r="SSN892" s="106"/>
      <c r="SSO892" s="40"/>
      <c r="SSP892" s="106"/>
      <c r="SSQ892" s="40"/>
      <c r="SSR892" s="106"/>
      <c r="SSS892" s="40"/>
      <c r="SST892" s="106"/>
      <c r="SSU892" s="40"/>
      <c r="SSV892" s="106"/>
      <c r="SSW892" s="40"/>
      <c r="SSX892" s="106"/>
      <c r="SSY892" s="40"/>
      <c r="SSZ892" s="106"/>
      <c r="STA892" s="40"/>
      <c r="STB892" s="106"/>
      <c r="STC892" s="40"/>
      <c r="STD892" s="106"/>
      <c r="STE892" s="40"/>
      <c r="STF892" s="106"/>
      <c r="STG892" s="40"/>
      <c r="STH892" s="106"/>
      <c r="STI892" s="40"/>
      <c r="STJ892" s="106"/>
      <c r="STK892" s="40"/>
      <c r="STL892" s="106"/>
      <c r="STM892" s="40"/>
      <c r="STN892" s="106"/>
      <c r="STO892" s="40"/>
      <c r="STP892" s="106"/>
      <c r="STQ892" s="40"/>
      <c r="STR892" s="106"/>
      <c r="STS892" s="40"/>
      <c r="STT892" s="106"/>
      <c r="STU892" s="40"/>
      <c r="STV892" s="106"/>
      <c r="STW892" s="40"/>
      <c r="STX892" s="106"/>
      <c r="STY892" s="40"/>
      <c r="STZ892" s="106"/>
      <c r="SUA892" s="40"/>
      <c r="SUB892" s="106"/>
      <c r="SUC892" s="40"/>
      <c r="SUD892" s="106"/>
      <c r="SUE892" s="40"/>
      <c r="SUF892" s="106"/>
      <c r="SUG892" s="40"/>
      <c r="SUH892" s="106"/>
      <c r="SUI892" s="40"/>
      <c r="SUJ892" s="106"/>
      <c r="SUK892" s="40"/>
      <c r="SUL892" s="106"/>
      <c r="SUM892" s="40"/>
      <c r="SUN892" s="106"/>
      <c r="SUO892" s="40"/>
      <c r="SUP892" s="106"/>
      <c r="SUQ892" s="40"/>
      <c r="SUR892" s="106"/>
      <c r="SUS892" s="40"/>
      <c r="SUT892" s="106"/>
      <c r="SUU892" s="40"/>
      <c r="SUV892" s="106"/>
      <c r="SUW892" s="40"/>
      <c r="SUX892" s="106"/>
      <c r="SUY892" s="40"/>
      <c r="SUZ892" s="106"/>
      <c r="SVA892" s="40"/>
      <c r="SVB892" s="106"/>
      <c r="SVC892" s="40"/>
      <c r="SVD892" s="106"/>
      <c r="SVE892" s="40"/>
      <c r="SVF892" s="106"/>
      <c r="SVG892" s="40"/>
      <c r="SVH892" s="106"/>
      <c r="SVI892" s="40"/>
      <c r="SVJ892" s="106"/>
      <c r="SVK892" s="40"/>
      <c r="SVL892" s="106"/>
      <c r="SVM892" s="40"/>
      <c r="SVN892" s="106"/>
      <c r="SVO892" s="40"/>
      <c r="SVP892" s="106"/>
      <c r="SVQ892" s="40"/>
      <c r="SVR892" s="106"/>
      <c r="SVS892" s="40"/>
      <c r="SVT892" s="106"/>
      <c r="SVU892" s="40"/>
      <c r="SVV892" s="106"/>
      <c r="SVW892" s="40"/>
      <c r="SVX892" s="106"/>
      <c r="SVY892" s="40"/>
      <c r="SVZ892" s="106"/>
      <c r="SWA892" s="40"/>
      <c r="SWB892" s="106"/>
      <c r="SWC892" s="40"/>
      <c r="SWD892" s="106"/>
      <c r="SWE892" s="40"/>
      <c r="SWF892" s="106"/>
      <c r="SWG892" s="40"/>
      <c r="SWH892" s="106"/>
      <c r="SWI892" s="40"/>
      <c r="SWJ892" s="106"/>
      <c r="SWK892" s="40"/>
      <c r="SWL892" s="106"/>
      <c r="SWM892" s="40"/>
      <c r="SWN892" s="106"/>
      <c r="SWO892" s="40"/>
      <c r="SWP892" s="106"/>
      <c r="SWQ892" s="40"/>
      <c r="SWR892" s="106"/>
      <c r="SWS892" s="40"/>
      <c r="SWT892" s="106"/>
      <c r="SWU892" s="40"/>
      <c r="SWV892" s="106"/>
      <c r="SWW892" s="40"/>
      <c r="SWX892" s="106"/>
      <c r="SWY892" s="40"/>
      <c r="SWZ892" s="106"/>
      <c r="SXA892" s="40"/>
      <c r="SXB892" s="106"/>
      <c r="SXC892" s="40"/>
      <c r="SXD892" s="106"/>
      <c r="SXE892" s="40"/>
      <c r="SXF892" s="106"/>
      <c r="SXG892" s="40"/>
      <c r="SXH892" s="106"/>
      <c r="SXI892" s="40"/>
      <c r="SXJ892" s="106"/>
      <c r="SXK892" s="40"/>
      <c r="SXL892" s="106"/>
      <c r="SXM892" s="40"/>
      <c r="SXN892" s="106"/>
      <c r="SXO892" s="40"/>
      <c r="SXP892" s="106"/>
      <c r="SXQ892" s="40"/>
      <c r="SXR892" s="106"/>
      <c r="SXS892" s="40"/>
      <c r="SXT892" s="106"/>
      <c r="SXU892" s="40"/>
      <c r="SXV892" s="106"/>
      <c r="SXW892" s="40"/>
      <c r="SXX892" s="106"/>
      <c r="SXY892" s="40"/>
      <c r="SXZ892" s="106"/>
      <c r="SYA892" s="40"/>
      <c r="SYB892" s="106"/>
      <c r="SYC892" s="40"/>
      <c r="SYD892" s="106"/>
      <c r="SYE892" s="40"/>
      <c r="SYF892" s="106"/>
      <c r="SYG892" s="40"/>
      <c r="SYH892" s="106"/>
      <c r="SYI892" s="40"/>
      <c r="SYJ892" s="106"/>
      <c r="SYK892" s="40"/>
      <c r="SYL892" s="106"/>
      <c r="SYM892" s="40"/>
      <c r="SYN892" s="106"/>
      <c r="SYO892" s="40"/>
      <c r="SYP892" s="106"/>
      <c r="SYQ892" s="40"/>
      <c r="SYR892" s="106"/>
      <c r="SYS892" s="40"/>
      <c r="SYT892" s="106"/>
      <c r="SYU892" s="40"/>
      <c r="SYV892" s="106"/>
      <c r="SYW892" s="40"/>
      <c r="SYX892" s="106"/>
      <c r="SYY892" s="40"/>
      <c r="SYZ892" s="106"/>
      <c r="SZA892" s="40"/>
      <c r="SZB892" s="106"/>
      <c r="SZC892" s="40"/>
      <c r="SZD892" s="106"/>
      <c r="SZE892" s="40"/>
      <c r="SZF892" s="106"/>
      <c r="SZG892" s="40"/>
      <c r="SZH892" s="106"/>
      <c r="SZI892" s="40"/>
      <c r="SZJ892" s="106"/>
      <c r="SZK892" s="40"/>
      <c r="SZL892" s="106"/>
      <c r="SZM892" s="40"/>
      <c r="SZN892" s="106"/>
      <c r="SZO892" s="40"/>
      <c r="SZP892" s="106"/>
      <c r="SZQ892" s="40"/>
      <c r="SZR892" s="106"/>
      <c r="SZS892" s="40"/>
      <c r="SZT892" s="106"/>
      <c r="SZU892" s="40"/>
      <c r="SZV892" s="106"/>
      <c r="SZW892" s="40"/>
      <c r="SZX892" s="106"/>
      <c r="SZY892" s="40"/>
      <c r="SZZ892" s="106"/>
      <c r="TAA892" s="40"/>
      <c r="TAB892" s="106"/>
      <c r="TAC892" s="40"/>
      <c r="TAD892" s="106"/>
      <c r="TAE892" s="40"/>
      <c r="TAF892" s="106"/>
      <c r="TAG892" s="40"/>
      <c r="TAH892" s="106"/>
      <c r="TAI892" s="40"/>
      <c r="TAJ892" s="106"/>
      <c r="TAK892" s="40"/>
      <c r="TAL892" s="106"/>
      <c r="TAM892" s="40"/>
      <c r="TAN892" s="106"/>
      <c r="TAO892" s="40"/>
      <c r="TAP892" s="106"/>
      <c r="TAQ892" s="40"/>
      <c r="TAR892" s="106"/>
      <c r="TAS892" s="40"/>
      <c r="TAT892" s="106"/>
      <c r="TAU892" s="40"/>
      <c r="TAV892" s="106"/>
      <c r="TAW892" s="40"/>
      <c r="TAX892" s="106"/>
      <c r="TAY892" s="40"/>
      <c r="TAZ892" s="106"/>
      <c r="TBA892" s="40"/>
      <c r="TBB892" s="106"/>
      <c r="TBC892" s="40"/>
      <c r="TBD892" s="106"/>
      <c r="TBE892" s="40"/>
      <c r="TBF892" s="106"/>
      <c r="TBG892" s="40"/>
      <c r="TBH892" s="106"/>
      <c r="TBI892" s="40"/>
      <c r="TBJ892" s="106"/>
      <c r="TBK892" s="40"/>
      <c r="TBL892" s="106"/>
      <c r="TBM892" s="40"/>
      <c r="TBN892" s="106"/>
      <c r="TBO892" s="40"/>
      <c r="TBP892" s="106"/>
      <c r="TBQ892" s="40"/>
      <c r="TBR892" s="106"/>
      <c r="TBS892" s="40"/>
      <c r="TBT892" s="106"/>
      <c r="TBU892" s="40"/>
      <c r="TBV892" s="106"/>
      <c r="TBW892" s="40"/>
      <c r="TBX892" s="106"/>
      <c r="TBY892" s="40"/>
      <c r="TBZ892" s="106"/>
      <c r="TCA892" s="40"/>
      <c r="TCB892" s="106"/>
      <c r="TCC892" s="40"/>
      <c r="TCD892" s="106"/>
      <c r="TCE892" s="40"/>
      <c r="TCF892" s="106"/>
      <c r="TCG892" s="40"/>
      <c r="TCH892" s="106"/>
      <c r="TCI892" s="40"/>
      <c r="TCJ892" s="106"/>
      <c r="TCK892" s="40"/>
      <c r="TCL892" s="106"/>
      <c r="TCM892" s="40"/>
      <c r="TCN892" s="106"/>
      <c r="TCO892" s="40"/>
      <c r="TCP892" s="106"/>
      <c r="TCQ892" s="40"/>
      <c r="TCR892" s="106"/>
      <c r="TCS892" s="40"/>
      <c r="TCT892" s="106"/>
      <c r="TCU892" s="40"/>
      <c r="TCV892" s="106"/>
      <c r="TCW892" s="40"/>
      <c r="TCX892" s="106"/>
      <c r="TCY892" s="40"/>
      <c r="TCZ892" s="106"/>
      <c r="TDA892" s="40"/>
      <c r="TDB892" s="106"/>
      <c r="TDC892" s="40"/>
      <c r="TDD892" s="106"/>
      <c r="TDE892" s="40"/>
      <c r="TDF892" s="106"/>
      <c r="TDG892" s="40"/>
      <c r="TDH892" s="106"/>
      <c r="TDI892" s="40"/>
      <c r="TDJ892" s="106"/>
      <c r="TDK892" s="40"/>
      <c r="TDL892" s="106"/>
      <c r="TDM892" s="40"/>
      <c r="TDN892" s="106"/>
      <c r="TDO892" s="40"/>
      <c r="TDP892" s="106"/>
      <c r="TDQ892" s="40"/>
      <c r="TDR892" s="106"/>
      <c r="TDS892" s="40"/>
      <c r="TDT892" s="106"/>
      <c r="TDU892" s="40"/>
      <c r="TDV892" s="106"/>
      <c r="TDW892" s="40"/>
      <c r="TDX892" s="106"/>
      <c r="TDY892" s="40"/>
      <c r="TDZ892" s="106"/>
      <c r="TEA892" s="40"/>
      <c r="TEB892" s="106"/>
      <c r="TEC892" s="40"/>
      <c r="TED892" s="106"/>
      <c r="TEE892" s="40"/>
      <c r="TEF892" s="106"/>
      <c r="TEG892" s="40"/>
      <c r="TEH892" s="106"/>
      <c r="TEI892" s="40"/>
      <c r="TEJ892" s="106"/>
      <c r="TEK892" s="40"/>
      <c r="TEL892" s="106"/>
      <c r="TEM892" s="40"/>
      <c r="TEN892" s="106"/>
      <c r="TEO892" s="40"/>
      <c r="TEP892" s="106"/>
      <c r="TEQ892" s="40"/>
      <c r="TER892" s="106"/>
      <c r="TES892" s="40"/>
      <c r="TET892" s="106"/>
      <c r="TEU892" s="40"/>
      <c r="TEV892" s="106"/>
      <c r="TEW892" s="40"/>
      <c r="TEX892" s="106"/>
      <c r="TEY892" s="40"/>
      <c r="TEZ892" s="106"/>
      <c r="TFA892" s="40"/>
      <c r="TFB892" s="106"/>
      <c r="TFC892" s="40"/>
      <c r="TFD892" s="106"/>
      <c r="TFE892" s="40"/>
      <c r="TFF892" s="106"/>
      <c r="TFG892" s="40"/>
      <c r="TFH892" s="106"/>
      <c r="TFI892" s="40"/>
      <c r="TFJ892" s="106"/>
      <c r="TFK892" s="40"/>
      <c r="TFL892" s="106"/>
      <c r="TFM892" s="40"/>
      <c r="TFN892" s="106"/>
      <c r="TFO892" s="40"/>
      <c r="TFP892" s="106"/>
      <c r="TFQ892" s="40"/>
      <c r="TFR892" s="106"/>
      <c r="TFS892" s="40"/>
      <c r="TFT892" s="106"/>
      <c r="TFU892" s="40"/>
      <c r="TFV892" s="106"/>
      <c r="TFW892" s="40"/>
      <c r="TFX892" s="106"/>
      <c r="TFY892" s="40"/>
      <c r="TFZ892" s="106"/>
      <c r="TGA892" s="40"/>
      <c r="TGB892" s="106"/>
      <c r="TGC892" s="40"/>
      <c r="TGD892" s="106"/>
      <c r="TGE892" s="40"/>
      <c r="TGF892" s="106"/>
      <c r="TGG892" s="40"/>
      <c r="TGH892" s="106"/>
      <c r="TGI892" s="40"/>
      <c r="TGJ892" s="106"/>
      <c r="TGK892" s="40"/>
      <c r="TGL892" s="106"/>
      <c r="TGM892" s="40"/>
      <c r="TGN892" s="106"/>
      <c r="TGO892" s="40"/>
      <c r="TGP892" s="106"/>
      <c r="TGQ892" s="40"/>
      <c r="TGR892" s="106"/>
      <c r="TGS892" s="40"/>
      <c r="TGT892" s="106"/>
      <c r="TGU892" s="40"/>
      <c r="TGV892" s="106"/>
      <c r="TGW892" s="40"/>
      <c r="TGX892" s="106"/>
      <c r="TGY892" s="40"/>
      <c r="TGZ892" s="106"/>
      <c r="THA892" s="40"/>
      <c r="THB892" s="106"/>
      <c r="THC892" s="40"/>
      <c r="THD892" s="106"/>
      <c r="THE892" s="40"/>
      <c r="THF892" s="106"/>
      <c r="THG892" s="40"/>
      <c r="THH892" s="106"/>
      <c r="THI892" s="40"/>
      <c r="THJ892" s="106"/>
      <c r="THK892" s="40"/>
      <c r="THL892" s="106"/>
      <c r="THM892" s="40"/>
      <c r="THN892" s="106"/>
      <c r="THO892" s="40"/>
      <c r="THP892" s="106"/>
      <c r="THQ892" s="40"/>
      <c r="THR892" s="106"/>
      <c r="THS892" s="40"/>
      <c r="THT892" s="106"/>
      <c r="THU892" s="40"/>
      <c r="THV892" s="106"/>
      <c r="THW892" s="40"/>
      <c r="THX892" s="106"/>
      <c r="THY892" s="40"/>
      <c r="THZ892" s="106"/>
      <c r="TIA892" s="40"/>
      <c r="TIB892" s="106"/>
      <c r="TIC892" s="40"/>
      <c r="TID892" s="106"/>
      <c r="TIE892" s="40"/>
      <c r="TIF892" s="106"/>
      <c r="TIG892" s="40"/>
      <c r="TIH892" s="106"/>
      <c r="TII892" s="40"/>
      <c r="TIJ892" s="106"/>
      <c r="TIK892" s="40"/>
      <c r="TIL892" s="106"/>
      <c r="TIM892" s="40"/>
      <c r="TIN892" s="106"/>
      <c r="TIO892" s="40"/>
      <c r="TIP892" s="106"/>
      <c r="TIQ892" s="40"/>
      <c r="TIR892" s="106"/>
      <c r="TIS892" s="40"/>
      <c r="TIT892" s="106"/>
      <c r="TIU892" s="40"/>
      <c r="TIV892" s="106"/>
      <c r="TIW892" s="40"/>
      <c r="TIX892" s="106"/>
      <c r="TIY892" s="40"/>
      <c r="TIZ892" s="106"/>
      <c r="TJA892" s="40"/>
      <c r="TJB892" s="106"/>
      <c r="TJC892" s="40"/>
      <c r="TJD892" s="106"/>
      <c r="TJE892" s="40"/>
      <c r="TJF892" s="106"/>
      <c r="TJG892" s="40"/>
      <c r="TJH892" s="106"/>
      <c r="TJI892" s="40"/>
      <c r="TJJ892" s="106"/>
      <c r="TJK892" s="40"/>
      <c r="TJL892" s="106"/>
      <c r="TJM892" s="40"/>
      <c r="TJN892" s="106"/>
      <c r="TJO892" s="40"/>
      <c r="TJP892" s="106"/>
      <c r="TJQ892" s="40"/>
      <c r="TJR892" s="106"/>
      <c r="TJS892" s="40"/>
      <c r="TJT892" s="106"/>
      <c r="TJU892" s="40"/>
      <c r="TJV892" s="106"/>
      <c r="TJW892" s="40"/>
      <c r="TJX892" s="106"/>
      <c r="TJY892" s="40"/>
      <c r="TJZ892" s="106"/>
      <c r="TKA892" s="40"/>
      <c r="TKB892" s="106"/>
      <c r="TKC892" s="40"/>
      <c r="TKD892" s="106"/>
      <c r="TKE892" s="40"/>
      <c r="TKF892" s="106"/>
      <c r="TKG892" s="40"/>
      <c r="TKH892" s="106"/>
      <c r="TKI892" s="40"/>
      <c r="TKJ892" s="106"/>
      <c r="TKK892" s="40"/>
      <c r="TKL892" s="106"/>
      <c r="TKM892" s="40"/>
      <c r="TKN892" s="106"/>
      <c r="TKO892" s="40"/>
      <c r="TKP892" s="106"/>
      <c r="TKQ892" s="40"/>
      <c r="TKR892" s="106"/>
      <c r="TKS892" s="40"/>
      <c r="TKT892" s="106"/>
      <c r="TKU892" s="40"/>
      <c r="TKV892" s="106"/>
      <c r="TKW892" s="40"/>
      <c r="TKX892" s="106"/>
      <c r="TKY892" s="40"/>
      <c r="TKZ892" s="106"/>
      <c r="TLA892" s="40"/>
      <c r="TLB892" s="106"/>
      <c r="TLC892" s="40"/>
      <c r="TLD892" s="106"/>
      <c r="TLE892" s="40"/>
      <c r="TLF892" s="106"/>
      <c r="TLG892" s="40"/>
      <c r="TLH892" s="106"/>
      <c r="TLI892" s="40"/>
      <c r="TLJ892" s="106"/>
      <c r="TLK892" s="40"/>
      <c r="TLL892" s="106"/>
      <c r="TLM892" s="40"/>
      <c r="TLN892" s="106"/>
      <c r="TLO892" s="40"/>
      <c r="TLP892" s="106"/>
      <c r="TLQ892" s="40"/>
      <c r="TLR892" s="106"/>
      <c r="TLS892" s="40"/>
      <c r="TLT892" s="106"/>
      <c r="TLU892" s="40"/>
      <c r="TLV892" s="106"/>
      <c r="TLW892" s="40"/>
      <c r="TLX892" s="106"/>
      <c r="TLY892" s="40"/>
      <c r="TLZ892" s="106"/>
      <c r="TMA892" s="40"/>
      <c r="TMB892" s="106"/>
      <c r="TMC892" s="40"/>
      <c r="TMD892" s="106"/>
      <c r="TME892" s="40"/>
      <c r="TMF892" s="106"/>
      <c r="TMG892" s="40"/>
      <c r="TMH892" s="106"/>
      <c r="TMI892" s="40"/>
      <c r="TMJ892" s="106"/>
      <c r="TMK892" s="40"/>
      <c r="TML892" s="106"/>
      <c r="TMM892" s="40"/>
      <c r="TMN892" s="106"/>
      <c r="TMO892" s="40"/>
      <c r="TMP892" s="106"/>
      <c r="TMQ892" s="40"/>
      <c r="TMR892" s="106"/>
      <c r="TMS892" s="40"/>
      <c r="TMT892" s="106"/>
      <c r="TMU892" s="40"/>
      <c r="TMV892" s="106"/>
      <c r="TMW892" s="40"/>
      <c r="TMX892" s="106"/>
      <c r="TMY892" s="40"/>
      <c r="TMZ892" s="106"/>
      <c r="TNA892" s="40"/>
      <c r="TNB892" s="106"/>
      <c r="TNC892" s="40"/>
      <c r="TND892" s="106"/>
      <c r="TNE892" s="40"/>
      <c r="TNF892" s="106"/>
      <c r="TNG892" s="40"/>
      <c r="TNH892" s="106"/>
      <c r="TNI892" s="40"/>
      <c r="TNJ892" s="106"/>
      <c r="TNK892" s="40"/>
      <c r="TNL892" s="106"/>
      <c r="TNM892" s="40"/>
      <c r="TNN892" s="106"/>
      <c r="TNO892" s="40"/>
      <c r="TNP892" s="106"/>
      <c r="TNQ892" s="40"/>
      <c r="TNR892" s="106"/>
      <c r="TNS892" s="40"/>
      <c r="TNT892" s="106"/>
      <c r="TNU892" s="40"/>
      <c r="TNV892" s="106"/>
      <c r="TNW892" s="40"/>
      <c r="TNX892" s="106"/>
      <c r="TNY892" s="40"/>
      <c r="TNZ892" s="106"/>
      <c r="TOA892" s="40"/>
      <c r="TOB892" s="106"/>
      <c r="TOC892" s="40"/>
      <c r="TOD892" s="106"/>
      <c r="TOE892" s="40"/>
      <c r="TOF892" s="106"/>
      <c r="TOG892" s="40"/>
      <c r="TOH892" s="106"/>
      <c r="TOI892" s="40"/>
      <c r="TOJ892" s="106"/>
      <c r="TOK892" s="40"/>
      <c r="TOL892" s="106"/>
      <c r="TOM892" s="40"/>
      <c r="TON892" s="106"/>
      <c r="TOO892" s="40"/>
      <c r="TOP892" s="106"/>
      <c r="TOQ892" s="40"/>
      <c r="TOR892" s="106"/>
      <c r="TOS892" s="40"/>
      <c r="TOT892" s="106"/>
      <c r="TOU892" s="40"/>
      <c r="TOV892" s="106"/>
      <c r="TOW892" s="40"/>
      <c r="TOX892" s="106"/>
      <c r="TOY892" s="40"/>
      <c r="TOZ892" s="106"/>
      <c r="TPA892" s="40"/>
      <c r="TPB892" s="106"/>
      <c r="TPC892" s="40"/>
      <c r="TPD892" s="106"/>
      <c r="TPE892" s="40"/>
      <c r="TPF892" s="106"/>
      <c r="TPG892" s="40"/>
      <c r="TPH892" s="106"/>
      <c r="TPI892" s="40"/>
      <c r="TPJ892" s="106"/>
      <c r="TPK892" s="40"/>
      <c r="TPL892" s="106"/>
      <c r="TPM892" s="40"/>
      <c r="TPN892" s="106"/>
      <c r="TPO892" s="40"/>
      <c r="TPP892" s="106"/>
      <c r="TPQ892" s="40"/>
      <c r="TPR892" s="106"/>
      <c r="TPS892" s="40"/>
      <c r="TPT892" s="106"/>
      <c r="TPU892" s="40"/>
      <c r="TPV892" s="106"/>
      <c r="TPW892" s="40"/>
      <c r="TPX892" s="106"/>
      <c r="TPY892" s="40"/>
      <c r="TPZ892" s="106"/>
      <c r="TQA892" s="40"/>
      <c r="TQB892" s="106"/>
      <c r="TQC892" s="40"/>
      <c r="TQD892" s="106"/>
      <c r="TQE892" s="40"/>
      <c r="TQF892" s="106"/>
      <c r="TQG892" s="40"/>
      <c r="TQH892" s="106"/>
      <c r="TQI892" s="40"/>
      <c r="TQJ892" s="106"/>
      <c r="TQK892" s="40"/>
      <c r="TQL892" s="106"/>
      <c r="TQM892" s="40"/>
      <c r="TQN892" s="106"/>
      <c r="TQO892" s="40"/>
      <c r="TQP892" s="106"/>
      <c r="TQQ892" s="40"/>
      <c r="TQR892" s="106"/>
      <c r="TQS892" s="40"/>
      <c r="TQT892" s="106"/>
      <c r="TQU892" s="40"/>
      <c r="TQV892" s="106"/>
      <c r="TQW892" s="40"/>
      <c r="TQX892" s="106"/>
      <c r="TQY892" s="40"/>
      <c r="TQZ892" s="106"/>
      <c r="TRA892" s="40"/>
      <c r="TRB892" s="106"/>
      <c r="TRC892" s="40"/>
      <c r="TRD892" s="106"/>
      <c r="TRE892" s="40"/>
      <c r="TRF892" s="106"/>
      <c r="TRG892" s="40"/>
      <c r="TRH892" s="106"/>
      <c r="TRI892" s="40"/>
      <c r="TRJ892" s="106"/>
      <c r="TRK892" s="40"/>
      <c r="TRL892" s="106"/>
      <c r="TRM892" s="40"/>
      <c r="TRN892" s="106"/>
      <c r="TRO892" s="40"/>
      <c r="TRP892" s="106"/>
      <c r="TRQ892" s="40"/>
      <c r="TRR892" s="106"/>
      <c r="TRS892" s="40"/>
      <c r="TRT892" s="106"/>
      <c r="TRU892" s="40"/>
      <c r="TRV892" s="106"/>
      <c r="TRW892" s="40"/>
      <c r="TRX892" s="106"/>
      <c r="TRY892" s="40"/>
      <c r="TRZ892" s="106"/>
      <c r="TSA892" s="40"/>
      <c r="TSB892" s="106"/>
      <c r="TSC892" s="40"/>
      <c r="TSD892" s="106"/>
      <c r="TSE892" s="40"/>
      <c r="TSF892" s="106"/>
      <c r="TSG892" s="40"/>
      <c r="TSH892" s="106"/>
      <c r="TSI892" s="40"/>
      <c r="TSJ892" s="106"/>
      <c r="TSK892" s="40"/>
      <c r="TSL892" s="106"/>
      <c r="TSM892" s="40"/>
      <c r="TSN892" s="106"/>
      <c r="TSO892" s="40"/>
      <c r="TSP892" s="106"/>
      <c r="TSQ892" s="40"/>
      <c r="TSR892" s="106"/>
      <c r="TSS892" s="40"/>
      <c r="TST892" s="106"/>
      <c r="TSU892" s="40"/>
      <c r="TSV892" s="106"/>
      <c r="TSW892" s="40"/>
      <c r="TSX892" s="106"/>
      <c r="TSY892" s="40"/>
      <c r="TSZ892" s="106"/>
      <c r="TTA892" s="40"/>
      <c r="TTB892" s="106"/>
      <c r="TTC892" s="40"/>
      <c r="TTD892" s="106"/>
      <c r="TTE892" s="40"/>
      <c r="TTF892" s="106"/>
      <c r="TTG892" s="40"/>
      <c r="TTH892" s="106"/>
      <c r="TTI892" s="40"/>
      <c r="TTJ892" s="106"/>
      <c r="TTK892" s="40"/>
      <c r="TTL892" s="106"/>
      <c r="TTM892" s="40"/>
      <c r="TTN892" s="106"/>
      <c r="TTO892" s="40"/>
      <c r="TTP892" s="106"/>
      <c r="TTQ892" s="40"/>
      <c r="TTR892" s="106"/>
      <c r="TTS892" s="40"/>
      <c r="TTT892" s="106"/>
      <c r="TTU892" s="40"/>
      <c r="TTV892" s="106"/>
      <c r="TTW892" s="40"/>
      <c r="TTX892" s="106"/>
      <c r="TTY892" s="40"/>
      <c r="TTZ892" s="106"/>
      <c r="TUA892" s="40"/>
      <c r="TUB892" s="106"/>
      <c r="TUC892" s="40"/>
      <c r="TUD892" s="106"/>
      <c r="TUE892" s="40"/>
      <c r="TUF892" s="106"/>
      <c r="TUG892" s="40"/>
      <c r="TUH892" s="106"/>
      <c r="TUI892" s="40"/>
      <c r="TUJ892" s="106"/>
      <c r="TUK892" s="40"/>
      <c r="TUL892" s="106"/>
      <c r="TUM892" s="40"/>
      <c r="TUN892" s="106"/>
      <c r="TUO892" s="40"/>
      <c r="TUP892" s="106"/>
      <c r="TUQ892" s="40"/>
      <c r="TUR892" s="106"/>
      <c r="TUS892" s="40"/>
      <c r="TUT892" s="106"/>
      <c r="TUU892" s="40"/>
      <c r="TUV892" s="106"/>
      <c r="TUW892" s="40"/>
      <c r="TUX892" s="106"/>
      <c r="TUY892" s="40"/>
      <c r="TUZ892" s="106"/>
      <c r="TVA892" s="40"/>
      <c r="TVB892" s="106"/>
      <c r="TVC892" s="40"/>
      <c r="TVD892" s="106"/>
      <c r="TVE892" s="40"/>
      <c r="TVF892" s="106"/>
      <c r="TVG892" s="40"/>
      <c r="TVH892" s="106"/>
      <c r="TVI892" s="40"/>
      <c r="TVJ892" s="106"/>
      <c r="TVK892" s="40"/>
      <c r="TVL892" s="106"/>
      <c r="TVM892" s="40"/>
      <c r="TVN892" s="106"/>
      <c r="TVO892" s="40"/>
      <c r="TVP892" s="106"/>
      <c r="TVQ892" s="40"/>
      <c r="TVR892" s="106"/>
      <c r="TVS892" s="40"/>
      <c r="TVT892" s="106"/>
      <c r="TVU892" s="40"/>
      <c r="TVV892" s="106"/>
      <c r="TVW892" s="40"/>
      <c r="TVX892" s="106"/>
      <c r="TVY892" s="40"/>
      <c r="TVZ892" s="106"/>
      <c r="TWA892" s="40"/>
      <c r="TWB892" s="106"/>
      <c r="TWC892" s="40"/>
      <c r="TWD892" s="106"/>
      <c r="TWE892" s="40"/>
      <c r="TWF892" s="106"/>
      <c r="TWG892" s="40"/>
      <c r="TWH892" s="106"/>
      <c r="TWI892" s="40"/>
      <c r="TWJ892" s="106"/>
      <c r="TWK892" s="40"/>
      <c r="TWL892" s="106"/>
      <c r="TWM892" s="40"/>
      <c r="TWN892" s="106"/>
      <c r="TWO892" s="40"/>
      <c r="TWP892" s="106"/>
      <c r="TWQ892" s="40"/>
      <c r="TWR892" s="106"/>
      <c r="TWS892" s="40"/>
      <c r="TWT892" s="106"/>
      <c r="TWU892" s="40"/>
      <c r="TWV892" s="106"/>
      <c r="TWW892" s="40"/>
      <c r="TWX892" s="106"/>
      <c r="TWY892" s="40"/>
      <c r="TWZ892" s="106"/>
      <c r="TXA892" s="40"/>
      <c r="TXB892" s="106"/>
      <c r="TXC892" s="40"/>
      <c r="TXD892" s="106"/>
      <c r="TXE892" s="40"/>
      <c r="TXF892" s="106"/>
      <c r="TXG892" s="40"/>
      <c r="TXH892" s="106"/>
      <c r="TXI892" s="40"/>
      <c r="TXJ892" s="106"/>
      <c r="TXK892" s="40"/>
      <c r="TXL892" s="106"/>
      <c r="TXM892" s="40"/>
      <c r="TXN892" s="106"/>
      <c r="TXO892" s="40"/>
      <c r="TXP892" s="106"/>
      <c r="TXQ892" s="40"/>
      <c r="TXR892" s="106"/>
      <c r="TXS892" s="40"/>
      <c r="TXT892" s="106"/>
      <c r="TXU892" s="40"/>
      <c r="TXV892" s="106"/>
      <c r="TXW892" s="40"/>
      <c r="TXX892" s="106"/>
      <c r="TXY892" s="40"/>
      <c r="TXZ892" s="106"/>
      <c r="TYA892" s="40"/>
      <c r="TYB892" s="106"/>
      <c r="TYC892" s="40"/>
      <c r="TYD892" s="106"/>
      <c r="TYE892" s="40"/>
      <c r="TYF892" s="106"/>
      <c r="TYG892" s="40"/>
      <c r="TYH892" s="106"/>
      <c r="TYI892" s="40"/>
      <c r="TYJ892" s="106"/>
      <c r="TYK892" s="40"/>
      <c r="TYL892" s="106"/>
      <c r="TYM892" s="40"/>
      <c r="TYN892" s="106"/>
      <c r="TYO892" s="40"/>
      <c r="TYP892" s="106"/>
      <c r="TYQ892" s="40"/>
      <c r="TYR892" s="106"/>
      <c r="TYS892" s="40"/>
      <c r="TYT892" s="106"/>
      <c r="TYU892" s="40"/>
      <c r="TYV892" s="106"/>
      <c r="TYW892" s="40"/>
      <c r="TYX892" s="106"/>
      <c r="TYY892" s="40"/>
      <c r="TYZ892" s="106"/>
      <c r="TZA892" s="40"/>
      <c r="TZB892" s="106"/>
      <c r="TZC892" s="40"/>
      <c r="TZD892" s="106"/>
      <c r="TZE892" s="40"/>
      <c r="TZF892" s="106"/>
      <c r="TZG892" s="40"/>
      <c r="TZH892" s="106"/>
      <c r="TZI892" s="40"/>
      <c r="TZJ892" s="106"/>
      <c r="TZK892" s="40"/>
      <c r="TZL892" s="106"/>
      <c r="TZM892" s="40"/>
      <c r="TZN892" s="106"/>
      <c r="TZO892" s="40"/>
      <c r="TZP892" s="106"/>
      <c r="TZQ892" s="40"/>
      <c r="TZR892" s="106"/>
      <c r="TZS892" s="40"/>
      <c r="TZT892" s="106"/>
      <c r="TZU892" s="40"/>
      <c r="TZV892" s="106"/>
      <c r="TZW892" s="40"/>
      <c r="TZX892" s="106"/>
      <c r="TZY892" s="40"/>
      <c r="TZZ892" s="106"/>
      <c r="UAA892" s="40"/>
      <c r="UAB892" s="106"/>
      <c r="UAC892" s="40"/>
      <c r="UAD892" s="106"/>
      <c r="UAE892" s="40"/>
      <c r="UAF892" s="106"/>
      <c r="UAG892" s="40"/>
      <c r="UAH892" s="106"/>
      <c r="UAI892" s="40"/>
      <c r="UAJ892" s="106"/>
      <c r="UAK892" s="40"/>
      <c r="UAL892" s="106"/>
      <c r="UAM892" s="40"/>
      <c r="UAN892" s="106"/>
      <c r="UAO892" s="40"/>
      <c r="UAP892" s="106"/>
      <c r="UAQ892" s="40"/>
      <c r="UAR892" s="106"/>
      <c r="UAS892" s="40"/>
      <c r="UAT892" s="106"/>
      <c r="UAU892" s="40"/>
      <c r="UAV892" s="106"/>
      <c r="UAW892" s="40"/>
      <c r="UAX892" s="106"/>
      <c r="UAY892" s="40"/>
      <c r="UAZ892" s="106"/>
      <c r="UBA892" s="40"/>
      <c r="UBB892" s="106"/>
      <c r="UBC892" s="40"/>
      <c r="UBD892" s="106"/>
      <c r="UBE892" s="40"/>
      <c r="UBF892" s="106"/>
      <c r="UBG892" s="40"/>
      <c r="UBH892" s="106"/>
      <c r="UBI892" s="40"/>
      <c r="UBJ892" s="106"/>
      <c r="UBK892" s="40"/>
      <c r="UBL892" s="106"/>
      <c r="UBM892" s="40"/>
      <c r="UBN892" s="106"/>
      <c r="UBO892" s="40"/>
      <c r="UBP892" s="106"/>
      <c r="UBQ892" s="40"/>
      <c r="UBR892" s="106"/>
      <c r="UBS892" s="40"/>
      <c r="UBT892" s="106"/>
      <c r="UBU892" s="40"/>
      <c r="UBV892" s="106"/>
      <c r="UBW892" s="40"/>
      <c r="UBX892" s="106"/>
      <c r="UBY892" s="40"/>
      <c r="UBZ892" s="106"/>
      <c r="UCA892" s="40"/>
      <c r="UCB892" s="106"/>
      <c r="UCC892" s="40"/>
      <c r="UCD892" s="106"/>
      <c r="UCE892" s="40"/>
      <c r="UCF892" s="106"/>
      <c r="UCG892" s="40"/>
      <c r="UCH892" s="106"/>
      <c r="UCI892" s="40"/>
      <c r="UCJ892" s="106"/>
      <c r="UCK892" s="40"/>
      <c r="UCL892" s="106"/>
      <c r="UCM892" s="40"/>
      <c r="UCN892" s="106"/>
      <c r="UCO892" s="40"/>
      <c r="UCP892" s="106"/>
      <c r="UCQ892" s="40"/>
      <c r="UCR892" s="106"/>
      <c r="UCS892" s="40"/>
      <c r="UCT892" s="106"/>
      <c r="UCU892" s="40"/>
      <c r="UCV892" s="106"/>
      <c r="UCW892" s="40"/>
      <c r="UCX892" s="106"/>
      <c r="UCY892" s="40"/>
      <c r="UCZ892" s="106"/>
      <c r="UDA892" s="40"/>
      <c r="UDB892" s="106"/>
      <c r="UDC892" s="40"/>
      <c r="UDD892" s="106"/>
      <c r="UDE892" s="40"/>
      <c r="UDF892" s="106"/>
      <c r="UDG892" s="40"/>
      <c r="UDH892" s="106"/>
      <c r="UDI892" s="40"/>
      <c r="UDJ892" s="106"/>
      <c r="UDK892" s="40"/>
      <c r="UDL892" s="106"/>
      <c r="UDM892" s="40"/>
      <c r="UDN892" s="106"/>
      <c r="UDO892" s="40"/>
      <c r="UDP892" s="106"/>
      <c r="UDQ892" s="40"/>
      <c r="UDR892" s="106"/>
      <c r="UDS892" s="40"/>
      <c r="UDT892" s="106"/>
      <c r="UDU892" s="40"/>
      <c r="UDV892" s="106"/>
      <c r="UDW892" s="40"/>
      <c r="UDX892" s="106"/>
      <c r="UDY892" s="40"/>
      <c r="UDZ892" s="106"/>
      <c r="UEA892" s="40"/>
      <c r="UEB892" s="106"/>
      <c r="UEC892" s="40"/>
      <c r="UED892" s="106"/>
      <c r="UEE892" s="40"/>
      <c r="UEF892" s="106"/>
      <c r="UEG892" s="40"/>
      <c r="UEH892" s="106"/>
      <c r="UEI892" s="40"/>
      <c r="UEJ892" s="106"/>
      <c r="UEK892" s="40"/>
      <c r="UEL892" s="106"/>
      <c r="UEM892" s="40"/>
      <c r="UEN892" s="106"/>
      <c r="UEO892" s="40"/>
      <c r="UEP892" s="106"/>
      <c r="UEQ892" s="40"/>
      <c r="UER892" s="106"/>
      <c r="UES892" s="40"/>
      <c r="UET892" s="106"/>
      <c r="UEU892" s="40"/>
      <c r="UEV892" s="106"/>
      <c r="UEW892" s="40"/>
      <c r="UEX892" s="106"/>
      <c r="UEY892" s="40"/>
      <c r="UEZ892" s="106"/>
      <c r="UFA892" s="40"/>
      <c r="UFB892" s="106"/>
      <c r="UFC892" s="40"/>
      <c r="UFD892" s="106"/>
      <c r="UFE892" s="40"/>
      <c r="UFF892" s="106"/>
      <c r="UFG892" s="40"/>
      <c r="UFH892" s="106"/>
      <c r="UFI892" s="40"/>
      <c r="UFJ892" s="106"/>
      <c r="UFK892" s="40"/>
      <c r="UFL892" s="106"/>
      <c r="UFM892" s="40"/>
      <c r="UFN892" s="106"/>
      <c r="UFO892" s="40"/>
      <c r="UFP892" s="106"/>
      <c r="UFQ892" s="40"/>
      <c r="UFR892" s="106"/>
      <c r="UFS892" s="40"/>
      <c r="UFT892" s="106"/>
      <c r="UFU892" s="40"/>
      <c r="UFV892" s="106"/>
      <c r="UFW892" s="40"/>
      <c r="UFX892" s="106"/>
      <c r="UFY892" s="40"/>
      <c r="UFZ892" s="106"/>
      <c r="UGA892" s="40"/>
      <c r="UGB892" s="106"/>
      <c r="UGC892" s="40"/>
      <c r="UGD892" s="106"/>
      <c r="UGE892" s="40"/>
      <c r="UGF892" s="106"/>
      <c r="UGG892" s="40"/>
      <c r="UGH892" s="106"/>
      <c r="UGI892" s="40"/>
      <c r="UGJ892" s="106"/>
      <c r="UGK892" s="40"/>
      <c r="UGL892" s="106"/>
      <c r="UGM892" s="40"/>
      <c r="UGN892" s="106"/>
      <c r="UGO892" s="40"/>
      <c r="UGP892" s="106"/>
      <c r="UGQ892" s="40"/>
      <c r="UGR892" s="106"/>
      <c r="UGS892" s="40"/>
      <c r="UGT892" s="106"/>
      <c r="UGU892" s="40"/>
      <c r="UGV892" s="106"/>
      <c r="UGW892" s="40"/>
      <c r="UGX892" s="106"/>
      <c r="UGY892" s="40"/>
      <c r="UGZ892" s="106"/>
      <c r="UHA892" s="40"/>
      <c r="UHB892" s="106"/>
      <c r="UHC892" s="40"/>
      <c r="UHD892" s="106"/>
      <c r="UHE892" s="40"/>
      <c r="UHF892" s="106"/>
      <c r="UHG892" s="40"/>
      <c r="UHH892" s="106"/>
      <c r="UHI892" s="40"/>
      <c r="UHJ892" s="106"/>
      <c r="UHK892" s="40"/>
      <c r="UHL892" s="106"/>
      <c r="UHM892" s="40"/>
      <c r="UHN892" s="106"/>
      <c r="UHO892" s="40"/>
      <c r="UHP892" s="106"/>
      <c r="UHQ892" s="40"/>
      <c r="UHR892" s="106"/>
      <c r="UHS892" s="40"/>
      <c r="UHT892" s="106"/>
      <c r="UHU892" s="40"/>
      <c r="UHV892" s="106"/>
      <c r="UHW892" s="40"/>
      <c r="UHX892" s="106"/>
      <c r="UHY892" s="40"/>
      <c r="UHZ892" s="106"/>
      <c r="UIA892" s="40"/>
      <c r="UIB892" s="106"/>
      <c r="UIC892" s="40"/>
      <c r="UID892" s="106"/>
      <c r="UIE892" s="40"/>
      <c r="UIF892" s="106"/>
      <c r="UIG892" s="40"/>
      <c r="UIH892" s="106"/>
      <c r="UII892" s="40"/>
      <c r="UIJ892" s="106"/>
      <c r="UIK892" s="40"/>
      <c r="UIL892" s="106"/>
      <c r="UIM892" s="40"/>
      <c r="UIN892" s="106"/>
      <c r="UIO892" s="40"/>
      <c r="UIP892" s="106"/>
      <c r="UIQ892" s="40"/>
      <c r="UIR892" s="106"/>
      <c r="UIS892" s="40"/>
      <c r="UIT892" s="106"/>
      <c r="UIU892" s="40"/>
      <c r="UIV892" s="106"/>
      <c r="UIW892" s="40"/>
      <c r="UIX892" s="106"/>
      <c r="UIY892" s="40"/>
      <c r="UIZ892" s="106"/>
      <c r="UJA892" s="40"/>
      <c r="UJB892" s="106"/>
      <c r="UJC892" s="40"/>
      <c r="UJD892" s="106"/>
      <c r="UJE892" s="40"/>
      <c r="UJF892" s="106"/>
      <c r="UJG892" s="40"/>
      <c r="UJH892" s="106"/>
      <c r="UJI892" s="40"/>
      <c r="UJJ892" s="106"/>
      <c r="UJK892" s="40"/>
      <c r="UJL892" s="106"/>
      <c r="UJM892" s="40"/>
      <c r="UJN892" s="106"/>
      <c r="UJO892" s="40"/>
      <c r="UJP892" s="106"/>
      <c r="UJQ892" s="40"/>
      <c r="UJR892" s="106"/>
      <c r="UJS892" s="40"/>
      <c r="UJT892" s="106"/>
      <c r="UJU892" s="40"/>
      <c r="UJV892" s="106"/>
      <c r="UJW892" s="40"/>
      <c r="UJX892" s="106"/>
      <c r="UJY892" s="40"/>
      <c r="UJZ892" s="106"/>
      <c r="UKA892" s="40"/>
      <c r="UKB892" s="106"/>
      <c r="UKC892" s="40"/>
      <c r="UKD892" s="106"/>
      <c r="UKE892" s="40"/>
      <c r="UKF892" s="106"/>
      <c r="UKG892" s="40"/>
      <c r="UKH892" s="106"/>
      <c r="UKI892" s="40"/>
      <c r="UKJ892" s="106"/>
      <c r="UKK892" s="40"/>
      <c r="UKL892" s="106"/>
      <c r="UKM892" s="40"/>
      <c r="UKN892" s="106"/>
      <c r="UKO892" s="40"/>
      <c r="UKP892" s="106"/>
      <c r="UKQ892" s="40"/>
      <c r="UKR892" s="106"/>
      <c r="UKS892" s="40"/>
      <c r="UKT892" s="106"/>
      <c r="UKU892" s="40"/>
      <c r="UKV892" s="106"/>
      <c r="UKW892" s="40"/>
      <c r="UKX892" s="106"/>
      <c r="UKY892" s="40"/>
      <c r="UKZ892" s="106"/>
      <c r="ULA892" s="40"/>
      <c r="ULB892" s="106"/>
      <c r="ULC892" s="40"/>
      <c r="ULD892" s="106"/>
      <c r="ULE892" s="40"/>
      <c r="ULF892" s="106"/>
      <c r="ULG892" s="40"/>
      <c r="ULH892" s="106"/>
      <c r="ULI892" s="40"/>
      <c r="ULJ892" s="106"/>
      <c r="ULK892" s="40"/>
      <c r="ULL892" s="106"/>
      <c r="ULM892" s="40"/>
      <c r="ULN892" s="106"/>
      <c r="ULO892" s="40"/>
      <c r="ULP892" s="106"/>
      <c r="ULQ892" s="40"/>
      <c r="ULR892" s="106"/>
      <c r="ULS892" s="40"/>
      <c r="ULT892" s="106"/>
      <c r="ULU892" s="40"/>
      <c r="ULV892" s="106"/>
      <c r="ULW892" s="40"/>
      <c r="ULX892" s="106"/>
      <c r="ULY892" s="40"/>
      <c r="ULZ892" s="106"/>
      <c r="UMA892" s="40"/>
      <c r="UMB892" s="106"/>
      <c r="UMC892" s="40"/>
      <c r="UMD892" s="106"/>
      <c r="UME892" s="40"/>
      <c r="UMF892" s="106"/>
      <c r="UMG892" s="40"/>
      <c r="UMH892" s="106"/>
      <c r="UMI892" s="40"/>
      <c r="UMJ892" s="106"/>
      <c r="UMK892" s="40"/>
      <c r="UML892" s="106"/>
      <c r="UMM892" s="40"/>
      <c r="UMN892" s="106"/>
      <c r="UMO892" s="40"/>
      <c r="UMP892" s="106"/>
      <c r="UMQ892" s="40"/>
      <c r="UMR892" s="106"/>
      <c r="UMS892" s="40"/>
      <c r="UMT892" s="106"/>
      <c r="UMU892" s="40"/>
      <c r="UMV892" s="106"/>
      <c r="UMW892" s="40"/>
      <c r="UMX892" s="106"/>
      <c r="UMY892" s="40"/>
      <c r="UMZ892" s="106"/>
      <c r="UNA892" s="40"/>
      <c r="UNB892" s="106"/>
      <c r="UNC892" s="40"/>
      <c r="UND892" s="106"/>
      <c r="UNE892" s="40"/>
      <c r="UNF892" s="106"/>
      <c r="UNG892" s="40"/>
      <c r="UNH892" s="106"/>
      <c r="UNI892" s="40"/>
      <c r="UNJ892" s="106"/>
      <c r="UNK892" s="40"/>
      <c r="UNL892" s="106"/>
      <c r="UNM892" s="40"/>
      <c r="UNN892" s="106"/>
      <c r="UNO892" s="40"/>
      <c r="UNP892" s="106"/>
      <c r="UNQ892" s="40"/>
      <c r="UNR892" s="106"/>
      <c r="UNS892" s="40"/>
      <c r="UNT892" s="106"/>
      <c r="UNU892" s="40"/>
      <c r="UNV892" s="106"/>
      <c r="UNW892" s="40"/>
      <c r="UNX892" s="106"/>
      <c r="UNY892" s="40"/>
      <c r="UNZ892" s="106"/>
      <c r="UOA892" s="40"/>
      <c r="UOB892" s="106"/>
      <c r="UOC892" s="40"/>
      <c r="UOD892" s="106"/>
      <c r="UOE892" s="40"/>
      <c r="UOF892" s="106"/>
      <c r="UOG892" s="40"/>
      <c r="UOH892" s="106"/>
      <c r="UOI892" s="40"/>
      <c r="UOJ892" s="106"/>
      <c r="UOK892" s="40"/>
      <c r="UOL892" s="106"/>
      <c r="UOM892" s="40"/>
      <c r="UON892" s="106"/>
      <c r="UOO892" s="40"/>
      <c r="UOP892" s="106"/>
      <c r="UOQ892" s="40"/>
      <c r="UOR892" s="106"/>
      <c r="UOS892" s="40"/>
      <c r="UOT892" s="106"/>
      <c r="UOU892" s="40"/>
      <c r="UOV892" s="106"/>
      <c r="UOW892" s="40"/>
      <c r="UOX892" s="106"/>
      <c r="UOY892" s="40"/>
      <c r="UOZ892" s="106"/>
      <c r="UPA892" s="40"/>
      <c r="UPB892" s="106"/>
      <c r="UPC892" s="40"/>
      <c r="UPD892" s="106"/>
      <c r="UPE892" s="40"/>
      <c r="UPF892" s="106"/>
      <c r="UPG892" s="40"/>
      <c r="UPH892" s="106"/>
      <c r="UPI892" s="40"/>
      <c r="UPJ892" s="106"/>
      <c r="UPK892" s="40"/>
      <c r="UPL892" s="106"/>
      <c r="UPM892" s="40"/>
      <c r="UPN892" s="106"/>
      <c r="UPO892" s="40"/>
      <c r="UPP892" s="106"/>
      <c r="UPQ892" s="40"/>
      <c r="UPR892" s="106"/>
      <c r="UPS892" s="40"/>
      <c r="UPT892" s="106"/>
      <c r="UPU892" s="40"/>
      <c r="UPV892" s="106"/>
      <c r="UPW892" s="40"/>
      <c r="UPX892" s="106"/>
      <c r="UPY892" s="40"/>
      <c r="UPZ892" s="106"/>
      <c r="UQA892" s="40"/>
      <c r="UQB892" s="106"/>
      <c r="UQC892" s="40"/>
      <c r="UQD892" s="106"/>
      <c r="UQE892" s="40"/>
      <c r="UQF892" s="106"/>
      <c r="UQG892" s="40"/>
      <c r="UQH892" s="106"/>
      <c r="UQI892" s="40"/>
      <c r="UQJ892" s="106"/>
      <c r="UQK892" s="40"/>
      <c r="UQL892" s="106"/>
      <c r="UQM892" s="40"/>
      <c r="UQN892" s="106"/>
      <c r="UQO892" s="40"/>
      <c r="UQP892" s="106"/>
      <c r="UQQ892" s="40"/>
      <c r="UQR892" s="106"/>
      <c r="UQS892" s="40"/>
      <c r="UQT892" s="106"/>
      <c r="UQU892" s="40"/>
      <c r="UQV892" s="106"/>
      <c r="UQW892" s="40"/>
      <c r="UQX892" s="106"/>
      <c r="UQY892" s="40"/>
      <c r="UQZ892" s="106"/>
      <c r="URA892" s="40"/>
      <c r="URB892" s="106"/>
      <c r="URC892" s="40"/>
      <c r="URD892" s="106"/>
      <c r="URE892" s="40"/>
      <c r="URF892" s="106"/>
      <c r="URG892" s="40"/>
      <c r="URH892" s="106"/>
      <c r="URI892" s="40"/>
      <c r="URJ892" s="106"/>
      <c r="URK892" s="40"/>
      <c r="URL892" s="106"/>
      <c r="URM892" s="40"/>
      <c r="URN892" s="106"/>
      <c r="URO892" s="40"/>
      <c r="URP892" s="106"/>
      <c r="URQ892" s="40"/>
      <c r="URR892" s="106"/>
      <c r="URS892" s="40"/>
      <c r="URT892" s="106"/>
      <c r="URU892" s="40"/>
      <c r="URV892" s="106"/>
      <c r="URW892" s="40"/>
      <c r="URX892" s="106"/>
      <c r="URY892" s="40"/>
      <c r="URZ892" s="106"/>
      <c r="USA892" s="40"/>
      <c r="USB892" s="106"/>
      <c r="USC892" s="40"/>
      <c r="USD892" s="106"/>
      <c r="USE892" s="40"/>
      <c r="USF892" s="106"/>
      <c r="USG892" s="40"/>
      <c r="USH892" s="106"/>
      <c r="USI892" s="40"/>
      <c r="USJ892" s="106"/>
      <c r="USK892" s="40"/>
      <c r="USL892" s="106"/>
      <c r="USM892" s="40"/>
      <c r="USN892" s="106"/>
      <c r="USO892" s="40"/>
      <c r="USP892" s="106"/>
      <c r="USQ892" s="40"/>
      <c r="USR892" s="106"/>
      <c r="USS892" s="40"/>
      <c r="UST892" s="106"/>
      <c r="USU892" s="40"/>
      <c r="USV892" s="106"/>
      <c r="USW892" s="40"/>
      <c r="USX892" s="106"/>
      <c r="USY892" s="40"/>
      <c r="USZ892" s="106"/>
      <c r="UTA892" s="40"/>
      <c r="UTB892" s="106"/>
      <c r="UTC892" s="40"/>
      <c r="UTD892" s="106"/>
      <c r="UTE892" s="40"/>
      <c r="UTF892" s="106"/>
      <c r="UTG892" s="40"/>
      <c r="UTH892" s="106"/>
      <c r="UTI892" s="40"/>
      <c r="UTJ892" s="106"/>
      <c r="UTK892" s="40"/>
      <c r="UTL892" s="106"/>
      <c r="UTM892" s="40"/>
      <c r="UTN892" s="106"/>
      <c r="UTO892" s="40"/>
      <c r="UTP892" s="106"/>
      <c r="UTQ892" s="40"/>
      <c r="UTR892" s="106"/>
      <c r="UTS892" s="40"/>
      <c r="UTT892" s="106"/>
      <c r="UTU892" s="40"/>
      <c r="UTV892" s="106"/>
      <c r="UTW892" s="40"/>
      <c r="UTX892" s="106"/>
      <c r="UTY892" s="40"/>
      <c r="UTZ892" s="106"/>
      <c r="UUA892" s="40"/>
      <c r="UUB892" s="106"/>
      <c r="UUC892" s="40"/>
      <c r="UUD892" s="106"/>
      <c r="UUE892" s="40"/>
      <c r="UUF892" s="106"/>
      <c r="UUG892" s="40"/>
      <c r="UUH892" s="106"/>
      <c r="UUI892" s="40"/>
      <c r="UUJ892" s="106"/>
      <c r="UUK892" s="40"/>
      <c r="UUL892" s="106"/>
      <c r="UUM892" s="40"/>
      <c r="UUN892" s="106"/>
      <c r="UUO892" s="40"/>
      <c r="UUP892" s="106"/>
      <c r="UUQ892" s="40"/>
      <c r="UUR892" s="106"/>
      <c r="UUS892" s="40"/>
      <c r="UUT892" s="106"/>
      <c r="UUU892" s="40"/>
      <c r="UUV892" s="106"/>
      <c r="UUW892" s="40"/>
      <c r="UUX892" s="106"/>
      <c r="UUY892" s="40"/>
      <c r="UUZ892" s="106"/>
      <c r="UVA892" s="40"/>
      <c r="UVB892" s="106"/>
      <c r="UVC892" s="40"/>
      <c r="UVD892" s="106"/>
      <c r="UVE892" s="40"/>
      <c r="UVF892" s="106"/>
      <c r="UVG892" s="40"/>
      <c r="UVH892" s="106"/>
      <c r="UVI892" s="40"/>
      <c r="UVJ892" s="106"/>
      <c r="UVK892" s="40"/>
      <c r="UVL892" s="106"/>
      <c r="UVM892" s="40"/>
      <c r="UVN892" s="106"/>
      <c r="UVO892" s="40"/>
      <c r="UVP892" s="106"/>
      <c r="UVQ892" s="40"/>
      <c r="UVR892" s="106"/>
      <c r="UVS892" s="40"/>
      <c r="UVT892" s="106"/>
      <c r="UVU892" s="40"/>
      <c r="UVV892" s="106"/>
      <c r="UVW892" s="40"/>
      <c r="UVX892" s="106"/>
      <c r="UVY892" s="40"/>
      <c r="UVZ892" s="106"/>
      <c r="UWA892" s="40"/>
      <c r="UWB892" s="106"/>
      <c r="UWC892" s="40"/>
      <c r="UWD892" s="106"/>
      <c r="UWE892" s="40"/>
      <c r="UWF892" s="106"/>
      <c r="UWG892" s="40"/>
      <c r="UWH892" s="106"/>
      <c r="UWI892" s="40"/>
      <c r="UWJ892" s="106"/>
      <c r="UWK892" s="40"/>
      <c r="UWL892" s="106"/>
      <c r="UWM892" s="40"/>
      <c r="UWN892" s="106"/>
      <c r="UWO892" s="40"/>
      <c r="UWP892" s="106"/>
      <c r="UWQ892" s="40"/>
      <c r="UWR892" s="106"/>
      <c r="UWS892" s="40"/>
      <c r="UWT892" s="106"/>
      <c r="UWU892" s="40"/>
      <c r="UWV892" s="106"/>
      <c r="UWW892" s="40"/>
      <c r="UWX892" s="106"/>
      <c r="UWY892" s="40"/>
      <c r="UWZ892" s="106"/>
      <c r="UXA892" s="40"/>
      <c r="UXB892" s="106"/>
      <c r="UXC892" s="40"/>
      <c r="UXD892" s="106"/>
      <c r="UXE892" s="40"/>
      <c r="UXF892" s="106"/>
      <c r="UXG892" s="40"/>
      <c r="UXH892" s="106"/>
      <c r="UXI892" s="40"/>
      <c r="UXJ892" s="106"/>
      <c r="UXK892" s="40"/>
      <c r="UXL892" s="106"/>
      <c r="UXM892" s="40"/>
      <c r="UXN892" s="106"/>
      <c r="UXO892" s="40"/>
      <c r="UXP892" s="106"/>
      <c r="UXQ892" s="40"/>
      <c r="UXR892" s="106"/>
      <c r="UXS892" s="40"/>
      <c r="UXT892" s="106"/>
      <c r="UXU892" s="40"/>
      <c r="UXV892" s="106"/>
      <c r="UXW892" s="40"/>
      <c r="UXX892" s="106"/>
      <c r="UXY892" s="40"/>
      <c r="UXZ892" s="106"/>
      <c r="UYA892" s="40"/>
      <c r="UYB892" s="106"/>
      <c r="UYC892" s="40"/>
      <c r="UYD892" s="106"/>
      <c r="UYE892" s="40"/>
      <c r="UYF892" s="106"/>
      <c r="UYG892" s="40"/>
      <c r="UYH892" s="106"/>
      <c r="UYI892" s="40"/>
      <c r="UYJ892" s="106"/>
      <c r="UYK892" s="40"/>
      <c r="UYL892" s="106"/>
      <c r="UYM892" s="40"/>
      <c r="UYN892" s="106"/>
      <c r="UYO892" s="40"/>
      <c r="UYP892" s="106"/>
      <c r="UYQ892" s="40"/>
      <c r="UYR892" s="106"/>
      <c r="UYS892" s="40"/>
      <c r="UYT892" s="106"/>
      <c r="UYU892" s="40"/>
      <c r="UYV892" s="106"/>
      <c r="UYW892" s="40"/>
      <c r="UYX892" s="106"/>
      <c r="UYY892" s="40"/>
      <c r="UYZ892" s="106"/>
      <c r="UZA892" s="40"/>
      <c r="UZB892" s="106"/>
      <c r="UZC892" s="40"/>
      <c r="UZD892" s="106"/>
      <c r="UZE892" s="40"/>
      <c r="UZF892" s="106"/>
      <c r="UZG892" s="40"/>
      <c r="UZH892" s="106"/>
      <c r="UZI892" s="40"/>
      <c r="UZJ892" s="106"/>
      <c r="UZK892" s="40"/>
      <c r="UZL892" s="106"/>
      <c r="UZM892" s="40"/>
      <c r="UZN892" s="106"/>
      <c r="UZO892" s="40"/>
      <c r="UZP892" s="106"/>
      <c r="UZQ892" s="40"/>
      <c r="UZR892" s="106"/>
      <c r="UZS892" s="40"/>
      <c r="UZT892" s="106"/>
      <c r="UZU892" s="40"/>
      <c r="UZV892" s="106"/>
      <c r="UZW892" s="40"/>
      <c r="UZX892" s="106"/>
      <c r="UZY892" s="40"/>
      <c r="UZZ892" s="106"/>
      <c r="VAA892" s="40"/>
      <c r="VAB892" s="106"/>
      <c r="VAC892" s="40"/>
      <c r="VAD892" s="106"/>
      <c r="VAE892" s="40"/>
      <c r="VAF892" s="106"/>
      <c r="VAG892" s="40"/>
      <c r="VAH892" s="106"/>
      <c r="VAI892" s="40"/>
      <c r="VAJ892" s="106"/>
      <c r="VAK892" s="40"/>
      <c r="VAL892" s="106"/>
      <c r="VAM892" s="40"/>
      <c r="VAN892" s="106"/>
      <c r="VAO892" s="40"/>
      <c r="VAP892" s="106"/>
      <c r="VAQ892" s="40"/>
      <c r="VAR892" s="106"/>
      <c r="VAS892" s="40"/>
      <c r="VAT892" s="106"/>
      <c r="VAU892" s="40"/>
      <c r="VAV892" s="106"/>
      <c r="VAW892" s="40"/>
      <c r="VAX892" s="106"/>
      <c r="VAY892" s="40"/>
      <c r="VAZ892" s="106"/>
      <c r="VBA892" s="40"/>
      <c r="VBB892" s="106"/>
      <c r="VBC892" s="40"/>
      <c r="VBD892" s="106"/>
      <c r="VBE892" s="40"/>
      <c r="VBF892" s="106"/>
      <c r="VBG892" s="40"/>
      <c r="VBH892" s="106"/>
      <c r="VBI892" s="40"/>
      <c r="VBJ892" s="106"/>
      <c r="VBK892" s="40"/>
      <c r="VBL892" s="106"/>
      <c r="VBM892" s="40"/>
      <c r="VBN892" s="106"/>
      <c r="VBO892" s="40"/>
      <c r="VBP892" s="106"/>
      <c r="VBQ892" s="40"/>
      <c r="VBR892" s="106"/>
      <c r="VBS892" s="40"/>
      <c r="VBT892" s="106"/>
      <c r="VBU892" s="40"/>
      <c r="VBV892" s="106"/>
      <c r="VBW892" s="40"/>
      <c r="VBX892" s="106"/>
      <c r="VBY892" s="40"/>
      <c r="VBZ892" s="106"/>
      <c r="VCA892" s="40"/>
      <c r="VCB892" s="106"/>
      <c r="VCC892" s="40"/>
      <c r="VCD892" s="106"/>
      <c r="VCE892" s="40"/>
      <c r="VCF892" s="106"/>
      <c r="VCG892" s="40"/>
      <c r="VCH892" s="106"/>
      <c r="VCI892" s="40"/>
      <c r="VCJ892" s="106"/>
      <c r="VCK892" s="40"/>
      <c r="VCL892" s="106"/>
      <c r="VCM892" s="40"/>
      <c r="VCN892" s="106"/>
      <c r="VCO892" s="40"/>
      <c r="VCP892" s="106"/>
      <c r="VCQ892" s="40"/>
      <c r="VCR892" s="106"/>
      <c r="VCS892" s="40"/>
      <c r="VCT892" s="106"/>
      <c r="VCU892" s="40"/>
      <c r="VCV892" s="106"/>
      <c r="VCW892" s="40"/>
      <c r="VCX892" s="106"/>
      <c r="VCY892" s="40"/>
      <c r="VCZ892" s="106"/>
      <c r="VDA892" s="40"/>
      <c r="VDB892" s="106"/>
      <c r="VDC892" s="40"/>
      <c r="VDD892" s="106"/>
      <c r="VDE892" s="40"/>
      <c r="VDF892" s="106"/>
      <c r="VDG892" s="40"/>
      <c r="VDH892" s="106"/>
      <c r="VDI892" s="40"/>
      <c r="VDJ892" s="106"/>
      <c r="VDK892" s="40"/>
      <c r="VDL892" s="106"/>
      <c r="VDM892" s="40"/>
      <c r="VDN892" s="106"/>
      <c r="VDO892" s="40"/>
      <c r="VDP892" s="106"/>
      <c r="VDQ892" s="40"/>
      <c r="VDR892" s="106"/>
      <c r="VDS892" s="40"/>
      <c r="VDT892" s="106"/>
      <c r="VDU892" s="40"/>
      <c r="VDV892" s="106"/>
      <c r="VDW892" s="40"/>
      <c r="VDX892" s="106"/>
      <c r="VDY892" s="40"/>
      <c r="VDZ892" s="106"/>
      <c r="VEA892" s="40"/>
      <c r="VEB892" s="106"/>
      <c r="VEC892" s="40"/>
      <c r="VED892" s="106"/>
      <c r="VEE892" s="40"/>
      <c r="VEF892" s="106"/>
      <c r="VEG892" s="40"/>
      <c r="VEH892" s="106"/>
      <c r="VEI892" s="40"/>
      <c r="VEJ892" s="106"/>
      <c r="VEK892" s="40"/>
      <c r="VEL892" s="106"/>
      <c r="VEM892" s="40"/>
      <c r="VEN892" s="106"/>
      <c r="VEO892" s="40"/>
      <c r="VEP892" s="106"/>
      <c r="VEQ892" s="40"/>
      <c r="VER892" s="106"/>
      <c r="VES892" s="40"/>
      <c r="VET892" s="106"/>
      <c r="VEU892" s="40"/>
      <c r="VEV892" s="106"/>
      <c r="VEW892" s="40"/>
      <c r="VEX892" s="106"/>
      <c r="VEY892" s="40"/>
      <c r="VEZ892" s="106"/>
      <c r="VFA892" s="40"/>
      <c r="VFB892" s="106"/>
      <c r="VFC892" s="40"/>
      <c r="VFD892" s="106"/>
      <c r="VFE892" s="40"/>
      <c r="VFF892" s="106"/>
      <c r="VFG892" s="40"/>
      <c r="VFH892" s="106"/>
      <c r="VFI892" s="40"/>
      <c r="VFJ892" s="106"/>
      <c r="VFK892" s="40"/>
      <c r="VFL892" s="106"/>
      <c r="VFM892" s="40"/>
      <c r="VFN892" s="106"/>
      <c r="VFO892" s="40"/>
      <c r="VFP892" s="106"/>
      <c r="VFQ892" s="40"/>
      <c r="VFR892" s="106"/>
      <c r="VFS892" s="40"/>
      <c r="VFT892" s="106"/>
      <c r="VFU892" s="40"/>
      <c r="VFV892" s="106"/>
      <c r="VFW892" s="40"/>
      <c r="VFX892" s="106"/>
      <c r="VFY892" s="40"/>
      <c r="VFZ892" s="106"/>
      <c r="VGA892" s="40"/>
      <c r="VGB892" s="106"/>
      <c r="VGC892" s="40"/>
      <c r="VGD892" s="106"/>
      <c r="VGE892" s="40"/>
      <c r="VGF892" s="106"/>
      <c r="VGG892" s="40"/>
      <c r="VGH892" s="106"/>
      <c r="VGI892" s="40"/>
      <c r="VGJ892" s="106"/>
      <c r="VGK892" s="40"/>
      <c r="VGL892" s="106"/>
      <c r="VGM892" s="40"/>
      <c r="VGN892" s="106"/>
      <c r="VGO892" s="40"/>
      <c r="VGP892" s="106"/>
      <c r="VGQ892" s="40"/>
      <c r="VGR892" s="106"/>
      <c r="VGS892" s="40"/>
      <c r="VGT892" s="106"/>
      <c r="VGU892" s="40"/>
      <c r="VGV892" s="106"/>
      <c r="VGW892" s="40"/>
      <c r="VGX892" s="106"/>
      <c r="VGY892" s="40"/>
      <c r="VGZ892" s="106"/>
      <c r="VHA892" s="40"/>
      <c r="VHB892" s="106"/>
      <c r="VHC892" s="40"/>
      <c r="VHD892" s="106"/>
      <c r="VHE892" s="40"/>
      <c r="VHF892" s="106"/>
      <c r="VHG892" s="40"/>
      <c r="VHH892" s="106"/>
      <c r="VHI892" s="40"/>
      <c r="VHJ892" s="106"/>
      <c r="VHK892" s="40"/>
      <c r="VHL892" s="106"/>
      <c r="VHM892" s="40"/>
      <c r="VHN892" s="106"/>
      <c r="VHO892" s="40"/>
      <c r="VHP892" s="106"/>
      <c r="VHQ892" s="40"/>
      <c r="VHR892" s="106"/>
      <c r="VHS892" s="40"/>
      <c r="VHT892" s="106"/>
      <c r="VHU892" s="40"/>
      <c r="VHV892" s="106"/>
      <c r="VHW892" s="40"/>
      <c r="VHX892" s="106"/>
      <c r="VHY892" s="40"/>
      <c r="VHZ892" s="106"/>
      <c r="VIA892" s="40"/>
      <c r="VIB892" s="106"/>
      <c r="VIC892" s="40"/>
      <c r="VID892" s="106"/>
      <c r="VIE892" s="40"/>
      <c r="VIF892" s="106"/>
      <c r="VIG892" s="40"/>
      <c r="VIH892" s="106"/>
      <c r="VII892" s="40"/>
      <c r="VIJ892" s="106"/>
      <c r="VIK892" s="40"/>
      <c r="VIL892" s="106"/>
      <c r="VIM892" s="40"/>
      <c r="VIN892" s="106"/>
      <c r="VIO892" s="40"/>
      <c r="VIP892" s="106"/>
      <c r="VIQ892" s="40"/>
      <c r="VIR892" s="106"/>
      <c r="VIS892" s="40"/>
      <c r="VIT892" s="106"/>
      <c r="VIU892" s="40"/>
      <c r="VIV892" s="106"/>
      <c r="VIW892" s="40"/>
      <c r="VIX892" s="106"/>
      <c r="VIY892" s="40"/>
      <c r="VIZ892" s="106"/>
      <c r="VJA892" s="40"/>
      <c r="VJB892" s="106"/>
      <c r="VJC892" s="40"/>
      <c r="VJD892" s="106"/>
      <c r="VJE892" s="40"/>
      <c r="VJF892" s="106"/>
      <c r="VJG892" s="40"/>
      <c r="VJH892" s="106"/>
      <c r="VJI892" s="40"/>
      <c r="VJJ892" s="106"/>
      <c r="VJK892" s="40"/>
      <c r="VJL892" s="106"/>
      <c r="VJM892" s="40"/>
      <c r="VJN892" s="106"/>
      <c r="VJO892" s="40"/>
      <c r="VJP892" s="106"/>
      <c r="VJQ892" s="40"/>
      <c r="VJR892" s="106"/>
      <c r="VJS892" s="40"/>
      <c r="VJT892" s="106"/>
      <c r="VJU892" s="40"/>
      <c r="VJV892" s="106"/>
      <c r="VJW892" s="40"/>
      <c r="VJX892" s="106"/>
      <c r="VJY892" s="40"/>
      <c r="VJZ892" s="106"/>
      <c r="VKA892" s="40"/>
      <c r="VKB892" s="106"/>
      <c r="VKC892" s="40"/>
      <c r="VKD892" s="106"/>
      <c r="VKE892" s="40"/>
      <c r="VKF892" s="106"/>
      <c r="VKG892" s="40"/>
      <c r="VKH892" s="106"/>
      <c r="VKI892" s="40"/>
      <c r="VKJ892" s="106"/>
      <c r="VKK892" s="40"/>
      <c r="VKL892" s="106"/>
      <c r="VKM892" s="40"/>
      <c r="VKN892" s="106"/>
      <c r="VKO892" s="40"/>
      <c r="VKP892" s="106"/>
      <c r="VKQ892" s="40"/>
      <c r="VKR892" s="106"/>
      <c r="VKS892" s="40"/>
      <c r="VKT892" s="106"/>
      <c r="VKU892" s="40"/>
      <c r="VKV892" s="106"/>
      <c r="VKW892" s="40"/>
      <c r="VKX892" s="106"/>
      <c r="VKY892" s="40"/>
      <c r="VKZ892" s="106"/>
      <c r="VLA892" s="40"/>
      <c r="VLB892" s="106"/>
      <c r="VLC892" s="40"/>
      <c r="VLD892" s="106"/>
      <c r="VLE892" s="40"/>
      <c r="VLF892" s="106"/>
      <c r="VLG892" s="40"/>
      <c r="VLH892" s="106"/>
      <c r="VLI892" s="40"/>
      <c r="VLJ892" s="106"/>
      <c r="VLK892" s="40"/>
      <c r="VLL892" s="106"/>
      <c r="VLM892" s="40"/>
      <c r="VLN892" s="106"/>
      <c r="VLO892" s="40"/>
      <c r="VLP892" s="106"/>
      <c r="VLQ892" s="40"/>
      <c r="VLR892" s="106"/>
      <c r="VLS892" s="40"/>
      <c r="VLT892" s="106"/>
      <c r="VLU892" s="40"/>
      <c r="VLV892" s="106"/>
      <c r="VLW892" s="40"/>
      <c r="VLX892" s="106"/>
      <c r="VLY892" s="40"/>
      <c r="VLZ892" s="106"/>
      <c r="VMA892" s="40"/>
      <c r="VMB892" s="106"/>
      <c r="VMC892" s="40"/>
      <c r="VMD892" s="106"/>
      <c r="VME892" s="40"/>
      <c r="VMF892" s="106"/>
      <c r="VMG892" s="40"/>
      <c r="VMH892" s="106"/>
      <c r="VMI892" s="40"/>
      <c r="VMJ892" s="106"/>
      <c r="VMK892" s="40"/>
      <c r="VML892" s="106"/>
      <c r="VMM892" s="40"/>
      <c r="VMN892" s="106"/>
      <c r="VMO892" s="40"/>
      <c r="VMP892" s="106"/>
      <c r="VMQ892" s="40"/>
      <c r="VMR892" s="106"/>
      <c r="VMS892" s="40"/>
      <c r="VMT892" s="106"/>
      <c r="VMU892" s="40"/>
      <c r="VMV892" s="106"/>
      <c r="VMW892" s="40"/>
      <c r="VMX892" s="106"/>
      <c r="VMY892" s="40"/>
      <c r="VMZ892" s="106"/>
      <c r="VNA892" s="40"/>
      <c r="VNB892" s="106"/>
      <c r="VNC892" s="40"/>
      <c r="VND892" s="106"/>
      <c r="VNE892" s="40"/>
      <c r="VNF892" s="106"/>
      <c r="VNG892" s="40"/>
      <c r="VNH892" s="106"/>
      <c r="VNI892" s="40"/>
      <c r="VNJ892" s="106"/>
      <c r="VNK892" s="40"/>
      <c r="VNL892" s="106"/>
      <c r="VNM892" s="40"/>
      <c r="VNN892" s="106"/>
      <c r="VNO892" s="40"/>
      <c r="VNP892" s="106"/>
      <c r="VNQ892" s="40"/>
      <c r="VNR892" s="106"/>
      <c r="VNS892" s="40"/>
      <c r="VNT892" s="106"/>
      <c r="VNU892" s="40"/>
      <c r="VNV892" s="106"/>
      <c r="VNW892" s="40"/>
      <c r="VNX892" s="106"/>
      <c r="VNY892" s="40"/>
      <c r="VNZ892" s="106"/>
      <c r="VOA892" s="40"/>
      <c r="VOB892" s="106"/>
      <c r="VOC892" s="40"/>
      <c r="VOD892" s="106"/>
      <c r="VOE892" s="40"/>
      <c r="VOF892" s="106"/>
      <c r="VOG892" s="40"/>
      <c r="VOH892" s="106"/>
      <c r="VOI892" s="40"/>
      <c r="VOJ892" s="106"/>
      <c r="VOK892" s="40"/>
      <c r="VOL892" s="106"/>
      <c r="VOM892" s="40"/>
      <c r="VON892" s="106"/>
      <c r="VOO892" s="40"/>
      <c r="VOP892" s="106"/>
      <c r="VOQ892" s="40"/>
      <c r="VOR892" s="106"/>
      <c r="VOS892" s="40"/>
      <c r="VOT892" s="106"/>
      <c r="VOU892" s="40"/>
      <c r="VOV892" s="106"/>
      <c r="VOW892" s="40"/>
      <c r="VOX892" s="106"/>
      <c r="VOY892" s="40"/>
      <c r="VOZ892" s="106"/>
      <c r="VPA892" s="40"/>
      <c r="VPB892" s="106"/>
      <c r="VPC892" s="40"/>
      <c r="VPD892" s="106"/>
      <c r="VPE892" s="40"/>
      <c r="VPF892" s="106"/>
      <c r="VPG892" s="40"/>
      <c r="VPH892" s="106"/>
      <c r="VPI892" s="40"/>
      <c r="VPJ892" s="106"/>
      <c r="VPK892" s="40"/>
      <c r="VPL892" s="106"/>
      <c r="VPM892" s="40"/>
      <c r="VPN892" s="106"/>
      <c r="VPO892" s="40"/>
      <c r="VPP892" s="106"/>
      <c r="VPQ892" s="40"/>
      <c r="VPR892" s="106"/>
      <c r="VPS892" s="40"/>
      <c r="VPT892" s="106"/>
      <c r="VPU892" s="40"/>
      <c r="VPV892" s="106"/>
      <c r="VPW892" s="40"/>
      <c r="VPX892" s="106"/>
      <c r="VPY892" s="40"/>
      <c r="VPZ892" s="106"/>
      <c r="VQA892" s="40"/>
      <c r="VQB892" s="106"/>
      <c r="VQC892" s="40"/>
      <c r="VQD892" s="106"/>
      <c r="VQE892" s="40"/>
      <c r="VQF892" s="106"/>
      <c r="VQG892" s="40"/>
      <c r="VQH892" s="106"/>
      <c r="VQI892" s="40"/>
      <c r="VQJ892" s="106"/>
      <c r="VQK892" s="40"/>
      <c r="VQL892" s="106"/>
      <c r="VQM892" s="40"/>
      <c r="VQN892" s="106"/>
      <c r="VQO892" s="40"/>
      <c r="VQP892" s="106"/>
      <c r="VQQ892" s="40"/>
      <c r="VQR892" s="106"/>
      <c r="VQS892" s="40"/>
      <c r="VQT892" s="106"/>
      <c r="VQU892" s="40"/>
      <c r="VQV892" s="106"/>
      <c r="VQW892" s="40"/>
      <c r="VQX892" s="106"/>
      <c r="VQY892" s="40"/>
      <c r="VQZ892" s="106"/>
      <c r="VRA892" s="40"/>
      <c r="VRB892" s="106"/>
      <c r="VRC892" s="40"/>
      <c r="VRD892" s="106"/>
      <c r="VRE892" s="40"/>
      <c r="VRF892" s="106"/>
      <c r="VRG892" s="40"/>
      <c r="VRH892" s="106"/>
      <c r="VRI892" s="40"/>
      <c r="VRJ892" s="106"/>
      <c r="VRK892" s="40"/>
      <c r="VRL892" s="106"/>
      <c r="VRM892" s="40"/>
      <c r="VRN892" s="106"/>
      <c r="VRO892" s="40"/>
      <c r="VRP892" s="106"/>
      <c r="VRQ892" s="40"/>
      <c r="VRR892" s="106"/>
      <c r="VRS892" s="40"/>
      <c r="VRT892" s="106"/>
      <c r="VRU892" s="40"/>
      <c r="VRV892" s="106"/>
      <c r="VRW892" s="40"/>
      <c r="VRX892" s="106"/>
      <c r="VRY892" s="40"/>
      <c r="VRZ892" s="106"/>
      <c r="VSA892" s="40"/>
      <c r="VSB892" s="106"/>
      <c r="VSC892" s="40"/>
      <c r="VSD892" s="106"/>
      <c r="VSE892" s="40"/>
      <c r="VSF892" s="106"/>
      <c r="VSG892" s="40"/>
      <c r="VSH892" s="106"/>
      <c r="VSI892" s="40"/>
      <c r="VSJ892" s="106"/>
      <c r="VSK892" s="40"/>
      <c r="VSL892" s="106"/>
      <c r="VSM892" s="40"/>
      <c r="VSN892" s="106"/>
      <c r="VSO892" s="40"/>
      <c r="VSP892" s="106"/>
      <c r="VSQ892" s="40"/>
      <c r="VSR892" s="106"/>
      <c r="VSS892" s="40"/>
      <c r="VST892" s="106"/>
      <c r="VSU892" s="40"/>
      <c r="VSV892" s="106"/>
      <c r="VSW892" s="40"/>
      <c r="VSX892" s="106"/>
      <c r="VSY892" s="40"/>
      <c r="VSZ892" s="106"/>
      <c r="VTA892" s="40"/>
      <c r="VTB892" s="106"/>
      <c r="VTC892" s="40"/>
      <c r="VTD892" s="106"/>
      <c r="VTE892" s="40"/>
      <c r="VTF892" s="106"/>
      <c r="VTG892" s="40"/>
      <c r="VTH892" s="106"/>
      <c r="VTI892" s="40"/>
      <c r="VTJ892" s="106"/>
      <c r="VTK892" s="40"/>
      <c r="VTL892" s="106"/>
      <c r="VTM892" s="40"/>
      <c r="VTN892" s="106"/>
      <c r="VTO892" s="40"/>
      <c r="VTP892" s="106"/>
      <c r="VTQ892" s="40"/>
      <c r="VTR892" s="106"/>
      <c r="VTS892" s="40"/>
      <c r="VTT892" s="106"/>
      <c r="VTU892" s="40"/>
      <c r="VTV892" s="106"/>
      <c r="VTW892" s="40"/>
      <c r="VTX892" s="106"/>
      <c r="VTY892" s="40"/>
      <c r="VTZ892" s="106"/>
      <c r="VUA892" s="40"/>
      <c r="VUB892" s="106"/>
      <c r="VUC892" s="40"/>
      <c r="VUD892" s="106"/>
      <c r="VUE892" s="40"/>
      <c r="VUF892" s="106"/>
      <c r="VUG892" s="40"/>
      <c r="VUH892" s="106"/>
      <c r="VUI892" s="40"/>
      <c r="VUJ892" s="106"/>
      <c r="VUK892" s="40"/>
      <c r="VUL892" s="106"/>
      <c r="VUM892" s="40"/>
      <c r="VUN892" s="106"/>
      <c r="VUO892" s="40"/>
      <c r="VUP892" s="106"/>
      <c r="VUQ892" s="40"/>
      <c r="VUR892" s="106"/>
      <c r="VUS892" s="40"/>
      <c r="VUT892" s="106"/>
      <c r="VUU892" s="40"/>
      <c r="VUV892" s="106"/>
      <c r="VUW892" s="40"/>
      <c r="VUX892" s="106"/>
      <c r="VUY892" s="40"/>
      <c r="VUZ892" s="106"/>
      <c r="VVA892" s="40"/>
      <c r="VVB892" s="106"/>
      <c r="VVC892" s="40"/>
      <c r="VVD892" s="106"/>
      <c r="VVE892" s="40"/>
      <c r="VVF892" s="106"/>
      <c r="VVG892" s="40"/>
      <c r="VVH892" s="106"/>
      <c r="VVI892" s="40"/>
      <c r="VVJ892" s="106"/>
      <c r="VVK892" s="40"/>
      <c r="VVL892" s="106"/>
      <c r="VVM892" s="40"/>
      <c r="VVN892" s="106"/>
      <c r="VVO892" s="40"/>
      <c r="VVP892" s="106"/>
      <c r="VVQ892" s="40"/>
      <c r="VVR892" s="106"/>
      <c r="VVS892" s="40"/>
      <c r="VVT892" s="106"/>
      <c r="VVU892" s="40"/>
      <c r="VVV892" s="106"/>
      <c r="VVW892" s="40"/>
      <c r="VVX892" s="106"/>
      <c r="VVY892" s="40"/>
      <c r="VVZ892" s="106"/>
      <c r="VWA892" s="40"/>
      <c r="VWB892" s="106"/>
      <c r="VWC892" s="40"/>
      <c r="VWD892" s="106"/>
      <c r="VWE892" s="40"/>
      <c r="VWF892" s="106"/>
      <c r="VWG892" s="40"/>
      <c r="VWH892" s="106"/>
      <c r="VWI892" s="40"/>
      <c r="VWJ892" s="106"/>
      <c r="VWK892" s="40"/>
      <c r="VWL892" s="106"/>
      <c r="VWM892" s="40"/>
      <c r="VWN892" s="106"/>
      <c r="VWO892" s="40"/>
      <c r="VWP892" s="106"/>
      <c r="VWQ892" s="40"/>
      <c r="VWR892" s="106"/>
      <c r="VWS892" s="40"/>
      <c r="VWT892" s="106"/>
      <c r="VWU892" s="40"/>
      <c r="VWV892" s="106"/>
      <c r="VWW892" s="40"/>
      <c r="VWX892" s="106"/>
      <c r="VWY892" s="40"/>
      <c r="VWZ892" s="106"/>
      <c r="VXA892" s="40"/>
      <c r="VXB892" s="106"/>
      <c r="VXC892" s="40"/>
      <c r="VXD892" s="106"/>
      <c r="VXE892" s="40"/>
      <c r="VXF892" s="106"/>
      <c r="VXG892" s="40"/>
      <c r="VXH892" s="106"/>
      <c r="VXI892" s="40"/>
      <c r="VXJ892" s="106"/>
      <c r="VXK892" s="40"/>
      <c r="VXL892" s="106"/>
      <c r="VXM892" s="40"/>
      <c r="VXN892" s="106"/>
      <c r="VXO892" s="40"/>
      <c r="VXP892" s="106"/>
      <c r="VXQ892" s="40"/>
      <c r="VXR892" s="106"/>
      <c r="VXS892" s="40"/>
      <c r="VXT892" s="106"/>
      <c r="VXU892" s="40"/>
      <c r="VXV892" s="106"/>
      <c r="VXW892" s="40"/>
      <c r="VXX892" s="106"/>
      <c r="VXY892" s="40"/>
      <c r="VXZ892" s="106"/>
      <c r="VYA892" s="40"/>
      <c r="VYB892" s="106"/>
      <c r="VYC892" s="40"/>
      <c r="VYD892" s="106"/>
      <c r="VYE892" s="40"/>
      <c r="VYF892" s="106"/>
      <c r="VYG892" s="40"/>
      <c r="VYH892" s="106"/>
      <c r="VYI892" s="40"/>
      <c r="VYJ892" s="106"/>
      <c r="VYK892" s="40"/>
      <c r="VYL892" s="106"/>
      <c r="VYM892" s="40"/>
      <c r="VYN892" s="106"/>
      <c r="VYO892" s="40"/>
      <c r="VYP892" s="106"/>
      <c r="VYQ892" s="40"/>
      <c r="VYR892" s="106"/>
      <c r="VYS892" s="40"/>
      <c r="VYT892" s="106"/>
      <c r="VYU892" s="40"/>
      <c r="VYV892" s="106"/>
      <c r="VYW892" s="40"/>
      <c r="VYX892" s="106"/>
      <c r="VYY892" s="40"/>
      <c r="VYZ892" s="106"/>
      <c r="VZA892" s="40"/>
      <c r="VZB892" s="106"/>
      <c r="VZC892" s="40"/>
      <c r="VZD892" s="106"/>
      <c r="VZE892" s="40"/>
      <c r="VZF892" s="106"/>
      <c r="VZG892" s="40"/>
      <c r="VZH892" s="106"/>
      <c r="VZI892" s="40"/>
      <c r="VZJ892" s="106"/>
      <c r="VZK892" s="40"/>
      <c r="VZL892" s="106"/>
      <c r="VZM892" s="40"/>
      <c r="VZN892" s="106"/>
      <c r="VZO892" s="40"/>
      <c r="VZP892" s="106"/>
      <c r="VZQ892" s="40"/>
      <c r="VZR892" s="106"/>
      <c r="VZS892" s="40"/>
      <c r="VZT892" s="106"/>
      <c r="VZU892" s="40"/>
      <c r="VZV892" s="106"/>
      <c r="VZW892" s="40"/>
      <c r="VZX892" s="106"/>
      <c r="VZY892" s="40"/>
      <c r="VZZ892" s="106"/>
      <c r="WAA892" s="40"/>
      <c r="WAB892" s="106"/>
      <c r="WAC892" s="40"/>
      <c r="WAD892" s="106"/>
      <c r="WAE892" s="40"/>
      <c r="WAF892" s="106"/>
      <c r="WAG892" s="40"/>
      <c r="WAH892" s="106"/>
      <c r="WAI892" s="40"/>
      <c r="WAJ892" s="106"/>
      <c r="WAK892" s="40"/>
      <c r="WAL892" s="106"/>
      <c r="WAM892" s="40"/>
      <c r="WAN892" s="106"/>
      <c r="WAO892" s="40"/>
      <c r="WAP892" s="106"/>
      <c r="WAQ892" s="40"/>
      <c r="WAR892" s="106"/>
      <c r="WAS892" s="40"/>
      <c r="WAT892" s="106"/>
      <c r="WAU892" s="40"/>
      <c r="WAV892" s="106"/>
      <c r="WAW892" s="40"/>
      <c r="WAX892" s="106"/>
      <c r="WAY892" s="40"/>
      <c r="WAZ892" s="106"/>
      <c r="WBA892" s="40"/>
      <c r="WBB892" s="106"/>
      <c r="WBC892" s="40"/>
      <c r="WBD892" s="106"/>
      <c r="WBE892" s="40"/>
      <c r="WBF892" s="106"/>
      <c r="WBG892" s="40"/>
      <c r="WBH892" s="106"/>
      <c r="WBI892" s="40"/>
      <c r="WBJ892" s="106"/>
      <c r="WBK892" s="40"/>
      <c r="WBL892" s="106"/>
      <c r="WBM892" s="40"/>
      <c r="WBN892" s="106"/>
      <c r="WBO892" s="40"/>
      <c r="WBP892" s="106"/>
      <c r="WBQ892" s="40"/>
      <c r="WBR892" s="106"/>
      <c r="WBS892" s="40"/>
      <c r="WBT892" s="106"/>
      <c r="WBU892" s="40"/>
      <c r="WBV892" s="106"/>
      <c r="WBW892" s="40"/>
      <c r="WBX892" s="106"/>
      <c r="WBY892" s="40"/>
      <c r="WBZ892" s="106"/>
      <c r="WCA892" s="40"/>
      <c r="WCB892" s="106"/>
      <c r="WCC892" s="40"/>
      <c r="WCD892" s="106"/>
      <c r="WCE892" s="40"/>
      <c r="WCF892" s="106"/>
      <c r="WCG892" s="40"/>
      <c r="WCH892" s="106"/>
      <c r="WCI892" s="40"/>
      <c r="WCJ892" s="106"/>
      <c r="WCK892" s="40"/>
      <c r="WCL892" s="106"/>
      <c r="WCM892" s="40"/>
      <c r="WCN892" s="106"/>
      <c r="WCO892" s="40"/>
      <c r="WCP892" s="106"/>
      <c r="WCQ892" s="40"/>
      <c r="WCR892" s="106"/>
      <c r="WCS892" s="40"/>
      <c r="WCT892" s="106"/>
      <c r="WCU892" s="40"/>
      <c r="WCV892" s="106"/>
      <c r="WCW892" s="40"/>
      <c r="WCX892" s="106"/>
      <c r="WCY892" s="40"/>
      <c r="WCZ892" s="106"/>
      <c r="WDA892" s="40"/>
      <c r="WDB892" s="106"/>
      <c r="WDC892" s="40"/>
      <c r="WDD892" s="106"/>
      <c r="WDE892" s="40"/>
      <c r="WDF892" s="106"/>
      <c r="WDG892" s="40"/>
      <c r="WDH892" s="106"/>
      <c r="WDI892" s="40"/>
      <c r="WDJ892" s="106"/>
      <c r="WDK892" s="40"/>
      <c r="WDL892" s="106"/>
      <c r="WDM892" s="40"/>
      <c r="WDN892" s="106"/>
      <c r="WDO892" s="40"/>
      <c r="WDP892" s="106"/>
      <c r="WDQ892" s="40"/>
      <c r="WDR892" s="106"/>
      <c r="WDS892" s="40"/>
      <c r="WDT892" s="106"/>
      <c r="WDU892" s="40"/>
      <c r="WDV892" s="106"/>
      <c r="WDW892" s="40"/>
      <c r="WDX892" s="106"/>
      <c r="WDY892" s="40"/>
      <c r="WDZ892" s="106"/>
      <c r="WEA892" s="40"/>
      <c r="WEB892" s="106"/>
      <c r="WEC892" s="40"/>
      <c r="WED892" s="106"/>
      <c r="WEE892" s="40"/>
      <c r="WEF892" s="106"/>
      <c r="WEG892" s="40"/>
      <c r="WEH892" s="106"/>
      <c r="WEI892" s="40"/>
      <c r="WEJ892" s="106"/>
      <c r="WEK892" s="40"/>
      <c r="WEL892" s="106"/>
      <c r="WEM892" s="40"/>
      <c r="WEN892" s="106"/>
      <c r="WEO892" s="40"/>
      <c r="WEP892" s="106"/>
      <c r="WEQ892" s="40"/>
      <c r="WER892" s="106"/>
      <c r="WES892" s="40"/>
      <c r="WET892" s="106"/>
      <c r="WEU892" s="40"/>
      <c r="WEV892" s="106"/>
      <c r="WEW892" s="40"/>
      <c r="WEX892" s="106"/>
      <c r="WEY892" s="40"/>
      <c r="WEZ892" s="106"/>
      <c r="WFA892" s="40"/>
      <c r="WFB892" s="106"/>
      <c r="WFC892" s="40"/>
      <c r="WFD892" s="106"/>
      <c r="WFE892" s="40"/>
      <c r="WFF892" s="106"/>
      <c r="WFG892" s="40"/>
      <c r="WFH892" s="106"/>
      <c r="WFI892" s="40"/>
      <c r="WFJ892" s="106"/>
      <c r="WFK892" s="40"/>
      <c r="WFL892" s="106"/>
      <c r="WFM892" s="40"/>
      <c r="WFN892" s="106"/>
      <c r="WFO892" s="40"/>
      <c r="WFP892" s="106"/>
      <c r="WFQ892" s="40"/>
      <c r="WFR892" s="106"/>
      <c r="WFS892" s="40"/>
      <c r="WFT892" s="106"/>
      <c r="WFU892" s="40"/>
      <c r="WFV892" s="106"/>
      <c r="WFW892" s="40"/>
      <c r="WFX892" s="106"/>
      <c r="WFY892" s="40"/>
      <c r="WFZ892" s="106"/>
      <c r="WGA892" s="40"/>
      <c r="WGB892" s="106"/>
      <c r="WGC892" s="40"/>
      <c r="WGD892" s="106"/>
      <c r="WGE892" s="40"/>
      <c r="WGF892" s="106"/>
      <c r="WGG892" s="40"/>
      <c r="WGH892" s="106"/>
      <c r="WGI892" s="40"/>
      <c r="WGJ892" s="106"/>
      <c r="WGK892" s="40"/>
      <c r="WGL892" s="106"/>
      <c r="WGM892" s="40"/>
      <c r="WGN892" s="106"/>
      <c r="WGO892" s="40"/>
      <c r="WGP892" s="106"/>
      <c r="WGQ892" s="40"/>
      <c r="WGR892" s="106"/>
      <c r="WGS892" s="40"/>
      <c r="WGT892" s="106"/>
      <c r="WGU892" s="40"/>
      <c r="WGV892" s="106"/>
      <c r="WGW892" s="40"/>
      <c r="WGX892" s="106"/>
      <c r="WGY892" s="40"/>
      <c r="WGZ892" s="106"/>
      <c r="WHA892" s="40"/>
      <c r="WHB892" s="106"/>
      <c r="WHC892" s="40"/>
      <c r="WHD892" s="106"/>
      <c r="WHE892" s="40"/>
      <c r="WHF892" s="106"/>
      <c r="WHG892" s="40"/>
      <c r="WHH892" s="106"/>
      <c r="WHI892" s="40"/>
      <c r="WHJ892" s="106"/>
      <c r="WHK892" s="40"/>
      <c r="WHL892" s="106"/>
      <c r="WHM892" s="40"/>
      <c r="WHN892" s="106"/>
      <c r="WHO892" s="40"/>
      <c r="WHP892" s="106"/>
      <c r="WHQ892" s="40"/>
      <c r="WHR892" s="106"/>
      <c r="WHS892" s="40"/>
      <c r="WHT892" s="106"/>
      <c r="WHU892" s="40"/>
      <c r="WHV892" s="106"/>
      <c r="WHW892" s="40"/>
      <c r="WHX892" s="106"/>
      <c r="WHY892" s="40"/>
      <c r="WHZ892" s="106"/>
      <c r="WIA892" s="40"/>
      <c r="WIB892" s="106"/>
      <c r="WIC892" s="40"/>
      <c r="WID892" s="106"/>
      <c r="WIE892" s="40"/>
      <c r="WIF892" s="106"/>
      <c r="WIG892" s="40"/>
      <c r="WIH892" s="106"/>
      <c r="WII892" s="40"/>
      <c r="WIJ892" s="106"/>
      <c r="WIK892" s="40"/>
      <c r="WIL892" s="106"/>
      <c r="WIM892" s="40"/>
      <c r="WIN892" s="106"/>
      <c r="WIO892" s="40"/>
      <c r="WIP892" s="106"/>
      <c r="WIQ892" s="40"/>
      <c r="WIR892" s="106"/>
      <c r="WIS892" s="40"/>
      <c r="WIT892" s="106"/>
      <c r="WIU892" s="40"/>
      <c r="WIV892" s="106"/>
      <c r="WIW892" s="40"/>
      <c r="WIX892" s="106"/>
      <c r="WIY892" s="40"/>
      <c r="WIZ892" s="106"/>
      <c r="WJA892" s="40"/>
      <c r="WJB892" s="106"/>
      <c r="WJC892" s="40"/>
      <c r="WJD892" s="106"/>
      <c r="WJE892" s="40"/>
      <c r="WJF892" s="106"/>
      <c r="WJG892" s="40"/>
      <c r="WJH892" s="106"/>
      <c r="WJI892" s="40"/>
      <c r="WJJ892" s="106"/>
      <c r="WJK892" s="40"/>
      <c r="WJL892" s="106"/>
      <c r="WJM892" s="40"/>
      <c r="WJN892" s="106"/>
      <c r="WJO892" s="40"/>
      <c r="WJP892" s="106"/>
      <c r="WJQ892" s="40"/>
      <c r="WJR892" s="106"/>
      <c r="WJS892" s="40"/>
      <c r="WJT892" s="106"/>
      <c r="WJU892" s="40"/>
      <c r="WJV892" s="106"/>
      <c r="WJW892" s="40"/>
      <c r="WJX892" s="106"/>
      <c r="WJY892" s="40"/>
      <c r="WJZ892" s="106"/>
      <c r="WKA892" s="40"/>
      <c r="WKB892" s="106"/>
      <c r="WKC892" s="40"/>
      <c r="WKD892" s="106"/>
      <c r="WKE892" s="40"/>
      <c r="WKF892" s="106"/>
      <c r="WKG892" s="40"/>
      <c r="WKH892" s="106"/>
      <c r="WKI892" s="40"/>
      <c r="WKJ892" s="106"/>
      <c r="WKK892" s="40"/>
      <c r="WKL892" s="106"/>
      <c r="WKM892" s="40"/>
      <c r="WKN892" s="106"/>
      <c r="WKO892" s="40"/>
      <c r="WKP892" s="106"/>
      <c r="WKQ892" s="40"/>
      <c r="WKR892" s="106"/>
      <c r="WKS892" s="40"/>
      <c r="WKT892" s="106"/>
      <c r="WKU892" s="40"/>
      <c r="WKV892" s="106"/>
      <c r="WKW892" s="40"/>
      <c r="WKX892" s="106"/>
      <c r="WKY892" s="40"/>
      <c r="WKZ892" s="106"/>
      <c r="WLA892" s="40"/>
      <c r="WLB892" s="106"/>
      <c r="WLC892" s="40"/>
      <c r="WLD892" s="106"/>
      <c r="WLE892" s="40"/>
      <c r="WLF892" s="106"/>
      <c r="WLG892" s="40"/>
      <c r="WLH892" s="106"/>
      <c r="WLI892" s="40"/>
      <c r="WLJ892" s="106"/>
      <c r="WLK892" s="40"/>
      <c r="WLL892" s="106"/>
      <c r="WLM892" s="40"/>
      <c r="WLN892" s="106"/>
      <c r="WLO892" s="40"/>
      <c r="WLP892" s="106"/>
      <c r="WLQ892" s="40"/>
      <c r="WLR892" s="106"/>
      <c r="WLS892" s="40"/>
      <c r="WLT892" s="106"/>
      <c r="WLU892" s="40"/>
      <c r="WLV892" s="106"/>
      <c r="WLW892" s="40"/>
      <c r="WLX892" s="106"/>
      <c r="WLY892" s="40"/>
      <c r="WLZ892" s="106"/>
      <c r="WMA892" s="40"/>
      <c r="WMB892" s="106"/>
      <c r="WMC892" s="40"/>
      <c r="WMD892" s="106"/>
      <c r="WME892" s="40"/>
      <c r="WMF892" s="106"/>
      <c r="WMG892" s="40"/>
      <c r="WMH892" s="106"/>
      <c r="WMI892" s="40"/>
      <c r="WMJ892" s="106"/>
      <c r="WMK892" s="40"/>
      <c r="WML892" s="106"/>
      <c r="WMM892" s="40"/>
      <c r="WMN892" s="106"/>
      <c r="WMO892" s="40"/>
      <c r="WMP892" s="106"/>
      <c r="WMQ892" s="40"/>
      <c r="WMR892" s="106"/>
      <c r="WMS892" s="40"/>
      <c r="WMT892" s="106"/>
      <c r="WMU892" s="40"/>
      <c r="WMV892" s="106"/>
      <c r="WMW892" s="40"/>
      <c r="WMX892" s="106"/>
      <c r="WMY892" s="40"/>
      <c r="WMZ892" s="106"/>
      <c r="WNA892" s="40"/>
      <c r="WNB892" s="106"/>
      <c r="WNC892" s="40"/>
      <c r="WND892" s="106"/>
      <c r="WNE892" s="40"/>
      <c r="WNF892" s="106"/>
      <c r="WNG892" s="40"/>
      <c r="WNH892" s="106"/>
      <c r="WNI892" s="40"/>
      <c r="WNJ892" s="106"/>
      <c r="WNK892" s="40"/>
      <c r="WNL892" s="106"/>
      <c r="WNM892" s="40"/>
      <c r="WNN892" s="106"/>
      <c r="WNO892" s="40"/>
      <c r="WNP892" s="106"/>
      <c r="WNQ892" s="40"/>
      <c r="WNR892" s="106"/>
      <c r="WNS892" s="40"/>
      <c r="WNT892" s="106"/>
      <c r="WNU892" s="40"/>
      <c r="WNV892" s="106"/>
      <c r="WNW892" s="40"/>
      <c r="WNX892" s="106"/>
      <c r="WNY892" s="40"/>
      <c r="WNZ892" s="106"/>
      <c r="WOA892" s="40"/>
      <c r="WOB892" s="106"/>
      <c r="WOC892" s="40"/>
      <c r="WOD892" s="106"/>
      <c r="WOE892" s="40"/>
      <c r="WOF892" s="106"/>
      <c r="WOG892" s="40"/>
      <c r="WOH892" s="106"/>
      <c r="WOI892" s="40"/>
      <c r="WOJ892" s="106"/>
      <c r="WOK892" s="40"/>
      <c r="WOL892" s="106"/>
      <c r="WOM892" s="40"/>
      <c r="WON892" s="106"/>
      <c r="WOO892" s="40"/>
      <c r="WOP892" s="106"/>
      <c r="WOQ892" s="40"/>
      <c r="WOR892" s="106"/>
      <c r="WOS892" s="40"/>
      <c r="WOT892" s="106"/>
      <c r="WOU892" s="40"/>
      <c r="WOV892" s="106"/>
      <c r="WOW892" s="40"/>
      <c r="WOX892" s="106"/>
      <c r="WOY892" s="40"/>
      <c r="WOZ892" s="106"/>
      <c r="WPA892" s="40"/>
      <c r="WPB892" s="106"/>
      <c r="WPC892" s="40"/>
      <c r="WPD892" s="106"/>
      <c r="WPE892" s="40"/>
      <c r="WPF892" s="106"/>
      <c r="WPG892" s="40"/>
      <c r="WPH892" s="106"/>
      <c r="WPI892" s="40"/>
      <c r="WPJ892" s="106"/>
      <c r="WPK892" s="40"/>
      <c r="WPL892" s="106"/>
      <c r="WPM892" s="40"/>
      <c r="WPN892" s="106"/>
      <c r="WPO892" s="40"/>
      <c r="WPP892" s="106"/>
      <c r="WPQ892" s="40"/>
      <c r="WPR892" s="106"/>
      <c r="WPS892" s="40"/>
      <c r="WPT892" s="106"/>
      <c r="WPU892" s="40"/>
      <c r="WPV892" s="106"/>
      <c r="WPW892" s="40"/>
      <c r="WPX892" s="106"/>
      <c r="WPY892" s="40"/>
      <c r="WPZ892" s="106"/>
      <c r="WQA892" s="40"/>
      <c r="WQB892" s="106"/>
      <c r="WQC892" s="40"/>
      <c r="WQD892" s="106"/>
      <c r="WQE892" s="40"/>
      <c r="WQF892" s="106"/>
      <c r="WQG892" s="40"/>
      <c r="WQH892" s="106"/>
      <c r="WQI892" s="40"/>
      <c r="WQJ892" s="106"/>
      <c r="WQK892" s="40"/>
      <c r="WQL892" s="106"/>
      <c r="WQM892" s="40"/>
      <c r="WQN892" s="106"/>
      <c r="WQO892" s="40"/>
      <c r="WQP892" s="106"/>
      <c r="WQQ892" s="40"/>
      <c r="WQR892" s="106"/>
      <c r="WQS892" s="40"/>
      <c r="WQT892" s="106"/>
      <c r="WQU892" s="40"/>
      <c r="WQV892" s="106"/>
      <c r="WQW892" s="40"/>
      <c r="WQX892" s="106"/>
      <c r="WQY892" s="40"/>
      <c r="WQZ892" s="106"/>
      <c r="WRA892" s="40"/>
      <c r="WRB892" s="106"/>
      <c r="WRC892" s="40"/>
      <c r="WRD892" s="106"/>
      <c r="WRE892" s="40"/>
      <c r="WRF892" s="106"/>
      <c r="WRG892" s="40"/>
      <c r="WRH892" s="106"/>
      <c r="WRI892" s="40"/>
      <c r="WRJ892" s="106"/>
      <c r="WRK892" s="40"/>
      <c r="WRL892" s="106"/>
      <c r="WRM892" s="40"/>
      <c r="WRN892" s="106"/>
      <c r="WRO892" s="40"/>
      <c r="WRP892" s="106"/>
      <c r="WRQ892" s="40"/>
      <c r="WRR892" s="106"/>
      <c r="WRS892" s="40"/>
      <c r="WRT892" s="106"/>
      <c r="WRU892" s="40"/>
      <c r="WRV892" s="106"/>
      <c r="WRW892" s="40"/>
      <c r="WRX892" s="106"/>
      <c r="WRY892" s="40"/>
      <c r="WRZ892" s="106"/>
      <c r="WSA892" s="40"/>
      <c r="WSB892" s="106"/>
      <c r="WSC892" s="40"/>
      <c r="WSD892" s="106"/>
      <c r="WSE892" s="40"/>
      <c r="WSF892" s="106"/>
      <c r="WSG892" s="40"/>
      <c r="WSH892" s="106"/>
      <c r="WSI892" s="40"/>
      <c r="WSJ892" s="106"/>
      <c r="WSK892" s="40"/>
      <c r="WSL892" s="106"/>
      <c r="WSM892" s="40"/>
      <c r="WSN892" s="106"/>
      <c r="WSO892" s="40"/>
      <c r="WSP892" s="106"/>
      <c r="WSQ892" s="40"/>
      <c r="WSR892" s="106"/>
      <c r="WSS892" s="40"/>
      <c r="WST892" s="106"/>
      <c r="WSU892" s="40"/>
      <c r="WSV892" s="106"/>
      <c r="WSW892" s="40"/>
      <c r="WSX892" s="106"/>
      <c r="WSY892" s="40"/>
      <c r="WSZ892" s="106"/>
      <c r="WTA892" s="40"/>
      <c r="WTB892" s="106"/>
      <c r="WTC892" s="40"/>
      <c r="WTD892" s="106"/>
      <c r="WTE892" s="40"/>
      <c r="WTF892" s="106"/>
      <c r="WTG892" s="40"/>
      <c r="WTH892" s="106"/>
      <c r="WTI892" s="40"/>
      <c r="WTJ892" s="106"/>
      <c r="WTK892" s="40"/>
      <c r="WTL892" s="106"/>
      <c r="WTM892" s="40"/>
      <c r="WTN892" s="106"/>
      <c r="WTO892" s="40"/>
      <c r="WTP892" s="106"/>
      <c r="WTQ892" s="40"/>
      <c r="WTR892" s="106"/>
      <c r="WTS892" s="40"/>
      <c r="WTT892" s="106"/>
      <c r="WTU892" s="40"/>
      <c r="WTV892" s="106"/>
      <c r="WTW892" s="40"/>
      <c r="WTX892" s="106"/>
      <c r="WTY892" s="40"/>
      <c r="WTZ892" s="106"/>
      <c r="WUA892" s="40"/>
      <c r="WUB892" s="106"/>
      <c r="WUC892" s="40"/>
      <c r="WUD892" s="106"/>
      <c r="WUE892" s="40"/>
      <c r="WUF892" s="106"/>
      <c r="WUG892" s="40"/>
      <c r="WUH892" s="106"/>
      <c r="WUI892" s="40"/>
      <c r="WUJ892" s="106"/>
      <c r="WUK892" s="40"/>
      <c r="WUL892" s="106"/>
      <c r="WUM892" s="40"/>
      <c r="WUN892" s="106"/>
      <c r="WUO892" s="40"/>
      <c r="WUP892" s="106"/>
      <c r="WUQ892" s="40"/>
      <c r="WUR892" s="106"/>
      <c r="WUS892" s="40"/>
      <c r="WUT892" s="106"/>
      <c r="WUU892" s="40"/>
      <c r="WUV892" s="106"/>
      <c r="WUW892" s="40"/>
      <c r="WUX892" s="106"/>
      <c r="WUY892" s="40"/>
      <c r="WUZ892" s="106"/>
      <c r="WVA892" s="40"/>
      <c r="WVB892" s="106"/>
      <c r="WVC892" s="40"/>
      <c r="WVD892" s="106"/>
      <c r="WVE892" s="40"/>
      <c r="WVF892" s="106"/>
      <c r="WVG892" s="40"/>
      <c r="WVH892" s="106"/>
      <c r="WVI892" s="40"/>
      <c r="WVJ892" s="106"/>
      <c r="WVK892" s="40"/>
      <c r="WVL892" s="106"/>
      <c r="WVM892" s="40"/>
      <c r="WVN892" s="106"/>
      <c r="WVO892" s="40"/>
      <c r="WVP892" s="106"/>
      <c r="WVQ892" s="40"/>
      <c r="WVR892" s="106"/>
      <c r="WVS892" s="40"/>
      <c r="WVT892" s="106"/>
      <c r="WVU892" s="40"/>
      <c r="WVV892" s="106"/>
      <c r="WVW892" s="40"/>
      <c r="WVX892" s="106"/>
      <c r="WVY892" s="40"/>
      <c r="WVZ892" s="106"/>
      <c r="WWA892" s="40"/>
      <c r="WWB892" s="106"/>
      <c r="WWC892" s="40"/>
      <c r="WWD892" s="106"/>
      <c r="WWE892" s="40"/>
      <c r="WWF892" s="106"/>
      <c r="WWG892" s="40"/>
      <c r="WWH892" s="106"/>
      <c r="WWI892" s="40"/>
      <c r="WWJ892" s="106"/>
      <c r="WWK892" s="40"/>
      <c r="WWL892" s="106"/>
      <c r="WWM892" s="40"/>
      <c r="WWN892" s="106"/>
      <c r="WWO892" s="40"/>
      <c r="WWP892" s="106"/>
      <c r="WWQ892" s="40"/>
      <c r="WWR892" s="106"/>
      <c r="WWS892" s="40"/>
      <c r="WWT892" s="106"/>
      <c r="WWU892" s="40"/>
      <c r="WWV892" s="106"/>
      <c r="WWW892" s="40"/>
      <c r="WWX892" s="106"/>
      <c r="WWY892" s="40"/>
      <c r="WWZ892" s="106"/>
      <c r="WXA892" s="40"/>
      <c r="WXB892" s="106"/>
      <c r="WXC892" s="40"/>
      <c r="WXD892" s="106"/>
      <c r="WXE892" s="40"/>
      <c r="WXF892" s="106"/>
      <c r="WXG892" s="40"/>
      <c r="WXH892" s="106"/>
      <c r="WXI892" s="40"/>
      <c r="WXJ892" s="106"/>
      <c r="WXK892" s="40"/>
      <c r="WXL892" s="106"/>
      <c r="WXM892" s="40"/>
      <c r="WXN892" s="106"/>
      <c r="WXO892" s="40"/>
      <c r="WXP892" s="106"/>
      <c r="WXQ892" s="40"/>
      <c r="WXR892" s="106"/>
      <c r="WXS892" s="40"/>
      <c r="WXT892" s="106"/>
      <c r="WXU892" s="40"/>
      <c r="WXV892" s="106"/>
      <c r="WXW892" s="40"/>
      <c r="WXX892" s="106"/>
      <c r="WXY892" s="40"/>
      <c r="WXZ892" s="106"/>
      <c r="WYA892" s="40"/>
      <c r="WYB892" s="106"/>
      <c r="WYC892" s="40"/>
      <c r="WYD892" s="106"/>
      <c r="WYE892" s="40"/>
      <c r="WYF892" s="106"/>
      <c r="WYG892" s="40"/>
      <c r="WYH892" s="106"/>
      <c r="WYI892" s="40"/>
      <c r="WYJ892" s="106"/>
      <c r="WYK892" s="40"/>
      <c r="WYL892" s="106"/>
      <c r="WYM892" s="40"/>
      <c r="WYN892" s="106"/>
      <c r="WYO892" s="40"/>
      <c r="WYP892" s="106"/>
      <c r="WYQ892" s="40"/>
      <c r="WYR892" s="106"/>
      <c r="WYS892" s="40"/>
      <c r="WYT892" s="106"/>
      <c r="WYU892" s="40"/>
      <c r="WYV892" s="106"/>
      <c r="WYW892" s="40"/>
      <c r="WYX892" s="106"/>
      <c r="WYY892" s="40"/>
      <c r="WYZ892" s="106"/>
      <c r="WZA892" s="40"/>
      <c r="WZB892" s="106"/>
      <c r="WZC892" s="40"/>
      <c r="WZD892" s="106"/>
      <c r="WZE892" s="40"/>
      <c r="WZF892" s="106"/>
      <c r="WZG892" s="40"/>
      <c r="WZH892" s="106"/>
      <c r="WZI892" s="40"/>
      <c r="WZJ892" s="106"/>
      <c r="WZK892" s="40"/>
      <c r="WZL892" s="106"/>
      <c r="WZM892" s="40"/>
      <c r="WZN892" s="106"/>
      <c r="WZO892" s="40"/>
      <c r="WZP892" s="106"/>
      <c r="WZQ892" s="40"/>
      <c r="WZR892" s="106"/>
      <c r="WZS892" s="40"/>
      <c r="WZT892" s="106"/>
      <c r="WZU892" s="40"/>
      <c r="WZV892" s="106"/>
      <c r="WZW892" s="40"/>
      <c r="WZX892" s="106"/>
      <c r="WZY892" s="40"/>
      <c r="WZZ892" s="106"/>
      <c r="XAA892" s="40"/>
      <c r="XAB892" s="106"/>
      <c r="XAC892" s="40"/>
      <c r="XAD892" s="106"/>
      <c r="XAE892" s="40"/>
      <c r="XAF892" s="106"/>
      <c r="XAG892" s="40"/>
      <c r="XAH892" s="106"/>
      <c r="XAI892" s="40"/>
      <c r="XAJ892" s="106"/>
      <c r="XAK892" s="40"/>
      <c r="XAL892" s="106"/>
      <c r="XAM892" s="40"/>
      <c r="XAN892" s="106"/>
      <c r="XAO892" s="40"/>
      <c r="XAP892" s="106"/>
      <c r="XAQ892" s="40"/>
      <c r="XAR892" s="106"/>
      <c r="XAS892" s="40"/>
      <c r="XAT892" s="106"/>
      <c r="XAU892" s="40"/>
      <c r="XAV892" s="106"/>
      <c r="XAW892" s="40"/>
      <c r="XAX892" s="106"/>
      <c r="XAY892" s="40"/>
      <c r="XAZ892" s="106"/>
      <c r="XBA892" s="40"/>
      <c r="XBB892" s="106"/>
      <c r="XBC892" s="40"/>
      <c r="XBD892" s="106"/>
      <c r="XBE892" s="40"/>
      <c r="XBF892" s="106"/>
      <c r="XBG892" s="40"/>
      <c r="XBH892" s="106"/>
      <c r="XBI892" s="40"/>
      <c r="XBJ892" s="106"/>
      <c r="XBK892" s="40"/>
      <c r="XBL892" s="106"/>
      <c r="XBM892" s="40"/>
      <c r="XBN892" s="106"/>
      <c r="XBO892" s="40"/>
      <c r="XBP892" s="106"/>
      <c r="XBQ892" s="40"/>
      <c r="XBR892" s="106"/>
      <c r="XBS892" s="40"/>
      <c r="XBT892" s="106"/>
      <c r="XBU892" s="40"/>
      <c r="XBV892" s="106"/>
      <c r="XBW892" s="40"/>
      <c r="XBX892" s="106"/>
      <c r="XBY892" s="40"/>
      <c r="XBZ892" s="106"/>
      <c r="XCA892" s="40"/>
      <c r="XCB892" s="106"/>
      <c r="XCC892" s="40"/>
      <c r="XCD892" s="106"/>
      <c r="XCE892" s="40"/>
      <c r="XCF892" s="106"/>
      <c r="XCG892" s="40"/>
      <c r="XCH892" s="106"/>
      <c r="XCI892" s="40"/>
      <c r="XCJ892" s="106"/>
      <c r="XCK892" s="40"/>
      <c r="XCL892" s="106"/>
      <c r="XCM892" s="40"/>
      <c r="XCN892" s="106"/>
      <c r="XCO892" s="40"/>
      <c r="XCP892" s="106"/>
      <c r="XCQ892" s="40"/>
      <c r="XCR892" s="106"/>
      <c r="XCS892" s="40"/>
      <c r="XCT892" s="106"/>
      <c r="XCU892" s="40"/>
      <c r="XCV892" s="106"/>
      <c r="XCW892" s="40"/>
      <c r="XCX892" s="106"/>
      <c r="XCY892" s="40"/>
      <c r="XCZ892" s="106"/>
      <c r="XDA892" s="40"/>
      <c r="XDB892" s="106"/>
      <c r="XDC892" s="40"/>
      <c r="XDD892" s="106"/>
      <c r="XDE892" s="40"/>
      <c r="XDF892" s="106"/>
      <c r="XDG892" s="40"/>
      <c r="XDH892" s="106"/>
      <c r="XDI892" s="40"/>
      <c r="XDJ892" s="106"/>
      <c r="XDK892" s="40"/>
      <c r="XDL892" s="106"/>
      <c r="XDM892" s="40"/>
      <c r="XDN892" s="106"/>
      <c r="XDO892" s="40"/>
      <c r="XDP892" s="106"/>
      <c r="XDQ892" s="40"/>
      <c r="XDR892" s="106"/>
      <c r="XDS892" s="40"/>
      <c r="XDT892" s="106"/>
      <c r="XDU892" s="40"/>
      <c r="XDV892" s="106"/>
      <c r="XDW892" s="40"/>
      <c r="XDX892" s="106"/>
      <c r="XDY892" s="40"/>
      <c r="XDZ892" s="106"/>
      <c r="XEA892" s="40"/>
      <c r="XEB892" s="106"/>
      <c r="XEC892" s="40"/>
      <c r="XED892" s="106"/>
      <c r="XEE892" s="40"/>
      <c r="XEF892" s="106"/>
      <c r="XEG892" s="40"/>
      <c r="XEH892" s="106"/>
      <c r="XEI892" s="40"/>
      <c r="XEJ892" s="106"/>
      <c r="XEK892" s="40"/>
      <c r="XEL892" s="106"/>
      <c r="XEM892" s="40"/>
      <c r="XEN892" s="106"/>
      <c r="XEO892" s="40"/>
      <c r="XEP892" s="106"/>
      <c r="XEQ892" s="40"/>
      <c r="XER892" s="106"/>
      <c r="XES892" s="40"/>
      <c r="XET892" s="106"/>
      <c r="XEU892" s="40"/>
      <c r="XEV892" s="106"/>
      <c r="XEW892" s="40"/>
      <c r="XEX892" s="106"/>
      <c r="XEY892" s="40"/>
      <c r="XEZ892" s="106"/>
      <c r="XFA892" s="40"/>
      <c r="XFB892" s="106"/>
      <c r="XFC892" s="40"/>
      <c r="XFD892" s="106"/>
    </row>
    <row r="893" spans="1:16384" ht="14.5">
      <c r="A893" s="81" t="s">
        <v>1573</v>
      </c>
      <c r="B893" s="106" t="s">
        <v>46</v>
      </c>
      <c r="C893" s="41" t="s">
        <v>8052</v>
      </c>
      <c r="D893" s="106"/>
      <c r="E893" s="40"/>
      <c r="F893" s="106"/>
      <c r="G893" s="40"/>
      <c r="H893" s="106"/>
      <c r="I893" s="41"/>
      <c r="J893" s="106"/>
      <c r="K893" s="40"/>
      <c r="L893" s="106"/>
      <c r="M893" s="103" t="s">
        <v>8258</v>
      </c>
      <c r="N893" s="103"/>
      <c r="O893" s="40"/>
      <c r="P893" s="106"/>
      <c r="Q893" s="40"/>
      <c r="R893" s="106"/>
      <c r="S893" s="40"/>
      <c r="T893" s="106"/>
      <c r="U893" s="40"/>
      <c r="V893" s="106"/>
      <c r="W893" s="40"/>
      <c r="X893" s="106"/>
      <c r="Y893" s="40"/>
      <c r="Z893" s="106"/>
      <c r="AA893" s="40"/>
      <c r="AB893" s="106"/>
      <c r="AC893" s="40"/>
      <c r="AD893" s="106"/>
      <c r="AE893" s="40"/>
      <c r="AF893" s="106"/>
      <c r="AG893" s="40"/>
      <c r="AH893" s="106"/>
      <c r="AI893" s="40"/>
      <c r="AJ893" s="106"/>
      <c r="AK893" s="40"/>
      <c r="AL893" s="106"/>
      <c r="AM893" s="40"/>
      <c r="AN893" s="106"/>
      <c r="AO893" s="40"/>
      <c r="AP893" s="106"/>
      <c r="AQ893" s="40"/>
      <c r="AR893" s="106"/>
      <c r="AS893" s="40"/>
      <c r="AT893" s="106"/>
      <c r="AU893" s="40"/>
      <c r="AV893" s="106"/>
      <c r="AW893" s="40"/>
      <c r="AX893" s="106"/>
      <c r="AY893" s="40"/>
      <c r="AZ893" s="106"/>
      <c r="BA893" s="40"/>
      <c r="BB893" s="106"/>
      <c r="BC893" s="40"/>
      <c r="BD893" s="106"/>
      <c r="BE893" s="40"/>
      <c r="BF893" s="106"/>
      <c r="BG893" s="40"/>
      <c r="BH893" s="106"/>
      <c r="BI893" s="40"/>
      <c r="BJ893" s="106"/>
      <c r="BK893" s="40"/>
      <c r="BL893" s="106"/>
      <c r="BM893" s="40"/>
      <c r="BN893" s="106"/>
      <c r="BO893" s="40"/>
      <c r="BP893" s="106"/>
      <c r="BQ893" s="40"/>
      <c r="BR893" s="106"/>
      <c r="BS893" s="40"/>
      <c r="BT893" s="106"/>
      <c r="BU893" s="40"/>
      <c r="BV893" s="106"/>
      <c r="BW893" s="40"/>
      <c r="BX893" s="106"/>
      <c r="BY893" s="40"/>
      <c r="BZ893" s="106"/>
      <c r="CA893" s="40"/>
      <c r="CB893" s="106"/>
      <c r="CC893" s="40"/>
      <c r="CD893" s="106"/>
      <c r="CE893" s="40"/>
      <c r="CF893" s="106"/>
      <c r="CG893" s="40"/>
      <c r="CH893" s="106"/>
      <c r="CI893" s="40"/>
      <c r="CJ893" s="106"/>
      <c r="CK893" s="40"/>
      <c r="CL893" s="106"/>
      <c r="CM893" s="40"/>
      <c r="CN893" s="106"/>
      <c r="CO893" s="40"/>
      <c r="CP893" s="106"/>
      <c r="CQ893" s="40"/>
      <c r="CR893" s="106"/>
      <c r="CS893" s="40"/>
      <c r="CT893" s="106"/>
      <c r="CU893" s="40"/>
      <c r="CV893" s="106"/>
      <c r="CW893" s="40"/>
      <c r="CX893" s="106"/>
      <c r="CY893" s="40"/>
      <c r="CZ893" s="106"/>
      <c r="DA893" s="40"/>
      <c r="DB893" s="106"/>
      <c r="DC893" s="40"/>
      <c r="DD893" s="106"/>
      <c r="DE893" s="40"/>
      <c r="DF893" s="106"/>
      <c r="DG893" s="40"/>
      <c r="DH893" s="106"/>
      <c r="DI893" s="40"/>
      <c r="DJ893" s="106"/>
      <c r="DK893" s="40"/>
      <c r="DL893" s="106"/>
      <c r="DM893" s="40"/>
      <c r="DN893" s="106"/>
      <c r="DO893" s="40"/>
      <c r="DP893" s="106"/>
      <c r="DQ893" s="40"/>
      <c r="DR893" s="106"/>
      <c r="DS893" s="40"/>
      <c r="DT893" s="106"/>
      <c r="DU893" s="40"/>
      <c r="DV893" s="106"/>
      <c r="DW893" s="40"/>
      <c r="DX893" s="106"/>
      <c r="DY893" s="40"/>
      <c r="DZ893" s="106"/>
      <c r="EA893" s="40"/>
      <c r="EB893" s="106"/>
      <c r="EC893" s="40"/>
      <c r="ED893" s="106"/>
      <c r="EE893" s="40"/>
      <c r="EF893" s="106"/>
      <c r="EG893" s="40"/>
      <c r="EH893" s="106"/>
      <c r="EI893" s="40"/>
      <c r="EJ893" s="106"/>
      <c r="EK893" s="40"/>
      <c r="EL893" s="106"/>
      <c r="EM893" s="40"/>
      <c r="EN893" s="106"/>
      <c r="EO893" s="40"/>
      <c r="EP893" s="106"/>
      <c r="EQ893" s="40"/>
      <c r="ER893" s="106"/>
      <c r="ES893" s="40"/>
      <c r="ET893" s="106"/>
      <c r="EU893" s="40"/>
      <c r="EV893" s="106"/>
      <c r="EW893" s="40"/>
      <c r="EX893" s="106"/>
      <c r="EY893" s="40"/>
      <c r="EZ893" s="106"/>
      <c r="FA893" s="40"/>
      <c r="FB893" s="106"/>
      <c r="FC893" s="40"/>
      <c r="FD893" s="106"/>
      <c r="FE893" s="40"/>
      <c r="FF893" s="106"/>
      <c r="FG893" s="40"/>
      <c r="FH893" s="106"/>
      <c r="FI893" s="40"/>
      <c r="FJ893" s="106"/>
      <c r="FK893" s="40"/>
      <c r="FL893" s="106"/>
      <c r="FM893" s="40"/>
      <c r="FN893" s="106"/>
      <c r="FO893" s="40"/>
      <c r="FP893" s="106"/>
      <c r="FQ893" s="40"/>
      <c r="FR893" s="106"/>
      <c r="FS893" s="40"/>
      <c r="FT893" s="106"/>
      <c r="FU893" s="40"/>
      <c r="FV893" s="106"/>
      <c r="FW893" s="40"/>
      <c r="FX893" s="106"/>
      <c r="FY893" s="40"/>
      <c r="FZ893" s="106"/>
      <c r="GA893" s="40"/>
      <c r="GB893" s="106"/>
      <c r="GC893" s="40"/>
      <c r="GD893" s="106"/>
      <c r="GE893" s="40"/>
      <c r="GF893" s="106"/>
      <c r="GG893" s="40"/>
      <c r="GH893" s="106"/>
      <c r="GI893" s="40"/>
      <c r="GJ893" s="106"/>
      <c r="GK893" s="40"/>
      <c r="GL893" s="106"/>
      <c r="GM893" s="40"/>
      <c r="GN893" s="106"/>
      <c r="GO893" s="40"/>
      <c r="GP893" s="106"/>
      <c r="GQ893" s="40"/>
      <c r="GR893" s="106"/>
      <c r="GS893" s="40"/>
      <c r="GT893" s="106"/>
      <c r="GU893" s="40"/>
      <c r="GV893" s="106"/>
      <c r="GW893" s="40"/>
      <c r="GX893" s="106"/>
      <c r="GY893" s="40"/>
      <c r="GZ893" s="106"/>
      <c r="HA893" s="40"/>
      <c r="HB893" s="106"/>
      <c r="HC893" s="40"/>
      <c r="HD893" s="106"/>
      <c r="HE893" s="40"/>
      <c r="HF893" s="106"/>
      <c r="HG893" s="40"/>
      <c r="HH893" s="106"/>
      <c r="HI893" s="40"/>
      <c r="HJ893" s="106"/>
      <c r="HK893" s="40"/>
      <c r="HL893" s="106"/>
      <c r="HM893" s="40"/>
      <c r="HN893" s="106"/>
      <c r="HO893" s="40"/>
      <c r="HP893" s="106"/>
      <c r="HQ893" s="40"/>
      <c r="HR893" s="106"/>
      <c r="HS893" s="40"/>
      <c r="HT893" s="106"/>
      <c r="HU893" s="40"/>
      <c r="HV893" s="106"/>
      <c r="HW893" s="40"/>
      <c r="HX893" s="106"/>
      <c r="HY893" s="40"/>
      <c r="HZ893" s="106"/>
      <c r="IA893" s="40"/>
      <c r="IB893" s="106"/>
      <c r="IC893" s="40"/>
      <c r="ID893" s="106"/>
      <c r="IE893" s="40"/>
      <c r="IF893" s="106"/>
      <c r="IG893" s="40"/>
      <c r="IH893" s="106"/>
      <c r="II893" s="40"/>
      <c r="IJ893" s="106"/>
      <c r="IK893" s="40"/>
      <c r="IL893" s="106"/>
      <c r="IM893" s="40"/>
      <c r="IN893" s="106"/>
      <c r="IO893" s="40"/>
      <c r="IP893" s="106"/>
      <c r="IQ893" s="40"/>
      <c r="IR893" s="106"/>
      <c r="IS893" s="40"/>
      <c r="IT893" s="106"/>
      <c r="IU893" s="40"/>
      <c r="IV893" s="106"/>
      <c r="IW893" s="40"/>
      <c r="IX893" s="106"/>
      <c r="IY893" s="40"/>
      <c r="IZ893" s="106"/>
      <c r="JA893" s="40"/>
      <c r="JB893" s="106"/>
      <c r="JC893" s="40"/>
      <c r="JD893" s="106"/>
      <c r="JE893" s="40"/>
      <c r="JF893" s="106"/>
      <c r="JG893" s="40"/>
      <c r="JH893" s="106"/>
      <c r="JI893" s="40"/>
      <c r="JJ893" s="106"/>
      <c r="JK893" s="40"/>
      <c r="JL893" s="106"/>
      <c r="JM893" s="40"/>
      <c r="JN893" s="106"/>
      <c r="JO893" s="40"/>
      <c r="JP893" s="106"/>
      <c r="JQ893" s="40"/>
      <c r="JR893" s="106"/>
      <c r="JS893" s="40"/>
      <c r="JT893" s="106"/>
      <c r="JU893" s="40"/>
      <c r="JV893" s="106"/>
      <c r="JW893" s="40"/>
      <c r="JX893" s="106"/>
      <c r="JY893" s="40"/>
      <c r="JZ893" s="106"/>
      <c r="KA893" s="40"/>
      <c r="KB893" s="106"/>
      <c r="KC893" s="40"/>
      <c r="KD893" s="106"/>
      <c r="KE893" s="40"/>
      <c r="KF893" s="106"/>
      <c r="KG893" s="40"/>
      <c r="KH893" s="106"/>
      <c r="KI893" s="40"/>
      <c r="KJ893" s="106"/>
      <c r="KK893" s="40"/>
      <c r="KL893" s="106"/>
      <c r="KM893" s="40"/>
      <c r="KN893" s="106"/>
      <c r="KO893" s="40"/>
      <c r="KP893" s="106"/>
      <c r="KQ893" s="40"/>
      <c r="KR893" s="106"/>
      <c r="KS893" s="40"/>
      <c r="KT893" s="106"/>
      <c r="KU893" s="40"/>
      <c r="KV893" s="106"/>
      <c r="KW893" s="40"/>
      <c r="KX893" s="106"/>
      <c r="KY893" s="40"/>
      <c r="KZ893" s="106"/>
      <c r="LA893" s="40"/>
      <c r="LB893" s="106"/>
      <c r="LC893" s="40"/>
      <c r="LD893" s="106"/>
      <c r="LE893" s="40"/>
      <c r="LF893" s="106"/>
      <c r="LG893" s="40"/>
      <c r="LH893" s="106"/>
      <c r="LI893" s="40"/>
      <c r="LJ893" s="106"/>
      <c r="LK893" s="40"/>
      <c r="LL893" s="106"/>
      <c r="LM893" s="40"/>
      <c r="LN893" s="106"/>
      <c r="LO893" s="40"/>
      <c r="LP893" s="106"/>
      <c r="LQ893" s="40"/>
      <c r="LR893" s="106"/>
      <c r="LS893" s="40"/>
      <c r="LT893" s="106"/>
      <c r="LU893" s="40"/>
      <c r="LV893" s="106"/>
      <c r="LW893" s="40"/>
      <c r="LX893" s="106"/>
      <c r="LY893" s="40"/>
      <c r="LZ893" s="106"/>
      <c r="MA893" s="40"/>
      <c r="MB893" s="106"/>
      <c r="MC893" s="40"/>
      <c r="MD893" s="106"/>
      <c r="ME893" s="40"/>
      <c r="MF893" s="106"/>
      <c r="MG893" s="40"/>
      <c r="MH893" s="106"/>
      <c r="MI893" s="40"/>
      <c r="MJ893" s="106"/>
      <c r="MK893" s="40"/>
      <c r="ML893" s="106"/>
      <c r="MM893" s="40"/>
      <c r="MN893" s="106"/>
      <c r="MO893" s="40"/>
      <c r="MP893" s="106"/>
      <c r="MQ893" s="40"/>
      <c r="MR893" s="106"/>
      <c r="MS893" s="40"/>
      <c r="MT893" s="106"/>
      <c r="MU893" s="40"/>
      <c r="MV893" s="106"/>
      <c r="MW893" s="40"/>
      <c r="MX893" s="106"/>
      <c r="MY893" s="40"/>
      <c r="MZ893" s="106"/>
      <c r="NA893" s="40"/>
      <c r="NB893" s="106"/>
      <c r="NC893" s="40"/>
      <c r="ND893" s="106"/>
      <c r="NE893" s="40"/>
      <c r="NF893" s="106"/>
      <c r="NG893" s="40"/>
      <c r="NH893" s="106"/>
      <c r="NI893" s="40"/>
      <c r="NJ893" s="106"/>
      <c r="NK893" s="40"/>
      <c r="NL893" s="106"/>
      <c r="NM893" s="40"/>
      <c r="NN893" s="106"/>
      <c r="NO893" s="40"/>
      <c r="NP893" s="106"/>
      <c r="NQ893" s="40"/>
      <c r="NR893" s="106"/>
      <c r="NS893" s="40"/>
      <c r="NT893" s="106"/>
      <c r="NU893" s="40"/>
      <c r="NV893" s="106"/>
      <c r="NW893" s="40"/>
      <c r="NX893" s="106"/>
      <c r="NY893" s="40"/>
      <c r="NZ893" s="106"/>
      <c r="OA893" s="40"/>
      <c r="OB893" s="106"/>
      <c r="OC893" s="40"/>
      <c r="OD893" s="106"/>
      <c r="OE893" s="40"/>
      <c r="OF893" s="106"/>
      <c r="OG893" s="40"/>
      <c r="OH893" s="106"/>
      <c r="OI893" s="40"/>
      <c r="OJ893" s="106"/>
      <c r="OK893" s="40"/>
      <c r="OL893" s="106"/>
      <c r="OM893" s="40"/>
      <c r="ON893" s="106"/>
      <c r="OO893" s="40"/>
      <c r="OP893" s="106"/>
      <c r="OQ893" s="40"/>
      <c r="OR893" s="106"/>
      <c r="OS893" s="40"/>
      <c r="OT893" s="106"/>
      <c r="OU893" s="40"/>
      <c r="OV893" s="106"/>
      <c r="OW893" s="40"/>
      <c r="OX893" s="106"/>
      <c r="OY893" s="40"/>
      <c r="OZ893" s="106"/>
      <c r="PA893" s="40"/>
      <c r="PB893" s="106"/>
      <c r="PC893" s="40"/>
      <c r="PD893" s="106"/>
      <c r="PE893" s="40"/>
      <c r="PF893" s="106"/>
      <c r="PG893" s="40"/>
      <c r="PH893" s="106"/>
      <c r="PI893" s="40"/>
      <c r="PJ893" s="106"/>
      <c r="PK893" s="40"/>
      <c r="PL893" s="106"/>
      <c r="PM893" s="40"/>
      <c r="PN893" s="106"/>
      <c r="PO893" s="40"/>
      <c r="PP893" s="106"/>
      <c r="PQ893" s="40"/>
      <c r="PR893" s="106"/>
      <c r="PS893" s="40"/>
      <c r="PT893" s="106"/>
      <c r="PU893" s="40"/>
      <c r="PV893" s="106"/>
      <c r="PW893" s="40"/>
      <c r="PX893" s="106"/>
      <c r="PY893" s="40"/>
      <c r="PZ893" s="106"/>
      <c r="QA893" s="40"/>
      <c r="QB893" s="106"/>
      <c r="QC893" s="40"/>
      <c r="QD893" s="106"/>
      <c r="QE893" s="40"/>
      <c r="QF893" s="106"/>
      <c r="QG893" s="40"/>
      <c r="QH893" s="106"/>
      <c r="QI893" s="40"/>
      <c r="QJ893" s="106"/>
      <c r="QK893" s="40"/>
      <c r="QL893" s="106"/>
      <c r="QM893" s="40"/>
      <c r="QN893" s="106"/>
      <c r="QO893" s="40"/>
      <c r="QP893" s="106"/>
      <c r="QQ893" s="40"/>
      <c r="QR893" s="106"/>
      <c r="QS893" s="40"/>
      <c r="QT893" s="106"/>
      <c r="QU893" s="40"/>
      <c r="QV893" s="106"/>
      <c r="QW893" s="40"/>
      <c r="QX893" s="106"/>
      <c r="QY893" s="40"/>
      <c r="QZ893" s="106"/>
      <c r="RA893" s="40"/>
      <c r="RB893" s="106"/>
      <c r="RC893" s="40"/>
      <c r="RD893" s="106"/>
      <c r="RE893" s="40"/>
      <c r="RF893" s="106"/>
      <c r="RG893" s="40"/>
      <c r="RH893" s="106"/>
      <c r="RI893" s="40"/>
      <c r="RJ893" s="106"/>
      <c r="RK893" s="40"/>
      <c r="RL893" s="106"/>
      <c r="RM893" s="40"/>
      <c r="RN893" s="106"/>
      <c r="RO893" s="40"/>
      <c r="RP893" s="106"/>
      <c r="RQ893" s="40"/>
      <c r="RR893" s="106"/>
      <c r="RS893" s="40"/>
      <c r="RT893" s="106"/>
      <c r="RU893" s="40"/>
      <c r="RV893" s="106"/>
      <c r="RW893" s="40"/>
      <c r="RX893" s="106"/>
      <c r="RY893" s="40"/>
      <c r="RZ893" s="106"/>
      <c r="SA893" s="40"/>
      <c r="SB893" s="106"/>
      <c r="SC893" s="40"/>
      <c r="SD893" s="106"/>
      <c r="SE893" s="40"/>
      <c r="SF893" s="106"/>
      <c r="SG893" s="40"/>
      <c r="SH893" s="106"/>
      <c r="SI893" s="40"/>
      <c r="SJ893" s="106"/>
      <c r="SK893" s="40"/>
      <c r="SL893" s="106"/>
      <c r="SM893" s="40"/>
      <c r="SN893" s="106"/>
      <c r="SO893" s="40"/>
      <c r="SP893" s="106"/>
      <c r="SQ893" s="40"/>
      <c r="SR893" s="106"/>
      <c r="SS893" s="40"/>
      <c r="ST893" s="106"/>
      <c r="SU893" s="40"/>
      <c r="SV893" s="106"/>
      <c r="SW893" s="40"/>
      <c r="SX893" s="106"/>
      <c r="SY893" s="40"/>
      <c r="SZ893" s="106"/>
      <c r="TA893" s="40"/>
      <c r="TB893" s="106"/>
      <c r="TC893" s="40"/>
      <c r="TD893" s="106"/>
      <c r="TE893" s="40"/>
      <c r="TF893" s="106"/>
      <c r="TG893" s="40"/>
      <c r="TH893" s="106"/>
      <c r="TI893" s="40"/>
      <c r="TJ893" s="106"/>
      <c r="TK893" s="40"/>
      <c r="TL893" s="106"/>
      <c r="TM893" s="40"/>
      <c r="TN893" s="106"/>
      <c r="TO893" s="40"/>
      <c r="TP893" s="106"/>
      <c r="TQ893" s="40"/>
      <c r="TR893" s="106"/>
      <c r="TS893" s="40"/>
      <c r="TT893" s="106"/>
      <c r="TU893" s="40"/>
      <c r="TV893" s="106"/>
      <c r="TW893" s="40"/>
      <c r="TX893" s="106"/>
      <c r="TY893" s="40"/>
      <c r="TZ893" s="106"/>
      <c r="UA893" s="40"/>
      <c r="UB893" s="106"/>
      <c r="UC893" s="40"/>
      <c r="UD893" s="106"/>
      <c r="UE893" s="40"/>
      <c r="UF893" s="106"/>
      <c r="UG893" s="40"/>
      <c r="UH893" s="106"/>
      <c r="UI893" s="40"/>
      <c r="UJ893" s="106"/>
      <c r="UK893" s="40"/>
      <c r="UL893" s="106"/>
      <c r="UM893" s="40"/>
      <c r="UN893" s="106"/>
      <c r="UO893" s="40"/>
      <c r="UP893" s="106"/>
      <c r="UQ893" s="40"/>
      <c r="UR893" s="106"/>
      <c r="US893" s="40"/>
      <c r="UT893" s="106"/>
      <c r="UU893" s="40"/>
      <c r="UV893" s="106"/>
      <c r="UW893" s="40"/>
      <c r="UX893" s="106"/>
      <c r="UY893" s="40"/>
      <c r="UZ893" s="106"/>
      <c r="VA893" s="40"/>
      <c r="VB893" s="106"/>
      <c r="VC893" s="40"/>
      <c r="VD893" s="106"/>
      <c r="VE893" s="40"/>
      <c r="VF893" s="106"/>
      <c r="VG893" s="40"/>
      <c r="VH893" s="106"/>
      <c r="VI893" s="40"/>
      <c r="VJ893" s="106"/>
      <c r="VK893" s="40"/>
      <c r="VL893" s="106"/>
      <c r="VM893" s="40"/>
      <c r="VN893" s="106"/>
      <c r="VO893" s="40"/>
      <c r="VP893" s="106"/>
      <c r="VQ893" s="40"/>
      <c r="VR893" s="106"/>
      <c r="VS893" s="40"/>
      <c r="VT893" s="106"/>
      <c r="VU893" s="40"/>
      <c r="VV893" s="106"/>
      <c r="VW893" s="40"/>
      <c r="VX893" s="106"/>
      <c r="VY893" s="40"/>
      <c r="VZ893" s="106"/>
      <c r="WA893" s="40"/>
      <c r="WB893" s="106"/>
      <c r="WC893" s="40"/>
      <c r="WD893" s="106"/>
      <c r="WE893" s="40"/>
      <c r="WF893" s="106"/>
      <c r="WG893" s="40"/>
      <c r="WH893" s="106"/>
      <c r="WI893" s="40"/>
      <c r="WJ893" s="106"/>
      <c r="WK893" s="40"/>
      <c r="WL893" s="106"/>
      <c r="WM893" s="40"/>
      <c r="WN893" s="106"/>
      <c r="WO893" s="40"/>
      <c r="WP893" s="106"/>
      <c r="WQ893" s="40"/>
      <c r="WR893" s="106"/>
      <c r="WS893" s="40"/>
      <c r="WT893" s="106"/>
      <c r="WU893" s="40"/>
      <c r="WV893" s="106"/>
      <c r="WW893" s="40"/>
      <c r="WX893" s="106"/>
      <c r="WY893" s="40"/>
      <c r="WZ893" s="106"/>
      <c r="XA893" s="40"/>
      <c r="XB893" s="106"/>
      <c r="XC893" s="40"/>
      <c r="XD893" s="106"/>
      <c r="XE893" s="40"/>
      <c r="XF893" s="106"/>
      <c r="XG893" s="40"/>
      <c r="XH893" s="106"/>
      <c r="XI893" s="40"/>
      <c r="XJ893" s="106"/>
      <c r="XK893" s="40"/>
      <c r="XL893" s="106"/>
      <c r="XM893" s="40"/>
      <c r="XN893" s="106"/>
      <c r="XO893" s="40"/>
      <c r="XP893" s="106"/>
      <c r="XQ893" s="40"/>
      <c r="XR893" s="106"/>
      <c r="XS893" s="40"/>
      <c r="XT893" s="106"/>
      <c r="XU893" s="40"/>
      <c r="XV893" s="106"/>
      <c r="XW893" s="40"/>
      <c r="XX893" s="106"/>
      <c r="XY893" s="40"/>
      <c r="XZ893" s="106"/>
      <c r="YA893" s="40"/>
      <c r="YB893" s="106"/>
      <c r="YC893" s="40"/>
      <c r="YD893" s="106"/>
      <c r="YE893" s="40"/>
      <c r="YF893" s="106"/>
      <c r="YG893" s="40"/>
      <c r="YH893" s="106"/>
      <c r="YI893" s="40"/>
      <c r="YJ893" s="106"/>
      <c r="YK893" s="40"/>
      <c r="YL893" s="106"/>
      <c r="YM893" s="40"/>
      <c r="YN893" s="106"/>
      <c r="YO893" s="40"/>
      <c r="YP893" s="106"/>
      <c r="YQ893" s="40"/>
      <c r="YR893" s="106"/>
      <c r="YS893" s="40"/>
      <c r="YT893" s="106"/>
      <c r="YU893" s="40"/>
      <c r="YV893" s="106"/>
      <c r="YW893" s="40"/>
      <c r="YX893" s="106"/>
      <c r="YY893" s="40"/>
      <c r="YZ893" s="106"/>
      <c r="ZA893" s="40"/>
      <c r="ZB893" s="106"/>
      <c r="ZC893" s="40"/>
      <c r="ZD893" s="106"/>
      <c r="ZE893" s="40"/>
      <c r="ZF893" s="106"/>
      <c r="ZG893" s="40"/>
      <c r="ZH893" s="106"/>
      <c r="ZI893" s="40"/>
      <c r="ZJ893" s="106"/>
      <c r="ZK893" s="40"/>
      <c r="ZL893" s="106"/>
      <c r="ZM893" s="40"/>
      <c r="ZN893" s="106"/>
      <c r="ZO893" s="40"/>
      <c r="ZP893" s="106"/>
      <c r="ZQ893" s="40"/>
      <c r="ZR893" s="106"/>
      <c r="ZS893" s="40"/>
      <c r="ZT893" s="106"/>
      <c r="ZU893" s="40"/>
      <c r="ZV893" s="106"/>
      <c r="ZW893" s="40"/>
      <c r="ZX893" s="106"/>
      <c r="ZY893" s="40"/>
      <c r="ZZ893" s="106"/>
      <c r="AAA893" s="40"/>
      <c r="AAB893" s="106"/>
      <c r="AAC893" s="40"/>
      <c r="AAD893" s="106"/>
      <c r="AAE893" s="40"/>
      <c r="AAF893" s="106"/>
      <c r="AAG893" s="40"/>
      <c r="AAH893" s="106"/>
      <c r="AAI893" s="40"/>
      <c r="AAJ893" s="106"/>
      <c r="AAK893" s="40"/>
      <c r="AAL893" s="106"/>
      <c r="AAM893" s="40"/>
      <c r="AAN893" s="106"/>
      <c r="AAO893" s="40"/>
      <c r="AAP893" s="106"/>
      <c r="AAQ893" s="40"/>
      <c r="AAR893" s="106"/>
      <c r="AAS893" s="40"/>
      <c r="AAT893" s="106"/>
      <c r="AAU893" s="40"/>
      <c r="AAV893" s="106"/>
      <c r="AAW893" s="40"/>
      <c r="AAX893" s="106"/>
      <c r="AAY893" s="40"/>
      <c r="AAZ893" s="106"/>
      <c r="ABA893" s="40"/>
      <c r="ABB893" s="106"/>
      <c r="ABC893" s="40"/>
      <c r="ABD893" s="106"/>
      <c r="ABE893" s="40"/>
      <c r="ABF893" s="106"/>
      <c r="ABG893" s="40"/>
      <c r="ABH893" s="106"/>
      <c r="ABI893" s="40"/>
      <c r="ABJ893" s="106"/>
      <c r="ABK893" s="40"/>
      <c r="ABL893" s="106"/>
      <c r="ABM893" s="40"/>
      <c r="ABN893" s="106"/>
      <c r="ABO893" s="40"/>
      <c r="ABP893" s="106"/>
      <c r="ABQ893" s="40"/>
      <c r="ABR893" s="106"/>
      <c r="ABS893" s="40"/>
      <c r="ABT893" s="106"/>
      <c r="ABU893" s="40"/>
      <c r="ABV893" s="106"/>
      <c r="ABW893" s="40"/>
      <c r="ABX893" s="106"/>
      <c r="ABY893" s="40"/>
      <c r="ABZ893" s="106"/>
      <c r="ACA893" s="40"/>
      <c r="ACB893" s="106"/>
      <c r="ACC893" s="40"/>
      <c r="ACD893" s="106"/>
      <c r="ACE893" s="40"/>
      <c r="ACF893" s="106"/>
      <c r="ACG893" s="40"/>
      <c r="ACH893" s="106"/>
      <c r="ACI893" s="40"/>
      <c r="ACJ893" s="106"/>
      <c r="ACK893" s="40"/>
      <c r="ACL893" s="106"/>
      <c r="ACM893" s="40"/>
      <c r="ACN893" s="106"/>
      <c r="ACO893" s="40"/>
      <c r="ACP893" s="106"/>
      <c r="ACQ893" s="40"/>
      <c r="ACR893" s="106"/>
      <c r="ACS893" s="40"/>
      <c r="ACT893" s="106"/>
      <c r="ACU893" s="40"/>
      <c r="ACV893" s="106"/>
      <c r="ACW893" s="40"/>
      <c r="ACX893" s="106"/>
      <c r="ACY893" s="40"/>
      <c r="ACZ893" s="106"/>
      <c r="ADA893" s="40"/>
      <c r="ADB893" s="106"/>
      <c r="ADC893" s="40"/>
      <c r="ADD893" s="106"/>
      <c r="ADE893" s="40"/>
      <c r="ADF893" s="106"/>
      <c r="ADG893" s="40"/>
      <c r="ADH893" s="106"/>
      <c r="ADI893" s="40"/>
      <c r="ADJ893" s="106"/>
      <c r="ADK893" s="40"/>
      <c r="ADL893" s="106"/>
      <c r="ADM893" s="40"/>
      <c r="ADN893" s="106"/>
      <c r="ADO893" s="40"/>
      <c r="ADP893" s="106"/>
      <c r="ADQ893" s="40"/>
      <c r="ADR893" s="106"/>
      <c r="ADS893" s="40"/>
      <c r="ADT893" s="106"/>
      <c r="ADU893" s="40"/>
      <c r="ADV893" s="106"/>
      <c r="ADW893" s="40"/>
      <c r="ADX893" s="106"/>
      <c r="ADY893" s="40"/>
      <c r="ADZ893" s="106"/>
      <c r="AEA893" s="40"/>
      <c r="AEB893" s="106"/>
      <c r="AEC893" s="40"/>
      <c r="AED893" s="106"/>
      <c r="AEE893" s="40"/>
      <c r="AEF893" s="106"/>
      <c r="AEG893" s="40"/>
      <c r="AEH893" s="106"/>
      <c r="AEI893" s="40"/>
      <c r="AEJ893" s="106"/>
      <c r="AEK893" s="40"/>
      <c r="AEL893" s="106"/>
      <c r="AEM893" s="40"/>
      <c r="AEN893" s="106"/>
      <c r="AEO893" s="40"/>
      <c r="AEP893" s="106"/>
      <c r="AEQ893" s="40"/>
      <c r="AER893" s="106"/>
      <c r="AES893" s="40"/>
      <c r="AET893" s="106"/>
      <c r="AEU893" s="40"/>
      <c r="AEV893" s="106"/>
      <c r="AEW893" s="40"/>
      <c r="AEX893" s="106"/>
      <c r="AEY893" s="40"/>
      <c r="AEZ893" s="106"/>
      <c r="AFA893" s="40"/>
      <c r="AFB893" s="106"/>
      <c r="AFC893" s="40"/>
      <c r="AFD893" s="106"/>
      <c r="AFE893" s="40"/>
      <c r="AFF893" s="106"/>
      <c r="AFG893" s="40"/>
      <c r="AFH893" s="106"/>
      <c r="AFI893" s="40"/>
      <c r="AFJ893" s="106"/>
      <c r="AFK893" s="40"/>
      <c r="AFL893" s="106"/>
      <c r="AFM893" s="40"/>
      <c r="AFN893" s="106"/>
      <c r="AFO893" s="40"/>
      <c r="AFP893" s="106"/>
      <c r="AFQ893" s="40"/>
      <c r="AFR893" s="106"/>
      <c r="AFS893" s="40"/>
      <c r="AFT893" s="106"/>
      <c r="AFU893" s="40"/>
      <c r="AFV893" s="106"/>
      <c r="AFW893" s="40"/>
      <c r="AFX893" s="106"/>
      <c r="AFY893" s="40"/>
      <c r="AFZ893" s="106"/>
      <c r="AGA893" s="40"/>
      <c r="AGB893" s="106"/>
      <c r="AGC893" s="40"/>
      <c r="AGD893" s="106"/>
      <c r="AGE893" s="40"/>
      <c r="AGF893" s="106"/>
      <c r="AGG893" s="40"/>
      <c r="AGH893" s="106"/>
      <c r="AGI893" s="40"/>
      <c r="AGJ893" s="106"/>
      <c r="AGK893" s="40"/>
      <c r="AGL893" s="106"/>
      <c r="AGM893" s="40"/>
      <c r="AGN893" s="106"/>
      <c r="AGO893" s="40"/>
      <c r="AGP893" s="106"/>
      <c r="AGQ893" s="40"/>
      <c r="AGR893" s="106"/>
      <c r="AGS893" s="40"/>
      <c r="AGT893" s="106"/>
      <c r="AGU893" s="40"/>
      <c r="AGV893" s="106"/>
      <c r="AGW893" s="40"/>
      <c r="AGX893" s="106"/>
      <c r="AGY893" s="40"/>
      <c r="AGZ893" s="106"/>
      <c r="AHA893" s="40"/>
      <c r="AHB893" s="106"/>
      <c r="AHC893" s="40"/>
      <c r="AHD893" s="106"/>
      <c r="AHE893" s="40"/>
      <c r="AHF893" s="106"/>
      <c r="AHG893" s="40"/>
      <c r="AHH893" s="106"/>
      <c r="AHI893" s="40"/>
      <c r="AHJ893" s="106"/>
      <c r="AHK893" s="40"/>
      <c r="AHL893" s="106"/>
      <c r="AHM893" s="40"/>
      <c r="AHN893" s="106"/>
      <c r="AHO893" s="40"/>
      <c r="AHP893" s="106"/>
      <c r="AHQ893" s="40"/>
      <c r="AHR893" s="106"/>
      <c r="AHS893" s="40"/>
      <c r="AHT893" s="106"/>
      <c r="AHU893" s="40"/>
      <c r="AHV893" s="106"/>
      <c r="AHW893" s="40"/>
      <c r="AHX893" s="106"/>
      <c r="AHY893" s="40"/>
      <c r="AHZ893" s="106"/>
      <c r="AIA893" s="40"/>
      <c r="AIB893" s="106"/>
      <c r="AIC893" s="40"/>
      <c r="AID893" s="106"/>
      <c r="AIE893" s="40"/>
      <c r="AIF893" s="106"/>
      <c r="AIG893" s="40"/>
      <c r="AIH893" s="106"/>
      <c r="AII893" s="40"/>
      <c r="AIJ893" s="106"/>
      <c r="AIK893" s="40"/>
      <c r="AIL893" s="106"/>
      <c r="AIM893" s="40"/>
      <c r="AIN893" s="106"/>
      <c r="AIO893" s="40"/>
      <c r="AIP893" s="106"/>
      <c r="AIQ893" s="40"/>
      <c r="AIR893" s="106"/>
      <c r="AIS893" s="40"/>
      <c r="AIT893" s="106"/>
      <c r="AIU893" s="40"/>
      <c r="AIV893" s="106"/>
      <c r="AIW893" s="40"/>
      <c r="AIX893" s="106"/>
      <c r="AIY893" s="40"/>
      <c r="AIZ893" s="106"/>
      <c r="AJA893" s="40"/>
      <c r="AJB893" s="106"/>
      <c r="AJC893" s="40"/>
      <c r="AJD893" s="106"/>
      <c r="AJE893" s="40"/>
      <c r="AJF893" s="106"/>
      <c r="AJG893" s="40"/>
      <c r="AJH893" s="106"/>
      <c r="AJI893" s="40"/>
      <c r="AJJ893" s="106"/>
      <c r="AJK893" s="40"/>
      <c r="AJL893" s="106"/>
      <c r="AJM893" s="40"/>
      <c r="AJN893" s="106"/>
      <c r="AJO893" s="40"/>
      <c r="AJP893" s="106"/>
      <c r="AJQ893" s="40"/>
      <c r="AJR893" s="106"/>
      <c r="AJS893" s="40"/>
      <c r="AJT893" s="106"/>
      <c r="AJU893" s="40"/>
      <c r="AJV893" s="106"/>
      <c r="AJW893" s="40"/>
      <c r="AJX893" s="106"/>
      <c r="AJY893" s="40"/>
      <c r="AJZ893" s="106"/>
      <c r="AKA893" s="40"/>
      <c r="AKB893" s="106"/>
      <c r="AKC893" s="40"/>
      <c r="AKD893" s="106"/>
      <c r="AKE893" s="40"/>
      <c r="AKF893" s="106"/>
      <c r="AKG893" s="40"/>
      <c r="AKH893" s="106"/>
      <c r="AKI893" s="40"/>
      <c r="AKJ893" s="106"/>
      <c r="AKK893" s="40"/>
      <c r="AKL893" s="106"/>
      <c r="AKM893" s="40"/>
      <c r="AKN893" s="106"/>
      <c r="AKO893" s="40"/>
      <c r="AKP893" s="106"/>
      <c r="AKQ893" s="40"/>
      <c r="AKR893" s="106"/>
      <c r="AKS893" s="40"/>
      <c r="AKT893" s="106"/>
      <c r="AKU893" s="40"/>
      <c r="AKV893" s="106"/>
      <c r="AKW893" s="40"/>
      <c r="AKX893" s="106"/>
      <c r="AKY893" s="40"/>
      <c r="AKZ893" s="106"/>
      <c r="ALA893" s="40"/>
      <c r="ALB893" s="106"/>
      <c r="ALC893" s="40"/>
      <c r="ALD893" s="106"/>
      <c r="ALE893" s="40"/>
      <c r="ALF893" s="106"/>
      <c r="ALG893" s="40"/>
      <c r="ALH893" s="106"/>
      <c r="ALI893" s="40"/>
      <c r="ALJ893" s="106"/>
      <c r="ALK893" s="40"/>
      <c r="ALL893" s="106"/>
      <c r="ALM893" s="40"/>
      <c r="ALN893" s="106"/>
      <c r="ALO893" s="40"/>
      <c r="ALP893" s="106"/>
      <c r="ALQ893" s="40"/>
      <c r="ALR893" s="106"/>
      <c r="ALS893" s="40"/>
      <c r="ALT893" s="106"/>
      <c r="ALU893" s="40"/>
      <c r="ALV893" s="106"/>
      <c r="ALW893" s="40"/>
      <c r="ALX893" s="106"/>
      <c r="ALY893" s="40"/>
      <c r="ALZ893" s="106"/>
      <c r="AMA893" s="40"/>
      <c r="AMB893" s="106"/>
      <c r="AMC893" s="40"/>
      <c r="AMD893" s="106"/>
      <c r="AME893" s="40"/>
      <c r="AMF893" s="106"/>
      <c r="AMG893" s="40"/>
      <c r="AMH893" s="106"/>
      <c r="AMI893" s="40"/>
      <c r="AMJ893" s="106"/>
      <c r="AMK893" s="40"/>
      <c r="AML893" s="106"/>
      <c r="AMM893" s="40"/>
      <c r="AMN893" s="106"/>
      <c r="AMO893" s="40"/>
      <c r="AMP893" s="106"/>
      <c r="AMQ893" s="40"/>
      <c r="AMR893" s="106"/>
      <c r="AMS893" s="40"/>
      <c r="AMT893" s="106"/>
      <c r="AMU893" s="40"/>
      <c r="AMV893" s="106"/>
      <c r="AMW893" s="40"/>
      <c r="AMX893" s="106"/>
      <c r="AMY893" s="40"/>
      <c r="AMZ893" s="106"/>
      <c r="ANA893" s="40"/>
      <c r="ANB893" s="106"/>
      <c r="ANC893" s="40"/>
      <c r="AND893" s="106"/>
      <c r="ANE893" s="40"/>
      <c r="ANF893" s="106"/>
      <c r="ANG893" s="40"/>
      <c r="ANH893" s="106"/>
      <c r="ANI893" s="40"/>
      <c r="ANJ893" s="106"/>
      <c r="ANK893" s="40"/>
      <c r="ANL893" s="106"/>
      <c r="ANM893" s="40"/>
      <c r="ANN893" s="106"/>
      <c r="ANO893" s="40"/>
      <c r="ANP893" s="106"/>
      <c r="ANQ893" s="40"/>
      <c r="ANR893" s="106"/>
      <c r="ANS893" s="40"/>
      <c r="ANT893" s="106"/>
      <c r="ANU893" s="40"/>
      <c r="ANV893" s="106"/>
      <c r="ANW893" s="40"/>
      <c r="ANX893" s="106"/>
      <c r="ANY893" s="40"/>
      <c r="ANZ893" s="106"/>
      <c r="AOA893" s="40"/>
      <c r="AOB893" s="106"/>
      <c r="AOC893" s="40"/>
      <c r="AOD893" s="106"/>
      <c r="AOE893" s="40"/>
      <c r="AOF893" s="106"/>
      <c r="AOG893" s="40"/>
      <c r="AOH893" s="106"/>
      <c r="AOI893" s="40"/>
      <c r="AOJ893" s="106"/>
      <c r="AOK893" s="40"/>
      <c r="AOL893" s="106"/>
      <c r="AOM893" s="40"/>
      <c r="AON893" s="106"/>
      <c r="AOO893" s="40"/>
      <c r="AOP893" s="106"/>
      <c r="AOQ893" s="40"/>
      <c r="AOR893" s="106"/>
      <c r="AOS893" s="40"/>
      <c r="AOT893" s="106"/>
      <c r="AOU893" s="40"/>
      <c r="AOV893" s="106"/>
      <c r="AOW893" s="40"/>
      <c r="AOX893" s="106"/>
      <c r="AOY893" s="40"/>
      <c r="AOZ893" s="106"/>
      <c r="APA893" s="40"/>
      <c r="APB893" s="106"/>
      <c r="APC893" s="40"/>
      <c r="APD893" s="106"/>
      <c r="APE893" s="40"/>
      <c r="APF893" s="106"/>
      <c r="APG893" s="40"/>
      <c r="APH893" s="106"/>
      <c r="API893" s="40"/>
      <c r="APJ893" s="106"/>
      <c r="APK893" s="40"/>
      <c r="APL893" s="106"/>
      <c r="APM893" s="40"/>
      <c r="APN893" s="106"/>
      <c r="APO893" s="40"/>
      <c r="APP893" s="106"/>
      <c r="APQ893" s="40"/>
      <c r="APR893" s="106"/>
      <c r="APS893" s="40"/>
      <c r="APT893" s="106"/>
      <c r="APU893" s="40"/>
      <c r="APV893" s="106"/>
      <c r="APW893" s="40"/>
      <c r="APX893" s="106"/>
      <c r="APY893" s="40"/>
      <c r="APZ893" s="106"/>
      <c r="AQA893" s="40"/>
      <c r="AQB893" s="106"/>
      <c r="AQC893" s="40"/>
      <c r="AQD893" s="106"/>
      <c r="AQE893" s="40"/>
      <c r="AQF893" s="106"/>
      <c r="AQG893" s="40"/>
      <c r="AQH893" s="106"/>
      <c r="AQI893" s="40"/>
      <c r="AQJ893" s="106"/>
      <c r="AQK893" s="40"/>
      <c r="AQL893" s="106"/>
      <c r="AQM893" s="40"/>
      <c r="AQN893" s="106"/>
      <c r="AQO893" s="40"/>
      <c r="AQP893" s="106"/>
      <c r="AQQ893" s="40"/>
      <c r="AQR893" s="106"/>
      <c r="AQS893" s="40"/>
      <c r="AQT893" s="106"/>
      <c r="AQU893" s="40"/>
      <c r="AQV893" s="106"/>
      <c r="AQW893" s="40"/>
      <c r="AQX893" s="106"/>
      <c r="AQY893" s="40"/>
      <c r="AQZ893" s="106"/>
      <c r="ARA893" s="40"/>
      <c r="ARB893" s="106"/>
      <c r="ARC893" s="40"/>
      <c r="ARD893" s="106"/>
      <c r="ARE893" s="40"/>
      <c r="ARF893" s="106"/>
      <c r="ARG893" s="40"/>
      <c r="ARH893" s="106"/>
      <c r="ARI893" s="40"/>
      <c r="ARJ893" s="106"/>
      <c r="ARK893" s="40"/>
      <c r="ARL893" s="106"/>
      <c r="ARM893" s="40"/>
      <c r="ARN893" s="106"/>
      <c r="ARO893" s="40"/>
      <c r="ARP893" s="106"/>
      <c r="ARQ893" s="40"/>
      <c r="ARR893" s="106"/>
      <c r="ARS893" s="40"/>
      <c r="ART893" s="106"/>
      <c r="ARU893" s="40"/>
      <c r="ARV893" s="106"/>
      <c r="ARW893" s="40"/>
      <c r="ARX893" s="106"/>
      <c r="ARY893" s="40"/>
      <c r="ARZ893" s="106"/>
      <c r="ASA893" s="40"/>
      <c r="ASB893" s="106"/>
      <c r="ASC893" s="40"/>
      <c r="ASD893" s="106"/>
      <c r="ASE893" s="40"/>
      <c r="ASF893" s="106"/>
      <c r="ASG893" s="40"/>
      <c r="ASH893" s="106"/>
      <c r="ASI893" s="40"/>
      <c r="ASJ893" s="106"/>
      <c r="ASK893" s="40"/>
      <c r="ASL893" s="106"/>
      <c r="ASM893" s="40"/>
      <c r="ASN893" s="106"/>
      <c r="ASO893" s="40"/>
      <c r="ASP893" s="106"/>
      <c r="ASQ893" s="40"/>
      <c r="ASR893" s="106"/>
      <c r="ASS893" s="40"/>
      <c r="AST893" s="106"/>
      <c r="ASU893" s="40"/>
      <c r="ASV893" s="106"/>
      <c r="ASW893" s="40"/>
      <c r="ASX893" s="106"/>
      <c r="ASY893" s="40"/>
      <c r="ASZ893" s="106"/>
      <c r="ATA893" s="40"/>
      <c r="ATB893" s="106"/>
      <c r="ATC893" s="40"/>
      <c r="ATD893" s="106"/>
      <c r="ATE893" s="40"/>
      <c r="ATF893" s="106"/>
      <c r="ATG893" s="40"/>
      <c r="ATH893" s="106"/>
      <c r="ATI893" s="40"/>
      <c r="ATJ893" s="106"/>
      <c r="ATK893" s="40"/>
      <c r="ATL893" s="106"/>
      <c r="ATM893" s="40"/>
      <c r="ATN893" s="106"/>
      <c r="ATO893" s="40"/>
      <c r="ATP893" s="106"/>
      <c r="ATQ893" s="40"/>
      <c r="ATR893" s="106"/>
      <c r="ATS893" s="40"/>
      <c r="ATT893" s="106"/>
      <c r="ATU893" s="40"/>
      <c r="ATV893" s="106"/>
      <c r="ATW893" s="40"/>
      <c r="ATX893" s="106"/>
      <c r="ATY893" s="40"/>
      <c r="ATZ893" s="106"/>
      <c r="AUA893" s="40"/>
      <c r="AUB893" s="106"/>
      <c r="AUC893" s="40"/>
      <c r="AUD893" s="106"/>
      <c r="AUE893" s="40"/>
      <c r="AUF893" s="106"/>
      <c r="AUG893" s="40"/>
      <c r="AUH893" s="106"/>
      <c r="AUI893" s="40"/>
      <c r="AUJ893" s="106"/>
      <c r="AUK893" s="40"/>
      <c r="AUL893" s="106"/>
      <c r="AUM893" s="40"/>
      <c r="AUN893" s="106"/>
      <c r="AUO893" s="40"/>
      <c r="AUP893" s="106"/>
      <c r="AUQ893" s="40"/>
      <c r="AUR893" s="106"/>
      <c r="AUS893" s="40"/>
      <c r="AUT893" s="106"/>
      <c r="AUU893" s="40"/>
      <c r="AUV893" s="106"/>
      <c r="AUW893" s="40"/>
      <c r="AUX893" s="106"/>
      <c r="AUY893" s="40"/>
      <c r="AUZ893" s="106"/>
      <c r="AVA893" s="40"/>
      <c r="AVB893" s="106"/>
      <c r="AVC893" s="40"/>
      <c r="AVD893" s="106"/>
      <c r="AVE893" s="40"/>
      <c r="AVF893" s="106"/>
      <c r="AVG893" s="40"/>
      <c r="AVH893" s="106"/>
      <c r="AVI893" s="40"/>
      <c r="AVJ893" s="106"/>
      <c r="AVK893" s="40"/>
      <c r="AVL893" s="106"/>
      <c r="AVM893" s="40"/>
      <c r="AVN893" s="106"/>
      <c r="AVO893" s="40"/>
      <c r="AVP893" s="106"/>
      <c r="AVQ893" s="40"/>
      <c r="AVR893" s="106"/>
      <c r="AVS893" s="40"/>
      <c r="AVT893" s="106"/>
      <c r="AVU893" s="40"/>
      <c r="AVV893" s="106"/>
      <c r="AVW893" s="40"/>
      <c r="AVX893" s="106"/>
      <c r="AVY893" s="40"/>
      <c r="AVZ893" s="106"/>
      <c r="AWA893" s="40"/>
      <c r="AWB893" s="106"/>
      <c r="AWC893" s="40"/>
      <c r="AWD893" s="106"/>
      <c r="AWE893" s="40"/>
      <c r="AWF893" s="106"/>
      <c r="AWG893" s="40"/>
      <c r="AWH893" s="106"/>
      <c r="AWI893" s="40"/>
      <c r="AWJ893" s="106"/>
      <c r="AWK893" s="40"/>
      <c r="AWL893" s="106"/>
      <c r="AWM893" s="40"/>
      <c r="AWN893" s="106"/>
      <c r="AWO893" s="40"/>
      <c r="AWP893" s="106"/>
      <c r="AWQ893" s="40"/>
      <c r="AWR893" s="106"/>
      <c r="AWS893" s="40"/>
      <c r="AWT893" s="106"/>
      <c r="AWU893" s="40"/>
      <c r="AWV893" s="106"/>
      <c r="AWW893" s="40"/>
      <c r="AWX893" s="106"/>
      <c r="AWY893" s="40"/>
      <c r="AWZ893" s="106"/>
      <c r="AXA893" s="40"/>
      <c r="AXB893" s="106"/>
      <c r="AXC893" s="40"/>
      <c r="AXD893" s="106"/>
      <c r="AXE893" s="40"/>
      <c r="AXF893" s="106"/>
      <c r="AXG893" s="40"/>
      <c r="AXH893" s="106"/>
      <c r="AXI893" s="40"/>
      <c r="AXJ893" s="106"/>
      <c r="AXK893" s="40"/>
      <c r="AXL893" s="106"/>
      <c r="AXM893" s="40"/>
      <c r="AXN893" s="106"/>
      <c r="AXO893" s="40"/>
      <c r="AXP893" s="106"/>
      <c r="AXQ893" s="40"/>
      <c r="AXR893" s="106"/>
      <c r="AXS893" s="40"/>
      <c r="AXT893" s="106"/>
      <c r="AXU893" s="40"/>
      <c r="AXV893" s="106"/>
      <c r="AXW893" s="40"/>
      <c r="AXX893" s="106"/>
      <c r="AXY893" s="40"/>
      <c r="AXZ893" s="106"/>
      <c r="AYA893" s="40"/>
      <c r="AYB893" s="106"/>
      <c r="AYC893" s="40"/>
      <c r="AYD893" s="106"/>
      <c r="AYE893" s="40"/>
      <c r="AYF893" s="106"/>
      <c r="AYG893" s="40"/>
      <c r="AYH893" s="106"/>
      <c r="AYI893" s="40"/>
      <c r="AYJ893" s="106"/>
      <c r="AYK893" s="40"/>
      <c r="AYL893" s="106"/>
      <c r="AYM893" s="40"/>
      <c r="AYN893" s="106"/>
      <c r="AYO893" s="40"/>
      <c r="AYP893" s="106"/>
      <c r="AYQ893" s="40"/>
      <c r="AYR893" s="106"/>
      <c r="AYS893" s="40"/>
      <c r="AYT893" s="106"/>
      <c r="AYU893" s="40"/>
      <c r="AYV893" s="106"/>
      <c r="AYW893" s="40"/>
      <c r="AYX893" s="106"/>
      <c r="AYY893" s="40"/>
      <c r="AYZ893" s="106"/>
      <c r="AZA893" s="40"/>
      <c r="AZB893" s="106"/>
      <c r="AZC893" s="40"/>
      <c r="AZD893" s="106"/>
      <c r="AZE893" s="40"/>
      <c r="AZF893" s="106"/>
      <c r="AZG893" s="40"/>
      <c r="AZH893" s="106"/>
      <c r="AZI893" s="40"/>
      <c r="AZJ893" s="106"/>
      <c r="AZK893" s="40"/>
      <c r="AZL893" s="106"/>
      <c r="AZM893" s="40"/>
      <c r="AZN893" s="106"/>
      <c r="AZO893" s="40"/>
      <c r="AZP893" s="106"/>
      <c r="AZQ893" s="40"/>
      <c r="AZR893" s="106"/>
      <c r="AZS893" s="40"/>
      <c r="AZT893" s="106"/>
      <c r="AZU893" s="40"/>
      <c r="AZV893" s="106"/>
      <c r="AZW893" s="40"/>
      <c r="AZX893" s="106"/>
      <c r="AZY893" s="40"/>
      <c r="AZZ893" s="106"/>
      <c r="BAA893" s="40"/>
      <c r="BAB893" s="106"/>
      <c r="BAC893" s="40"/>
      <c r="BAD893" s="106"/>
      <c r="BAE893" s="40"/>
      <c r="BAF893" s="106"/>
      <c r="BAG893" s="40"/>
      <c r="BAH893" s="106"/>
      <c r="BAI893" s="40"/>
      <c r="BAJ893" s="106"/>
      <c r="BAK893" s="40"/>
      <c r="BAL893" s="106"/>
      <c r="BAM893" s="40"/>
      <c r="BAN893" s="106"/>
      <c r="BAO893" s="40"/>
      <c r="BAP893" s="106"/>
      <c r="BAQ893" s="40"/>
      <c r="BAR893" s="106"/>
      <c r="BAS893" s="40"/>
      <c r="BAT893" s="106"/>
      <c r="BAU893" s="40"/>
      <c r="BAV893" s="106"/>
      <c r="BAW893" s="40"/>
      <c r="BAX893" s="106"/>
      <c r="BAY893" s="40"/>
      <c r="BAZ893" s="106"/>
      <c r="BBA893" s="40"/>
      <c r="BBB893" s="106"/>
      <c r="BBC893" s="40"/>
      <c r="BBD893" s="106"/>
      <c r="BBE893" s="40"/>
      <c r="BBF893" s="106"/>
      <c r="BBG893" s="40"/>
      <c r="BBH893" s="106"/>
      <c r="BBI893" s="40"/>
      <c r="BBJ893" s="106"/>
      <c r="BBK893" s="40"/>
      <c r="BBL893" s="106"/>
      <c r="BBM893" s="40"/>
      <c r="BBN893" s="106"/>
      <c r="BBO893" s="40"/>
      <c r="BBP893" s="106"/>
      <c r="BBQ893" s="40"/>
      <c r="BBR893" s="106"/>
      <c r="BBS893" s="40"/>
      <c r="BBT893" s="106"/>
      <c r="BBU893" s="40"/>
      <c r="BBV893" s="106"/>
      <c r="BBW893" s="40"/>
      <c r="BBX893" s="106"/>
      <c r="BBY893" s="40"/>
      <c r="BBZ893" s="106"/>
      <c r="BCA893" s="40"/>
      <c r="BCB893" s="106"/>
      <c r="BCC893" s="40"/>
      <c r="BCD893" s="106"/>
      <c r="BCE893" s="40"/>
      <c r="BCF893" s="106"/>
      <c r="BCG893" s="40"/>
      <c r="BCH893" s="106"/>
      <c r="BCI893" s="40"/>
      <c r="BCJ893" s="106"/>
      <c r="BCK893" s="40"/>
      <c r="BCL893" s="106"/>
      <c r="BCM893" s="40"/>
      <c r="BCN893" s="106"/>
      <c r="BCO893" s="40"/>
      <c r="BCP893" s="106"/>
      <c r="BCQ893" s="40"/>
      <c r="BCR893" s="106"/>
      <c r="BCS893" s="40"/>
      <c r="BCT893" s="106"/>
      <c r="BCU893" s="40"/>
      <c r="BCV893" s="106"/>
      <c r="BCW893" s="40"/>
      <c r="BCX893" s="106"/>
      <c r="BCY893" s="40"/>
      <c r="BCZ893" s="106"/>
      <c r="BDA893" s="40"/>
      <c r="BDB893" s="106"/>
      <c r="BDC893" s="40"/>
      <c r="BDD893" s="106"/>
      <c r="BDE893" s="40"/>
      <c r="BDF893" s="106"/>
      <c r="BDG893" s="40"/>
      <c r="BDH893" s="106"/>
      <c r="BDI893" s="40"/>
      <c r="BDJ893" s="106"/>
      <c r="BDK893" s="40"/>
      <c r="BDL893" s="106"/>
      <c r="BDM893" s="40"/>
      <c r="BDN893" s="106"/>
      <c r="BDO893" s="40"/>
      <c r="BDP893" s="106"/>
      <c r="BDQ893" s="40"/>
      <c r="BDR893" s="106"/>
      <c r="BDS893" s="40"/>
      <c r="BDT893" s="106"/>
      <c r="BDU893" s="40"/>
      <c r="BDV893" s="106"/>
      <c r="BDW893" s="40"/>
      <c r="BDX893" s="106"/>
      <c r="BDY893" s="40"/>
      <c r="BDZ893" s="106"/>
      <c r="BEA893" s="40"/>
      <c r="BEB893" s="106"/>
      <c r="BEC893" s="40"/>
      <c r="BED893" s="106"/>
      <c r="BEE893" s="40"/>
      <c r="BEF893" s="106"/>
      <c r="BEG893" s="40"/>
      <c r="BEH893" s="106"/>
      <c r="BEI893" s="40"/>
      <c r="BEJ893" s="106"/>
      <c r="BEK893" s="40"/>
      <c r="BEL893" s="106"/>
      <c r="BEM893" s="40"/>
      <c r="BEN893" s="106"/>
      <c r="BEO893" s="40"/>
      <c r="BEP893" s="106"/>
      <c r="BEQ893" s="40"/>
      <c r="BER893" s="106"/>
      <c r="BES893" s="40"/>
      <c r="BET893" s="106"/>
      <c r="BEU893" s="40"/>
      <c r="BEV893" s="106"/>
      <c r="BEW893" s="40"/>
      <c r="BEX893" s="106"/>
      <c r="BEY893" s="40"/>
      <c r="BEZ893" s="106"/>
      <c r="BFA893" s="40"/>
      <c r="BFB893" s="106"/>
      <c r="BFC893" s="40"/>
      <c r="BFD893" s="106"/>
      <c r="BFE893" s="40"/>
      <c r="BFF893" s="106"/>
      <c r="BFG893" s="40"/>
      <c r="BFH893" s="106"/>
      <c r="BFI893" s="40"/>
      <c r="BFJ893" s="106"/>
      <c r="BFK893" s="40"/>
      <c r="BFL893" s="106"/>
      <c r="BFM893" s="40"/>
      <c r="BFN893" s="106"/>
      <c r="BFO893" s="40"/>
      <c r="BFP893" s="106"/>
      <c r="BFQ893" s="40"/>
      <c r="BFR893" s="106"/>
      <c r="BFS893" s="40"/>
      <c r="BFT893" s="106"/>
      <c r="BFU893" s="40"/>
      <c r="BFV893" s="106"/>
      <c r="BFW893" s="40"/>
      <c r="BFX893" s="106"/>
      <c r="BFY893" s="40"/>
      <c r="BFZ893" s="106"/>
      <c r="BGA893" s="40"/>
      <c r="BGB893" s="106"/>
      <c r="BGC893" s="40"/>
      <c r="BGD893" s="106"/>
      <c r="BGE893" s="40"/>
      <c r="BGF893" s="106"/>
      <c r="BGG893" s="40"/>
      <c r="BGH893" s="106"/>
      <c r="BGI893" s="40"/>
      <c r="BGJ893" s="106"/>
      <c r="BGK893" s="40"/>
      <c r="BGL893" s="106"/>
      <c r="BGM893" s="40"/>
      <c r="BGN893" s="106"/>
      <c r="BGO893" s="40"/>
      <c r="BGP893" s="106"/>
      <c r="BGQ893" s="40"/>
      <c r="BGR893" s="106"/>
      <c r="BGS893" s="40"/>
      <c r="BGT893" s="106"/>
      <c r="BGU893" s="40"/>
      <c r="BGV893" s="106"/>
      <c r="BGW893" s="40"/>
      <c r="BGX893" s="106"/>
      <c r="BGY893" s="40"/>
      <c r="BGZ893" s="106"/>
      <c r="BHA893" s="40"/>
      <c r="BHB893" s="106"/>
      <c r="BHC893" s="40"/>
      <c r="BHD893" s="106"/>
      <c r="BHE893" s="40"/>
      <c r="BHF893" s="106"/>
      <c r="BHG893" s="40"/>
      <c r="BHH893" s="106"/>
      <c r="BHI893" s="40"/>
      <c r="BHJ893" s="106"/>
      <c r="BHK893" s="40"/>
      <c r="BHL893" s="106"/>
      <c r="BHM893" s="40"/>
      <c r="BHN893" s="106"/>
      <c r="BHO893" s="40"/>
      <c r="BHP893" s="106"/>
      <c r="BHQ893" s="40"/>
      <c r="BHR893" s="106"/>
      <c r="BHS893" s="40"/>
      <c r="BHT893" s="106"/>
      <c r="BHU893" s="40"/>
      <c r="BHV893" s="106"/>
      <c r="BHW893" s="40"/>
      <c r="BHX893" s="106"/>
      <c r="BHY893" s="40"/>
      <c r="BHZ893" s="106"/>
      <c r="BIA893" s="40"/>
      <c r="BIB893" s="106"/>
      <c r="BIC893" s="40"/>
      <c r="BID893" s="106"/>
      <c r="BIE893" s="40"/>
      <c r="BIF893" s="106"/>
      <c r="BIG893" s="40"/>
      <c r="BIH893" s="106"/>
      <c r="BII893" s="40"/>
      <c r="BIJ893" s="106"/>
      <c r="BIK893" s="40"/>
      <c r="BIL893" s="106"/>
      <c r="BIM893" s="40"/>
      <c r="BIN893" s="106"/>
      <c r="BIO893" s="40"/>
      <c r="BIP893" s="106"/>
      <c r="BIQ893" s="40"/>
      <c r="BIR893" s="106"/>
      <c r="BIS893" s="40"/>
      <c r="BIT893" s="106"/>
      <c r="BIU893" s="40"/>
      <c r="BIV893" s="106"/>
      <c r="BIW893" s="40"/>
      <c r="BIX893" s="106"/>
      <c r="BIY893" s="40"/>
      <c r="BIZ893" s="106"/>
      <c r="BJA893" s="40"/>
      <c r="BJB893" s="106"/>
      <c r="BJC893" s="40"/>
      <c r="BJD893" s="106"/>
      <c r="BJE893" s="40"/>
      <c r="BJF893" s="106"/>
      <c r="BJG893" s="40"/>
      <c r="BJH893" s="106"/>
      <c r="BJI893" s="40"/>
      <c r="BJJ893" s="106"/>
      <c r="BJK893" s="40"/>
      <c r="BJL893" s="106"/>
      <c r="BJM893" s="40"/>
      <c r="BJN893" s="106"/>
      <c r="BJO893" s="40"/>
      <c r="BJP893" s="106"/>
      <c r="BJQ893" s="40"/>
      <c r="BJR893" s="106"/>
      <c r="BJS893" s="40"/>
      <c r="BJT893" s="106"/>
      <c r="BJU893" s="40"/>
      <c r="BJV893" s="106"/>
      <c r="BJW893" s="40"/>
      <c r="BJX893" s="106"/>
      <c r="BJY893" s="40"/>
      <c r="BJZ893" s="106"/>
      <c r="BKA893" s="40"/>
      <c r="BKB893" s="106"/>
      <c r="BKC893" s="40"/>
      <c r="BKD893" s="106"/>
      <c r="BKE893" s="40"/>
      <c r="BKF893" s="106"/>
      <c r="BKG893" s="40"/>
      <c r="BKH893" s="106"/>
      <c r="BKI893" s="40"/>
      <c r="BKJ893" s="106"/>
      <c r="BKK893" s="40"/>
      <c r="BKL893" s="106"/>
      <c r="BKM893" s="40"/>
      <c r="BKN893" s="106"/>
      <c r="BKO893" s="40"/>
      <c r="BKP893" s="106"/>
      <c r="BKQ893" s="40"/>
      <c r="BKR893" s="106"/>
      <c r="BKS893" s="40"/>
      <c r="BKT893" s="106"/>
      <c r="BKU893" s="40"/>
      <c r="BKV893" s="106"/>
      <c r="BKW893" s="40"/>
      <c r="BKX893" s="106"/>
      <c r="BKY893" s="40"/>
      <c r="BKZ893" s="106"/>
      <c r="BLA893" s="40"/>
      <c r="BLB893" s="106"/>
      <c r="BLC893" s="40"/>
      <c r="BLD893" s="106"/>
      <c r="BLE893" s="40"/>
      <c r="BLF893" s="106"/>
      <c r="BLG893" s="40"/>
      <c r="BLH893" s="106"/>
      <c r="BLI893" s="40"/>
      <c r="BLJ893" s="106"/>
      <c r="BLK893" s="40"/>
      <c r="BLL893" s="106"/>
      <c r="BLM893" s="40"/>
      <c r="BLN893" s="106"/>
      <c r="BLO893" s="40"/>
      <c r="BLP893" s="106"/>
      <c r="BLQ893" s="40"/>
      <c r="BLR893" s="106"/>
      <c r="BLS893" s="40"/>
      <c r="BLT893" s="106"/>
      <c r="BLU893" s="40"/>
      <c r="BLV893" s="106"/>
      <c r="BLW893" s="40"/>
      <c r="BLX893" s="106"/>
      <c r="BLY893" s="40"/>
      <c r="BLZ893" s="106"/>
      <c r="BMA893" s="40"/>
      <c r="BMB893" s="106"/>
      <c r="BMC893" s="40"/>
      <c r="BMD893" s="106"/>
      <c r="BME893" s="40"/>
      <c r="BMF893" s="106"/>
      <c r="BMG893" s="40"/>
      <c r="BMH893" s="106"/>
      <c r="BMI893" s="40"/>
      <c r="BMJ893" s="106"/>
      <c r="BMK893" s="40"/>
      <c r="BML893" s="106"/>
      <c r="BMM893" s="40"/>
      <c r="BMN893" s="106"/>
      <c r="BMO893" s="40"/>
      <c r="BMP893" s="106"/>
      <c r="BMQ893" s="40"/>
      <c r="BMR893" s="106"/>
      <c r="BMS893" s="40"/>
      <c r="BMT893" s="106"/>
      <c r="BMU893" s="40"/>
      <c r="BMV893" s="106"/>
      <c r="BMW893" s="40"/>
      <c r="BMX893" s="106"/>
      <c r="BMY893" s="40"/>
      <c r="BMZ893" s="106"/>
      <c r="BNA893" s="40"/>
      <c r="BNB893" s="106"/>
      <c r="BNC893" s="40"/>
      <c r="BND893" s="106"/>
      <c r="BNE893" s="40"/>
      <c r="BNF893" s="106"/>
      <c r="BNG893" s="40"/>
      <c r="BNH893" s="106"/>
      <c r="BNI893" s="40"/>
      <c r="BNJ893" s="106"/>
      <c r="BNK893" s="40"/>
      <c r="BNL893" s="106"/>
      <c r="BNM893" s="40"/>
      <c r="BNN893" s="106"/>
      <c r="BNO893" s="40"/>
      <c r="BNP893" s="106"/>
      <c r="BNQ893" s="40"/>
      <c r="BNR893" s="106"/>
      <c r="BNS893" s="40"/>
      <c r="BNT893" s="106"/>
      <c r="BNU893" s="40"/>
      <c r="BNV893" s="106"/>
      <c r="BNW893" s="40"/>
      <c r="BNX893" s="106"/>
      <c r="BNY893" s="40"/>
      <c r="BNZ893" s="106"/>
      <c r="BOA893" s="40"/>
      <c r="BOB893" s="106"/>
      <c r="BOC893" s="40"/>
      <c r="BOD893" s="106"/>
      <c r="BOE893" s="40"/>
      <c r="BOF893" s="106"/>
      <c r="BOG893" s="40"/>
      <c r="BOH893" s="106"/>
      <c r="BOI893" s="40"/>
      <c r="BOJ893" s="106"/>
      <c r="BOK893" s="40"/>
      <c r="BOL893" s="106"/>
      <c r="BOM893" s="40"/>
      <c r="BON893" s="106"/>
      <c r="BOO893" s="40"/>
      <c r="BOP893" s="106"/>
      <c r="BOQ893" s="40"/>
      <c r="BOR893" s="106"/>
      <c r="BOS893" s="40"/>
      <c r="BOT893" s="106"/>
      <c r="BOU893" s="40"/>
      <c r="BOV893" s="106"/>
      <c r="BOW893" s="40"/>
      <c r="BOX893" s="106"/>
      <c r="BOY893" s="40"/>
      <c r="BOZ893" s="106"/>
      <c r="BPA893" s="40"/>
      <c r="BPB893" s="106"/>
      <c r="BPC893" s="40"/>
      <c r="BPD893" s="106"/>
      <c r="BPE893" s="40"/>
      <c r="BPF893" s="106"/>
      <c r="BPG893" s="40"/>
      <c r="BPH893" s="106"/>
      <c r="BPI893" s="40"/>
      <c r="BPJ893" s="106"/>
      <c r="BPK893" s="40"/>
      <c r="BPL893" s="106"/>
      <c r="BPM893" s="40"/>
      <c r="BPN893" s="106"/>
      <c r="BPO893" s="40"/>
      <c r="BPP893" s="106"/>
      <c r="BPQ893" s="40"/>
      <c r="BPR893" s="106"/>
      <c r="BPS893" s="40"/>
      <c r="BPT893" s="106"/>
      <c r="BPU893" s="40"/>
      <c r="BPV893" s="106"/>
      <c r="BPW893" s="40"/>
      <c r="BPX893" s="106"/>
      <c r="BPY893" s="40"/>
      <c r="BPZ893" s="106"/>
      <c r="BQA893" s="40"/>
      <c r="BQB893" s="106"/>
      <c r="BQC893" s="40"/>
      <c r="BQD893" s="106"/>
      <c r="BQE893" s="40"/>
      <c r="BQF893" s="106"/>
      <c r="BQG893" s="40"/>
      <c r="BQH893" s="106"/>
      <c r="BQI893" s="40"/>
      <c r="BQJ893" s="106"/>
      <c r="BQK893" s="40"/>
      <c r="BQL893" s="106"/>
      <c r="BQM893" s="40"/>
      <c r="BQN893" s="106"/>
      <c r="BQO893" s="40"/>
      <c r="BQP893" s="106"/>
      <c r="BQQ893" s="40"/>
      <c r="BQR893" s="106"/>
      <c r="BQS893" s="40"/>
      <c r="BQT893" s="106"/>
      <c r="BQU893" s="40"/>
      <c r="BQV893" s="106"/>
      <c r="BQW893" s="40"/>
      <c r="BQX893" s="106"/>
      <c r="BQY893" s="40"/>
      <c r="BQZ893" s="106"/>
      <c r="BRA893" s="40"/>
      <c r="BRB893" s="106"/>
      <c r="BRC893" s="40"/>
      <c r="BRD893" s="106"/>
      <c r="BRE893" s="40"/>
      <c r="BRF893" s="106"/>
      <c r="BRG893" s="40"/>
      <c r="BRH893" s="106"/>
      <c r="BRI893" s="40"/>
      <c r="BRJ893" s="106"/>
      <c r="BRK893" s="40"/>
      <c r="BRL893" s="106"/>
      <c r="BRM893" s="40"/>
      <c r="BRN893" s="106"/>
      <c r="BRO893" s="40"/>
      <c r="BRP893" s="106"/>
      <c r="BRQ893" s="40"/>
      <c r="BRR893" s="106"/>
      <c r="BRS893" s="40"/>
      <c r="BRT893" s="106"/>
      <c r="BRU893" s="40"/>
      <c r="BRV893" s="106"/>
      <c r="BRW893" s="40"/>
      <c r="BRX893" s="106"/>
      <c r="BRY893" s="40"/>
      <c r="BRZ893" s="106"/>
      <c r="BSA893" s="40"/>
      <c r="BSB893" s="106"/>
      <c r="BSC893" s="40"/>
      <c r="BSD893" s="106"/>
      <c r="BSE893" s="40"/>
      <c r="BSF893" s="106"/>
      <c r="BSG893" s="40"/>
      <c r="BSH893" s="106"/>
      <c r="BSI893" s="40"/>
      <c r="BSJ893" s="106"/>
      <c r="BSK893" s="40"/>
      <c r="BSL893" s="106"/>
      <c r="BSM893" s="40"/>
      <c r="BSN893" s="106"/>
      <c r="BSO893" s="40"/>
      <c r="BSP893" s="106"/>
      <c r="BSQ893" s="40"/>
      <c r="BSR893" s="106"/>
      <c r="BSS893" s="40"/>
      <c r="BST893" s="106"/>
      <c r="BSU893" s="40"/>
      <c r="BSV893" s="106"/>
      <c r="BSW893" s="40"/>
      <c r="BSX893" s="106"/>
      <c r="BSY893" s="40"/>
      <c r="BSZ893" s="106"/>
      <c r="BTA893" s="40"/>
      <c r="BTB893" s="106"/>
      <c r="BTC893" s="40"/>
      <c r="BTD893" s="106"/>
      <c r="BTE893" s="40"/>
      <c r="BTF893" s="106"/>
      <c r="BTG893" s="40"/>
      <c r="BTH893" s="106"/>
      <c r="BTI893" s="40"/>
      <c r="BTJ893" s="106"/>
      <c r="BTK893" s="40"/>
      <c r="BTL893" s="106"/>
      <c r="BTM893" s="40"/>
      <c r="BTN893" s="106"/>
      <c r="BTO893" s="40"/>
      <c r="BTP893" s="106"/>
      <c r="BTQ893" s="40"/>
      <c r="BTR893" s="106"/>
      <c r="BTS893" s="40"/>
      <c r="BTT893" s="106"/>
      <c r="BTU893" s="40"/>
      <c r="BTV893" s="106"/>
      <c r="BTW893" s="40"/>
      <c r="BTX893" s="106"/>
      <c r="BTY893" s="40"/>
      <c r="BTZ893" s="106"/>
      <c r="BUA893" s="40"/>
      <c r="BUB893" s="106"/>
      <c r="BUC893" s="40"/>
      <c r="BUD893" s="106"/>
      <c r="BUE893" s="40"/>
      <c r="BUF893" s="106"/>
      <c r="BUG893" s="40"/>
      <c r="BUH893" s="106"/>
      <c r="BUI893" s="40"/>
      <c r="BUJ893" s="106"/>
      <c r="BUK893" s="40"/>
      <c r="BUL893" s="106"/>
      <c r="BUM893" s="40"/>
      <c r="BUN893" s="106"/>
      <c r="BUO893" s="40"/>
      <c r="BUP893" s="106"/>
      <c r="BUQ893" s="40"/>
      <c r="BUR893" s="106"/>
      <c r="BUS893" s="40"/>
      <c r="BUT893" s="106"/>
      <c r="BUU893" s="40"/>
      <c r="BUV893" s="106"/>
      <c r="BUW893" s="40"/>
      <c r="BUX893" s="106"/>
      <c r="BUY893" s="40"/>
      <c r="BUZ893" s="106"/>
      <c r="BVA893" s="40"/>
      <c r="BVB893" s="106"/>
      <c r="BVC893" s="40"/>
      <c r="BVD893" s="106"/>
      <c r="BVE893" s="40"/>
      <c r="BVF893" s="106"/>
      <c r="BVG893" s="40"/>
      <c r="BVH893" s="106"/>
      <c r="BVI893" s="40"/>
      <c r="BVJ893" s="106"/>
      <c r="BVK893" s="40"/>
      <c r="BVL893" s="106"/>
      <c r="BVM893" s="40"/>
      <c r="BVN893" s="106"/>
      <c r="BVO893" s="40"/>
      <c r="BVP893" s="106"/>
      <c r="BVQ893" s="40"/>
      <c r="BVR893" s="106"/>
      <c r="BVS893" s="40"/>
      <c r="BVT893" s="106"/>
      <c r="BVU893" s="40"/>
      <c r="BVV893" s="106"/>
      <c r="BVW893" s="40"/>
      <c r="BVX893" s="106"/>
      <c r="BVY893" s="40"/>
      <c r="BVZ893" s="106"/>
      <c r="BWA893" s="40"/>
      <c r="BWB893" s="106"/>
      <c r="BWC893" s="40"/>
      <c r="BWD893" s="106"/>
      <c r="BWE893" s="40"/>
      <c r="BWF893" s="106"/>
      <c r="BWG893" s="40"/>
      <c r="BWH893" s="106"/>
      <c r="BWI893" s="40"/>
      <c r="BWJ893" s="106"/>
      <c r="BWK893" s="40"/>
      <c r="BWL893" s="106"/>
      <c r="BWM893" s="40"/>
      <c r="BWN893" s="106"/>
      <c r="BWO893" s="40"/>
      <c r="BWP893" s="106"/>
      <c r="BWQ893" s="40"/>
      <c r="BWR893" s="106"/>
      <c r="BWS893" s="40"/>
      <c r="BWT893" s="106"/>
      <c r="BWU893" s="40"/>
      <c r="BWV893" s="106"/>
      <c r="BWW893" s="40"/>
      <c r="BWX893" s="106"/>
      <c r="BWY893" s="40"/>
      <c r="BWZ893" s="106"/>
      <c r="BXA893" s="40"/>
      <c r="BXB893" s="106"/>
      <c r="BXC893" s="40"/>
      <c r="BXD893" s="106"/>
      <c r="BXE893" s="40"/>
      <c r="BXF893" s="106"/>
      <c r="BXG893" s="40"/>
      <c r="BXH893" s="106"/>
      <c r="BXI893" s="40"/>
      <c r="BXJ893" s="106"/>
      <c r="BXK893" s="40"/>
      <c r="BXL893" s="106"/>
      <c r="BXM893" s="40"/>
      <c r="BXN893" s="106"/>
      <c r="BXO893" s="40"/>
      <c r="BXP893" s="106"/>
      <c r="BXQ893" s="40"/>
      <c r="BXR893" s="106"/>
      <c r="BXS893" s="40"/>
      <c r="BXT893" s="106"/>
      <c r="BXU893" s="40"/>
      <c r="BXV893" s="106"/>
      <c r="BXW893" s="40"/>
      <c r="BXX893" s="106"/>
      <c r="BXY893" s="40"/>
      <c r="BXZ893" s="106"/>
      <c r="BYA893" s="40"/>
      <c r="BYB893" s="106"/>
      <c r="BYC893" s="40"/>
      <c r="BYD893" s="106"/>
      <c r="BYE893" s="40"/>
      <c r="BYF893" s="106"/>
      <c r="BYG893" s="40"/>
      <c r="BYH893" s="106"/>
      <c r="BYI893" s="40"/>
      <c r="BYJ893" s="106"/>
      <c r="BYK893" s="40"/>
      <c r="BYL893" s="106"/>
      <c r="BYM893" s="40"/>
      <c r="BYN893" s="106"/>
      <c r="BYO893" s="40"/>
      <c r="BYP893" s="106"/>
      <c r="BYQ893" s="40"/>
      <c r="BYR893" s="106"/>
      <c r="BYS893" s="40"/>
      <c r="BYT893" s="106"/>
      <c r="BYU893" s="40"/>
      <c r="BYV893" s="106"/>
      <c r="BYW893" s="40"/>
      <c r="BYX893" s="106"/>
      <c r="BYY893" s="40"/>
      <c r="BYZ893" s="106"/>
      <c r="BZA893" s="40"/>
      <c r="BZB893" s="106"/>
      <c r="BZC893" s="40"/>
      <c r="BZD893" s="106"/>
      <c r="BZE893" s="40"/>
      <c r="BZF893" s="106"/>
      <c r="BZG893" s="40"/>
      <c r="BZH893" s="106"/>
      <c r="BZI893" s="40"/>
      <c r="BZJ893" s="106"/>
      <c r="BZK893" s="40"/>
      <c r="BZL893" s="106"/>
      <c r="BZM893" s="40"/>
      <c r="BZN893" s="106"/>
      <c r="BZO893" s="40"/>
      <c r="BZP893" s="106"/>
      <c r="BZQ893" s="40"/>
      <c r="BZR893" s="106"/>
      <c r="BZS893" s="40"/>
      <c r="BZT893" s="106"/>
      <c r="BZU893" s="40"/>
      <c r="BZV893" s="106"/>
      <c r="BZW893" s="40"/>
      <c r="BZX893" s="106"/>
      <c r="BZY893" s="40"/>
      <c r="BZZ893" s="106"/>
      <c r="CAA893" s="40"/>
      <c r="CAB893" s="106"/>
      <c r="CAC893" s="40"/>
      <c r="CAD893" s="106"/>
      <c r="CAE893" s="40"/>
      <c r="CAF893" s="106"/>
      <c r="CAG893" s="40"/>
      <c r="CAH893" s="106"/>
      <c r="CAI893" s="40"/>
      <c r="CAJ893" s="106"/>
      <c r="CAK893" s="40"/>
      <c r="CAL893" s="106"/>
      <c r="CAM893" s="40"/>
      <c r="CAN893" s="106"/>
      <c r="CAO893" s="40"/>
      <c r="CAP893" s="106"/>
      <c r="CAQ893" s="40"/>
      <c r="CAR893" s="106"/>
      <c r="CAS893" s="40"/>
      <c r="CAT893" s="106"/>
      <c r="CAU893" s="40"/>
      <c r="CAV893" s="106"/>
      <c r="CAW893" s="40"/>
      <c r="CAX893" s="106"/>
      <c r="CAY893" s="40"/>
      <c r="CAZ893" s="106"/>
      <c r="CBA893" s="40"/>
      <c r="CBB893" s="106"/>
      <c r="CBC893" s="40"/>
      <c r="CBD893" s="106"/>
      <c r="CBE893" s="40"/>
      <c r="CBF893" s="106"/>
      <c r="CBG893" s="40"/>
      <c r="CBH893" s="106"/>
      <c r="CBI893" s="40"/>
      <c r="CBJ893" s="106"/>
      <c r="CBK893" s="40"/>
      <c r="CBL893" s="106"/>
      <c r="CBM893" s="40"/>
      <c r="CBN893" s="106"/>
      <c r="CBO893" s="40"/>
      <c r="CBP893" s="106"/>
      <c r="CBQ893" s="40"/>
      <c r="CBR893" s="106"/>
      <c r="CBS893" s="40"/>
      <c r="CBT893" s="106"/>
      <c r="CBU893" s="40"/>
      <c r="CBV893" s="106"/>
      <c r="CBW893" s="40"/>
      <c r="CBX893" s="106"/>
      <c r="CBY893" s="40"/>
      <c r="CBZ893" s="106"/>
      <c r="CCA893" s="40"/>
      <c r="CCB893" s="106"/>
      <c r="CCC893" s="40"/>
      <c r="CCD893" s="106"/>
      <c r="CCE893" s="40"/>
      <c r="CCF893" s="106"/>
      <c r="CCG893" s="40"/>
      <c r="CCH893" s="106"/>
      <c r="CCI893" s="40"/>
      <c r="CCJ893" s="106"/>
      <c r="CCK893" s="40"/>
      <c r="CCL893" s="106"/>
      <c r="CCM893" s="40"/>
      <c r="CCN893" s="106"/>
      <c r="CCO893" s="40"/>
      <c r="CCP893" s="106"/>
      <c r="CCQ893" s="40"/>
      <c r="CCR893" s="106"/>
      <c r="CCS893" s="40"/>
      <c r="CCT893" s="106"/>
      <c r="CCU893" s="40"/>
      <c r="CCV893" s="106"/>
      <c r="CCW893" s="40"/>
      <c r="CCX893" s="106"/>
      <c r="CCY893" s="40"/>
      <c r="CCZ893" s="106"/>
      <c r="CDA893" s="40"/>
      <c r="CDB893" s="106"/>
      <c r="CDC893" s="40"/>
      <c r="CDD893" s="106"/>
      <c r="CDE893" s="40"/>
      <c r="CDF893" s="106"/>
      <c r="CDG893" s="40"/>
      <c r="CDH893" s="106"/>
      <c r="CDI893" s="40"/>
      <c r="CDJ893" s="106"/>
      <c r="CDK893" s="40"/>
      <c r="CDL893" s="106"/>
      <c r="CDM893" s="40"/>
      <c r="CDN893" s="106"/>
      <c r="CDO893" s="40"/>
      <c r="CDP893" s="106"/>
      <c r="CDQ893" s="40"/>
      <c r="CDR893" s="106"/>
      <c r="CDS893" s="40"/>
      <c r="CDT893" s="106"/>
      <c r="CDU893" s="40"/>
      <c r="CDV893" s="106"/>
      <c r="CDW893" s="40"/>
      <c r="CDX893" s="106"/>
      <c r="CDY893" s="40"/>
      <c r="CDZ893" s="106"/>
      <c r="CEA893" s="40"/>
      <c r="CEB893" s="106"/>
      <c r="CEC893" s="40"/>
      <c r="CED893" s="106"/>
      <c r="CEE893" s="40"/>
      <c r="CEF893" s="106"/>
      <c r="CEG893" s="40"/>
      <c r="CEH893" s="106"/>
      <c r="CEI893" s="40"/>
      <c r="CEJ893" s="106"/>
      <c r="CEK893" s="40"/>
      <c r="CEL893" s="106"/>
      <c r="CEM893" s="40"/>
      <c r="CEN893" s="106"/>
      <c r="CEO893" s="40"/>
      <c r="CEP893" s="106"/>
      <c r="CEQ893" s="40"/>
      <c r="CER893" s="106"/>
      <c r="CES893" s="40"/>
      <c r="CET893" s="106"/>
      <c r="CEU893" s="40"/>
      <c r="CEV893" s="106"/>
      <c r="CEW893" s="40"/>
      <c r="CEX893" s="106"/>
      <c r="CEY893" s="40"/>
      <c r="CEZ893" s="106"/>
      <c r="CFA893" s="40"/>
      <c r="CFB893" s="106"/>
      <c r="CFC893" s="40"/>
      <c r="CFD893" s="106"/>
      <c r="CFE893" s="40"/>
      <c r="CFF893" s="106"/>
      <c r="CFG893" s="40"/>
      <c r="CFH893" s="106"/>
      <c r="CFI893" s="40"/>
      <c r="CFJ893" s="106"/>
      <c r="CFK893" s="40"/>
      <c r="CFL893" s="106"/>
      <c r="CFM893" s="40"/>
      <c r="CFN893" s="106"/>
      <c r="CFO893" s="40"/>
      <c r="CFP893" s="106"/>
      <c r="CFQ893" s="40"/>
      <c r="CFR893" s="106"/>
      <c r="CFS893" s="40"/>
      <c r="CFT893" s="106"/>
      <c r="CFU893" s="40"/>
      <c r="CFV893" s="106"/>
      <c r="CFW893" s="40"/>
      <c r="CFX893" s="106"/>
      <c r="CFY893" s="40"/>
      <c r="CFZ893" s="106"/>
      <c r="CGA893" s="40"/>
      <c r="CGB893" s="106"/>
      <c r="CGC893" s="40"/>
      <c r="CGD893" s="106"/>
      <c r="CGE893" s="40"/>
      <c r="CGF893" s="106"/>
      <c r="CGG893" s="40"/>
      <c r="CGH893" s="106"/>
      <c r="CGI893" s="40"/>
      <c r="CGJ893" s="106"/>
      <c r="CGK893" s="40"/>
      <c r="CGL893" s="106"/>
      <c r="CGM893" s="40"/>
      <c r="CGN893" s="106"/>
      <c r="CGO893" s="40"/>
      <c r="CGP893" s="106"/>
      <c r="CGQ893" s="40"/>
      <c r="CGR893" s="106"/>
      <c r="CGS893" s="40"/>
      <c r="CGT893" s="106"/>
      <c r="CGU893" s="40"/>
      <c r="CGV893" s="106"/>
      <c r="CGW893" s="40"/>
      <c r="CGX893" s="106"/>
      <c r="CGY893" s="40"/>
      <c r="CGZ893" s="106"/>
      <c r="CHA893" s="40"/>
      <c r="CHB893" s="106"/>
      <c r="CHC893" s="40"/>
      <c r="CHD893" s="106"/>
      <c r="CHE893" s="40"/>
      <c r="CHF893" s="106"/>
      <c r="CHG893" s="40"/>
      <c r="CHH893" s="106"/>
      <c r="CHI893" s="40"/>
      <c r="CHJ893" s="106"/>
      <c r="CHK893" s="40"/>
      <c r="CHL893" s="106"/>
      <c r="CHM893" s="40"/>
      <c r="CHN893" s="106"/>
      <c r="CHO893" s="40"/>
      <c r="CHP893" s="106"/>
      <c r="CHQ893" s="40"/>
      <c r="CHR893" s="106"/>
      <c r="CHS893" s="40"/>
      <c r="CHT893" s="106"/>
      <c r="CHU893" s="40"/>
      <c r="CHV893" s="106"/>
      <c r="CHW893" s="40"/>
      <c r="CHX893" s="106"/>
      <c r="CHY893" s="40"/>
      <c r="CHZ893" s="106"/>
      <c r="CIA893" s="40"/>
      <c r="CIB893" s="106"/>
      <c r="CIC893" s="40"/>
      <c r="CID893" s="106"/>
      <c r="CIE893" s="40"/>
      <c r="CIF893" s="106"/>
      <c r="CIG893" s="40"/>
      <c r="CIH893" s="106"/>
      <c r="CII893" s="40"/>
      <c r="CIJ893" s="106"/>
      <c r="CIK893" s="40"/>
      <c r="CIL893" s="106"/>
      <c r="CIM893" s="40"/>
      <c r="CIN893" s="106"/>
      <c r="CIO893" s="40"/>
      <c r="CIP893" s="106"/>
      <c r="CIQ893" s="40"/>
      <c r="CIR893" s="106"/>
      <c r="CIS893" s="40"/>
      <c r="CIT893" s="106"/>
      <c r="CIU893" s="40"/>
      <c r="CIV893" s="106"/>
      <c r="CIW893" s="40"/>
      <c r="CIX893" s="106"/>
      <c r="CIY893" s="40"/>
      <c r="CIZ893" s="106"/>
      <c r="CJA893" s="40"/>
      <c r="CJB893" s="106"/>
      <c r="CJC893" s="40"/>
      <c r="CJD893" s="106"/>
      <c r="CJE893" s="40"/>
      <c r="CJF893" s="106"/>
      <c r="CJG893" s="40"/>
      <c r="CJH893" s="106"/>
      <c r="CJI893" s="40"/>
      <c r="CJJ893" s="106"/>
      <c r="CJK893" s="40"/>
      <c r="CJL893" s="106"/>
      <c r="CJM893" s="40"/>
      <c r="CJN893" s="106"/>
      <c r="CJO893" s="40"/>
      <c r="CJP893" s="106"/>
      <c r="CJQ893" s="40"/>
      <c r="CJR893" s="106"/>
      <c r="CJS893" s="40"/>
      <c r="CJT893" s="106"/>
      <c r="CJU893" s="40"/>
      <c r="CJV893" s="106"/>
      <c r="CJW893" s="40"/>
      <c r="CJX893" s="106"/>
      <c r="CJY893" s="40"/>
      <c r="CJZ893" s="106"/>
      <c r="CKA893" s="40"/>
      <c r="CKB893" s="106"/>
      <c r="CKC893" s="40"/>
      <c r="CKD893" s="106"/>
      <c r="CKE893" s="40"/>
      <c r="CKF893" s="106"/>
      <c r="CKG893" s="40"/>
      <c r="CKH893" s="106"/>
      <c r="CKI893" s="40"/>
      <c r="CKJ893" s="106"/>
      <c r="CKK893" s="40"/>
      <c r="CKL893" s="106"/>
      <c r="CKM893" s="40"/>
      <c r="CKN893" s="106"/>
      <c r="CKO893" s="40"/>
      <c r="CKP893" s="106"/>
      <c r="CKQ893" s="40"/>
      <c r="CKR893" s="106"/>
      <c r="CKS893" s="40"/>
      <c r="CKT893" s="106"/>
      <c r="CKU893" s="40"/>
      <c r="CKV893" s="106"/>
      <c r="CKW893" s="40"/>
      <c r="CKX893" s="106"/>
      <c r="CKY893" s="40"/>
      <c r="CKZ893" s="106"/>
      <c r="CLA893" s="40"/>
      <c r="CLB893" s="106"/>
      <c r="CLC893" s="40"/>
      <c r="CLD893" s="106"/>
      <c r="CLE893" s="40"/>
      <c r="CLF893" s="106"/>
      <c r="CLG893" s="40"/>
      <c r="CLH893" s="106"/>
      <c r="CLI893" s="40"/>
      <c r="CLJ893" s="106"/>
      <c r="CLK893" s="40"/>
      <c r="CLL893" s="106"/>
      <c r="CLM893" s="40"/>
      <c r="CLN893" s="106"/>
      <c r="CLO893" s="40"/>
      <c r="CLP893" s="106"/>
      <c r="CLQ893" s="40"/>
      <c r="CLR893" s="106"/>
      <c r="CLS893" s="40"/>
      <c r="CLT893" s="106"/>
      <c r="CLU893" s="40"/>
      <c r="CLV893" s="106"/>
      <c r="CLW893" s="40"/>
      <c r="CLX893" s="106"/>
      <c r="CLY893" s="40"/>
      <c r="CLZ893" s="106"/>
      <c r="CMA893" s="40"/>
      <c r="CMB893" s="106"/>
      <c r="CMC893" s="40"/>
      <c r="CMD893" s="106"/>
      <c r="CME893" s="40"/>
      <c r="CMF893" s="106"/>
      <c r="CMG893" s="40"/>
      <c r="CMH893" s="106"/>
      <c r="CMI893" s="40"/>
      <c r="CMJ893" s="106"/>
      <c r="CMK893" s="40"/>
      <c r="CML893" s="106"/>
      <c r="CMM893" s="40"/>
      <c r="CMN893" s="106"/>
      <c r="CMO893" s="40"/>
      <c r="CMP893" s="106"/>
      <c r="CMQ893" s="40"/>
      <c r="CMR893" s="106"/>
      <c r="CMS893" s="40"/>
      <c r="CMT893" s="106"/>
      <c r="CMU893" s="40"/>
      <c r="CMV893" s="106"/>
      <c r="CMW893" s="40"/>
      <c r="CMX893" s="106"/>
      <c r="CMY893" s="40"/>
      <c r="CMZ893" s="106"/>
      <c r="CNA893" s="40"/>
      <c r="CNB893" s="106"/>
      <c r="CNC893" s="40"/>
      <c r="CND893" s="106"/>
      <c r="CNE893" s="40"/>
      <c r="CNF893" s="106"/>
      <c r="CNG893" s="40"/>
      <c r="CNH893" s="106"/>
      <c r="CNI893" s="40"/>
      <c r="CNJ893" s="106"/>
      <c r="CNK893" s="40"/>
      <c r="CNL893" s="106"/>
      <c r="CNM893" s="40"/>
      <c r="CNN893" s="106"/>
      <c r="CNO893" s="40"/>
      <c r="CNP893" s="106"/>
      <c r="CNQ893" s="40"/>
      <c r="CNR893" s="106"/>
      <c r="CNS893" s="40"/>
      <c r="CNT893" s="106"/>
      <c r="CNU893" s="40"/>
      <c r="CNV893" s="106"/>
      <c r="CNW893" s="40"/>
      <c r="CNX893" s="106"/>
      <c r="CNY893" s="40"/>
      <c r="CNZ893" s="106"/>
      <c r="COA893" s="40"/>
      <c r="COB893" s="106"/>
      <c r="COC893" s="40"/>
      <c r="COD893" s="106"/>
      <c r="COE893" s="40"/>
      <c r="COF893" s="106"/>
      <c r="COG893" s="40"/>
      <c r="COH893" s="106"/>
      <c r="COI893" s="40"/>
      <c r="COJ893" s="106"/>
      <c r="COK893" s="40"/>
      <c r="COL893" s="106"/>
      <c r="COM893" s="40"/>
      <c r="CON893" s="106"/>
      <c r="COO893" s="40"/>
      <c r="COP893" s="106"/>
      <c r="COQ893" s="40"/>
      <c r="COR893" s="106"/>
      <c r="COS893" s="40"/>
      <c r="COT893" s="106"/>
      <c r="COU893" s="40"/>
      <c r="COV893" s="106"/>
      <c r="COW893" s="40"/>
      <c r="COX893" s="106"/>
      <c r="COY893" s="40"/>
      <c r="COZ893" s="106"/>
      <c r="CPA893" s="40"/>
      <c r="CPB893" s="106"/>
      <c r="CPC893" s="40"/>
      <c r="CPD893" s="106"/>
      <c r="CPE893" s="40"/>
      <c r="CPF893" s="106"/>
      <c r="CPG893" s="40"/>
      <c r="CPH893" s="106"/>
      <c r="CPI893" s="40"/>
      <c r="CPJ893" s="106"/>
      <c r="CPK893" s="40"/>
      <c r="CPL893" s="106"/>
      <c r="CPM893" s="40"/>
      <c r="CPN893" s="106"/>
      <c r="CPO893" s="40"/>
      <c r="CPP893" s="106"/>
      <c r="CPQ893" s="40"/>
      <c r="CPR893" s="106"/>
      <c r="CPS893" s="40"/>
      <c r="CPT893" s="106"/>
      <c r="CPU893" s="40"/>
      <c r="CPV893" s="106"/>
      <c r="CPW893" s="40"/>
      <c r="CPX893" s="106"/>
      <c r="CPY893" s="40"/>
      <c r="CPZ893" s="106"/>
      <c r="CQA893" s="40"/>
      <c r="CQB893" s="106"/>
      <c r="CQC893" s="40"/>
      <c r="CQD893" s="106"/>
      <c r="CQE893" s="40"/>
      <c r="CQF893" s="106"/>
      <c r="CQG893" s="40"/>
      <c r="CQH893" s="106"/>
      <c r="CQI893" s="40"/>
      <c r="CQJ893" s="106"/>
      <c r="CQK893" s="40"/>
      <c r="CQL893" s="106"/>
      <c r="CQM893" s="40"/>
      <c r="CQN893" s="106"/>
      <c r="CQO893" s="40"/>
      <c r="CQP893" s="106"/>
      <c r="CQQ893" s="40"/>
      <c r="CQR893" s="106"/>
      <c r="CQS893" s="40"/>
      <c r="CQT893" s="106"/>
      <c r="CQU893" s="40"/>
      <c r="CQV893" s="106"/>
      <c r="CQW893" s="40"/>
      <c r="CQX893" s="106"/>
      <c r="CQY893" s="40"/>
      <c r="CQZ893" s="106"/>
      <c r="CRA893" s="40"/>
      <c r="CRB893" s="106"/>
      <c r="CRC893" s="40"/>
      <c r="CRD893" s="106"/>
      <c r="CRE893" s="40"/>
      <c r="CRF893" s="106"/>
      <c r="CRG893" s="40"/>
      <c r="CRH893" s="106"/>
      <c r="CRI893" s="40"/>
      <c r="CRJ893" s="106"/>
      <c r="CRK893" s="40"/>
      <c r="CRL893" s="106"/>
      <c r="CRM893" s="40"/>
      <c r="CRN893" s="106"/>
      <c r="CRO893" s="40"/>
      <c r="CRP893" s="106"/>
      <c r="CRQ893" s="40"/>
      <c r="CRR893" s="106"/>
      <c r="CRS893" s="40"/>
      <c r="CRT893" s="106"/>
      <c r="CRU893" s="40"/>
      <c r="CRV893" s="106"/>
      <c r="CRW893" s="40"/>
      <c r="CRX893" s="106"/>
      <c r="CRY893" s="40"/>
      <c r="CRZ893" s="106"/>
      <c r="CSA893" s="40"/>
      <c r="CSB893" s="106"/>
      <c r="CSC893" s="40"/>
      <c r="CSD893" s="106"/>
      <c r="CSE893" s="40"/>
      <c r="CSF893" s="106"/>
      <c r="CSG893" s="40"/>
      <c r="CSH893" s="106"/>
      <c r="CSI893" s="40"/>
      <c r="CSJ893" s="106"/>
      <c r="CSK893" s="40"/>
      <c r="CSL893" s="106"/>
      <c r="CSM893" s="40"/>
      <c r="CSN893" s="106"/>
      <c r="CSO893" s="40"/>
      <c r="CSP893" s="106"/>
      <c r="CSQ893" s="40"/>
      <c r="CSR893" s="106"/>
      <c r="CSS893" s="40"/>
      <c r="CST893" s="106"/>
      <c r="CSU893" s="40"/>
      <c r="CSV893" s="106"/>
      <c r="CSW893" s="40"/>
      <c r="CSX893" s="106"/>
      <c r="CSY893" s="40"/>
      <c r="CSZ893" s="106"/>
      <c r="CTA893" s="40"/>
      <c r="CTB893" s="106"/>
      <c r="CTC893" s="40"/>
      <c r="CTD893" s="106"/>
      <c r="CTE893" s="40"/>
      <c r="CTF893" s="106"/>
      <c r="CTG893" s="40"/>
      <c r="CTH893" s="106"/>
      <c r="CTI893" s="40"/>
      <c r="CTJ893" s="106"/>
      <c r="CTK893" s="40"/>
      <c r="CTL893" s="106"/>
      <c r="CTM893" s="40"/>
      <c r="CTN893" s="106"/>
      <c r="CTO893" s="40"/>
      <c r="CTP893" s="106"/>
      <c r="CTQ893" s="40"/>
      <c r="CTR893" s="106"/>
      <c r="CTS893" s="40"/>
      <c r="CTT893" s="106"/>
      <c r="CTU893" s="40"/>
      <c r="CTV893" s="106"/>
      <c r="CTW893" s="40"/>
      <c r="CTX893" s="106"/>
      <c r="CTY893" s="40"/>
      <c r="CTZ893" s="106"/>
      <c r="CUA893" s="40"/>
      <c r="CUB893" s="106"/>
      <c r="CUC893" s="40"/>
      <c r="CUD893" s="106"/>
      <c r="CUE893" s="40"/>
      <c r="CUF893" s="106"/>
      <c r="CUG893" s="40"/>
      <c r="CUH893" s="106"/>
      <c r="CUI893" s="40"/>
      <c r="CUJ893" s="106"/>
      <c r="CUK893" s="40"/>
      <c r="CUL893" s="106"/>
      <c r="CUM893" s="40"/>
      <c r="CUN893" s="106"/>
      <c r="CUO893" s="40"/>
      <c r="CUP893" s="106"/>
      <c r="CUQ893" s="40"/>
      <c r="CUR893" s="106"/>
      <c r="CUS893" s="40"/>
      <c r="CUT893" s="106"/>
      <c r="CUU893" s="40"/>
      <c r="CUV893" s="106"/>
      <c r="CUW893" s="40"/>
      <c r="CUX893" s="106"/>
      <c r="CUY893" s="40"/>
      <c r="CUZ893" s="106"/>
      <c r="CVA893" s="40"/>
      <c r="CVB893" s="106"/>
      <c r="CVC893" s="40"/>
      <c r="CVD893" s="106"/>
      <c r="CVE893" s="40"/>
      <c r="CVF893" s="106"/>
      <c r="CVG893" s="40"/>
      <c r="CVH893" s="106"/>
      <c r="CVI893" s="40"/>
      <c r="CVJ893" s="106"/>
      <c r="CVK893" s="40"/>
      <c r="CVL893" s="106"/>
      <c r="CVM893" s="40"/>
      <c r="CVN893" s="106"/>
      <c r="CVO893" s="40"/>
      <c r="CVP893" s="106"/>
      <c r="CVQ893" s="40"/>
      <c r="CVR893" s="106"/>
      <c r="CVS893" s="40"/>
      <c r="CVT893" s="106"/>
      <c r="CVU893" s="40"/>
      <c r="CVV893" s="106"/>
      <c r="CVW893" s="40"/>
      <c r="CVX893" s="106"/>
      <c r="CVY893" s="40"/>
      <c r="CVZ893" s="106"/>
      <c r="CWA893" s="40"/>
      <c r="CWB893" s="106"/>
      <c r="CWC893" s="40"/>
      <c r="CWD893" s="106"/>
      <c r="CWE893" s="40"/>
      <c r="CWF893" s="106"/>
      <c r="CWG893" s="40"/>
      <c r="CWH893" s="106"/>
      <c r="CWI893" s="40"/>
      <c r="CWJ893" s="106"/>
      <c r="CWK893" s="40"/>
      <c r="CWL893" s="106"/>
      <c r="CWM893" s="40"/>
      <c r="CWN893" s="106"/>
      <c r="CWO893" s="40"/>
      <c r="CWP893" s="106"/>
      <c r="CWQ893" s="40"/>
      <c r="CWR893" s="106"/>
      <c r="CWS893" s="40"/>
      <c r="CWT893" s="106"/>
      <c r="CWU893" s="40"/>
      <c r="CWV893" s="106"/>
      <c r="CWW893" s="40"/>
      <c r="CWX893" s="106"/>
      <c r="CWY893" s="40"/>
      <c r="CWZ893" s="106"/>
      <c r="CXA893" s="40"/>
      <c r="CXB893" s="106"/>
      <c r="CXC893" s="40"/>
      <c r="CXD893" s="106"/>
      <c r="CXE893" s="40"/>
      <c r="CXF893" s="106"/>
      <c r="CXG893" s="40"/>
      <c r="CXH893" s="106"/>
      <c r="CXI893" s="40"/>
      <c r="CXJ893" s="106"/>
      <c r="CXK893" s="40"/>
      <c r="CXL893" s="106"/>
      <c r="CXM893" s="40"/>
      <c r="CXN893" s="106"/>
      <c r="CXO893" s="40"/>
      <c r="CXP893" s="106"/>
      <c r="CXQ893" s="40"/>
      <c r="CXR893" s="106"/>
      <c r="CXS893" s="40"/>
      <c r="CXT893" s="106"/>
      <c r="CXU893" s="40"/>
      <c r="CXV893" s="106"/>
      <c r="CXW893" s="40"/>
      <c r="CXX893" s="106"/>
      <c r="CXY893" s="40"/>
      <c r="CXZ893" s="106"/>
      <c r="CYA893" s="40"/>
      <c r="CYB893" s="106"/>
      <c r="CYC893" s="40"/>
      <c r="CYD893" s="106"/>
      <c r="CYE893" s="40"/>
      <c r="CYF893" s="106"/>
      <c r="CYG893" s="40"/>
      <c r="CYH893" s="106"/>
      <c r="CYI893" s="40"/>
      <c r="CYJ893" s="106"/>
      <c r="CYK893" s="40"/>
      <c r="CYL893" s="106"/>
      <c r="CYM893" s="40"/>
      <c r="CYN893" s="106"/>
      <c r="CYO893" s="40"/>
      <c r="CYP893" s="106"/>
      <c r="CYQ893" s="40"/>
      <c r="CYR893" s="106"/>
      <c r="CYS893" s="40"/>
      <c r="CYT893" s="106"/>
      <c r="CYU893" s="40"/>
      <c r="CYV893" s="106"/>
      <c r="CYW893" s="40"/>
      <c r="CYX893" s="106"/>
      <c r="CYY893" s="40"/>
      <c r="CYZ893" s="106"/>
      <c r="CZA893" s="40"/>
      <c r="CZB893" s="106"/>
      <c r="CZC893" s="40"/>
      <c r="CZD893" s="106"/>
      <c r="CZE893" s="40"/>
      <c r="CZF893" s="106"/>
      <c r="CZG893" s="40"/>
      <c r="CZH893" s="106"/>
      <c r="CZI893" s="40"/>
      <c r="CZJ893" s="106"/>
      <c r="CZK893" s="40"/>
      <c r="CZL893" s="106"/>
      <c r="CZM893" s="40"/>
      <c r="CZN893" s="106"/>
      <c r="CZO893" s="40"/>
      <c r="CZP893" s="106"/>
      <c r="CZQ893" s="40"/>
      <c r="CZR893" s="106"/>
      <c r="CZS893" s="40"/>
      <c r="CZT893" s="106"/>
      <c r="CZU893" s="40"/>
      <c r="CZV893" s="106"/>
      <c r="CZW893" s="40"/>
      <c r="CZX893" s="106"/>
      <c r="CZY893" s="40"/>
      <c r="CZZ893" s="106"/>
      <c r="DAA893" s="40"/>
      <c r="DAB893" s="106"/>
      <c r="DAC893" s="40"/>
      <c r="DAD893" s="106"/>
      <c r="DAE893" s="40"/>
      <c r="DAF893" s="106"/>
      <c r="DAG893" s="40"/>
      <c r="DAH893" s="106"/>
      <c r="DAI893" s="40"/>
      <c r="DAJ893" s="106"/>
      <c r="DAK893" s="40"/>
      <c r="DAL893" s="106"/>
      <c r="DAM893" s="40"/>
      <c r="DAN893" s="106"/>
      <c r="DAO893" s="40"/>
      <c r="DAP893" s="106"/>
      <c r="DAQ893" s="40"/>
      <c r="DAR893" s="106"/>
      <c r="DAS893" s="40"/>
      <c r="DAT893" s="106"/>
      <c r="DAU893" s="40"/>
      <c r="DAV893" s="106"/>
      <c r="DAW893" s="40"/>
      <c r="DAX893" s="106"/>
      <c r="DAY893" s="40"/>
      <c r="DAZ893" s="106"/>
      <c r="DBA893" s="40"/>
      <c r="DBB893" s="106"/>
      <c r="DBC893" s="40"/>
      <c r="DBD893" s="106"/>
      <c r="DBE893" s="40"/>
      <c r="DBF893" s="106"/>
      <c r="DBG893" s="40"/>
      <c r="DBH893" s="106"/>
      <c r="DBI893" s="40"/>
      <c r="DBJ893" s="106"/>
      <c r="DBK893" s="40"/>
      <c r="DBL893" s="106"/>
      <c r="DBM893" s="40"/>
      <c r="DBN893" s="106"/>
      <c r="DBO893" s="40"/>
      <c r="DBP893" s="106"/>
      <c r="DBQ893" s="40"/>
      <c r="DBR893" s="106"/>
      <c r="DBS893" s="40"/>
      <c r="DBT893" s="106"/>
      <c r="DBU893" s="40"/>
      <c r="DBV893" s="106"/>
      <c r="DBW893" s="40"/>
      <c r="DBX893" s="106"/>
      <c r="DBY893" s="40"/>
      <c r="DBZ893" s="106"/>
      <c r="DCA893" s="40"/>
      <c r="DCB893" s="106"/>
      <c r="DCC893" s="40"/>
      <c r="DCD893" s="106"/>
      <c r="DCE893" s="40"/>
      <c r="DCF893" s="106"/>
      <c r="DCG893" s="40"/>
      <c r="DCH893" s="106"/>
      <c r="DCI893" s="40"/>
      <c r="DCJ893" s="106"/>
      <c r="DCK893" s="40"/>
      <c r="DCL893" s="106"/>
      <c r="DCM893" s="40"/>
      <c r="DCN893" s="106"/>
      <c r="DCO893" s="40"/>
      <c r="DCP893" s="106"/>
      <c r="DCQ893" s="40"/>
      <c r="DCR893" s="106"/>
      <c r="DCS893" s="40"/>
      <c r="DCT893" s="106"/>
      <c r="DCU893" s="40"/>
      <c r="DCV893" s="106"/>
      <c r="DCW893" s="40"/>
      <c r="DCX893" s="106"/>
      <c r="DCY893" s="40"/>
      <c r="DCZ893" s="106"/>
      <c r="DDA893" s="40"/>
      <c r="DDB893" s="106"/>
      <c r="DDC893" s="40"/>
      <c r="DDD893" s="106"/>
      <c r="DDE893" s="40"/>
      <c r="DDF893" s="106"/>
      <c r="DDG893" s="40"/>
      <c r="DDH893" s="106"/>
      <c r="DDI893" s="40"/>
      <c r="DDJ893" s="106"/>
      <c r="DDK893" s="40"/>
      <c r="DDL893" s="106"/>
      <c r="DDM893" s="40"/>
      <c r="DDN893" s="106"/>
      <c r="DDO893" s="40"/>
      <c r="DDP893" s="106"/>
      <c r="DDQ893" s="40"/>
      <c r="DDR893" s="106"/>
      <c r="DDS893" s="40"/>
      <c r="DDT893" s="106"/>
      <c r="DDU893" s="40"/>
      <c r="DDV893" s="106"/>
      <c r="DDW893" s="40"/>
      <c r="DDX893" s="106"/>
      <c r="DDY893" s="40"/>
      <c r="DDZ893" s="106"/>
      <c r="DEA893" s="40"/>
      <c r="DEB893" s="106"/>
      <c r="DEC893" s="40"/>
      <c r="DED893" s="106"/>
      <c r="DEE893" s="40"/>
      <c r="DEF893" s="106"/>
      <c r="DEG893" s="40"/>
      <c r="DEH893" s="106"/>
      <c r="DEI893" s="40"/>
      <c r="DEJ893" s="106"/>
      <c r="DEK893" s="40"/>
      <c r="DEL893" s="106"/>
      <c r="DEM893" s="40"/>
      <c r="DEN893" s="106"/>
      <c r="DEO893" s="40"/>
      <c r="DEP893" s="106"/>
      <c r="DEQ893" s="40"/>
      <c r="DER893" s="106"/>
      <c r="DES893" s="40"/>
      <c r="DET893" s="106"/>
      <c r="DEU893" s="40"/>
      <c r="DEV893" s="106"/>
      <c r="DEW893" s="40"/>
      <c r="DEX893" s="106"/>
      <c r="DEY893" s="40"/>
      <c r="DEZ893" s="106"/>
      <c r="DFA893" s="40"/>
      <c r="DFB893" s="106"/>
      <c r="DFC893" s="40"/>
      <c r="DFD893" s="106"/>
      <c r="DFE893" s="40"/>
      <c r="DFF893" s="106"/>
      <c r="DFG893" s="40"/>
      <c r="DFH893" s="106"/>
      <c r="DFI893" s="40"/>
      <c r="DFJ893" s="106"/>
      <c r="DFK893" s="40"/>
      <c r="DFL893" s="106"/>
      <c r="DFM893" s="40"/>
      <c r="DFN893" s="106"/>
      <c r="DFO893" s="40"/>
      <c r="DFP893" s="106"/>
      <c r="DFQ893" s="40"/>
      <c r="DFR893" s="106"/>
      <c r="DFS893" s="40"/>
      <c r="DFT893" s="106"/>
      <c r="DFU893" s="40"/>
      <c r="DFV893" s="106"/>
      <c r="DFW893" s="40"/>
      <c r="DFX893" s="106"/>
      <c r="DFY893" s="40"/>
      <c r="DFZ893" s="106"/>
      <c r="DGA893" s="40"/>
      <c r="DGB893" s="106"/>
      <c r="DGC893" s="40"/>
      <c r="DGD893" s="106"/>
      <c r="DGE893" s="40"/>
      <c r="DGF893" s="106"/>
      <c r="DGG893" s="40"/>
      <c r="DGH893" s="106"/>
      <c r="DGI893" s="40"/>
      <c r="DGJ893" s="106"/>
      <c r="DGK893" s="40"/>
      <c r="DGL893" s="106"/>
      <c r="DGM893" s="40"/>
      <c r="DGN893" s="106"/>
      <c r="DGO893" s="40"/>
      <c r="DGP893" s="106"/>
      <c r="DGQ893" s="40"/>
      <c r="DGR893" s="106"/>
      <c r="DGS893" s="40"/>
      <c r="DGT893" s="106"/>
      <c r="DGU893" s="40"/>
      <c r="DGV893" s="106"/>
      <c r="DGW893" s="40"/>
      <c r="DGX893" s="106"/>
      <c r="DGY893" s="40"/>
      <c r="DGZ893" s="106"/>
      <c r="DHA893" s="40"/>
      <c r="DHB893" s="106"/>
      <c r="DHC893" s="40"/>
      <c r="DHD893" s="106"/>
      <c r="DHE893" s="40"/>
      <c r="DHF893" s="106"/>
      <c r="DHG893" s="40"/>
      <c r="DHH893" s="106"/>
      <c r="DHI893" s="40"/>
      <c r="DHJ893" s="106"/>
      <c r="DHK893" s="40"/>
      <c r="DHL893" s="106"/>
      <c r="DHM893" s="40"/>
      <c r="DHN893" s="106"/>
      <c r="DHO893" s="40"/>
      <c r="DHP893" s="106"/>
      <c r="DHQ893" s="40"/>
      <c r="DHR893" s="106"/>
      <c r="DHS893" s="40"/>
      <c r="DHT893" s="106"/>
      <c r="DHU893" s="40"/>
      <c r="DHV893" s="106"/>
      <c r="DHW893" s="40"/>
      <c r="DHX893" s="106"/>
      <c r="DHY893" s="40"/>
      <c r="DHZ893" s="106"/>
      <c r="DIA893" s="40"/>
      <c r="DIB893" s="106"/>
      <c r="DIC893" s="40"/>
      <c r="DID893" s="106"/>
      <c r="DIE893" s="40"/>
      <c r="DIF893" s="106"/>
      <c r="DIG893" s="40"/>
      <c r="DIH893" s="106"/>
      <c r="DII893" s="40"/>
      <c r="DIJ893" s="106"/>
      <c r="DIK893" s="40"/>
      <c r="DIL893" s="106"/>
      <c r="DIM893" s="40"/>
      <c r="DIN893" s="106"/>
      <c r="DIO893" s="40"/>
      <c r="DIP893" s="106"/>
      <c r="DIQ893" s="40"/>
      <c r="DIR893" s="106"/>
      <c r="DIS893" s="40"/>
      <c r="DIT893" s="106"/>
      <c r="DIU893" s="40"/>
      <c r="DIV893" s="106"/>
      <c r="DIW893" s="40"/>
      <c r="DIX893" s="106"/>
      <c r="DIY893" s="40"/>
      <c r="DIZ893" s="106"/>
      <c r="DJA893" s="40"/>
      <c r="DJB893" s="106"/>
      <c r="DJC893" s="40"/>
      <c r="DJD893" s="106"/>
      <c r="DJE893" s="40"/>
      <c r="DJF893" s="106"/>
      <c r="DJG893" s="40"/>
      <c r="DJH893" s="106"/>
      <c r="DJI893" s="40"/>
      <c r="DJJ893" s="106"/>
      <c r="DJK893" s="40"/>
      <c r="DJL893" s="106"/>
      <c r="DJM893" s="40"/>
      <c r="DJN893" s="106"/>
      <c r="DJO893" s="40"/>
      <c r="DJP893" s="106"/>
      <c r="DJQ893" s="40"/>
      <c r="DJR893" s="106"/>
      <c r="DJS893" s="40"/>
      <c r="DJT893" s="106"/>
      <c r="DJU893" s="40"/>
      <c r="DJV893" s="106"/>
      <c r="DJW893" s="40"/>
      <c r="DJX893" s="106"/>
      <c r="DJY893" s="40"/>
      <c r="DJZ893" s="106"/>
      <c r="DKA893" s="40"/>
      <c r="DKB893" s="106"/>
      <c r="DKC893" s="40"/>
      <c r="DKD893" s="106"/>
      <c r="DKE893" s="40"/>
      <c r="DKF893" s="106"/>
      <c r="DKG893" s="40"/>
      <c r="DKH893" s="106"/>
      <c r="DKI893" s="40"/>
      <c r="DKJ893" s="106"/>
      <c r="DKK893" s="40"/>
      <c r="DKL893" s="106"/>
      <c r="DKM893" s="40"/>
      <c r="DKN893" s="106"/>
      <c r="DKO893" s="40"/>
      <c r="DKP893" s="106"/>
      <c r="DKQ893" s="40"/>
      <c r="DKR893" s="106"/>
      <c r="DKS893" s="40"/>
      <c r="DKT893" s="106"/>
      <c r="DKU893" s="40"/>
      <c r="DKV893" s="106"/>
      <c r="DKW893" s="40"/>
      <c r="DKX893" s="106"/>
      <c r="DKY893" s="40"/>
      <c r="DKZ893" s="106"/>
      <c r="DLA893" s="40"/>
      <c r="DLB893" s="106"/>
      <c r="DLC893" s="40"/>
      <c r="DLD893" s="106"/>
      <c r="DLE893" s="40"/>
      <c r="DLF893" s="106"/>
      <c r="DLG893" s="40"/>
      <c r="DLH893" s="106"/>
      <c r="DLI893" s="40"/>
      <c r="DLJ893" s="106"/>
      <c r="DLK893" s="40"/>
      <c r="DLL893" s="106"/>
      <c r="DLM893" s="40"/>
      <c r="DLN893" s="106"/>
      <c r="DLO893" s="40"/>
      <c r="DLP893" s="106"/>
      <c r="DLQ893" s="40"/>
      <c r="DLR893" s="106"/>
      <c r="DLS893" s="40"/>
      <c r="DLT893" s="106"/>
      <c r="DLU893" s="40"/>
      <c r="DLV893" s="106"/>
      <c r="DLW893" s="40"/>
      <c r="DLX893" s="106"/>
      <c r="DLY893" s="40"/>
      <c r="DLZ893" s="106"/>
      <c r="DMA893" s="40"/>
      <c r="DMB893" s="106"/>
      <c r="DMC893" s="40"/>
      <c r="DMD893" s="106"/>
      <c r="DME893" s="40"/>
      <c r="DMF893" s="106"/>
      <c r="DMG893" s="40"/>
      <c r="DMH893" s="106"/>
      <c r="DMI893" s="40"/>
      <c r="DMJ893" s="106"/>
      <c r="DMK893" s="40"/>
      <c r="DML893" s="106"/>
      <c r="DMM893" s="40"/>
      <c r="DMN893" s="106"/>
      <c r="DMO893" s="40"/>
      <c r="DMP893" s="106"/>
      <c r="DMQ893" s="40"/>
      <c r="DMR893" s="106"/>
      <c r="DMS893" s="40"/>
      <c r="DMT893" s="106"/>
      <c r="DMU893" s="40"/>
      <c r="DMV893" s="106"/>
      <c r="DMW893" s="40"/>
      <c r="DMX893" s="106"/>
      <c r="DMY893" s="40"/>
      <c r="DMZ893" s="106"/>
      <c r="DNA893" s="40"/>
      <c r="DNB893" s="106"/>
      <c r="DNC893" s="40"/>
      <c r="DND893" s="106"/>
      <c r="DNE893" s="40"/>
      <c r="DNF893" s="106"/>
      <c r="DNG893" s="40"/>
      <c r="DNH893" s="106"/>
      <c r="DNI893" s="40"/>
      <c r="DNJ893" s="106"/>
      <c r="DNK893" s="40"/>
      <c r="DNL893" s="106"/>
      <c r="DNM893" s="40"/>
      <c r="DNN893" s="106"/>
      <c r="DNO893" s="40"/>
      <c r="DNP893" s="106"/>
      <c r="DNQ893" s="40"/>
      <c r="DNR893" s="106"/>
      <c r="DNS893" s="40"/>
      <c r="DNT893" s="106"/>
      <c r="DNU893" s="40"/>
      <c r="DNV893" s="106"/>
      <c r="DNW893" s="40"/>
      <c r="DNX893" s="106"/>
      <c r="DNY893" s="40"/>
      <c r="DNZ893" s="106"/>
      <c r="DOA893" s="40"/>
      <c r="DOB893" s="106"/>
      <c r="DOC893" s="40"/>
      <c r="DOD893" s="106"/>
      <c r="DOE893" s="40"/>
      <c r="DOF893" s="106"/>
      <c r="DOG893" s="40"/>
      <c r="DOH893" s="106"/>
      <c r="DOI893" s="40"/>
      <c r="DOJ893" s="106"/>
      <c r="DOK893" s="40"/>
      <c r="DOL893" s="106"/>
      <c r="DOM893" s="40"/>
      <c r="DON893" s="106"/>
      <c r="DOO893" s="40"/>
      <c r="DOP893" s="106"/>
      <c r="DOQ893" s="40"/>
      <c r="DOR893" s="106"/>
      <c r="DOS893" s="40"/>
      <c r="DOT893" s="106"/>
      <c r="DOU893" s="40"/>
      <c r="DOV893" s="106"/>
      <c r="DOW893" s="40"/>
      <c r="DOX893" s="106"/>
      <c r="DOY893" s="40"/>
      <c r="DOZ893" s="106"/>
      <c r="DPA893" s="40"/>
      <c r="DPB893" s="106"/>
      <c r="DPC893" s="40"/>
      <c r="DPD893" s="106"/>
      <c r="DPE893" s="40"/>
      <c r="DPF893" s="106"/>
      <c r="DPG893" s="40"/>
      <c r="DPH893" s="106"/>
      <c r="DPI893" s="40"/>
      <c r="DPJ893" s="106"/>
      <c r="DPK893" s="40"/>
      <c r="DPL893" s="106"/>
      <c r="DPM893" s="40"/>
      <c r="DPN893" s="106"/>
      <c r="DPO893" s="40"/>
      <c r="DPP893" s="106"/>
      <c r="DPQ893" s="40"/>
      <c r="DPR893" s="106"/>
      <c r="DPS893" s="40"/>
      <c r="DPT893" s="106"/>
      <c r="DPU893" s="40"/>
      <c r="DPV893" s="106"/>
      <c r="DPW893" s="40"/>
      <c r="DPX893" s="106"/>
      <c r="DPY893" s="40"/>
      <c r="DPZ893" s="106"/>
      <c r="DQA893" s="40"/>
      <c r="DQB893" s="106"/>
      <c r="DQC893" s="40"/>
      <c r="DQD893" s="106"/>
      <c r="DQE893" s="40"/>
      <c r="DQF893" s="106"/>
      <c r="DQG893" s="40"/>
      <c r="DQH893" s="106"/>
      <c r="DQI893" s="40"/>
      <c r="DQJ893" s="106"/>
      <c r="DQK893" s="40"/>
      <c r="DQL893" s="106"/>
      <c r="DQM893" s="40"/>
      <c r="DQN893" s="106"/>
      <c r="DQO893" s="40"/>
      <c r="DQP893" s="106"/>
      <c r="DQQ893" s="40"/>
      <c r="DQR893" s="106"/>
      <c r="DQS893" s="40"/>
      <c r="DQT893" s="106"/>
      <c r="DQU893" s="40"/>
      <c r="DQV893" s="106"/>
      <c r="DQW893" s="40"/>
      <c r="DQX893" s="106"/>
      <c r="DQY893" s="40"/>
      <c r="DQZ893" s="106"/>
      <c r="DRA893" s="40"/>
      <c r="DRB893" s="106"/>
      <c r="DRC893" s="40"/>
      <c r="DRD893" s="106"/>
      <c r="DRE893" s="40"/>
      <c r="DRF893" s="106"/>
      <c r="DRG893" s="40"/>
      <c r="DRH893" s="106"/>
      <c r="DRI893" s="40"/>
      <c r="DRJ893" s="106"/>
      <c r="DRK893" s="40"/>
      <c r="DRL893" s="106"/>
      <c r="DRM893" s="40"/>
      <c r="DRN893" s="106"/>
      <c r="DRO893" s="40"/>
      <c r="DRP893" s="106"/>
      <c r="DRQ893" s="40"/>
      <c r="DRR893" s="106"/>
      <c r="DRS893" s="40"/>
      <c r="DRT893" s="106"/>
      <c r="DRU893" s="40"/>
      <c r="DRV893" s="106"/>
      <c r="DRW893" s="40"/>
      <c r="DRX893" s="106"/>
      <c r="DRY893" s="40"/>
      <c r="DRZ893" s="106"/>
      <c r="DSA893" s="40"/>
      <c r="DSB893" s="106"/>
      <c r="DSC893" s="40"/>
      <c r="DSD893" s="106"/>
      <c r="DSE893" s="40"/>
      <c r="DSF893" s="106"/>
      <c r="DSG893" s="40"/>
      <c r="DSH893" s="106"/>
      <c r="DSI893" s="40"/>
      <c r="DSJ893" s="106"/>
      <c r="DSK893" s="40"/>
      <c r="DSL893" s="106"/>
      <c r="DSM893" s="40"/>
      <c r="DSN893" s="106"/>
      <c r="DSO893" s="40"/>
      <c r="DSP893" s="106"/>
      <c r="DSQ893" s="40"/>
      <c r="DSR893" s="106"/>
      <c r="DSS893" s="40"/>
      <c r="DST893" s="106"/>
      <c r="DSU893" s="40"/>
      <c r="DSV893" s="106"/>
      <c r="DSW893" s="40"/>
      <c r="DSX893" s="106"/>
      <c r="DSY893" s="40"/>
      <c r="DSZ893" s="106"/>
      <c r="DTA893" s="40"/>
      <c r="DTB893" s="106"/>
      <c r="DTC893" s="40"/>
      <c r="DTD893" s="106"/>
      <c r="DTE893" s="40"/>
      <c r="DTF893" s="106"/>
      <c r="DTG893" s="40"/>
      <c r="DTH893" s="106"/>
      <c r="DTI893" s="40"/>
      <c r="DTJ893" s="106"/>
      <c r="DTK893" s="40"/>
      <c r="DTL893" s="106"/>
      <c r="DTM893" s="40"/>
      <c r="DTN893" s="106"/>
      <c r="DTO893" s="40"/>
      <c r="DTP893" s="106"/>
      <c r="DTQ893" s="40"/>
      <c r="DTR893" s="106"/>
      <c r="DTS893" s="40"/>
      <c r="DTT893" s="106"/>
      <c r="DTU893" s="40"/>
      <c r="DTV893" s="106"/>
      <c r="DTW893" s="40"/>
      <c r="DTX893" s="106"/>
      <c r="DTY893" s="40"/>
      <c r="DTZ893" s="106"/>
      <c r="DUA893" s="40"/>
      <c r="DUB893" s="106"/>
      <c r="DUC893" s="40"/>
      <c r="DUD893" s="106"/>
      <c r="DUE893" s="40"/>
      <c r="DUF893" s="106"/>
      <c r="DUG893" s="40"/>
      <c r="DUH893" s="106"/>
      <c r="DUI893" s="40"/>
      <c r="DUJ893" s="106"/>
      <c r="DUK893" s="40"/>
      <c r="DUL893" s="106"/>
      <c r="DUM893" s="40"/>
      <c r="DUN893" s="106"/>
      <c r="DUO893" s="40"/>
      <c r="DUP893" s="106"/>
      <c r="DUQ893" s="40"/>
      <c r="DUR893" s="106"/>
      <c r="DUS893" s="40"/>
      <c r="DUT893" s="106"/>
      <c r="DUU893" s="40"/>
      <c r="DUV893" s="106"/>
      <c r="DUW893" s="40"/>
      <c r="DUX893" s="106"/>
      <c r="DUY893" s="40"/>
      <c r="DUZ893" s="106"/>
      <c r="DVA893" s="40"/>
      <c r="DVB893" s="106"/>
      <c r="DVC893" s="40"/>
      <c r="DVD893" s="106"/>
      <c r="DVE893" s="40"/>
      <c r="DVF893" s="106"/>
      <c r="DVG893" s="40"/>
      <c r="DVH893" s="106"/>
      <c r="DVI893" s="40"/>
      <c r="DVJ893" s="106"/>
      <c r="DVK893" s="40"/>
      <c r="DVL893" s="106"/>
      <c r="DVM893" s="40"/>
      <c r="DVN893" s="106"/>
      <c r="DVO893" s="40"/>
      <c r="DVP893" s="106"/>
      <c r="DVQ893" s="40"/>
      <c r="DVR893" s="106"/>
      <c r="DVS893" s="40"/>
      <c r="DVT893" s="106"/>
      <c r="DVU893" s="40"/>
      <c r="DVV893" s="106"/>
      <c r="DVW893" s="40"/>
      <c r="DVX893" s="106"/>
      <c r="DVY893" s="40"/>
      <c r="DVZ893" s="106"/>
      <c r="DWA893" s="40"/>
      <c r="DWB893" s="106"/>
      <c r="DWC893" s="40"/>
      <c r="DWD893" s="106"/>
      <c r="DWE893" s="40"/>
      <c r="DWF893" s="106"/>
      <c r="DWG893" s="40"/>
      <c r="DWH893" s="106"/>
      <c r="DWI893" s="40"/>
      <c r="DWJ893" s="106"/>
      <c r="DWK893" s="40"/>
      <c r="DWL893" s="106"/>
      <c r="DWM893" s="40"/>
      <c r="DWN893" s="106"/>
      <c r="DWO893" s="40"/>
      <c r="DWP893" s="106"/>
      <c r="DWQ893" s="40"/>
      <c r="DWR893" s="106"/>
      <c r="DWS893" s="40"/>
      <c r="DWT893" s="106"/>
      <c r="DWU893" s="40"/>
      <c r="DWV893" s="106"/>
      <c r="DWW893" s="40"/>
      <c r="DWX893" s="106"/>
      <c r="DWY893" s="40"/>
      <c r="DWZ893" s="106"/>
      <c r="DXA893" s="40"/>
      <c r="DXB893" s="106"/>
      <c r="DXC893" s="40"/>
      <c r="DXD893" s="106"/>
      <c r="DXE893" s="40"/>
      <c r="DXF893" s="106"/>
      <c r="DXG893" s="40"/>
      <c r="DXH893" s="106"/>
      <c r="DXI893" s="40"/>
      <c r="DXJ893" s="106"/>
      <c r="DXK893" s="40"/>
      <c r="DXL893" s="106"/>
      <c r="DXM893" s="40"/>
      <c r="DXN893" s="106"/>
      <c r="DXO893" s="40"/>
      <c r="DXP893" s="106"/>
      <c r="DXQ893" s="40"/>
      <c r="DXR893" s="106"/>
      <c r="DXS893" s="40"/>
      <c r="DXT893" s="106"/>
      <c r="DXU893" s="40"/>
      <c r="DXV893" s="106"/>
      <c r="DXW893" s="40"/>
      <c r="DXX893" s="106"/>
      <c r="DXY893" s="40"/>
      <c r="DXZ893" s="106"/>
      <c r="DYA893" s="40"/>
      <c r="DYB893" s="106"/>
      <c r="DYC893" s="40"/>
      <c r="DYD893" s="106"/>
      <c r="DYE893" s="40"/>
      <c r="DYF893" s="106"/>
      <c r="DYG893" s="40"/>
      <c r="DYH893" s="106"/>
      <c r="DYI893" s="40"/>
      <c r="DYJ893" s="106"/>
      <c r="DYK893" s="40"/>
      <c r="DYL893" s="106"/>
      <c r="DYM893" s="40"/>
      <c r="DYN893" s="106"/>
      <c r="DYO893" s="40"/>
      <c r="DYP893" s="106"/>
      <c r="DYQ893" s="40"/>
      <c r="DYR893" s="106"/>
      <c r="DYS893" s="40"/>
      <c r="DYT893" s="106"/>
      <c r="DYU893" s="40"/>
      <c r="DYV893" s="106"/>
      <c r="DYW893" s="40"/>
      <c r="DYX893" s="106"/>
      <c r="DYY893" s="40"/>
      <c r="DYZ893" s="106"/>
      <c r="DZA893" s="40"/>
      <c r="DZB893" s="106"/>
      <c r="DZC893" s="40"/>
      <c r="DZD893" s="106"/>
      <c r="DZE893" s="40"/>
      <c r="DZF893" s="106"/>
      <c r="DZG893" s="40"/>
      <c r="DZH893" s="106"/>
      <c r="DZI893" s="40"/>
      <c r="DZJ893" s="106"/>
      <c r="DZK893" s="40"/>
      <c r="DZL893" s="106"/>
      <c r="DZM893" s="40"/>
      <c r="DZN893" s="106"/>
      <c r="DZO893" s="40"/>
      <c r="DZP893" s="106"/>
      <c r="DZQ893" s="40"/>
      <c r="DZR893" s="106"/>
      <c r="DZS893" s="40"/>
      <c r="DZT893" s="106"/>
      <c r="DZU893" s="40"/>
      <c r="DZV893" s="106"/>
      <c r="DZW893" s="40"/>
      <c r="DZX893" s="106"/>
      <c r="DZY893" s="40"/>
      <c r="DZZ893" s="106"/>
      <c r="EAA893" s="40"/>
      <c r="EAB893" s="106"/>
      <c r="EAC893" s="40"/>
      <c r="EAD893" s="106"/>
      <c r="EAE893" s="40"/>
      <c r="EAF893" s="106"/>
      <c r="EAG893" s="40"/>
      <c r="EAH893" s="106"/>
      <c r="EAI893" s="40"/>
      <c r="EAJ893" s="106"/>
      <c r="EAK893" s="40"/>
      <c r="EAL893" s="106"/>
      <c r="EAM893" s="40"/>
      <c r="EAN893" s="106"/>
      <c r="EAO893" s="40"/>
      <c r="EAP893" s="106"/>
      <c r="EAQ893" s="40"/>
      <c r="EAR893" s="106"/>
      <c r="EAS893" s="40"/>
      <c r="EAT893" s="106"/>
      <c r="EAU893" s="40"/>
      <c r="EAV893" s="106"/>
      <c r="EAW893" s="40"/>
      <c r="EAX893" s="106"/>
      <c r="EAY893" s="40"/>
      <c r="EAZ893" s="106"/>
      <c r="EBA893" s="40"/>
      <c r="EBB893" s="106"/>
      <c r="EBC893" s="40"/>
      <c r="EBD893" s="106"/>
      <c r="EBE893" s="40"/>
      <c r="EBF893" s="106"/>
      <c r="EBG893" s="40"/>
      <c r="EBH893" s="106"/>
      <c r="EBI893" s="40"/>
      <c r="EBJ893" s="106"/>
      <c r="EBK893" s="40"/>
      <c r="EBL893" s="106"/>
      <c r="EBM893" s="40"/>
      <c r="EBN893" s="106"/>
      <c r="EBO893" s="40"/>
      <c r="EBP893" s="106"/>
      <c r="EBQ893" s="40"/>
      <c r="EBR893" s="106"/>
      <c r="EBS893" s="40"/>
      <c r="EBT893" s="106"/>
      <c r="EBU893" s="40"/>
      <c r="EBV893" s="106"/>
      <c r="EBW893" s="40"/>
      <c r="EBX893" s="106"/>
      <c r="EBY893" s="40"/>
      <c r="EBZ893" s="106"/>
      <c r="ECA893" s="40"/>
      <c r="ECB893" s="106"/>
      <c r="ECC893" s="40"/>
      <c r="ECD893" s="106"/>
      <c r="ECE893" s="40"/>
      <c r="ECF893" s="106"/>
      <c r="ECG893" s="40"/>
      <c r="ECH893" s="106"/>
      <c r="ECI893" s="40"/>
      <c r="ECJ893" s="106"/>
      <c r="ECK893" s="40"/>
      <c r="ECL893" s="106"/>
      <c r="ECM893" s="40"/>
      <c r="ECN893" s="106"/>
      <c r="ECO893" s="40"/>
      <c r="ECP893" s="106"/>
      <c r="ECQ893" s="40"/>
      <c r="ECR893" s="106"/>
      <c r="ECS893" s="40"/>
      <c r="ECT893" s="106"/>
      <c r="ECU893" s="40"/>
      <c r="ECV893" s="106"/>
      <c r="ECW893" s="40"/>
      <c r="ECX893" s="106"/>
      <c r="ECY893" s="40"/>
      <c r="ECZ893" s="106"/>
      <c r="EDA893" s="40"/>
      <c r="EDB893" s="106"/>
      <c r="EDC893" s="40"/>
      <c r="EDD893" s="106"/>
      <c r="EDE893" s="40"/>
      <c r="EDF893" s="106"/>
      <c r="EDG893" s="40"/>
      <c r="EDH893" s="106"/>
      <c r="EDI893" s="40"/>
      <c r="EDJ893" s="106"/>
      <c r="EDK893" s="40"/>
      <c r="EDL893" s="106"/>
      <c r="EDM893" s="40"/>
      <c r="EDN893" s="106"/>
      <c r="EDO893" s="40"/>
      <c r="EDP893" s="106"/>
      <c r="EDQ893" s="40"/>
      <c r="EDR893" s="106"/>
      <c r="EDS893" s="40"/>
      <c r="EDT893" s="106"/>
      <c r="EDU893" s="40"/>
      <c r="EDV893" s="106"/>
      <c r="EDW893" s="40"/>
      <c r="EDX893" s="106"/>
      <c r="EDY893" s="40"/>
      <c r="EDZ893" s="106"/>
      <c r="EEA893" s="40"/>
      <c r="EEB893" s="106"/>
      <c r="EEC893" s="40"/>
      <c r="EED893" s="106"/>
      <c r="EEE893" s="40"/>
      <c r="EEF893" s="106"/>
      <c r="EEG893" s="40"/>
      <c r="EEH893" s="106"/>
      <c r="EEI893" s="40"/>
      <c r="EEJ893" s="106"/>
      <c r="EEK893" s="40"/>
      <c r="EEL893" s="106"/>
      <c r="EEM893" s="40"/>
      <c r="EEN893" s="106"/>
      <c r="EEO893" s="40"/>
      <c r="EEP893" s="106"/>
      <c r="EEQ893" s="40"/>
      <c r="EER893" s="106"/>
      <c r="EES893" s="40"/>
      <c r="EET893" s="106"/>
      <c r="EEU893" s="40"/>
      <c r="EEV893" s="106"/>
      <c r="EEW893" s="40"/>
      <c r="EEX893" s="106"/>
      <c r="EEY893" s="40"/>
      <c r="EEZ893" s="106"/>
      <c r="EFA893" s="40"/>
      <c r="EFB893" s="106"/>
      <c r="EFC893" s="40"/>
      <c r="EFD893" s="106"/>
      <c r="EFE893" s="40"/>
      <c r="EFF893" s="106"/>
      <c r="EFG893" s="40"/>
      <c r="EFH893" s="106"/>
      <c r="EFI893" s="40"/>
      <c r="EFJ893" s="106"/>
      <c r="EFK893" s="40"/>
      <c r="EFL893" s="106"/>
      <c r="EFM893" s="40"/>
      <c r="EFN893" s="106"/>
      <c r="EFO893" s="40"/>
      <c r="EFP893" s="106"/>
      <c r="EFQ893" s="40"/>
      <c r="EFR893" s="106"/>
      <c r="EFS893" s="40"/>
      <c r="EFT893" s="106"/>
      <c r="EFU893" s="40"/>
      <c r="EFV893" s="106"/>
      <c r="EFW893" s="40"/>
      <c r="EFX893" s="106"/>
      <c r="EFY893" s="40"/>
      <c r="EFZ893" s="106"/>
      <c r="EGA893" s="40"/>
      <c r="EGB893" s="106"/>
      <c r="EGC893" s="40"/>
      <c r="EGD893" s="106"/>
      <c r="EGE893" s="40"/>
      <c r="EGF893" s="106"/>
      <c r="EGG893" s="40"/>
      <c r="EGH893" s="106"/>
      <c r="EGI893" s="40"/>
      <c r="EGJ893" s="106"/>
      <c r="EGK893" s="40"/>
      <c r="EGL893" s="106"/>
      <c r="EGM893" s="40"/>
      <c r="EGN893" s="106"/>
      <c r="EGO893" s="40"/>
      <c r="EGP893" s="106"/>
      <c r="EGQ893" s="40"/>
      <c r="EGR893" s="106"/>
      <c r="EGS893" s="40"/>
      <c r="EGT893" s="106"/>
      <c r="EGU893" s="40"/>
      <c r="EGV893" s="106"/>
      <c r="EGW893" s="40"/>
      <c r="EGX893" s="106"/>
      <c r="EGY893" s="40"/>
      <c r="EGZ893" s="106"/>
      <c r="EHA893" s="40"/>
      <c r="EHB893" s="106"/>
      <c r="EHC893" s="40"/>
      <c r="EHD893" s="106"/>
      <c r="EHE893" s="40"/>
      <c r="EHF893" s="106"/>
      <c r="EHG893" s="40"/>
      <c r="EHH893" s="106"/>
      <c r="EHI893" s="40"/>
      <c r="EHJ893" s="106"/>
      <c r="EHK893" s="40"/>
      <c r="EHL893" s="106"/>
      <c r="EHM893" s="40"/>
      <c r="EHN893" s="106"/>
      <c r="EHO893" s="40"/>
      <c r="EHP893" s="106"/>
      <c r="EHQ893" s="40"/>
      <c r="EHR893" s="106"/>
      <c r="EHS893" s="40"/>
      <c r="EHT893" s="106"/>
      <c r="EHU893" s="40"/>
      <c r="EHV893" s="106"/>
      <c r="EHW893" s="40"/>
      <c r="EHX893" s="106"/>
      <c r="EHY893" s="40"/>
      <c r="EHZ893" s="106"/>
      <c r="EIA893" s="40"/>
      <c r="EIB893" s="106"/>
      <c r="EIC893" s="40"/>
      <c r="EID893" s="106"/>
      <c r="EIE893" s="40"/>
      <c r="EIF893" s="106"/>
      <c r="EIG893" s="40"/>
      <c r="EIH893" s="106"/>
      <c r="EII893" s="40"/>
      <c r="EIJ893" s="106"/>
      <c r="EIK893" s="40"/>
      <c r="EIL893" s="106"/>
      <c r="EIM893" s="40"/>
      <c r="EIN893" s="106"/>
      <c r="EIO893" s="40"/>
      <c r="EIP893" s="106"/>
      <c r="EIQ893" s="40"/>
      <c r="EIR893" s="106"/>
      <c r="EIS893" s="40"/>
      <c r="EIT893" s="106"/>
      <c r="EIU893" s="40"/>
      <c r="EIV893" s="106"/>
      <c r="EIW893" s="40"/>
      <c r="EIX893" s="106"/>
      <c r="EIY893" s="40"/>
      <c r="EIZ893" s="106"/>
      <c r="EJA893" s="40"/>
      <c r="EJB893" s="106"/>
      <c r="EJC893" s="40"/>
      <c r="EJD893" s="106"/>
      <c r="EJE893" s="40"/>
      <c r="EJF893" s="106"/>
      <c r="EJG893" s="40"/>
      <c r="EJH893" s="106"/>
      <c r="EJI893" s="40"/>
      <c r="EJJ893" s="106"/>
      <c r="EJK893" s="40"/>
      <c r="EJL893" s="106"/>
      <c r="EJM893" s="40"/>
      <c r="EJN893" s="106"/>
      <c r="EJO893" s="40"/>
      <c r="EJP893" s="106"/>
      <c r="EJQ893" s="40"/>
      <c r="EJR893" s="106"/>
      <c r="EJS893" s="40"/>
      <c r="EJT893" s="106"/>
      <c r="EJU893" s="40"/>
      <c r="EJV893" s="106"/>
      <c r="EJW893" s="40"/>
      <c r="EJX893" s="106"/>
      <c r="EJY893" s="40"/>
      <c r="EJZ893" s="106"/>
      <c r="EKA893" s="40"/>
      <c r="EKB893" s="106"/>
      <c r="EKC893" s="40"/>
      <c r="EKD893" s="106"/>
      <c r="EKE893" s="40"/>
      <c r="EKF893" s="106"/>
      <c r="EKG893" s="40"/>
      <c r="EKH893" s="106"/>
      <c r="EKI893" s="40"/>
      <c r="EKJ893" s="106"/>
      <c r="EKK893" s="40"/>
      <c r="EKL893" s="106"/>
      <c r="EKM893" s="40"/>
      <c r="EKN893" s="106"/>
      <c r="EKO893" s="40"/>
      <c r="EKP893" s="106"/>
      <c r="EKQ893" s="40"/>
      <c r="EKR893" s="106"/>
      <c r="EKS893" s="40"/>
      <c r="EKT893" s="106"/>
      <c r="EKU893" s="40"/>
      <c r="EKV893" s="106"/>
      <c r="EKW893" s="40"/>
      <c r="EKX893" s="106"/>
      <c r="EKY893" s="40"/>
      <c r="EKZ893" s="106"/>
      <c r="ELA893" s="40"/>
      <c r="ELB893" s="106"/>
      <c r="ELC893" s="40"/>
      <c r="ELD893" s="106"/>
      <c r="ELE893" s="40"/>
      <c r="ELF893" s="106"/>
      <c r="ELG893" s="40"/>
      <c r="ELH893" s="106"/>
      <c r="ELI893" s="40"/>
      <c r="ELJ893" s="106"/>
      <c r="ELK893" s="40"/>
      <c r="ELL893" s="106"/>
      <c r="ELM893" s="40"/>
      <c r="ELN893" s="106"/>
      <c r="ELO893" s="40"/>
      <c r="ELP893" s="106"/>
      <c r="ELQ893" s="40"/>
      <c r="ELR893" s="106"/>
      <c r="ELS893" s="40"/>
      <c r="ELT893" s="106"/>
      <c r="ELU893" s="40"/>
      <c r="ELV893" s="106"/>
      <c r="ELW893" s="40"/>
      <c r="ELX893" s="106"/>
      <c r="ELY893" s="40"/>
      <c r="ELZ893" s="106"/>
      <c r="EMA893" s="40"/>
      <c r="EMB893" s="106"/>
      <c r="EMC893" s="40"/>
      <c r="EMD893" s="106"/>
      <c r="EME893" s="40"/>
      <c r="EMF893" s="106"/>
      <c r="EMG893" s="40"/>
      <c r="EMH893" s="106"/>
      <c r="EMI893" s="40"/>
      <c r="EMJ893" s="106"/>
      <c r="EMK893" s="40"/>
      <c r="EML893" s="106"/>
      <c r="EMM893" s="40"/>
      <c r="EMN893" s="106"/>
      <c r="EMO893" s="40"/>
      <c r="EMP893" s="106"/>
      <c r="EMQ893" s="40"/>
      <c r="EMR893" s="106"/>
      <c r="EMS893" s="40"/>
      <c r="EMT893" s="106"/>
      <c r="EMU893" s="40"/>
      <c r="EMV893" s="106"/>
      <c r="EMW893" s="40"/>
      <c r="EMX893" s="106"/>
      <c r="EMY893" s="40"/>
      <c r="EMZ893" s="106"/>
      <c r="ENA893" s="40"/>
      <c r="ENB893" s="106"/>
      <c r="ENC893" s="40"/>
      <c r="END893" s="106"/>
      <c r="ENE893" s="40"/>
      <c r="ENF893" s="106"/>
      <c r="ENG893" s="40"/>
      <c r="ENH893" s="106"/>
      <c r="ENI893" s="40"/>
      <c r="ENJ893" s="106"/>
      <c r="ENK893" s="40"/>
      <c r="ENL893" s="106"/>
      <c r="ENM893" s="40"/>
      <c r="ENN893" s="106"/>
      <c r="ENO893" s="40"/>
      <c r="ENP893" s="106"/>
      <c r="ENQ893" s="40"/>
      <c r="ENR893" s="106"/>
      <c r="ENS893" s="40"/>
      <c r="ENT893" s="106"/>
      <c r="ENU893" s="40"/>
      <c r="ENV893" s="106"/>
      <c r="ENW893" s="40"/>
      <c r="ENX893" s="106"/>
      <c r="ENY893" s="40"/>
      <c r="ENZ893" s="106"/>
      <c r="EOA893" s="40"/>
      <c r="EOB893" s="106"/>
      <c r="EOC893" s="40"/>
      <c r="EOD893" s="106"/>
      <c r="EOE893" s="40"/>
      <c r="EOF893" s="106"/>
      <c r="EOG893" s="40"/>
      <c r="EOH893" s="106"/>
      <c r="EOI893" s="40"/>
      <c r="EOJ893" s="106"/>
      <c r="EOK893" s="40"/>
      <c r="EOL893" s="106"/>
      <c r="EOM893" s="40"/>
      <c r="EON893" s="106"/>
      <c r="EOO893" s="40"/>
      <c r="EOP893" s="106"/>
      <c r="EOQ893" s="40"/>
      <c r="EOR893" s="106"/>
      <c r="EOS893" s="40"/>
      <c r="EOT893" s="106"/>
      <c r="EOU893" s="40"/>
      <c r="EOV893" s="106"/>
      <c r="EOW893" s="40"/>
      <c r="EOX893" s="106"/>
      <c r="EOY893" s="40"/>
      <c r="EOZ893" s="106"/>
      <c r="EPA893" s="40"/>
      <c r="EPB893" s="106"/>
      <c r="EPC893" s="40"/>
      <c r="EPD893" s="106"/>
      <c r="EPE893" s="40"/>
      <c r="EPF893" s="106"/>
      <c r="EPG893" s="40"/>
      <c r="EPH893" s="106"/>
      <c r="EPI893" s="40"/>
      <c r="EPJ893" s="106"/>
      <c r="EPK893" s="40"/>
      <c r="EPL893" s="106"/>
      <c r="EPM893" s="40"/>
      <c r="EPN893" s="106"/>
      <c r="EPO893" s="40"/>
      <c r="EPP893" s="106"/>
      <c r="EPQ893" s="40"/>
      <c r="EPR893" s="106"/>
      <c r="EPS893" s="40"/>
      <c r="EPT893" s="106"/>
      <c r="EPU893" s="40"/>
      <c r="EPV893" s="106"/>
      <c r="EPW893" s="40"/>
      <c r="EPX893" s="106"/>
      <c r="EPY893" s="40"/>
      <c r="EPZ893" s="106"/>
      <c r="EQA893" s="40"/>
      <c r="EQB893" s="106"/>
      <c r="EQC893" s="40"/>
      <c r="EQD893" s="106"/>
      <c r="EQE893" s="40"/>
      <c r="EQF893" s="106"/>
      <c r="EQG893" s="40"/>
      <c r="EQH893" s="106"/>
      <c r="EQI893" s="40"/>
      <c r="EQJ893" s="106"/>
      <c r="EQK893" s="40"/>
      <c r="EQL893" s="106"/>
      <c r="EQM893" s="40"/>
      <c r="EQN893" s="106"/>
      <c r="EQO893" s="40"/>
      <c r="EQP893" s="106"/>
      <c r="EQQ893" s="40"/>
      <c r="EQR893" s="106"/>
      <c r="EQS893" s="40"/>
      <c r="EQT893" s="106"/>
      <c r="EQU893" s="40"/>
      <c r="EQV893" s="106"/>
      <c r="EQW893" s="40"/>
      <c r="EQX893" s="106"/>
      <c r="EQY893" s="40"/>
      <c r="EQZ893" s="106"/>
      <c r="ERA893" s="40"/>
      <c r="ERB893" s="106"/>
      <c r="ERC893" s="40"/>
      <c r="ERD893" s="106"/>
      <c r="ERE893" s="40"/>
      <c r="ERF893" s="106"/>
      <c r="ERG893" s="40"/>
      <c r="ERH893" s="106"/>
      <c r="ERI893" s="40"/>
      <c r="ERJ893" s="106"/>
      <c r="ERK893" s="40"/>
      <c r="ERL893" s="106"/>
      <c r="ERM893" s="40"/>
      <c r="ERN893" s="106"/>
      <c r="ERO893" s="40"/>
      <c r="ERP893" s="106"/>
      <c r="ERQ893" s="40"/>
      <c r="ERR893" s="106"/>
      <c r="ERS893" s="40"/>
      <c r="ERT893" s="106"/>
      <c r="ERU893" s="40"/>
      <c r="ERV893" s="106"/>
      <c r="ERW893" s="40"/>
      <c r="ERX893" s="106"/>
      <c r="ERY893" s="40"/>
      <c r="ERZ893" s="106"/>
      <c r="ESA893" s="40"/>
      <c r="ESB893" s="106"/>
      <c r="ESC893" s="40"/>
      <c r="ESD893" s="106"/>
      <c r="ESE893" s="40"/>
      <c r="ESF893" s="106"/>
      <c r="ESG893" s="40"/>
      <c r="ESH893" s="106"/>
      <c r="ESI893" s="40"/>
      <c r="ESJ893" s="106"/>
      <c r="ESK893" s="40"/>
      <c r="ESL893" s="106"/>
      <c r="ESM893" s="40"/>
      <c r="ESN893" s="106"/>
      <c r="ESO893" s="40"/>
      <c r="ESP893" s="106"/>
      <c r="ESQ893" s="40"/>
      <c r="ESR893" s="106"/>
      <c r="ESS893" s="40"/>
      <c r="EST893" s="106"/>
      <c r="ESU893" s="40"/>
      <c r="ESV893" s="106"/>
      <c r="ESW893" s="40"/>
      <c r="ESX893" s="106"/>
      <c r="ESY893" s="40"/>
      <c r="ESZ893" s="106"/>
      <c r="ETA893" s="40"/>
      <c r="ETB893" s="106"/>
      <c r="ETC893" s="40"/>
      <c r="ETD893" s="106"/>
      <c r="ETE893" s="40"/>
      <c r="ETF893" s="106"/>
      <c r="ETG893" s="40"/>
      <c r="ETH893" s="106"/>
      <c r="ETI893" s="40"/>
      <c r="ETJ893" s="106"/>
      <c r="ETK893" s="40"/>
      <c r="ETL893" s="106"/>
      <c r="ETM893" s="40"/>
      <c r="ETN893" s="106"/>
      <c r="ETO893" s="40"/>
      <c r="ETP893" s="106"/>
      <c r="ETQ893" s="40"/>
      <c r="ETR893" s="106"/>
      <c r="ETS893" s="40"/>
      <c r="ETT893" s="106"/>
      <c r="ETU893" s="40"/>
      <c r="ETV893" s="106"/>
      <c r="ETW893" s="40"/>
      <c r="ETX893" s="106"/>
      <c r="ETY893" s="40"/>
      <c r="ETZ893" s="106"/>
      <c r="EUA893" s="40"/>
      <c r="EUB893" s="106"/>
      <c r="EUC893" s="40"/>
      <c r="EUD893" s="106"/>
      <c r="EUE893" s="40"/>
      <c r="EUF893" s="106"/>
      <c r="EUG893" s="40"/>
      <c r="EUH893" s="106"/>
      <c r="EUI893" s="40"/>
      <c r="EUJ893" s="106"/>
      <c r="EUK893" s="40"/>
      <c r="EUL893" s="106"/>
      <c r="EUM893" s="40"/>
      <c r="EUN893" s="106"/>
      <c r="EUO893" s="40"/>
      <c r="EUP893" s="106"/>
      <c r="EUQ893" s="40"/>
      <c r="EUR893" s="106"/>
      <c r="EUS893" s="40"/>
      <c r="EUT893" s="106"/>
      <c r="EUU893" s="40"/>
      <c r="EUV893" s="106"/>
      <c r="EUW893" s="40"/>
      <c r="EUX893" s="106"/>
      <c r="EUY893" s="40"/>
      <c r="EUZ893" s="106"/>
      <c r="EVA893" s="40"/>
      <c r="EVB893" s="106"/>
      <c r="EVC893" s="40"/>
      <c r="EVD893" s="106"/>
      <c r="EVE893" s="40"/>
      <c r="EVF893" s="106"/>
      <c r="EVG893" s="40"/>
      <c r="EVH893" s="106"/>
      <c r="EVI893" s="40"/>
      <c r="EVJ893" s="106"/>
      <c r="EVK893" s="40"/>
      <c r="EVL893" s="106"/>
      <c r="EVM893" s="40"/>
      <c r="EVN893" s="106"/>
      <c r="EVO893" s="40"/>
      <c r="EVP893" s="106"/>
      <c r="EVQ893" s="40"/>
      <c r="EVR893" s="106"/>
      <c r="EVS893" s="40"/>
      <c r="EVT893" s="106"/>
      <c r="EVU893" s="40"/>
      <c r="EVV893" s="106"/>
      <c r="EVW893" s="40"/>
      <c r="EVX893" s="106"/>
      <c r="EVY893" s="40"/>
      <c r="EVZ893" s="106"/>
      <c r="EWA893" s="40"/>
      <c r="EWB893" s="106"/>
      <c r="EWC893" s="40"/>
      <c r="EWD893" s="106"/>
      <c r="EWE893" s="40"/>
      <c r="EWF893" s="106"/>
      <c r="EWG893" s="40"/>
      <c r="EWH893" s="106"/>
      <c r="EWI893" s="40"/>
      <c r="EWJ893" s="106"/>
      <c r="EWK893" s="40"/>
      <c r="EWL893" s="106"/>
      <c r="EWM893" s="40"/>
      <c r="EWN893" s="106"/>
      <c r="EWO893" s="40"/>
      <c r="EWP893" s="106"/>
      <c r="EWQ893" s="40"/>
      <c r="EWR893" s="106"/>
      <c r="EWS893" s="40"/>
      <c r="EWT893" s="106"/>
      <c r="EWU893" s="40"/>
      <c r="EWV893" s="106"/>
      <c r="EWW893" s="40"/>
      <c r="EWX893" s="106"/>
      <c r="EWY893" s="40"/>
      <c r="EWZ893" s="106"/>
      <c r="EXA893" s="40"/>
      <c r="EXB893" s="106"/>
      <c r="EXC893" s="40"/>
      <c r="EXD893" s="106"/>
      <c r="EXE893" s="40"/>
      <c r="EXF893" s="106"/>
      <c r="EXG893" s="40"/>
      <c r="EXH893" s="106"/>
      <c r="EXI893" s="40"/>
      <c r="EXJ893" s="106"/>
      <c r="EXK893" s="40"/>
      <c r="EXL893" s="106"/>
      <c r="EXM893" s="40"/>
      <c r="EXN893" s="106"/>
      <c r="EXO893" s="40"/>
      <c r="EXP893" s="106"/>
      <c r="EXQ893" s="40"/>
      <c r="EXR893" s="106"/>
      <c r="EXS893" s="40"/>
      <c r="EXT893" s="106"/>
      <c r="EXU893" s="40"/>
      <c r="EXV893" s="106"/>
      <c r="EXW893" s="40"/>
      <c r="EXX893" s="106"/>
      <c r="EXY893" s="40"/>
      <c r="EXZ893" s="106"/>
      <c r="EYA893" s="40"/>
      <c r="EYB893" s="106"/>
      <c r="EYC893" s="40"/>
      <c r="EYD893" s="106"/>
      <c r="EYE893" s="40"/>
      <c r="EYF893" s="106"/>
      <c r="EYG893" s="40"/>
      <c r="EYH893" s="106"/>
      <c r="EYI893" s="40"/>
      <c r="EYJ893" s="106"/>
      <c r="EYK893" s="40"/>
      <c r="EYL893" s="106"/>
      <c r="EYM893" s="40"/>
      <c r="EYN893" s="106"/>
      <c r="EYO893" s="40"/>
      <c r="EYP893" s="106"/>
      <c r="EYQ893" s="40"/>
      <c r="EYR893" s="106"/>
      <c r="EYS893" s="40"/>
      <c r="EYT893" s="106"/>
      <c r="EYU893" s="40"/>
      <c r="EYV893" s="106"/>
      <c r="EYW893" s="40"/>
      <c r="EYX893" s="106"/>
      <c r="EYY893" s="40"/>
      <c r="EYZ893" s="106"/>
      <c r="EZA893" s="40"/>
      <c r="EZB893" s="106"/>
      <c r="EZC893" s="40"/>
      <c r="EZD893" s="106"/>
      <c r="EZE893" s="40"/>
      <c r="EZF893" s="106"/>
      <c r="EZG893" s="40"/>
      <c r="EZH893" s="106"/>
      <c r="EZI893" s="40"/>
      <c r="EZJ893" s="106"/>
      <c r="EZK893" s="40"/>
      <c r="EZL893" s="106"/>
      <c r="EZM893" s="40"/>
      <c r="EZN893" s="106"/>
      <c r="EZO893" s="40"/>
      <c r="EZP893" s="106"/>
      <c r="EZQ893" s="40"/>
      <c r="EZR893" s="106"/>
      <c r="EZS893" s="40"/>
      <c r="EZT893" s="106"/>
      <c r="EZU893" s="40"/>
      <c r="EZV893" s="106"/>
      <c r="EZW893" s="40"/>
      <c r="EZX893" s="106"/>
      <c r="EZY893" s="40"/>
      <c r="EZZ893" s="106"/>
      <c r="FAA893" s="40"/>
      <c r="FAB893" s="106"/>
      <c r="FAC893" s="40"/>
      <c r="FAD893" s="106"/>
      <c r="FAE893" s="40"/>
      <c r="FAF893" s="106"/>
      <c r="FAG893" s="40"/>
      <c r="FAH893" s="106"/>
      <c r="FAI893" s="40"/>
      <c r="FAJ893" s="106"/>
      <c r="FAK893" s="40"/>
      <c r="FAL893" s="106"/>
      <c r="FAM893" s="40"/>
      <c r="FAN893" s="106"/>
      <c r="FAO893" s="40"/>
      <c r="FAP893" s="106"/>
      <c r="FAQ893" s="40"/>
      <c r="FAR893" s="106"/>
      <c r="FAS893" s="40"/>
      <c r="FAT893" s="106"/>
      <c r="FAU893" s="40"/>
      <c r="FAV893" s="106"/>
      <c r="FAW893" s="40"/>
      <c r="FAX893" s="106"/>
      <c r="FAY893" s="40"/>
      <c r="FAZ893" s="106"/>
      <c r="FBA893" s="40"/>
      <c r="FBB893" s="106"/>
      <c r="FBC893" s="40"/>
      <c r="FBD893" s="106"/>
      <c r="FBE893" s="40"/>
      <c r="FBF893" s="106"/>
      <c r="FBG893" s="40"/>
      <c r="FBH893" s="106"/>
      <c r="FBI893" s="40"/>
      <c r="FBJ893" s="106"/>
      <c r="FBK893" s="40"/>
      <c r="FBL893" s="106"/>
      <c r="FBM893" s="40"/>
      <c r="FBN893" s="106"/>
      <c r="FBO893" s="40"/>
      <c r="FBP893" s="106"/>
      <c r="FBQ893" s="40"/>
      <c r="FBR893" s="106"/>
      <c r="FBS893" s="40"/>
      <c r="FBT893" s="106"/>
      <c r="FBU893" s="40"/>
      <c r="FBV893" s="106"/>
      <c r="FBW893" s="40"/>
      <c r="FBX893" s="106"/>
      <c r="FBY893" s="40"/>
      <c r="FBZ893" s="106"/>
      <c r="FCA893" s="40"/>
      <c r="FCB893" s="106"/>
      <c r="FCC893" s="40"/>
      <c r="FCD893" s="106"/>
      <c r="FCE893" s="40"/>
      <c r="FCF893" s="106"/>
      <c r="FCG893" s="40"/>
      <c r="FCH893" s="106"/>
      <c r="FCI893" s="40"/>
      <c r="FCJ893" s="106"/>
      <c r="FCK893" s="40"/>
      <c r="FCL893" s="106"/>
      <c r="FCM893" s="40"/>
      <c r="FCN893" s="106"/>
      <c r="FCO893" s="40"/>
      <c r="FCP893" s="106"/>
      <c r="FCQ893" s="40"/>
      <c r="FCR893" s="106"/>
      <c r="FCS893" s="40"/>
      <c r="FCT893" s="106"/>
      <c r="FCU893" s="40"/>
      <c r="FCV893" s="106"/>
      <c r="FCW893" s="40"/>
      <c r="FCX893" s="106"/>
      <c r="FCY893" s="40"/>
      <c r="FCZ893" s="106"/>
      <c r="FDA893" s="40"/>
      <c r="FDB893" s="106"/>
      <c r="FDC893" s="40"/>
      <c r="FDD893" s="106"/>
      <c r="FDE893" s="40"/>
      <c r="FDF893" s="106"/>
      <c r="FDG893" s="40"/>
      <c r="FDH893" s="106"/>
      <c r="FDI893" s="40"/>
      <c r="FDJ893" s="106"/>
      <c r="FDK893" s="40"/>
      <c r="FDL893" s="106"/>
      <c r="FDM893" s="40"/>
      <c r="FDN893" s="106"/>
      <c r="FDO893" s="40"/>
      <c r="FDP893" s="106"/>
      <c r="FDQ893" s="40"/>
      <c r="FDR893" s="106"/>
      <c r="FDS893" s="40"/>
      <c r="FDT893" s="106"/>
      <c r="FDU893" s="40"/>
      <c r="FDV893" s="106"/>
      <c r="FDW893" s="40"/>
      <c r="FDX893" s="106"/>
      <c r="FDY893" s="40"/>
      <c r="FDZ893" s="106"/>
      <c r="FEA893" s="40"/>
      <c r="FEB893" s="106"/>
      <c r="FEC893" s="40"/>
      <c r="FED893" s="106"/>
      <c r="FEE893" s="40"/>
      <c r="FEF893" s="106"/>
      <c r="FEG893" s="40"/>
      <c r="FEH893" s="106"/>
      <c r="FEI893" s="40"/>
      <c r="FEJ893" s="106"/>
      <c r="FEK893" s="40"/>
      <c r="FEL893" s="106"/>
      <c r="FEM893" s="40"/>
      <c r="FEN893" s="106"/>
      <c r="FEO893" s="40"/>
      <c r="FEP893" s="106"/>
      <c r="FEQ893" s="40"/>
      <c r="FER893" s="106"/>
      <c r="FES893" s="40"/>
      <c r="FET893" s="106"/>
      <c r="FEU893" s="40"/>
      <c r="FEV893" s="106"/>
      <c r="FEW893" s="40"/>
      <c r="FEX893" s="106"/>
      <c r="FEY893" s="40"/>
      <c r="FEZ893" s="106"/>
      <c r="FFA893" s="40"/>
      <c r="FFB893" s="106"/>
      <c r="FFC893" s="40"/>
      <c r="FFD893" s="106"/>
      <c r="FFE893" s="40"/>
      <c r="FFF893" s="106"/>
      <c r="FFG893" s="40"/>
      <c r="FFH893" s="106"/>
      <c r="FFI893" s="40"/>
      <c r="FFJ893" s="106"/>
      <c r="FFK893" s="40"/>
      <c r="FFL893" s="106"/>
      <c r="FFM893" s="40"/>
      <c r="FFN893" s="106"/>
      <c r="FFO893" s="40"/>
      <c r="FFP893" s="106"/>
      <c r="FFQ893" s="40"/>
      <c r="FFR893" s="106"/>
      <c r="FFS893" s="40"/>
      <c r="FFT893" s="106"/>
      <c r="FFU893" s="40"/>
      <c r="FFV893" s="106"/>
      <c r="FFW893" s="40"/>
      <c r="FFX893" s="106"/>
      <c r="FFY893" s="40"/>
      <c r="FFZ893" s="106"/>
      <c r="FGA893" s="40"/>
      <c r="FGB893" s="106"/>
      <c r="FGC893" s="40"/>
      <c r="FGD893" s="106"/>
      <c r="FGE893" s="40"/>
      <c r="FGF893" s="106"/>
      <c r="FGG893" s="40"/>
      <c r="FGH893" s="106"/>
      <c r="FGI893" s="40"/>
      <c r="FGJ893" s="106"/>
      <c r="FGK893" s="40"/>
      <c r="FGL893" s="106"/>
      <c r="FGM893" s="40"/>
      <c r="FGN893" s="106"/>
      <c r="FGO893" s="40"/>
      <c r="FGP893" s="106"/>
      <c r="FGQ893" s="40"/>
      <c r="FGR893" s="106"/>
      <c r="FGS893" s="40"/>
      <c r="FGT893" s="106"/>
      <c r="FGU893" s="40"/>
      <c r="FGV893" s="106"/>
      <c r="FGW893" s="40"/>
      <c r="FGX893" s="106"/>
      <c r="FGY893" s="40"/>
      <c r="FGZ893" s="106"/>
      <c r="FHA893" s="40"/>
      <c r="FHB893" s="106"/>
      <c r="FHC893" s="40"/>
      <c r="FHD893" s="106"/>
      <c r="FHE893" s="40"/>
      <c r="FHF893" s="106"/>
      <c r="FHG893" s="40"/>
      <c r="FHH893" s="106"/>
      <c r="FHI893" s="40"/>
      <c r="FHJ893" s="106"/>
      <c r="FHK893" s="40"/>
      <c r="FHL893" s="106"/>
      <c r="FHM893" s="40"/>
      <c r="FHN893" s="106"/>
      <c r="FHO893" s="40"/>
      <c r="FHP893" s="106"/>
      <c r="FHQ893" s="40"/>
      <c r="FHR893" s="106"/>
      <c r="FHS893" s="40"/>
      <c r="FHT893" s="106"/>
      <c r="FHU893" s="40"/>
      <c r="FHV893" s="106"/>
      <c r="FHW893" s="40"/>
      <c r="FHX893" s="106"/>
      <c r="FHY893" s="40"/>
      <c r="FHZ893" s="106"/>
      <c r="FIA893" s="40"/>
      <c r="FIB893" s="106"/>
      <c r="FIC893" s="40"/>
      <c r="FID893" s="106"/>
      <c r="FIE893" s="40"/>
      <c r="FIF893" s="106"/>
      <c r="FIG893" s="40"/>
      <c r="FIH893" s="106"/>
      <c r="FII893" s="40"/>
      <c r="FIJ893" s="106"/>
      <c r="FIK893" s="40"/>
      <c r="FIL893" s="106"/>
      <c r="FIM893" s="40"/>
      <c r="FIN893" s="106"/>
      <c r="FIO893" s="40"/>
      <c r="FIP893" s="106"/>
      <c r="FIQ893" s="40"/>
      <c r="FIR893" s="106"/>
      <c r="FIS893" s="40"/>
      <c r="FIT893" s="106"/>
      <c r="FIU893" s="40"/>
      <c r="FIV893" s="106"/>
      <c r="FIW893" s="40"/>
      <c r="FIX893" s="106"/>
      <c r="FIY893" s="40"/>
      <c r="FIZ893" s="106"/>
      <c r="FJA893" s="40"/>
      <c r="FJB893" s="106"/>
      <c r="FJC893" s="40"/>
      <c r="FJD893" s="106"/>
      <c r="FJE893" s="40"/>
      <c r="FJF893" s="106"/>
      <c r="FJG893" s="40"/>
      <c r="FJH893" s="106"/>
      <c r="FJI893" s="40"/>
      <c r="FJJ893" s="106"/>
      <c r="FJK893" s="40"/>
      <c r="FJL893" s="106"/>
      <c r="FJM893" s="40"/>
      <c r="FJN893" s="106"/>
      <c r="FJO893" s="40"/>
      <c r="FJP893" s="106"/>
      <c r="FJQ893" s="40"/>
      <c r="FJR893" s="106"/>
      <c r="FJS893" s="40"/>
      <c r="FJT893" s="106"/>
      <c r="FJU893" s="40"/>
      <c r="FJV893" s="106"/>
      <c r="FJW893" s="40"/>
      <c r="FJX893" s="106"/>
      <c r="FJY893" s="40"/>
      <c r="FJZ893" s="106"/>
      <c r="FKA893" s="40"/>
      <c r="FKB893" s="106"/>
      <c r="FKC893" s="40"/>
      <c r="FKD893" s="106"/>
      <c r="FKE893" s="40"/>
      <c r="FKF893" s="106"/>
      <c r="FKG893" s="40"/>
      <c r="FKH893" s="106"/>
      <c r="FKI893" s="40"/>
      <c r="FKJ893" s="106"/>
      <c r="FKK893" s="40"/>
      <c r="FKL893" s="106"/>
      <c r="FKM893" s="40"/>
      <c r="FKN893" s="106"/>
      <c r="FKO893" s="40"/>
      <c r="FKP893" s="106"/>
      <c r="FKQ893" s="40"/>
      <c r="FKR893" s="106"/>
      <c r="FKS893" s="40"/>
      <c r="FKT893" s="106"/>
      <c r="FKU893" s="40"/>
      <c r="FKV893" s="106"/>
      <c r="FKW893" s="40"/>
      <c r="FKX893" s="106"/>
      <c r="FKY893" s="40"/>
      <c r="FKZ893" s="106"/>
      <c r="FLA893" s="40"/>
      <c r="FLB893" s="106"/>
      <c r="FLC893" s="40"/>
      <c r="FLD893" s="106"/>
      <c r="FLE893" s="40"/>
      <c r="FLF893" s="106"/>
      <c r="FLG893" s="40"/>
      <c r="FLH893" s="106"/>
      <c r="FLI893" s="40"/>
      <c r="FLJ893" s="106"/>
      <c r="FLK893" s="40"/>
      <c r="FLL893" s="106"/>
      <c r="FLM893" s="40"/>
      <c r="FLN893" s="106"/>
      <c r="FLO893" s="40"/>
      <c r="FLP893" s="106"/>
      <c r="FLQ893" s="40"/>
      <c r="FLR893" s="106"/>
      <c r="FLS893" s="40"/>
      <c r="FLT893" s="106"/>
      <c r="FLU893" s="40"/>
      <c r="FLV893" s="106"/>
      <c r="FLW893" s="40"/>
      <c r="FLX893" s="106"/>
      <c r="FLY893" s="40"/>
      <c r="FLZ893" s="106"/>
      <c r="FMA893" s="40"/>
      <c r="FMB893" s="106"/>
      <c r="FMC893" s="40"/>
      <c r="FMD893" s="106"/>
      <c r="FME893" s="40"/>
      <c r="FMF893" s="106"/>
      <c r="FMG893" s="40"/>
      <c r="FMH893" s="106"/>
      <c r="FMI893" s="40"/>
      <c r="FMJ893" s="106"/>
      <c r="FMK893" s="40"/>
      <c r="FML893" s="106"/>
      <c r="FMM893" s="40"/>
      <c r="FMN893" s="106"/>
      <c r="FMO893" s="40"/>
      <c r="FMP893" s="106"/>
      <c r="FMQ893" s="40"/>
      <c r="FMR893" s="106"/>
      <c r="FMS893" s="40"/>
      <c r="FMT893" s="106"/>
      <c r="FMU893" s="40"/>
      <c r="FMV893" s="106"/>
      <c r="FMW893" s="40"/>
      <c r="FMX893" s="106"/>
      <c r="FMY893" s="40"/>
      <c r="FMZ893" s="106"/>
      <c r="FNA893" s="40"/>
      <c r="FNB893" s="106"/>
      <c r="FNC893" s="40"/>
      <c r="FND893" s="106"/>
      <c r="FNE893" s="40"/>
      <c r="FNF893" s="106"/>
      <c r="FNG893" s="40"/>
      <c r="FNH893" s="106"/>
      <c r="FNI893" s="40"/>
      <c r="FNJ893" s="106"/>
      <c r="FNK893" s="40"/>
      <c r="FNL893" s="106"/>
      <c r="FNM893" s="40"/>
      <c r="FNN893" s="106"/>
      <c r="FNO893" s="40"/>
      <c r="FNP893" s="106"/>
      <c r="FNQ893" s="40"/>
      <c r="FNR893" s="106"/>
      <c r="FNS893" s="40"/>
      <c r="FNT893" s="106"/>
      <c r="FNU893" s="40"/>
      <c r="FNV893" s="106"/>
      <c r="FNW893" s="40"/>
      <c r="FNX893" s="106"/>
      <c r="FNY893" s="40"/>
      <c r="FNZ893" s="106"/>
      <c r="FOA893" s="40"/>
      <c r="FOB893" s="106"/>
      <c r="FOC893" s="40"/>
      <c r="FOD893" s="106"/>
      <c r="FOE893" s="40"/>
      <c r="FOF893" s="106"/>
      <c r="FOG893" s="40"/>
      <c r="FOH893" s="106"/>
      <c r="FOI893" s="40"/>
      <c r="FOJ893" s="106"/>
      <c r="FOK893" s="40"/>
      <c r="FOL893" s="106"/>
      <c r="FOM893" s="40"/>
      <c r="FON893" s="106"/>
      <c r="FOO893" s="40"/>
      <c r="FOP893" s="106"/>
      <c r="FOQ893" s="40"/>
      <c r="FOR893" s="106"/>
      <c r="FOS893" s="40"/>
      <c r="FOT893" s="106"/>
      <c r="FOU893" s="40"/>
      <c r="FOV893" s="106"/>
      <c r="FOW893" s="40"/>
      <c r="FOX893" s="106"/>
      <c r="FOY893" s="40"/>
      <c r="FOZ893" s="106"/>
      <c r="FPA893" s="40"/>
      <c r="FPB893" s="106"/>
      <c r="FPC893" s="40"/>
      <c r="FPD893" s="106"/>
      <c r="FPE893" s="40"/>
      <c r="FPF893" s="106"/>
      <c r="FPG893" s="40"/>
      <c r="FPH893" s="106"/>
      <c r="FPI893" s="40"/>
      <c r="FPJ893" s="106"/>
      <c r="FPK893" s="40"/>
      <c r="FPL893" s="106"/>
      <c r="FPM893" s="40"/>
      <c r="FPN893" s="106"/>
      <c r="FPO893" s="40"/>
      <c r="FPP893" s="106"/>
      <c r="FPQ893" s="40"/>
      <c r="FPR893" s="106"/>
      <c r="FPS893" s="40"/>
      <c r="FPT893" s="106"/>
      <c r="FPU893" s="40"/>
      <c r="FPV893" s="106"/>
      <c r="FPW893" s="40"/>
      <c r="FPX893" s="106"/>
      <c r="FPY893" s="40"/>
      <c r="FPZ893" s="106"/>
      <c r="FQA893" s="40"/>
      <c r="FQB893" s="106"/>
      <c r="FQC893" s="40"/>
      <c r="FQD893" s="106"/>
      <c r="FQE893" s="40"/>
      <c r="FQF893" s="106"/>
      <c r="FQG893" s="40"/>
      <c r="FQH893" s="106"/>
      <c r="FQI893" s="40"/>
      <c r="FQJ893" s="106"/>
      <c r="FQK893" s="40"/>
      <c r="FQL893" s="106"/>
      <c r="FQM893" s="40"/>
      <c r="FQN893" s="106"/>
      <c r="FQO893" s="40"/>
      <c r="FQP893" s="106"/>
      <c r="FQQ893" s="40"/>
      <c r="FQR893" s="106"/>
      <c r="FQS893" s="40"/>
      <c r="FQT893" s="106"/>
      <c r="FQU893" s="40"/>
      <c r="FQV893" s="106"/>
      <c r="FQW893" s="40"/>
      <c r="FQX893" s="106"/>
      <c r="FQY893" s="40"/>
      <c r="FQZ893" s="106"/>
      <c r="FRA893" s="40"/>
      <c r="FRB893" s="106"/>
      <c r="FRC893" s="40"/>
      <c r="FRD893" s="106"/>
      <c r="FRE893" s="40"/>
      <c r="FRF893" s="106"/>
      <c r="FRG893" s="40"/>
      <c r="FRH893" s="106"/>
      <c r="FRI893" s="40"/>
      <c r="FRJ893" s="106"/>
      <c r="FRK893" s="40"/>
      <c r="FRL893" s="106"/>
      <c r="FRM893" s="40"/>
      <c r="FRN893" s="106"/>
      <c r="FRO893" s="40"/>
      <c r="FRP893" s="106"/>
      <c r="FRQ893" s="40"/>
      <c r="FRR893" s="106"/>
      <c r="FRS893" s="40"/>
      <c r="FRT893" s="106"/>
      <c r="FRU893" s="40"/>
      <c r="FRV893" s="106"/>
      <c r="FRW893" s="40"/>
      <c r="FRX893" s="106"/>
      <c r="FRY893" s="40"/>
      <c r="FRZ893" s="106"/>
      <c r="FSA893" s="40"/>
      <c r="FSB893" s="106"/>
      <c r="FSC893" s="40"/>
      <c r="FSD893" s="106"/>
      <c r="FSE893" s="40"/>
      <c r="FSF893" s="106"/>
      <c r="FSG893" s="40"/>
      <c r="FSH893" s="106"/>
      <c r="FSI893" s="40"/>
      <c r="FSJ893" s="106"/>
      <c r="FSK893" s="40"/>
      <c r="FSL893" s="106"/>
      <c r="FSM893" s="40"/>
      <c r="FSN893" s="106"/>
      <c r="FSO893" s="40"/>
      <c r="FSP893" s="106"/>
      <c r="FSQ893" s="40"/>
      <c r="FSR893" s="106"/>
      <c r="FSS893" s="40"/>
      <c r="FST893" s="106"/>
      <c r="FSU893" s="40"/>
      <c r="FSV893" s="106"/>
      <c r="FSW893" s="40"/>
      <c r="FSX893" s="106"/>
      <c r="FSY893" s="40"/>
      <c r="FSZ893" s="106"/>
      <c r="FTA893" s="40"/>
      <c r="FTB893" s="106"/>
      <c r="FTC893" s="40"/>
      <c r="FTD893" s="106"/>
      <c r="FTE893" s="40"/>
      <c r="FTF893" s="106"/>
      <c r="FTG893" s="40"/>
      <c r="FTH893" s="106"/>
      <c r="FTI893" s="40"/>
      <c r="FTJ893" s="106"/>
      <c r="FTK893" s="40"/>
      <c r="FTL893" s="106"/>
      <c r="FTM893" s="40"/>
      <c r="FTN893" s="106"/>
      <c r="FTO893" s="40"/>
      <c r="FTP893" s="106"/>
      <c r="FTQ893" s="40"/>
      <c r="FTR893" s="106"/>
      <c r="FTS893" s="40"/>
      <c r="FTT893" s="106"/>
      <c r="FTU893" s="40"/>
      <c r="FTV893" s="106"/>
      <c r="FTW893" s="40"/>
      <c r="FTX893" s="106"/>
      <c r="FTY893" s="40"/>
      <c r="FTZ893" s="106"/>
      <c r="FUA893" s="40"/>
      <c r="FUB893" s="106"/>
      <c r="FUC893" s="40"/>
      <c r="FUD893" s="106"/>
      <c r="FUE893" s="40"/>
      <c r="FUF893" s="106"/>
      <c r="FUG893" s="40"/>
      <c r="FUH893" s="106"/>
      <c r="FUI893" s="40"/>
      <c r="FUJ893" s="106"/>
      <c r="FUK893" s="40"/>
      <c r="FUL893" s="106"/>
      <c r="FUM893" s="40"/>
      <c r="FUN893" s="106"/>
      <c r="FUO893" s="40"/>
      <c r="FUP893" s="106"/>
      <c r="FUQ893" s="40"/>
      <c r="FUR893" s="106"/>
      <c r="FUS893" s="40"/>
      <c r="FUT893" s="106"/>
      <c r="FUU893" s="40"/>
      <c r="FUV893" s="106"/>
      <c r="FUW893" s="40"/>
      <c r="FUX893" s="106"/>
      <c r="FUY893" s="40"/>
      <c r="FUZ893" s="106"/>
      <c r="FVA893" s="40"/>
      <c r="FVB893" s="106"/>
      <c r="FVC893" s="40"/>
      <c r="FVD893" s="106"/>
      <c r="FVE893" s="40"/>
      <c r="FVF893" s="106"/>
      <c r="FVG893" s="40"/>
      <c r="FVH893" s="106"/>
      <c r="FVI893" s="40"/>
      <c r="FVJ893" s="106"/>
      <c r="FVK893" s="40"/>
      <c r="FVL893" s="106"/>
      <c r="FVM893" s="40"/>
      <c r="FVN893" s="106"/>
      <c r="FVO893" s="40"/>
      <c r="FVP893" s="106"/>
      <c r="FVQ893" s="40"/>
      <c r="FVR893" s="106"/>
      <c r="FVS893" s="40"/>
      <c r="FVT893" s="106"/>
      <c r="FVU893" s="40"/>
      <c r="FVV893" s="106"/>
      <c r="FVW893" s="40"/>
      <c r="FVX893" s="106"/>
      <c r="FVY893" s="40"/>
      <c r="FVZ893" s="106"/>
      <c r="FWA893" s="40"/>
      <c r="FWB893" s="106"/>
      <c r="FWC893" s="40"/>
      <c r="FWD893" s="106"/>
      <c r="FWE893" s="40"/>
      <c r="FWF893" s="106"/>
      <c r="FWG893" s="40"/>
      <c r="FWH893" s="106"/>
      <c r="FWI893" s="40"/>
      <c r="FWJ893" s="106"/>
      <c r="FWK893" s="40"/>
      <c r="FWL893" s="106"/>
      <c r="FWM893" s="40"/>
      <c r="FWN893" s="106"/>
      <c r="FWO893" s="40"/>
      <c r="FWP893" s="106"/>
      <c r="FWQ893" s="40"/>
      <c r="FWR893" s="106"/>
      <c r="FWS893" s="40"/>
      <c r="FWT893" s="106"/>
      <c r="FWU893" s="40"/>
      <c r="FWV893" s="106"/>
      <c r="FWW893" s="40"/>
      <c r="FWX893" s="106"/>
      <c r="FWY893" s="40"/>
      <c r="FWZ893" s="106"/>
      <c r="FXA893" s="40"/>
      <c r="FXB893" s="106"/>
      <c r="FXC893" s="40"/>
      <c r="FXD893" s="106"/>
      <c r="FXE893" s="40"/>
      <c r="FXF893" s="106"/>
      <c r="FXG893" s="40"/>
      <c r="FXH893" s="106"/>
      <c r="FXI893" s="40"/>
      <c r="FXJ893" s="106"/>
      <c r="FXK893" s="40"/>
      <c r="FXL893" s="106"/>
      <c r="FXM893" s="40"/>
      <c r="FXN893" s="106"/>
      <c r="FXO893" s="40"/>
      <c r="FXP893" s="106"/>
      <c r="FXQ893" s="40"/>
      <c r="FXR893" s="106"/>
      <c r="FXS893" s="40"/>
      <c r="FXT893" s="106"/>
      <c r="FXU893" s="40"/>
      <c r="FXV893" s="106"/>
      <c r="FXW893" s="40"/>
      <c r="FXX893" s="106"/>
      <c r="FXY893" s="40"/>
      <c r="FXZ893" s="106"/>
      <c r="FYA893" s="40"/>
      <c r="FYB893" s="106"/>
      <c r="FYC893" s="40"/>
      <c r="FYD893" s="106"/>
      <c r="FYE893" s="40"/>
      <c r="FYF893" s="106"/>
      <c r="FYG893" s="40"/>
      <c r="FYH893" s="106"/>
      <c r="FYI893" s="40"/>
      <c r="FYJ893" s="106"/>
      <c r="FYK893" s="40"/>
      <c r="FYL893" s="106"/>
      <c r="FYM893" s="40"/>
      <c r="FYN893" s="106"/>
      <c r="FYO893" s="40"/>
      <c r="FYP893" s="106"/>
      <c r="FYQ893" s="40"/>
      <c r="FYR893" s="106"/>
      <c r="FYS893" s="40"/>
      <c r="FYT893" s="106"/>
      <c r="FYU893" s="40"/>
      <c r="FYV893" s="106"/>
      <c r="FYW893" s="40"/>
      <c r="FYX893" s="106"/>
      <c r="FYY893" s="40"/>
      <c r="FYZ893" s="106"/>
      <c r="FZA893" s="40"/>
      <c r="FZB893" s="106"/>
      <c r="FZC893" s="40"/>
      <c r="FZD893" s="106"/>
      <c r="FZE893" s="40"/>
      <c r="FZF893" s="106"/>
      <c r="FZG893" s="40"/>
      <c r="FZH893" s="106"/>
      <c r="FZI893" s="40"/>
      <c r="FZJ893" s="106"/>
      <c r="FZK893" s="40"/>
      <c r="FZL893" s="106"/>
      <c r="FZM893" s="40"/>
      <c r="FZN893" s="106"/>
      <c r="FZO893" s="40"/>
      <c r="FZP893" s="106"/>
      <c r="FZQ893" s="40"/>
      <c r="FZR893" s="106"/>
      <c r="FZS893" s="40"/>
      <c r="FZT893" s="106"/>
      <c r="FZU893" s="40"/>
      <c r="FZV893" s="106"/>
      <c r="FZW893" s="40"/>
      <c r="FZX893" s="106"/>
      <c r="FZY893" s="40"/>
      <c r="FZZ893" s="106"/>
      <c r="GAA893" s="40"/>
      <c r="GAB893" s="106"/>
      <c r="GAC893" s="40"/>
      <c r="GAD893" s="106"/>
      <c r="GAE893" s="40"/>
      <c r="GAF893" s="106"/>
      <c r="GAG893" s="40"/>
      <c r="GAH893" s="106"/>
      <c r="GAI893" s="40"/>
      <c r="GAJ893" s="106"/>
      <c r="GAK893" s="40"/>
      <c r="GAL893" s="106"/>
      <c r="GAM893" s="40"/>
      <c r="GAN893" s="106"/>
      <c r="GAO893" s="40"/>
      <c r="GAP893" s="106"/>
      <c r="GAQ893" s="40"/>
      <c r="GAR893" s="106"/>
      <c r="GAS893" s="40"/>
      <c r="GAT893" s="106"/>
      <c r="GAU893" s="40"/>
      <c r="GAV893" s="106"/>
      <c r="GAW893" s="40"/>
      <c r="GAX893" s="106"/>
      <c r="GAY893" s="40"/>
      <c r="GAZ893" s="106"/>
      <c r="GBA893" s="40"/>
      <c r="GBB893" s="106"/>
      <c r="GBC893" s="40"/>
      <c r="GBD893" s="106"/>
      <c r="GBE893" s="40"/>
      <c r="GBF893" s="106"/>
      <c r="GBG893" s="40"/>
      <c r="GBH893" s="106"/>
      <c r="GBI893" s="40"/>
      <c r="GBJ893" s="106"/>
      <c r="GBK893" s="40"/>
      <c r="GBL893" s="106"/>
      <c r="GBM893" s="40"/>
      <c r="GBN893" s="106"/>
      <c r="GBO893" s="40"/>
      <c r="GBP893" s="106"/>
      <c r="GBQ893" s="40"/>
      <c r="GBR893" s="106"/>
      <c r="GBS893" s="40"/>
      <c r="GBT893" s="106"/>
      <c r="GBU893" s="40"/>
      <c r="GBV893" s="106"/>
      <c r="GBW893" s="40"/>
      <c r="GBX893" s="106"/>
      <c r="GBY893" s="40"/>
      <c r="GBZ893" s="106"/>
      <c r="GCA893" s="40"/>
      <c r="GCB893" s="106"/>
      <c r="GCC893" s="40"/>
      <c r="GCD893" s="106"/>
      <c r="GCE893" s="40"/>
      <c r="GCF893" s="106"/>
      <c r="GCG893" s="40"/>
      <c r="GCH893" s="106"/>
      <c r="GCI893" s="40"/>
      <c r="GCJ893" s="106"/>
      <c r="GCK893" s="40"/>
      <c r="GCL893" s="106"/>
      <c r="GCM893" s="40"/>
      <c r="GCN893" s="106"/>
      <c r="GCO893" s="40"/>
      <c r="GCP893" s="106"/>
      <c r="GCQ893" s="40"/>
      <c r="GCR893" s="106"/>
      <c r="GCS893" s="40"/>
      <c r="GCT893" s="106"/>
      <c r="GCU893" s="40"/>
      <c r="GCV893" s="106"/>
      <c r="GCW893" s="40"/>
      <c r="GCX893" s="106"/>
      <c r="GCY893" s="40"/>
      <c r="GCZ893" s="106"/>
      <c r="GDA893" s="40"/>
      <c r="GDB893" s="106"/>
      <c r="GDC893" s="40"/>
      <c r="GDD893" s="106"/>
      <c r="GDE893" s="40"/>
      <c r="GDF893" s="106"/>
      <c r="GDG893" s="40"/>
      <c r="GDH893" s="106"/>
      <c r="GDI893" s="40"/>
      <c r="GDJ893" s="106"/>
      <c r="GDK893" s="40"/>
      <c r="GDL893" s="106"/>
      <c r="GDM893" s="40"/>
      <c r="GDN893" s="106"/>
      <c r="GDO893" s="40"/>
      <c r="GDP893" s="106"/>
      <c r="GDQ893" s="40"/>
      <c r="GDR893" s="106"/>
      <c r="GDS893" s="40"/>
      <c r="GDT893" s="106"/>
      <c r="GDU893" s="40"/>
      <c r="GDV893" s="106"/>
      <c r="GDW893" s="40"/>
      <c r="GDX893" s="106"/>
      <c r="GDY893" s="40"/>
      <c r="GDZ893" s="106"/>
      <c r="GEA893" s="40"/>
      <c r="GEB893" s="106"/>
      <c r="GEC893" s="40"/>
      <c r="GED893" s="106"/>
      <c r="GEE893" s="40"/>
      <c r="GEF893" s="106"/>
      <c r="GEG893" s="40"/>
      <c r="GEH893" s="106"/>
      <c r="GEI893" s="40"/>
      <c r="GEJ893" s="106"/>
      <c r="GEK893" s="40"/>
      <c r="GEL893" s="106"/>
      <c r="GEM893" s="40"/>
      <c r="GEN893" s="106"/>
      <c r="GEO893" s="40"/>
      <c r="GEP893" s="106"/>
      <c r="GEQ893" s="40"/>
      <c r="GER893" s="106"/>
      <c r="GES893" s="40"/>
      <c r="GET893" s="106"/>
      <c r="GEU893" s="40"/>
      <c r="GEV893" s="106"/>
      <c r="GEW893" s="40"/>
      <c r="GEX893" s="106"/>
      <c r="GEY893" s="40"/>
      <c r="GEZ893" s="106"/>
      <c r="GFA893" s="40"/>
      <c r="GFB893" s="106"/>
      <c r="GFC893" s="40"/>
      <c r="GFD893" s="106"/>
      <c r="GFE893" s="40"/>
      <c r="GFF893" s="106"/>
      <c r="GFG893" s="40"/>
      <c r="GFH893" s="106"/>
      <c r="GFI893" s="40"/>
      <c r="GFJ893" s="106"/>
      <c r="GFK893" s="40"/>
      <c r="GFL893" s="106"/>
      <c r="GFM893" s="40"/>
      <c r="GFN893" s="106"/>
      <c r="GFO893" s="40"/>
      <c r="GFP893" s="106"/>
      <c r="GFQ893" s="40"/>
      <c r="GFR893" s="106"/>
      <c r="GFS893" s="40"/>
      <c r="GFT893" s="106"/>
      <c r="GFU893" s="40"/>
      <c r="GFV893" s="106"/>
      <c r="GFW893" s="40"/>
      <c r="GFX893" s="106"/>
      <c r="GFY893" s="40"/>
      <c r="GFZ893" s="106"/>
      <c r="GGA893" s="40"/>
      <c r="GGB893" s="106"/>
      <c r="GGC893" s="40"/>
      <c r="GGD893" s="106"/>
      <c r="GGE893" s="40"/>
      <c r="GGF893" s="106"/>
      <c r="GGG893" s="40"/>
      <c r="GGH893" s="106"/>
      <c r="GGI893" s="40"/>
      <c r="GGJ893" s="106"/>
      <c r="GGK893" s="40"/>
      <c r="GGL893" s="106"/>
      <c r="GGM893" s="40"/>
      <c r="GGN893" s="106"/>
      <c r="GGO893" s="40"/>
      <c r="GGP893" s="106"/>
      <c r="GGQ893" s="40"/>
      <c r="GGR893" s="106"/>
      <c r="GGS893" s="40"/>
      <c r="GGT893" s="106"/>
      <c r="GGU893" s="40"/>
      <c r="GGV893" s="106"/>
      <c r="GGW893" s="40"/>
      <c r="GGX893" s="106"/>
      <c r="GGY893" s="40"/>
      <c r="GGZ893" s="106"/>
      <c r="GHA893" s="40"/>
      <c r="GHB893" s="106"/>
      <c r="GHC893" s="40"/>
      <c r="GHD893" s="106"/>
      <c r="GHE893" s="40"/>
      <c r="GHF893" s="106"/>
      <c r="GHG893" s="40"/>
      <c r="GHH893" s="106"/>
      <c r="GHI893" s="40"/>
      <c r="GHJ893" s="106"/>
      <c r="GHK893" s="40"/>
      <c r="GHL893" s="106"/>
      <c r="GHM893" s="40"/>
      <c r="GHN893" s="106"/>
      <c r="GHO893" s="40"/>
      <c r="GHP893" s="106"/>
      <c r="GHQ893" s="40"/>
      <c r="GHR893" s="106"/>
      <c r="GHS893" s="40"/>
      <c r="GHT893" s="106"/>
      <c r="GHU893" s="40"/>
      <c r="GHV893" s="106"/>
      <c r="GHW893" s="40"/>
      <c r="GHX893" s="106"/>
      <c r="GHY893" s="40"/>
      <c r="GHZ893" s="106"/>
      <c r="GIA893" s="40"/>
      <c r="GIB893" s="106"/>
      <c r="GIC893" s="40"/>
      <c r="GID893" s="106"/>
      <c r="GIE893" s="40"/>
      <c r="GIF893" s="106"/>
      <c r="GIG893" s="40"/>
      <c r="GIH893" s="106"/>
      <c r="GII893" s="40"/>
      <c r="GIJ893" s="106"/>
      <c r="GIK893" s="40"/>
      <c r="GIL893" s="106"/>
      <c r="GIM893" s="40"/>
      <c r="GIN893" s="106"/>
      <c r="GIO893" s="40"/>
      <c r="GIP893" s="106"/>
      <c r="GIQ893" s="40"/>
      <c r="GIR893" s="106"/>
      <c r="GIS893" s="40"/>
      <c r="GIT893" s="106"/>
      <c r="GIU893" s="40"/>
      <c r="GIV893" s="106"/>
      <c r="GIW893" s="40"/>
      <c r="GIX893" s="106"/>
      <c r="GIY893" s="40"/>
      <c r="GIZ893" s="106"/>
      <c r="GJA893" s="40"/>
      <c r="GJB893" s="106"/>
      <c r="GJC893" s="40"/>
      <c r="GJD893" s="106"/>
      <c r="GJE893" s="40"/>
      <c r="GJF893" s="106"/>
      <c r="GJG893" s="40"/>
      <c r="GJH893" s="106"/>
      <c r="GJI893" s="40"/>
      <c r="GJJ893" s="106"/>
      <c r="GJK893" s="40"/>
      <c r="GJL893" s="106"/>
      <c r="GJM893" s="40"/>
      <c r="GJN893" s="106"/>
      <c r="GJO893" s="40"/>
      <c r="GJP893" s="106"/>
      <c r="GJQ893" s="40"/>
      <c r="GJR893" s="106"/>
      <c r="GJS893" s="40"/>
      <c r="GJT893" s="106"/>
      <c r="GJU893" s="40"/>
      <c r="GJV893" s="106"/>
      <c r="GJW893" s="40"/>
      <c r="GJX893" s="106"/>
      <c r="GJY893" s="40"/>
      <c r="GJZ893" s="106"/>
      <c r="GKA893" s="40"/>
      <c r="GKB893" s="106"/>
      <c r="GKC893" s="40"/>
      <c r="GKD893" s="106"/>
      <c r="GKE893" s="40"/>
      <c r="GKF893" s="106"/>
      <c r="GKG893" s="40"/>
      <c r="GKH893" s="106"/>
      <c r="GKI893" s="40"/>
      <c r="GKJ893" s="106"/>
      <c r="GKK893" s="40"/>
      <c r="GKL893" s="106"/>
      <c r="GKM893" s="40"/>
      <c r="GKN893" s="106"/>
      <c r="GKO893" s="40"/>
      <c r="GKP893" s="106"/>
      <c r="GKQ893" s="40"/>
      <c r="GKR893" s="106"/>
      <c r="GKS893" s="40"/>
      <c r="GKT893" s="106"/>
      <c r="GKU893" s="40"/>
      <c r="GKV893" s="106"/>
      <c r="GKW893" s="40"/>
      <c r="GKX893" s="106"/>
      <c r="GKY893" s="40"/>
      <c r="GKZ893" s="106"/>
      <c r="GLA893" s="40"/>
      <c r="GLB893" s="106"/>
      <c r="GLC893" s="40"/>
      <c r="GLD893" s="106"/>
      <c r="GLE893" s="40"/>
      <c r="GLF893" s="106"/>
      <c r="GLG893" s="40"/>
      <c r="GLH893" s="106"/>
      <c r="GLI893" s="40"/>
      <c r="GLJ893" s="106"/>
      <c r="GLK893" s="40"/>
      <c r="GLL893" s="106"/>
      <c r="GLM893" s="40"/>
      <c r="GLN893" s="106"/>
      <c r="GLO893" s="40"/>
      <c r="GLP893" s="106"/>
      <c r="GLQ893" s="40"/>
      <c r="GLR893" s="106"/>
      <c r="GLS893" s="40"/>
      <c r="GLT893" s="106"/>
      <c r="GLU893" s="40"/>
      <c r="GLV893" s="106"/>
      <c r="GLW893" s="40"/>
      <c r="GLX893" s="106"/>
      <c r="GLY893" s="40"/>
      <c r="GLZ893" s="106"/>
      <c r="GMA893" s="40"/>
      <c r="GMB893" s="106"/>
      <c r="GMC893" s="40"/>
      <c r="GMD893" s="106"/>
      <c r="GME893" s="40"/>
      <c r="GMF893" s="106"/>
      <c r="GMG893" s="40"/>
      <c r="GMH893" s="106"/>
      <c r="GMI893" s="40"/>
      <c r="GMJ893" s="106"/>
      <c r="GMK893" s="40"/>
      <c r="GML893" s="106"/>
      <c r="GMM893" s="40"/>
      <c r="GMN893" s="106"/>
      <c r="GMO893" s="40"/>
      <c r="GMP893" s="106"/>
      <c r="GMQ893" s="40"/>
      <c r="GMR893" s="106"/>
      <c r="GMS893" s="40"/>
      <c r="GMT893" s="106"/>
      <c r="GMU893" s="40"/>
      <c r="GMV893" s="106"/>
      <c r="GMW893" s="40"/>
      <c r="GMX893" s="106"/>
      <c r="GMY893" s="40"/>
      <c r="GMZ893" s="106"/>
      <c r="GNA893" s="40"/>
      <c r="GNB893" s="106"/>
      <c r="GNC893" s="40"/>
      <c r="GND893" s="106"/>
      <c r="GNE893" s="40"/>
      <c r="GNF893" s="106"/>
      <c r="GNG893" s="40"/>
      <c r="GNH893" s="106"/>
      <c r="GNI893" s="40"/>
      <c r="GNJ893" s="106"/>
      <c r="GNK893" s="40"/>
      <c r="GNL893" s="106"/>
      <c r="GNM893" s="40"/>
      <c r="GNN893" s="106"/>
      <c r="GNO893" s="40"/>
      <c r="GNP893" s="106"/>
      <c r="GNQ893" s="40"/>
      <c r="GNR893" s="106"/>
      <c r="GNS893" s="40"/>
      <c r="GNT893" s="106"/>
      <c r="GNU893" s="40"/>
      <c r="GNV893" s="106"/>
      <c r="GNW893" s="40"/>
      <c r="GNX893" s="106"/>
      <c r="GNY893" s="40"/>
      <c r="GNZ893" s="106"/>
      <c r="GOA893" s="40"/>
      <c r="GOB893" s="106"/>
      <c r="GOC893" s="40"/>
      <c r="GOD893" s="106"/>
      <c r="GOE893" s="40"/>
      <c r="GOF893" s="106"/>
      <c r="GOG893" s="40"/>
      <c r="GOH893" s="106"/>
      <c r="GOI893" s="40"/>
      <c r="GOJ893" s="106"/>
      <c r="GOK893" s="40"/>
      <c r="GOL893" s="106"/>
      <c r="GOM893" s="40"/>
      <c r="GON893" s="106"/>
      <c r="GOO893" s="40"/>
      <c r="GOP893" s="106"/>
      <c r="GOQ893" s="40"/>
      <c r="GOR893" s="106"/>
      <c r="GOS893" s="40"/>
      <c r="GOT893" s="106"/>
      <c r="GOU893" s="40"/>
      <c r="GOV893" s="106"/>
      <c r="GOW893" s="40"/>
      <c r="GOX893" s="106"/>
      <c r="GOY893" s="40"/>
      <c r="GOZ893" s="106"/>
      <c r="GPA893" s="40"/>
      <c r="GPB893" s="106"/>
      <c r="GPC893" s="40"/>
      <c r="GPD893" s="106"/>
      <c r="GPE893" s="40"/>
      <c r="GPF893" s="106"/>
      <c r="GPG893" s="40"/>
      <c r="GPH893" s="106"/>
      <c r="GPI893" s="40"/>
      <c r="GPJ893" s="106"/>
      <c r="GPK893" s="40"/>
      <c r="GPL893" s="106"/>
      <c r="GPM893" s="40"/>
      <c r="GPN893" s="106"/>
      <c r="GPO893" s="40"/>
      <c r="GPP893" s="106"/>
      <c r="GPQ893" s="40"/>
      <c r="GPR893" s="106"/>
      <c r="GPS893" s="40"/>
      <c r="GPT893" s="106"/>
      <c r="GPU893" s="40"/>
      <c r="GPV893" s="106"/>
      <c r="GPW893" s="40"/>
      <c r="GPX893" s="106"/>
      <c r="GPY893" s="40"/>
      <c r="GPZ893" s="106"/>
      <c r="GQA893" s="40"/>
      <c r="GQB893" s="106"/>
      <c r="GQC893" s="40"/>
      <c r="GQD893" s="106"/>
      <c r="GQE893" s="40"/>
      <c r="GQF893" s="106"/>
      <c r="GQG893" s="40"/>
      <c r="GQH893" s="106"/>
      <c r="GQI893" s="40"/>
      <c r="GQJ893" s="106"/>
      <c r="GQK893" s="40"/>
      <c r="GQL893" s="106"/>
      <c r="GQM893" s="40"/>
      <c r="GQN893" s="106"/>
      <c r="GQO893" s="40"/>
      <c r="GQP893" s="106"/>
      <c r="GQQ893" s="40"/>
      <c r="GQR893" s="106"/>
      <c r="GQS893" s="40"/>
      <c r="GQT893" s="106"/>
      <c r="GQU893" s="40"/>
      <c r="GQV893" s="106"/>
      <c r="GQW893" s="40"/>
      <c r="GQX893" s="106"/>
      <c r="GQY893" s="40"/>
      <c r="GQZ893" s="106"/>
      <c r="GRA893" s="40"/>
      <c r="GRB893" s="106"/>
      <c r="GRC893" s="40"/>
      <c r="GRD893" s="106"/>
      <c r="GRE893" s="40"/>
      <c r="GRF893" s="106"/>
      <c r="GRG893" s="40"/>
      <c r="GRH893" s="106"/>
      <c r="GRI893" s="40"/>
      <c r="GRJ893" s="106"/>
      <c r="GRK893" s="40"/>
      <c r="GRL893" s="106"/>
      <c r="GRM893" s="40"/>
      <c r="GRN893" s="106"/>
      <c r="GRO893" s="40"/>
      <c r="GRP893" s="106"/>
      <c r="GRQ893" s="40"/>
      <c r="GRR893" s="106"/>
      <c r="GRS893" s="40"/>
      <c r="GRT893" s="106"/>
      <c r="GRU893" s="40"/>
      <c r="GRV893" s="106"/>
      <c r="GRW893" s="40"/>
      <c r="GRX893" s="106"/>
      <c r="GRY893" s="40"/>
      <c r="GRZ893" s="106"/>
      <c r="GSA893" s="40"/>
      <c r="GSB893" s="106"/>
      <c r="GSC893" s="40"/>
      <c r="GSD893" s="106"/>
      <c r="GSE893" s="40"/>
      <c r="GSF893" s="106"/>
      <c r="GSG893" s="40"/>
      <c r="GSH893" s="106"/>
      <c r="GSI893" s="40"/>
      <c r="GSJ893" s="106"/>
      <c r="GSK893" s="40"/>
      <c r="GSL893" s="106"/>
      <c r="GSM893" s="40"/>
      <c r="GSN893" s="106"/>
      <c r="GSO893" s="40"/>
      <c r="GSP893" s="106"/>
      <c r="GSQ893" s="40"/>
      <c r="GSR893" s="106"/>
      <c r="GSS893" s="40"/>
      <c r="GST893" s="106"/>
      <c r="GSU893" s="40"/>
      <c r="GSV893" s="106"/>
      <c r="GSW893" s="40"/>
      <c r="GSX893" s="106"/>
      <c r="GSY893" s="40"/>
      <c r="GSZ893" s="106"/>
      <c r="GTA893" s="40"/>
      <c r="GTB893" s="106"/>
      <c r="GTC893" s="40"/>
      <c r="GTD893" s="106"/>
      <c r="GTE893" s="40"/>
      <c r="GTF893" s="106"/>
      <c r="GTG893" s="40"/>
      <c r="GTH893" s="106"/>
      <c r="GTI893" s="40"/>
      <c r="GTJ893" s="106"/>
      <c r="GTK893" s="40"/>
      <c r="GTL893" s="106"/>
      <c r="GTM893" s="40"/>
      <c r="GTN893" s="106"/>
      <c r="GTO893" s="40"/>
      <c r="GTP893" s="106"/>
      <c r="GTQ893" s="40"/>
      <c r="GTR893" s="106"/>
      <c r="GTS893" s="40"/>
      <c r="GTT893" s="106"/>
      <c r="GTU893" s="40"/>
      <c r="GTV893" s="106"/>
      <c r="GTW893" s="40"/>
      <c r="GTX893" s="106"/>
      <c r="GTY893" s="40"/>
      <c r="GTZ893" s="106"/>
      <c r="GUA893" s="40"/>
      <c r="GUB893" s="106"/>
      <c r="GUC893" s="40"/>
      <c r="GUD893" s="106"/>
      <c r="GUE893" s="40"/>
      <c r="GUF893" s="106"/>
      <c r="GUG893" s="40"/>
      <c r="GUH893" s="106"/>
      <c r="GUI893" s="40"/>
      <c r="GUJ893" s="106"/>
      <c r="GUK893" s="40"/>
      <c r="GUL893" s="106"/>
      <c r="GUM893" s="40"/>
      <c r="GUN893" s="106"/>
      <c r="GUO893" s="40"/>
      <c r="GUP893" s="106"/>
      <c r="GUQ893" s="40"/>
      <c r="GUR893" s="106"/>
      <c r="GUS893" s="40"/>
      <c r="GUT893" s="106"/>
      <c r="GUU893" s="40"/>
      <c r="GUV893" s="106"/>
      <c r="GUW893" s="40"/>
      <c r="GUX893" s="106"/>
      <c r="GUY893" s="40"/>
      <c r="GUZ893" s="106"/>
      <c r="GVA893" s="40"/>
      <c r="GVB893" s="106"/>
      <c r="GVC893" s="40"/>
      <c r="GVD893" s="106"/>
      <c r="GVE893" s="40"/>
      <c r="GVF893" s="106"/>
      <c r="GVG893" s="40"/>
      <c r="GVH893" s="106"/>
      <c r="GVI893" s="40"/>
      <c r="GVJ893" s="106"/>
      <c r="GVK893" s="40"/>
      <c r="GVL893" s="106"/>
      <c r="GVM893" s="40"/>
      <c r="GVN893" s="106"/>
      <c r="GVO893" s="40"/>
      <c r="GVP893" s="106"/>
      <c r="GVQ893" s="40"/>
      <c r="GVR893" s="106"/>
      <c r="GVS893" s="40"/>
      <c r="GVT893" s="106"/>
      <c r="GVU893" s="40"/>
      <c r="GVV893" s="106"/>
      <c r="GVW893" s="40"/>
      <c r="GVX893" s="106"/>
      <c r="GVY893" s="40"/>
      <c r="GVZ893" s="106"/>
      <c r="GWA893" s="40"/>
      <c r="GWB893" s="106"/>
      <c r="GWC893" s="40"/>
      <c r="GWD893" s="106"/>
      <c r="GWE893" s="40"/>
      <c r="GWF893" s="106"/>
      <c r="GWG893" s="40"/>
      <c r="GWH893" s="106"/>
      <c r="GWI893" s="40"/>
      <c r="GWJ893" s="106"/>
      <c r="GWK893" s="40"/>
      <c r="GWL893" s="106"/>
      <c r="GWM893" s="40"/>
      <c r="GWN893" s="106"/>
      <c r="GWO893" s="40"/>
      <c r="GWP893" s="106"/>
      <c r="GWQ893" s="40"/>
      <c r="GWR893" s="106"/>
      <c r="GWS893" s="40"/>
      <c r="GWT893" s="106"/>
      <c r="GWU893" s="40"/>
      <c r="GWV893" s="106"/>
      <c r="GWW893" s="40"/>
      <c r="GWX893" s="106"/>
      <c r="GWY893" s="40"/>
      <c r="GWZ893" s="106"/>
      <c r="GXA893" s="40"/>
      <c r="GXB893" s="106"/>
      <c r="GXC893" s="40"/>
      <c r="GXD893" s="106"/>
      <c r="GXE893" s="40"/>
      <c r="GXF893" s="106"/>
      <c r="GXG893" s="40"/>
      <c r="GXH893" s="106"/>
      <c r="GXI893" s="40"/>
      <c r="GXJ893" s="106"/>
      <c r="GXK893" s="40"/>
      <c r="GXL893" s="106"/>
      <c r="GXM893" s="40"/>
      <c r="GXN893" s="106"/>
      <c r="GXO893" s="40"/>
      <c r="GXP893" s="106"/>
      <c r="GXQ893" s="40"/>
      <c r="GXR893" s="106"/>
      <c r="GXS893" s="40"/>
      <c r="GXT893" s="106"/>
      <c r="GXU893" s="40"/>
      <c r="GXV893" s="106"/>
      <c r="GXW893" s="40"/>
      <c r="GXX893" s="106"/>
      <c r="GXY893" s="40"/>
      <c r="GXZ893" s="106"/>
      <c r="GYA893" s="40"/>
      <c r="GYB893" s="106"/>
      <c r="GYC893" s="40"/>
      <c r="GYD893" s="106"/>
      <c r="GYE893" s="40"/>
      <c r="GYF893" s="106"/>
      <c r="GYG893" s="40"/>
      <c r="GYH893" s="106"/>
      <c r="GYI893" s="40"/>
      <c r="GYJ893" s="106"/>
      <c r="GYK893" s="40"/>
      <c r="GYL893" s="106"/>
      <c r="GYM893" s="40"/>
      <c r="GYN893" s="106"/>
      <c r="GYO893" s="40"/>
      <c r="GYP893" s="106"/>
      <c r="GYQ893" s="40"/>
      <c r="GYR893" s="106"/>
      <c r="GYS893" s="40"/>
      <c r="GYT893" s="106"/>
      <c r="GYU893" s="40"/>
      <c r="GYV893" s="106"/>
      <c r="GYW893" s="40"/>
      <c r="GYX893" s="106"/>
      <c r="GYY893" s="40"/>
      <c r="GYZ893" s="106"/>
      <c r="GZA893" s="40"/>
      <c r="GZB893" s="106"/>
      <c r="GZC893" s="40"/>
      <c r="GZD893" s="106"/>
      <c r="GZE893" s="40"/>
      <c r="GZF893" s="106"/>
      <c r="GZG893" s="40"/>
      <c r="GZH893" s="106"/>
      <c r="GZI893" s="40"/>
      <c r="GZJ893" s="106"/>
      <c r="GZK893" s="40"/>
      <c r="GZL893" s="106"/>
      <c r="GZM893" s="40"/>
      <c r="GZN893" s="106"/>
      <c r="GZO893" s="40"/>
      <c r="GZP893" s="106"/>
      <c r="GZQ893" s="40"/>
      <c r="GZR893" s="106"/>
      <c r="GZS893" s="40"/>
      <c r="GZT893" s="106"/>
      <c r="GZU893" s="40"/>
      <c r="GZV893" s="106"/>
      <c r="GZW893" s="40"/>
      <c r="GZX893" s="106"/>
      <c r="GZY893" s="40"/>
      <c r="GZZ893" s="106"/>
      <c r="HAA893" s="40"/>
      <c r="HAB893" s="106"/>
      <c r="HAC893" s="40"/>
      <c r="HAD893" s="106"/>
      <c r="HAE893" s="40"/>
      <c r="HAF893" s="106"/>
      <c r="HAG893" s="40"/>
      <c r="HAH893" s="106"/>
      <c r="HAI893" s="40"/>
      <c r="HAJ893" s="106"/>
      <c r="HAK893" s="40"/>
      <c r="HAL893" s="106"/>
      <c r="HAM893" s="40"/>
      <c r="HAN893" s="106"/>
      <c r="HAO893" s="40"/>
      <c r="HAP893" s="106"/>
      <c r="HAQ893" s="40"/>
      <c r="HAR893" s="106"/>
      <c r="HAS893" s="40"/>
      <c r="HAT893" s="106"/>
      <c r="HAU893" s="40"/>
      <c r="HAV893" s="106"/>
      <c r="HAW893" s="40"/>
      <c r="HAX893" s="106"/>
      <c r="HAY893" s="40"/>
      <c r="HAZ893" s="106"/>
      <c r="HBA893" s="40"/>
      <c r="HBB893" s="106"/>
      <c r="HBC893" s="40"/>
      <c r="HBD893" s="106"/>
      <c r="HBE893" s="40"/>
      <c r="HBF893" s="106"/>
      <c r="HBG893" s="40"/>
      <c r="HBH893" s="106"/>
      <c r="HBI893" s="40"/>
      <c r="HBJ893" s="106"/>
      <c r="HBK893" s="40"/>
      <c r="HBL893" s="106"/>
      <c r="HBM893" s="40"/>
      <c r="HBN893" s="106"/>
      <c r="HBO893" s="40"/>
      <c r="HBP893" s="106"/>
      <c r="HBQ893" s="40"/>
      <c r="HBR893" s="106"/>
      <c r="HBS893" s="40"/>
      <c r="HBT893" s="106"/>
      <c r="HBU893" s="40"/>
      <c r="HBV893" s="106"/>
      <c r="HBW893" s="40"/>
      <c r="HBX893" s="106"/>
      <c r="HBY893" s="40"/>
      <c r="HBZ893" s="106"/>
      <c r="HCA893" s="40"/>
      <c r="HCB893" s="106"/>
      <c r="HCC893" s="40"/>
      <c r="HCD893" s="106"/>
      <c r="HCE893" s="40"/>
      <c r="HCF893" s="106"/>
      <c r="HCG893" s="40"/>
      <c r="HCH893" s="106"/>
      <c r="HCI893" s="40"/>
      <c r="HCJ893" s="106"/>
      <c r="HCK893" s="40"/>
      <c r="HCL893" s="106"/>
      <c r="HCM893" s="40"/>
      <c r="HCN893" s="106"/>
      <c r="HCO893" s="40"/>
      <c r="HCP893" s="106"/>
      <c r="HCQ893" s="40"/>
      <c r="HCR893" s="106"/>
      <c r="HCS893" s="40"/>
      <c r="HCT893" s="106"/>
      <c r="HCU893" s="40"/>
      <c r="HCV893" s="106"/>
      <c r="HCW893" s="40"/>
      <c r="HCX893" s="106"/>
      <c r="HCY893" s="40"/>
      <c r="HCZ893" s="106"/>
      <c r="HDA893" s="40"/>
      <c r="HDB893" s="106"/>
      <c r="HDC893" s="40"/>
      <c r="HDD893" s="106"/>
      <c r="HDE893" s="40"/>
      <c r="HDF893" s="106"/>
      <c r="HDG893" s="40"/>
      <c r="HDH893" s="106"/>
      <c r="HDI893" s="40"/>
      <c r="HDJ893" s="106"/>
      <c r="HDK893" s="40"/>
      <c r="HDL893" s="106"/>
      <c r="HDM893" s="40"/>
      <c r="HDN893" s="106"/>
      <c r="HDO893" s="40"/>
      <c r="HDP893" s="106"/>
      <c r="HDQ893" s="40"/>
      <c r="HDR893" s="106"/>
      <c r="HDS893" s="40"/>
      <c r="HDT893" s="106"/>
      <c r="HDU893" s="40"/>
      <c r="HDV893" s="106"/>
      <c r="HDW893" s="40"/>
      <c r="HDX893" s="106"/>
      <c r="HDY893" s="40"/>
      <c r="HDZ893" s="106"/>
      <c r="HEA893" s="40"/>
      <c r="HEB893" s="106"/>
      <c r="HEC893" s="40"/>
      <c r="HED893" s="106"/>
      <c r="HEE893" s="40"/>
      <c r="HEF893" s="106"/>
      <c r="HEG893" s="40"/>
      <c r="HEH893" s="106"/>
      <c r="HEI893" s="40"/>
      <c r="HEJ893" s="106"/>
      <c r="HEK893" s="40"/>
      <c r="HEL893" s="106"/>
      <c r="HEM893" s="40"/>
      <c r="HEN893" s="106"/>
      <c r="HEO893" s="40"/>
      <c r="HEP893" s="106"/>
      <c r="HEQ893" s="40"/>
      <c r="HER893" s="106"/>
      <c r="HES893" s="40"/>
      <c r="HET893" s="106"/>
      <c r="HEU893" s="40"/>
      <c r="HEV893" s="106"/>
      <c r="HEW893" s="40"/>
      <c r="HEX893" s="106"/>
      <c r="HEY893" s="40"/>
      <c r="HEZ893" s="106"/>
      <c r="HFA893" s="40"/>
      <c r="HFB893" s="106"/>
      <c r="HFC893" s="40"/>
      <c r="HFD893" s="106"/>
      <c r="HFE893" s="40"/>
      <c r="HFF893" s="106"/>
      <c r="HFG893" s="40"/>
      <c r="HFH893" s="106"/>
      <c r="HFI893" s="40"/>
      <c r="HFJ893" s="106"/>
      <c r="HFK893" s="40"/>
      <c r="HFL893" s="106"/>
      <c r="HFM893" s="40"/>
      <c r="HFN893" s="106"/>
      <c r="HFO893" s="40"/>
      <c r="HFP893" s="106"/>
      <c r="HFQ893" s="40"/>
      <c r="HFR893" s="106"/>
      <c r="HFS893" s="40"/>
      <c r="HFT893" s="106"/>
      <c r="HFU893" s="40"/>
      <c r="HFV893" s="106"/>
      <c r="HFW893" s="40"/>
      <c r="HFX893" s="106"/>
      <c r="HFY893" s="40"/>
      <c r="HFZ893" s="106"/>
      <c r="HGA893" s="40"/>
      <c r="HGB893" s="106"/>
      <c r="HGC893" s="40"/>
      <c r="HGD893" s="106"/>
      <c r="HGE893" s="40"/>
      <c r="HGF893" s="106"/>
      <c r="HGG893" s="40"/>
      <c r="HGH893" s="106"/>
      <c r="HGI893" s="40"/>
      <c r="HGJ893" s="106"/>
      <c r="HGK893" s="40"/>
      <c r="HGL893" s="106"/>
      <c r="HGM893" s="40"/>
      <c r="HGN893" s="106"/>
      <c r="HGO893" s="40"/>
      <c r="HGP893" s="106"/>
      <c r="HGQ893" s="40"/>
      <c r="HGR893" s="106"/>
      <c r="HGS893" s="40"/>
      <c r="HGT893" s="106"/>
      <c r="HGU893" s="40"/>
      <c r="HGV893" s="106"/>
      <c r="HGW893" s="40"/>
      <c r="HGX893" s="106"/>
      <c r="HGY893" s="40"/>
      <c r="HGZ893" s="106"/>
      <c r="HHA893" s="40"/>
      <c r="HHB893" s="106"/>
      <c r="HHC893" s="40"/>
      <c r="HHD893" s="106"/>
      <c r="HHE893" s="40"/>
      <c r="HHF893" s="106"/>
      <c r="HHG893" s="40"/>
      <c r="HHH893" s="106"/>
      <c r="HHI893" s="40"/>
      <c r="HHJ893" s="106"/>
      <c r="HHK893" s="40"/>
      <c r="HHL893" s="106"/>
      <c r="HHM893" s="40"/>
      <c r="HHN893" s="106"/>
      <c r="HHO893" s="40"/>
      <c r="HHP893" s="106"/>
      <c r="HHQ893" s="40"/>
      <c r="HHR893" s="106"/>
      <c r="HHS893" s="40"/>
      <c r="HHT893" s="106"/>
      <c r="HHU893" s="40"/>
      <c r="HHV893" s="106"/>
      <c r="HHW893" s="40"/>
      <c r="HHX893" s="106"/>
      <c r="HHY893" s="40"/>
      <c r="HHZ893" s="106"/>
      <c r="HIA893" s="40"/>
      <c r="HIB893" s="106"/>
      <c r="HIC893" s="40"/>
      <c r="HID893" s="106"/>
      <c r="HIE893" s="40"/>
      <c r="HIF893" s="106"/>
      <c r="HIG893" s="40"/>
      <c r="HIH893" s="106"/>
      <c r="HII893" s="40"/>
      <c r="HIJ893" s="106"/>
      <c r="HIK893" s="40"/>
      <c r="HIL893" s="106"/>
      <c r="HIM893" s="40"/>
      <c r="HIN893" s="106"/>
      <c r="HIO893" s="40"/>
      <c r="HIP893" s="106"/>
      <c r="HIQ893" s="40"/>
      <c r="HIR893" s="106"/>
      <c r="HIS893" s="40"/>
      <c r="HIT893" s="106"/>
      <c r="HIU893" s="40"/>
      <c r="HIV893" s="106"/>
      <c r="HIW893" s="40"/>
      <c r="HIX893" s="106"/>
      <c r="HIY893" s="40"/>
      <c r="HIZ893" s="106"/>
      <c r="HJA893" s="40"/>
      <c r="HJB893" s="106"/>
      <c r="HJC893" s="40"/>
      <c r="HJD893" s="106"/>
      <c r="HJE893" s="40"/>
      <c r="HJF893" s="106"/>
      <c r="HJG893" s="40"/>
      <c r="HJH893" s="106"/>
      <c r="HJI893" s="40"/>
      <c r="HJJ893" s="106"/>
      <c r="HJK893" s="40"/>
      <c r="HJL893" s="106"/>
      <c r="HJM893" s="40"/>
      <c r="HJN893" s="106"/>
      <c r="HJO893" s="40"/>
      <c r="HJP893" s="106"/>
      <c r="HJQ893" s="40"/>
      <c r="HJR893" s="106"/>
      <c r="HJS893" s="40"/>
      <c r="HJT893" s="106"/>
      <c r="HJU893" s="40"/>
      <c r="HJV893" s="106"/>
      <c r="HJW893" s="40"/>
      <c r="HJX893" s="106"/>
      <c r="HJY893" s="40"/>
      <c r="HJZ893" s="106"/>
      <c r="HKA893" s="40"/>
      <c r="HKB893" s="106"/>
      <c r="HKC893" s="40"/>
      <c r="HKD893" s="106"/>
      <c r="HKE893" s="40"/>
      <c r="HKF893" s="106"/>
      <c r="HKG893" s="40"/>
      <c r="HKH893" s="106"/>
      <c r="HKI893" s="40"/>
      <c r="HKJ893" s="106"/>
      <c r="HKK893" s="40"/>
      <c r="HKL893" s="106"/>
      <c r="HKM893" s="40"/>
      <c r="HKN893" s="106"/>
      <c r="HKO893" s="40"/>
      <c r="HKP893" s="106"/>
      <c r="HKQ893" s="40"/>
      <c r="HKR893" s="106"/>
      <c r="HKS893" s="40"/>
      <c r="HKT893" s="106"/>
      <c r="HKU893" s="40"/>
      <c r="HKV893" s="106"/>
      <c r="HKW893" s="40"/>
      <c r="HKX893" s="106"/>
      <c r="HKY893" s="40"/>
      <c r="HKZ893" s="106"/>
      <c r="HLA893" s="40"/>
      <c r="HLB893" s="106"/>
      <c r="HLC893" s="40"/>
      <c r="HLD893" s="106"/>
      <c r="HLE893" s="40"/>
      <c r="HLF893" s="106"/>
      <c r="HLG893" s="40"/>
      <c r="HLH893" s="106"/>
      <c r="HLI893" s="40"/>
      <c r="HLJ893" s="106"/>
      <c r="HLK893" s="40"/>
      <c r="HLL893" s="106"/>
      <c r="HLM893" s="40"/>
      <c r="HLN893" s="106"/>
      <c r="HLO893" s="40"/>
      <c r="HLP893" s="106"/>
      <c r="HLQ893" s="40"/>
      <c r="HLR893" s="106"/>
      <c r="HLS893" s="40"/>
      <c r="HLT893" s="106"/>
      <c r="HLU893" s="40"/>
      <c r="HLV893" s="106"/>
      <c r="HLW893" s="40"/>
      <c r="HLX893" s="106"/>
      <c r="HLY893" s="40"/>
      <c r="HLZ893" s="106"/>
      <c r="HMA893" s="40"/>
      <c r="HMB893" s="106"/>
      <c r="HMC893" s="40"/>
      <c r="HMD893" s="106"/>
      <c r="HME893" s="40"/>
      <c r="HMF893" s="106"/>
      <c r="HMG893" s="40"/>
      <c r="HMH893" s="106"/>
      <c r="HMI893" s="40"/>
      <c r="HMJ893" s="106"/>
      <c r="HMK893" s="40"/>
      <c r="HML893" s="106"/>
      <c r="HMM893" s="40"/>
      <c r="HMN893" s="106"/>
      <c r="HMO893" s="40"/>
      <c r="HMP893" s="106"/>
      <c r="HMQ893" s="40"/>
      <c r="HMR893" s="106"/>
      <c r="HMS893" s="40"/>
      <c r="HMT893" s="106"/>
      <c r="HMU893" s="40"/>
      <c r="HMV893" s="106"/>
      <c r="HMW893" s="40"/>
      <c r="HMX893" s="106"/>
      <c r="HMY893" s="40"/>
      <c r="HMZ893" s="106"/>
      <c r="HNA893" s="40"/>
      <c r="HNB893" s="106"/>
      <c r="HNC893" s="40"/>
      <c r="HND893" s="106"/>
      <c r="HNE893" s="40"/>
      <c r="HNF893" s="106"/>
      <c r="HNG893" s="40"/>
      <c r="HNH893" s="106"/>
      <c r="HNI893" s="40"/>
      <c r="HNJ893" s="106"/>
      <c r="HNK893" s="40"/>
      <c r="HNL893" s="106"/>
      <c r="HNM893" s="40"/>
      <c r="HNN893" s="106"/>
      <c r="HNO893" s="40"/>
      <c r="HNP893" s="106"/>
      <c r="HNQ893" s="40"/>
      <c r="HNR893" s="106"/>
      <c r="HNS893" s="40"/>
      <c r="HNT893" s="106"/>
      <c r="HNU893" s="40"/>
      <c r="HNV893" s="106"/>
      <c r="HNW893" s="40"/>
      <c r="HNX893" s="106"/>
      <c r="HNY893" s="40"/>
      <c r="HNZ893" s="106"/>
      <c r="HOA893" s="40"/>
      <c r="HOB893" s="106"/>
      <c r="HOC893" s="40"/>
      <c r="HOD893" s="106"/>
      <c r="HOE893" s="40"/>
      <c r="HOF893" s="106"/>
      <c r="HOG893" s="40"/>
      <c r="HOH893" s="106"/>
      <c r="HOI893" s="40"/>
      <c r="HOJ893" s="106"/>
      <c r="HOK893" s="40"/>
      <c r="HOL893" s="106"/>
      <c r="HOM893" s="40"/>
      <c r="HON893" s="106"/>
      <c r="HOO893" s="40"/>
      <c r="HOP893" s="106"/>
      <c r="HOQ893" s="40"/>
      <c r="HOR893" s="106"/>
      <c r="HOS893" s="40"/>
      <c r="HOT893" s="106"/>
      <c r="HOU893" s="40"/>
      <c r="HOV893" s="106"/>
      <c r="HOW893" s="40"/>
      <c r="HOX893" s="106"/>
      <c r="HOY893" s="40"/>
      <c r="HOZ893" s="106"/>
      <c r="HPA893" s="40"/>
      <c r="HPB893" s="106"/>
      <c r="HPC893" s="40"/>
      <c r="HPD893" s="106"/>
      <c r="HPE893" s="40"/>
      <c r="HPF893" s="106"/>
      <c r="HPG893" s="40"/>
      <c r="HPH893" s="106"/>
      <c r="HPI893" s="40"/>
      <c r="HPJ893" s="106"/>
      <c r="HPK893" s="40"/>
      <c r="HPL893" s="106"/>
      <c r="HPM893" s="40"/>
      <c r="HPN893" s="106"/>
      <c r="HPO893" s="40"/>
      <c r="HPP893" s="106"/>
      <c r="HPQ893" s="40"/>
      <c r="HPR893" s="106"/>
      <c r="HPS893" s="40"/>
      <c r="HPT893" s="106"/>
      <c r="HPU893" s="40"/>
      <c r="HPV893" s="106"/>
      <c r="HPW893" s="40"/>
      <c r="HPX893" s="106"/>
      <c r="HPY893" s="40"/>
      <c r="HPZ893" s="106"/>
      <c r="HQA893" s="40"/>
      <c r="HQB893" s="106"/>
      <c r="HQC893" s="40"/>
      <c r="HQD893" s="106"/>
      <c r="HQE893" s="40"/>
      <c r="HQF893" s="106"/>
      <c r="HQG893" s="40"/>
      <c r="HQH893" s="106"/>
      <c r="HQI893" s="40"/>
      <c r="HQJ893" s="106"/>
      <c r="HQK893" s="40"/>
      <c r="HQL893" s="106"/>
      <c r="HQM893" s="40"/>
      <c r="HQN893" s="106"/>
      <c r="HQO893" s="40"/>
      <c r="HQP893" s="106"/>
      <c r="HQQ893" s="40"/>
      <c r="HQR893" s="106"/>
      <c r="HQS893" s="40"/>
      <c r="HQT893" s="106"/>
      <c r="HQU893" s="40"/>
      <c r="HQV893" s="106"/>
      <c r="HQW893" s="40"/>
      <c r="HQX893" s="106"/>
      <c r="HQY893" s="40"/>
      <c r="HQZ893" s="106"/>
      <c r="HRA893" s="40"/>
      <c r="HRB893" s="106"/>
      <c r="HRC893" s="40"/>
      <c r="HRD893" s="106"/>
      <c r="HRE893" s="40"/>
      <c r="HRF893" s="106"/>
      <c r="HRG893" s="40"/>
      <c r="HRH893" s="106"/>
      <c r="HRI893" s="40"/>
      <c r="HRJ893" s="106"/>
      <c r="HRK893" s="40"/>
      <c r="HRL893" s="106"/>
      <c r="HRM893" s="40"/>
      <c r="HRN893" s="106"/>
      <c r="HRO893" s="40"/>
      <c r="HRP893" s="106"/>
      <c r="HRQ893" s="40"/>
      <c r="HRR893" s="106"/>
      <c r="HRS893" s="40"/>
      <c r="HRT893" s="106"/>
      <c r="HRU893" s="40"/>
      <c r="HRV893" s="106"/>
      <c r="HRW893" s="40"/>
      <c r="HRX893" s="106"/>
      <c r="HRY893" s="40"/>
      <c r="HRZ893" s="106"/>
      <c r="HSA893" s="40"/>
      <c r="HSB893" s="106"/>
      <c r="HSC893" s="40"/>
      <c r="HSD893" s="106"/>
      <c r="HSE893" s="40"/>
      <c r="HSF893" s="106"/>
      <c r="HSG893" s="40"/>
      <c r="HSH893" s="106"/>
      <c r="HSI893" s="40"/>
      <c r="HSJ893" s="106"/>
      <c r="HSK893" s="40"/>
      <c r="HSL893" s="106"/>
      <c r="HSM893" s="40"/>
      <c r="HSN893" s="106"/>
      <c r="HSO893" s="40"/>
      <c r="HSP893" s="106"/>
      <c r="HSQ893" s="40"/>
      <c r="HSR893" s="106"/>
      <c r="HSS893" s="40"/>
      <c r="HST893" s="106"/>
      <c r="HSU893" s="40"/>
      <c r="HSV893" s="106"/>
      <c r="HSW893" s="40"/>
      <c r="HSX893" s="106"/>
      <c r="HSY893" s="40"/>
      <c r="HSZ893" s="106"/>
      <c r="HTA893" s="40"/>
      <c r="HTB893" s="106"/>
      <c r="HTC893" s="40"/>
      <c r="HTD893" s="106"/>
      <c r="HTE893" s="40"/>
      <c r="HTF893" s="106"/>
      <c r="HTG893" s="40"/>
      <c r="HTH893" s="106"/>
      <c r="HTI893" s="40"/>
      <c r="HTJ893" s="106"/>
      <c r="HTK893" s="40"/>
      <c r="HTL893" s="106"/>
      <c r="HTM893" s="40"/>
      <c r="HTN893" s="106"/>
      <c r="HTO893" s="40"/>
      <c r="HTP893" s="106"/>
      <c r="HTQ893" s="40"/>
      <c r="HTR893" s="106"/>
      <c r="HTS893" s="40"/>
      <c r="HTT893" s="106"/>
      <c r="HTU893" s="40"/>
      <c r="HTV893" s="106"/>
      <c r="HTW893" s="40"/>
      <c r="HTX893" s="106"/>
      <c r="HTY893" s="40"/>
      <c r="HTZ893" s="106"/>
      <c r="HUA893" s="40"/>
      <c r="HUB893" s="106"/>
      <c r="HUC893" s="40"/>
      <c r="HUD893" s="106"/>
      <c r="HUE893" s="40"/>
      <c r="HUF893" s="106"/>
      <c r="HUG893" s="40"/>
      <c r="HUH893" s="106"/>
      <c r="HUI893" s="40"/>
      <c r="HUJ893" s="106"/>
      <c r="HUK893" s="40"/>
      <c r="HUL893" s="106"/>
      <c r="HUM893" s="40"/>
      <c r="HUN893" s="106"/>
      <c r="HUO893" s="40"/>
      <c r="HUP893" s="106"/>
      <c r="HUQ893" s="40"/>
      <c r="HUR893" s="106"/>
      <c r="HUS893" s="40"/>
      <c r="HUT893" s="106"/>
      <c r="HUU893" s="40"/>
      <c r="HUV893" s="106"/>
      <c r="HUW893" s="40"/>
      <c r="HUX893" s="106"/>
      <c r="HUY893" s="40"/>
      <c r="HUZ893" s="106"/>
      <c r="HVA893" s="40"/>
      <c r="HVB893" s="106"/>
      <c r="HVC893" s="40"/>
      <c r="HVD893" s="106"/>
      <c r="HVE893" s="40"/>
      <c r="HVF893" s="106"/>
      <c r="HVG893" s="40"/>
      <c r="HVH893" s="106"/>
      <c r="HVI893" s="40"/>
      <c r="HVJ893" s="106"/>
      <c r="HVK893" s="40"/>
      <c r="HVL893" s="106"/>
      <c r="HVM893" s="40"/>
      <c r="HVN893" s="106"/>
      <c r="HVO893" s="40"/>
      <c r="HVP893" s="106"/>
      <c r="HVQ893" s="40"/>
      <c r="HVR893" s="106"/>
      <c r="HVS893" s="40"/>
      <c r="HVT893" s="106"/>
      <c r="HVU893" s="40"/>
      <c r="HVV893" s="106"/>
      <c r="HVW893" s="40"/>
      <c r="HVX893" s="106"/>
      <c r="HVY893" s="40"/>
      <c r="HVZ893" s="106"/>
      <c r="HWA893" s="40"/>
      <c r="HWB893" s="106"/>
      <c r="HWC893" s="40"/>
      <c r="HWD893" s="106"/>
      <c r="HWE893" s="40"/>
      <c r="HWF893" s="106"/>
      <c r="HWG893" s="40"/>
      <c r="HWH893" s="106"/>
      <c r="HWI893" s="40"/>
      <c r="HWJ893" s="106"/>
      <c r="HWK893" s="40"/>
      <c r="HWL893" s="106"/>
      <c r="HWM893" s="40"/>
      <c r="HWN893" s="106"/>
      <c r="HWO893" s="40"/>
      <c r="HWP893" s="106"/>
      <c r="HWQ893" s="40"/>
      <c r="HWR893" s="106"/>
      <c r="HWS893" s="40"/>
      <c r="HWT893" s="106"/>
      <c r="HWU893" s="40"/>
      <c r="HWV893" s="106"/>
      <c r="HWW893" s="40"/>
      <c r="HWX893" s="106"/>
      <c r="HWY893" s="40"/>
      <c r="HWZ893" s="106"/>
      <c r="HXA893" s="40"/>
      <c r="HXB893" s="106"/>
      <c r="HXC893" s="40"/>
      <c r="HXD893" s="106"/>
      <c r="HXE893" s="40"/>
      <c r="HXF893" s="106"/>
      <c r="HXG893" s="40"/>
      <c r="HXH893" s="106"/>
      <c r="HXI893" s="40"/>
      <c r="HXJ893" s="106"/>
      <c r="HXK893" s="40"/>
      <c r="HXL893" s="106"/>
      <c r="HXM893" s="40"/>
      <c r="HXN893" s="106"/>
      <c r="HXO893" s="40"/>
      <c r="HXP893" s="106"/>
      <c r="HXQ893" s="40"/>
      <c r="HXR893" s="106"/>
      <c r="HXS893" s="40"/>
      <c r="HXT893" s="106"/>
      <c r="HXU893" s="40"/>
      <c r="HXV893" s="106"/>
      <c r="HXW893" s="40"/>
      <c r="HXX893" s="106"/>
      <c r="HXY893" s="40"/>
      <c r="HXZ893" s="106"/>
      <c r="HYA893" s="40"/>
      <c r="HYB893" s="106"/>
      <c r="HYC893" s="40"/>
      <c r="HYD893" s="106"/>
      <c r="HYE893" s="40"/>
      <c r="HYF893" s="106"/>
      <c r="HYG893" s="40"/>
      <c r="HYH893" s="106"/>
      <c r="HYI893" s="40"/>
      <c r="HYJ893" s="106"/>
      <c r="HYK893" s="40"/>
      <c r="HYL893" s="106"/>
      <c r="HYM893" s="40"/>
      <c r="HYN893" s="106"/>
      <c r="HYO893" s="40"/>
      <c r="HYP893" s="106"/>
      <c r="HYQ893" s="40"/>
      <c r="HYR893" s="106"/>
      <c r="HYS893" s="40"/>
      <c r="HYT893" s="106"/>
      <c r="HYU893" s="40"/>
      <c r="HYV893" s="106"/>
      <c r="HYW893" s="40"/>
      <c r="HYX893" s="106"/>
      <c r="HYY893" s="40"/>
      <c r="HYZ893" s="106"/>
      <c r="HZA893" s="40"/>
      <c r="HZB893" s="106"/>
      <c r="HZC893" s="40"/>
      <c r="HZD893" s="106"/>
      <c r="HZE893" s="40"/>
      <c r="HZF893" s="106"/>
      <c r="HZG893" s="40"/>
      <c r="HZH893" s="106"/>
      <c r="HZI893" s="40"/>
      <c r="HZJ893" s="106"/>
      <c r="HZK893" s="40"/>
      <c r="HZL893" s="106"/>
      <c r="HZM893" s="40"/>
      <c r="HZN893" s="106"/>
      <c r="HZO893" s="40"/>
      <c r="HZP893" s="106"/>
      <c r="HZQ893" s="40"/>
      <c r="HZR893" s="106"/>
      <c r="HZS893" s="40"/>
      <c r="HZT893" s="106"/>
      <c r="HZU893" s="40"/>
      <c r="HZV893" s="106"/>
      <c r="HZW893" s="40"/>
      <c r="HZX893" s="106"/>
      <c r="HZY893" s="40"/>
      <c r="HZZ893" s="106"/>
      <c r="IAA893" s="40"/>
      <c r="IAB893" s="106"/>
      <c r="IAC893" s="40"/>
      <c r="IAD893" s="106"/>
      <c r="IAE893" s="40"/>
      <c r="IAF893" s="106"/>
      <c r="IAG893" s="40"/>
      <c r="IAH893" s="106"/>
      <c r="IAI893" s="40"/>
      <c r="IAJ893" s="106"/>
      <c r="IAK893" s="40"/>
      <c r="IAL893" s="106"/>
      <c r="IAM893" s="40"/>
      <c r="IAN893" s="106"/>
      <c r="IAO893" s="40"/>
      <c r="IAP893" s="106"/>
      <c r="IAQ893" s="40"/>
      <c r="IAR893" s="106"/>
      <c r="IAS893" s="40"/>
      <c r="IAT893" s="106"/>
      <c r="IAU893" s="40"/>
      <c r="IAV893" s="106"/>
      <c r="IAW893" s="40"/>
      <c r="IAX893" s="106"/>
      <c r="IAY893" s="40"/>
      <c r="IAZ893" s="106"/>
      <c r="IBA893" s="40"/>
      <c r="IBB893" s="106"/>
      <c r="IBC893" s="40"/>
      <c r="IBD893" s="106"/>
      <c r="IBE893" s="40"/>
      <c r="IBF893" s="106"/>
      <c r="IBG893" s="40"/>
      <c r="IBH893" s="106"/>
      <c r="IBI893" s="40"/>
      <c r="IBJ893" s="106"/>
      <c r="IBK893" s="40"/>
      <c r="IBL893" s="106"/>
      <c r="IBM893" s="40"/>
      <c r="IBN893" s="106"/>
      <c r="IBO893" s="40"/>
      <c r="IBP893" s="106"/>
      <c r="IBQ893" s="40"/>
      <c r="IBR893" s="106"/>
      <c r="IBS893" s="40"/>
      <c r="IBT893" s="106"/>
      <c r="IBU893" s="40"/>
      <c r="IBV893" s="106"/>
      <c r="IBW893" s="40"/>
      <c r="IBX893" s="106"/>
      <c r="IBY893" s="40"/>
      <c r="IBZ893" s="106"/>
      <c r="ICA893" s="40"/>
      <c r="ICB893" s="106"/>
      <c r="ICC893" s="40"/>
      <c r="ICD893" s="106"/>
      <c r="ICE893" s="40"/>
      <c r="ICF893" s="106"/>
      <c r="ICG893" s="40"/>
      <c r="ICH893" s="106"/>
      <c r="ICI893" s="40"/>
      <c r="ICJ893" s="106"/>
      <c r="ICK893" s="40"/>
      <c r="ICL893" s="106"/>
      <c r="ICM893" s="40"/>
      <c r="ICN893" s="106"/>
      <c r="ICO893" s="40"/>
      <c r="ICP893" s="106"/>
      <c r="ICQ893" s="40"/>
      <c r="ICR893" s="106"/>
      <c r="ICS893" s="40"/>
      <c r="ICT893" s="106"/>
      <c r="ICU893" s="40"/>
      <c r="ICV893" s="106"/>
      <c r="ICW893" s="40"/>
      <c r="ICX893" s="106"/>
      <c r="ICY893" s="40"/>
      <c r="ICZ893" s="106"/>
      <c r="IDA893" s="40"/>
      <c r="IDB893" s="106"/>
      <c r="IDC893" s="40"/>
      <c r="IDD893" s="106"/>
      <c r="IDE893" s="40"/>
      <c r="IDF893" s="106"/>
      <c r="IDG893" s="40"/>
      <c r="IDH893" s="106"/>
      <c r="IDI893" s="40"/>
      <c r="IDJ893" s="106"/>
      <c r="IDK893" s="40"/>
      <c r="IDL893" s="106"/>
      <c r="IDM893" s="40"/>
      <c r="IDN893" s="106"/>
      <c r="IDO893" s="40"/>
      <c r="IDP893" s="106"/>
      <c r="IDQ893" s="40"/>
      <c r="IDR893" s="106"/>
      <c r="IDS893" s="40"/>
      <c r="IDT893" s="106"/>
      <c r="IDU893" s="40"/>
      <c r="IDV893" s="106"/>
      <c r="IDW893" s="40"/>
      <c r="IDX893" s="106"/>
      <c r="IDY893" s="40"/>
      <c r="IDZ893" s="106"/>
      <c r="IEA893" s="40"/>
      <c r="IEB893" s="106"/>
      <c r="IEC893" s="40"/>
      <c r="IED893" s="106"/>
      <c r="IEE893" s="40"/>
      <c r="IEF893" s="106"/>
      <c r="IEG893" s="40"/>
      <c r="IEH893" s="106"/>
      <c r="IEI893" s="40"/>
      <c r="IEJ893" s="106"/>
      <c r="IEK893" s="40"/>
      <c r="IEL893" s="106"/>
      <c r="IEM893" s="40"/>
      <c r="IEN893" s="106"/>
      <c r="IEO893" s="40"/>
      <c r="IEP893" s="106"/>
      <c r="IEQ893" s="40"/>
      <c r="IER893" s="106"/>
      <c r="IES893" s="40"/>
      <c r="IET893" s="106"/>
      <c r="IEU893" s="40"/>
      <c r="IEV893" s="106"/>
      <c r="IEW893" s="40"/>
      <c r="IEX893" s="106"/>
      <c r="IEY893" s="40"/>
      <c r="IEZ893" s="106"/>
      <c r="IFA893" s="40"/>
      <c r="IFB893" s="106"/>
      <c r="IFC893" s="40"/>
      <c r="IFD893" s="106"/>
      <c r="IFE893" s="40"/>
      <c r="IFF893" s="106"/>
      <c r="IFG893" s="40"/>
      <c r="IFH893" s="106"/>
      <c r="IFI893" s="40"/>
      <c r="IFJ893" s="106"/>
      <c r="IFK893" s="40"/>
      <c r="IFL893" s="106"/>
      <c r="IFM893" s="40"/>
      <c r="IFN893" s="106"/>
      <c r="IFO893" s="40"/>
      <c r="IFP893" s="106"/>
      <c r="IFQ893" s="40"/>
      <c r="IFR893" s="106"/>
      <c r="IFS893" s="40"/>
      <c r="IFT893" s="106"/>
      <c r="IFU893" s="40"/>
      <c r="IFV893" s="106"/>
      <c r="IFW893" s="40"/>
      <c r="IFX893" s="106"/>
      <c r="IFY893" s="40"/>
      <c r="IFZ893" s="106"/>
      <c r="IGA893" s="40"/>
      <c r="IGB893" s="106"/>
      <c r="IGC893" s="40"/>
      <c r="IGD893" s="106"/>
      <c r="IGE893" s="40"/>
      <c r="IGF893" s="106"/>
      <c r="IGG893" s="40"/>
      <c r="IGH893" s="106"/>
      <c r="IGI893" s="40"/>
      <c r="IGJ893" s="106"/>
      <c r="IGK893" s="40"/>
      <c r="IGL893" s="106"/>
      <c r="IGM893" s="40"/>
      <c r="IGN893" s="106"/>
      <c r="IGO893" s="40"/>
      <c r="IGP893" s="106"/>
      <c r="IGQ893" s="40"/>
      <c r="IGR893" s="106"/>
      <c r="IGS893" s="40"/>
      <c r="IGT893" s="106"/>
      <c r="IGU893" s="40"/>
      <c r="IGV893" s="106"/>
      <c r="IGW893" s="40"/>
      <c r="IGX893" s="106"/>
      <c r="IGY893" s="40"/>
      <c r="IGZ893" s="106"/>
      <c r="IHA893" s="40"/>
      <c r="IHB893" s="106"/>
      <c r="IHC893" s="40"/>
      <c r="IHD893" s="106"/>
      <c r="IHE893" s="40"/>
      <c r="IHF893" s="106"/>
      <c r="IHG893" s="40"/>
      <c r="IHH893" s="106"/>
      <c r="IHI893" s="40"/>
      <c r="IHJ893" s="106"/>
      <c r="IHK893" s="40"/>
      <c r="IHL893" s="106"/>
      <c r="IHM893" s="40"/>
      <c r="IHN893" s="106"/>
      <c r="IHO893" s="40"/>
      <c r="IHP893" s="106"/>
      <c r="IHQ893" s="40"/>
      <c r="IHR893" s="106"/>
      <c r="IHS893" s="40"/>
      <c r="IHT893" s="106"/>
      <c r="IHU893" s="40"/>
      <c r="IHV893" s="106"/>
      <c r="IHW893" s="40"/>
      <c r="IHX893" s="106"/>
      <c r="IHY893" s="40"/>
      <c r="IHZ893" s="106"/>
      <c r="IIA893" s="40"/>
      <c r="IIB893" s="106"/>
      <c r="IIC893" s="40"/>
      <c r="IID893" s="106"/>
      <c r="IIE893" s="40"/>
      <c r="IIF893" s="106"/>
      <c r="IIG893" s="40"/>
      <c r="IIH893" s="106"/>
      <c r="III893" s="40"/>
      <c r="IIJ893" s="106"/>
      <c r="IIK893" s="40"/>
      <c r="IIL893" s="106"/>
      <c r="IIM893" s="40"/>
      <c r="IIN893" s="106"/>
      <c r="IIO893" s="40"/>
      <c r="IIP893" s="106"/>
      <c r="IIQ893" s="40"/>
      <c r="IIR893" s="106"/>
      <c r="IIS893" s="40"/>
      <c r="IIT893" s="106"/>
      <c r="IIU893" s="40"/>
      <c r="IIV893" s="106"/>
      <c r="IIW893" s="40"/>
      <c r="IIX893" s="106"/>
      <c r="IIY893" s="40"/>
      <c r="IIZ893" s="106"/>
      <c r="IJA893" s="40"/>
      <c r="IJB893" s="106"/>
      <c r="IJC893" s="40"/>
      <c r="IJD893" s="106"/>
      <c r="IJE893" s="40"/>
      <c r="IJF893" s="106"/>
      <c r="IJG893" s="40"/>
      <c r="IJH893" s="106"/>
      <c r="IJI893" s="40"/>
      <c r="IJJ893" s="106"/>
      <c r="IJK893" s="40"/>
      <c r="IJL893" s="106"/>
      <c r="IJM893" s="40"/>
      <c r="IJN893" s="106"/>
      <c r="IJO893" s="40"/>
      <c r="IJP893" s="106"/>
      <c r="IJQ893" s="40"/>
      <c r="IJR893" s="106"/>
      <c r="IJS893" s="40"/>
      <c r="IJT893" s="106"/>
      <c r="IJU893" s="40"/>
      <c r="IJV893" s="106"/>
      <c r="IJW893" s="40"/>
      <c r="IJX893" s="106"/>
      <c r="IJY893" s="40"/>
      <c r="IJZ893" s="106"/>
      <c r="IKA893" s="40"/>
      <c r="IKB893" s="106"/>
      <c r="IKC893" s="40"/>
      <c r="IKD893" s="106"/>
      <c r="IKE893" s="40"/>
      <c r="IKF893" s="106"/>
      <c r="IKG893" s="40"/>
      <c r="IKH893" s="106"/>
      <c r="IKI893" s="40"/>
      <c r="IKJ893" s="106"/>
      <c r="IKK893" s="40"/>
      <c r="IKL893" s="106"/>
      <c r="IKM893" s="40"/>
      <c r="IKN893" s="106"/>
      <c r="IKO893" s="40"/>
      <c r="IKP893" s="106"/>
      <c r="IKQ893" s="40"/>
      <c r="IKR893" s="106"/>
      <c r="IKS893" s="40"/>
      <c r="IKT893" s="106"/>
      <c r="IKU893" s="40"/>
      <c r="IKV893" s="106"/>
      <c r="IKW893" s="40"/>
      <c r="IKX893" s="106"/>
      <c r="IKY893" s="40"/>
      <c r="IKZ893" s="106"/>
      <c r="ILA893" s="40"/>
      <c r="ILB893" s="106"/>
      <c r="ILC893" s="40"/>
      <c r="ILD893" s="106"/>
      <c r="ILE893" s="40"/>
      <c r="ILF893" s="106"/>
      <c r="ILG893" s="40"/>
      <c r="ILH893" s="106"/>
      <c r="ILI893" s="40"/>
      <c r="ILJ893" s="106"/>
      <c r="ILK893" s="40"/>
      <c r="ILL893" s="106"/>
      <c r="ILM893" s="40"/>
      <c r="ILN893" s="106"/>
      <c r="ILO893" s="40"/>
      <c r="ILP893" s="106"/>
      <c r="ILQ893" s="40"/>
      <c r="ILR893" s="106"/>
      <c r="ILS893" s="40"/>
      <c r="ILT893" s="106"/>
      <c r="ILU893" s="40"/>
      <c r="ILV893" s="106"/>
      <c r="ILW893" s="40"/>
      <c r="ILX893" s="106"/>
      <c r="ILY893" s="40"/>
      <c r="ILZ893" s="106"/>
      <c r="IMA893" s="40"/>
      <c r="IMB893" s="106"/>
      <c r="IMC893" s="40"/>
      <c r="IMD893" s="106"/>
      <c r="IME893" s="40"/>
      <c r="IMF893" s="106"/>
      <c r="IMG893" s="40"/>
      <c r="IMH893" s="106"/>
      <c r="IMI893" s="40"/>
      <c r="IMJ893" s="106"/>
      <c r="IMK893" s="40"/>
      <c r="IML893" s="106"/>
      <c r="IMM893" s="40"/>
      <c r="IMN893" s="106"/>
      <c r="IMO893" s="40"/>
      <c r="IMP893" s="106"/>
      <c r="IMQ893" s="40"/>
      <c r="IMR893" s="106"/>
      <c r="IMS893" s="40"/>
      <c r="IMT893" s="106"/>
      <c r="IMU893" s="40"/>
      <c r="IMV893" s="106"/>
      <c r="IMW893" s="40"/>
      <c r="IMX893" s="106"/>
      <c r="IMY893" s="40"/>
      <c r="IMZ893" s="106"/>
      <c r="INA893" s="40"/>
      <c r="INB893" s="106"/>
      <c r="INC893" s="40"/>
      <c r="IND893" s="106"/>
      <c r="INE893" s="40"/>
      <c r="INF893" s="106"/>
      <c r="ING893" s="40"/>
      <c r="INH893" s="106"/>
      <c r="INI893" s="40"/>
      <c r="INJ893" s="106"/>
      <c r="INK893" s="40"/>
      <c r="INL893" s="106"/>
      <c r="INM893" s="40"/>
      <c r="INN893" s="106"/>
      <c r="INO893" s="40"/>
      <c r="INP893" s="106"/>
      <c r="INQ893" s="40"/>
      <c r="INR893" s="106"/>
      <c r="INS893" s="40"/>
      <c r="INT893" s="106"/>
      <c r="INU893" s="40"/>
      <c r="INV893" s="106"/>
      <c r="INW893" s="40"/>
      <c r="INX893" s="106"/>
      <c r="INY893" s="40"/>
      <c r="INZ893" s="106"/>
      <c r="IOA893" s="40"/>
      <c r="IOB893" s="106"/>
      <c r="IOC893" s="40"/>
      <c r="IOD893" s="106"/>
      <c r="IOE893" s="40"/>
      <c r="IOF893" s="106"/>
      <c r="IOG893" s="40"/>
      <c r="IOH893" s="106"/>
      <c r="IOI893" s="40"/>
      <c r="IOJ893" s="106"/>
      <c r="IOK893" s="40"/>
      <c r="IOL893" s="106"/>
      <c r="IOM893" s="40"/>
      <c r="ION893" s="106"/>
      <c r="IOO893" s="40"/>
      <c r="IOP893" s="106"/>
      <c r="IOQ893" s="40"/>
      <c r="IOR893" s="106"/>
      <c r="IOS893" s="40"/>
      <c r="IOT893" s="106"/>
      <c r="IOU893" s="40"/>
      <c r="IOV893" s="106"/>
      <c r="IOW893" s="40"/>
      <c r="IOX893" s="106"/>
      <c r="IOY893" s="40"/>
      <c r="IOZ893" s="106"/>
      <c r="IPA893" s="40"/>
      <c r="IPB893" s="106"/>
      <c r="IPC893" s="40"/>
      <c r="IPD893" s="106"/>
      <c r="IPE893" s="40"/>
      <c r="IPF893" s="106"/>
      <c r="IPG893" s="40"/>
      <c r="IPH893" s="106"/>
      <c r="IPI893" s="40"/>
      <c r="IPJ893" s="106"/>
      <c r="IPK893" s="40"/>
      <c r="IPL893" s="106"/>
      <c r="IPM893" s="40"/>
      <c r="IPN893" s="106"/>
      <c r="IPO893" s="40"/>
      <c r="IPP893" s="106"/>
      <c r="IPQ893" s="40"/>
      <c r="IPR893" s="106"/>
      <c r="IPS893" s="40"/>
      <c r="IPT893" s="106"/>
      <c r="IPU893" s="40"/>
      <c r="IPV893" s="106"/>
      <c r="IPW893" s="40"/>
      <c r="IPX893" s="106"/>
      <c r="IPY893" s="40"/>
      <c r="IPZ893" s="106"/>
      <c r="IQA893" s="40"/>
      <c r="IQB893" s="106"/>
      <c r="IQC893" s="40"/>
      <c r="IQD893" s="106"/>
      <c r="IQE893" s="40"/>
      <c r="IQF893" s="106"/>
      <c r="IQG893" s="40"/>
      <c r="IQH893" s="106"/>
      <c r="IQI893" s="40"/>
      <c r="IQJ893" s="106"/>
      <c r="IQK893" s="40"/>
      <c r="IQL893" s="106"/>
      <c r="IQM893" s="40"/>
      <c r="IQN893" s="106"/>
      <c r="IQO893" s="40"/>
      <c r="IQP893" s="106"/>
      <c r="IQQ893" s="40"/>
      <c r="IQR893" s="106"/>
      <c r="IQS893" s="40"/>
      <c r="IQT893" s="106"/>
      <c r="IQU893" s="40"/>
      <c r="IQV893" s="106"/>
      <c r="IQW893" s="40"/>
      <c r="IQX893" s="106"/>
      <c r="IQY893" s="40"/>
      <c r="IQZ893" s="106"/>
      <c r="IRA893" s="40"/>
      <c r="IRB893" s="106"/>
      <c r="IRC893" s="40"/>
      <c r="IRD893" s="106"/>
      <c r="IRE893" s="40"/>
      <c r="IRF893" s="106"/>
      <c r="IRG893" s="40"/>
      <c r="IRH893" s="106"/>
      <c r="IRI893" s="40"/>
      <c r="IRJ893" s="106"/>
      <c r="IRK893" s="40"/>
      <c r="IRL893" s="106"/>
      <c r="IRM893" s="40"/>
      <c r="IRN893" s="106"/>
      <c r="IRO893" s="40"/>
      <c r="IRP893" s="106"/>
      <c r="IRQ893" s="40"/>
      <c r="IRR893" s="106"/>
      <c r="IRS893" s="40"/>
      <c r="IRT893" s="106"/>
      <c r="IRU893" s="40"/>
      <c r="IRV893" s="106"/>
      <c r="IRW893" s="40"/>
      <c r="IRX893" s="106"/>
      <c r="IRY893" s="40"/>
      <c r="IRZ893" s="106"/>
      <c r="ISA893" s="40"/>
      <c r="ISB893" s="106"/>
      <c r="ISC893" s="40"/>
      <c r="ISD893" s="106"/>
      <c r="ISE893" s="40"/>
      <c r="ISF893" s="106"/>
      <c r="ISG893" s="40"/>
      <c r="ISH893" s="106"/>
      <c r="ISI893" s="40"/>
      <c r="ISJ893" s="106"/>
      <c r="ISK893" s="40"/>
      <c r="ISL893" s="106"/>
      <c r="ISM893" s="40"/>
      <c r="ISN893" s="106"/>
      <c r="ISO893" s="40"/>
      <c r="ISP893" s="106"/>
      <c r="ISQ893" s="40"/>
      <c r="ISR893" s="106"/>
      <c r="ISS893" s="40"/>
      <c r="IST893" s="106"/>
      <c r="ISU893" s="40"/>
      <c r="ISV893" s="106"/>
      <c r="ISW893" s="40"/>
      <c r="ISX893" s="106"/>
      <c r="ISY893" s="40"/>
      <c r="ISZ893" s="106"/>
      <c r="ITA893" s="40"/>
      <c r="ITB893" s="106"/>
      <c r="ITC893" s="40"/>
      <c r="ITD893" s="106"/>
      <c r="ITE893" s="40"/>
      <c r="ITF893" s="106"/>
      <c r="ITG893" s="40"/>
      <c r="ITH893" s="106"/>
      <c r="ITI893" s="40"/>
      <c r="ITJ893" s="106"/>
      <c r="ITK893" s="40"/>
      <c r="ITL893" s="106"/>
      <c r="ITM893" s="40"/>
      <c r="ITN893" s="106"/>
      <c r="ITO893" s="40"/>
      <c r="ITP893" s="106"/>
      <c r="ITQ893" s="40"/>
      <c r="ITR893" s="106"/>
      <c r="ITS893" s="40"/>
      <c r="ITT893" s="106"/>
      <c r="ITU893" s="40"/>
      <c r="ITV893" s="106"/>
      <c r="ITW893" s="40"/>
      <c r="ITX893" s="106"/>
      <c r="ITY893" s="40"/>
      <c r="ITZ893" s="106"/>
      <c r="IUA893" s="40"/>
      <c r="IUB893" s="106"/>
      <c r="IUC893" s="40"/>
      <c r="IUD893" s="106"/>
      <c r="IUE893" s="40"/>
      <c r="IUF893" s="106"/>
      <c r="IUG893" s="40"/>
      <c r="IUH893" s="106"/>
      <c r="IUI893" s="40"/>
      <c r="IUJ893" s="106"/>
      <c r="IUK893" s="40"/>
      <c r="IUL893" s="106"/>
      <c r="IUM893" s="40"/>
      <c r="IUN893" s="106"/>
      <c r="IUO893" s="40"/>
      <c r="IUP893" s="106"/>
      <c r="IUQ893" s="40"/>
      <c r="IUR893" s="106"/>
      <c r="IUS893" s="40"/>
      <c r="IUT893" s="106"/>
      <c r="IUU893" s="40"/>
      <c r="IUV893" s="106"/>
      <c r="IUW893" s="40"/>
      <c r="IUX893" s="106"/>
      <c r="IUY893" s="40"/>
      <c r="IUZ893" s="106"/>
      <c r="IVA893" s="40"/>
      <c r="IVB893" s="106"/>
      <c r="IVC893" s="40"/>
      <c r="IVD893" s="106"/>
      <c r="IVE893" s="40"/>
      <c r="IVF893" s="106"/>
      <c r="IVG893" s="40"/>
      <c r="IVH893" s="106"/>
      <c r="IVI893" s="40"/>
      <c r="IVJ893" s="106"/>
      <c r="IVK893" s="40"/>
      <c r="IVL893" s="106"/>
      <c r="IVM893" s="40"/>
      <c r="IVN893" s="106"/>
      <c r="IVO893" s="40"/>
      <c r="IVP893" s="106"/>
      <c r="IVQ893" s="40"/>
      <c r="IVR893" s="106"/>
      <c r="IVS893" s="40"/>
      <c r="IVT893" s="106"/>
      <c r="IVU893" s="40"/>
      <c r="IVV893" s="106"/>
      <c r="IVW893" s="40"/>
      <c r="IVX893" s="106"/>
      <c r="IVY893" s="40"/>
      <c r="IVZ893" s="106"/>
      <c r="IWA893" s="40"/>
      <c r="IWB893" s="106"/>
      <c r="IWC893" s="40"/>
      <c r="IWD893" s="106"/>
      <c r="IWE893" s="40"/>
      <c r="IWF893" s="106"/>
      <c r="IWG893" s="40"/>
      <c r="IWH893" s="106"/>
      <c r="IWI893" s="40"/>
      <c r="IWJ893" s="106"/>
      <c r="IWK893" s="40"/>
      <c r="IWL893" s="106"/>
      <c r="IWM893" s="40"/>
      <c r="IWN893" s="106"/>
      <c r="IWO893" s="40"/>
      <c r="IWP893" s="106"/>
      <c r="IWQ893" s="40"/>
      <c r="IWR893" s="106"/>
      <c r="IWS893" s="40"/>
      <c r="IWT893" s="106"/>
      <c r="IWU893" s="40"/>
      <c r="IWV893" s="106"/>
      <c r="IWW893" s="40"/>
      <c r="IWX893" s="106"/>
      <c r="IWY893" s="40"/>
      <c r="IWZ893" s="106"/>
      <c r="IXA893" s="40"/>
      <c r="IXB893" s="106"/>
      <c r="IXC893" s="40"/>
      <c r="IXD893" s="106"/>
      <c r="IXE893" s="40"/>
      <c r="IXF893" s="106"/>
      <c r="IXG893" s="40"/>
      <c r="IXH893" s="106"/>
      <c r="IXI893" s="40"/>
      <c r="IXJ893" s="106"/>
      <c r="IXK893" s="40"/>
      <c r="IXL893" s="106"/>
      <c r="IXM893" s="40"/>
      <c r="IXN893" s="106"/>
      <c r="IXO893" s="40"/>
      <c r="IXP893" s="106"/>
      <c r="IXQ893" s="40"/>
      <c r="IXR893" s="106"/>
      <c r="IXS893" s="40"/>
      <c r="IXT893" s="106"/>
      <c r="IXU893" s="40"/>
      <c r="IXV893" s="106"/>
      <c r="IXW893" s="40"/>
      <c r="IXX893" s="106"/>
      <c r="IXY893" s="40"/>
      <c r="IXZ893" s="106"/>
      <c r="IYA893" s="40"/>
      <c r="IYB893" s="106"/>
      <c r="IYC893" s="40"/>
      <c r="IYD893" s="106"/>
      <c r="IYE893" s="40"/>
      <c r="IYF893" s="106"/>
      <c r="IYG893" s="40"/>
      <c r="IYH893" s="106"/>
      <c r="IYI893" s="40"/>
      <c r="IYJ893" s="106"/>
      <c r="IYK893" s="40"/>
      <c r="IYL893" s="106"/>
      <c r="IYM893" s="40"/>
      <c r="IYN893" s="106"/>
      <c r="IYO893" s="40"/>
      <c r="IYP893" s="106"/>
      <c r="IYQ893" s="40"/>
      <c r="IYR893" s="106"/>
      <c r="IYS893" s="40"/>
      <c r="IYT893" s="106"/>
      <c r="IYU893" s="40"/>
      <c r="IYV893" s="106"/>
      <c r="IYW893" s="40"/>
      <c r="IYX893" s="106"/>
      <c r="IYY893" s="40"/>
      <c r="IYZ893" s="106"/>
      <c r="IZA893" s="40"/>
      <c r="IZB893" s="106"/>
      <c r="IZC893" s="40"/>
      <c r="IZD893" s="106"/>
      <c r="IZE893" s="40"/>
      <c r="IZF893" s="106"/>
      <c r="IZG893" s="40"/>
      <c r="IZH893" s="106"/>
      <c r="IZI893" s="40"/>
      <c r="IZJ893" s="106"/>
      <c r="IZK893" s="40"/>
      <c r="IZL893" s="106"/>
      <c r="IZM893" s="40"/>
      <c r="IZN893" s="106"/>
      <c r="IZO893" s="40"/>
      <c r="IZP893" s="106"/>
      <c r="IZQ893" s="40"/>
      <c r="IZR893" s="106"/>
      <c r="IZS893" s="40"/>
      <c r="IZT893" s="106"/>
      <c r="IZU893" s="40"/>
      <c r="IZV893" s="106"/>
      <c r="IZW893" s="40"/>
      <c r="IZX893" s="106"/>
      <c r="IZY893" s="40"/>
      <c r="IZZ893" s="106"/>
      <c r="JAA893" s="40"/>
      <c r="JAB893" s="106"/>
      <c r="JAC893" s="40"/>
      <c r="JAD893" s="106"/>
      <c r="JAE893" s="40"/>
      <c r="JAF893" s="106"/>
      <c r="JAG893" s="40"/>
      <c r="JAH893" s="106"/>
      <c r="JAI893" s="40"/>
      <c r="JAJ893" s="106"/>
      <c r="JAK893" s="40"/>
      <c r="JAL893" s="106"/>
      <c r="JAM893" s="40"/>
      <c r="JAN893" s="106"/>
      <c r="JAO893" s="40"/>
      <c r="JAP893" s="106"/>
      <c r="JAQ893" s="40"/>
      <c r="JAR893" s="106"/>
      <c r="JAS893" s="40"/>
      <c r="JAT893" s="106"/>
      <c r="JAU893" s="40"/>
      <c r="JAV893" s="106"/>
      <c r="JAW893" s="40"/>
      <c r="JAX893" s="106"/>
      <c r="JAY893" s="40"/>
      <c r="JAZ893" s="106"/>
      <c r="JBA893" s="40"/>
      <c r="JBB893" s="106"/>
      <c r="JBC893" s="40"/>
      <c r="JBD893" s="106"/>
      <c r="JBE893" s="40"/>
      <c r="JBF893" s="106"/>
      <c r="JBG893" s="40"/>
      <c r="JBH893" s="106"/>
      <c r="JBI893" s="40"/>
      <c r="JBJ893" s="106"/>
      <c r="JBK893" s="40"/>
      <c r="JBL893" s="106"/>
      <c r="JBM893" s="40"/>
      <c r="JBN893" s="106"/>
      <c r="JBO893" s="40"/>
      <c r="JBP893" s="106"/>
      <c r="JBQ893" s="40"/>
      <c r="JBR893" s="106"/>
      <c r="JBS893" s="40"/>
      <c r="JBT893" s="106"/>
      <c r="JBU893" s="40"/>
      <c r="JBV893" s="106"/>
      <c r="JBW893" s="40"/>
      <c r="JBX893" s="106"/>
      <c r="JBY893" s="40"/>
      <c r="JBZ893" s="106"/>
      <c r="JCA893" s="40"/>
      <c r="JCB893" s="106"/>
      <c r="JCC893" s="40"/>
      <c r="JCD893" s="106"/>
      <c r="JCE893" s="40"/>
      <c r="JCF893" s="106"/>
      <c r="JCG893" s="40"/>
      <c r="JCH893" s="106"/>
      <c r="JCI893" s="40"/>
      <c r="JCJ893" s="106"/>
      <c r="JCK893" s="40"/>
      <c r="JCL893" s="106"/>
      <c r="JCM893" s="40"/>
      <c r="JCN893" s="106"/>
      <c r="JCO893" s="40"/>
      <c r="JCP893" s="106"/>
      <c r="JCQ893" s="40"/>
      <c r="JCR893" s="106"/>
      <c r="JCS893" s="40"/>
      <c r="JCT893" s="106"/>
      <c r="JCU893" s="40"/>
      <c r="JCV893" s="106"/>
      <c r="JCW893" s="40"/>
      <c r="JCX893" s="106"/>
      <c r="JCY893" s="40"/>
      <c r="JCZ893" s="106"/>
      <c r="JDA893" s="40"/>
      <c r="JDB893" s="106"/>
      <c r="JDC893" s="40"/>
      <c r="JDD893" s="106"/>
      <c r="JDE893" s="40"/>
      <c r="JDF893" s="106"/>
      <c r="JDG893" s="40"/>
      <c r="JDH893" s="106"/>
      <c r="JDI893" s="40"/>
      <c r="JDJ893" s="106"/>
      <c r="JDK893" s="40"/>
      <c r="JDL893" s="106"/>
      <c r="JDM893" s="40"/>
      <c r="JDN893" s="106"/>
      <c r="JDO893" s="40"/>
      <c r="JDP893" s="106"/>
      <c r="JDQ893" s="40"/>
      <c r="JDR893" s="106"/>
      <c r="JDS893" s="40"/>
      <c r="JDT893" s="106"/>
      <c r="JDU893" s="40"/>
      <c r="JDV893" s="106"/>
      <c r="JDW893" s="40"/>
      <c r="JDX893" s="106"/>
      <c r="JDY893" s="40"/>
      <c r="JDZ893" s="106"/>
      <c r="JEA893" s="40"/>
      <c r="JEB893" s="106"/>
      <c r="JEC893" s="40"/>
      <c r="JED893" s="106"/>
      <c r="JEE893" s="40"/>
      <c r="JEF893" s="106"/>
      <c r="JEG893" s="40"/>
      <c r="JEH893" s="106"/>
      <c r="JEI893" s="40"/>
      <c r="JEJ893" s="106"/>
      <c r="JEK893" s="40"/>
      <c r="JEL893" s="106"/>
      <c r="JEM893" s="40"/>
      <c r="JEN893" s="106"/>
      <c r="JEO893" s="40"/>
      <c r="JEP893" s="106"/>
      <c r="JEQ893" s="40"/>
      <c r="JER893" s="106"/>
      <c r="JES893" s="40"/>
      <c r="JET893" s="106"/>
      <c r="JEU893" s="40"/>
      <c r="JEV893" s="106"/>
      <c r="JEW893" s="40"/>
      <c r="JEX893" s="106"/>
      <c r="JEY893" s="40"/>
      <c r="JEZ893" s="106"/>
      <c r="JFA893" s="40"/>
      <c r="JFB893" s="106"/>
      <c r="JFC893" s="40"/>
      <c r="JFD893" s="106"/>
      <c r="JFE893" s="40"/>
      <c r="JFF893" s="106"/>
      <c r="JFG893" s="40"/>
      <c r="JFH893" s="106"/>
      <c r="JFI893" s="40"/>
      <c r="JFJ893" s="106"/>
      <c r="JFK893" s="40"/>
      <c r="JFL893" s="106"/>
      <c r="JFM893" s="40"/>
      <c r="JFN893" s="106"/>
      <c r="JFO893" s="40"/>
      <c r="JFP893" s="106"/>
      <c r="JFQ893" s="40"/>
      <c r="JFR893" s="106"/>
      <c r="JFS893" s="40"/>
      <c r="JFT893" s="106"/>
      <c r="JFU893" s="40"/>
      <c r="JFV893" s="106"/>
      <c r="JFW893" s="40"/>
      <c r="JFX893" s="106"/>
      <c r="JFY893" s="40"/>
      <c r="JFZ893" s="106"/>
      <c r="JGA893" s="40"/>
      <c r="JGB893" s="106"/>
      <c r="JGC893" s="40"/>
      <c r="JGD893" s="106"/>
      <c r="JGE893" s="40"/>
      <c r="JGF893" s="106"/>
      <c r="JGG893" s="40"/>
      <c r="JGH893" s="106"/>
      <c r="JGI893" s="40"/>
      <c r="JGJ893" s="106"/>
      <c r="JGK893" s="40"/>
      <c r="JGL893" s="106"/>
      <c r="JGM893" s="40"/>
      <c r="JGN893" s="106"/>
      <c r="JGO893" s="40"/>
      <c r="JGP893" s="106"/>
      <c r="JGQ893" s="40"/>
      <c r="JGR893" s="106"/>
      <c r="JGS893" s="40"/>
      <c r="JGT893" s="106"/>
      <c r="JGU893" s="40"/>
      <c r="JGV893" s="106"/>
      <c r="JGW893" s="40"/>
      <c r="JGX893" s="106"/>
      <c r="JGY893" s="40"/>
      <c r="JGZ893" s="106"/>
      <c r="JHA893" s="40"/>
      <c r="JHB893" s="106"/>
      <c r="JHC893" s="40"/>
      <c r="JHD893" s="106"/>
      <c r="JHE893" s="40"/>
      <c r="JHF893" s="106"/>
      <c r="JHG893" s="40"/>
      <c r="JHH893" s="106"/>
      <c r="JHI893" s="40"/>
      <c r="JHJ893" s="106"/>
      <c r="JHK893" s="40"/>
      <c r="JHL893" s="106"/>
      <c r="JHM893" s="40"/>
      <c r="JHN893" s="106"/>
      <c r="JHO893" s="40"/>
      <c r="JHP893" s="106"/>
      <c r="JHQ893" s="40"/>
      <c r="JHR893" s="106"/>
      <c r="JHS893" s="40"/>
      <c r="JHT893" s="106"/>
      <c r="JHU893" s="40"/>
      <c r="JHV893" s="106"/>
      <c r="JHW893" s="40"/>
      <c r="JHX893" s="106"/>
      <c r="JHY893" s="40"/>
      <c r="JHZ893" s="106"/>
      <c r="JIA893" s="40"/>
      <c r="JIB893" s="106"/>
      <c r="JIC893" s="40"/>
      <c r="JID893" s="106"/>
      <c r="JIE893" s="40"/>
      <c r="JIF893" s="106"/>
      <c r="JIG893" s="40"/>
      <c r="JIH893" s="106"/>
      <c r="JII893" s="40"/>
      <c r="JIJ893" s="106"/>
      <c r="JIK893" s="40"/>
      <c r="JIL893" s="106"/>
      <c r="JIM893" s="40"/>
      <c r="JIN893" s="106"/>
      <c r="JIO893" s="40"/>
      <c r="JIP893" s="106"/>
      <c r="JIQ893" s="40"/>
      <c r="JIR893" s="106"/>
      <c r="JIS893" s="40"/>
      <c r="JIT893" s="106"/>
      <c r="JIU893" s="40"/>
      <c r="JIV893" s="106"/>
      <c r="JIW893" s="40"/>
      <c r="JIX893" s="106"/>
      <c r="JIY893" s="40"/>
      <c r="JIZ893" s="106"/>
      <c r="JJA893" s="40"/>
      <c r="JJB893" s="106"/>
      <c r="JJC893" s="40"/>
      <c r="JJD893" s="106"/>
      <c r="JJE893" s="40"/>
      <c r="JJF893" s="106"/>
      <c r="JJG893" s="40"/>
      <c r="JJH893" s="106"/>
      <c r="JJI893" s="40"/>
      <c r="JJJ893" s="106"/>
      <c r="JJK893" s="40"/>
      <c r="JJL893" s="106"/>
      <c r="JJM893" s="40"/>
      <c r="JJN893" s="106"/>
      <c r="JJO893" s="40"/>
      <c r="JJP893" s="106"/>
      <c r="JJQ893" s="40"/>
      <c r="JJR893" s="106"/>
      <c r="JJS893" s="40"/>
      <c r="JJT893" s="106"/>
      <c r="JJU893" s="40"/>
      <c r="JJV893" s="106"/>
      <c r="JJW893" s="40"/>
      <c r="JJX893" s="106"/>
      <c r="JJY893" s="40"/>
      <c r="JJZ893" s="106"/>
      <c r="JKA893" s="40"/>
      <c r="JKB893" s="106"/>
      <c r="JKC893" s="40"/>
      <c r="JKD893" s="106"/>
      <c r="JKE893" s="40"/>
      <c r="JKF893" s="106"/>
      <c r="JKG893" s="40"/>
      <c r="JKH893" s="106"/>
      <c r="JKI893" s="40"/>
      <c r="JKJ893" s="106"/>
      <c r="JKK893" s="40"/>
      <c r="JKL893" s="106"/>
      <c r="JKM893" s="40"/>
      <c r="JKN893" s="106"/>
      <c r="JKO893" s="40"/>
      <c r="JKP893" s="106"/>
      <c r="JKQ893" s="40"/>
      <c r="JKR893" s="106"/>
      <c r="JKS893" s="40"/>
      <c r="JKT893" s="106"/>
      <c r="JKU893" s="40"/>
      <c r="JKV893" s="106"/>
      <c r="JKW893" s="40"/>
      <c r="JKX893" s="106"/>
      <c r="JKY893" s="40"/>
      <c r="JKZ893" s="106"/>
      <c r="JLA893" s="40"/>
      <c r="JLB893" s="106"/>
      <c r="JLC893" s="40"/>
      <c r="JLD893" s="106"/>
      <c r="JLE893" s="40"/>
      <c r="JLF893" s="106"/>
      <c r="JLG893" s="40"/>
      <c r="JLH893" s="106"/>
      <c r="JLI893" s="40"/>
      <c r="JLJ893" s="106"/>
      <c r="JLK893" s="40"/>
      <c r="JLL893" s="106"/>
      <c r="JLM893" s="40"/>
      <c r="JLN893" s="106"/>
      <c r="JLO893" s="40"/>
      <c r="JLP893" s="106"/>
      <c r="JLQ893" s="40"/>
      <c r="JLR893" s="106"/>
      <c r="JLS893" s="40"/>
      <c r="JLT893" s="106"/>
      <c r="JLU893" s="40"/>
      <c r="JLV893" s="106"/>
      <c r="JLW893" s="40"/>
      <c r="JLX893" s="106"/>
      <c r="JLY893" s="40"/>
      <c r="JLZ893" s="106"/>
      <c r="JMA893" s="40"/>
      <c r="JMB893" s="106"/>
      <c r="JMC893" s="40"/>
      <c r="JMD893" s="106"/>
      <c r="JME893" s="40"/>
      <c r="JMF893" s="106"/>
      <c r="JMG893" s="40"/>
      <c r="JMH893" s="106"/>
      <c r="JMI893" s="40"/>
      <c r="JMJ893" s="106"/>
      <c r="JMK893" s="40"/>
      <c r="JML893" s="106"/>
      <c r="JMM893" s="40"/>
      <c r="JMN893" s="106"/>
      <c r="JMO893" s="40"/>
      <c r="JMP893" s="106"/>
      <c r="JMQ893" s="40"/>
      <c r="JMR893" s="106"/>
      <c r="JMS893" s="40"/>
      <c r="JMT893" s="106"/>
      <c r="JMU893" s="40"/>
      <c r="JMV893" s="106"/>
      <c r="JMW893" s="40"/>
      <c r="JMX893" s="106"/>
      <c r="JMY893" s="40"/>
      <c r="JMZ893" s="106"/>
      <c r="JNA893" s="40"/>
      <c r="JNB893" s="106"/>
      <c r="JNC893" s="40"/>
      <c r="JND893" s="106"/>
      <c r="JNE893" s="40"/>
      <c r="JNF893" s="106"/>
      <c r="JNG893" s="40"/>
      <c r="JNH893" s="106"/>
      <c r="JNI893" s="40"/>
      <c r="JNJ893" s="106"/>
      <c r="JNK893" s="40"/>
      <c r="JNL893" s="106"/>
      <c r="JNM893" s="40"/>
      <c r="JNN893" s="106"/>
      <c r="JNO893" s="40"/>
      <c r="JNP893" s="106"/>
      <c r="JNQ893" s="40"/>
      <c r="JNR893" s="106"/>
      <c r="JNS893" s="40"/>
      <c r="JNT893" s="106"/>
      <c r="JNU893" s="40"/>
      <c r="JNV893" s="106"/>
      <c r="JNW893" s="40"/>
      <c r="JNX893" s="106"/>
      <c r="JNY893" s="40"/>
      <c r="JNZ893" s="106"/>
      <c r="JOA893" s="40"/>
      <c r="JOB893" s="106"/>
      <c r="JOC893" s="40"/>
      <c r="JOD893" s="106"/>
      <c r="JOE893" s="40"/>
      <c r="JOF893" s="106"/>
      <c r="JOG893" s="40"/>
      <c r="JOH893" s="106"/>
      <c r="JOI893" s="40"/>
      <c r="JOJ893" s="106"/>
      <c r="JOK893" s="40"/>
      <c r="JOL893" s="106"/>
      <c r="JOM893" s="40"/>
      <c r="JON893" s="106"/>
      <c r="JOO893" s="40"/>
      <c r="JOP893" s="106"/>
      <c r="JOQ893" s="40"/>
      <c r="JOR893" s="106"/>
      <c r="JOS893" s="40"/>
      <c r="JOT893" s="106"/>
      <c r="JOU893" s="40"/>
      <c r="JOV893" s="106"/>
      <c r="JOW893" s="40"/>
      <c r="JOX893" s="106"/>
      <c r="JOY893" s="40"/>
      <c r="JOZ893" s="106"/>
      <c r="JPA893" s="40"/>
      <c r="JPB893" s="106"/>
      <c r="JPC893" s="40"/>
      <c r="JPD893" s="106"/>
      <c r="JPE893" s="40"/>
      <c r="JPF893" s="106"/>
      <c r="JPG893" s="40"/>
      <c r="JPH893" s="106"/>
      <c r="JPI893" s="40"/>
      <c r="JPJ893" s="106"/>
      <c r="JPK893" s="40"/>
      <c r="JPL893" s="106"/>
      <c r="JPM893" s="40"/>
      <c r="JPN893" s="106"/>
      <c r="JPO893" s="40"/>
      <c r="JPP893" s="106"/>
      <c r="JPQ893" s="40"/>
      <c r="JPR893" s="106"/>
      <c r="JPS893" s="40"/>
      <c r="JPT893" s="106"/>
      <c r="JPU893" s="40"/>
      <c r="JPV893" s="106"/>
      <c r="JPW893" s="40"/>
      <c r="JPX893" s="106"/>
      <c r="JPY893" s="40"/>
      <c r="JPZ893" s="106"/>
      <c r="JQA893" s="40"/>
      <c r="JQB893" s="106"/>
      <c r="JQC893" s="40"/>
      <c r="JQD893" s="106"/>
      <c r="JQE893" s="40"/>
      <c r="JQF893" s="106"/>
      <c r="JQG893" s="40"/>
      <c r="JQH893" s="106"/>
      <c r="JQI893" s="40"/>
      <c r="JQJ893" s="106"/>
      <c r="JQK893" s="40"/>
      <c r="JQL893" s="106"/>
      <c r="JQM893" s="40"/>
      <c r="JQN893" s="106"/>
      <c r="JQO893" s="40"/>
      <c r="JQP893" s="106"/>
      <c r="JQQ893" s="40"/>
      <c r="JQR893" s="106"/>
      <c r="JQS893" s="40"/>
      <c r="JQT893" s="106"/>
      <c r="JQU893" s="40"/>
      <c r="JQV893" s="106"/>
      <c r="JQW893" s="40"/>
      <c r="JQX893" s="106"/>
      <c r="JQY893" s="40"/>
      <c r="JQZ893" s="106"/>
      <c r="JRA893" s="40"/>
      <c r="JRB893" s="106"/>
      <c r="JRC893" s="40"/>
      <c r="JRD893" s="106"/>
      <c r="JRE893" s="40"/>
      <c r="JRF893" s="106"/>
      <c r="JRG893" s="40"/>
      <c r="JRH893" s="106"/>
      <c r="JRI893" s="40"/>
      <c r="JRJ893" s="106"/>
      <c r="JRK893" s="40"/>
      <c r="JRL893" s="106"/>
      <c r="JRM893" s="40"/>
      <c r="JRN893" s="106"/>
      <c r="JRO893" s="40"/>
      <c r="JRP893" s="106"/>
      <c r="JRQ893" s="40"/>
      <c r="JRR893" s="106"/>
      <c r="JRS893" s="40"/>
      <c r="JRT893" s="106"/>
      <c r="JRU893" s="40"/>
      <c r="JRV893" s="106"/>
      <c r="JRW893" s="40"/>
      <c r="JRX893" s="106"/>
      <c r="JRY893" s="40"/>
      <c r="JRZ893" s="106"/>
      <c r="JSA893" s="40"/>
      <c r="JSB893" s="106"/>
      <c r="JSC893" s="40"/>
      <c r="JSD893" s="106"/>
      <c r="JSE893" s="40"/>
      <c r="JSF893" s="106"/>
      <c r="JSG893" s="40"/>
      <c r="JSH893" s="106"/>
      <c r="JSI893" s="40"/>
      <c r="JSJ893" s="106"/>
      <c r="JSK893" s="40"/>
      <c r="JSL893" s="106"/>
      <c r="JSM893" s="40"/>
      <c r="JSN893" s="106"/>
      <c r="JSO893" s="40"/>
      <c r="JSP893" s="106"/>
      <c r="JSQ893" s="40"/>
      <c r="JSR893" s="106"/>
      <c r="JSS893" s="40"/>
      <c r="JST893" s="106"/>
      <c r="JSU893" s="40"/>
      <c r="JSV893" s="106"/>
      <c r="JSW893" s="40"/>
      <c r="JSX893" s="106"/>
      <c r="JSY893" s="40"/>
      <c r="JSZ893" s="106"/>
      <c r="JTA893" s="40"/>
      <c r="JTB893" s="106"/>
      <c r="JTC893" s="40"/>
      <c r="JTD893" s="106"/>
      <c r="JTE893" s="40"/>
      <c r="JTF893" s="106"/>
      <c r="JTG893" s="40"/>
      <c r="JTH893" s="106"/>
      <c r="JTI893" s="40"/>
      <c r="JTJ893" s="106"/>
      <c r="JTK893" s="40"/>
      <c r="JTL893" s="106"/>
      <c r="JTM893" s="40"/>
      <c r="JTN893" s="106"/>
      <c r="JTO893" s="40"/>
      <c r="JTP893" s="106"/>
      <c r="JTQ893" s="40"/>
      <c r="JTR893" s="106"/>
      <c r="JTS893" s="40"/>
      <c r="JTT893" s="106"/>
      <c r="JTU893" s="40"/>
      <c r="JTV893" s="106"/>
      <c r="JTW893" s="40"/>
      <c r="JTX893" s="106"/>
      <c r="JTY893" s="40"/>
      <c r="JTZ893" s="106"/>
      <c r="JUA893" s="40"/>
      <c r="JUB893" s="106"/>
      <c r="JUC893" s="40"/>
      <c r="JUD893" s="106"/>
      <c r="JUE893" s="40"/>
      <c r="JUF893" s="106"/>
      <c r="JUG893" s="40"/>
      <c r="JUH893" s="106"/>
      <c r="JUI893" s="40"/>
      <c r="JUJ893" s="106"/>
      <c r="JUK893" s="40"/>
      <c r="JUL893" s="106"/>
      <c r="JUM893" s="40"/>
      <c r="JUN893" s="106"/>
      <c r="JUO893" s="40"/>
      <c r="JUP893" s="106"/>
      <c r="JUQ893" s="40"/>
      <c r="JUR893" s="106"/>
      <c r="JUS893" s="40"/>
      <c r="JUT893" s="106"/>
      <c r="JUU893" s="40"/>
      <c r="JUV893" s="106"/>
      <c r="JUW893" s="40"/>
      <c r="JUX893" s="106"/>
      <c r="JUY893" s="40"/>
      <c r="JUZ893" s="106"/>
      <c r="JVA893" s="40"/>
      <c r="JVB893" s="106"/>
      <c r="JVC893" s="40"/>
      <c r="JVD893" s="106"/>
      <c r="JVE893" s="40"/>
      <c r="JVF893" s="106"/>
      <c r="JVG893" s="40"/>
      <c r="JVH893" s="106"/>
      <c r="JVI893" s="40"/>
      <c r="JVJ893" s="106"/>
      <c r="JVK893" s="40"/>
      <c r="JVL893" s="106"/>
      <c r="JVM893" s="40"/>
      <c r="JVN893" s="106"/>
      <c r="JVO893" s="40"/>
      <c r="JVP893" s="106"/>
      <c r="JVQ893" s="40"/>
      <c r="JVR893" s="106"/>
      <c r="JVS893" s="40"/>
      <c r="JVT893" s="106"/>
      <c r="JVU893" s="40"/>
      <c r="JVV893" s="106"/>
      <c r="JVW893" s="40"/>
      <c r="JVX893" s="106"/>
      <c r="JVY893" s="40"/>
      <c r="JVZ893" s="106"/>
      <c r="JWA893" s="40"/>
      <c r="JWB893" s="106"/>
      <c r="JWC893" s="40"/>
      <c r="JWD893" s="106"/>
      <c r="JWE893" s="40"/>
      <c r="JWF893" s="106"/>
      <c r="JWG893" s="40"/>
      <c r="JWH893" s="106"/>
      <c r="JWI893" s="40"/>
      <c r="JWJ893" s="106"/>
      <c r="JWK893" s="40"/>
      <c r="JWL893" s="106"/>
      <c r="JWM893" s="40"/>
      <c r="JWN893" s="106"/>
      <c r="JWO893" s="40"/>
      <c r="JWP893" s="106"/>
      <c r="JWQ893" s="40"/>
      <c r="JWR893" s="106"/>
      <c r="JWS893" s="40"/>
      <c r="JWT893" s="106"/>
      <c r="JWU893" s="40"/>
      <c r="JWV893" s="106"/>
      <c r="JWW893" s="40"/>
      <c r="JWX893" s="106"/>
      <c r="JWY893" s="40"/>
      <c r="JWZ893" s="106"/>
      <c r="JXA893" s="40"/>
      <c r="JXB893" s="106"/>
      <c r="JXC893" s="40"/>
      <c r="JXD893" s="106"/>
      <c r="JXE893" s="40"/>
      <c r="JXF893" s="106"/>
      <c r="JXG893" s="40"/>
      <c r="JXH893" s="106"/>
      <c r="JXI893" s="40"/>
      <c r="JXJ893" s="106"/>
      <c r="JXK893" s="40"/>
      <c r="JXL893" s="106"/>
      <c r="JXM893" s="40"/>
      <c r="JXN893" s="106"/>
      <c r="JXO893" s="40"/>
      <c r="JXP893" s="106"/>
      <c r="JXQ893" s="40"/>
      <c r="JXR893" s="106"/>
      <c r="JXS893" s="40"/>
      <c r="JXT893" s="106"/>
      <c r="JXU893" s="40"/>
      <c r="JXV893" s="106"/>
      <c r="JXW893" s="40"/>
      <c r="JXX893" s="106"/>
      <c r="JXY893" s="40"/>
      <c r="JXZ893" s="106"/>
      <c r="JYA893" s="40"/>
      <c r="JYB893" s="106"/>
      <c r="JYC893" s="40"/>
      <c r="JYD893" s="106"/>
      <c r="JYE893" s="40"/>
      <c r="JYF893" s="106"/>
      <c r="JYG893" s="40"/>
      <c r="JYH893" s="106"/>
      <c r="JYI893" s="40"/>
      <c r="JYJ893" s="106"/>
      <c r="JYK893" s="40"/>
      <c r="JYL893" s="106"/>
      <c r="JYM893" s="40"/>
      <c r="JYN893" s="106"/>
      <c r="JYO893" s="40"/>
      <c r="JYP893" s="106"/>
      <c r="JYQ893" s="40"/>
      <c r="JYR893" s="106"/>
      <c r="JYS893" s="40"/>
      <c r="JYT893" s="106"/>
      <c r="JYU893" s="40"/>
      <c r="JYV893" s="106"/>
      <c r="JYW893" s="40"/>
      <c r="JYX893" s="106"/>
      <c r="JYY893" s="40"/>
      <c r="JYZ893" s="106"/>
      <c r="JZA893" s="40"/>
      <c r="JZB893" s="106"/>
      <c r="JZC893" s="40"/>
      <c r="JZD893" s="106"/>
      <c r="JZE893" s="40"/>
      <c r="JZF893" s="106"/>
      <c r="JZG893" s="40"/>
      <c r="JZH893" s="106"/>
      <c r="JZI893" s="40"/>
      <c r="JZJ893" s="106"/>
      <c r="JZK893" s="40"/>
      <c r="JZL893" s="106"/>
      <c r="JZM893" s="40"/>
      <c r="JZN893" s="106"/>
      <c r="JZO893" s="40"/>
      <c r="JZP893" s="106"/>
      <c r="JZQ893" s="40"/>
      <c r="JZR893" s="106"/>
      <c r="JZS893" s="40"/>
      <c r="JZT893" s="106"/>
      <c r="JZU893" s="40"/>
      <c r="JZV893" s="106"/>
      <c r="JZW893" s="40"/>
      <c r="JZX893" s="106"/>
      <c r="JZY893" s="40"/>
      <c r="JZZ893" s="106"/>
      <c r="KAA893" s="40"/>
      <c r="KAB893" s="106"/>
      <c r="KAC893" s="40"/>
      <c r="KAD893" s="106"/>
      <c r="KAE893" s="40"/>
      <c r="KAF893" s="106"/>
      <c r="KAG893" s="40"/>
      <c r="KAH893" s="106"/>
      <c r="KAI893" s="40"/>
      <c r="KAJ893" s="106"/>
      <c r="KAK893" s="40"/>
      <c r="KAL893" s="106"/>
      <c r="KAM893" s="40"/>
      <c r="KAN893" s="106"/>
      <c r="KAO893" s="40"/>
      <c r="KAP893" s="106"/>
      <c r="KAQ893" s="40"/>
      <c r="KAR893" s="106"/>
      <c r="KAS893" s="40"/>
      <c r="KAT893" s="106"/>
      <c r="KAU893" s="40"/>
      <c r="KAV893" s="106"/>
      <c r="KAW893" s="40"/>
      <c r="KAX893" s="106"/>
      <c r="KAY893" s="40"/>
      <c r="KAZ893" s="106"/>
      <c r="KBA893" s="40"/>
      <c r="KBB893" s="106"/>
      <c r="KBC893" s="40"/>
      <c r="KBD893" s="106"/>
      <c r="KBE893" s="40"/>
      <c r="KBF893" s="106"/>
      <c r="KBG893" s="40"/>
      <c r="KBH893" s="106"/>
      <c r="KBI893" s="40"/>
      <c r="KBJ893" s="106"/>
      <c r="KBK893" s="40"/>
      <c r="KBL893" s="106"/>
      <c r="KBM893" s="40"/>
      <c r="KBN893" s="106"/>
      <c r="KBO893" s="40"/>
      <c r="KBP893" s="106"/>
      <c r="KBQ893" s="40"/>
      <c r="KBR893" s="106"/>
      <c r="KBS893" s="40"/>
      <c r="KBT893" s="106"/>
      <c r="KBU893" s="40"/>
      <c r="KBV893" s="106"/>
      <c r="KBW893" s="40"/>
      <c r="KBX893" s="106"/>
      <c r="KBY893" s="40"/>
      <c r="KBZ893" s="106"/>
      <c r="KCA893" s="40"/>
      <c r="KCB893" s="106"/>
      <c r="KCC893" s="40"/>
      <c r="KCD893" s="106"/>
      <c r="KCE893" s="40"/>
      <c r="KCF893" s="106"/>
      <c r="KCG893" s="40"/>
      <c r="KCH893" s="106"/>
      <c r="KCI893" s="40"/>
      <c r="KCJ893" s="106"/>
      <c r="KCK893" s="40"/>
      <c r="KCL893" s="106"/>
      <c r="KCM893" s="40"/>
      <c r="KCN893" s="106"/>
      <c r="KCO893" s="40"/>
      <c r="KCP893" s="106"/>
      <c r="KCQ893" s="40"/>
      <c r="KCR893" s="106"/>
      <c r="KCS893" s="40"/>
      <c r="KCT893" s="106"/>
      <c r="KCU893" s="40"/>
      <c r="KCV893" s="106"/>
      <c r="KCW893" s="40"/>
      <c r="KCX893" s="106"/>
      <c r="KCY893" s="40"/>
      <c r="KCZ893" s="106"/>
      <c r="KDA893" s="40"/>
      <c r="KDB893" s="106"/>
      <c r="KDC893" s="40"/>
      <c r="KDD893" s="106"/>
      <c r="KDE893" s="40"/>
      <c r="KDF893" s="106"/>
      <c r="KDG893" s="40"/>
      <c r="KDH893" s="106"/>
      <c r="KDI893" s="40"/>
      <c r="KDJ893" s="106"/>
      <c r="KDK893" s="40"/>
      <c r="KDL893" s="106"/>
      <c r="KDM893" s="40"/>
      <c r="KDN893" s="106"/>
      <c r="KDO893" s="40"/>
      <c r="KDP893" s="106"/>
      <c r="KDQ893" s="40"/>
      <c r="KDR893" s="106"/>
      <c r="KDS893" s="40"/>
      <c r="KDT893" s="106"/>
      <c r="KDU893" s="40"/>
      <c r="KDV893" s="106"/>
      <c r="KDW893" s="40"/>
      <c r="KDX893" s="106"/>
      <c r="KDY893" s="40"/>
      <c r="KDZ893" s="106"/>
      <c r="KEA893" s="40"/>
      <c r="KEB893" s="106"/>
      <c r="KEC893" s="40"/>
      <c r="KED893" s="106"/>
      <c r="KEE893" s="40"/>
      <c r="KEF893" s="106"/>
      <c r="KEG893" s="40"/>
      <c r="KEH893" s="106"/>
      <c r="KEI893" s="40"/>
      <c r="KEJ893" s="106"/>
      <c r="KEK893" s="40"/>
      <c r="KEL893" s="106"/>
      <c r="KEM893" s="40"/>
      <c r="KEN893" s="106"/>
      <c r="KEO893" s="40"/>
      <c r="KEP893" s="106"/>
      <c r="KEQ893" s="40"/>
      <c r="KER893" s="106"/>
      <c r="KES893" s="40"/>
      <c r="KET893" s="106"/>
      <c r="KEU893" s="40"/>
      <c r="KEV893" s="106"/>
      <c r="KEW893" s="40"/>
      <c r="KEX893" s="106"/>
      <c r="KEY893" s="40"/>
      <c r="KEZ893" s="106"/>
      <c r="KFA893" s="40"/>
      <c r="KFB893" s="106"/>
      <c r="KFC893" s="40"/>
      <c r="KFD893" s="106"/>
      <c r="KFE893" s="40"/>
      <c r="KFF893" s="106"/>
      <c r="KFG893" s="40"/>
      <c r="KFH893" s="106"/>
      <c r="KFI893" s="40"/>
      <c r="KFJ893" s="106"/>
      <c r="KFK893" s="40"/>
      <c r="KFL893" s="106"/>
      <c r="KFM893" s="40"/>
      <c r="KFN893" s="106"/>
      <c r="KFO893" s="40"/>
      <c r="KFP893" s="106"/>
      <c r="KFQ893" s="40"/>
      <c r="KFR893" s="106"/>
      <c r="KFS893" s="40"/>
      <c r="KFT893" s="106"/>
      <c r="KFU893" s="40"/>
      <c r="KFV893" s="106"/>
      <c r="KFW893" s="40"/>
      <c r="KFX893" s="106"/>
      <c r="KFY893" s="40"/>
      <c r="KFZ893" s="106"/>
      <c r="KGA893" s="40"/>
      <c r="KGB893" s="106"/>
      <c r="KGC893" s="40"/>
      <c r="KGD893" s="106"/>
      <c r="KGE893" s="40"/>
      <c r="KGF893" s="106"/>
      <c r="KGG893" s="40"/>
      <c r="KGH893" s="106"/>
      <c r="KGI893" s="40"/>
      <c r="KGJ893" s="106"/>
      <c r="KGK893" s="40"/>
      <c r="KGL893" s="106"/>
      <c r="KGM893" s="40"/>
      <c r="KGN893" s="106"/>
      <c r="KGO893" s="40"/>
      <c r="KGP893" s="106"/>
      <c r="KGQ893" s="40"/>
      <c r="KGR893" s="106"/>
      <c r="KGS893" s="40"/>
      <c r="KGT893" s="106"/>
      <c r="KGU893" s="40"/>
      <c r="KGV893" s="106"/>
      <c r="KGW893" s="40"/>
      <c r="KGX893" s="106"/>
      <c r="KGY893" s="40"/>
      <c r="KGZ893" s="106"/>
      <c r="KHA893" s="40"/>
      <c r="KHB893" s="106"/>
      <c r="KHC893" s="40"/>
      <c r="KHD893" s="106"/>
      <c r="KHE893" s="40"/>
      <c r="KHF893" s="106"/>
      <c r="KHG893" s="40"/>
      <c r="KHH893" s="106"/>
      <c r="KHI893" s="40"/>
      <c r="KHJ893" s="106"/>
      <c r="KHK893" s="40"/>
      <c r="KHL893" s="106"/>
      <c r="KHM893" s="40"/>
      <c r="KHN893" s="106"/>
      <c r="KHO893" s="40"/>
      <c r="KHP893" s="106"/>
      <c r="KHQ893" s="40"/>
      <c r="KHR893" s="106"/>
      <c r="KHS893" s="40"/>
      <c r="KHT893" s="106"/>
      <c r="KHU893" s="40"/>
      <c r="KHV893" s="106"/>
      <c r="KHW893" s="40"/>
      <c r="KHX893" s="106"/>
      <c r="KHY893" s="40"/>
      <c r="KHZ893" s="106"/>
      <c r="KIA893" s="40"/>
      <c r="KIB893" s="106"/>
      <c r="KIC893" s="40"/>
      <c r="KID893" s="106"/>
      <c r="KIE893" s="40"/>
      <c r="KIF893" s="106"/>
      <c r="KIG893" s="40"/>
      <c r="KIH893" s="106"/>
      <c r="KII893" s="40"/>
      <c r="KIJ893" s="106"/>
      <c r="KIK893" s="40"/>
      <c r="KIL893" s="106"/>
      <c r="KIM893" s="40"/>
      <c r="KIN893" s="106"/>
      <c r="KIO893" s="40"/>
      <c r="KIP893" s="106"/>
      <c r="KIQ893" s="40"/>
      <c r="KIR893" s="106"/>
      <c r="KIS893" s="40"/>
      <c r="KIT893" s="106"/>
      <c r="KIU893" s="40"/>
      <c r="KIV893" s="106"/>
      <c r="KIW893" s="40"/>
      <c r="KIX893" s="106"/>
      <c r="KIY893" s="40"/>
      <c r="KIZ893" s="106"/>
      <c r="KJA893" s="40"/>
      <c r="KJB893" s="106"/>
      <c r="KJC893" s="40"/>
      <c r="KJD893" s="106"/>
      <c r="KJE893" s="40"/>
      <c r="KJF893" s="106"/>
      <c r="KJG893" s="40"/>
      <c r="KJH893" s="106"/>
      <c r="KJI893" s="40"/>
      <c r="KJJ893" s="106"/>
      <c r="KJK893" s="40"/>
      <c r="KJL893" s="106"/>
      <c r="KJM893" s="40"/>
      <c r="KJN893" s="106"/>
      <c r="KJO893" s="40"/>
      <c r="KJP893" s="106"/>
      <c r="KJQ893" s="40"/>
      <c r="KJR893" s="106"/>
      <c r="KJS893" s="40"/>
      <c r="KJT893" s="106"/>
      <c r="KJU893" s="40"/>
      <c r="KJV893" s="106"/>
      <c r="KJW893" s="40"/>
      <c r="KJX893" s="106"/>
      <c r="KJY893" s="40"/>
      <c r="KJZ893" s="106"/>
      <c r="KKA893" s="40"/>
      <c r="KKB893" s="106"/>
      <c r="KKC893" s="40"/>
      <c r="KKD893" s="106"/>
      <c r="KKE893" s="40"/>
      <c r="KKF893" s="106"/>
      <c r="KKG893" s="40"/>
      <c r="KKH893" s="106"/>
      <c r="KKI893" s="40"/>
      <c r="KKJ893" s="106"/>
      <c r="KKK893" s="40"/>
      <c r="KKL893" s="106"/>
      <c r="KKM893" s="40"/>
      <c r="KKN893" s="106"/>
      <c r="KKO893" s="40"/>
      <c r="KKP893" s="106"/>
      <c r="KKQ893" s="40"/>
      <c r="KKR893" s="106"/>
      <c r="KKS893" s="40"/>
      <c r="KKT893" s="106"/>
      <c r="KKU893" s="40"/>
      <c r="KKV893" s="106"/>
      <c r="KKW893" s="40"/>
      <c r="KKX893" s="106"/>
      <c r="KKY893" s="40"/>
      <c r="KKZ893" s="106"/>
      <c r="KLA893" s="40"/>
      <c r="KLB893" s="106"/>
      <c r="KLC893" s="40"/>
      <c r="KLD893" s="106"/>
      <c r="KLE893" s="40"/>
      <c r="KLF893" s="106"/>
      <c r="KLG893" s="40"/>
      <c r="KLH893" s="106"/>
      <c r="KLI893" s="40"/>
      <c r="KLJ893" s="106"/>
      <c r="KLK893" s="40"/>
      <c r="KLL893" s="106"/>
      <c r="KLM893" s="40"/>
      <c r="KLN893" s="106"/>
      <c r="KLO893" s="40"/>
      <c r="KLP893" s="106"/>
      <c r="KLQ893" s="40"/>
      <c r="KLR893" s="106"/>
      <c r="KLS893" s="40"/>
      <c r="KLT893" s="106"/>
      <c r="KLU893" s="40"/>
      <c r="KLV893" s="106"/>
      <c r="KLW893" s="40"/>
      <c r="KLX893" s="106"/>
      <c r="KLY893" s="40"/>
      <c r="KLZ893" s="106"/>
      <c r="KMA893" s="40"/>
      <c r="KMB893" s="106"/>
      <c r="KMC893" s="40"/>
      <c r="KMD893" s="106"/>
      <c r="KME893" s="40"/>
      <c r="KMF893" s="106"/>
      <c r="KMG893" s="40"/>
      <c r="KMH893" s="106"/>
      <c r="KMI893" s="40"/>
      <c r="KMJ893" s="106"/>
      <c r="KMK893" s="40"/>
      <c r="KML893" s="106"/>
      <c r="KMM893" s="40"/>
      <c r="KMN893" s="106"/>
      <c r="KMO893" s="40"/>
      <c r="KMP893" s="106"/>
      <c r="KMQ893" s="40"/>
      <c r="KMR893" s="106"/>
      <c r="KMS893" s="40"/>
      <c r="KMT893" s="106"/>
      <c r="KMU893" s="40"/>
      <c r="KMV893" s="106"/>
      <c r="KMW893" s="40"/>
      <c r="KMX893" s="106"/>
      <c r="KMY893" s="40"/>
      <c r="KMZ893" s="106"/>
      <c r="KNA893" s="40"/>
      <c r="KNB893" s="106"/>
      <c r="KNC893" s="40"/>
      <c r="KND893" s="106"/>
      <c r="KNE893" s="40"/>
      <c r="KNF893" s="106"/>
      <c r="KNG893" s="40"/>
      <c r="KNH893" s="106"/>
      <c r="KNI893" s="40"/>
      <c r="KNJ893" s="106"/>
      <c r="KNK893" s="40"/>
      <c r="KNL893" s="106"/>
      <c r="KNM893" s="40"/>
      <c r="KNN893" s="106"/>
      <c r="KNO893" s="40"/>
      <c r="KNP893" s="106"/>
      <c r="KNQ893" s="40"/>
      <c r="KNR893" s="106"/>
      <c r="KNS893" s="40"/>
      <c r="KNT893" s="106"/>
      <c r="KNU893" s="40"/>
      <c r="KNV893" s="106"/>
      <c r="KNW893" s="40"/>
      <c r="KNX893" s="106"/>
      <c r="KNY893" s="40"/>
      <c r="KNZ893" s="106"/>
      <c r="KOA893" s="40"/>
      <c r="KOB893" s="106"/>
      <c r="KOC893" s="40"/>
      <c r="KOD893" s="106"/>
      <c r="KOE893" s="40"/>
      <c r="KOF893" s="106"/>
      <c r="KOG893" s="40"/>
      <c r="KOH893" s="106"/>
      <c r="KOI893" s="40"/>
      <c r="KOJ893" s="106"/>
      <c r="KOK893" s="40"/>
      <c r="KOL893" s="106"/>
      <c r="KOM893" s="40"/>
      <c r="KON893" s="106"/>
      <c r="KOO893" s="40"/>
      <c r="KOP893" s="106"/>
      <c r="KOQ893" s="40"/>
      <c r="KOR893" s="106"/>
      <c r="KOS893" s="40"/>
      <c r="KOT893" s="106"/>
      <c r="KOU893" s="40"/>
      <c r="KOV893" s="106"/>
      <c r="KOW893" s="40"/>
      <c r="KOX893" s="106"/>
      <c r="KOY893" s="40"/>
      <c r="KOZ893" s="106"/>
      <c r="KPA893" s="40"/>
      <c r="KPB893" s="106"/>
      <c r="KPC893" s="40"/>
      <c r="KPD893" s="106"/>
      <c r="KPE893" s="40"/>
      <c r="KPF893" s="106"/>
      <c r="KPG893" s="40"/>
      <c r="KPH893" s="106"/>
      <c r="KPI893" s="40"/>
      <c r="KPJ893" s="106"/>
      <c r="KPK893" s="40"/>
      <c r="KPL893" s="106"/>
      <c r="KPM893" s="40"/>
      <c r="KPN893" s="106"/>
      <c r="KPO893" s="40"/>
      <c r="KPP893" s="106"/>
      <c r="KPQ893" s="40"/>
      <c r="KPR893" s="106"/>
      <c r="KPS893" s="40"/>
      <c r="KPT893" s="106"/>
      <c r="KPU893" s="40"/>
      <c r="KPV893" s="106"/>
      <c r="KPW893" s="40"/>
      <c r="KPX893" s="106"/>
      <c r="KPY893" s="40"/>
      <c r="KPZ893" s="106"/>
      <c r="KQA893" s="40"/>
      <c r="KQB893" s="106"/>
      <c r="KQC893" s="40"/>
      <c r="KQD893" s="106"/>
      <c r="KQE893" s="40"/>
      <c r="KQF893" s="106"/>
      <c r="KQG893" s="40"/>
      <c r="KQH893" s="106"/>
      <c r="KQI893" s="40"/>
      <c r="KQJ893" s="106"/>
      <c r="KQK893" s="40"/>
      <c r="KQL893" s="106"/>
      <c r="KQM893" s="40"/>
      <c r="KQN893" s="106"/>
      <c r="KQO893" s="40"/>
      <c r="KQP893" s="106"/>
      <c r="KQQ893" s="40"/>
      <c r="KQR893" s="106"/>
      <c r="KQS893" s="40"/>
      <c r="KQT893" s="106"/>
      <c r="KQU893" s="40"/>
      <c r="KQV893" s="106"/>
      <c r="KQW893" s="40"/>
      <c r="KQX893" s="106"/>
      <c r="KQY893" s="40"/>
      <c r="KQZ893" s="106"/>
      <c r="KRA893" s="40"/>
      <c r="KRB893" s="106"/>
      <c r="KRC893" s="40"/>
      <c r="KRD893" s="106"/>
      <c r="KRE893" s="40"/>
      <c r="KRF893" s="106"/>
      <c r="KRG893" s="40"/>
      <c r="KRH893" s="106"/>
      <c r="KRI893" s="40"/>
      <c r="KRJ893" s="106"/>
      <c r="KRK893" s="40"/>
      <c r="KRL893" s="106"/>
      <c r="KRM893" s="40"/>
      <c r="KRN893" s="106"/>
      <c r="KRO893" s="40"/>
      <c r="KRP893" s="106"/>
      <c r="KRQ893" s="40"/>
      <c r="KRR893" s="106"/>
      <c r="KRS893" s="40"/>
      <c r="KRT893" s="106"/>
      <c r="KRU893" s="40"/>
      <c r="KRV893" s="106"/>
      <c r="KRW893" s="40"/>
      <c r="KRX893" s="106"/>
      <c r="KRY893" s="40"/>
      <c r="KRZ893" s="106"/>
      <c r="KSA893" s="40"/>
      <c r="KSB893" s="106"/>
      <c r="KSC893" s="40"/>
      <c r="KSD893" s="106"/>
      <c r="KSE893" s="40"/>
      <c r="KSF893" s="106"/>
      <c r="KSG893" s="40"/>
      <c r="KSH893" s="106"/>
      <c r="KSI893" s="40"/>
      <c r="KSJ893" s="106"/>
      <c r="KSK893" s="40"/>
      <c r="KSL893" s="106"/>
      <c r="KSM893" s="40"/>
      <c r="KSN893" s="106"/>
      <c r="KSO893" s="40"/>
      <c r="KSP893" s="106"/>
      <c r="KSQ893" s="40"/>
      <c r="KSR893" s="106"/>
      <c r="KSS893" s="40"/>
      <c r="KST893" s="106"/>
      <c r="KSU893" s="40"/>
      <c r="KSV893" s="106"/>
      <c r="KSW893" s="40"/>
      <c r="KSX893" s="106"/>
      <c r="KSY893" s="40"/>
      <c r="KSZ893" s="106"/>
      <c r="KTA893" s="40"/>
      <c r="KTB893" s="106"/>
      <c r="KTC893" s="40"/>
      <c r="KTD893" s="106"/>
      <c r="KTE893" s="40"/>
      <c r="KTF893" s="106"/>
      <c r="KTG893" s="40"/>
      <c r="KTH893" s="106"/>
      <c r="KTI893" s="40"/>
      <c r="KTJ893" s="106"/>
      <c r="KTK893" s="40"/>
      <c r="KTL893" s="106"/>
      <c r="KTM893" s="40"/>
      <c r="KTN893" s="106"/>
      <c r="KTO893" s="40"/>
      <c r="KTP893" s="106"/>
      <c r="KTQ893" s="40"/>
      <c r="KTR893" s="106"/>
      <c r="KTS893" s="40"/>
      <c r="KTT893" s="106"/>
      <c r="KTU893" s="40"/>
      <c r="KTV893" s="106"/>
      <c r="KTW893" s="40"/>
      <c r="KTX893" s="106"/>
      <c r="KTY893" s="40"/>
      <c r="KTZ893" s="106"/>
      <c r="KUA893" s="40"/>
      <c r="KUB893" s="106"/>
      <c r="KUC893" s="40"/>
      <c r="KUD893" s="106"/>
      <c r="KUE893" s="40"/>
      <c r="KUF893" s="106"/>
      <c r="KUG893" s="40"/>
      <c r="KUH893" s="106"/>
      <c r="KUI893" s="40"/>
      <c r="KUJ893" s="106"/>
      <c r="KUK893" s="40"/>
      <c r="KUL893" s="106"/>
      <c r="KUM893" s="40"/>
      <c r="KUN893" s="106"/>
      <c r="KUO893" s="40"/>
      <c r="KUP893" s="106"/>
      <c r="KUQ893" s="40"/>
      <c r="KUR893" s="106"/>
      <c r="KUS893" s="40"/>
      <c r="KUT893" s="106"/>
      <c r="KUU893" s="40"/>
      <c r="KUV893" s="106"/>
      <c r="KUW893" s="40"/>
      <c r="KUX893" s="106"/>
      <c r="KUY893" s="40"/>
      <c r="KUZ893" s="106"/>
      <c r="KVA893" s="40"/>
      <c r="KVB893" s="106"/>
      <c r="KVC893" s="40"/>
      <c r="KVD893" s="106"/>
      <c r="KVE893" s="40"/>
      <c r="KVF893" s="106"/>
      <c r="KVG893" s="40"/>
      <c r="KVH893" s="106"/>
      <c r="KVI893" s="40"/>
      <c r="KVJ893" s="106"/>
      <c r="KVK893" s="40"/>
      <c r="KVL893" s="106"/>
      <c r="KVM893" s="40"/>
      <c r="KVN893" s="106"/>
      <c r="KVO893" s="40"/>
      <c r="KVP893" s="106"/>
      <c r="KVQ893" s="40"/>
      <c r="KVR893" s="106"/>
      <c r="KVS893" s="40"/>
      <c r="KVT893" s="106"/>
      <c r="KVU893" s="40"/>
      <c r="KVV893" s="106"/>
      <c r="KVW893" s="40"/>
      <c r="KVX893" s="106"/>
      <c r="KVY893" s="40"/>
      <c r="KVZ893" s="106"/>
      <c r="KWA893" s="40"/>
      <c r="KWB893" s="106"/>
      <c r="KWC893" s="40"/>
      <c r="KWD893" s="106"/>
      <c r="KWE893" s="40"/>
      <c r="KWF893" s="106"/>
      <c r="KWG893" s="40"/>
      <c r="KWH893" s="106"/>
      <c r="KWI893" s="40"/>
      <c r="KWJ893" s="106"/>
      <c r="KWK893" s="40"/>
      <c r="KWL893" s="106"/>
      <c r="KWM893" s="40"/>
      <c r="KWN893" s="106"/>
      <c r="KWO893" s="40"/>
      <c r="KWP893" s="106"/>
      <c r="KWQ893" s="40"/>
      <c r="KWR893" s="106"/>
      <c r="KWS893" s="40"/>
      <c r="KWT893" s="106"/>
      <c r="KWU893" s="40"/>
      <c r="KWV893" s="106"/>
      <c r="KWW893" s="40"/>
      <c r="KWX893" s="106"/>
      <c r="KWY893" s="40"/>
      <c r="KWZ893" s="106"/>
      <c r="KXA893" s="40"/>
      <c r="KXB893" s="106"/>
      <c r="KXC893" s="40"/>
      <c r="KXD893" s="106"/>
      <c r="KXE893" s="40"/>
      <c r="KXF893" s="106"/>
      <c r="KXG893" s="40"/>
      <c r="KXH893" s="106"/>
      <c r="KXI893" s="40"/>
      <c r="KXJ893" s="106"/>
      <c r="KXK893" s="40"/>
      <c r="KXL893" s="106"/>
      <c r="KXM893" s="40"/>
      <c r="KXN893" s="106"/>
      <c r="KXO893" s="40"/>
      <c r="KXP893" s="106"/>
      <c r="KXQ893" s="40"/>
      <c r="KXR893" s="106"/>
      <c r="KXS893" s="40"/>
      <c r="KXT893" s="106"/>
      <c r="KXU893" s="40"/>
      <c r="KXV893" s="106"/>
      <c r="KXW893" s="40"/>
      <c r="KXX893" s="106"/>
      <c r="KXY893" s="40"/>
      <c r="KXZ893" s="106"/>
      <c r="KYA893" s="40"/>
      <c r="KYB893" s="106"/>
      <c r="KYC893" s="40"/>
      <c r="KYD893" s="106"/>
      <c r="KYE893" s="40"/>
      <c r="KYF893" s="106"/>
      <c r="KYG893" s="40"/>
      <c r="KYH893" s="106"/>
      <c r="KYI893" s="40"/>
      <c r="KYJ893" s="106"/>
      <c r="KYK893" s="40"/>
      <c r="KYL893" s="106"/>
      <c r="KYM893" s="40"/>
      <c r="KYN893" s="106"/>
      <c r="KYO893" s="40"/>
      <c r="KYP893" s="106"/>
      <c r="KYQ893" s="40"/>
      <c r="KYR893" s="106"/>
      <c r="KYS893" s="40"/>
      <c r="KYT893" s="106"/>
      <c r="KYU893" s="40"/>
      <c r="KYV893" s="106"/>
      <c r="KYW893" s="40"/>
      <c r="KYX893" s="106"/>
      <c r="KYY893" s="40"/>
      <c r="KYZ893" s="106"/>
      <c r="KZA893" s="40"/>
      <c r="KZB893" s="106"/>
      <c r="KZC893" s="40"/>
      <c r="KZD893" s="106"/>
      <c r="KZE893" s="40"/>
      <c r="KZF893" s="106"/>
      <c r="KZG893" s="40"/>
      <c r="KZH893" s="106"/>
      <c r="KZI893" s="40"/>
      <c r="KZJ893" s="106"/>
      <c r="KZK893" s="40"/>
      <c r="KZL893" s="106"/>
      <c r="KZM893" s="40"/>
      <c r="KZN893" s="106"/>
      <c r="KZO893" s="40"/>
      <c r="KZP893" s="106"/>
      <c r="KZQ893" s="40"/>
      <c r="KZR893" s="106"/>
      <c r="KZS893" s="40"/>
      <c r="KZT893" s="106"/>
      <c r="KZU893" s="40"/>
      <c r="KZV893" s="106"/>
      <c r="KZW893" s="40"/>
      <c r="KZX893" s="106"/>
      <c r="KZY893" s="40"/>
      <c r="KZZ893" s="106"/>
      <c r="LAA893" s="40"/>
      <c r="LAB893" s="106"/>
      <c r="LAC893" s="40"/>
      <c r="LAD893" s="106"/>
      <c r="LAE893" s="40"/>
      <c r="LAF893" s="106"/>
      <c r="LAG893" s="40"/>
      <c r="LAH893" s="106"/>
      <c r="LAI893" s="40"/>
      <c r="LAJ893" s="106"/>
      <c r="LAK893" s="40"/>
      <c r="LAL893" s="106"/>
      <c r="LAM893" s="40"/>
      <c r="LAN893" s="106"/>
      <c r="LAO893" s="40"/>
      <c r="LAP893" s="106"/>
      <c r="LAQ893" s="40"/>
      <c r="LAR893" s="106"/>
      <c r="LAS893" s="40"/>
      <c r="LAT893" s="106"/>
      <c r="LAU893" s="40"/>
      <c r="LAV893" s="106"/>
      <c r="LAW893" s="40"/>
      <c r="LAX893" s="106"/>
      <c r="LAY893" s="40"/>
      <c r="LAZ893" s="106"/>
      <c r="LBA893" s="40"/>
      <c r="LBB893" s="106"/>
      <c r="LBC893" s="40"/>
      <c r="LBD893" s="106"/>
      <c r="LBE893" s="40"/>
      <c r="LBF893" s="106"/>
      <c r="LBG893" s="40"/>
      <c r="LBH893" s="106"/>
      <c r="LBI893" s="40"/>
      <c r="LBJ893" s="106"/>
      <c r="LBK893" s="40"/>
      <c r="LBL893" s="106"/>
      <c r="LBM893" s="40"/>
      <c r="LBN893" s="106"/>
      <c r="LBO893" s="40"/>
      <c r="LBP893" s="106"/>
      <c r="LBQ893" s="40"/>
      <c r="LBR893" s="106"/>
      <c r="LBS893" s="40"/>
      <c r="LBT893" s="106"/>
      <c r="LBU893" s="40"/>
      <c r="LBV893" s="106"/>
      <c r="LBW893" s="40"/>
      <c r="LBX893" s="106"/>
      <c r="LBY893" s="40"/>
      <c r="LBZ893" s="106"/>
      <c r="LCA893" s="40"/>
      <c r="LCB893" s="106"/>
      <c r="LCC893" s="40"/>
      <c r="LCD893" s="106"/>
      <c r="LCE893" s="40"/>
      <c r="LCF893" s="106"/>
      <c r="LCG893" s="40"/>
      <c r="LCH893" s="106"/>
      <c r="LCI893" s="40"/>
      <c r="LCJ893" s="106"/>
      <c r="LCK893" s="40"/>
      <c r="LCL893" s="106"/>
      <c r="LCM893" s="40"/>
      <c r="LCN893" s="106"/>
      <c r="LCO893" s="40"/>
      <c r="LCP893" s="106"/>
      <c r="LCQ893" s="40"/>
      <c r="LCR893" s="106"/>
      <c r="LCS893" s="40"/>
      <c r="LCT893" s="106"/>
      <c r="LCU893" s="40"/>
      <c r="LCV893" s="106"/>
      <c r="LCW893" s="40"/>
      <c r="LCX893" s="106"/>
      <c r="LCY893" s="40"/>
      <c r="LCZ893" s="106"/>
      <c r="LDA893" s="40"/>
      <c r="LDB893" s="106"/>
      <c r="LDC893" s="40"/>
      <c r="LDD893" s="106"/>
      <c r="LDE893" s="40"/>
      <c r="LDF893" s="106"/>
      <c r="LDG893" s="40"/>
      <c r="LDH893" s="106"/>
      <c r="LDI893" s="40"/>
      <c r="LDJ893" s="106"/>
      <c r="LDK893" s="40"/>
      <c r="LDL893" s="106"/>
      <c r="LDM893" s="40"/>
      <c r="LDN893" s="106"/>
      <c r="LDO893" s="40"/>
      <c r="LDP893" s="106"/>
      <c r="LDQ893" s="40"/>
      <c r="LDR893" s="106"/>
      <c r="LDS893" s="40"/>
      <c r="LDT893" s="106"/>
      <c r="LDU893" s="40"/>
      <c r="LDV893" s="106"/>
      <c r="LDW893" s="40"/>
      <c r="LDX893" s="106"/>
      <c r="LDY893" s="40"/>
      <c r="LDZ893" s="106"/>
      <c r="LEA893" s="40"/>
      <c r="LEB893" s="106"/>
      <c r="LEC893" s="40"/>
      <c r="LED893" s="106"/>
      <c r="LEE893" s="40"/>
      <c r="LEF893" s="106"/>
      <c r="LEG893" s="40"/>
      <c r="LEH893" s="106"/>
      <c r="LEI893" s="40"/>
      <c r="LEJ893" s="106"/>
      <c r="LEK893" s="40"/>
      <c r="LEL893" s="106"/>
      <c r="LEM893" s="40"/>
      <c r="LEN893" s="106"/>
      <c r="LEO893" s="40"/>
      <c r="LEP893" s="106"/>
      <c r="LEQ893" s="40"/>
      <c r="LER893" s="106"/>
      <c r="LES893" s="40"/>
      <c r="LET893" s="106"/>
      <c r="LEU893" s="40"/>
      <c r="LEV893" s="106"/>
      <c r="LEW893" s="40"/>
      <c r="LEX893" s="106"/>
      <c r="LEY893" s="40"/>
      <c r="LEZ893" s="106"/>
      <c r="LFA893" s="40"/>
      <c r="LFB893" s="106"/>
      <c r="LFC893" s="40"/>
      <c r="LFD893" s="106"/>
      <c r="LFE893" s="40"/>
      <c r="LFF893" s="106"/>
      <c r="LFG893" s="40"/>
      <c r="LFH893" s="106"/>
      <c r="LFI893" s="40"/>
      <c r="LFJ893" s="106"/>
      <c r="LFK893" s="40"/>
      <c r="LFL893" s="106"/>
      <c r="LFM893" s="40"/>
      <c r="LFN893" s="106"/>
      <c r="LFO893" s="40"/>
      <c r="LFP893" s="106"/>
      <c r="LFQ893" s="40"/>
      <c r="LFR893" s="106"/>
      <c r="LFS893" s="40"/>
      <c r="LFT893" s="106"/>
      <c r="LFU893" s="40"/>
      <c r="LFV893" s="106"/>
      <c r="LFW893" s="40"/>
      <c r="LFX893" s="106"/>
      <c r="LFY893" s="40"/>
      <c r="LFZ893" s="106"/>
      <c r="LGA893" s="40"/>
      <c r="LGB893" s="106"/>
      <c r="LGC893" s="40"/>
      <c r="LGD893" s="106"/>
      <c r="LGE893" s="40"/>
      <c r="LGF893" s="106"/>
      <c r="LGG893" s="40"/>
      <c r="LGH893" s="106"/>
      <c r="LGI893" s="40"/>
      <c r="LGJ893" s="106"/>
      <c r="LGK893" s="40"/>
      <c r="LGL893" s="106"/>
      <c r="LGM893" s="40"/>
      <c r="LGN893" s="106"/>
      <c r="LGO893" s="40"/>
      <c r="LGP893" s="106"/>
      <c r="LGQ893" s="40"/>
      <c r="LGR893" s="106"/>
      <c r="LGS893" s="40"/>
      <c r="LGT893" s="106"/>
      <c r="LGU893" s="40"/>
      <c r="LGV893" s="106"/>
      <c r="LGW893" s="40"/>
      <c r="LGX893" s="106"/>
      <c r="LGY893" s="40"/>
      <c r="LGZ893" s="106"/>
      <c r="LHA893" s="40"/>
      <c r="LHB893" s="106"/>
      <c r="LHC893" s="40"/>
      <c r="LHD893" s="106"/>
      <c r="LHE893" s="40"/>
      <c r="LHF893" s="106"/>
      <c r="LHG893" s="40"/>
      <c r="LHH893" s="106"/>
      <c r="LHI893" s="40"/>
      <c r="LHJ893" s="106"/>
      <c r="LHK893" s="40"/>
      <c r="LHL893" s="106"/>
      <c r="LHM893" s="40"/>
      <c r="LHN893" s="106"/>
      <c r="LHO893" s="40"/>
      <c r="LHP893" s="106"/>
      <c r="LHQ893" s="40"/>
      <c r="LHR893" s="106"/>
      <c r="LHS893" s="40"/>
      <c r="LHT893" s="106"/>
      <c r="LHU893" s="40"/>
      <c r="LHV893" s="106"/>
      <c r="LHW893" s="40"/>
      <c r="LHX893" s="106"/>
      <c r="LHY893" s="40"/>
      <c r="LHZ893" s="106"/>
      <c r="LIA893" s="40"/>
      <c r="LIB893" s="106"/>
      <c r="LIC893" s="40"/>
      <c r="LID893" s="106"/>
      <c r="LIE893" s="40"/>
      <c r="LIF893" s="106"/>
      <c r="LIG893" s="40"/>
      <c r="LIH893" s="106"/>
      <c r="LII893" s="40"/>
      <c r="LIJ893" s="106"/>
      <c r="LIK893" s="40"/>
      <c r="LIL893" s="106"/>
      <c r="LIM893" s="40"/>
      <c r="LIN893" s="106"/>
      <c r="LIO893" s="40"/>
      <c r="LIP893" s="106"/>
      <c r="LIQ893" s="40"/>
      <c r="LIR893" s="106"/>
      <c r="LIS893" s="40"/>
      <c r="LIT893" s="106"/>
      <c r="LIU893" s="40"/>
      <c r="LIV893" s="106"/>
      <c r="LIW893" s="40"/>
      <c r="LIX893" s="106"/>
      <c r="LIY893" s="40"/>
      <c r="LIZ893" s="106"/>
      <c r="LJA893" s="40"/>
      <c r="LJB893" s="106"/>
      <c r="LJC893" s="40"/>
      <c r="LJD893" s="106"/>
      <c r="LJE893" s="40"/>
      <c r="LJF893" s="106"/>
      <c r="LJG893" s="40"/>
      <c r="LJH893" s="106"/>
      <c r="LJI893" s="40"/>
      <c r="LJJ893" s="106"/>
      <c r="LJK893" s="40"/>
      <c r="LJL893" s="106"/>
      <c r="LJM893" s="40"/>
      <c r="LJN893" s="106"/>
      <c r="LJO893" s="40"/>
      <c r="LJP893" s="106"/>
      <c r="LJQ893" s="40"/>
      <c r="LJR893" s="106"/>
      <c r="LJS893" s="40"/>
      <c r="LJT893" s="106"/>
      <c r="LJU893" s="40"/>
      <c r="LJV893" s="106"/>
      <c r="LJW893" s="40"/>
      <c r="LJX893" s="106"/>
      <c r="LJY893" s="40"/>
      <c r="LJZ893" s="106"/>
      <c r="LKA893" s="40"/>
      <c r="LKB893" s="106"/>
      <c r="LKC893" s="40"/>
      <c r="LKD893" s="106"/>
      <c r="LKE893" s="40"/>
      <c r="LKF893" s="106"/>
      <c r="LKG893" s="40"/>
      <c r="LKH893" s="106"/>
      <c r="LKI893" s="40"/>
      <c r="LKJ893" s="106"/>
      <c r="LKK893" s="40"/>
      <c r="LKL893" s="106"/>
      <c r="LKM893" s="40"/>
      <c r="LKN893" s="106"/>
      <c r="LKO893" s="40"/>
      <c r="LKP893" s="106"/>
      <c r="LKQ893" s="40"/>
      <c r="LKR893" s="106"/>
      <c r="LKS893" s="40"/>
      <c r="LKT893" s="106"/>
      <c r="LKU893" s="40"/>
      <c r="LKV893" s="106"/>
      <c r="LKW893" s="40"/>
      <c r="LKX893" s="106"/>
      <c r="LKY893" s="40"/>
      <c r="LKZ893" s="106"/>
      <c r="LLA893" s="40"/>
      <c r="LLB893" s="106"/>
      <c r="LLC893" s="40"/>
      <c r="LLD893" s="106"/>
      <c r="LLE893" s="40"/>
      <c r="LLF893" s="106"/>
      <c r="LLG893" s="40"/>
      <c r="LLH893" s="106"/>
      <c r="LLI893" s="40"/>
      <c r="LLJ893" s="106"/>
      <c r="LLK893" s="40"/>
      <c r="LLL893" s="106"/>
      <c r="LLM893" s="40"/>
      <c r="LLN893" s="106"/>
      <c r="LLO893" s="40"/>
      <c r="LLP893" s="106"/>
      <c r="LLQ893" s="40"/>
      <c r="LLR893" s="106"/>
      <c r="LLS893" s="40"/>
      <c r="LLT893" s="106"/>
      <c r="LLU893" s="40"/>
      <c r="LLV893" s="106"/>
      <c r="LLW893" s="40"/>
      <c r="LLX893" s="106"/>
      <c r="LLY893" s="40"/>
      <c r="LLZ893" s="106"/>
      <c r="LMA893" s="40"/>
      <c r="LMB893" s="106"/>
      <c r="LMC893" s="40"/>
      <c r="LMD893" s="106"/>
      <c r="LME893" s="40"/>
      <c r="LMF893" s="106"/>
      <c r="LMG893" s="40"/>
      <c r="LMH893" s="106"/>
      <c r="LMI893" s="40"/>
      <c r="LMJ893" s="106"/>
      <c r="LMK893" s="40"/>
      <c r="LML893" s="106"/>
      <c r="LMM893" s="40"/>
      <c r="LMN893" s="106"/>
      <c r="LMO893" s="40"/>
      <c r="LMP893" s="106"/>
      <c r="LMQ893" s="40"/>
      <c r="LMR893" s="106"/>
      <c r="LMS893" s="40"/>
      <c r="LMT893" s="106"/>
      <c r="LMU893" s="40"/>
      <c r="LMV893" s="106"/>
      <c r="LMW893" s="40"/>
      <c r="LMX893" s="106"/>
      <c r="LMY893" s="40"/>
      <c r="LMZ893" s="106"/>
      <c r="LNA893" s="40"/>
      <c r="LNB893" s="106"/>
      <c r="LNC893" s="40"/>
      <c r="LND893" s="106"/>
      <c r="LNE893" s="40"/>
      <c r="LNF893" s="106"/>
      <c r="LNG893" s="40"/>
      <c r="LNH893" s="106"/>
      <c r="LNI893" s="40"/>
      <c r="LNJ893" s="106"/>
      <c r="LNK893" s="40"/>
      <c r="LNL893" s="106"/>
      <c r="LNM893" s="40"/>
      <c r="LNN893" s="106"/>
      <c r="LNO893" s="40"/>
      <c r="LNP893" s="106"/>
      <c r="LNQ893" s="40"/>
      <c r="LNR893" s="106"/>
      <c r="LNS893" s="40"/>
      <c r="LNT893" s="106"/>
      <c r="LNU893" s="40"/>
      <c r="LNV893" s="106"/>
      <c r="LNW893" s="40"/>
      <c r="LNX893" s="106"/>
      <c r="LNY893" s="40"/>
      <c r="LNZ893" s="106"/>
      <c r="LOA893" s="40"/>
      <c r="LOB893" s="106"/>
      <c r="LOC893" s="40"/>
      <c r="LOD893" s="106"/>
      <c r="LOE893" s="40"/>
      <c r="LOF893" s="106"/>
      <c r="LOG893" s="40"/>
      <c r="LOH893" s="106"/>
      <c r="LOI893" s="40"/>
      <c r="LOJ893" s="106"/>
      <c r="LOK893" s="40"/>
      <c r="LOL893" s="106"/>
      <c r="LOM893" s="40"/>
      <c r="LON893" s="106"/>
      <c r="LOO893" s="40"/>
      <c r="LOP893" s="106"/>
      <c r="LOQ893" s="40"/>
      <c r="LOR893" s="106"/>
      <c r="LOS893" s="40"/>
      <c r="LOT893" s="106"/>
      <c r="LOU893" s="40"/>
      <c r="LOV893" s="106"/>
      <c r="LOW893" s="40"/>
      <c r="LOX893" s="106"/>
      <c r="LOY893" s="40"/>
      <c r="LOZ893" s="106"/>
      <c r="LPA893" s="40"/>
      <c r="LPB893" s="106"/>
      <c r="LPC893" s="40"/>
      <c r="LPD893" s="106"/>
      <c r="LPE893" s="40"/>
      <c r="LPF893" s="106"/>
      <c r="LPG893" s="40"/>
      <c r="LPH893" s="106"/>
      <c r="LPI893" s="40"/>
      <c r="LPJ893" s="106"/>
      <c r="LPK893" s="40"/>
      <c r="LPL893" s="106"/>
      <c r="LPM893" s="40"/>
      <c r="LPN893" s="106"/>
      <c r="LPO893" s="40"/>
      <c r="LPP893" s="106"/>
      <c r="LPQ893" s="40"/>
      <c r="LPR893" s="106"/>
      <c r="LPS893" s="40"/>
      <c r="LPT893" s="106"/>
      <c r="LPU893" s="40"/>
      <c r="LPV893" s="106"/>
      <c r="LPW893" s="40"/>
      <c r="LPX893" s="106"/>
      <c r="LPY893" s="40"/>
      <c r="LPZ893" s="106"/>
      <c r="LQA893" s="40"/>
      <c r="LQB893" s="106"/>
      <c r="LQC893" s="40"/>
      <c r="LQD893" s="106"/>
      <c r="LQE893" s="40"/>
      <c r="LQF893" s="106"/>
      <c r="LQG893" s="40"/>
      <c r="LQH893" s="106"/>
      <c r="LQI893" s="40"/>
      <c r="LQJ893" s="106"/>
      <c r="LQK893" s="40"/>
      <c r="LQL893" s="106"/>
      <c r="LQM893" s="40"/>
      <c r="LQN893" s="106"/>
      <c r="LQO893" s="40"/>
      <c r="LQP893" s="106"/>
      <c r="LQQ893" s="40"/>
      <c r="LQR893" s="106"/>
      <c r="LQS893" s="40"/>
      <c r="LQT893" s="106"/>
      <c r="LQU893" s="40"/>
      <c r="LQV893" s="106"/>
      <c r="LQW893" s="40"/>
      <c r="LQX893" s="106"/>
      <c r="LQY893" s="40"/>
      <c r="LQZ893" s="106"/>
      <c r="LRA893" s="40"/>
      <c r="LRB893" s="106"/>
      <c r="LRC893" s="40"/>
      <c r="LRD893" s="106"/>
      <c r="LRE893" s="40"/>
      <c r="LRF893" s="106"/>
      <c r="LRG893" s="40"/>
      <c r="LRH893" s="106"/>
      <c r="LRI893" s="40"/>
      <c r="LRJ893" s="106"/>
      <c r="LRK893" s="40"/>
      <c r="LRL893" s="106"/>
      <c r="LRM893" s="40"/>
      <c r="LRN893" s="106"/>
      <c r="LRO893" s="40"/>
      <c r="LRP893" s="106"/>
      <c r="LRQ893" s="40"/>
      <c r="LRR893" s="106"/>
      <c r="LRS893" s="40"/>
      <c r="LRT893" s="106"/>
      <c r="LRU893" s="40"/>
      <c r="LRV893" s="106"/>
      <c r="LRW893" s="40"/>
      <c r="LRX893" s="106"/>
      <c r="LRY893" s="40"/>
      <c r="LRZ893" s="106"/>
      <c r="LSA893" s="40"/>
      <c r="LSB893" s="106"/>
      <c r="LSC893" s="40"/>
      <c r="LSD893" s="106"/>
      <c r="LSE893" s="40"/>
      <c r="LSF893" s="106"/>
      <c r="LSG893" s="40"/>
      <c r="LSH893" s="106"/>
      <c r="LSI893" s="40"/>
      <c r="LSJ893" s="106"/>
      <c r="LSK893" s="40"/>
      <c r="LSL893" s="106"/>
      <c r="LSM893" s="40"/>
      <c r="LSN893" s="106"/>
      <c r="LSO893" s="40"/>
      <c r="LSP893" s="106"/>
      <c r="LSQ893" s="40"/>
      <c r="LSR893" s="106"/>
      <c r="LSS893" s="40"/>
      <c r="LST893" s="106"/>
      <c r="LSU893" s="40"/>
      <c r="LSV893" s="106"/>
      <c r="LSW893" s="40"/>
      <c r="LSX893" s="106"/>
      <c r="LSY893" s="40"/>
      <c r="LSZ893" s="106"/>
      <c r="LTA893" s="40"/>
      <c r="LTB893" s="106"/>
      <c r="LTC893" s="40"/>
      <c r="LTD893" s="106"/>
      <c r="LTE893" s="40"/>
      <c r="LTF893" s="106"/>
      <c r="LTG893" s="40"/>
      <c r="LTH893" s="106"/>
      <c r="LTI893" s="40"/>
      <c r="LTJ893" s="106"/>
      <c r="LTK893" s="40"/>
      <c r="LTL893" s="106"/>
      <c r="LTM893" s="40"/>
      <c r="LTN893" s="106"/>
      <c r="LTO893" s="40"/>
      <c r="LTP893" s="106"/>
      <c r="LTQ893" s="40"/>
      <c r="LTR893" s="106"/>
      <c r="LTS893" s="40"/>
      <c r="LTT893" s="106"/>
      <c r="LTU893" s="40"/>
      <c r="LTV893" s="106"/>
      <c r="LTW893" s="40"/>
      <c r="LTX893" s="106"/>
      <c r="LTY893" s="40"/>
      <c r="LTZ893" s="106"/>
      <c r="LUA893" s="40"/>
      <c r="LUB893" s="106"/>
      <c r="LUC893" s="40"/>
      <c r="LUD893" s="106"/>
      <c r="LUE893" s="40"/>
      <c r="LUF893" s="106"/>
      <c r="LUG893" s="40"/>
      <c r="LUH893" s="106"/>
      <c r="LUI893" s="40"/>
      <c r="LUJ893" s="106"/>
      <c r="LUK893" s="40"/>
      <c r="LUL893" s="106"/>
      <c r="LUM893" s="40"/>
      <c r="LUN893" s="106"/>
      <c r="LUO893" s="40"/>
      <c r="LUP893" s="106"/>
      <c r="LUQ893" s="40"/>
      <c r="LUR893" s="106"/>
      <c r="LUS893" s="40"/>
      <c r="LUT893" s="106"/>
      <c r="LUU893" s="40"/>
      <c r="LUV893" s="106"/>
      <c r="LUW893" s="40"/>
      <c r="LUX893" s="106"/>
      <c r="LUY893" s="40"/>
      <c r="LUZ893" s="106"/>
      <c r="LVA893" s="40"/>
      <c r="LVB893" s="106"/>
      <c r="LVC893" s="40"/>
      <c r="LVD893" s="106"/>
      <c r="LVE893" s="40"/>
      <c r="LVF893" s="106"/>
      <c r="LVG893" s="40"/>
      <c r="LVH893" s="106"/>
      <c r="LVI893" s="40"/>
      <c r="LVJ893" s="106"/>
      <c r="LVK893" s="40"/>
      <c r="LVL893" s="106"/>
      <c r="LVM893" s="40"/>
      <c r="LVN893" s="106"/>
      <c r="LVO893" s="40"/>
      <c r="LVP893" s="106"/>
      <c r="LVQ893" s="40"/>
      <c r="LVR893" s="106"/>
      <c r="LVS893" s="40"/>
      <c r="LVT893" s="106"/>
      <c r="LVU893" s="40"/>
      <c r="LVV893" s="106"/>
      <c r="LVW893" s="40"/>
      <c r="LVX893" s="106"/>
      <c r="LVY893" s="40"/>
      <c r="LVZ893" s="106"/>
      <c r="LWA893" s="40"/>
      <c r="LWB893" s="106"/>
      <c r="LWC893" s="40"/>
      <c r="LWD893" s="106"/>
      <c r="LWE893" s="40"/>
      <c r="LWF893" s="106"/>
      <c r="LWG893" s="40"/>
      <c r="LWH893" s="106"/>
      <c r="LWI893" s="40"/>
      <c r="LWJ893" s="106"/>
      <c r="LWK893" s="40"/>
      <c r="LWL893" s="106"/>
      <c r="LWM893" s="40"/>
      <c r="LWN893" s="106"/>
      <c r="LWO893" s="40"/>
      <c r="LWP893" s="106"/>
      <c r="LWQ893" s="40"/>
      <c r="LWR893" s="106"/>
      <c r="LWS893" s="40"/>
      <c r="LWT893" s="106"/>
      <c r="LWU893" s="40"/>
      <c r="LWV893" s="106"/>
      <c r="LWW893" s="40"/>
      <c r="LWX893" s="106"/>
      <c r="LWY893" s="40"/>
      <c r="LWZ893" s="106"/>
      <c r="LXA893" s="40"/>
      <c r="LXB893" s="106"/>
      <c r="LXC893" s="40"/>
      <c r="LXD893" s="106"/>
      <c r="LXE893" s="40"/>
      <c r="LXF893" s="106"/>
      <c r="LXG893" s="40"/>
      <c r="LXH893" s="106"/>
      <c r="LXI893" s="40"/>
      <c r="LXJ893" s="106"/>
      <c r="LXK893" s="40"/>
      <c r="LXL893" s="106"/>
      <c r="LXM893" s="40"/>
      <c r="LXN893" s="106"/>
      <c r="LXO893" s="40"/>
      <c r="LXP893" s="106"/>
      <c r="LXQ893" s="40"/>
      <c r="LXR893" s="106"/>
      <c r="LXS893" s="40"/>
      <c r="LXT893" s="106"/>
      <c r="LXU893" s="40"/>
      <c r="LXV893" s="106"/>
      <c r="LXW893" s="40"/>
      <c r="LXX893" s="106"/>
      <c r="LXY893" s="40"/>
      <c r="LXZ893" s="106"/>
      <c r="LYA893" s="40"/>
      <c r="LYB893" s="106"/>
      <c r="LYC893" s="40"/>
      <c r="LYD893" s="106"/>
      <c r="LYE893" s="40"/>
      <c r="LYF893" s="106"/>
      <c r="LYG893" s="40"/>
      <c r="LYH893" s="106"/>
      <c r="LYI893" s="40"/>
      <c r="LYJ893" s="106"/>
      <c r="LYK893" s="40"/>
      <c r="LYL893" s="106"/>
      <c r="LYM893" s="40"/>
      <c r="LYN893" s="106"/>
      <c r="LYO893" s="40"/>
      <c r="LYP893" s="106"/>
      <c r="LYQ893" s="40"/>
      <c r="LYR893" s="106"/>
      <c r="LYS893" s="40"/>
      <c r="LYT893" s="106"/>
      <c r="LYU893" s="40"/>
      <c r="LYV893" s="106"/>
      <c r="LYW893" s="40"/>
      <c r="LYX893" s="106"/>
      <c r="LYY893" s="40"/>
      <c r="LYZ893" s="106"/>
      <c r="LZA893" s="40"/>
      <c r="LZB893" s="106"/>
      <c r="LZC893" s="40"/>
      <c r="LZD893" s="106"/>
      <c r="LZE893" s="40"/>
      <c r="LZF893" s="106"/>
      <c r="LZG893" s="40"/>
      <c r="LZH893" s="106"/>
      <c r="LZI893" s="40"/>
      <c r="LZJ893" s="106"/>
      <c r="LZK893" s="40"/>
      <c r="LZL893" s="106"/>
      <c r="LZM893" s="40"/>
      <c r="LZN893" s="106"/>
      <c r="LZO893" s="40"/>
      <c r="LZP893" s="106"/>
      <c r="LZQ893" s="40"/>
      <c r="LZR893" s="106"/>
      <c r="LZS893" s="40"/>
      <c r="LZT893" s="106"/>
      <c r="LZU893" s="40"/>
      <c r="LZV893" s="106"/>
      <c r="LZW893" s="40"/>
      <c r="LZX893" s="106"/>
      <c r="LZY893" s="40"/>
      <c r="LZZ893" s="106"/>
      <c r="MAA893" s="40"/>
      <c r="MAB893" s="106"/>
      <c r="MAC893" s="40"/>
      <c r="MAD893" s="106"/>
      <c r="MAE893" s="40"/>
      <c r="MAF893" s="106"/>
      <c r="MAG893" s="40"/>
      <c r="MAH893" s="106"/>
      <c r="MAI893" s="40"/>
      <c r="MAJ893" s="106"/>
      <c r="MAK893" s="40"/>
      <c r="MAL893" s="106"/>
      <c r="MAM893" s="40"/>
      <c r="MAN893" s="106"/>
      <c r="MAO893" s="40"/>
      <c r="MAP893" s="106"/>
      <c r="MAQ893" s="40"/>
      <c r="MAR893" s="106"/>
      <c r="MAS893" s="40"/>
      <c r="MAT893" s="106"/>
      <c r="MAU893" s="40"/>
      <c r="MAV893" s="106"/>
      <c r="MAW893" s="40"/>
      <c r="MAX893" s="106"/>
      <c r="MAY893" s="40"/>
      <c r="MAZ893" s="106"/>
      <c r="MBA893" s="40"/>
      <c r="MBB893" s="106"/>
      <c r="MBC893" s="40"/>
      <c r="MBD893" s="106"/>
      <c r="MBE893" s="40"/>
      <c r="MBF893" s="106"/>
      <c r="MBG893" s="40"/>
      <c r="MBH893" s="106"/>
      <c r="MBI893" s="40"/>
      <c r="MBJ893" s="106"/>
      <c r="MBK893" s="40"/>
      <c r="MBL893" s="106"/>
      <c r="MBM893" s="40"/>
      <c r="MBN893" s="106"/>
      <c r="MBO893" s="40"/>
      <c r="MBP893" s="106"/>
      <c r="MBQ893" s="40"/>
      <c r="MBR893" s="106"/>
      <c r="MBS893" s="40"/>
      <c r="MBT893" s="106"/>
      <c r="MBU893" s="40"/>
      <c r="MBV893" s="106"/>
      <c r="MBW893" s="40"/>
      <c r="MBX893" s="106"/>
      <c r="MBY893" s="40"/>
      <c r="MBZ893" s="106"/>
      <c r="MCA893" s="40"/>
      <c r="MCB893" s="106"/>
      <c r="MCC893" s="40"/>
      <c r="MCD893" s="106"/>
      <c r="MCE893" s="40"/>
      <c r="MCF893" s="106"/>
      <c r="MCG893" s="40"/>
      <c r="MCH893" s="106"/>
      <c r="MCI893" s="40"/>
      <c r="MCJ893" s="106"/>
      <c r="MCK893" s="40"/>
      <c r="MCL893" s="106"/>
      <c r="MCM893" s="40"/>
      <c r="MCN893" s="106"/>
      <c r="MCO893" s="40"/>
      <c r="MCP893" s="106"/>
      <c r="MCQ893" s="40"/>
      <c r="MCR893" s="106"/>
      <c r="MCS893" s="40"/>
      <c r="MCT893" s="106"/>
      <c r="MCU893" s="40"/>
      <c r="MCV893" s="106"/>
      <c r="MCW893" s="40"/>
      <c r="MCX893" s="106"/>
      <c r="MCY893" s="40"/>
      <c r="MCZ893" s="106"/>
      <c r="MDA893" s="40"/>
      <c r="MDB893" s="106"/>
      <c r="MDC893" s="40"/>
      <c r="MDD893" s="106"/>
      <c r="MDE893" s="40"/>
      <c r="MDF893" s="106"/>
      <c r="MDG893" s="40"/>
      <c r="MDH893" s="106"/>
      <c r="MDI893" s="40"/>
      <c r="MDJ893" s="106"/>
      <c r="MDK893" s="40"/>
      <c r="MDL893" s="106"/>
      <c r="MDM893" s="40"/>
      <c r="MDN893" s="106"/>
      <c r="MDO893" s="40"/>
      <c r="MDP893" s="106"/>
      <c r="MDQ893" s="40"/>
      <c r="MDR893" s="106"/>
      <c r="MDS893" s="40"/>
      <c r="MDT893" s="106"/>
      <c r="MDU893" s="40"/>
      <c r="MDV893" s="106"/>
      <c r="MDW893" s="40"/>
      <c r="MDX893" s="106"/>
      <c r="MDY893" s="40"/>
      <c r="MDZ893" s="106"/>
      <c r="MEA893" s="40"/>
      <c r="MEB893" s="106"/>
      <c r="MEC893" s="40"/>
      <c r="MED893" s="106"/>
      <c r="MEE893" s="40"/>
      <c r="MEF893" s="106"/>
      <c r="MEG893" s="40"/>
      <c r="MEH893" s="106"/>
      <c r="MEI893" s="40"/>
      <c r="MEJ893" s="106"/>
      <c r="MEK893" s="40"/>
      <c r="MEL893" s="106"/>
      <c r="MEM893" s="40"/>
      <c r="MEN893" s="106"/>
      <c r="MEO893" s="40"/>
      <c r="MEP893" s="106"/>
      <c r="MEQ893" s="40"/>
      <c r="MER893" s="106"/>
      <c r="MES893" s="40"/>
      <c r="MET893" s="106"/>
      <c r="MEU893" s="40"/>
      <c r="MEV893" s="106"/>
      <c r="MEW893" s="40"/>
      <c r="MEX893" s="106"/>
      <c r="MEY893" s="40"/>
      <c r="MEZ893" s="106"/>
      <c r="MFA893" s="40"/>
      <c r="MFB893" s="106"/>
      <c r="MFC893" s="40"/>
      <c r="MFD893" s="106"/>
      <c r="MFE893" s="40"/>
      <c r="MFF893" s="106"/>
      <c r="MFG893" s="40"/>
      <c r="MFH893" s="106"/>
      <c r="MFI893" s="40"/>
      <c r="MFJ893" s="106"/>
      <c r="MFK893" s="40"/>
      <c r="MFL893" s="106"/>
      <c r="MFM893" s="40"/>
      <c r="MFN893" s="106"/>
      <c r="MFO893" s="40"/>
      <c r="MFP893" s="106"/>
      <c r="MFQ893" s="40"/>
      <c r="MFR893" s="106"/>
      <c r="MFS893" s="40"/>
      <c r="MFT893" s="106"/>
      <c r="MFU893" s="40"/>
      <c r="MFV893" s="106"/>
      <c r="MFW893" s="40"/>
      <c r="MFX893" s="106"/>
      <c r="MFY893" s="40"/>
      <c r="MFZ893" s="106"/>
      <c r="MGA893" s="40"/>
      <c r="MGB893" s="106"/>
      <c r="MGC893" s="40"/>
      <c r="MGD893" s="106"/>
      <c r="MGE893" s="40"/>
      <c r="MGF893" s="106"/>
      <c r="MGG893" s="40"/>
      <c r="MGH893" s="106"/>
      <c r="MGI893" s="40"/>
      <c r="MGJ893" s="106"/>
      <c r="MGK893" s="40"/>
      <c r="MGL893" s="106"/>
      <c r="MGM893" s="40"/>
      <c r="MGN893" s="106"/>
      <c r="MGO893" s="40"/>
      <c r="MGP893" s="106"/>
      <c r="MGQ893" s="40"/>
      <c r="MGR893" s="106"/>
      <c r="MGS893" s="40"/>
      <c r="MGT893" s="106"/>
      <c r="MGU893" s="40"/>
      <c r="MGV893" s="106"/>
      <c r="MGW893" s="40"/>
      <c r="MGX893" s="106"/>
      <c r="MGY893" s="40"/>
      <c r="MGZ893" s="106"/>
      <c r="MHA893" s="40"/>
      <c r="MHB893" s="106"/>
      <c r="MHC893" s="40"/>
      <c r="MHD893" s="106"/>
      <c r="MHE893" s="40"/>
      <c r="MHF893" s="106"/>
      <c r="MHG893" s="40"/>
      <c r="MHH893" s="106"/>
      <c r="MHI893" s="40"/>
      <c r="MHJ893" s="106"/>
      <c r="MHK893" s="40"/>
      <c r="MHL893" s="106"/>
      <c r="MHM893" s="40"/>
      <c r="MHN893" s="106"/>
      <c r="MHO893" s="40"/>
      <c r="MHP893" s="106"/>
      <c r="MHQ893" s="40"/>
      <c r="MHR893" s="106"/>
      <c r="MHS893" s="40"/>
      <c r="MHT893" s="106"/>
      <c r="MHU893" s="40"/>
      <c r="MHV893" s="106"/>
      <c r="MHW893" s="40"/>
      <c r="MHX893" s="106"/>
      <c r="MHY893" s="40"/>
      <c r="MHZ893" s="106"/>
      <c r="MIA893" s="40"/>
      <c r="MIB893" s="106"/>
      <c r="MIC893" s="40"/>
      <c r="MID893" s="106"/>
      <c r="MIE893" s="40"/>
      <c r="MIF893" s="106"/>
      <c r="MIG893" s="40"/>
      <c r="MIH893" s="106"/>
      <c r="MII893" s="40"/>
      <c r="MIJ893" s="106"/>
      <c r="MIK893" s="40"/>
      <c r="MIL893" s="106"/>
      <c r="MIM893" s="40"/>
      <c r="MIN893" s="106"/>
      <c r="MIO893" s="40"/>
      <c r="MIP893" s="106"/>
      <c r="MIQ893" s="40"/>
      <c r="MIR893" s="106"/>
      <c r="MIS893" s="40"/>
      <c r="MIT893" s="106"/>
      <c r="MIU893" s="40"/>
      <c r="MIV893" s="106"/>
      <c r="MIW893" s="40"/>
      <c r="MIX893" s="106"/>
      <c r="MIY893" s="40"/>
      <c r="MIZ893" s="106"/>
      <c r="MJA893" s="40"/>
      <c r="MJB893" s="106"/>
      <c r="MJC893" s="40"/>
      <c r="MJD893" s="106"/>
      <c r="MJE893" s="40"/>
      <c r="MJF893" s="106"/>
      <c r="MJG893" s="40"/>
      <c r="MJH893" s="106"/>
      <c r="MJI893" s="40"/>
      <c r="MJJ893" s="106"/>
      <c r="MJK893" s="40"/>
      <c r="MJL893" s="106"/>
      <c r="MJM893" s="40"/>
      <c r="MJN893" s="106"/>
      <c r="MJO893" s="40"/>
      <c r="MJP893" s="106"/>
      <c r="MJQ893" s="40"/>
      <c r="MJR893" s="106"/>
      <c r="MJS893" s="40"/>
      <c r="MJT893" s="106"/>
      <c r="MJU893" s="40"/>
      <c r="MJV893" s="106"/>
      <c r="MJW893" s="40"/>
      <c r="MJX893" s="106"/>
      <c r="MJY893" s="40"/>
      <c r="MJZ893" s="106"/>
      <c r="MKA893" s="40"/>
      <c r="MKB893" s="106"/>
      <c r="MKC893" s="40"/>
      <c r="MKD893" s="106"/>
      <c r="MKE893" s="40"/>
      <c r="MKF893" s="106"/>
      <c r="MKG893" s="40"/>
      <c r="MKH893" s="106"/>
      <c r="MKI893" s="40"/>
      <c r="MKJ893" s="106"/>
      <c r="MKK893" s="40"/>
      <c r="MKL893" s="106"/>
      <c r="MKM893" s="40"/>
      <c r="MKN893" s="106"/>
      <c r="MKO893" s="40"/>
      <c r="MKP893" s="106"/>
      <c r="MKQ893" s="40"/>
      <c r="MKR893" s="106"/>
      <c r="MKS893" s="40"/>
      <c r="MKT893" s="106"/>
      <c r="MKU893" s="40"/>
      <c r="MKV893" s="106"/>
      <c r="MKW893" s="40"/>
      <c r="MKX893" s="106"/>
      <c r="MKY893" s="40"/>
      <c r="MKZ893" s="106"/>
      <c r="MLA893" s="40"/>
      <c r="MLB893" s="106"/>
      <c r="MLC893" s="40"/>
      <c r="MLD893" s="106"/>
      <c r="MLE893" s="40"/>
      <c r="MLF893" s="106"/>
      <c r="MLG893" s="40"/>
      <c r="MLH893" s="106"/>
      <c r="MLI893" s="40"/>
      <c r="MLJ893" s="106"/>
      <c r="MLK893" s="40"/>
      <c r="MLL893" s="106"/>
      <c r="MLM893" s="40"/>
      <c r="MLN893" s="106"/>
      <c r="MLO893" s="40"/>
      <c r="MLP893" s="106"/>
      <c r="MLQ893" s="40"/>
      <c r="MLR893" s="106"/>
      <c r="MLS893" s="40"/>
      <c r="MLT893" s="106"/>
      <c r="MLU893" s="40"/>
      <c r="MLV893" s="106"/>
      <c r="MLW893" s="40"/>
      <c r="MLX893" s="106"/>
      <c r="MLY893" s="40"/>
      <c r="MLZ893" s="106"/>
      <c r="MMA893" s="40"/>
      <c r="MMB893" s="106"/>
      <c r="MMC893" s="40"/>
      <c r="MMD893" s="106"/>
      <c r="MME893" s="40"/>
      <c r="MMF893" s="106"/>
      <c r="MMG893" s="40"/>
      <c r="MMH893" s="106"/>
      <c r="MMI893" s="40"/>
      <c r="MMJ893" s="106"/>
      <c r="MMK893" s="40"/>
      <c r="MML893" s="106"/>
      <c r="MMM893" s="40"/>
      <c r="MMN893" s="106"/>
      <c r="MMO893" s="40"/>
      <c r="MMP893" s="106"/>
      <c r="MMQ893" s="40"/>
      <c r="MMR893" s="106"/>
      <c r="MMS893" s="40"/>
      <c r="MMT893" s="106"/>
      <c r="MMU893" s="40"/>
      <c r="MMV893" s="106"/>
      <c r="MMW893" s="40"/>
      <c r="MMX893" s="106"/>
      <c r="MMY893" s="40"/>
      <c r="MMZ893" s="106"/>
      <c r="MNA893" s="40"/>
      <c r="MNB893" s="106"/>
      <c r="MNC893" s="40"/>
      <c r="MND893" s="106"/>
      <c r="MNE893" s="40"/>
      <c r="MNF893" s="106"/>
      <c r="MNG893" s="40"/>
      <c r="MNH893" s="106"/>
      <c r="MNI893" s="40"/>
      <c r="MNJ893" s="106"/>
      <c r="MNK893" s="40"/>
      <c r="MNL893" s="106"/>
      <c r="MNM893" s="40"/>
      <c r="MNN893" s="106"/>
      <c r="MNO893" s="40"/>
      <c r="MNP893" s="106"/>
      <c r="MNQ893" s="40"/>
      <c r="MNR893" s="106"/>
      <c r="MNS893" s="40"/>
      <c r="MNT893" s="106"/>
      <c r="MNU893" s="40"/>
      <c r="MNV893" s="106"/>
      <c r="MNW893" s="40"/>
      <c r="MNX893" s="106"/>
      <c r="MNY893" s="40"/>
      <c r="MNZ893" s="106"/>
      <c r="MOA893" s="40"/>
      <c r="MOB893" s="106"/>
      <c r="MOC893" s="40"/>
      <c r="MOD893" s="106"/>
      <c r="MOE893" s="40"/>
      <c r="MOF893" s="106"/>
      <c r="MOG893" s="40"/>
      <c r="MOH893" s="106"/>
      <c r="MOI893" s="40"/>
      <c r="MOJ893" s="106"/>
      <c r="MOK893" s="40"/>
      <c r="MOL893" s="106"/>
      <c r="MOM893" s="40"/>
      <c r="MON893" s="106"/>
      <c r="MOO893" s="40"/>
      <c r="MOP893" s="106"/>
      <c r="MOQ893" s="40"/>
      <c r="MOR893" s="106"/>
      <c r="MOS893" s="40"/>
      <c r="MOT893" s="106"/>
      <c r="MOU893" s="40"/>
      <c r="MOV893" s="106"/>
      <c r="MOW893" s="40"/>
      <c r="MOX893" s="106"/>
      <c r="MOY893" s="40"/>
      <c r="MOZ893" s="106"/>
      <c r="MPA893" s="40"/>
      <c r="MPB893" s="106"/>
      <c r="MPC893" s="40"/>
      <c r="MPD893" s="106"/>
      <c r="MPE893" s="40"/>
      <c r="MPF893" s="106"/>
      <c r="MPG893" s="40"/>
      <c r="MPH893" s="106"/>
      <c r="MPI893" s="40"/>
      <c r="MPJ893" s="106"/>
      <c r="MPK893" s="40"/>
      <c r="MPL893" s="106"/>
      <c r="MPM893" s="40"/>
      <c r="MPN893" s="106"/>
      <c r="MPO893" s="40"/>
      <c r="MPP893" s="106"/>
      <c r="MPQ893" s="40"/>
      <c r="MPR893" s="106"/>
      <c r="MPS893" s="40"/>
      <c r="MPT893" s="106"/>
      <c r="MPU893" s="40"/>
      <c r="MPV893" s="106"/>
      <c r="MPW893" s="40"/>
      <c r="MPX893" s="106"/>
      <c r="MPY893" s="40"/>
      <c r="MPZ893" s="106"/>
      <c r="MQA893" s="40"/>
      <c r="MQB893" s="106"/>
      <c r="MQC893" s="40"/>
      <c r="MQD893" s="106"/>
      <c r="MQE893" s="40"/>
      <c r="MQF893" s="106"/>
      <c r="MQG893" s="40"/>
      <c r="MQH893" s="106"/>
      <c r="MQI893" s="40"/>
      <c r="MQJ893" s="106"/>
      <c r="MQK893" s="40"/>
      <c r="MQL893" s="106"/>
      <c r="MQM893" s="40"/>
      <c r="MQN893" s="106"/>
      <c r="MQO893" s="40"/>
      <c r="MQP893" s="106"/>
      <c r="MQQ893" s="40"/>
      <c r="MQR893" s="106"/>
      <c r="MQS893" s="40"/>
      <c r="MQT893" s="106"/>
      <c r="MQU893" s="40"/>
      <c r="MQV893" s="106"/>
      <c r="MQW893" s="40"/>
      <c r="MQX893" s="106"/>
      <c r="MQY893" s="40"/>
      <c r="MQZ893" s="106"/>
      <c r="MRA893" s="40"/>
      <c r="MRB893" s="106"/>
      <c r="MRC893" s="40"/>
      <c r="MRD893" s="106"/>
      <c r="MRE893" s="40"/>
      <c r="MRF893" s="106"/>
      <c r="MRG893" s="40"/>
      <c r="MRH893" s="106"/>
      <c r="MRI893" s="40"/>
      <c r="MRJ893" s="106"/>
      <c r="MRK893" s="40"/>
      <c r="MRL893" s="106"/>
      <c r="MRM893" s="40"/>
      <c r="MRN893" s="106"/>
      <c r="MRO893" s="40"/>
      <c r="MRP893" s="106"/>
      <c r="MRQ893" s="40"/>
      <c r="MRR893" s="106"/>
      <c r="MRS893" s="40"/>
      <c r="MRT893" s="106"/>
      <c r="MRU893" s="40"/>
      <c r="MRV893" s="106"/>
      <c r="MRW893" s="40"/>
      <c r="MRX893" s="106"/>
      <c r="MRY893" s="40"/>
      <c r="MRZ893" s="106"/>
      <c r="MSA893" s="40"/>
      <c r="MSB893" s="106"/>
      <c r="MSC893" s="40"/>
      <c r="MSD893" s="106"/>
      <c r="MSE893" s="40"/>
      <c r="MSF893" s="106"/>
      <c r="MSG893" s="40"/>
      <c r="MSH893" s="106"/>
      <c r="MSI893" s="40"/>
      <c r="MSJ893" s="106"/>
      <c r="MSK893" s="40"/>
      <c r="MSL893" s="106"/>
      <c r="MSM893" s="40"/>
      <c r="MSN893" s="106"/>
      <c r="MSO893" s="40"/>
      <c r="MSP893" s="106"/>
      <c r="MSQ893" s="40"/>
      <c r="MSR893" s="106"/>
      <c r="MSS893" s="40"/>
      <c r="MST893" s="106"/>
      <c r="MSU893" s="40"/>
      <c r="MSV893" s="106"/>
      <c r="MSW893" s="40"/>
      <c r="MSX893" s="106"/>
      <c r="MSY893" s="40"/>
      <c r="MSZ893" s="106"/>
      <c r="MTA893" s="40"/>
      <c r="MTB893" s="106"/>
      <c r="MTC893" s="40"/>
      <c r="MTD893" s="106"/>
      <c r="MTE893" s="40"/>
      <c r="MTF893" s="106"/>
      <c r="MTG893" s="40"/>
      <c r="MTH893" s="106"/>
      <c r="MTI893" s="40"/>
      <c r="MTJ893" s="106"/>
      <c r="MTK893" s="40"/>
      <c r="MTL893" s="106"/>
      <c r="MTM893" s="40"/>
      <c r="MTN893" s="106"/>
      <c r="MTO893" s="40"/>
      <c r="MTP893" s="106"/>
      <c r="MTQ893" s="40"/>
      <c r="MTR893" s="106"/>
      <c r="MTS893" s="40"/>
      <c r="MTT893" s="106"/>
      <c r="MTU893" s="40"/>
      <c r="MTV893" s="106"/>
      <c r="MTW893" s="40"/>
      <c r="MTX893" s="106"/>
      <c r="MTY893" s="40"/>
      <c r="MTZ893" s="106"/>
      <c r="MUA893" s="40"/>
      <c r="MUB893" s="106"/>
      <c r="MUC893" s="40"/>
      <c r="MUD893" s="106"/>
      <c r="MUE893" s="40"/>
      <c r="MUF893" s="106"/>
      <c r="MUG893" s="40"/>
      <c r="MUH893" s="106"/>
      <c r="MUI893" s="40"/>
      <c r="MUJ893" s="106"/>
      <c r="MUK893" s="40"/>
      <c r="MUL893" s="106"/>
      <c r="MUM893" s="40"/>
      <c r="MUN893" s="106"/>
      <c r="MUO893" s="40"/>
      <c r="MUP893" s="106"/>
      <c r="MUQ893" s="40"/>
      <c r="MUR893" s="106"/>
      <c r="MUS893" s="40"/>
      <c r="MUT893" s="106"/>
      <c r="MUU893" s="40"/>
      <c r="MUV893" s="106"/>
      <c r="MUW893" s="40"/>
      <c r="MUX893" s="106"/>
      <c r="MUY893" s="40"/>
      <c r="MUZ893" s="106"/>
      <c r="MVA893" s="40"/>
      <c r="MVB893" s="106"/>
      <c r="MVC893" s="40"/>
      <c r="MVD893" s="106"/>
      <c r="MVE893" s="40"/>
      <c r="MVF893" s="106"/>
      <c r="MVG893" s="40"/>
      <c r="MVH893" s="106"/>
      <c r="MVI893" s="40"/>
      <c r="MVJ893" s="106"/>
      <c r="MVK893" s="40"/>
      <c r="MVL893" s="106"/>
      <c r="MVM893" s="40"/>
      <c r="MVN893" s="106"/>
      <c r="MVO893" s="40"/>
      <c r="MVP893" s="106"/>
      <c r="MVQ893" s="40"/>
      <c r="MVR893" s="106"/>
      <c r="MVS893" s="40"/>
      <c r="MVT893" s="106"/>
      <c r="MVU893" s="40"/>
      <c r="MVV893" s="106"/>
      <c r="MVW893" s="40"/>
      <c r="MVX893" s="106"/>
      <c r="MVY893" s="40"/>
      <c r="MVZ893" s="106"/>
      <c r="MWA893" s="40"/>
      <c r="MWB893" s="106"/>
      <c r="MWC893" s="40"/>
      <c r="MWD893" s="106"/>
      <c r="MWE893" s="40"/>
      <c r="MWF893" s="106"/>
      <c r="MWG893" s="40"/>
      <c r="MWH893" s="106"/>
      <c r="MWI893" s="40"/>
      <c r="MWJ893" s="106"/>
      <c r="MWK893" s="40"/>
      <c r="MWL893" s="106"/>
      <c r="MWM893" s="40"/>
      <c r="MWN893" s="106"/>
      <c r="MWO893" s="40"/>
      <c r="MWP893" s="106"/>
      <c r="MWQ893" s="40"/>
      <c r="MWR893" s="106"/>
      <c r="MWS893" s="40"/>
      <c r="MWT893" s="106"/>
      <c r="MWU893" s="40"/>
      <c r="MWV893" s="106"/>
      <c r="MWW893" s="40"/>
      <c r="MWX893" s="106"/>
      <c r="MWY893" s="40"/>
      <c r="MWZ893" s="106"/>
      <c r="MXA893" s="40"/>
      <c r="MXB893" s="106"/>
      <c r="MXC893" s="40"/>
      <c r="MXD893" s="106"/>
      <c r="MXE893" s="40"/>
      <c r="MXF893" s="106"/>
      <c r="MXG893" s="40"/>
      <c r="MXH893" s="106"/>
      <c r="MXI893" s="40"/>
      <c r="MXJ893" s="106"/>
      <c r="MXK893" s="40"/>
      <c r="MXL893" s="106"/>
      <c r="MXM893" s="40"/>
      <c r="MXN893" s="106"/>
      <c r="MXO893" s="40"/>
      <c r="MXP893" s="106"/>
      <c r="MXQ893" s="40"/>
      <c r="MXR893" s="106"/>
      <c r="MXS893" s="40"/>
      <c r="MXT893" s="106"/>
      <c r="MXU893" s="40"/>
      <c r="MXV893" s="106"/>
      <c r="MXW893" s="40"/>
      <c r="MXX893" s="106"/>
      <c r="MXY893" s="40"/>
      <c r="MXZ893" s="106"/>
      <c r="MYA893" s="40"/>
      <c r="MYB893" s="106"/>
      <c r="MYC893" s="40"/>
      <c r="MYD893" s="106"/>
      <c r="MYE893" s="40"/>
      <c r="MYF893" s="106"/>
      <c r="MYG893" s="40"/>
      <c r="MYH893" s="106"/>
      <c r="MYI893" s="40"/>
      <c r="MYJ893" s="106"/>
      <c r="MYK893" s="40"/>
      <c r="MYL893" s="106"/>
      <c r="MYM893" s="40"/>
      <c r="MYN893" s="106"/>
      <c r="MYO893" s="40"/>
      <c r="MYP893" s="106"/>
      <c r="MYQ893" s="40"/>
      <c r="MYR893" s="106"/>
      <c r="MYS893" s="40"/>
      <c r="MYT893" s="106"/>
      <c r="MYU893" s="40"/>
      <c r="MYV893" s="106"/>
      <c r="MYW893" s="40"/>
      <c r="MYX893" s="106"/>
      <c r="MYY893" s="40"/>
      <c r="MYZ893" s="106"/>
      <c r="MZA893" s="40"/>
      <c r="MZB893" s="106"/>
      <c r="MZC893" s="40"/>
      <c r="MZD893" s="106"/>
      <c r="MZE893" s="40"/>
      <c r="MZF893" s="106"/>
      <c r="MZG893" s="40"/>
      <c r="MZH893" s="106"/>
      <c r="MZI893" s="40"/>
      <c r="MZJ893" s="106"/>
      <c r="MZK893" s="40"/>
      <c r="MZL893" s="106"/>
      <c r="MZM893" s="40"/>
      <c r="MZN893" s="106"/>
      <c r="MZO893" s="40"/>
      <c r="MZP893" s="106"/>
      <c r="MZQ893" s="40"/>
      <c r="MZR893" s="106"/>
      <c r="MZS893" s="40"/>
      <c r="MZT893" s="106"/>
      <c r="MZU893" s="40"/>
      <c r="MZV893" s="106"/>
      <c r="MZW893" s="40"/>
      <c r="MZX893" s="106"/>
      <c r="MZY893" s="40"/>
      <c r="MZZ893" s="106"/>
      <c r="NAA893" s="40"/>
      <c r="NAB893" s="106"/>
      <c r="NAC893" s="40"/>
      <c r="NAD893" s="106"/>
      <c r="NAE893" s="40"/>
      <c r="NAF893" s="106"/>
      <c r="NAG893" s="40"/>
      <c r="NAH893" s="106"/>
      <c r="NAI893" s="40"/>
      <c r="NAJ893" s="106"/>
      <c r="NAK893" s="40"/>
      <c r="NAL893" s="106"/>
      <c r="NAM893" s="40"/>
      <c r="NAN893" s="106"/>
      <c r="NAO893" s="40"/>
      <c r="NAP893" s="106"/>
      <c r="NAQ893" s="40"/>
      <c r="NAR893" s="106"/>
      <c r="NAS893" s="40"/>
      <c r="NAT893" s="106"/>
      <c r="NAU893" s="40"/>
      <c r="NAV893" s="106"/>
      <c r="NAW893" s="40"/>
      <c r="NAX893" s="106"/>
      <c r="NAY893" s="40"/>
      <c r="NAZ893" s="106"/>
      <c r="NBA893" s="40"/>
      <c r="NBB893" s="106"/>
      <c r="NBC893" s="40"/>
      <c r="NBD893" s="106"/>
      <c r="NBE893" s="40"/>
      <c r="NBF893" s="106"/>
      <c r="NBG893" s="40"/>
      <c r="NBH893" s="106"/>
      <c r="NBI893" s="40"/>
      <c r="NBJ893" s="106"/>
      <c r="NBK893" s="40"/>
      <c r="NBL893" s="106"/>
      <c r="NBM893" s="40"/>
      <c r="NBN893" s="106"/>
      <c r="NBO893" s="40"/>
      <c r="NBP893" s="106"/>
      <c r="NBQ893" s="40"/>
      <c r="NBR893" s="106"/>
      <c r="NBS893" s="40"/>
      <c r="NBT893" s="106"/>
      <c r="NBU893" s="40"/>
      <c r="NBV893" s="106"/>
      <c r="NBW893" s="40"/>
      <c r="NBX893" s="106"/>
      <c r="NBY893" s="40"/>
      <c r="NBZ893" s="106"/>
      <c r="NCA893" s="40"/>
      <c r="NCB893" s="106"/>
      <c r="NCC893" s="40"/>
      <c r="NCD893" s="106"/>
      <c r="NCE893" s="40"/>
      <c r="NCF893" s="106"/>
      <c r="NCG893" s="40"/>
      <c r="NCH893" s="106"/>
      <c r="NCI893" s="40"/>
      <c r="NCJ893" s="106"/>
      <c r="NCK893" s="40"/>
      <c r="NCL893" s="106"/>
      <c r="NCM893" s="40"/>
      <c r="NCN893" s="106"/>
      <c r="NCO893" s="40"/>
      <c r="NCP893" s="106"/>
      <c r="NCQ893" s="40"/>
      <c r="NCR893" s="106"/>
      <c r="NCS893" s="40"/>
      <c r="NCT893" s="106"/>
      <c r="NCU893" s="40"/>
      <c r="NCV893" s="106"/>
      <c r="NCW893" s="40"/>
      <c r="NCX893" s="106"/>
      <c r="NCY893" s="40"/>
      <c r="NCZ893" s="106"/>
      <c r="NDA893" s="40"/>
      <c r="NDB893" s="106"/>
      <c r="NDC893" s="40"/>
      <c r="NDD893" s="106"/>
      <c r="NDE893" s="40"/>
      <c r="NDF893" s="106"/>
      <c r="NDG893" s="40"/>
      <c r="NDH893" s="106"/>
      <c r="NDI893" s="40"/>
      <c r="NDJ893" s="106"/>
      <c r="NDK893" s="40"/>
      <c r="NDL893" s="106"/>
      <c r="NDM893" s="40"/>
      <c r="NDN893" s="106"/>
      <c r="NDO893" s="40"/>
      <c r="NDP893" s="106"/>
      <c r="NDQ893" s="40"/>
      <c r="NDR893" s="106"/>
      <c r="NDS893" s="40"/>
      <c r="NDT893" s="106"/>
      <c r="NDU893" s="40"/>
      <c r="NDV893" s="106"/>
      <c r="NDW893" s="40"/>
      <c r="NDX893" s="106"/>
      <c r="NDY893" s="40"/>
      <c r="NDZ893" s="106"/>
      <c r="NEA893" s="40"/>
      <c r="NEB893" s="106"/>
      <c r="NEC893" s="40"/>
      <c r="NED893" s="106"/>
      <c r="NEE893" s="40"/>
      <c r="NEF893" s="106"/>
      <c r="NEG893" s="40"/>
      <c r="NEH893" s="106"/>
      <c r="NEI893" s="40"/>
      <c r="NEJ893" s="106"/>
      <c r="NEK893" s="40"/>
      <c r="NEL893" s="106"/>
      <c r="NEM893" s="40"/>
      <c r="NEN893" s="106"/>
      <c r="NEO893" s="40"/>
      <c r="NEP893" s="106"/>
      <c r="NEQ893" s="40"/>
      <c r="NER893" s="106"/>
      <c r="NES893" s="40"/>
      <c r="NET893" s="106"/>
      <c r="NEU893" s="40"/>
      <c r="NEV893" s="106"/>
      <c r="NEW893" s="40"/>
      <c r="NEX893" s="106"/>
      <c r="NEY893" s="40"/>
      <c r="NEZ893" s="106"/>
      <c r="NFA893" s="40"/>
      <c r="NFB893" s="106"/>
      <c r="NFC893" s="40"/>
      <c r="NFD893" s="106"/>
      <c r="NFE893" s="40"/>
      <c r="NFF893" s="106"/>
      <c r="NFG893" s="40"/>
      <c r="NFH893" s="106"/>
      <c r="NFI893" s="40"/>
      <c r="NFJ893" s="106"/>
      <c r="NFK893" s="40"/>
      <c r="NFL893" s="106"/>
      <c r="NFM893" s="40"/>
      <c r="NFN893" s="106"/>
      <c r="NFO893" s="40"/>
      <c r="NFP893" s="106"/>
      <c r="NFQ893" s="40"/>
      <c r="NFR893" s="106"/>
      <c r="NFS893" s="40"/>
      <c r="NFT893" s="106"/>
      <c r="NFU893" s="40"/>
      <c r="NFV893" s="106"/>
      <c r="NFW893" s="40"/>
      <c r="NFX893" s="106"/>
      <c r="NFY893" s="40"/>
      <c r="NFZ893" s="106"/>
      <c r="NGA893" s="40"/>
      <c r="NGB893" s="106"/>
      <c r="NGC893" s="40"/>
      <c r="NGD893" s="106"/>
      <c r="NGE893" s="40"/>
      <c r="NGF893" s="106"/>
      <c r="NGG893" s="40"/>
      <c r="NGH893" s="106"/>
      <c r="NGI893" s="40"/>
      <c r="NGJ893" s="106"/>
      <c r="NGK893" s="40"/>
      <c r="NGL893" s="106"/>
      <c r="NGM893" s="40"/>
      <c r="NGN893" s="106"/>
      <c r="NGO893" s="40"/>
      <c r="NGP893" s="106"/>
      <c r="NGQ893" s="40"/>
      <c r="NGR893" s="106"/>
      <c r="NGS893" s="40"/>
      <c r="NGT893" s="106"/>
      <c r="NGU893" s="40"/>
      <c r="NGV893" s="106"/>
      <c r="NGW893" s="40"/>
      <c r="NGX893" s="106"/>
      <c r="NGY893" s="40"/>
      <c r="NGZ893" s="106"/>
      <c r="NHA893" s="40"/>
      <c r="NHB893" s="106"/>
      <c r="NHC893" s="40"/>
      <c r="NHD893" s="106"/>
      <c r="NHE893" s="40"/>
      <c r="NHF893" s="106"/>
      <c r="NHG893" s="40"/>
      <c r="NHH893" s="106"/>
      <c r="NHI893" s="40"/>
      <c r="NHJ893" s="106"/>
      <c r="NHK893" s="40"/>
      <c r="NHL893" s="106"/>
      <c r="NHM893" s="40"/>
      <c r="NHN893" s="106"/>
      <c r="NHO893" s="40"/>
      <c r="NHP893" s="106"/>
      <c r="NHQ893" s="40"/>
      <c r="NHR893" s="106"/>
      <c r="NHS893" s="40"/>
      <c r="NHT893" s="106"/>
      <c r="NHU893" s="40"/>
      <c r="NHV893" s="106"/>
      <c r="NHW893" s="40"/>
      <c r="NHX893" s="106"/>
      <c r="NHY893" s="40"/>
      <c r="NHZ893" s="106"/>
      <c r="NIA893" s="40"/>
      <c r="NIB893" s="106"/>
      <c r="NIC893" s="40"/>
      <c r="NID893" s="106"/>
      <c r="NIE893" s="40"/>
      <c r="NIF893" s="106"/>
      <c r="NIG893" s="40"/>
      <c r="NIH893" s="106"/>
      <c r="NII893" s="40"/>
      <c r="NIJ893" s="106"/>
      <c r="NIK893" s="40"/>
      <c r="NIL893" s="106"/>
      <c r="NIM893" s="40"/>
      <c r="NIN893" s="106"/>
      <c r="NIO893" s="40"/>
      <c r="NIP893" s="106"/>
      <c r="NIQ893" s="40"/>
      <c r="NIR893" s="106"/>
      <c r="NIS893" s="40"/>
      <c r="NIT893" s="106"/>
      <c r="NIU893" s="40"/>
      <c r="NIV893" s="106"/>
      <c r="NIW893" s="40"/>
      <c r="NIX893" s="106"/>
      <c r="NIY893" s="40"/>
      <c r="NIZ893" s="106"/>
      <c r="NJA893" s="40"/>
      <c r="NJB893" s="106"/>
      <c r="NJC893" s="40"/>
      <c r="NJD893" s="106"/>
      <c r="NJE893" s="40"/>
      <c r="NJF893" s="106"/>
      <c r="NJG893" s="40"/>
      <c r="NJH893" s="106"/>
      <c r="NJI893" s="40"/>
      <c r="NJJ893" s="106"/>
      <c r="NJK893" s="40"/>
      <c r="NJL893" s="106"/>
      <c r="NJM893" s="40"/>
      <c r="NJN893" s="106"/>
      <c r="NJO893" s="40"/>
      <c r="NJP893" s="106"/>
      <c r="NJQ893" s="40"/>
      <c r="NJR893" s="106"/>
      <c r="NJS893" s="40"/>
      <c r="NJT893" s="106"/>
      <c r="NJU893" s="40"/>
      <c r="NJV893" s="106"/>
      <c r="NJW893" s="40"/>
      <c r="NJX893" s="106"/>
      <c r="NJY893" s="40"/>
      <c r="NJZ893" s="106"/>
      <c r="NKA893" s="40"/>
      <c r="NKB893" s="106"/>
      <c r="NKC893" s="40"/>
      <c r="NKD893" s="106"/>
      <c r="NKE893" s="40"/>
      <c r="NKF893" s="106"/>
      <c r="NKG893" s="40"/>
      <c r="NKH893" s="106"/>
      <c r="NKI893" s="40"/>
      <c r="NKJ893" s="106"/>
      <c r="NKK893" s="40"/>
      <c r="NKL893" s="106"/>
      <c r="NKM893" s="40"/>
      <c r="NKN893" s="106"/>
      <c r="NKO893" s="40"/>
      <c r="NKP893" s="106"/>
      <c r="NKQ893" s="40"/>
      <c r="NKR893" s="106"/>
      <c r="NKS893" s="40"/>
      <c r="NKT893" s="106"/>
      <c r="NKU893" s="40"/>
      <c r="NKV893" s="106"/>
      <c r="NKW893" s="40"/>
      <c r="NKX893" s="106"/>
      <c r="NKY893" s="40"/>
      <c r="NKZ893" s="106"/>
      <c r="NLA893" s="40"/>
      <c r="NLB893" s="106"/>
      <c r="NLC893" s="40"/>
      <c r="NLD893" s="106"/>
      <c r="NLE893" s="40"/>
      <c r="NLF893" s="106"/>
      <c r="NLG893" s="40"/>
      <c r="NLH893" s="106"/>
      <c r="NLI893" s="40"/>
      <c r="NLJ893" s="106"/>
      <c r="NLK893" s="40"/>
      <c r="NLL893" s="106"/>
      <c r="NLM893" s="40"/>
      <c r="NLN893" s="106"/>
      <c r="NLO893" s="40"/>
      <c r="NLP893" s="106"/>
      <c r="NLQ893" s="40"/>
      <c r="NLR893" s="106"/>
      <c r="NLS893" s="40"/>
      <c r="NLT893" s="106"/>
      <c r="NLU893" s="40"/>
      <c r="NLV893" s="106"/>
      <c r="NLW893" s="40"/>
      <c r="NLX893" s="106"/>
      <c r="NLY893" s="40"/>
      <c r="NLZ893" s="106"/>
      <c r="NMA893" s="40"/>
      <c r="NMB893" s="106"/>
      <c r="NMC893" s="40"/>
      <c r="NMD893" s="106"/>
      <c r="NME893" s="40"/>
      <c r="NMF893" s="106"/>
      <c r="NMG893" s="40"/>
      <c r="NMH893" s="106"/>
      <c r="NMI893" s="40"/>
      <c r="NMJ893" s="106"/>
      <c r="NMK893" s="40"/>
      <c r="NML893" s="106"/>
      <c r="NMM893" s="40"/>
      <c r="NMN893" s="106"/>
      <c r="NMO893" s="40"/>
      <c r="NMP893" s="106"/>
      <c r="NMQ893" s="40"/>
      <c r="NMR893" s="106"/>
      <c r="NMS893" s="40"/>
      <c r="NMT893" s="106"/>
      <c r="NMU893" s="40"/>
      <c r="NMV893" s="106"/>
      <c r="NMW893" s="40"/>
      <c r="NMX893" s="106"/>
      <c r="NMY893" s="40"/>
      <c r="NMZ893" s="106"/>
      <c r="NNA893" s="40"/>
      <c r="NNB893" s="106"/>
      <c r="NNC893" s="40"/>
      <c r="NND893" s="106"/>
      <c r="NNE893" s="40"/>
      <c r="NNF893" s="106"/>
      <c r="NNG893" s="40"/>
      <c r="NNH893" s="106"/>
      <c r="NNI893" s="40"/>
      <c r="NNJ893" s="106"/>
      <c r="NNK893" s="40"/>
      <c r="NNL893" s="106"/>
      <c r="NNM893" s="40"/>
      <c r="NNN893" s="106"/>
      <c r="NNO893" s="40"/>
      <c r="NNP893" s="106"/>
      <c r="NNQ893" s="40"/>
      <c r="NNR893" s="106"/>
      <c r="NNS893" s="40"/>
      <c r="NNT893" s="106"/>
      <c r="NNU893" s="40"/>
      <c r="NNV893" s="106"/>
      <c r="NNW893" s="40"/>
      <c r="NNX893" s="106"/>
      <c r="NNY893" s="40"/>
      <c r="NNZ893" s="106"/>
      <c r="NOA893" s="40"/>
      <c r="NOB893" s="106"/>
      <c r="NOC893" s="40"/>
      <c r="NOD893" s="106"/>
      <c r="NOE893" s="40"/>
      <c r="NOF893" s="106"/>
      <c r="NOG893" s="40"/>
      <c r="NOH893" s="106"/>
      <c r="NOI893" s="40"/>
      <c r="NOJ893" s="106"/>
      <c r="NOK893" s="40"/>
      <c r="NOL893" s="106"/>
      <c r="NOM893" s="40"/>
      <c r="NON893" s="106"/>
      <c r="NOO893" s="40"/>
      <c r="NOP893" s="106"/>
      <c r="NOQ893" s="40"/>
      <c r="NOR893" s="106"/>
      <c r="NOS893" s="40"/>
      <c r="NOT893" s="106"/>
      <c r="NOU893" s="40"/>
      <c r="NOV893" s="106"/>
      <c r="NOW893" s="40"/>
      <c r="NOX893" s="106"/>
      <c r="NOY893" s="40"/>
      <c r="NOZ893" s="106"/>
      <c r="NPA893" s="40"/>
      <c r="NPB893" s="106"/>
      <c r="NPC893" s="40"/>
      <c r="NPD893" s="106"/>
      <c r="NPE893" s="40"/>
      <c r="NPF893" s="106"/>
      <c r="NPG893" s="40"/>
      <c r="NPH893" s="106"/>
      <c r="NPI893" s="40"/>
      <c r="NPJ893" s="106"/>
      <c r="NPK893" s="40"/>
      <c r="NPL893" s="106"/>
      <c r="NPM893" s="40"/>
      <c r="NPN893" s="106"/>
      <c r="NPO893" s="40"/>
      <c r="NPP893" s="106"/>
      <c r="NPQ893" s="40"/>
      <c r="NPR893" s="106"/>
      <c r="NPS893" s="40"/>
      <c r="NPT893" s="106"/>
      <c r="NPU893" s="40"/>
      <c r="NPV893" s="106"/>
      <c r="NPW893" s="40"/>
      <c r="NPX893" s="106"/>
      <c r="NPY893" s="40"/>
      <c r="NPZ893" s="106"/>
      <c r="NQA893" s="40"/>
      <c r="NQB893" s="106"/>
      <c r="NQC893" s="40"/>
      <c r="NQD893" s="106"/>
      <c r="NQE893" s="40"/>
      <c r="NQF893" s="106"/>
      <c r="NQG893" s="40"/>
      <c r="NQH893" s="106"/>
      <c r="NQI893" s="40"/>
      <c r="NQJ893" s="106"/>
      <c r="NQK893" s="40"/>
      <c r="NQL893" s="106"/>
      <c r="NQM893" s="40"/>
      <c r="NQN893" s="106"/>
      <c r="NQO893" s="40"/>
      <c r="NQP893" s="106"/>
      <c r="NQQ893" s="40"/>
      <c r="NQR893" s="106"/>
      <c r="NQS893" s="40"/>
      <c r="NQT893" s="106"/>
      <c r="NQU893" s="40"/>
      <c r="NQV893" s="106"/>
      <c r="NQW893" s="40"/>
      <c r="NQX893" s="106"/>
      <c r="NQY893" s="40"/>
      <c r="NQZ893" s="106"/>
      <c r="NRA893" s="40"/>
      <c r="NRB893" s="106"/>
      <c r="NRC893" s="40"/>
      <c r="NRD893" s="106"/>
      <c r="NRE893" s="40"/>
      <c r="NRF893" s="106"/>
      <c r="NRG893" s="40"/>
      <c r="NRH893" s="106"/>
      <c r="NRI893" s="40"/>
      <c r="NRJ893" s="106"/>
      <c r="NRK893" s="40"/>
      <c r="NRL893" s="106"/>
      <c r="NRM893" s="40"/>
      <c r="NRN893" s="106"/>
      <c r="NRO893" s="40"/>
      <c r="NRP893" s="106"/>
      <c r="NRQ893" s="40"/>
      <c r="NRR893" s="106"/>
      <c r="NRS893" s="40"/>
      <c r="NRT893" s="106"/>
      <c r="NRU893" s="40"/>
      <c r="NRV893" s="106"/>
      <c r="NRW893" s="40"/>
      <c r="NRX893" s="106"/>
      <c r="NRY893" s="40"/>
      <c r="NRZ893" s="106"/>
      <c r="NSA893" s="40"/>
      <c r="NSB893" s="106"/>
      <c r="NSC893" s="40"/>
      <c r="NSD893" s="106"/>
      <c r="NSE893" s="40"/>
      <c r="NSF893" s="106"/>
      <c r="NSG893" s="40"/>
      <c r="NSH893" s="106"/>
      <c r="NSI893" s="40"/>
      <c r="NSJ893" s="106"/>
      <c r="NSK893" s="40"/>
      <c r="NSL893" s="106"/>
      <c r="NSM893" s="40"/>
      <c r="NSN893" s="106"/>
      <c r="NSO893" s="40"/>
      <c r="NSP893" s="106"/>
      <c r="NSQ893" s="40"/>
      <c r="NSR893" s="106"/>
      <c r="NSS893" s="40"/>
      <c r="NST893" s="106"/>
      <c r="NSU893" s="40"/>
      <c r="NSV893" s="106"/>
      <c r="NSW893" s="40"/>
      <c r="NSX893" s="106"/>
      <c r="NSY893" s="40"/>
      <c r="NSZ893" s="106"/>
      <c r="NTA893" s="40"/>
      <c r="NTB893" s="106"/>
      <c r="NTC893" s="40"/>
      <c r="NTD893" s="106"/>
      <c r="NTE893" s="40"/>
      <c r="NTF893" s="106"/>
      <c r="NTG893" s="40"/>
      <c r="NTH893" s="106"/>
      <c r="NTI893" s="40"/>
      <c r="NTJ893" s="106"/>
      <c r="NTK893" s="40"/>
      <c r="NTL893" s="106"/>
      <c r="NTM893" s="40"/>
      <c r="NTN893" s="106"/>
      <c r="NTO893" s="40"/>
      <c r="NTP893" s="106"/>
      <c r="NTQ893" s="40"/>
      <c r="NTR893" s="106"/>
      <c r="NTS893" s="40"/>
      <c r="NTT893" s="106"/>
      <c r="NTU893" s="40"/>
      <c r="NTV893" s="106"/>
      <c r="NTW893" s="40"/>
      <c r="NTX893" s="106"/>
      <c r="NTY893" s="40"/>
      <c r="NTZ893" s="106"/>
      <c r="NUA893" s="40"/>
      <c r="NUB893" s="106"/>
      <c r="NUC893" s="40"/>
      <c r="NUD893" s="106"/>
      <c r="NUE893" s="40"/>
      <c r="NUF893" s="106"/>
      <c r="NUG893" s="40"/>
      <c r="NUH893" s="106"/>
      <c r="NUI893" s="40"/>
      <c r="NUJ893" s="106"/>
      <c r="NUK893" s="40"/>
      <c r="NUL893" s="106"/>
      <c r="NUM893" s="40"/>
      <c r="NUN893" s="106"/>
      <c r="NUO893" s="40"/>
      <c r="NUP893" s="106"/>
      <c r="NUQ893" s="40"/>
      <c r="NUR893" s="106"/>
      <c r="NUS893" s="40"/>
      <c r="NUT893" s="106"/>
      <c r="NUU893" s="40"/>
      <c r="NUV893" s="106"/>
      <c r="NUW893" s="40"/>
      <c r="NUX893" s="106"/>
      <c r="NUY893" s="40"/>
      <c r="NUZ893" s="106"/>
      <c r="NVA893" s="40"/>
      <c r="NVB893" s="106"/>
      <c r="NVC893" s="40"/>
      <c r="NVD893" s="106"/>
      <c r="NVE893" s="40"/>
      <c r="NVF893" s="106"/>
      <c r="NVG893" s="40"/>
      <c r="NVH893" s="106"/>
      <c r="NVI893" s="40"/>
      <c r="NVJ893" s="106"/>
      <c r="NVK893" s="40"/>
      <c r="NVL893" s="106"/>
      <c r="NVM893" s="40"/>
      <c r="NVN893" s="106"/>
      <c r="NVO893" s="40"/>
      <c r="NVP893" s="106"/>
      <c r="NVQ893" s="40"/>
      <c r="NVR893" s="106"/>
      <c r="NVS893" s="40"/>
      <c r="NVT893" s="106"/>
      <c r="NVU893" s="40"/>
      <c r="NVV893" s="106"/>
      <c r="NVW893" s="40"/>
      <c r="NVX893" s="106"/>
      <c r="NVY893" s="40"/>
      <c r="NVZ893" s="106"/>
      <c r="NWA893" s="40"/>
      <c r="NWB893" s="106"/>
      <c r="NWC893" s="40"/>
      <c r="NWD893" s="106"/>
      <c r="NWE893" s="40"/>
      <c r="NWF893" s="106"/>
      <c r="NWG893" s="40"/>
      <c r="NWH893" s="106"/>
      <c r="NWI893" s="40"/>
      <c r="NWJ893" s="106"/>
      <c r="NWK893" s="40"/>
      <c r="NWL893" s="106"/>
      <c r="NWM893" s="40"/>
      <c r="NWN893" s="106"/>
      <c r="NWO893" s="40"/>
      <c r="NWP893" s="106"/>
      <c r="NWQ893" s="40"/>
      <c r="NWR893" s="106"/>
      <c r="NWS893" s="40"/>
      <c r="NWT893" s="106"/>
      <c r="NWU893" s="40"/>
      <c r="NWV893" s="106"/>
      <c r="NWW893" s="40"/>
      <c r="NWX893" s="106"/>
      <c r="NWY893" s="40"/>
      <c r="NWZ893" s="106"/>
      <c r="NXA893" s="40"/>
      <c r="NXB893" s="106"/>
      <c r="NXC893" s="40"/>
      <c r="NXD893" s="106"/>
      <c r="NXE893" s="40"/>
      <c r="NXF893" s="106"/>
      <c r="NXG893" s="40"/>
      <c r="NXH893" s="106"/>
      <c r="NXI893" s="40"/>
      <c r="NXJ893" s="106"/>
      <c r="NXK893" s="40"/>
      <c r="NXL893" s="106"/>
      <c r="NXM893" s="40"/>
      <c r="NXN893" s="106"/>
      <c r="NXO893" s="40"/>
      <c r="NXP893" s="106"/>
      <c r="NXQ893" s="40"/>
      <c r="NXR893" s="106"/>
      <c r="NXS893" s="40"/>
      <c r="NXT893" s="106"/>
      <c r="NXU893" s="40"/>
      <c r="NXV893" s="106"/>
      <c r="NXW893" s="40"/>
      <c r="NXX893" s="106"/>
      <c r="NXY893" s="40"/>
      <c r="NXZ893" s="106"/>
      <c r="NYA893" s="40"/>
      <c r="NYB893" s="106"/>
      <c r="NYC893" s="40"/>
      <c r="NYD893" s="106"/>
      <c r="NYE893" s="40"/>
      <c r="NYF893" s="106"/>
      <c r="NYG893" s="40"/>
      <c r="NYH893" s="106"/>
      <c r="NYI893" s="40"/>
      <c r="NYJ893" s="106"/>
      <c r="NYK893" s="40"/>
      <c r="NYL893" s="106"/>
      <c r="NYM893" s="40"/>
      <c r="NYN893" s="106"/>
      <c r="NYO893" s="40"/>
      <c r="NYP893" s="106"/>
      <c r="NYQ893" s="40"/>
      <c r="NYR893" s="106"/>
      <c r="NYS893" s="40"/>
      <c r="NYT893" s="106"/>
      <c r="NYU893" s="40"/>
      <c r="NYV893" s="106"/>
      <c r="NYW893" s="40"/>
      <c r="NYX893" s="106"/>
      <c r="NYY893" s="40"/>
      <c r="NYZ893" s="106"/>
      <c r="NZA893" s="40"/>
      <c r="NZB893" s="106"/>
      <c r="NZC893" s="40"/>
      <c r="NZD893" s="106"/>
      <c r="NZE893" s="40"/>
      <c r="NZF893" s="106"/>
      <c r="NZG893" s="40"/>
      <c r="NZH893" s="106"/>
      <c r="NZI893" s="40"/>
      <c r="NZJ893" s="106"/>
      <c r="NZK893" s="40"/>
      <c r="NZL893" s="106"/>
      <c r="NZM893" s="40"/>
      <c r="NZN893" s="106"/>
      <c r="NZO893" s="40"/>
      <c r="NZP893" s="106"/>
      <c r="NZQ893" s="40"/>
      <c r="NZR893" s="106"/>
      <c r="NZS893" s="40"/>
      <c r="NZT893" s="106"/>
      <c r="NZU893" s="40"/>
      <c r="NZV893" s="106"/>
      <c r="NZW893" s="40"/>
      <c r="NZX893" s="106"/>
      <c r="NZY893" s="40"/>
      <c r="NZZ893" s="106"/>
      <c r="OAA893" s="40"/>
      <c r="OAB893" s="106"/>
      <c r="OAC893" s="40"/>
      <c r="OAD893" s="106"/>
      <c r="OAE893" s="40"/>
      <c r="OAF893" s="106"/>
      <c r="OAG893" s="40"/>
      <c r="OAH893" s="106"/>
      <c r="OAI893" s="40"/>
      <c r="OAJ893" s="106"/>
      <c r="OAK893" s="40"/>
      <c r="OAL893" s="106"/>
      <c r="OAM893" s="40"/>
      <c r="OAN893" s="106"/>
      <c r="OAO893" s="40"/>
      <c r="OAP893" s="106"/>
      <c r="OAQ893" s="40"/>
      <c r="OAR893" s="106"/>
      <c r="OAS893" s="40"/>
      <c r="OAT893" s="106"/>
      <c r="OAU893" s="40"/>
      <c r="OAV893" s="106"/>
      <c r="OAW893" s="40"/>
      <c r="OAX893" s="106"/>
      <c r="OAY893" s="40"/>
      <c r="OAZ893" s="106"/>
      <c r="OBA893" s="40"/>
      <c r="OBB893" s="106"/>
      <c r="OBC893" s="40"/>
      <c r="OBD893" s="106"/>
      <c r="OBE893" s="40"/>
      <c r="OBF893" s="106"/>
      <c r="OBG893" s="40"/>
      <c r="OBH893" s="106"/>
      <c r="OBI893" s="40"/>
      <c r="OBJ893" s="106"/>
      <c r="OBK893" s="40"/>
      <c r="OBL893" s="106"/>
      <c r="OBM893" s="40"/>
      <c r="OBN893" s="106"/>
      <c r="OBO893" s="40"/>
      <c r="OBP893" s="106"/>
      <c r="OBQ893" s="40"/>
      <c r="OBR893" s="106"/>
      <c r="OBS893" s="40"/>
      <c r="OBT893" s="106"/>
      <c r="OBU893" s="40"/>
      <c r="OBV893" s="106"/>
      <c r="OBW893" s="40"/>
      <c r="OBX893" s="106"/>
      <c r="OBY893" s="40"/>
      <c r="OBZ893" s="106"/>
      <c r="OCA893" s="40"/>
      <c r="OCB893" s="106"/>
      <c r="OCC893" s="40"/>
      <c r="OCD893" s="106"/>
      <c r="OCE893" s="40"/>
      <c r="OCF893" s="106"/>
      <c r="OCG893" s="40"/>
      <c r="OCH893" s="106"/>
      <c r="OCI893" s="40"/>
      <c r="OCJ893" s="106"/>
      <c r="OCK893" s="40"/>
      <c r="OCL893" s="106"/>
      <c r="OCM893" s="40"/>
      <c r="OCN893" s="106"/>
      <c r="OCO893" s="40"/>
      <c r="OCP893" s="106"/>
      <c r="OCQ893" s="40"/>
      <c r="OCR893" s="106"/>
      <c r="OCS893" s="40"/>
      <c r="OCT893" s="106"/>
      <c r="OCU893" s="40"/>
      <c r="OCV893" s="106"/>
      <c r="OCW893" s="40"/>
      <c r="OCX893" s="106"/>
      <c r="OCY893" s="40"/>
      <c r="OCZ893" s="106"/>
      <c r="ODA893" s="40"/>
      <c r="ODB893" s="106"/>
      <c r="ODC893" s="40"/>
      <c r="ODD893" s="106"/>
      <c r="ODE893" s="40"/>
      <c r="ODF893" s="106"/>
      <c r="ODG893" s="40"/>
      <c r="ODH893" s="106"/>
      <c r="ODI893" s="40"/>
      <c r="ODJ893" s="106"/>
      <c r="ODK893" s="40"/>
      <c r="ODL893" s="106"/>
      <c r="ODM893" s="40"/>
      <c r="ODN893" s="106"/>
      <c r="ODO893" s="40"/>
      <c r="ODP893" s="106"/>
      <c r="ODQ893" s="40"/>
      <c r="ODR893" s="106"/>
      <c r="ODS893" s="40"/>
      <c r="ODT893" s="106"/>
      <c r="ODU893" s="40"/>
      <c r="ODV893" s="106"/>
      <c r="ODW893" s="40"/>
      <c r="ODX893" s="106"/>
      <c r="ODY893" s="40"/>
      <c r="ODZ893" s="106"/>
      <c r="OEA893" s="40"/>
      <c r="OEB893" s="106"/>
      <c r="OEC893" s="40"/>
      <c r="OED893" s="106"/>
      <c r="OEE893" s="40"/>
      <c r="OEF893" s="106"/>
      <c r="OEG893" s="40"/>
      <c r="OEH893" s="106"/>
      <c r="OEI893" s="40"/>
      <c r="OEJ893" s="106"/>
      <c r="OEK893" s="40"/>
      <c r="OEL893" s="106"/>
      <c r="OEM893" s="40"/>
      <c r="OEN893" s="106"/>
      <c r="OEO893" s="40"/>
      <c r="OEP893" s="106"/>
      <c r="OEQ893" s="40"/>
      <c r="OER893" s="106"/>
      <c r="OES893" s="40"/>
      <c r="OET893" s="106"/>
      <c r="OEU893" s="40"/>
      <c r="OEV893" s="106"/>
      <c r="OEW893" s="40"/>
      <c r="OEX893" s="106"/>
      <c r="OEY893" s="40"/>
      <c r="OEZ893" s="106"/>
      <c r="OFA893" s="40"/>
      <c r="OFB893" s="106"/>
      <c r="OFC893" s="40"/>
      <c r="OFD893" s="106"/>
      <c r="OFE893" s="40"/>
      <c r="OFF893" s="106"/>
      <c r="OFG893" s="40"/>
      <c r="OFH893" s="106"/>
      <c r="OFI893" s="40"/>
      <c r="OFJ893" s="106"/>
      <c r="OFK893" s="40"/>
      <c r="OFL893" s="106"/>
      <c r="OFM893" s="40"/>
      <c r="OFN893" s="106"/>
      <c r="OFO893" s="40"/>
      <c r="OFP893" s="106"/>
      <c r="OFQ893" s="40"/>
      <c r="OFR893" s="106"/>
      <c r="OFS893" s="40"/>
      <c r="OFT893" s="106"/>
      <c r="OFU893" s="40"/>
      <c r="OFV893" s="106"/>
      <c r="OFW893" s="40"/>
      <c r="OFX893" s="106"/>
      <c r="OFY893" s="40"/>
      <c r="OFZ893" s="106"/>
      <c r="OGA893" s="40"/>
      <c r="OGB893" s="106"/>
      <c r="OGC893" s="40"/>
      <c r="OGD893" s="106"/>
      <c r="OGE893" s="40"/>
      <c r="OGF893" s="106"/>
      <c r="OGG893" s="40"/>
      <c r="OGH893" s="106"/>
      <c r="OGI893" s="40"/>
      <c r="OGJ893" s="106"/>
      <c r="OGK893" s="40"/>
      <c r="OGL893" s="106"/>
      <c r="OGM893" s="40"/>
      <c r="OGN893" s="106"/>
      <c r="OGO893" s="40"/>
      <c r="OGP893" s="106"/>
      <c r="OGQ893" s="40"/>
      <c r="OGR893" s="106"/>
      <c r="OGS893" s="40"/>
      <c r="OGT893" s="106"/>
      <c r="OGU893" s="40"/>
      <c r="OGV893" s="106"/>
      <c r="OGW893" s="40"/>
      <c r="OGX893" s="106"/>
      <c r="OGY893" s="40"/>
      <c r="OGZ893" s="106"/>
      <c r="OHA893" s="40"/>
      <c r="OHB893" s="106"/>
      <c r="OHC893" s="40"/>
      <c r="OHD893" s="106"/>
      <c r="OHE893" s="40"/>
      <c r="OHF893" s="106"/>
      <c r="OHG893" s="40"/>
      <c r="OHH893" s="106"/>
      <c r="OHI893" s="40"/>
      <c r="OHJ893" s="106"/>
      <c r="OHK893" s="40"/>
      <c r="OHL893" s="106"/>
      <c r="OHM893" s="40"/>
      <c r="OHN893" s="106"/>
      <c r="OHO893" s="40"/>
      <c r="OHP893" s="106"/>
      <c r="OHQ893" s="40"/>
      <c r="OHR893" s="106"/>
      <c r="OHS893" s="40"/>
      <c r="OHT893" s="106"/>
      <c r="OHU893" s="40"/>
      <c r="OHV893" s="106"/>
      <c r="OHW893" s="40"/>
      <c r="OHX893" s="106"/>
      <c r="OHY893" s="40"/>
      <c r="OHZ893" s="106"/>
      <c r="OIA893" s="40"/>
      <c r="OIB893" s="106"/>
      <c r="OIC893" s="40"/>
      <c r="OID893" s="106"/>
      <c r="OIE893" s="40"/>
      <c r="OIF893" s="106"/>
      <c r="OIG893" s="40"/>
      <c r="OIH893" s="106"/>
      <c r="OII893" s="40"/>
      <c r="OIJ893" s="106"/>
      <c r="OIK893" s="40"/>
      <c r="OIL893" s="106"/>
      <c r="OIM893" s="40"/>
      <c r="OIN893" s="106"/>
      <c r="OIO893" s="40"/>
      <c r="OIP893" s="106"/>
      <c r="OIQ893" s="40"/>
      <c r="OIR893" s="106"/>
      <c r="OIS893" s="40"/>
      <c r="OIT893" s="106"/>
      <c r="OIU893" s="40"/>
      <c r="OIV893" s="106"/>
      <c r="OIW893" s="40"/>
      <c r="OIX893" s="106"/>
      <c r="OIY893" s="40"/>
      <c r="OIZ893" s="106"/>
      <c r="OJA893" s="40"/>
      <c r="OJB893" s="106"/>
      <c r="OJC893" s="40"/>
      <c r="OJD893" s="106"/>
      <c r="OJE893" s="40"/>
      <c r="OJF893" s="106"/>
      <c r="OJG893" s="40"/>
      <c r="OJH893" s="106"/>
      <c r="OJI893" s="40"/>
      <c r="OJJ893" s="106"/>
      <c r="OJK893" s="40"/>
      <c r="OJL893" s="106"/>
      <c r="OJM893" s="40"/>
      <c r="OJN893" s="106"/>
      <c r="OJO893" s="40"/>
      <c r="OJP893" s="106"/>
      <c r="OJQ893" s="40"/>
      <c r="OJR893" s="106"/>
      <c r="OJS893" s="40"/>
      <c r="OJT893" s="106"/>
      <c r="OJU893" s="40"/>
      <c r="OJV893" s="106"/>
      <c r="OJW893" s="40"/>
      <c r="OJX893" s="106"/>
      <c r="OJY893" s="40"/>
      <c r="OJZ893" s="106"/>
      <c r="OKA893" s="40"/>
      <c r="OKB893" s="106"/>
      <c r="OKC893" s="40"/>
      <c r="OKD893" s="106"/>
      <c r="OKE893" s="40"/>
      <c r="OKF893" s="106"/>
      <c r="OKG893" s="40"/>
      <c r="OKH893" s="106"/>
      <c r="OKI893" s="40"/>
      <c r="OKJ893" s="106"/>
      <c r="OKK893" s="40"/>
      <c r="OKL893" s="106"/>
      <c r="OKM893" s="40"/>
      <c r="OKN893" s="106"/>
      <c r="OKO893" s="40"/>
      <c r="OKP893" s="106"/>
      <c r="OKQ893" s="40"/>
      <c r="OKR893" s="106"/>
      <c r="OKS893" s="40"/>
      <c r="OKT893" s="106"/>
      <c r="OKU893" s="40"/>
      <c r="OKV893" s="106"/>
      <c r="OKW893" s="40"/>
      <c r="OKX893" s="106"/>
      <c r="OKY893" s="40"/>
      <c r="OKZ893" s="106"/>
      <c r="OLA893" s="40"/>
      <c r="OLB893" s="106"/>
      <c r="OLC893" s="40"/>
      <c r="OLD893" s="106"/>
      <c r="OLE893" s="40"/>
      <c r="OLF893" s="106"/>
      <c r="OLG893" s="40"/>
      <c r="OLH893" s="106"/>
      <c r="OLI893" s="40"/>
      <c r="OLJ893" s="106"/>
      <c r="OLK893" s="40"/>
      <c r="OLL893" s="106"/>
      <c r="OLM893" s="40"/>
      <c r="OLN893" s="106"/>
      <c r="OLO893" s="40"/>
      <c r="OLP893" s="106"/>
      <c r="OLQ893" s="40"/>
      <c r="OLR893" s="106"/>
      <c r="OLS893" s="40"/>
      <c r="OLT893" s="106"/>
      <c r="OLU893" s="40"/>
      <c r="OLV893" s="106"/>
      <c r="OLW893" s="40"/>
      <c r="OLX893" s="106"/>
      <c r="OLY893" s="40"/>
      <c r="OLZ893" s="106"/>
      <c r="OMA893" s="40"/>
      <c r="OMB893" s="106"/>
      <c r="OMC893" s="40"/>
      <c r="OMD893" s="106"/>
      <c r="OME893" s="40"/>
      <c r="OMF893" s="106"/>
      <c r="OMG893" s="40"/>
      <c r="OMH893" s="106"/>
      <c r="OMI893" s="40"/>
      <c r="OMJ893" s="106"/>
      <c r="OMK893" s="40"/>
      <c r="OML893" s="106"/>
      <c r="OMM893" s="40"/>
      <c r="OMN893" s="106"/>
      <c r="OMO893" s="40"/>
      <c r="OMP893" s="106"/>
      <c r="OMQ893" s="40"/>
      <c r="OMR893" s="106"/>
      <c r="OMS893" s="40"/>
      <c r="OMT893" s="106"/>
      <c r="OMU893" s="40"/>
      <c r="OMV893" s="106"/>
      <c r="OMW893" s="40"/>
      <c r="OMX893" s="106"/>
      <c r="OMY893" s="40"/>
      <c r="OMZ893" s="106"/>
      <c r="ONA893" s="40"/>
      <c r="ONB893" s="106"/>
      <c r="ONC893" s="40"/>
      <c r="OND893" s="106"/>
      <c r="ONE893" s="40"/>
      <c r="ONF893" s="106"/>
      <c r="ONG893" s="40"/>
      <c r="ONH893" s="106"/>
      <c r="ONI893" s="40"/>
      <c r="ONJ893" s="106"/>
      <c r="ONK893" s="40"/>
      <c r="ONL893" s="106"/>
      <c r="ONM893" s="40"/>
      <c r="ONN893" s="106"/>
      <c r="ONO893" s="40"/>
      <c r="ONP893" s="106"/>
      <c r="ONQ893" s="40"/>
      <c r="ONR893" s="106"/>
      <c r="ONS893" s="40"/>
      <c r="ONT893" s="106"/>
      <c r="ONU893" s="40"/>
      <c r="ONV893" s="106"/>
      <c r="ONW893" s="40"/>
      <c r="ONX893" s="106"/>
      <c r="ONY893" s="40"/>
      <c r="ONZ893" s="106"/>
      <c r="OOA893" s="40"/>
      <c r="OOB893" s="106"/>
      <c r="OOC893" s="40"/>
      <c r="OOD893" s="106"/>
      <c r="OOE893" s="40"/>
      <c r="OOF893" s="106"/>
      <c r="OOG893" s="40"/>
      <c r="OOH893" s="106"/>
      <c r="OOI893" s="40"/>
      <c r="OOJ893" s="106"/>
      <c r="OOK893" s="40"/>
      <c r="OOL893" s="106"/>
      <c r="OOM893" s="40"/>
      <c r="OON893" s="106"/>
      <c r="OOO893" s="40"/>
      <c r="OOP893" s="106"/>
      <c r="OOQ893" s="40"/>
      <c r="OOR893" s="106"/>
      <c r="OOS893" s="40"/>
      <c r="OOT893" s="106"/>
      <c r="OOU893" s="40"/>
      <c r="OOV893" s="106"/>
      <c r="OOW893" s="40"/>
      <c r="OOX893" s="106"/>
      <c r="OOY893" s="40"/>
      <c r="OOZ893" s="106"/>
      <c r="OPA893" s="40"/>
      <c r="OPB893" s="106"/>
      <c r="OPC893" s="40"/>
      <c r="OPD893" s="106"/>
      <c r="OPE893" s="40"/>
      <c r="OPF893" s="106"/>
      <c r="OPG893" s="40"/>
      <c r="OPH893" s="106"/>
      <c r="OPI893" s="40"/>
      <c r="OPJ893" s="106"/>
      <c r="OPK893" s="40"/>
      <c r="OPL893" s="106"/>
      <c r="OPM893" s="40"/>
      <c r="OPN893" s="106"/>
      <c r="OPO893" s="40"/>
      <c r="OPP893" s="106"/>
      <c r="OPQ893" s="40"/>
      <c r="OPR893" s="106"/>
      <c r="OPS893" s="40"/>
      <c r="OPT893" s="106"/>
      <c r="OPU893" s="40"/>
      <c r="OPV893" s="106"/>
      <c r="OPW893" s="40"/>
      <c r="OPX893" s="106"/>
      <c r="OPY893" s="40"/>
      <c r="OPZ893" s="106"/>
      <c r="OQA893" s="40"/>
      <c r="OQB893" s="106"/>
      <c r="OQC893" s="40"/>
      <c r="OQD893" s="106"/>
      <c r="OQE893" s="40"/>
      <c r="OQF893" s="106"/>
      <c r="OQG893" s="40"/>
      <c r="OQH893" s="106"/>
      <c r="OQI893" s="40"/>
      <c r="OQJ893" s="106"/>
      <c r="OQK893" s="40"/>
      <c r="OQL893" s="106"/>
      <c r="OQM893" s="40"/>
      <c r="OQN893" s="106"/>
      <c r="OQO893" s="40"/>
      <c r="OQP893" s="106"/>
      <c r="OQQ893" s="40"/>
      <c r="OQR893" s="106"/>
      <c r="OQS893" s="40"/>
      <c r="OQT893" s="106"/>
      <c r="OQU893" s="40"/>
      <c r="OQV893" s="106"/>
      <c r="OQW893" s="40"/>
      <c r="OQX893" s="106"/>
      <c r="OQY893" s="40"/>
      <c r="OQZ893" s="106"/>
      <c r="ORA893" s="40"/>
      <c r="ORB893" s="106"/>
      <c r="ORC893" s="40"/>
      <c r="ORD893" s="106"/>
      <c r="ORE893" s="40"/>
      <c r="ORF893" s="106"/>
      <c r="ORG893" s="40"/>
      <c r="ORH893" s="106"/>
      <c r="ORI893" s="40"/>
      <c r="ORJ893" s="106"/>
      <c r="ORK893" s="40"/>
      <c r="ORL893" s="106"/>
      <c r="ORM893" s="40"/>
      <c r="ORN893" s="106"/>
      <c r="ORO893" s="40"/>
      <c r="ORP893" s="106"/>
      <c r="ORQ893" s="40"/>
      <c r="ORR893" s="106"/>
      <c r="ORS893" s="40"/>
      <c r="ORT893" s="106"/>
      <c r="ORU893" s="40"/>
      <c r="ORV893" s="106"/>
      <c r="ORW893" s="40"/>
      <c r="ORX893" s="106"/>
      <c r="ORY893" s="40"/>
      <c r="ORZ893" s="106"/>
      <c r="OSA893" s="40"/>
      <c r="OSB893" s="106"/>
      <c r="OSC893" s="40"/>
      <c r="OSD893" s="106"/>
      <c r="OSE893" s="40"/>
      <c r="OSF893" s="106"/>
      <c r="OSG893" s="40"/>
      <c r="OSH893" s="106"/>
      <c r="OSI893" s="40"/>
      <c r="OSJ893" s="106"/>
      <c r="OSK893" s="40"/>
      <c r="OSL893" s="106"/>
      <c r="OSM893" s="40"/>
      <c r="OSN893" s="106"/>
      <c r="OSO893" s="40"/>
      <c r="OSP893" s="106"/>
      <c r="OSQ893" s="40"/>
      <c r="OSR893" s="106"/>
      <c r="OSS893" s="40"/>
      <c r="OST893" s="106"/>
      <c r="OSU893" s="40"/>
      <c r="OSV893" s="106"/>
      <c r="OSW893" s="40"/>
      <c r="OSX893" s="106"/>
      <c r="OSY893" s="40"/>
      <c r="OSZ893" s="106"/>
      <c r="OTA893" s="40"/>
      <c r="OTB893" s="106"/>
      <c r="OTC893" s="40"/>
      <c r="OTD893" s="106"/>
      <c r="OTE893" s="40"/>
      <c r="OTF893" s="106"/>
      <c r="OTG893" s="40"/>
      <c r="OTH893" s="106"/>
      <c r="OTI893" s="40"/>
      <c r="OTJ893" s="106"/>
      <c r="OTK893" s="40"/>
      <c r="OTL893" s="106"/>
      <c r="OTM893" s="40"/>
      <c r="OTN893" s="106"/>
      <c r="OTO893" s="40"/>
      <c r="OTP893" s="106"/>
      <c r="OTQ893" s="40"/>
      <c r="OTR893" s="106"/>
      <c r="OTS893" s="40"/>
      <c r="OTT893" s="106"/>
      <c r="OTU893" s="40"/>
      <c r="OTV893" s="106"/>
      <c r="OTW893" s="40"/>
      <c r="OTX893" s="106"/>
      <c r="OTY893" s="40"/>
      <c r="OTZ893" s="106"/>
      <c r="OUA893" s="40"/>
      <c r="OUB893" s="106"/>
      <c r="OUC893" s="40"/>
      <c r="OUD893" s="106"/>
      <c r="OUE893" s="40"/>
      <c r="OUF893" s="106"/>
      <c r="OUG893" s="40"/>
      <c r="OUH893" s="106"/>
      <c r="OUI893" s="40"/>
      <c r="OUJ893" s="106"/>
      <c r="OUK893" s="40"/>
      <c r="OUL893" s="106"/>
      <c r="OUM893" s="40"/>
      <c r="OUN893" s="106"/>
      <c r="OUO893" s="40"/>
      <c r="OUP893" s="106"/>
      <c r="OUQ893" s="40"/>
      <c r="OUR893" s="106"/>
      <c r="OUS893" s="40"/>
      <c r="OUT893" s="106"/>
      <c r="OUU893" s="40"/>
      <c r="OUV893" s="106"/>
      <c r="OUW893" s="40"/>
      <c r="OUX893" s="106"/>
      <c r="OUY893" s="40"/>
      <c r="OUZ893" s="106"/>
      <c r="OVA893" s="40"/>
      <c r="OVB893" s="106"/>
      <c r="OVC893" s="40"/>
      <c r="OVD893" s="106"/>
      <c r="OVE893" s="40"/>
      <c r="OVF893" s="106"/>
      <c r="OVG893" s="40"/>
      <c r="OVH893" s="106"/>
      <c r="OVI893" s="40"/>
      <c r="OVJ893" s="106"/>
      <c r="OVK893" s="40"/>
      <c r="OVL893" s="106"/>
      <c r="OVM893" s="40"/>
      <c r="OVN893" s="106"/>
      <c r="OVO893" s="40"/>
      <c r="OVP893" s="106"/>
      <c r="OVQ893" s="40"/>
      <c r="OVR893" s="106"/>
      <c r="OVS893" s="40"/>
      <c r="OVT893" s="106"/>
      <c r="OVU893" s="40"/>
      <c r="OVV893" s="106"/>
      <c r="OVW893" s="40"/>
      <c r="OVX893" s="106"/>
      <c r="OVY893" s="40"/>
      <c r="OVZ893" s="106"/>
      <c r="OWA893" s="40"/>
      <c r="OWB893" s="106"/>
      <c r="OWC893" s="40"/>
      <c r="OWD893" s="106"/>
      <c r="OWE893" s="40"/>
      <c r="OWF893" s="106"/>
      <c r="OWG893" s="40"/>
      <c r="OWH893" s="106"/>
      <c r="OWI893" s="40"/>
      <c r="OWJ893" s="106"/>
      <c r="OWK893" s="40"/>
      <c r="OWL893" s="106"/>
      <c r="OWM893" s="40"/>
      <c r="OWN893" s="106"/>
      <c r="OWO893" s="40"/>
      <c r="OWP893" s="106"/>
      <c r="OWQ893" s="40"/>
      <c r="OWR893" s="106"/>
      <c r="OWS893" s="40"/>
      <c r="OWT893" s="106"/>
      <c r="OWU893" s="40"/>
      <c r="OWV893" s="106"/>
      <c r="OWW893" s="40"/>
      <c r="OWX893" s="106"/>
      <c r="OWY893" s="40"/>
      <c r="OWZ893" s="106"/>
      <c r="OXA893" s="40"/>
      <c r="OXB893" s="106"/>
      <c r="OXC893" s="40"/>
      <c r="OXD893" s="106"/>
      <c r="OXE893" s="40"/>
      <c r="OXF893" s="106"/>
      <c r="OXG893" s="40"/>
      <c r="OXH893" s="106"/>
      <c r="OXI893" s="40"/>
      <c r="OXJ893" s="106"/>
      <c r="OXK893" s="40"/>
      <c r="OXL893" s="106"/>
      <c r="OXM893" s="40"/>
      <c r="OXN893" s="106"/>
      <c r="OXO893" s="40"/>
      <c r="OXP893" s="106"/>
      <c r="OXQ893" s="40"/>
      <c r="OXR893" s="106"/>
      <c r="OXS893" s="40"/>
      <c r="OXT893" s="106"/>
      <c r="OXU893" s="40"/>
      <c r="OXV893" s="106"/>
      <c r="OXW893" s="40"/>
      <c r="OXX893" s="106"/>
      <c r="OXY893" s="40"/>
      <c r="OXZ893" s="106"/>
      <c r="OYA893" s="40"/>
      <c r="OYB893" s="106"/>
      <c r="OYC893" s="40"/>
      <c r="OYD893" s="106"/>
      <c r="OYE893" s="40"/>
      <c r="OYF893" s="106"/>
      <c r="OYG893" s="40"/>
      <c r="OYH893" s="106"/>
      <c r="OYI893" s="40"/>
      <c r="OYJ893" s="106"/>
      <c r="OYK893" s="40"/>
      <c r="OYL893" s="106"/>
      <c r="OYM893" s="40"/>
      <c r="OYN893" s="106"/>
      <c r="OYO893" s="40"/>
      <c r="OYP893" s="106"/>
      <c r="OYQ893" s="40"/>
      <c r="OYR893" s="106"/>
      <c r="OYS893" s="40"/>
      <c r="OYT893" s="106"/>
      <c r="OYU893" s="40"/>
      <c r="OYV893" s="106"/>
      <c r="OYW893" s="40"/>
      <c r="OYX893" s="106"/>
      <c r="OYY893" s="40"/>
      <c r="OYZ893" s="106"/>
      <c r="OZA893" s="40"/>
      <c r="OZB893" s="106"/>
      <c r="OZC893" s="40"/>
      <c r="OZD893" s="106"/>
      <c r="OZE893" s="40"/>
      <c r="OZF893" s="106"/>
      <c r="OZG893" s="40"/>
      <c r="OZH893" s="106"/>
      <c r="OZI893" s="40"/>
      <c r="OZJ893" s="106"/>
      <c r="OZK893" s="40"/>
      <c r="OZL893" s="106"/>
      <c r="OZM893" s="40"/>
      <c r="OZN893" s="106"/>
      <c r="OZO893" s="40"/>
      <c r="OZP893" s="106"/>
      <c r="OZQ893" s="40"/>
      <c r="OZR893" s="106"/>
      <c r="OZS893" s="40"/>
      <c r="OZT893" s="106"/>
      <c r="OZU893" s="40"/>
      <c r="OZV893" s="106"/>
      <c r="OZW893" s="40"/>
      <c r="OZX893" s="106"/>
      <c r="OZY893" s="40"/>
      <c r="OZZ893" s="106"/>
      <c r="PAA893" s="40"/>
      <c r="PAB893" s="106"/>
      <c r="PAC893" s="40"/>
      <c r="PAD893" s="106"/>
      <c r="PAE893" s="40"/>
      <c r="PAF893" s="106"/>
      <c r="PAG893" s="40"/>
      <c r="PAH893" s="106"/>
      <c r="PAI893" s="40"/>
      <c r="PAJ893" s="106"/>
      <c r="PAK893" s="40"/>
      <c r="PAL893" s="106"/>
      <c r="PAM893" s="40"/>
      <c r="PAN893" s="106"/>
      <c r="PAO893" s="40"/>
      <c r="PAP893" s="106"/>
      <c r="PAQ893" s="40"/>
      <c r="PAR893" s="106"/>
      <c r="PAS893" s="40"/>
      <c r="PAT893" s="106"/>
      <c r="PAU893" s="40"/>
      <c r="PAV893" s="106"/>
      <c r="PAW893" s="40"/>
      <c r="PAX893" s="106"/>
      <c r="PAY893" s="40"/>
      <c r="PAZ893" s="106"/>
      <c r="PBA893" s="40"/>
      <c r="PBB893" s="106"/>
      <c r="PBC893" s="40"/>
      <c r="PBD893" s="106"/>
      <c r="PBE893" s="40"/>
      <c r="PBF893" s="106"/>
      <c r="PBG893" s="40"/>
      <c r="PBH893" s="106"/>
      <c r="PBI893" s="40"/>
      <c r="PBJ893" s="106"/>
      <c r="PBK893" s="40"/>
      <c r="PBL893" s="106"/>
      <c r="PBM893" s="40"/>
      <c r="PBN893" s="106"/>
      <c r="PBO893" s="40"/>
      <c r="PBP893" s="106"/>
      <c r="PBQ893" s="40"/>
      <c r="PBR893" s="106"/>
      <c r="PBS893" s="40"/>
      <c r="PBT893" s="106"/>
      <c r="PBU893" s="40"/>
      <c r="PBV893" s="106"/>
      <c r="PBW893" s="40"/>
      <c r="PBX893" s="106"/>
      <c r="PBY893" s="40"/>
      <c r="PBZ893" s="106"/>
      <c r="PCA893" s="40"/>
      <c r="PCB893" s="106"/>
      <c r="PCC893" s="40"/>
      <c r="PCD893" s="106"/>
      <c r="PCE893" s="40"/>
      <c r="PCF893" s="106"/>
      <c r="PCG893" s="40"/>
      <c r="PCH893" s="106"/>
      <c r="PCI893" s="40"/>
      <c r="PCJ893" s="106"/>
      <c r="PCK893" s="40"/>
      <c r="PCL893" s="106"/>
      <c r="PCM893" s="40"/>
      <c r="PCN893" s="106"/>
      <c r="PCO893" s="40"/>
      <c r="PCP893" s="106"/>
      <c r="PCQ893" s="40"/>
      <c r="PCR893" s="106"/>
      <c r="PCS893" s="40"/>
      <c r="PCT893" s="106"/>
      <c r="PCU893" s="40"/>
      <c r="PCV893" s="106"/>
      <c r="PCW893" s="40"/>
      <c r="PCX893" s="106"/>
      <c r="PCY893" s="40"/>
      <c r="PCZ893" s="106"/>
      <c r="PDA893" s="40"/>
      <c r="PDB893" s="106"/>
      <c r="PDC893" s="40"/>
      <c r="PDD893" s="106"/>
      <c r="PDE893" s="40"/>
      <c r="PDF893" s="106"/>
      <c r="PDG893" s="40"/>
      <c r="PDH893" s="106"/>
      <c r="PDI893" s="40"/>
      <c r="PDJ893" s="106"/>
      <c r="PDK893" s="40"/>
      <c r="PDL893" s="106"/>
      <c r="PDM893" s="40"/>
      <c r="PDN893" s="106"/>
      <c r="PDO893" s="40"/>
      <c r="PDP893" s="106"/>
      <c r="PDQ893" s="40"/>
      <c r="PDR893" s="106"/>
      <c r="PDS893" s="40"/>
      <c r="PDT893" s="106"/>
      <c r="PDU893" s="40"/>
      <c r="PDV893" s="106"/>
      <c r="PDW893" s="40"/>
      <c r="PDX893" s="106"/>
      <c r="PDY893" s="40"/>
      <c r="PDZ893" s="106"/>
      <c r="PEA893" s="40"/>
      <c r="PEB893" s="106"/>
      <c r="PEC893" s="40"/>
      <c r="PED893" s="106"/>
      <c r="PEE893" s="40"/>
      <c r="PEF893" s="106"/>
      <c r="PEG893" s="40"/>
      <c r="PEH893" s="106"/>
      <c r="PEI893" s="40"/>
      <c r="PEJ893" s="106"/>
      <c r="PEK893" s="40"/>
      <c r="PEL893" s="106"/>
      <c r="PEM893" s="40"/>
      <c r="PEN893" s="106"/>
      <c r="PEO893" s="40"/>
      <c r="PEP893" s="106"/>
      <c r="PEQ893" s="40"/>
      <c r="PER893" s="106"/>
      <c r="PES893" s="40"/>
      <c r="PET893" s="106"/>
      <c r="PEU893" s="40"/>
      <c r="PEV893" s="106"/>
      <c r="PEW893" s="40"/>
      <c r="PEX893" s="106"/>
      <c r="PEY893" s="40"/>
      <c r="PEZ893" s="106"/>
      <c r="PFA893" s="40"/>
      <c r="PFB893" s="106"/>
      <c r="PFC893" s="40"/>
      <c r="PFD893" s="106"/>
      <c r="PFE893" s="40"/>
      <c r="PFF893" s="106"/>
      <c r="PFG893" s="40"/>
      <c r="PFH893" s="106"/>
      <c r="PFI893" s="40"/>
      <c r="PFJ893" s="106"/>
      <c r="PFK893" s="40"/>
      <c r="PFL893" s="106"/>
      <c r="PFM893" s="40"/>
      <c r="PFN893" s="106"/>
      <c r="PFO893" s="40"/>
      <c r="PFP893" s="106"/>
      <c r="PFQ893" s="40"/>
      <c r="PFR893" s="106"/>
      <c r="PFS893" s="40"/>
      <c r="PFT893" s="106"/>
      <c r="PFU893" s="40"/>
      <c r="PFV893" s="106"/>
      <c r="PFW893" s="40"/>
      <c r="PFX893" s="106"/>
      <c r="PFY893" s="40"/>
      <c r="PFZ893" s="106"/>
      <c r="PGA893" s="40"/>
      <c r="PGB893" s="106"/>
      <c r="PGC893" s="40"/>
      <c r="PGD893" s="106"/>
      <c r="PGE893" s="40"/>
      <c r="PGF893" s="106"/>
      <c r="PGG893" s="40"/>
      <c r="PGH893" s="106"/>
      <c r="PGI893" s="40"/>
      <c r="PGJ893" s="106"/>
      <c r="PGK893" s="40"/>
      <c r="PGL893" s="106"/>
      <c r="PGM893" s="40"/>
      <c r="PGN893" s="106"/>
      <c r="PGO893" s="40"/>
      <c r="PGP893" s="106"/>
      <c r="PGQ893" s="40"/>
      <c r="PGR893" s="106"/>
      <c r="PGS893" s="40"/>
      <c r="PGT893" s="106"/>
      <c r="PGU893" s="40"/>
      <c r="PGV893" s="106"/>
      <c r="PGW893" s="40"/>
      <c r="PGX893" s="106"/>
      <c r="PGY893" s="40"/>
      <c r="PGZ893" s="106"/>
      <c r="PHA893" s="40"/>
      <c r="PHB893" s="106"/>
      <c r="PHC893" s="40"/>
      <c r="PHD893" s="106"/>
      <c r="PHE893" s="40"/>
      <c r="PHF893" s="106"/>
      <c r="PHG893" s="40"/>
      <c r="PHH893" s="106"/>
      <c r="PHI893" s="40"/>
      <c r="PHJ893" s="106"/>
      <c r="PHK893" s="40"/>
      <c r="PHL893" s="106"/>
      <c r="PHM893" s="40"/>
      <c r="PHN893" s="106"/>
      <c r="PHO893" s="40"/>
      <c r="PHP893" s="106"/>
      <c r="PHQ893" s="40"/>
      <c r="PHR893" s="106"/>
      <c r="PHS893" s="40"/>
      <c r="PHT893" s="106"/>
      <c r="PHU893" s="40"/>
      <c r="PHV893" s="106"/>
      <c r="PHW893" s="40"/>
      <c r="PHX893" s="106"/>
      <c r="PHY893" s="40"/>
      <c r="PHZ893" s="106"/>
      <c r="PIA893" s="40"/>
      <c r="PIB893" s="106"/>
      <c r="PIC893" s="40"/>
      <c r="PID893" s="106"/>
      <c r="PIE893" s="40"/>
      <c r="PIF893" s="106"/>
      <c r="PIG893" s="40"/>
      <c r="PIH893" s="106"/>
      <c r="PII893" s="40"/>
      <c r="PIJ893" s="106"/>
      <c r="PIK893" s="40"/>
      <c r="PIL893" s="106"/>
      <c r="PIM893" s="40"/>
      <c r="PIN893" s="106"/>
      <c r="PIO893" s="40"/>
      <c r="PIP893" s="106"/>
      <c r="PIQ893" s="40"/>
      <c r="PIR893" s="106"/>
      <c r="PIS893" s="40"/>
      <c r="PIT893" s="106"/>
      <c r="PIU893" s="40"/>
      <c r="PIV893" s="106"/>
      <c r="PIW893" s="40"/>
      <c r="PIX893" s="106"/>
      <c r="PIY893" s="40"/>
      <c r="PIZ893" s="106"/>
      <c r="PJA893" s="40"/>
      <c r="PJB893" s="106"/>
      <c r="PJC893" s="40"/>
      <c r="PJD893" s="106"/>
      <c r="PJE893" s="40"/>
      <c r="PJF893" s="106"/>
      <c r="PJG893" s="40"/>
      <c r="PJH893" s="106"/>
      <c r="PJI893" s="40"/>
      <c r="PJJ893" s="106"/>
      <c r="PJK893" s="40"/>
      <c r="PJL893" s="106"/>
      <c r="PJM893" s="40"/>
      <c r="PJN893" s="106"/>
      <c r="PJO893" s="40"/>
      <c r="PJP893" s="106"/>
      <c r="PJQ893" s="40"/>
      <c r="PJR893" s="106"/>
      <c r="PJS893" s="40"/>
      <c r="PJT893" s="106"/>
      <c r="PJU893" s="40"/>
      <c r="PJV893" s="106"/>
      <c r="PJW893" s="40"/>
      <c r="PJX893" s="106"/>
      <c r="PJY893" s="40"/>
      <c r="PJZ893" s="106"/>
      <c r="PKA893" s="40"/>
      <c r="PKB893" s="106"/>
      <c r="PKC893" s="40"/>
      <c r="PKD893" s="106"/>
      <c r="PKE893" s="40"/>
      <c r="PKF893" s="106"/>
      <c r="PKG893" s="40"/>
      <c r="PKH893" s="106"/>
      <c r="PKI893" s="40"/>
      <c r="PKJ893" s="106"/>
      <c r="PKK893" s="40"/>
      <c r="PKL893" s="106"/>
      <c r="PKM893" s="40"/>
      <c r="PKN893" s="106"/>
      <c r="PKO893" s="40"/>
      <c r="PKP893" s="106"/>
      <c r="PKQ893" s="40"/>
      <c r="PKR893" s="106"/>
      <c r="PKS893" s="40"/>
      <c r="PKT893" s="106"/>
      <c r="PKU893" s="40"/>
      <c r="PKV893" s="106"/>
      <c r="PKW893" s="40"/>
      <c r="PKX893" s="106"/>
      <c r="PKY893" s="40"/>
      <c r="PKZ893" s="106"/>
      <c r="PLA893" s="40"/>
      <c r="PLB893" s="106"/>
      <c r="PLC893" s="40"/>
      <c r="PLD893" s="106"/>
      <c r="PLE893" s="40"/>
      <c r="PLF893" s="106"/>
      <c r="PLG893" s="40"/>
      <c r="PLH893" s="106"/>
      <c r="PLI893" s="40"/>
      <c r="PLJ893" s="106"/>
      <c r="PLK893" s="40"/>
      <c r="PLL893" s="106"/>
      <c r="PLM893" s="40"/>
      <c r="PLN893" s="106"/>
      <c r="PLO893" s="40"/>
      <c r="PLP893" s="106"/>
      <c r="PLQ893" s="40"/>
      <c r="PLR893" s="106"/>
      <c r="PLS893" s="40"/>
      <c r="PLT893" s="106"/>
      <c r="PLU893" s="40"/>
      <c r="PLV893" s="106"/>
      <c r="PLW893" s="40"/>
      <c r="PLX893" s="106"/>
      <c r="PLY893" s="40"/>
      <c r="PLZ893" s="106"/>
      <c r="PMA893" s="40"/>
      <c r="PMB893" s="106"/>
      <c r="PMC893" s="40"/>
      <c r="PMD893" s="106"/>
      <c r="PME893" s="40"/>
      <c r="PMF893" s="106"/>
      <c r="PMG893" s="40"/>
      <c r="PMH893" s="106"/>
      <c r="PMI893" s="40"/>
      <c r="PMJ893" s="106"/>
      <c r="PMK893" s="40"/>
      <c r="PML893" s="106"/>
      <c r="PMM893" s="40"/>
      <c r="PMN893" s="106"/>
      <c r="PMO893" s="40"/>
      <c r="PMP893" s="106"/>
      <c r="PMQ893" s="40"/>
      <c r="PMR893" s="106"/>
      <c r="PMS893" s="40"/>
      <c r="PMT893" s="106"/>
      <c r="PMU893" s="40"/>
      <c r="PMV893" s="106"/>
      <c r="PMW893" s="40"/>
      <c r="PMX893" s="106"/>
      <c r="PMY893" s="40"/>
      <c r="PMZ893" s="106"/>
      <c r="PNA893" s="40"/>
      <c r="PNB893" s="106"/>
      <c r="PNC893" s="40"/>
      <c r="PND893" s="106"/>
      <c r="PNE893" s="40"/>
      <c r="PNF893" s="106"/>
      <c r="PNG893" s="40"/>
      <c r="PNH893" s="106"/>
      <c r="PNI893" s="40"/>
      <c r="PNJ893" s="106"/>
      <c r="PNK893" s="40"/>
      <c r="PNL893" s="106"/>
      <c r="PNM893" s="40"/>
      <c r="PNN893" s="106"/>
      <c r="PNO893" s="40"/>
      <c r="PNP893" s="106"/>
      <c r="PNQ893" s="40"/>
      <c r="PNR893" s="106"/>
      <c r="PNS893" s="40"/>
      <c r="PNT893" s="106"/>
      <c r="PNU893" s="40"/>
      <c r="PNV893" s="106"/>
      <c r="PNW893" s="40"/>
      <c r="PNX893" s="106"/>
      <c r="PNY893" s="40"/>
      <c r="PNZ893" s="106"/>
      <c r="POA893" s="40"/>
      <c r="POB893" s="106"/>
      <c r="POC893" s="40"/>
      <c r="POD893" s="106"/>
      <c r="POE893" s="40"/>
      <c r="POF893" s="106"/>
      <c r="POG893" s="40"/>
      <c r="POH893" s="106"/>
      <c r="POI893" s="40"/>
      <c r="POJ893" s="106"/>
      <c r="POK893" s="40"/>
      <c r="POL893" s="106"/>
      <c r="POM893" s="40"/>
      <c r="PON893" s="106"/>
      <c r="POO893" s="40"/>
      <c r="POP893" s="106"/>
      <c r="POQ893" s="40"/>
      <c r="POR893" s="106"/>
      <c r="POS893" s="40"/>
      <c r="POT893" s="106"/>
      <c r="POU893" s="40"/>
      <c r="POV893" s="106"/>
      <c r="POW893" s="40"/>
      <c r="POX893" s="106"/>
      <c r="POY893" s="40"/>
      <c r="POZ893" s="106"/>
      <c r="PPA893" s="40"/>
      <c r="PPB893" s="106"/>
      <c r="PPC893" s="40"/>
      <c r="PPD893" s="106"/>
      <c r="PPE893" s="40"/>
      <c r="PPF893" s="106"/>
      <c r="PPG893" s="40"/>
      <c r="PPH893" s="106"/>
      <c r="PPI893" s="40"/>
      <c r="PPJ893" s="106"/>
      <c r="PPK893" s="40"/>
      <c r="PPL893" s="106"/>
      <c r="PPM893" s="40"/>
      <c r="PPN893" s="106"/>
      <c r="PPO893" s="40"/>
      <c r="PPP893" s="106"/>
      <c r="PPQ893" s="40"/>
      <c r="PPR893" s="106"/>
      <c r="PPS893" s="40"/>
      <c r="PPT893" s="106"/>
      <c r="PPU893" s="40"/>
      <c r="PPV893" s="106"/>
      <c r="PPW893" s="40"/>
      <c r="PPX893" s="106"/>
      <c r="PPY893" s="40"/>
      <c r="PPZ893" s="106"/>
      <c r="PQA893" s="40"/>
      <c r="PQB893" s="106"/>
      <c r="PQC893" s="40"/>
      <c r="PQD893" s="106"/>
      <c r="PQE893" s="40"/>
      <c r="PQF893" s="106"/>
      <c r="PQG893" s="40"/>
      <c r="PQH893" s="106"/>
      <c r="PQI893" s="40"/>
      <c r="PQJ893" s="106"/>
      <c r="PQK893" s="40"/>
      <c r="PQL893" s="106"/>
      <c r="PQM893" s="40"/>
      <c r="PQN893" s="106"/>
      <c r="PQO893" s="40"/>
      <c r="PQP893" s="106"/>
      <c r="PQQ893" s="40"/>
      <c r="PQR893" s="106"/>
      <c r="PQS893" s="40"/>
      <c r="PQT893" s="106"/>
      <c r="PQU893" s="40"/>
      <c r="PQV893" s="106"/>
      <c r="PQW893" s="40"/>
      <c r="PQX893" s="106"/>
      <c r="PQY893" s="40"/>
      <c r="PQZ893" s="106"/>
      <c r="PRA893" s="40"/>
      <c r="PRB893" s="106"/>
      <c r="PRC893" s="40"/>
      <c r="PRD893" s="106"/>
      <c r="PRE893" s="40"/>
      <c r="PRF893" s="106"/>
      <c r="PRG893" s="40"/>
      <c r="PRH893" s="106"/>
      <c r="PRI893" s="40"/>
      <c r="PRJ893" s="106"/>
      <c r="PRK893" s="40"/>
      <c r="PRL893" s="106"/>
      <c r="PRM893" s="40"/>
      <c r="PRN893" s="106"/>
      <c r="PRO893" s="40"/>
      <c r="PRP893" s="106"/>
      <c r="PRQ893" s="40"/>
      <c r="PRR893" s="106"/>
      <c r="PRS893" s="40"/>
      <c r="PRT893" s="106"/>
      <c r="PRU893" s="40"/>
      <c r="PRV893" s="106"/>
      <c r="PRW893" s="40"/>
      <c r="PRX893" s="106"/>
      <c r="PRY893" s="40"/>
      <c r="PRZ893" s="106"/>
      <c r="PSA893" s="40"/>
      <c r="PSB893" s="106"/>
      <c r="PSC893" s="40"/>
      <c r="PSD893" s="106"/>
      <c r="PSE893" s="40"/>
      <c r="PSF893" s="106"/>
      <c r="PSG893" s="40"/>
      <c r="PSH893" s="106"/>
      <c r="PSI893" s="40"/>
      <c r="PSJ893" s="106"/>
      <c r="PSK893" s="40"/>
      <c r="PSL893" s="106"/>
      <c r="PSM893" s="40"/>
      <c r="PSN893" s="106"/>
      <c r="PSO893" s="40"/>
      <c r="PSP893" s="106"/>
      <c r="PSQ893" s="40"/>
      <c r="PSR893" s="106"/>
      <c r="PSS893" s="40"/>
      <c r="PST893" s="106"/>
      <c r="PSU893" s="40"/>
      <c r="PSV893" s="106"/>
      <c r="PSW893" s="40"/>
      <c r="PSX893" s="106"/>
      <c r="PSY893" s="40"/>
      <c r="PSZ893" s="106"/>
      <c r="PTA893" s="40"/>
      <c r="PTB893" s="106"/>
      <c r="PTC893" s="40"/>
      <c r="PTD893" s="106"/>
      <c r="PTE893" s="40"/>
      <c r="PTF893" s="106"/>
      <c r="PTG893" s="40"/>
      <c r="PTH893" s="106"/>
      <c r="PTI893" s="40"/>
      <c r="PTJ893" s="106"/>
      <c r="PTK893" s="40"/>
      <c r="PTL893" s="106"/>
      <c r="PTM893" s="40"/>
      <c r="PTN893" s="106"/>
      <c r="PTO893" s="40"/>
      <c r="PTP893" s="106"/>
      <c r="PTQ893" s="40"/>
      <c r="PTR893" s="106"/>
      <c r="PTS893" s="40"/>
      <c r="PTT893" s="106"/>
      <c r="PTU893" s="40"/>
      <c r="PTV893" s="106"/>
      <c r="PTW893" s="40"/>
      <c r="PTX893" s="106"/>
      <c r="PTY893" s="40"/>
      <c r="PTZ893" s="106"/>
      <c r="PUA893" s="40"/>
      <c r="PUB893" s="106"/>
      <c r="PUC893" s="40"/>
      <c r="PUD893" s="106"/>
      <c r="PUE893" s="40"/>
      <c r="PUF893" s="106"/>
      <c r="PUG893" s="40"/>
      <c r="PUH893" s="106"/>
      <c r="PUI893" s="40"/>
      <c r="PUJ893" s="106"/>
      <c r="PUK893" s="40"/>
      <c r="PUL893" s="106"/>
      <c r="PUM893" s="40"/>
      <c r="PUN893" s="106"/>
      <c r="PUO893" s="40"/>
      <c r="PUP893" s="106"/>
      <c r="PUQ893" s="40"/>
      <c r="PUR893" s="106"/>
      <c r="PUS893" s="40"/>
      <c r="PUT893" s="106"/>
      <c r="PUU893" s="40"/>
      <c r="PUV893" s="106"/>
      <c r="PUW893" s="40"/>
      <c r="PUX893" s="106"/>
      <c r="PUY893" s="40"/>
      <c r="PUZ893" s="106"/>
      <c r="PVA893" s="40"/>
      <c r="PVB893" s="106"/>
      <c r="PVC893" s="40"/>
      <c r="PVD893" s="106"/>
      <c r="PVE893" s="40"/>
      <c r="PVF893" s="106"/>
      <c r="PVG893" s="40"/>
      <c r="PVH893" s="106"/>
      <c r="PVI893" s="40"/>
      <c r="PVJ893" s="106"/>
      <c r="PVK893" s="40"/>
      <c r="PVL893" s="106"/>
      <c r="PVM893" s="40"/>
      <c r="PVN893" s="106"/>
      <c r="PVO893" s="40"/>
      <c r="PVP893" s="106"/>
      <c r="PVQ893" s="40"/>
      <c r="PVR893" s="106"/>
      <c r="PVS893" s="40"/>
      <c r="PVT893" s="106"/>
      <c r="PVU893" s="40"/>
      <c r="PVV893" s="106"/>
      <c r="PVW893" s="40"/>
      <c r="PVX893" s="106"/>
      <c r="PVY893" s="40"/>
      <c r="PVZ893" s="106"/>
      <c r="PWA893" s="40"/>
      <c r="PWB893" s="106"/>
      <c r="PWC893" s="40"/>
      <c r="PWD893" s="106"/>
      <c r="PWE893" s="40"/>
      <c r="PWF893" s="106"/>
      <c r="PWG893" s="40"/>
      <c r="PWH893" s="106"/>
      <c r="PWI893" s="40"/>
      <c r="PWJ893" s="106"/>
      <c r="PWK893" s="40"/>
      <c r="PWL893" s="106"/>
      <c r="PWM893" s="40"/>
      <c r="PWN893" s="106"/>
      <c r="PWO893" s="40"/>
      <c r="PWP893" s="106"/>
      <c r="PWQ893" s="40"/>
      <c r="PWR893" s="106"/>
      <c r="PWS893" s="40"/>
      <c r="PWT893" s="106"/>
      <c r="PWU893" s="40"/>
      <c r="PWV893" s="106"/>
      <c r="PWW893" s="40"/>
      <c r="PWX893" s="106"/>
      <c r="PWY893" s="40"/>
      <c r="PWZ893" s="106"/>
      <c r="PXA893" s="40"/>
      <c r="PXB893" s="106"/>
      <c r="PXC893" s="40"/>
      <c r="PXD893" s="106"/>
      <c r="PXE893" s="40"/>
      <c r="PXF893" s="106"/>
      <c r="PXG893" s="40"/>
      <c r="PXH893" s="106"/>
      <c r="PXI893" s="40"/>
      <c r="PXJ893" s="106"/>
      <c r="PXK893" s="40"/>
      <c r="PXL893" s="106"/>
      <c r="PXM893" s="40"/>
      <c r="PXN893" s="106"/>
      <c r="PXO893" s="40"/>
      <c r="PXP893" s="106"/>
      <c r="PXQ893" s="40"/>
      <c r="PXR893" s="106"/>
      <c r="PXS893" s="40"/>
      <c r="PXT893" s="106"/>
      <c r="PXU893" s="40"/>
      <c r="PXV893" s="106"/>
      <c r="PXW893" s="40"/>
      <c r="PXX893" s="106"/>
      <c r="PXY893" s="40"/>
      <c r="PXZ893" s="106"/>
      <c r="PYA893" s="40"/>
      <c r="PYB893" s="106"/>
      <c r="PYC893" s="40"/>
      <c r="PYD893" s="106"/>
      <c r="PYE893" s="40"/>
      <c r="PYF893" s="106"/>
      <c r="PYG893" s="40"/>
      <c r="PYH893" s="106"/>
      <c r="PYI893" s="40"/>
      <c r="PYJ893" s="106"/>
      <c r="PYK893" s="40"/>
      <c r="PYL893" s="106"/>
      <c r="PYM893" s="40"/>
      <c r="PYN893" s="106"/>
      <c r="PYO893" s="40"/>
      <c r="PYP893" s="106"/>
      <c r="PYQ893" s="40"/>
      <c r="PYR893" s="106"/>
      <c r="PYS893" s="40"/>
      <c r="PYT893" s="106"/>
      <c r="PYU893" s="40"/>
      <c r="PYV893" s="106"/>
      <c r="PYW893" s="40"/>
      <c r="PYX893" s="106"/>
      <c r="PYY893" s="40"/>
      <c r="PYZ893" s="106"/>
      <c r="PZA893" s="40"/>
      <c r="PZB893" s="106"/>
      <c r="PZC893" s="40"/>
      <c r="PZD893" s="106"/>
      <c r="PZE893" s="40"/>
      <c r="PZF893" s="106"/>
      <c r="PZG893" s="40"/>
      <c r="PZH893" s="106"/>
      <c r="PZI893" s="40"/>
      <c r="PZJ893" s="106"/>
      <c r="PZK893" s="40"/>
      <c r="PZL893" s="106"/>
      <c r="PZM893" s="40"/>
      <c r="PZN893" s="106"/>
      <c r="PZO893" s="40"/>
      <c r="PZP893" s="106"/>
      <c r="PZQ893" s="40"/>
      <c r="PZR893" s="106"/>
      <c r="PZS893" s="40"/>
      <c r="PZT893" s="106"/>
      <c r="PZU893" s="40"/>
      <c r="PZV893" s="106"/>
      <c r="PZW893" s="40"/>
      <c r="PZX893" s="106"/>
      <c r="PZY893" s="40"/>
      <c r="PZZ893" s="106"/>
      <c r="QAA893" s="40"/>
      <c r="QAB893" s="106"/>
      <c r="QAC893" s="40"/>
      <c r="QAD893" s="106"/>
      <c r="QAE893" s="40"/>
      <c r="QAF893" s="106"/>
      <c r="QAG893" s="40"/>
      <c r="QAH893" s="106"/>
      <c r="QAI893" s="40"/>
      <c r="QAJ893" s="106"/>
      <c r="QAK893" s="40"/>
      <c r="QAL893" s="106"/>
      <c r="QAM893" s="40"/>
      <c r="QAN893" s="106"/>
      <c r="QAO893" s="40"/>
      <c r="QAP893" s="106"/>
      <c r="QAQ893" s="40"/>
      <c r="QAR893" s="106"/>
      <c r="QAS893" s="40"/>
      <c r="QAT893" s="106"/>
      <c r="QAU893" s="40"/>
      <c r="QAV893" s="106"/>
      <c r="QAW893" s="40"/>
      <c r="QAX893" s="106"/>
      <c r="QAY893" s="40"/>
      <c r="QAZ893" s="106"/>
      <c r="QBA893" s="40"/>
      <c r="QBB893" s="106"/>
      <c r="QBC893" s="40"/>
      <c r="QBD893" s="106"/>
      <c r="QBE893" s="40"/>
      <c r="QBF893" s="106"/>
      <c r="QBG893" s="40"/>
      <c r="QBH893" s="106"/>
      <c r="QBI893" s="40"/>
      <c r="QBJ893" s="106"/>
      <c r="QBK893" s="40"/>
      <c r="QBL893" s="106"/>
      <c r="QBM893" s="40"/>
      <c r="QBN893" s="106"/>
      <c r="QBO893" s="40"/>
      <c r="QBP893" s="106"/>
      <c r="QBQ893" s="40"/>
      <c r="QBR893" s="106"/>
      <c r="QBS893" s="40"/>
      <c r="QBT893" s="106"/>
      <c r="QBU893" s="40"/>
      <c r="QBV893" s="106"/>
      <c r="QBW893" s="40"/>
      <c r="QBX893" s="106"/>
      <c r="QBY893" s="40"/>
      <c r="QBZ893" s="106"/>
      <c r="QCA893" s="40"/>
      <c r="QCB893" s="106"/>
      <c r="QCC893" s="40"/>
      <c r="QCD893" s="106"/>
      <c r="QCE893" s="40"/>
      <c r="QCF893" s="106"/>
      <c r="QCG893" s="40"/>
      <c r="QCH893" s="106"/>
      <c r="QCI893" s="40"/>
      <c r="QCJ893" s="106"/>
      <c r="QCK893" s="40"/>
      <c r="QCL893" s="106"/>
      <c r="QCM893" s="40"/>
      <c r="QCN893" s="106"/>
      <c r="QCO893" s="40"/>
      <c r="QCP893" s="106"/>
      <c r="QCQ893" s="40"/>
      <c r="QCR893" s="106"/>
      <c r="QCS893" s="40"/>
      <c r="QCT893" s="106"/>
      <c r="QCU893" s="40"/>
      <c r="QCV893" s="106"/>
      <c r="QCW893" s="40"/>
      <c r="QCX893" s="106"/>
      <c r="QCY893" s="40"/>
      <c r="QCZ893" s="106"/>
      <c r="QDA893" s="40"/>
      <c r="QDB893" s="106"/>
      <c r="QDC893" s="40"/>
      <c r="QDD893" s="106"/>
      <c r="QDE893" s="40"/>
      <c r="QDF893" s="106"/>
      <c r="QDG893" s="40"/>
      <c r="QDH893" s="106"/>
      <c r="QDI893" s="40"/>
      <c r="QDJ893" s="106"/>
      <c r="QDK893" s="40"/>
      <c r="QDL893" s="106"/>
      <c r="QDM893" s="40"/>
      <c r="QDN893" s="106"/>
      <c r="QDO893" s="40"/>
      <c r="QDP893" s="106"/>
      <c r="QDQ893" s="40"/>
      <c r="QDR893" s="106"/>
      <c r="QDS893" s="40"/>
      <c r="QDT893" s="106"/>
      <c r="QDU893" s="40"/>
      <c r="QDV893" s="106"/>
      <c r="QDW893" s="40"/>
      <c r="QDX893" s="106"/>
      <c r="QDY893" s="40"/>
      <c r="QDZ893" s="106"/>
      <c r="QEA893" s="40"/>
      <c r="QEB893" s="106"/>
      <c r="QEC893" s="40"/>
      <c r="QED893" s="106"/>
      <c r="QEE893" s="40"/>
      <c r="QEF893" s="106"/>
      <c r="QEG893" s="40"/>
      <c r="QEH893" s="106"/>
      <c r="QEI893" s="40"/>
      <c r="QEJ893" s="106"/>
      <c r="QEK893" s="40"/>
      <c r="QEL893" s="106"/>
      <c r="QEM893" s="40"/>
      <c r="QEN893" s="106"/>
      <c r="QEO893" s="40"/>
      <c r="QEP893" s="106"/>
      <c r="QEQ893" s="40"/>
      <c r="QER893" s="106"/>
      <c r="QES893" s="40"/>
      <c r="QET893" s="106"/>
      <c r="QEU893" s="40"/>
      <c r="QEV893" s="106"/>
      <c r="QEW893" s="40"/>
      <c r="QEX893" s="106"/>
      <c r="QEY893" s="40"/>
      <c r="QEZ893" s="106"/>
      <c r="QFA893" s="40"/>
      <c r="QFB893" s="106"/>
      <c r="QFC893" s="40"/>
      <c r="QFD893" s="106"/>
      <c r="QFE893" s="40"/>
      <c r="QFF893" s="106"/>
      <c r="QFG893" s="40"/>
      <c r="QFH893" s="106"/>
      <c r="QFI893" s="40"/>
      <c r="QFJ893" s="106"/>
      <c r="QFK893" s="40"/>
      <c r="QFL893" s="106"/>
      <c r="QFM893" s="40"/>
      <c r="QFN893" s="106"/>
      <c r="QFO893" s="40"/>
      <c r="QFP893" s="106"/>
      <c r="QFQ893" s="40"/>
      <c r="QFR893" s="106"/>
      <c r="QFS893" s="40"/>
      <c r="QFT893" s="106"/>
      <c r="QFU893" s="40"/>
      <c r="QFV893" s="106"/>
      <c r="QFW893" s="40"/>
      <c r="QFX893" s="106"/>
      <c r="QFY893" s="40"/>
      <c r="QFZ893" s="106"/>
      <c r="QGA893" s="40"/>
      <c r="QGB893" s="106"/>
      <c r="QGC893" s="40"/>
      <c r="QGD893" s="106"/>
      <c r="QGE893" s="40"/>
      <c r="QGF893" s="106"/>
      <c r="QGG893" s="40"/>
      <c r="QGH893" s="106"/>
      <c r="QGI893" s="40"/>
      <c r="QGJ893" s="106"/>
      <c r="QGK893" s="40"/>
      <c r="QGL893" s="106"/>
      <c r="QGM893" s="40"/>
      <c r="QGN893" s="106"/>
      <c r="QGO893" s="40"/>
      <c r="QGP893" s="106"/>
      <c r="QGQ893" s="40"/>
      <c r="QGR893" s="106"/>
      <c r="QGS893" s="40"/>
      <c r="QGT893" s="106"/>
      <c r="QGU893" s="40"/>
      <c r="QGV893" s="106"/>
      <c r="QGW893" s="40"/>
      <c r="QGX893" s="106"/>
      <c r="QGY893" s="40"/>
      <c r="QGZ893" s="106"/>
      <c r="QHA893" s="40"/>
      <c r="QHB893" s="106"/>
      <c r="QHC893" s="40"/>
      <c r="QHD893" s="106"/>
      <c r="QHE893" s="40"/>
      <c r="QHF893" s="106"/>
      <c r="QHG893" s="40"/>
      <c r="QHH893" s="106"/>
      <c r="QHI893" s="40"/>
      <c r="QHJ893" s="106"/>
      <c r="QHK893" s="40"/>
      <c r="QHL893" s="106"/>
      <c r="QHM893" s="40"/>
      <c r="QHN893" s="106"/>
      <c r="QHO893" s="40"/>
      <c r="QHP893" s="106"/>
      <c r="QHQ893" s="40"/>
      <c r="QHR893" s="106"/>
      <c r="QHS893" s="40"/>
      <c r="QHT893" s="106"/>
      <c r="QHU893" s="40"/>
      <c r="QHV893" s="106"/>
      <c r="QHW893" s="40"/>
      <c r="QHX893" s="106"/>
      <c r="QHY893" s="40"/>
      <c r="QHZ893" s="106"/>
      <c r="QIA893" s="40"/>
      <c r="QIB893" s="106"/>
      <c r="QIC893" s="40"/>
      <c r="QID893" s="106"/>
      <c r="QIE893" s="40"/>
      <c r="QIF893" s="106"/>
      <c r="QIG893" s="40"/>
      <c r="QIH893" s="106"/>
      <c r="QII893" s="40"/>
      <c r="QIJ893" s="106"/>
      <c r="QIK893" s="40"/>
      <c r="QIL893" s="106"/>
      <c r="QIM893" s="40"/>
      <c r="QIN893" s="106"/>
      <c r="QIO893" s="40"/>
      <c r="QIP893" s="106"/>
      <c r="QIQ893" s="40"/>
      <c r="QIR893" s="106"/>
      <c r="QIS893" s="40"/>
      <c r="QIT893" s="106"/>
      <c r="QIU893" s="40"/>
      <c r="QIV893" s="106"/>
      <c r="QIW893" s="40"/>
      <c r="QIX893" s="106"/>
      <c r="QIY893" s="40"/>
      <c r="QIZ893" s="106"/>
      <c r="QJA893" s="40"/>
      <c r="QJB893" s="106"/>
      <c r="QJC893" s="40"/>
      <c r="QJD893" s="106"/>
      <c r="QJE893" s="40"/>
      <c r="QJF893" s="106"/>
      <c r="QJG893" s="40"/>
      <c r="QJH893" s="106"/>
      <c r="QJI893" s="40"/>
      <c r="QJJ893" s="106"/>
      <c r="QJK893" s="40"/>
      <c r="QJL893" s="106"/>
      <c r="QJM893" s="40"/>
      <c r="QJN893" s="106"/>
      <c r="QJO893" s="40"/>
      <c r="QJP893" s="106"/>
      <c r="QJQ893" s="40"/>
      <c r="QJR893" s="106"/>
      <c r="QJS893" s="40"/>
      <c r="QJT893" s="106"/>
      <c r="QJU893" s="40"/>
      <c r="QJV893" s="106"/>
      <c r="QJW893" s="40"/>
      <c r="QJX893" s="106"/>
      <c r="QJY893" s="40"/>
      <c r="QJZ893" s="106"/>
      <c r="QKA893" s="40"/>
      <c r="QKB893" s="106"/>
      <c r="QKC893" s="40"/>
      <c r="QKD893" s="106"/>
      <c r="QKE893" s="40"/>
      <c r="QKF893" s="106"/>
      <c r="QKG893" s="40"/>
      <c r="QKH893" s="106"/>
      <c r="QKI893" s="40"/>
      <c r="QKJ893" s="106"/>
      <c r="QKK893" s="40"/>
      <c r="QKL893" s="106"/>
      <c r="QKM893" s="40"/>
      <c r="QKN893" s="106"/>
      <c r="QKO893" s="40"/>
      <c r="QKP893" s="106"/>
      <c r="QKQ893" s="40"/>
      <c r="QKR893" s="106"/>
      <c r="QKS893" s="40"/>
      <c r="QKT893" s="106"/>
      <c r="QKU893" s="40"/>
      <c r="QKV893" s="106"/>
      <c r="QKW893" s="40"/>
      <c r="QKX893" s="106"/>
      <c r="QKY893" s="40"/>
      <c r="QKZ893" s="106"/>
      <c r="QLA893" s="40"/>
      <c r="QLB893" s="106"/>
      <c r="QLC893" s="40"/>
      <c r="QLD893" s="106"/>
      <c r="QLE893" s="40"/>
      <c r="QLF893" s="106"/>
      <c r="QLG893" s="40"/>
      <c r="QLH893" s="106"/>
      <c r="QLI893" s="40"/>
      <c r="QLJ893" s="106"/>
      <c r="QLK893" s="40"/>
      <c r="QLL893" s="106"/>
      <c r="QLM893" s="40"/>
      <c r="QLN893" s="106"/>
      <c r="QLO893" s="40"/>
      <c r="QLP893" s="106"/>
      <c r="QLQ893" s="40"/>
      <c r="QLR893" s="106"/>
      <c r="QLS893" s="40"/>
      <c r="QLT893" s="106"/>
      <c r="QLU893" s="40"/>
      <c r="QLV893" s="106"/>
      <c r="QLW893" s="40"/>
      <c r="QLX893" s="106"/>
      <c r="QLY893" s="40"/>
      <c r="QLZ893" s="106"/>
      <c r="QMA893" s="40"/>
      <c r="QMB893" s="106"/>
      <c r="QMC893" s="40"/>
      <c r="QMD893" s="106"/>
      <c r="QME893" s="40"/>
      <c r="QMF893" s="106"/>
      <c r="QMG893" s="40"/>
      <c r="QMH893" s="106"/>
      <c r="QMI893" s="40"/>
      <c r="QMJ893" s="106"/>
      <c r="QMK893" s="40"/>
      <c r="QML893" s="106"/>
      <c r="QMM893" s="40"/>
      <c r="QMN893" s="106"/>
      <c r="QMO893" s="40"/>
      <c r="QMP893" s="106"/>
      <c r="QMQ893" s="40"/>
      <c r="QMR893" s="106"/>
      <c r="QMS893" s="40"/>
      <c r="QMT893" s="106"/>
      <c r="QMU893" s="40"/>
      <c r="QMV893" s="106"/>
      <c r="QMW893" s="40"/>
      <c r="QMX893" s="106"/>
      <c r="QMY893" s="40"/>
      <c r="QMZ893" s="106"/>
      <c r="QNA893" s="40"/>
      <c r="QNB893" s="106"/>
      <c r="QNC893" s="40"/>
      <c r="QND893" s="106"/>
      <c r="QNE893" s="40"/>
      <c r="QNF893" s="106"/>
      <c r="QNG893" s="40"/>
      <c r="QNH893" s="106"/>
      <c r="QNI893" s="40"/>
      <c r="QNJ893" s="106"/>
      <c r="QNK893" s="40"/>
      <c r="QNL893" s="106"/>
      <c r="QNM893" s="40"/>
      <c r="QNN893" s="106"/>
      <c r="QNO893" s="40"/>
      <c r="QNP893" s="106"/>
      <c r="QNQ893" s="40"/>
      <c r="QNR893" s="106"/>
      <c r="QNS893" s="40"/>
      <c r="QNT893" s="106"/>
      <c r="QNU893" s="40"/>
      <c r="QNV893" s="106"/>
      <c r="QNW893" s="40"/>
      <c r="QNX893" s="106"/>
      <c r="QNY893" s="40"/>
      <c r="QNZ893" s="106"/>
      <c r="QOA893" s="40"/>
      <c r="QOB893" s="106"/>
      <c r="QOC893" s="40"/>
      <c r="QOD893" s="106"/>
      <c r="QOE893" s="40"/>
      <c r="QOF893" s="106"/>
      <c r="QOG893" s="40"/>
      <c r="QOH893" s="106"/>
      <c r="QOI893" s="40"/>
      <c r="QOJ893" s="106"/>
      <c r="QOK893" s="40"/>
      <c r="QOL893" s="106"/>
      <c r="QOM893" s="40"/>
      <c r="QON893" s="106"/>
      <c r="QOO893" s="40"/>
      <c r="QOP893" s="106"/>
      <c r="QOQ893" s="40"/>
      <c r="QOR893" s="106"/>
      <c r="QOS893" s="40"/>
      <c r="QOT893" s="106"/>
      <c r="QOU893" s="40"/>
      <c r="QOV893" s="106"/>
      <c r="QOW893" s="40"/>
      <c r="QOX893" s="106"/>
      <c r="QOY893" s="40"/>
      <c r="QOZ893" s="106"/>
      <c r="QPA893" s="40"/>
      <c r="QPB893" s="106"/>
      <c r="QPC893" s="40"/>
      <c r="QPD893" s="106"/>
      <c r="QPE893" s="40"/>
      <c r="QPF893" s="106"/>
      <c r="QPG893" s="40"/>
      <c r="QPH893" s="106"/>
      <c r="QPI893" s="40"/>
      <c r="QPJ893" s="106"/>
      <c r="QPK893" s="40"/>
      <c r="QPL893" s="106"/>
      <c r="QPM893" s="40"/>
      <c r="QPN893" s="106"/>
      <c r="QPO893" s="40"/>
      <c r="QPP893" s="106"/>
      <c r="QPQ893" s="40"/>
      <c r="QPR893" s="106"/>
      <c r="QPS893" s="40"/>
      <c r="QPT893" s="106"/>
      <c r="QPU893" s="40"/>
      <c r="QPV893" s="106"/>
      <c r="QPW893" s="40"/>
      <c r="QPX893" s="106"/>
      <c r="QPY893" s="40"/>
      <c r="QPZ893" s="106"/>
      <c r="QQA893" s="40"/>
      <c r="QQB893" s="106"/>
      <c r="QQC893" s="40"/>
      <c r="QQD893" s="106"/>
      <c r="QQE893" s="40"/>
      <c r="QQF893" s="106"/>
      <c r="QQG893" s="40"/>
      <c r="QQH893" s="106"/>
      <c r="QQI893" s="40"/>
      <c r="QQJ893" s="106"/>
      <c r="QQK893" s="40"/>
      <c r="QQL893" s="106"/>
      <c r="QQM893" s="40"/>
      <c r="QQN893" s="106"/>
      <c r="QQO893" s="40"/>
      <c r="QQP893" s="106"/>
      <c r="QQQ893" s="40"/>
      <c r="QQR893" s="106"/>
      <c r="QQS893" s="40"/>
      <c r="QQT893" s="106"/>
      <c r="QQU893" s="40"/>
      <c r="QQV893" s="106"/>
      <c r="QQW893" s="40"/>
      <c r="QQX893" s="106"/>
      <c r="QQY893" s="40"/>
      <c r="QQZ893" s="106"/>
      <c r="QRA893" s="40"/>
      <c r="QRB893" s="106"/>
      <c r="QRC893" s="40"/>
      <c r="QRD893" s="106"/>
      <c r="QRE893" s="40"/>
      <c r="QRF893" s="106"/>
      <c r="QRG893" s="40"/>
      <c r="QRH893" s="106"/>
      <c r="QRI893" s="40"/>
      <c r="QRJ893" s="106"/>
      <c r="QRK893" s="40"/>
      <c r="QRL893" s="106"/>
      <c r="QRM893" s="40"/>
      <c r="QRN893" s="106"/>
      <c r="QRO893" s="40"/>
      <c r="QRP893" s="106"/>
      <c r="QRQ893" s="40"/>
      <c r="QRR893" s="106"/>
      <c r="QRS893" s="40"/>
      <c r="QRT893" s="106"/>
      <c r="QRU893" s="40"/>
      <c r="QRV893" s="106"/>
      <c r="QRW893" s="40"/>
      <c r="QRX893" s="106"/>
      <c r="QRY893" s="40"/>
      <c r="QRZ893" s="106"/>
      <c r="QSA893" s="40"/>
      <c r="QSB893" s="106"/>
      <c r="QSC893" s="40"/>
      <c r="QSD893" s="106"/>
      <c r="QSE893" s="40"/>
      <c r="QSF893" s="106"/>
      <c r="QSG893" s="40"/>
      <c r="QSH893" s="106"/>
      <c r="QSI893" s="40"/>
      <c r="QSJ893" s="106"/>
      <c r="QSK893" s="40"/>
      <c r="QSL893" s="106"/>
      <c r="QSM893" s="40"/>
      <c r="QSN893" s="106"/>
      <c r="QSO893" s="40"/>
      <c r="QSP893" s="106"/>
      <c r="QSQ893" s="40"/>
      <c r="QSR893" s="106"/>
      <c r="QSS893" s="40"/>
      <c r="QST893" s="106"/>
      <c r="QSU893" s="40"/>
      <c r="QSV893" s="106"/>
      <c r="QSW893" s="40"/>
      <c r="QSX893" s="106"/>
      <c r="QSY893" s="40"/>
      <c r="QSZ893" s="106"/>
      <c r="QTA893" s="40"/>
      <c r="QTB893" s="106"/>
      <c r="QTC893" s="40"/>
      <c r="QTD893" s="106"/>
      <c r="QTE893" s="40"/>
      <c r="QTF893" s="106"/>
      <c r="QTG893" s="40"/>
      <c r="QTH893" s="106"/>
      <c r="QTI893" s="40"/>
      <c r="QTJ893" s="106"/>
      <c r="QTK893" s="40"/>
      <c r="QTL893" s="106"/>
      <c r="QTM893" s="40"/>
      <c r="QTN893" s="106"/>
      <c r="QTO893" s="40"/>
      <c r="QTP893" s="106"/>
      <c r="QTQ893" s="40"/>
      <c r="QTR893" s="106"/>
      <c r="QTS893" s="40"/>
      <c r="QTT893" s="106"/>
      <c r="QTU893" s="40"/>
      <c r="QTV893" s="106"/>
      <c r="QTW893" s="40"/>
      <c r="QTX893" s="106"/>
      <c r="QTY893" s="40"/>
      <c r="QTZ893" s="106"/>
      <c r="QUA893" s="40"/>
      <c r="QUB893" s="106"/>
      <c r="QUC893" s="40"/>
      <c r="QUD893" s="106"/>
      <c r="QUE893" s="40"/>
      <c r="QUF893" s="106"/>
      <c r="QUG893" s="40"/>
      <c r="QUH893" s="106"/>
      <c r="QUI893" s="40"/>
      <c r="QUJ893" s="106"/>
      <c r="QUK893" s="40"/>
      <c r="QUL893" s="106"/>
      <c r="QUM893" s="40"/>
      <c r="QUN893" s="106"/>
      <c r="QUO893" s="40"/>
      <c r="QUP893" s="106"/>
      <c r="QUQ893" s="40"/>
      <c r="QUR893" s="106"/>
      <c r="QUS893" s="40"/>
      <c r="QUT893" s="106"/>
      <c r="QUU893" s="40"/>
      <c r="QUV893" s="106"/>
      <c r="QUW893" s="40"/>
      <c r="QUX893" s="106"/>
      <c r="QUY893" s="40"/>
      <c r="QUZ893" s="106"/>
      <c r="QVA893" s="40"/>
      <c r="QVB893" s="106"/>
      <c r="QVC893" s="40"/>
      <c r="QVD893" s="106"/>
      <c r="QVE893" s="40"/>
      <c r="QVF893" s="106"/>
      <c r="QVG893" s="40"/>
      <c r="QVH893" s="106"/>
      <c r="QVI893" s="40"/>
      <c r="QVJ893" s="106"/>
      <c r="QVK893" s="40"/>
      <c r="QVL893" s="106"/>
      <c r="QVM893" s="40"/>
      <c r="QVN893" s="106"/>
      <c r="QVO893" s="40"/>
      <c r="QVP893" s="106"/>
      <c r="QVQ893" s="40"/>
      <c r="QVR893" s="106"/>
      <c r="QVS893" s="40"/>
      <c r="QVT893" s="106"/>
      <c r="QVU893" s="40"/>
      <c r="QVV893" s="106"/>
      <c r="QVW893" s="40"/>
      <c r="QVX893" s="106"/>
      <c r="QVY893" s="40"/>
      <c r="QVZ893" s="106"/>
      <c r="QWA893" s="40"/>
      <c r="QWB893" s="106"/>
      <c r="QWC893" s="40"/>
      <c r="QWD893" s="106"/>
      <c r="QWE893" s="40"/>
      <c r="QWF893" s="106"/>
      <c r="QWG893" s="40"/>
      <c r="QWH893" s="106"/>
      <c r="QWI893" s="40"/>
      <c r="QWJ893" s="106"/>
      <c r="QWK893" s="40"/>
      <c r="QWL893" s="106"/>
      <c r="QWM893" s="40"/>
      <c r="QWN893" s="106"/>
      <c r="QWO893" s="40"/>
      <c r="QWP893" s="106"/>
      <c r="QWQ893" s="40"/>
      <c r="QWR893" s="106"/>
      <c r="QWS893" s="40"/>
      <c r="QWT893" s="106"/>
      <c r="QWU893" s="40"/>
      <c r="QWV893" s="106"/>
      <c r="QWW893" s="40"/>
      <c r="QWX893" s="106"/>
      <c r="QWY893" s="40"/>
      <c r="QWZ893" s="106"/>
      <c r="QXA893" s="40"/>
      <c r="QXB893" s="106"/>
      <c r="QXC893" s="40"/>
      <c r="QXD893" s="106"/>
      <c r="QXE893" s="40"/>
      <c r="QXF893" s="106"/>
      <c r="QXG893" s="40"/>
      <c r="QXH893" s="106"/>
      <c r="QXI893" s="40"/>
      <c r="QXJ893" s="106"/>
      <c r="QXK893" s="40"/>
      <c r="QXL893" s="106"/>
      <c r="QXM893" s="40"/>
      <c r="QXN893" s="106"/>
      <c r="QXO893" s="40"/>
      <c r="QXP893" s="106"/>
      <c r="QXQ893" s="40"/>
      <c r="QXR893" s="106"/>
      <c r="QXS893" s="40"/>
      <c r="QXT893" s="106"/>
      <c r="QXU893" s="40"/>
      <c r="QXV893" s="106"/>
      <c r="QXW893" s="40"/>
      <c r="QXX893" s="106"/>
      <c r="QXY893" s="40"/>
      <c r="QXZ893" s="106"/>
      <c r="QYA893" s="40"/>
      <c r="QYB893" s="106"/>
      <c r="QYC893" s="40"/>
      <c r="QYD893" s="106"/>
      <c r="QYE893" s="40"/>
      <c r="QYF893" s="106"/>
      <c r="QYG893" s="40"/>
      <c r="QYH893" s="106"/>
      <c r="QYI893" s="40"/>
      <c r="QYJ893" s="106"/>
      <c r="QYK893" s="40"/>
      <c r="QYL893" s="106"/>
      <c r="QYM893" s="40"/>
      <c r="QYN893" s="106"/>
      <c r="QYO893" s="40"/>
      <c r="QYP893" s="106"/>
      <c r="QYQ893" s="40"/>
      <c r="QYR893" s="106"/>
      <c r="QYS893" s="40"/>
      <c r="QYT893" s="106"/>
      <c r="QYU893" s="40"/>
      <c r="QYV893" s="106"/>
      <c r="QYW893" s="40"/>
      <c r="QYX893" s="106"/>
      <c r="QYY893" s="40"/>
      <c r="QYZ893" s="106"/>
      <c r="QZA893" s="40"/>
      <c r="QZB893" s="106"/>
      <c r="QZC893" s="40"/>
      <c r="QZD893" s="106"/>
      <c r="QZE893" s="40"/>
      <c r="QZF893" s="106"/>
      <c r="QZG893" s="40"/>
      <c r="QZH893" s="106"/>
      <c r="QZI893" s="40"/>
      <c r="QZJ893" s="106"/>
      <c r="QZK893" s="40"/>
      <c r="QZL893" s="106"/>
      <c r="QZM893" s="40"/>
      <c r="QZN893" s="106"/>
      <c r="QZO893" s="40"/>
      <c r="QZP893" s="106"/>
      <c r="QZQ893" s="40"/>
      <c r="QZR893" s="106"/>
      <c r="QZS893" s="40"/>
      <c r="QZT893" s="106"/>
      <c r="QZU893" s="40"/>
      <c r="QZV893" s="106"/>
      <c r="QZW893" s="40"/>
      <c r="QZX893" s="106"/>
      <c r="QZY893" s="40"/>
      <c r="QZZ893" s="106"/>
      <c r="RAA893" s="40"/>
      <c r="RAB893" s="106"/>
      <c r="RAC893" s="40"/>
      <c r="RAD893" s="106"/>
      <c r="RAE893" s="40"/>
      <c r="RAF893" s="106"/>
      <c r="RAG893" s="40"/>
      <c r="RAH893" s="106"/>
      <c r="RAI893" s="40"/>
      <c r="RAJ893" s="106"/>
      <c r="RAK893" s="40"/>
      <c r="RAL893" s="106"/>
      <c r="RAM893" s="40"/>
      <c r="RAN893" s="106"/>
      <c r="RAO893" s="40"/>
      <c r="RAP893" s="106"/>
      <c r="RAQ893" s="40"/>
      <c r="RAR893" s="106"/>
      <c r="RAS893" s="40"/>
      <c r="RAT893" s="106"/>
      <c r="RAU893" s="40"/>
      <c r="RAV893" s="106"/>
      <c r="RAW893" s="40"/>
      <c r="RAX893" s="106"/>
      <c r="RAY893" s="40"/>
      <c r="RAZ893" s="106"/>
      <c r="RBA893" s="40"/>
      <c r="RBB893" s="106"/>
      <c r="RBC893" s="40"/>
      <c r="RBD893" s="106"/>
      <c r="RBE893" s="40"/>
      <c r="RBF893" s="106"/>
      <c r="RBG893" s="40"/>
      <c r="RBH893" s="106"/>
      <c r="RBI893" s="40"/>
      <c r="RBJ893" s="106"/>
      <c r="RBK893" s="40"/>
      <c r="RBL893" s="106"/>
      <c r="RBM893" s="40"/>
      <c r="RBN893" s="106"/>
      <c r="RBO893" s="40"/>
      <c r="RBP893" s="106"/>
      <c r="RBQ893" s="40"/>
      <c r="RBR893" s="106"/>
      <c r="RBS893" s="40"/>
      <c r="RBT893" s="106"/>
      <c r="RBU893" s="40"/>
      <c r="RBV893" s="106"/>
      <c r="RBW893" s="40"/>
      <c r="RBX893" s="106"/>
      <c r="RBY893" s="40"/>
      <c r="RBZ893" s="106"/>
      <c r="RCA893" s="40"/>
      <c r="RCB893" s="106"/>
      <c r="RCC893" s="40"/>
      <c r="RCD893" s="106"/>
      <c r="RCE893" s="40"/>
      <c r="RCF893" s="106"/>
      <c r="RCG893" s="40"/>
      <c r="RCH893" s="106"/>
      <c r="RCI893" s="40"/>
      <c r="RCJ893" s="106"/>
      <c r="RCK893" s="40"/>
      <c r="RCL893" s="106"/>
      <c r="RCM893" s="40"/>
      <c r="RCN893" s="106"/>
      <c r="RCO893" s="40"/>
      <c r="RCP893" s="106"/>
      <c r="RCQ893" s="40"/>
      <c r="RCR893" s="106"/>
      <c r="RCS893" s="40"/>
      <c r="RCT893" s="106"/>
      <c r="RCU893" s="40"/>
      <c r="RCV893" s="106"/>
      <c r="RCW893" s="40"/>
      <c r="RCX893" s="106"/>
      <c r="RCY893" s="40"/>
      <c r="RCZ893" s="106"/>
      <c r="RDA893" s="40"/>
      <c r="RDB893" s="106"/>
      <c r="RDC893" s="40"/>
      <c r="RDD893" s="106"/>
      <c r="RDE893" s="40"/>
      <c r="RDF893" s="106"/>
      <c r="RDG893" s="40"/>
      <c r="RDH893" s="106"/>
      <c r="RDI893" s="40"/>
      <c r="RDJ893" s="106"/>
      <c r="RDK893" s="40"/>
      <c r="RDL893" s="106"/>
      <c r="RDM893" s="40"/>
      <c r="RDN893" s="106"/>
      <c r="RDO893" s="40"/>
      <c r="RDP893" s="106"/>
      <c r="RDQ893" s="40"/>
      <c r="RDR893" s="106"/>
      <c r="RDS893" s="40"/>
      <c r="RDT893" s="106"/>
      <c r="RDU893" s="40"/>
      <c r="RDV893" s="106"/>
      <c r="RDW893" s="40"/>
      <c r="RDX893" s="106"/>
      <c r="RDY893" s="40"/>
      <c r="RDZ893" s="106"/>
      <c r="REA893" s="40"/>
      <c r="REB893" s="106"/>
      <c r="REC893" s="40"/>
      <c r="RED893" s="106"/>
      <c r="REE893" s="40"/>
      <c r="REF893" s="106"/>
      <c r="REG893" s="40"/>
      <c r="REH893" s="106"/>
      <c r="REI893" s="40"/>
      <c r="REJ893" s="106"/>
      <c r="REK893" s="40"/>
      <c r="REL893" s="106"/>
      <c r="REM893" s="40"/>
      <c r="REN893" s="106"/>
      <c r="REO893" s="40"/>
      <c r="REP893" s="106"/>
      <c r="REQ893" s="40"/>
      <c r="RER893" s="106"/>
      <c r="RES893" s="40"/>
      <c r="RET893" s="106"/>
      <c r="REU893" s="40"/>
      <c r="REV893" s="106"/>
      <c r="REW893" s="40"/>
      <c r="REX893" s="106"/>
      <c r="REY893" s="40"/>
      <c r="REZ893" s="106"/>
      <c r="RFA893" s="40"/>
      <c r="RFB893" s="106"/>
      <c r="RFC893" s="40"/>
      <c r="RFD893" s="106"/>
      <c r="RFE893" s="40"/>
      <c r="RFF893" s="106"/>
      <c r="RFG893" s="40"/>
      <c r="RFH893" s="106"/>
      <c r="RFI893" s="40"/>
      <c r="RFJ893" s="106"/>
      <c r="RFK893" s="40"/>
      <c r="RFL893" s="106"/>
      <c r="RFM893" s="40"/>
      <c r="RFN893" s="106"/>
      <c r="RFO893" s="40"/>
      <c r="RFP893" s="106"/>
      <c r="RFQ893" s="40"/>
      <c r="RFR893" s="106"/>
      <c r="RFS893" s="40"/>
      <c r="RFT893" s="106"/>
      <c r="RFU893" s="40"/>
      <c r="RFV893" s="106"/>
      <c r="RFW893" s="40"/>
      <c r="RFX893" s="106"/>
      <c r="RFY893" s="40"/>
      <c r="RFZ893" s="106"/>
      <c r="RGA893" s="40"/>
      <c r="RGB893" s="106"/>
      <c r="RGC893" s="40"/>
      <c r="RGD893" s="106"/>
      <c r="RGE893" s="40"/>
      <c r="RGF893" s="106"/>
      <c r="RGG893" s="40"/>
      <c r="RGH893" s="106"/>
      <c r="RGI893" s="40"/>
      <c r="RGJ893" s="106"/>
      <c r="RGK893" s="40"/>
      <c r="RGL893" s="106"/>
      <c r="RGM893" s="40"/>
      <c r="RGN893" s="106"/>
      <c r="RGO893" s="40"/>
      <c r="RGP893" s="106"/>
      <c r="RGQ893" s="40"/>
      <c r="RGR893" s="106"/>
      <c r="RGS893" s="40"/>
      <c r="RGT893" s="106"/>
      <c r="RGU893" s="40"/>
      <c r="RGV893" s="106"/>
      <c r="RGW893" s="40"/>
      <c r="RGX893" s="106"/>
      <c r="RGY893" s="40"/>
      <c r="RGZ893" s="106"/>
      <c r="RHA893" s="40"/>
      <c r="RHB893" s="106"/>
      <c r="RHC893" s="40"/>
      <c r="RHD893" s="106"/>
      <c r="RHE893" s="40"/>
      <c r="RHF893" s="106"/>
      <c r="RHG893" s="40"/>
      <c r="RHH893" s="106"/>
      <c r="RHI893" s="40"/>
      <c r="RHJ893" s="106"/>
      <c r="RHK893" s="40"/>
      <c r="RHL893" s="106"/>
      <c r="RHM893" s="40"/>
      <c r="RHN893" s="106"/>
      <c r="RHO893" s="40"/>
      <c r="RHP893" s="106"/>
      <c r="RHQ893" s="40"/>
      <c r="RHR893" s="106"/>
      <c r="RHS893" s="40"/>
      <c r="RHT893" s="106"/>
      <c r="RHU893" s="40"/>
      <c r="RHV893" s="106"/>
      <c r="RHW893" s="40"/>
      <c r="RHX893" s="106"/>
      <c r="RHY893" s="40"/>
      <c r="RHZ893" s="106"/>
      <c r="RIA893" s="40"/>
      <c r="RIB893" s="106"/>
      <c r="RIC893" s="40"/>
      <c r="RID893" s="106"/>
      <c r="RIE893" s="40"/>
      <c r="RIF893" s="106"/>
      <c r="RIG893" s="40"/>
      <c r="RIH893" s="106"/>
      <c r="RII893" s="40"/>
      <c r="RIJ893" s="106"/>
      <c r="RIK893" s="40"/>
      <c r="RIL893" s="106"/>
      <c r="RIM893" s="40"/>
      <c r="RIN893" s="106"/>
      <c r="RIO893" s="40"/>
      <c r="RIP893" s="106"/>
      <c r="RIQ893" s="40"/>
      <c r="RIR893" s="106"/>
      <c r="RIS893" s="40"/>
      <c r="RIT893" s="106"/>
      <c r="RIU893" s="40"/>
      <c r="RIV893" s="106"/>
      <c r="RIW893" s="40"/>
      <c r="RIX893" s="106"/>
      <c r="RIY893" s="40"/>
      <c r="RIZ893" s="106"/>
      <c r="RJA893" s="40"/>
      <c r="RJB893" s="106"/>
      <c r="RJC893" s="40"/>
      <c r="RJD893" s="106"/>
      <c r="RJE893" s="40"/>
      <c r="RJF893" s="106"/>
      <c r="RJG893" s="40"/>
      <c r="RJH893" s="106"/>
      <c r="RJI893" s="40"/>
      <c r="RJJ893" s="106"/>
      <c r="RJK893" s="40"/>
      <c r="RJL893" s="106"/>
      <c r="RJM893" s="40"/>
      <c r="RJN893" s="106"/>
      <c r="RJO893" s="40"/>
      <c r="RJP893" s="106"/>
      <c r="RJQ893" s="40"/>
      <c r="RJR893" s="106"/>
      <c r="RJS893" s="40"/>
      <c r="RJT893" s="106"/>
      <c r="RJU893" s="40"/>
      <c r="RJV893" s="106"/>
      <c r="RJW893" s="40"/>
      <c r="RJX893" s="106"/>
      <c r="RJY893" s="40"/>
      <c r="RJZ893" s="106"/>
      <c r="RKA893" s="40"/>
      <c r="RKB893" s="106"/>
      <c r="RKC893" s="40"/>
      <c r="RKD893" s="106"/>
      <c r="RKE893" s="40"/>
      <c r="RKF893" s="106"/>
      <c r="RKG893" s="40"/>
      <c r="RKH893" s="106"/>
      <c r="RKI893" s="40"/>
      <c r="RKJ893" s="106"/>
      <c r="RKK893" s="40"/>
      <c r="RKL893" s="106"/>
      <c r="RKM893" s="40"/>
      <c r="RKN893" s="106"/>
      <c r="RKO893" s="40"/>
      <c r="RKP893" s="106"/>
      <c r="RKQ893" s="40"/>
      <c r="RKR893" s="106"/>
      <c r="RKS893" s="40"/>
      <c r="RKT893" s="106"/>
      <c r="RKU893" s="40"/>
      <c r="RKV893" s="106"/>
      <c r="RKW893" s="40"/>
      <c r="RKX893" s="106"/>
      <c r="RKY893" s="40"/>
      <c r="RKZ893" s="106"/>
      <c r="RLA893" s="40"/>
      <c r="RLB893" s="106"/>
      <c r="RLC893" s="40"/>
      <c r="RLD893" s="106"/>
      <c r="RLE893" s="40"/>
      <c r="RLF893" s="106"/>
      <c r="RLG893" s="40"/>
      <c r="RLH893" s="106"/>
      <c r="RLI893" s="40"/>
      <c r="RLJ893" s="106"/>
      <c r="RLK893" s="40"/>
      <c r="RLL893" s="106"/>
      <c r="RLM893" s="40"/>
      <c r="RLN893" s="106"/>
      <c r="RLO893" s="40"/>
      <c r="RLP893" s="106"/>
      <c r="RLQ893" s="40"/>
      <c r="RLR893" s="106"/>
      <c r="RLS893" s="40"/>
      <c r="RLT893" s="106"/>
      <c r="RLU893" s="40"/>
      <c r="RLV893" s="106"/>
      <c r="RLW893" s="40"/>
      <c r="RLX893" s="106"/>
      <c r="RLY893" s="40"/>
      <c r="RLZ893" s="106"/>
      <c r="RMA893" s="40"/>
      <c r="RMB893" s="106"/>
      <c r="RMC893" s="40"/>
      <c r="RMD893" s="106"/>
      <c r="RME893" s="40"/>
      <c r="RMF893" s="106"/>
      <c r="RMG893" s="40"/>
      <c r="RMH893" s="106"/>
      <c r="RMI893" s="40"/>
      <c r="RMJ893" s="106"/>
      <c r="RMK893" s="40"/>
      <c r="RML893" s="106"/>
      <c r="RMM893" s="40"/>
      <c r="RMN893" s="106"/>
      <c r="RMO893" s="40"/>
      <c r="RMP893" s="106"/>
      <c r="RMQ893" s="40"/>
      <c r="RMR893" s="106"/>
      <c r="RMS893" s="40"/>
      <c r="RMT893" s="106"/>
      <c r="RMU893" s="40"/>
      <c r="RMV893" s="106"/>
      <c r="RMW893" s="40"/>
      <c r="RMX893" s="106"/>
      <c r="RMY893" s="40"/>
      <c r="RMZ893" s="106"/>
      <c r="RNA893" s="40"/>
      <c r="RNB893" s="106"/>
      <c r="RNC893" s="40"/>
      <c r="RND893" s="106"/>
      <c r="RNE893" s="40"/>
      <c r="RNF893" s="106"/>
      <c r="RNG893" s="40"/>
      <c r="RNH893" s="106"/>
      <c r="RNI893" s="40"/>
      <c r="RNJ893" s="106"/>
      <c r="RNK893" s="40"/>
      <c r="RNL893" s="106"/>
      <c r="RNM893" s="40"/>
      <c r="RNN893" s="106"/>
      <c r="RNO893" s="40"/>
      <c r="RNP893" s="106"/>
      <c r="RNQ893" s="40"/>
      <c r="RNR893" s="106"/>
      <c r="RNS893" s="40"/>
      <c r="RNT893" s="106"/>
      <c r="RNU893" s="40"/>
      <c r="RNV893" s="106"/>
      <c r="RNW893" s="40"/>
      <c r="RNX893" s="106"/>
      <c r="RNY893" s="40"/>
      <c r="RNZ893" s="106"/>
      <c r="ROA893" s="40"/>
      <c r="ROB893" s="106"/>
      <c r="ROC893" s="40"/>
      <c r="ROD893" s="106"/>
      <c r="ROE893" s="40"/>
      <c r="ROF893" s="106"/>
      <c r="ROG893" s="40"/>
      <c r="ROH893" s="106"/>
      <c r="ROI893" s="40"/>
      <c r="ROJ893" s="106"/>
      <c r="ROK893" s="40"/>
      <c r="ROL893" s="106"/>
      <c r="ROM893" s="40"/>
      <c r="RON893" s="106"/>
      <c r="ROO893" s="40"/>
      <c r="ROP893" s="106"/>
      <c r="ROQ893" s="40"/>
      <c r="ROR893" s="106"/>
      <c r="ROS893" s="40"/>
      <c r="ROT893" s="106"/>
      <c r="ROU893" s="40"/>
      <c r="ROV893" s="106"/>
      <c r="ROW893" s="40"/>
      <c r="ROX893" s="106"/>
      <c r="ROY893" s="40"/>
      <c r="ROZ893" s="106"/>
      <c r="RPA893" s="40"/>
      <c r="RPB893" s="106"/>
      <c r="RPC893" s="40"/>
      <c r="RPD893" s="106"/>
      <c r="RPE893" s="40"/>
      <c r="RPF893" s="106"/>
      <c r="RPG893" s="40"/>
      <c r="RPH893" s="106"/>
      <c r="RPI893" s="40"/>
      <c r="RPJ893" s="106"/>
      <c r="RPK893" s="40"/>
      <c r="RPL893" s="106"/>
      <c r="RPM893" s="40"/>
      <c r="RPN893" s="106"/>
      <c r="RPO893" s="40"/>
      <c r="RPP893" s="106"/>
      <c r="RPQ893" s="40"/>
      <c r="RPR893" s="106"/>
      <c r="RPS893" s="40"/>
      <c r="RPT893" s="106"/>
      <c r="RPU893" s="40"/>
      <c r="RPV893" s="106"/>
      <c r="RPW893" s="40"/>
      <c r="RPX893" s="106"/>
      <c r="RPY893" s="40"/>
      <c r="RPZ893" s="106"/>
      <c r="RQA893" s="40"/>
      <c r="RQB893" s="106"/>
      <c r="RQC893" s="40"/>
      <c r="RQD893" s="106"/>
      <c r="RQE893" s="40"/>
      <c r="RQF893" s="106"/>
      <c r="RQG893" s="40"/>
      <c r="RQH893" s="106"/>
      <c r="RQI893" s="40"/>
      <c r="RQJ893" s="106"/>
      <c r="RQK893" s="40"/>
      <c r="RQL893" s="106"/>
      <c r="RQM893" s="40"/>
      <c r="RQN893" s="106"/>
      <c r="RQO893" s="40"/>
      <c r="RQP893" s="106"/>
      <c r="RQQ893" s="40"/>
      <c r="RQR893" s="106"/>
      <c r="RQS893" s="40"/>
      <c r="RQT893" s="106"/>
      <c r="RQU893" s="40"/>
      <c r="RQV893" s="106"/>
      <c r="RQW893" s="40"/>
      <c r="RQX893" s="106"/>
      <c r="RQY893" s="40"/>
      <c r="RQZ893" s="106"/>
      <c r="RRA893" s="40"/>
      <c r="RRB893" s="106"/>
      <c r="RRC893" s="40"/>
      <c r="RRD893" s="106"/>
      <c r="RRE893" s="40"/>
      <c r="RRF893" s="106"/>
      <c r="RRG893" s="40"/>
      <c r="RRH893" s="106"/>
      <c r="RRI893" s="40"/>
      <c r="RRJ893" s="106"/>
      <c r="RRK893" s="40"/>
      <c r="RRL893" s="106"/>
      <c r="RRM893" s="40"/>
      <c r="RRN893" s="106"/>
      <c r="RRO893" s="40"/>
      <c r="RRP893" s="106"/>
      <c r="RRQ893" s="40"/>
      <c r="RRR893" s="106"/>
      <c r="RRS893" s="40"/>
      <c r="RRT893" s="106"/>
      <c r="RRU893" s="40"/>
      <c r="RRV893" s="106"/>
      <c r="RRW893" s="40"/>
      <c r="RRX893" s="106"/>
      <c r="RRY893" s="40"/>
      <c r="RRZ893" s="106"/>
      <c r="RSA893" s="40"/>
      <c r="RSB893" s="106"/>
      <c r="RSC893" s="40"/>
      <c r="RSD893" s="106"/>
      <c r="RSE893" s="40"/>
      <c r="RSF893" s="106"/>
      <c r="RSG893" s="40"/>
      <c r="RSH893" s="106"/>
      <c r="RSI893" s="40"/>
      <c r="RSJ893" s="106"/>
      <c r="RSK893" s="40"/>
      <c r="RSL893" s="106"/>
      <c r="RSM893" s="40"/>
      <c r="RSN893" s="106"/>
      <c r="RSO893" s="40"/>
      <c r="RSP893" s="106"/>
      <c r="RSQ893" s="40"/>
      <c r="RSR893" s="106"/>
      <c r="RSS893" s="40"/>
      <c r="RST893" s="106"/>
      <c r="RSU893" s="40"/>
      <c r="RSV893" s="106"/>
      <c r="RSW893" s="40"/>
      <c r="RSX893" s="106"/>
      <c r="RSY893" s="40"/>
      <c r="RSZ893" s="106"/>
      <c r="RTA893" s="40"/>
      <c r="RTB893" s="106"/>
      <c r="RTC893" s="40"/>
      <c r="RTD893" s="106"/>
      <c r="RTE893" s="40"/>
      <c r="RTF893" s="106"/>
      <c r="RTG893" s="40"/>
      <c r="RTH893" s="106"/>
      <c r="RTI893" s="40"/>
      <c r="RTJ893" s="106"/>
      <c r="RTK893" s="40"/>
      <c r="RTL893" s="106"/>
      <c r="RTM893" s="40"/>
      <c r="RTN893" s="106"/>
      <c r="RTO893" s="40"/>
      <c r="RTP893" s="106"/>
      <c r="RTQ893" s="40"/>
      <c r="RTR893" s="106"/>
      <c r="RTS893" s="40"/>
      <c r="RTT893" s="106"/>
      <c r="RTU893" s="40"/>
      <c r="RTV893" s="106"/>
      <c r="RTW893" s="40"/>
      <c r="RTX893" s="106"/>
      <c r="RTY893" s="40"/>
      <c r="RTZ893" s="106"/>
      <c r="RUA893" s="40"/>
      <c r="RUB893" s="106"/>
      <c r="RUC893" s="40"/>
      <c r="RUD893" s="106"/>
      <c r="RUE893" s="40"/>
      <c r="RUF893" s="106"/>
      <c r="RUG893" s="40"/>
      <c r="RUH893" s="106"/>
      <c r="RUI893" s="40"/>
      <c r="RUJ893" s="106"/>
      <c r="RUK893" s="40"/>
      <c r="RUL893" s="106"/>
      <c r="RUM893" s="40"/>
      <c r="RUN893" s="106"/>
      <c r="RUO893" s="40"/>
      <c r="RUP893" s="106"/>
      <c r="RUQ893" s="40"/>
      <c r="RUR893" s="106"/>
      <c r="RUS893" s="40"/>
      <c r="RUT893" s="106"/>
      <c r="RUU893" s="40"/>
      <c r="RUV893" s="106"/>
      <c r="RUW893" s="40"/>
      <c r="RUX893" s="106"/>
      <c r="RUY893" s="40"/>
      <c r="RUZ893" s="106"/>
      <c r="RVA893" s="40"/>
      <c r="RVB893" s="106"/>
      <c r="RVC893" s="40"/>
      <c r="RVD893" s="106"/>
      <c r="RVE893" s="40"/>
      <c r="RVF893" s="106"/>
      <c r="RVG893" s="40"/>
      <c r="RVH893" s="106"/>
      <c r="RVI893" s="40"/>
      <c r="RVJ893" s="106"/>
      <c r="RVK893" s="40"/>
      <c r="RVL893" s="106"/>
      <c r="RVM893" s="40"/>
      <c r="RVN893" s="106"/>
      <c r="RVO893" s="40"/>
      <c r="RVP893" s="106"/>
      <c r="RVQ893" s="40"/>
      <c r="RVR893" s="106"/>
      <c r="RVS893" s="40"/>
      <c r="RVT893" s="106"/>
      <c r="RVU893" s="40"/>
      <c r="RVV893" s="106"/>
      <c r="RVW893" s="40"/>
      <c r="RVX893" s="106"/>
      <c r="RVY893" s="40"/>
      <c r="RVZ893" s="106"/>
      <c r="RWA893" s="40"/>
      <c r="RWB893" s="106"/>
      <c r="RWC893" s="40"/>
      <c r="RWD893" s="106"/>
      <c r="RWE893" s="40"/>
      <c r="RWF893" s="106"/>
      <c r="RWG893" s="40"/>
      <c r="RWH893" s="106"/>
      <c r="RWI893" s="40"/>
      <c r="RWJ893" s="106"/>
      <c r="RWK893" s="40"/>
      <c r="RWL893" s="106"/>
      <c r="RWM893" s="40"/>
      <c r="RWN893" s="106"/>
      <c r="RWO893" s="40"/>
      <c r="RWP893" s="106"/>
      <c r="RWQ893" s="40"/>
      <c r="RWR893" s="106"/>
      <c r="RWS893" s="40"/>
      <c r="RWT893" s="106"/>
      <c r="RWU893" s="40"/>
      <c r="RWV893" s="106"/>
      <c r="RWW893" s="40"/>
      <c r="RWX893" s="106"/>
      <c r="RWY893" s="40"/>
      <c r="RWZ893" s="106"/>
      <c r="RXA893" s="40"/>
      <c r="RXB893" s="106"/>
      <c r="RXC893" s="40"/>
      <c r="RXD893" s="106"/>
      <c r="RXE893" s="40"/>
      <c r="RXF893" s="106"/>
      <c r="RXG893" s="40"/>
      <c r="RXH893" s="106"/>
      <c r="RXI893" s="40"/>
      <c r="RXJ893" s="106"/>
      <c r="RXK893" s="40"/>
      <c r="RXL893" s="106"/>
      <c r="RXM893" s="40"/>
      <c r="RXN893" s="106"/>
      <c r="RXO893" s="40"/>
      <c r="RXP893" s="106"/>
      <c r="RXQ893" s="40"/>
      <c r="RXR893" s="106"/>
      <c r="RXS893" s="40"/>
      <c r="RXT893" s="106"/>
      <c r="RXU893" s="40"/>
      <c r="RXV893" s="106"/>
      <c r="RXW893" s="40"/>
      <c r="RXX893" s="106"/>
      <c r="RXY893" s="40"/>
      <c r="RXZ893" s="106"/>
      <c r="RYA893" s="40"/>
      <c r="RYB893" s="106"/>
      <c r="RYC893" s="40"/>
      <c r="RYD893" s="106"/>
      <c r="RYE893" s="40"/>
      <c r="RYF893" s="106"/>
      <c r="RYG893" s="40"/>
      <c r="RYH893" s="106"/>
      <c r="RYI893" s="40"/>
      <c r="RYJ893" s="106"/>
      <c r="RYK893" s="40"/>
      <c r="RYL893" s="106"/>
      <c r="RYM893" s="40"/>
      <c r="RYN893" s="106"/>
      <c r="RYO893" s="40"/>
      <c r="RYP893" s="106"/>
      <c r="RYQ893" s="40"/>
      <c r="RYR893" s="106"/>
      <c r="RYS893" s="40"/>
      <c r="RYT893" s="106"/>
      <c r="RYU893" s="40"/>
      <c r="RYV893" s="106"/>
      <c r="RYW893" s="40"/>
      <c r="RYX893" s="106"/>
      <c r="RYY893" s="40"/>
      <c r="RYZ893" s="106"/>
      <c r="RZA893" s="40"/>
      <c r="RZB893" s="106"/>
      <c r="RZC893" s="40"/>
      <c r="RZD893" s="106"/>
      <c r="RZE893" s="40"/>
      <c r="RZF893" s="106"/>
      <c r="RZG893" s="40"/>
      <c r="RZH893" s="106"/>
      <c r="RZI893" s="40"/>
      <c r="RZJ893" s="106"/>
      <c r="RZK893" s="40"/>
      <c r="RZL893" s="106"/>
      <c r="RZM893" s="40"/>
      <c r="RZN893" s="106"/>
      <c r="RZO893" s="40"/>
      <c r="RZP893" s="106"/>
      <c r="RZQ893" s="40"/>
      <c r="RZR893" s="106"/>
      <c r="RZS893" s="40"/>
      <c r="RZT893" s="106"/>
      <c r="RZU893" s="40"/>
      <c r="RZV893" s="106"/>
      <c r="RZW893" s="40"/>
      <c r="RZX893" s="106"/>
      <c r="RZY893" s="40"/>
      <c r="RZZ893" s="106"/>
      <c r="SAA893" s="40"/>
      <c r="SAB893" s="106"/>
      <c r="SAC893" s="40"/>
      <c r="SAD893" s="106"/>
      <c r="SAE893" s="40"/>
      <c r="SAF893" s="106"/>
      <c r="SAG893" s="40"/>
      <c r="SAH893" s="106"/>
      <c r="SAI893" s="40"/>
      <c r="SAJ893" s="106"/>
      <c r="SAK893" s="40"/>
      <c r="SAL893" s="106"/>
      <c r="SAM893" s="40"/>
      <c r="SAN893" s="106"/>
      <c r="SAO893" s="40"/>
      <c r="SAP893" s="106"/>
      <c r="SAQ893" s="40"/>
      <c r="SAR893" s="106"/>
      <c r="SAS893" s="40"/>
      <c r="SAT893" s="106"/>
      <c r="SAU893" s="40"/>
      <c r="SAV893" s="106"/>
      <c r="SAW893" s="40"/>
      <c r="SAX893" s="106"/>
      <c r="SAY893" s="40"/>
      <c r="SAZ893" s="106"/>
      <c r="SBA893" s="40"/>
      <c r="SBB893" s="106"/>
      <c r="SBC893" s="40"/>
      <c r="SBD893" s="106"/>
      <c r="SBE893" s="40"/>
      <c r="SBF893" s="106"/>
      <c r="SBG893" s="40"/>
      <c r="SBH893" s="106"/>
      <c r="SBI893" s="40"/>
      <c r="SBJ893" s="106"/>
      <c r="SBK893" s="40"/>
      <c r="SBL893" s="106"/>
      <c r="SBM893" s="40"/>
      <c r="SBN893" s="106"/>
      <c r="SBO893" s="40"/>
      <c r="SBP893" s="106"/>
      <c r="SBQ893" s="40"/>
      <c r="SBR893" s="106"/>
      <c r="SBS893" s="40"/>
      <c r="SBT893" s="106"/>
      <c r="SBU893" s="40"/>
      <c r="SBV893" s="106"/>
      <c r="SBW893" s="40"/>
      <c r="SBX893" s="106"/>
      <c r="SBY893" s="40"/>
      <c r="SBZ893" s="106"/>
      <c r="SCA893" s="40"/>
      <c r="SCB893" s="106"/>
      <c r="SCC893" s="40"/>
      <c r="SCD893" s="106"/>
      <c r="SCE893" s="40"/>
      <c r="SCF893" s="106"/>
      <c r="SCG893" s="40"/>
      <c r="SCH893" s="106"/>
      <c r="SCI893" s="40"/>
      <c r="SCJ893" s="106"/>
      <c r="SCK893" s="40"/>
      <c r="SCL893" s="106"/>
      <c r="SCM893" s="40"/>
      <c r="SCN893" s="106"/>
      <c r="SCO893" s="40"/>
      <c r="SCP893" s="106"/>
      <c r="SCQ893" s="40"/>
      <c r="SCR893" s="106"/>
      <c r="SCS893" s="40"/>
      <c r="SCT893" s="106"/>
      <c r="SCU893" s="40"/>
      <c r="SCV893" s="106"/>
      <c r="SCW893" s="40"/>
      <c r="SCX893" s="106"/>
      <c r="SCY893" s="40"/>
      <c r="SCZ893" s="106"/>
      <c r="SDA893" s="40"/>
      <c r="SDB893" s="106"/>
      <c r="SDC893" s="40"/>
      <c r="SDD893" s="106"/>
      <c r="SDE893" s="40"/>
      <c r="SDF893" s="106"/>
      <c r="SDG893" s="40"/>
      <c r="SDH893" s="106"/>
      <c r="SDI893" s="40"/>
      <c r="SDJ893" s="106"/>
      <c r="SDK893" s="40"/>
      <c r="SDL893" s="106"/>
      <c r="SDM893" s="40"/>
      <c r="SDN893" s="106"/>
      <c r="SDO893" s="40"/>
      <c r="SDP893" s="106"/>
      <c r="SDQ893" s="40"/>
      <c r="SDR893" s="106"/>
      <c r="SDS893" s="40"/>
      <c r="SDT893" s="106"/>
      <c r="SDU893" s="40"/>
      <c r="SDV893" s="106"/>
      <c r="SDW893" s="40"/>
      <c r="SDX893" s="106"/>
      <c r="SDY893" s="40"/>
      <c r="SDZ893" s="106"/>
      <c r="SEA893" s="40"/>
      <c r="SEB893" s="106"/>
      <c r="SEC893" s="40"/>
      <c r="SED893" s="106"/>
      <c r="SEE893" s="40"/>
      <c r="SEF893" s="106"/>
      <c r="SEG893" s="40"/>
      <c r="SEH893" s="106"/>
      <c r="SEI893" s="40"/>
      <c r="SEJ893" s="106"/>
      <c r="SEK893" s="40"/>
      <c r="SEL893" s="106"/>
      <c r="SEM893" s="40"/>
      <c r="SEN893" s="106"/>
      <c r="SEO893" s="40"/>
      <c r="SEP893" s="106"/>
      <c r="SEQ893" s="40"/>
      <c r="SER893" s="106"/>
      <c r="SES893" s="40"/>
      <c r="SET893" s="106"/>
      <c r="SEU893" s="40"/>
      <c r="SEV893" s="106"/>
      <c r="SEW893" s="40"/>
      <c r="SEX893" s="106"/>
      <c r="SEY893" s="40"/>
      <c r="SEZ893" s="106"/>
      <c r="SFA893" s="40"/>
      <c r="SFB893" s="106"/>
      <c r="SFC893" s="40"/>
      <c r="SFD893" s="106"/>
      <c r="SFE893" s="40"/>
      <c r="SFF893" s="106"/>
      <c r="SFG893" s="40"/>
      <c r="SFH893" s="106"/>
      <c r="SFI893" s="40"/>
      <c r="SFJ893" s="106"/>
      <c r="SFK893" s="40"/>
      <c r="SFL893" s="106"/>
      <c r="SFM893" s="40"/>
      <c r="SFN893" s="106"/>
      <c r="SFO893" s="40"/>
      <c r="SFP893" s="106"/>
      <c r="SFQ893" s="40"/>
      <c r="SFR893" s="106"/>
      <c r="SFS893" s="40"/>
      <c r="SFT893" s="106"/>
      <c r="SFU893" s="40"/>
      <c r="SFV893" s="106"/>
      <c r="SFW893" s="40"/>
      <c r="SFX893" s="106"/>
      <c r="SFY893" s="40"/>
      <c r="SFZ893" s="106"/>
      <c r="SGA893" s="40"/>
      <c r="SGB893" s="106"/>
      <c r="SGC893" s="40"/>
      <c r="SGD893" s="106"/>
      <c r="SGE893" s="40"/>
      <c r="SGF893" s="106"/>
      <c r="SGG893" s="40"/>
      <c r="SGH893" s="106"/>
      <c r="SGI893" s="40"/>
      <c r="SGJ893" s="106"/>
      <c r="SGK893" s="40"/>
      <c r="SGL893" s="106"/>
      <c r="SGM893" s="40"/>
      <c r="SGN893" s="106"/>
      <c r="SGO893" s="40"/>
      <c r="SGP893" s="106"/>
      <c r="SGQ893" s="40"/>
      <c r="SGR893" s="106"/>
      <c r="SGS893" s="40"/>
      <c r="SGT893" s="106"/>
      <c r="SGU893" s="40"/>
      <c r="SGV893" s="106"/>
      <c r="SGW893" s="40"/>
      <c r="SGX893" s="106"/>
      <c r="SGY893" s="40"/>
      <c r="SGZ893" s="106"/>
      <c r="SHA893" s="40"/>
      <c r="SHB893" s="106"/>
      <c r="SHC893" s="40"/>
      <c r="SHD893" s="106"/>
      <c r="SHE893" s="40"/>
      <c r="SHF893" s="106"/>
      <c r="SHG893" s="40"/>
      <c r="SHH893" s="106"/>
      <c r="SHI893" s="40"/>
      <c r="SHJ893" s="106"/>
      <c r="SHK893" s="40"/>
      <c r="SHL893" s="106"/>
      <c r="SHM893" s="40"/>
      <c r="SHN893" s="106"/>
      <c r="SHO893" s="40"/>
      <c r="SHP893" s="106"/>
      <c r="SHQ893" s="40"/>
      <c r="SHR893" s="106"/>
      <c r="SHS893" s="40"/>
      <c r="SHT893" s="106"/>
      <c r="SHU893" s="40"/>
      <c r="SHV893" s="106"/>
      <c r="SHW893" s="40"/>
      <c r="SHX893" s="106"/>
      <c r="SHY893" s="40"/>
      <c r="SHZ893" s="106"/>
      <c r="SIA893" s="40"/>
      <c r="SIB893" s="106"/>
      <c r="SIC893" s="40"/>
      <c r="SID893" s="106"/>
      <c r="SIE893" s="40"/>
      <c r="SIF893" s="106"/>
      <c r="SIG893" s="40"/>
      <c r="SIH893" s="106"/>
      <c r="SII893" s="40"/>
      <c r="SIJ893" s="106"/>
      <c r="SIK893" s="40"/>
      <c r="SIL893" s="106"/>
      <c r="SIM893" s="40"/>
      <c r="SIN893" s="106"/>
      <c r="SIO893" s="40"/>
      <c r="SIP893" s="106"/>
      <c r="SIQ893" s="40"/>
      <c r="SIR893" s="106"/>
      <c r="SIS893" s="40"/>
      <c r="SIT893" s="106"/>
      <c r="SIU893" s="40"/>
      <c r="SIV893" s="106"/>
      <c r="SIW893" s="40"/>
      <c r="SIX893" s="106"/>
      <c r="SIY893" s="40"/>
      <c r="SIZ893" s="106"/>
      <c r="SJA893" s="40"/>
      <c r="SJB893" s="106"/>
      <c r="SJC893" s="40"/>
      <c r="SJD893" s="106"/>
      <c r="SJE893" s="40"/>
      <c r="SJF893" s="106"/>
      <c r="SJG893" s="40"/>
      <c r="SJH893" s="106"/>
      <c r="SJI893" s="40"/>
      <c r="SJJ893" s="106"/>
      <c r="SJK893" s="40"/>
      <c r="SJL893" s="106"/>
      <c r="SJM893" s="40"/>
      <c r="SJN893" s="106"/>
      <c r="SJO893" s="40"/>
      <c r="SJP893" s="106"/>
      <c r="SJQ893" s="40"/>
      <c r="SJR893" s="106"/>
      <c r="SJS893" s="40"/>
      <c r="SJT893" s="106"/>
      <c r="SJU893" s="40"/>
      <c r="SJV893" s="106"/>
      <c r="SJW893" s="40"/>
      <c r="SJX893" s="106"/>
      <c r="SJY893" s="40"/>
      <c r="SJZ893" s="106"/>
      <c r="SKA893" s="40"/>
      <c r="SKB893" s="106"/>
      <c r="SKC893" s="40"/>
      <c r="SKD893" s="106"/>
      <c r="SKE893" s="40"/>
      <c r="SKF893" s="106"/>
      <c r="SKG893" s="40"/>
      <c r="SKH893" s="106"/>
      <c r="SKI893" s="40"/>
      <c r="SKJ893" s="106"/>
      <c r="SKK893" s="40"/>
      <c r="SKL893" s="106"/>
      <c r="SKM893" s="40"/>
      <c r="SKN893" s="106"/>
      <c r="SKO893" s="40"/>
      <c r="SKP893" s="106"/>
      <c r="SKQ893" s="40"/>
      <c r="SKR893" s="106"/>
      <c r="SKS893" s="40"/>
      <c r="SKT893" s="106"/>
      <c r="SKU893" s="40"/>
      <c r="SKV893" s="106"/>
      <c r="SKW893" s="40"/>
      <c r="SKX893" s="106"/>
      <c r="SKY893" s="40"/>
      <c r="SKZ893" s="106"/>
      <c r="SLA893" s="40"/>
      <c r="SLB893" s="106"/>
      <c r="SLC893" s="40"/>
      <c r="SLD893" s="106"/>
      <c r="SLE893" s="40"/>
      <c r="SLF893" s="106"/>
      <c r="SLG893" s="40"/>
      <c r="SLH893" s="106"/>
      <c r="SLI893" s="40"/>
      <c r="SLJ893" s="106"/>
      <c r="SLK893" s="40"/>
      <c r="SLL893" s="106"/>
      <c r="SLM893" s="40"/>
      <c r="SLN893" s="106"/>
      <c r="SLO893" s="40"/>
      <c r="SLP893" s="106"/>
      <c r="SLQ893" s="40"/>
      <c r="SLR893" s="106"/>
      <c r="SLS893" s="40"/>
      <c r="SLT893" s="106"/>
      <c r="SLU893" s="40"/>
      <c r="SLV893" s="106"/>
      <c r="SLW893" s="40"/>
      <c r="SLX893" s="106"/>
      <c r="SLY893" s="40"/>
      <c r="SLZ893" s="106"/>
      <c r="SMA893" s="40"/>
      <c r="SMB893" s="106"/>
      <c r="SMC893" s="40"/>
      <c r="SMD893" s="106"/>
      <c r="SME893" s="40"/>
      <c r="SMF893" s="106"/>
      <c r="SMG893" s="40"/>
      <c r="SMH893" s="106"/>
      <c r="SMI893" s="40"/>
      <c r="SMJ893" s="106"/>
      <c r="SMK893" s="40"/>
      <c r="SML893" s="106"/>
      <c r="SMM893" s="40"/>
      <c r="SMN893" s="106"/>
      <c r="SMO893" s="40"/>
      <c r="SMP893" s="106"/>
      <c r="SMQ893" s="40"/>
      <c r="SMR893" s="106"/>
      <c r="SMS893" s="40"/>
      <c r="SMT893" s="106"/>
      <c r="SMU893" s="40"/>
      <c r="SMV893" s="106"/>
      <c r="SMW893" s="40"/>
      <c r="SMX893" s="106"/>
      <c r="SMY893" s="40"/>
      <c r="SMZ893" s="106"/>
      <c r="SNA893" s="40"/>
      <c r="SNB893" s="106"/>
      <c r="SNC893" s="40"/>
      <c r="SND893" s="106"/>
      <c r="SNE893" s="40"/>
      <c r="SNF893" s="106"/>
      <c r="SNG893" s="40"/>
      <c r="SNH893" s="106"/>
      <c r="SNI893" s="40"/>
      <c r="SNJ893" s="106"/>
      <c r="SNK893" s="40"/>
      <c r="SNL893" s="106"/>
      <c r="SNM893" s="40"/>
      <c r="SNN893" s="106"/>
      <c r="SNO893" s="40"/>
      <c r="SNP893" s="106"/>
      <c r="SNQ893" s="40"/>
      <c r="SNR893" s="106"/>
      <c r="SNS893" s="40"/>
      <c r="SNT893" s="106"/>
      <c r="SNU893" s="40"/>
      <c r="SNV893" s="106"/>
      <c r="SNW893" s="40"/>
      <c r="SNX893" s="106"/>
      <c r="SNY893" s="40"/>
      <c r="SNZ893" s="106"/>
      <c r="SOA893" s="40"/>
      <c r="SOB893" s="106"/>
      <c r="SOC893" s="40"/>
      <c r="SOD893" s="106"/>
      <c r="SOE893" s="40"/>
      <c r="SOF893" s="106"/>
      <c r="SOG893" s="40"/>
      <c r="SOH893" s="106"/>
      <c r="SOI893" s="40"/>
      <c r="SOJ893" s="106"/>
      <c r="SOK893" s="40"/>
      <c r="SOL893" s="106"/>
      <c r="SOM893" s="40"/>
      <c r="SON893" s="106"/>
      <c r="SOO893" s="40"/>
      <c r="SOP893" s="106"/>
      <c r="SOQ893" s="40"/>
      <c r="SOR893" s="106"/>
      <c r="SOS893" s="40"/>
      <c r="SOT893" s="106"/>
      <c r="SOU893" s="40"/>
      <c r="SOV893" s="106"/>
      <c r="SOW893" s="40"/>
      <c r="SOX893" s="106"/>
      <c r="SOY893" s="40"/>
      <c r="SOZ893" s="106"/>
      <c r="SPA893" s="40"/>
      <c r="SPB893" s="106"/>
      <c r="SPC893" s="40"/>
      <c r="SPD893" s="106"/>
      <c r="SPE893" s="40"/>
      <c r="SPF893" s="106"/>
      <c r="SPG893" s="40"/>
      <c r="SPH893" s="106"/>
      <c r="SPI893" s="40"/>
      <c r="SPJ893" s="106"/>
      <c r="SPK893" s="40"/>
      <c r="SPL893" s="106"/>
      <c r="SPM893" s="40"/>
      <c r="SPN893" s="106"/>
      <c r="SPO893" s="40"/>
      <c r="SPP893" s="106"/>
      <c r="SPQ893" s="40"/>
      <c r="SPR893" s="106"/>
      <c r="SPS893" s="40"/>
      <c r="SPT893" s="106"/>
      <c r="SPU893" s="40"/>
      <c r="SPV893" s="106"/>
      <c r="SPW893" s="40"/>
      <c r="SPX893" s="106"/>
      <c r="SPY893" s="40"/>
      <c r="SPZ893" s="106"/>
      <c r="SQA893" s="40"/>
      <c r="SQB893" s="106"/>
      <c r="SQC893" s="40"/>
      <c r="SQD893" s="106"/>
      <c r="SQE893" s="40"/>
      <c r="SQF893" s="106"/>
      <c r="SQG893" s="40"/>
      <c r="SQH893" s="106"/>
      <c r="SQI893" s="40"/>
      <c r="SQJ893" s="106"/>
      <c r="SQK893" s="40"/>
      <c r="SQL893" s="106"/>
      <c r="SQM893" s="40"/>
      <c r="SQN893" s="106"/>
      <c r="SQO893" s="40"/>
      <c r="SQP893" s="106"/>
      <c r="SQQ893" s="40"/>
      <c r="SQR893" s="106"/>
      <c r="SQS893" s="40"/>
      <c r="SQT893" s="106"/>
      <c r="SQU893" s="40"/>
      <c r="SQV893" s="106"/>
      <c r="SQW893" s="40"/>
      <c r="SQX893" s="106"/>
      <c r="SQY893" s="40"/>
      <c r="SQZ893" s="106"/>
      <c r="SRA893" s="40"/>
      <c r="SRB893" s="106"/>
      <c r="SRC893" s="40"/>
      <c r="SRD893" s="106"/>
      <c r="SRE893" s="40"/>
      <c r="SRF893" s="106"/>
      <c r="SRG893" s="40"/>
      <c r="SRH893" s="106"/>
      <c r="SRI893" s="40"/>
      <c r="SRJ893" s="106"/>
      <c r="SRK893" s="40"/>
      <c r="SRL893" s="106"/>
      <c r="SRM893" s="40"/>
      <c r="SRN893" s="106"/>
      <c r="SRO893" s="40"/>
      <c r="SRP893" s="106"/>
      <c r="SRQ893" s="40"/>
      <c r="SRR893" s="106"/>
      <c r="SRS893" s="40"/>
      <c r="SRT893" s="106"/>
      <c r="SRU893" s="40"/>
      <c r="SRV893" s="106"/>
      <c r="SRW893" s="40"/>
      <c r="SRX893" s="106"/>
      <c r="SRY893" s="40"/>
      <c r="SRZ893" s="106"/>
      <c r="SSA893" s="40"/>
      <c r="SSB893" s="106"/>
      <c r="SSC893" s="40"/>
      <c r="SSD893" s="106"/>
      <c r="SSE893" s="40"/>
      <c r="SSF893" s="106"/>
      <c r="SSG893" s="40"/>
      <c r="SSH893" s="106"/>
      <c r="SSI893" s="40"/>
      <c r="SSJ893" s="106"/>
      <c r="SSK893" s="40"/>
      <c r="SSL893" s="106"/>
      <c r="SSM893" s="40"/>
      <c r="SSN893" s="106"/>
      <c r="SSO893" s="40"/>
      <c r="SSP893" s="106"/>
      <c r="SSQ893" s="40"/>
      <c r="SSR893" s="106"/>
      <c r="SSS893" s="40"/>
      <c r="SST893" s="106"/>
      <c r="SSU893" s="40"/>
      <c r="SSV893" s="106"/>
      <c r="SSW893" s="40"/>
      <c r="SSX893" s="106"/>
      <c r="SSY893" s="40"/>
      <c r="SSZ893" s="106"/>
      <c r="STA893" s="40"/>
      <c r="STB893" s="106"/>
      <c r="STC893" s="40"/>
      <c r="STD893" s="106"/>
      <c r="STE893" s="40"/>
      <c r="STF893" s="106"/>
      <c r="STG893" s="40"/>
      <c r="STH893" s="106"/>
      <c r="STI893" s="40"/>
      <c r="STJ893" s="106"/>
      <c r="STK893" s="40"/>
      <c r="STL893" s="106"/>
      <c r="STM893" s="40"/>
      <c r="STN893" s="106"/>
      <c r="STO893" s="40"/>
      <c r="STP893" s="106"/>
      <c r="STQ893" s="40"/>
      <c r="STR893" s="106"/>
      <c r="STS893" s="40"/>
      <c r="STT893" s="106"/>
      <c r="STU893" s="40"/>
      <c r="STV893" s="106"/>
      <c r="STW893" s="40"/>
      <c r="STX893" s="106"/>
      <c r="STY893" s="40"/>
      <c r="STZ893" s="106"/>
      <c r="SUA893" s="40"/>
      <c r="SUB893" s="106"/>
      <c r="SUC893" s="40"/>
      <c r="SUD893" s="106"/>
      <c r="SUE893" s="40"/>
      <c r="SUF893" s="106"/>
      <c r="SUG893" s="40"/>
      <c r="SUH893" s="106"/>
      <c r="SUI893" s="40"/>
      <c r="SUJ893" s="106"/>
      <c r="SUK893" s="40"/>
      <c r="SUL893" s="106"/>
      <c r="SUM893" s="40"/>
      <c r="SUN893" s="106"/>
      <c r="SUO893" s="40"/>
      <c r="SUP893" s="106"/>
      <c r="SUQ893" s="40"/>
      <c r="SUR893" s="106"/>
      <c r="SUS893" s="40"/>
      <c r="SUT893" s="106"/>
      <c r="SUU893" s="40"/>
      <c r="SUV893" s="106"/>
      <c r="SUW893" s="40"/>
      <c r="SUX893" s="106"/>
      <c r="SUY893" s="40"/>
      <c r="SUZ893" s="106"/>
      <c r="SVA893" s="40"/>
      <c r="SVB893" s="106"/>
      <c r="SVC893" s="40"/>
      <c r="SVD893" s="106"/>
      <c r="SVE893" s="40"/>
      <c r="SVF893" s="106"/>
      <c r="SVG893" s="40"/>
      <c r="SVH893" s="106"/>
      <c r="SVI893" s="40"/>
      <c r="SVJ893" s="106"/>
      <c r="SVK893" s="40"/>
      <c r="SVL893" s="106"/>
      <c r="SVM893" s="40"/>
      <c r="SVN893" s="106"/>
      <c r="SVO893" s="40"/>
      <c r="SVP893" s="106"/>
      <c r="SVQ893" s="40"/>
      <c r="SVR893" s="106"/>
      <c r="SVS893" s="40"/>
      <c r="SVT893" s="106"/>
      <c r="SVU893" s="40"/>
      <c r="SVV893" s="106"/>
      <c r="SVW893" s="40"/>
      <c r="SVX893" s="106"/>
      <c r="SVY893" s="40"/>
      <c r="SVZ893" s="106"/>
      <c r="SWA893" s="40"/>
      <c r="SWB893" s="106"/>
      <c r="SWC893" s="40"/>
      <c r="SWD893" s="106"/>
      <c r="SWE893" s="40"/>
      <c r="SWF893" s="106"/>
      <c r="SWG893" s="40"/>
      <c r="SWH893" s="106"/>
      <c r="SWI893" s="40"/>
      <c r="SWJ893" s="106"/>
      <c r="SWK893" s="40"/>
      <c r="SWL893" s="106"/>
      <c r="SWM893" s="40"/>
      <c r="SWN893" s="106"/>
      <c r="SWO893" s="40"/>
      <c r="SWP893" s="106"/>
      <c r="SWQ893" s="40"/>
      <c r="SWR893" s="106"/>
      <c r="SWS893" s="40"/>
      <c r="SWT893" s="106"/>
      <c r="SWU893" s="40"/>
      <c r="SWV893" s="106"/>
      <c r="SWW893" s="40"/>
      <c r="SWX893" s="106"/>
      <c r="SWY893" s="40"/>
      <c r="SWZ893" s="106"/>
      <c r="SXA893" s="40"/>
      <c r="SXB893" s="106"/>
      <c r="SXC893" s="40"/>
      <c r="SXD893" s="106"/>
      <c r="SXE893" s="40"/>
      <c r="SXF893" s="106"/>
      <c r="SXG893" s="40"/>
      <c r="SXH893" s="106"/>
      <c r="SXI893" s="40"/>
      <c r="SXJ893" s="106"/>
      <c r="SXK893" s="40"/>
      <c r="SXL893" s="106"/>
      <c r="SXM893" s="40"/>
      <c r="SXN893" s="106"/>
      <c r="SXO893" s="40"/>
      <c r="SXP893" s="106"/>
      <c r="SXQ893" s="40"/>
      <c r="SXR893" s="106"/>
      <c r="SXS893" s="40"/>
      <c r="SXT893" s="106"/>
      <c r="SXU893" s="40"/>
      <c r="SXV893" s="106"/>
      <c r="SXW893" s="40"/>
      <c r="SXX893" s="106"/>
      <c r="SXY893" s="40"/>
      <c r="SXZ893" s="106"/>
      <c r="SYA893" s="40"/>
      <c r="SYB893" s="106"/>
      <c r="SYC893" s="40"/>
      <c r="SYD893" s="106"/>
      <c r="SYE893" s="40"/>
      <c r="SYF893" s="106"/>
      <c r="SYG893" s="40"/>
      <c r="SYH893" s="106"/>
      <c r="SYI893" s="40"/>
      <c r="SYJ893" s="106"/>
      <c r="SYK893" s="40"/>
      <c r="SYL893" s="106"/>
      <c r="SYM893" s="40"/>
      <c r="SYN893" s="106"/>
      <c r="SYO893" s="40"/>
      <c r="SYP893" s="106"/>
      <c r="SYQ893" s="40"/>
      <c r="SYR893" s="106"/>
      <c r="SYS893" s="40"/>
      <c r="SYT893" s="106"/>
      <c r="SYU893" s="40"/>
      <c r="SYV893" s="106"/>
      <c r="SYW893" s="40"/>
      <c r="SYX893" s="106"/>
      <c r="SYY893" s="40"/>
      <c r="SYZ893" s="106"/>
      <c r="SZA893" s="40"/>
      <c r="SZB893" s="106"/>
      <c r="SZC893" s="40"/>
      <c r="SZD893" s="106"/>
      <c r="SZE893" s="40"/>
      <c r="SZF893" s="106"/>
      <c r="SZG893" s="40"/>
      <c r="SZH893" s="106"/>
      <c r="SZI893" s="40"/>
      <c r="SZJ893" s="106"/>
      <c r="SZK893" s="40"/>
      <c r="SZL893" s="106"/>
      <c r="SZM893" s="40"/>
      <c r="SZN893" s="106"/>
      <c r="SZO893" s="40"/>
      <c r="SZP893" s="106"/>
      <c r="SZQ893" s="40"/>
      <c r="SZR893" s="106"/>
      <c r="SZS893" s="40"/>
      <c r="SZT893" s="106"/>
      <c r="SZU893" s="40"/>
      <c r="SZV893" s="106"/>
      <c r="SZW893" s="40"/>
      <c r="SZX893" s="106"/>
      <c r="SZY893" s="40"/>
      <c r="SZZ893" s="106"/>
      <c r="TAA893" s="40"/>
      <c r="TAB893" s="106"/>
      <c r="TAC893" s="40"/>
      <c r="TAD893" s="106"/>
      <c r="TAE893" s="40"/>
      <c r="TAF893" s="106"/>
      <c r="TAG893" s="40"/>
      <c r="TAH893" s="106"/>
      <c r="TAI893" s="40"/>
      <c r="TAJ893" s="106"/>
      <c r="TAK893" s="40"/>
      <c r="TAL893" s="106"/>
      <c r="TAM893" s="40"/>
      <c r="TAN893" s="106"/>
      <c r="TAO893" s="40"/>
      <c r="TAP893" s="106"/>
      <c r="TAQ893" s="40"/>
      <c r="TAR893" s="106"/>
      <c r="TAS893" s="40"/>
      <c r="TAT893" s="106"/>
      <c r="TAU893" s="40"/>
      <c r="TAV893" s="106"/>
      <c r="TAW893" s="40"/>
      <c r="TAX893" s="106"/>
      <c r="TAY893" s="40"/>
      <c r="TAZ893" s="106"/>
      <c r="TBA893" s="40"/>
      <c r="TBB893" s="106"/>
      <c r="TBC893" s="40"/>
      <c r="TBD893" s="106"/>
      <c r="TBE893" s="40"/>
      <c r="TBF893" s="106"/>
      <c r="TBG893" s="40"/>
      <c r="TBH893" s="106"/>
      <c r="TBI893" s="40"/>
      <c r="TBJ893" s="106"/>
      <c r="TBK893" s="40"/>
      <c r="TBL893" s="106"/>
      <c r="TBM893" s="40"/>
      <c r="TBN893" s="106"/>
      <c r="TBO893" s="40"/>
      <c r="TBP893" s="106"/>
      <c r="TBQ893" s="40"/>
      <c r="TBR893" s="106"/>
      <c r="TBS893" s="40"/>
      <c r="TBT893" s="106"/>
      <c r="TBU893" s="40"/>
      <c r="TBV893" s="106"/>
      <c r="TBW893" s="40"/>
      <c r="TBX893" s="106"/>
      <c r="TBY893" s="40"/>
      <c r="TBZ893" s="106"/>
      <c r="TCA893" s="40"/>
      <c r="TCB893" s="106"/>
      <c r="TCC893" s="40"/>
      <c r="TCD893" s="106"/>
      <c r="TCE893" s="40"/>
      <c r="TCF893" s="106"/>
      <c r="TCG893" s="40"/>
      <c r="TCH893" s="106"/>
      <c r="TCI893" s="40"/>
      <c r="TCJ893" s="106"/>
      <c r="TCK893" s="40"/>
      <c r="TCL893" s="106"/>
      <c r="TCM893" s="40"/>
      <c r="TCN893" s="106"/>
      <c r="TCO893" s="40"/>
      <c r="TCP893" s="106"/>
      <c r="TCQ893" s="40"/>
      <c r="TCR893" s="106"/>
      <c r="TCS893" s="40"/>
      <c r="TCT893" s="106"/>
      <c r="TCU893" s="40"/>
      <c r="TCV893" s="106"/>
      <c r="TCW893" s="40"/>
      <c r="TCX893" s="106"/>
      <c r="TCY893" s="40"/>
      <c r="TCZ893" s="106"/>
      <c r="TDA893" s="40"/>
      <c r="TDB893" s="106"/>
      <c r="TDC893" s="40"/>
      <c r="TDD893" s="106"/>
      <c r="TDE893" s="40"/>
      <c r="TDF893" s="106"/>
      <c r="TDG893" s="40"/>
      <c r="TDH893" s="106"/>
      <c r="TDI893" s="40"/>
      <c r="TDJ893" s="106"/>
      <c r="TDK893" s="40"/>
      <c r="TDL893" s="106"/>
      <c r="TDM893" s="40"/>
      <c r="TDN893" s="106"/>
      <c r="TDO893" s="40"/>
      <c r="TDP893" s="106"/>
      <c r="TDQ893" s="40"/>
      <c r="TDR893" s="106"/>
      <c r="TDS893" s="40"/>
      <c r="TDT893" s="106"/>
      <c r="TDU893" s="40"/>
      <c r="TDV893" s="106"/>
      <c r="TDW893" s="40"/>
      <c r="TDX893" s="106"/>
      <c r="TDY893" s="40"/>
      <c r="TDZ893" s="106"/>
      <c r="TEA893" s="40"/>
      <c r="TEB893" s="106"/>
      <c r="TEC893" s="40"/>
      <c r="TED893" s="106"/>
      <c r="TEE893" s="40"/>
      <c r="TEF893" s="106"/>
      <c r="TEG893" s="40"/>
      <c r="TEH893" s="106"/>
      <c r="TEI893" s="40"/>
      <c r="TEJ893" s="106"/>
      <c r="TEK893" s="40"/>
      <c r="TEL893" s="106"/>
      <c r="TEM893" s="40"/>
      <c r="TEN893" s="106"/>
      <c r="TEO893" s="40"/>
      <c r="TEP893" s="106"/>
      <c r="TEQ893" s="40"/>
      <c r="TER893" s="106"/>
      <c r="TES893" s="40"/>
      <c r="TET893" s="106"/>
      <c r="TEU893" s="40"/>
      <c r="TEV893" s="106"/>
      <c r="TEW893" s="40"/>
      <c r="TEX893" s="106"/>
      <c r="TEY893" s="40"/>
      <c r="TEZ893" s="106"/>
      <c r="TFA893" s="40"/>
      <c r="TFB893" s="106"/>
      <c r="TFC893" s="40"/>
      <c r="TFD893" s="106"/>
      <c r="TFE893" s="40"/>
      <c r="TFF893" s="106"/>
      <c r="TFG893" s="40"/>
      <c r="TFH893" s="106"/>
      <c r="TFI893" s="40"/>
      <c r="TFJ893" s="106"/>
      <c r="TFK893" s="40"/>
      <c r="TFL893" s="106"/>
      <c r="TFM893" s="40"/>
      <c r="TFN893" s="106"/>
      <c r="TFO893" s="40"/>
      <c r="TFP893" s="106"/>
      <c r="TFQ893" s="40"/>
      <c r="TFR893" s="106"/>
      <c r="TFS893" s="40"/>
      <c r="TFT893" s="106"/>
      <c r="TFU893" s="40"/>
      <c r="TFV893" s="106"/>
      <c r="TFW893" s="40"/>
      <c r="TFX893" s="106"/>
      <c r="TFY893" s="40"/>
      <c r="TFZ893" s="106"/>
      <c r="TGA893" s="40"/>
      <c r="TGB893" s="106"/>
      <c r="TGC893" s="40"/>
      <c r="TGD893" s="106"/>
      <c r="TGE893" s="40"/>
      <c r="TGF893" s="106"/>
      <c r="TGG893" s="40"/>
      <c r="TGH893" s="106"/>
      <c r="TGI893" s="40"/>
      <c r="TGJ893" s="106"/>
      <c r="TGK893" s="40"/>
      <c r="TGL893" s="106"/>
      <c r="TGM893" s="40"/>
      <c r="TGN893" s="106"/>
      <c r="TGO893" s="40"/>
      <c r="TGP893" s="106"/>
      <c r="TGQ893" s="40"/>
      <c r="TGR893" s="106"/>
      <c r="TGS893" s="40"/>
      <c r="TGT893" s="106"/>
      <c r="TGU893" s="40"/>
      <c r="TGV893" s="106"/>
      <c r="TGW893" s="40"/>
      <c r="TGX893" s="106"/>
      <c r="TGY893" s="40"/>
      <c r="TGZ893" s="106"/>
      <c r="THA893" s="40"/>
      <c r="THB893" s="106"/>
      <c r="THC893" s="40"/>
      <c r="THD893" s="106"/>
      <c r="THE893" s="40"/>
      <c r="THF893" s="106"/>
      <c r="THG893" s="40"/>
      <c r="THH893" s="106"/>
      <c r="THI893" s="40"/>
      <c r="THJ893" s="106"/>
      <c r="THK893" s="40"/>
      <c r="THL893" s="106"/>
      <c r="THM893" s="40"/>
      <c r="THN893" s="106"/>
      <c r="THO893" s="40"/>
      <c r="THP893" s="106"/>
      <c r="THQ893" s="40"/>
      <c r="THR893" s="106"/>
      <c r="THS893" s="40"/>
      <c r="THT893" s="106"/>
      <c r="THU893" s="40"/>
      <c r="THV893" s="106"/>
      <c r="THW893" s="40"/>
      <c r="THX893" s="106"/>
      <c r="THY893" s="40"/>
      <c r="THZ893" s="106"/>
      <c r="TIA893" s="40"/>
      <c r="TIB893" s="106"/>
      <c r="TIC893" s="40"/>
      <c r="TID893" s="106"/>
      <c r="TIE893" s="40"/>
      <c r="TIF893" s="106"/>
      <c r="TIG893" s="40"/>
      <c r="TIH893" s="106"/>
      <c r="TII893" s="40"/>
      <c r="TIJ893" s="106"/>
      <c r="TIK893" s="40"/>
      <c r="TIL893" s="106"/>
      <c r="TIM893" s="40"/>
      <c r="TIN893" s="106"/>
      <c r="TIO893" s="40"/>
      <c r="TIP893" s="106"/>
      <c r="TIQ893" s="40"/>
      <c r="TIR893" s="106"/>
      <c r="TIS893" s="40"/>
      <c r="TIT893" s="106"/>
      <c r="TIU893" s="40"/>
      <c r="TIV893" s="106"/>
      <c r="TIW893" s="40"/>
      <c r="TIX893" s="106"/>
      <c r="TIY893" s="40"/>
      <c r="TIZ893" s="106"/>
      <c r="TJA893" s="40"/>
      <c r="TJB893" s="106"/>
      <c r="TJC893" s="40"/>
      <c r="TJD893" s="106"/>
      <c r="TJE893" s="40"/>
      <c r="TJF893" s="106"/>
      <c r="TJG893" s="40"/>
      <c r="TJH893" s="106"/>
      <c r="TJI893" s="40"/>
      <c r="TJJ893" s="106"/>
      <c r="TJK893" s="40"/>
      <c r="TJL893" s="106"/>
      <c r="TJM893" s="40"/>
      <c r="TJN893" s="106"/>
      <c r="TJO893" s="40"/>
      <c r="TJP893" s="106"/>
      <c r="TJQ893" s="40"/>
      <c r="TJR893" s="106"/>
      <c r="TJS893" s="40"/>
      <c r="TJT893" s="106"/>
      <c r="TJU893" s="40"/>
      <c r="TJV893" s="106"/>
      <c r="TJW893" s="40"/>
      <c r="TJX893" s="106"/>
      <c r="TJY893" s="40"/>
      <c r="TJZ893" s="106"/>
      <c r="TKA893" s="40"/>
      <c r="TKB893" s="106"/>
      <c r="TKC893" s="40"/>
      <c r="TKD893" s="106"/>
      <c r="TKE893" s="40"/>
      <c r="TKF893" s="106"/>
      <c r="TKG893" s="40"/>
      <c r="TKH893" s="106"/>
      <c r="TKI893" s="40"/>
      <c r="TKJ893" s="106"/>
      <c r="TKK893" s="40"/>
      <c r="TKL893" s="106"/>
      <c r="TKM893" s="40"/>
      <c r="TKN893" s="106"/>
      <c r="TKO893" s="40"/>
      <c r="TKP893" s="106"/>
      <c r="TKQ893" s="40"/>
      <c r="TKR893" s="106"/>
      <c r="TKS893" s="40"/>
      <c r="TKT893" s="106"/>
      <c r="TKU893" s="40"/>
      <c r="TKV893" s="106"/>
      <c r="TKW893" s="40"/>
      <c r="TKX893" s="106"/>
      <c r="TKY893" s="40"/>
      <c r="TKZ893" s="106"/>
      <c r="TLA893" s="40"/>
      <c r="TLB893" s="106"/>
      <c r="TLC893" s="40"/>
      <c r="TLD893" s="106"/>
      <c r="TLE893" s="40"/>
      <c r="TLF893" s="106"/>
      <c r="TLG893" s="40"/>
      <c r="TLH893" s="106"/>
      <c r="TLI893" s="40"/>
      <c r="TLJ893" s="106"/>
      <c r="TLK893" s="40"/>
      <c r="TLL893" s="106"/>
      <c r="TLM893" s="40"/>
      <c r="TLN893" s="106"/>
      <c r="TLO893" s="40"/>
      <c r="TLP893" s="106"/>
      <c r="TLQ893" s="40"/>
      <c r="TLR893" s="106"/>
      <c r="TLS893" s="40"/>
      <c r="TLT893" s="106"/>
      <c r="TLU893" s="40"/>
      <c r="TLV893" s="106"/>
      <c r="TLW893" s="40"/>
      <c r="TLX893" s="106"/>
      <c r="TLY893" s="40"/>
      <c r="TLZ893" s="106"/>
      <c r="TMA893" s="40"/>
      <c r="TMB893" s="106"/>
      <c r="TMC893" s="40"/>
      <c r="TMD893" s="106"/>
      <c r="TME893" s="40"/>
      <c r="TMF893" s="106"/>
      <c r="TMG893" s="40"/>
      <c r="TMH893" s="106"/>
      <c r="TMI893" s="40"/>
      <c r="TMJ893" s="106"/>
      <c r="TMK893" s="40"/>
      <c r="TML893" s="106"/>
      <c r="TMM893" s="40"/>
      <c r="TMN893" s="106"/>
      <c r="TMO893" s="40"/>
      <c r="TMP893" s="106"/>
      <c r="TMQ893" s="40"/>
      <c r="TMR893" s="106"/>
      <c r="TMS893" s="40"/>
      <c r="TMT893" s="106"/>
      <c r="TMU893" s="40"/>
      <c r="TMV893" s="106"/>
      <c r="TMW893" s="40"/>
      <c r="TMX893" s="106"/>
      <c r="TMY893" s="40"/>
      <c r="TMZ893" s="106"/>
      <c r="TNA893" s="40"/>
      <c r="TNB893" s="106"/>
      <c r="TNC893" s="40"/>
      <c r="TND893" s="106"/>
      <c r="TNE893" s="40"/>
      <c r="TNF893" s="106"/>
      <c r="TNG893" s="40"/>
      <c r="TNH893" s="106"/>
      <c r="TNI893" s="40"/>
      <c r="TNJ893" s="106"/>
      <c r="TNK893" s="40"/>
      <c r="TNL893" s="106"/>
      <c r="TNM893" s="40"/>
      <c r="TNN893" s="106"/>
      <c r="TNO893" s="40"/>
      <c r="TNP893" s="106"/>
      <c r="TNQ893" s="40"/>
      <c r="TNR893" s="106"/>
      <c r="TNS893" s="40"/>
      <c r="TNT893" s="106"/>
      <c r="TNU893" s="40"/>
      <c r="TNV893" s="106"/>
      <c r="TNW893" s="40"/>
      <c r="TNX893" s="106"/>
      <c r="TNY893" s="40"/>
      <c r="TNZ893" s="106"/>
      <c r="TOA893" s="40"/>
      <c r="TOB893" s="106"/>
      <c r="TOC893" s="40"/>
      <c r="TOD893" s="106"/>
      <c r="TOE893" s="40"/>
      <c r="TOF893" s="106"/>
      <c r="TOG893" s="40"/>
      <c r="TOH893" s="106"/>
      <c r="TOI893" s="40"/>
      <c r="TOJ893" s="106"/>
      <c r="TOK893" s="40"/>
      <c r="TOL893" s="106"/>
      <c r="TOM893" s="40"/>
      <c r="TON893" s="106"/>
      <c r="TOO893" s="40"/>
      <c r="TOP893" s="106"/>
      <c r="TOQ893" s="40"/>
      <c r="TOR893" s="106"/>
      <c r="TOS893" s="40"/>
      <c r="TOT893" s="106"/>
      <c r="TOU893" s="40"/>
      <c r="TOV893" s="106"/>
      <c r="TOW893" s="40"/>
      <c r="TOX893" s="106"/>
      <c r="TOY893" s="40"/>
      <c r="TOZ893" s="106"/>
      <c r="TPA893" s="40"/>
      <c r="TPB893" s="106"/>
      <c r="TPC893" s="40"/>
      <c r="TPD893" s="106"/>
      <c r="TPE893" s="40"/>
      <c r="TPF893" s="106"/>
      <c r="TPG893" s="40"/>
      <c r="TPH893" s="106"/>
      <c r="TPI893" s="40"/>
      <c r="TPJ893" s="106"/>
      <c r="TPK893" s="40"/>
      <c r="TPL893" s="106"/>
      <c r="TPM893" s="40"/>
      <c r="TPN893" s="106"/>
      <c r="TPO893" s="40"/>
      <c r="TPP893" s="106"/>
      <c r="TPQ893" s="40"/>
      <c r="TPR893" s="106"/>
      <c r="TPS893" s="40"/>
      <c r="TPT893" s="106"/>
      <c r="TPU893" s="40"/>
      <c r="TPV893" s="106"/>
      <c r="TPW893" s="40"/>
      <c r="TPX893" s="106"/>
      <c r="TPY893" s="40"/>
      <c r="TPZ893" s="106"/>
      <c r="TQA893" s="40"/>
      <c r="TQB893" s="106"/>
      <c r="TQC893" s="40"/>
      <c r="TQD893" s="106"/>
      <c r="TQE893" s="40"/>
      <c r="TQF893" s="106"/>
      <c r="TQG893" s="40"/>
      <c r="TQH893" s="106"/>
      <c r="TQI893" s="40"/>
      <c r="TQJ893" s="106"/>
      <c r="TQK893" s="40"/>
      <c r="TQL893" s="106"/>
      <c r="TQM893" s="40"/>
      <c r="TQN893" s="106"/>
      <c r="TQO893" s="40"/>
      <c r="TQP893" s="106"/>
      <c r="TQQ893" s="40"/>
      <c r="TQR893" s="106"/>
      <c r="TQS893" s="40"/>
      <c r="TQT893" s="106"/>
      <c r="TQU893" s="40"/>
      <c r="TQV893" s="106"/>
      <c r="TQW893" s="40"/>
      <c r="TQX893" s="106"/>
      <c r="TQY893" s="40"/>
      <c r="TQZ893" s="106"/>
      <c r="TRA893" s="40"/>
      <c r="TRB893" s="106"/>
      <c r="TRC893" s="40"/>
      <c r="TRD893" s="106"/>
      <c r="TRE893" s="40"/>
      <c r="TRF893" s="106"/>
      <c r="TRG893" s="40"/>
      <c r="TRH893" s="106"/>
      <c r="TRI893" s="40"/>
      <c r="TRJ893" s="106"/>
      <c r="TRK893" s="40"/>
      <c r="TRL893" s="106"/>
      <c r="TRM893" s="40"/>
      <c r="TRN893" s="106"/>
      <c r="TRO893" s="40"/>
      <c r="TRP893" s="106"/>
      <c r="TRQ893" s="40"/>
      <c r="TRR893" s="106"/>
      <c r="TRS893" s="40"/>
      <c r="TRT893" s="106"/>
      <c r="TRU893" s="40"/>
      <c r="TRV893" s="106"/>
      <c r="TRW893" s="40"/>
      <c r="TRX893" s="106"/>
      <c r="TRY893" s="40"/>
      <c r="TRZ893" s="106"/>
      <c r="TSA893" s="40"/>
      <c r="TSB893" s="106"/>
      <c r="TSC893" s="40"/>
      <c r="TSD893" s="106"/>
      <c r="TSE893" s="40"/>
      <c r="TSF893" s="106"/>
      <c r="TSG893" s="40"/>
      <c r="TSH893" s="106"/>
      <c r="TSI893" s="40"/>
      <c r="TSJ893" s="106"/>
      <c r="TSK893" s="40"/>
      <c r="TSL893" s="106"/>
      <c r="TSM893" s="40"/>
      <c r="TSN893" s="106"/>
      <c r="TSO893" s="40"/>
      <c r="TSP893" s="106"/>
      <c r="TSQ893" s="40"/>
      <c r="TSR893" s="106"/>
      <c r="TSS893" s="40"/>
      <c r="TST893" s="106"/>
      <c r="TSU893" s="40"/>
      <c r="TSV893" s="106"/>
      <c r="TSW893" s="40"/>
      <c r="TSX893" s="106"/>
      <c r="TSY893" s="40"/>
      <c r="TSZ893" s="106"/>
      <c r="TTA893" s="40"/>
      <c r="TTB893" s="106"/>
      <c r="TTC893" s="40"/>
      <c r="TTD893" s="106"/>
      <c r="TTE893" s="40"/>
      <c r="TTF893" s="106"/>
      <c r="TTG893" s="40"/>
      <c r="TTH893" s="106"/>
      <c r="TTI893" s="40"/>
      <c r="TTJ893" s="106"/>
      <c r="TTK893" s="40"/>
      <c r="TTL893" s="106"/>
      <c r="TTM893" s="40"/>
      <c r="TTN893" s="106"/>
      <c r="TTO893" s="40"/>
      <c r="TTP893" s="106"/>
      <c r="TTQ893" s="40"/>
      <c r="TTR893" s="106"/>
      <c r="TTS893" s="40"/>
      <c r="TTT893" s="106"/>
      <c r="TTU893" s="40"/>
      <c r="TTV893" s="106"/>
      <c r="TTW893" s="40"/>
      <c r="TTX893" s="106"/>
      <c r="TTY893" s="40"/>
      <c r="TTZ893" s="106"/>
      <c r="TUA893" s="40"/>
      <c r="TUB893" s="106"/>
      <c r="TUC893" s="40"/>
      <c r="TUD893" s="106"/>
      <c r="TUE893" s="40"/>
      <c r="TUF893" s="106"/>
      <c r="TUG893" s="40"/>
      <c r="TUH893" s="106"/>
      <c r="TUI893" s="40"/>
      <c r="TUJ893" s="106"/>
      <c r="TUK893" s="40"/>
      <c r="TUL893" s="106"/>
      <c r="TUM893" s="40"/>
      <c r="TUN893" s="106"/>
      <c r="TUO893" s="40"/>
      <c r="TUP893" s="106"/>
      <c r="TUQ893" s="40"/>
      <c r="TUR893" s="106"/>
      <c r="TUS893" s="40"/>
      <c r="TUT893" s="106"/>
      <c r="TUU893" s="40"/>
      <c r="TUV893" s="106"/>
      <c r="TUW893" s="40"/>
      <c r="TUX893" s="106"/>
      <c r="TUY893" s="40"/>
      <c r="TUZ893" s="106"/>
      <c r="TVA893" s="40"/>
      <c r="TVB893" s="106"/>
      <c r="TVC893" s="40"/>
      <c r="TVD893" s="106"/>
      <c r="TVE893" s="40"/>
      <c r="TVF893" s="106"/>
      <c r="TVG893" s="40"/>
      <c r="TVH893" s="106"/>
      <c r="TVI893" s="40"/>
      <c r="TVJ893" s="106"/>
      <c r="TVK893" s="40"/>
      <c r="TVL893" s="106"/>
      <c r="TVM893" s="40"/>
      <c r="TVN893" s="106"/>
      <c r="TVO893" s="40"/>
      <c r="TVP893" s="106"/>
      <c r="TVQ893" s="40"/>
      <c r="TVR893" s="106"/>
      <c r="TVS893" s="40"/>
      <c r="TVT893" s="106"/>
      <c r="TVU893" s="40"/>
      <c r="TVV893" s="106"/>
      <c r="TVW893" s="40"/>
      <c r="TVX893" s="106"/>
      <c r="TVY893" s="40"/>
      <c r="TVZ893" s="106"/>
      <c r="TWA893" s="40"/>
      <c r="TWB893" s="106"/>
      <c r="TWC893" s="40"/>
      <c r="TWD893" s="106"/>
      <c r="TWE893" s="40"/>
      <c r="TWF893" s="106"/>
      <c r="TWG893" s="40"/>
      <c r="TWH893" s="106"/>
      <c r="TWI893" s="40"/>
      <c r="TWJ893" s="106"/>
      <c r="TWK893" s="40"/>
      <c r="TWL893" s="106"/>
      <c r="TWM893" s="40"/>
      <c r="TWN893" s="106"/>
      <c r="TWO893" s="40"/>
      <c r="TWP893" s="106"/>
      <c r="TWQ893" s="40"/>
      <c r="TWR893" s="106"/>
      <c r="TWS893" s="40"/>
      <c r="TWT893" s="106"/>
      <c r="TWU893" s="40"/>
      <c r="TWV893" s="106"/>
      <c r="TWW893" s="40"/>
      <c r="TWX893" s="106"/>
      <c r="TWY893" s="40"/>
      <c r="TWZ893" s="106"/>
      <c r="TXA893" s="40"/>
      <c r="TXB893" s="106"/>
      <c r="TXC893" s="40"/>
      <c r="TXD893" s="106"/>
      <c r="TXE893" s="40"/>
      <c r="TXF893" s="106"/>
      <c r="TXG893" s="40"/>
      <c r="TXH893" s="106"/>
      <c r="TXI893" s="40"/>
      <c r="TXJ893" s="106"/>
      <c r="TXK893" s="40"/>
      <c r="TXL893" s="106"/>
      <c r="TXM893" s="40"/>
      <c r="TXN893" s="106"/>
      <c r="TXO893" s="40"/>
      <c r="TXP893" s="106"/>
      <c r="TXQ893" s="40"/>
      <c r="TXR893" s="106"/>
      <c r="TXS893" s="40"/>
      <c r="TXT893" s="106"/>
      <c r="TXU893" s="40"/>
      <c r="TXV893" s="106"/>
      <c r="TXW893" s="40"/>
      <c r="TXX893" s="106"/>
      <c r="TXY893" s="40"/>
      <c r="TXZ893" s="106"/>
      <c r="TYA893" s="40"/>
      <c r="TYB893" s="106"/>
      <c r="TYC893" s="40"/>
      <c r="TYD893" s="106"/>
      <c r="TYE893" s="40"/>
      <c r="TYF893" s="106"/>
      <c r="TYG893" s="40"/>
      <c r="TYH893" s="106"/>
      <c r="TYI893" s="40"/>
      <c r="TYJ893" s="106"/>
      <c r="TYK893" s="40"/>
      <c r="TYL893" s="106"/>
      <c r="TYM893" s="40"/>
      <c r="TYN893" s="106"/>
      <c r="TYO893" s="40"/>
      <c r="TYP893" s="106"/>
      <c r="TYQ893" s="40"/>
      <c r="TYR893" s="106"/>
      <c r="TYS893" s="40"/>
      <c r="TYT893" s="106"/>
      <c r="TYU893" s="40"/>
      <c r="TYV893" s="106"/>
      <c r="TYW893" s="40"/>
      <c r="TYX893" s="106"/>
      <c r="TYY893" s="40"/>
      <c r="TYZ893" s="106"/>
      <c r="TZA893" s="40"/>
      <c r="TZB893" s="106"/>
      <c r="TZC893" s="40"/>
      <c r="TZD893" s="106"/>
      <c r="TZE893" s="40"/>
      <c r="TZF893" s="106"/>
      <c r="TZG893" s="40"/>
      <c r="TZH893" s="106"/>
      <c r="TZI893" s="40"/>
      <c r="TZJ893" s="106"/>
      <c r="TZK893" s="40"/>
      <c r="TZL893" s="106"/>
      <c r="TZM893" s="40"/>
      <c r="TZN893" s="106"/>
      <c r="TZO893" s="40"/>
      <c r="TZP893" s="106"/>
      <c r="TZQ893" s="40"/>
      <c r="TZR893" s="106"/>
      <c r="TZS893" s="40"/>
      <c r="TZT893" s="106"/>
      <c r="TZU893" s="40"/>
      <c r="TZV893" s="106"/>
      <c r="TZW893" s="40"/>
      <c r="TZX893" s="106"/>
      <c r="TZY893" s="40"/>
      <c r="TZZ893" s="106"/>
      <c r="UAA893" s="40"/>
      <c r="UAB893" s="106"/>
      <c r="UAC893" s="40"/>
      <c r="UAD893" s="106"/>
      <c r="UAE893" s="40"/>
      <c r="UAF893" s="106"/>
      <c r="UAG893" s="40"/>
      <c r="UAH893" s="106"/>
      <c r="UAI893" s="40"/>
      <c r="UAJ893" s="106"/>
      <c r="UAK893" s="40"/>
      <c r="UAL893" s="106"/>
      <c r="UAM893" s="40"/>
      <c r="UAN893" s="106"/>
      <c r="UAO893" s="40"/>
      <c r="UAP893" s="106"/>
      <c r="UAQ893" s="40"/>
      <c r="UAR893" s="106"/>
      <c r="UAS893" s="40"/>
      <c r="UAT893" s="106"/>
      <c r="UAU893" s="40"/>
      <c r="UAV893" s="106"/>
      <c r="UAW893" s="40"/>
      <c r="UAX893" s="106"/>
      <c r="UAY893" s="40"/>
      <c r="UAZ893" s="106"/>
      <c r="UBA893" s="40"/>
      <c r="UBB893" s="106"/>
      <c r="UBC893" s="40"/>
      <c r="UBD893" s="106"/>
      <c r="UBE893" s="40"/>
      <c r="UBF893" s="106"/>
      <c r="UBG893" s="40"/>
      <c r="UBH893" s="106"/>
      <c r="UBI893" s="40"/>
      <c r="UBJ893" s="106"/>
      <c r="UBK893" s="40"/>
      <c r="UBL893" s="106"/>
      <c r="UBM893" s="40"/>
      <c r="UBN893" s="106"/>
      <c r="UBO893" s="40"/>
      <c r="UBP893" s="106"/>
      <c r="UBQ893" s="40"/>
      <c r="UBR893" s="106"/>
      <c r="UBS893" s="40"/>
      <c r="UBT893" s="106"/>
      <c r="UBU893" s="40"/>
      <c r="UBV893" s="106"/>
      <c r="UBW893" s="40"/>
      <c r="UBX893" s="106"/>
      <c r="UBY893" s="40"/>
      <c r="UBZ893" s="106"/>
      <c r="UCA893" s="40"/>
      <c r="UCB893" s="106"/>
      <c r="UCC893" s="40"/>
      <c r="UCD893" s="106"/>
      <c r="UCE893" s="40"/>
      <c r="UCF893" s="106"/>
      <c r="UCG893" s="40"/>
      <c r="UCH893" s="106"/>
      <c r="UCI893" s="40"/>
      <c r="UCJ893" s="106"/>
      <c r="UCK893" s="40"/>
      <c r="UCL893" s="106"/>
      <c r="UCM893" s="40"/>
      <c r="UCN893" s="106"/>
      <c r="UCO893" s="40"/>
      <c r="UCP893" s="106"/>
      <c r="UCQ893" s="40"/>
      <c r="UCR893" s="106"/>
      <c r="UCS893" s="40"/>
      <c r="UCT893" s="106"/>
      <c r="UCU893" s="40"/>
      <c r="UCV893" s="106"/>
      <c r="UCW893" s="40"/>
      <c r="UCX893" s="106"/>
      <c r="UCY893" s="40"/>
      <c r="UCZ893" s="106"/>
      <c r="UDA893" s="40"/>
      <c r="UDB893" s="106"/>
      <c r="UDC893" s="40"/>
      <c r="UDD893" s="106"/>
      <c r="UDE893" s="40"/>
      <c r="UDF893" s="106"/>
      <c r="UDG893" s="40"/>
      <c r="UDH893" s="106"/>
      <c r="UDI893" s="40"/>
      <c r="UDJ893" s="106"/>
      <c r="UDK893" s="40"/>
      <c r="UDL893" s="106"/>
      <c r="UDM893" s="40"/>
      <c r="UDN893" s="106"/>
      <c r="UDO893" s="40"/>
      <c r="UDP893" s="106"/>
      <c r="UDQ893" s="40"/>
      <c r="UDR893" s="106"/>
      <c r="UDS893" s="40"/>
      <c r="UDT893" s="106"/>
      <c r="UDU893" s="40"/>
      <c r="UDV893" s="106"/>
      <c r="UDW893" s="40"/>
      <c r="UDX893" s="106"/>
      <c r="UDY893" s="40"/>
      <c r="UDZ893" s="106"/>
      <c r="UEA893" s="40"/>
      <c r="UEB893" s="106"/>
      <c r="UEC893" s="40"/>
      <c r="UED893" s="106"/>
      <c r="UEE893" s="40"/>
      <c r="UEF893" s="106"/>
      <c r="UEG893" s="40"/>
      <c r="UEH893" s="106"/>
      <c r="UEI893" s="40"/>
      <c r="UEJ893" s="106"/>
      <c r="UEK893" s="40"/>
      <c r="UEL893" s="106"/>
      <c r="UEM893" s="40"/>
      <c r="UEN893" s="106"/>
      <c r="UEO893" s="40"/>
      <c r="UEP893" s="106"/>
      <c r="UEQ893" s="40"/>
      <c r="UER893" s="106"/>
      <c r="UES893" s="40"/>
      <c r="UET893" s="106"/>
      <c r="UEU893" s="40"/>
      <c r="UEV893" s="106"/>
      <c r="UEW893" s="40"/>
      <c r="UEX893" s="106"/>
      <c r="UEY893" s="40"/>
      <c r="UEZ893" s="106"/>
      <c r="UFA893" s="40"/>
      <c r="UFB893" s="106"/>
      <c r="UFC893" s="40"/>
      <c r="UFD893" s="106"/>
      <c r="UFE893" s="40"/>
      <c r="UFF893" s="106"/>
      <c r="UFG893" s="40"/>
      <c r="UFH893" s="106"/>
      <c r="UFI893" s="40"/>
      <c r="UFJ893" s="106"/>
      <c r="UFK893" s="40"/>
      <c r="UFL893" s="106"/>
      <c r="UFM893" s="40"/>
      <c r="UFN893" s="106"/>
      <c r="UFO893" s="40"/>
      <c r="UFP893" s="106"/>
      <c r="UFQ893" s="40"/>
      <c r="UFR893" s="106"/>
      <c r="UFS893" s="40"/>
      <c r="UFT893" s="106"/>
      <c r="UFU893" s="40"/>
      <c r="UFV893" s="106"/>
      <c r="UFW893" s="40"/>
      <c r="UFX893" s="106"/>
      <c r="UFY893" s="40"/>
      <c r="UFZ893" s="106"/>
      <c r="UGA893" s="40"/>
      <c r="UGB893" s="106"/>
      <c r="UGC893" s="40"/>
      <c r="UGD893" s="106"/>
      <c r="UGE893" s="40"/>
      <c r="UGF893" s="106"/>
      <c r="UGG893" s="40"/>
      <c r="UGH893" s="106"/>
      <c r="UGI893" s="40"/>
      <c r="UGJ893" s="106"/>
      <c r="UGK893" s="40"/>
      <c r="UGL893" s="106"/>
      <c r="UGM893" s="40"/>
      <c r="UGN893" s="106"/>
      <c r="UGO893" s="40"/>
      <c r="UGP893" s="106"/>
      <c r="UGQ893" s="40"/>
      <c r="UGR893" s="106"/>
      <c r="UGS893" s="40"/>
      <c r="UGT893" s="106"/>
      <c r="UGU893" s="40"/>
      <c r="UGV893" s="106"/>
      <c r="UGW893" s="40"/>
      <c r="UGX893" s="106"/>
      <c r="UGY893" s="40"/>
      <c r="UGZ893" s="106"/>
      <c r="UHA893" s="40"/>
      <c r="UHB893" s="106"/>
      <c r="UHC893" s="40"/>
      <c r="UHD893" s="106"/>
      <c r="UHE893" s="40"/>
      <c r="UHF893" s="106"/>
      <c r="UHG893" s="40"/>
      <c r="UHH893" s="106"/>
      <c r="UHI893" s="40"/>
      <c r="UHJ893" s="106"/>
      <c r="UHK893" s="40"/>
      <c r="UHL893" s="106"/>
      <c r="UHM893" s="40"/>
      <c r="UHN893" s="106"/>
      <c r="UHO893" s="40"/>
      <c r="UHP893" s="106"/>
      <c r="UHQ893" s="40"/>
      <c r="UHR893" s="106"/>
      <c r="UHS893" s="40"/>
      <c r="UHT893" s="106"/>
      <c r="UHU893" s="40"/>
      <c r="UHV893" s="106"/>
      <c r="UHW893" s="40"/>
      <c r="UHX893" s="106"/>
      <c r="UHY893" s="40"/>
      <c r="UHZ893" s="106"/>
      <c r="UIA893" s="40"/>
      <c r="UIB893" s="106"/>
      <c r="UIC893" s="40"/>
      <c r="UID893" s="106"/>
      <c r="UIE893" s="40"/>
      <c r="UIF893" s="106"/>
      <c r="UIG893" s="40"/>
      <c r="UIH893" s="106"/>
      <c r="UII893" s="40"/>
      <c r="UIJ893" s="106"/>
      <c r="UIK893" s="40"/>
      <c r="UIL893" s="106"/>
      <c r="UIM893" s="40"/>
      <c r="UIN893" s="106"/>
      <c r="UIO893" s="40"/>
      <c r="UIP893" s="106"/>
      <c r="UIQ893" s="40"/>
      <c r="UIR893" s="106"/>
      <c r="UIS893" s="40"/>
      <c r="UIT893" s="106"/>
      <c r="UIU893" s="40"/>
      <c r="UIV893" s="106"/>
      <c r="UIW893" s="40"/>
      <c r="UIX893" s="106"/>
      <c r="UIY893" s="40"/>
      <c r="UIZ893" s="106"/>
      <c r="UJA893" s="40"/>
      <c r="UJB893" s="106"/>
      <c r="UJC893" s="40"/>
      <c r="UJD893" s="106"/>
      <c r="UJE893" s="40"/>
      <c r="UJF893" s="106"/>
      <c r="UJG893" s="40"/>
      <c r="UJH893" s="106"/>
      <c r="UJI893" s="40"/>
      <c r="UJJ893" s="106"/>
      <c r="UJK893" s="40"/>
      <c r="UJL893" s="106"/>
      <c r="UJM893" s="40"/>
      <c r="UJN893" s="106"/>
      <c r="UJO893" s="40"/>
      <c r="UJP893" s="106"/>
      <c r="UJQ893" s="40"/>
      <c r="UJR893" s="106"/>
      <c r="UJS893" s="40"/>
      <c r="UJT893" s="106"/>
      <c r="UJU893" s="40"/>
      <c r="UJV893" s="106"/>
      <c r="UJW893" s="40"/>
      <c r="UJX893" s="106"/>
      <c r="UJY893" s="40"/>
      <c r="UJZ893" s="106"/>
      <c r="UKA893" s="40"/>
      <c r="UKB893" s="106"/>
      <c r="UKC893" s="40"/>
      <c r="UKD893" s="106"/>
      <c r="UKE893" s="40"/>
      <c r="UKF893" s="106"/>
      <c r="UKG893" s="40"/>
      <c r="UKH893" s="106"/>
      <c r="UKI893" s="40"/>
      <c r="UKJ893" s="106"/>
      <c r="UKK893" s="40"/>
      <c r="UKL893" s="106"/>
      <c r="UKM893" s="40"/>
      <c r="UKN893" s="106"/>
      <c r="UKO893" s="40"/>
      <c r="UKP893" s="106"/>
      <c r="UKQ893" s="40"/>
      <c r="UKR893" s="106"/>
      <c r="UKS893" s="40"/>
      <c r="UKT893" s="106"/>
      <c r="UKU893" s="40"/>
      <c r="UKV893" s="106"/>
      <c r="UKW893" s="40"/>
      <c r="UKX893" s="106"/>
      <c r="UKY893" s="40"/>
      <c r="UKZ893" s="106"/>
      <c r="ULA893" s="40"/>
      <c r="ULB893" s="106"/>
      <c r="ULC893" s="40"/>
      <c r="ULD893" s="106"/>
      <c r="ULE893" s="40"/>
      <c r="ULF893" s="106"/>
      <c r="ULG893" s="40"/>
      <c r="ULH893" s="106"/>
      <c r="ULI893" s="40"/>
      <c r="ULJ893" s="106"/>
      <c r="ULK893" s="40"/>
      <c r="ULL893" s="106"/>
      <c r="ULM893" s="40"/>
      <c r="ULN893" s="106"/>
      <c r="ULO893" s="40"/>
      <c r="ULP893" s="106"/>
      <c r="ULQ893" s="40"/>
      <c r="ULR893" s="106"/>
      <c r="ULS893" s="40"/>
      <c r="ULT893" s="106"/>
      <c r="ULU893" s="40"/>
      <c r="ULV893" s="106"/>
      <c r="ULW893" s="40"/>
      <c r="ULX893" s="106"/>
      <c r="ULY893" s="40"/>
      <c r="ULZ893" s="106"/>
      <c r="UMA893" s="40"/>
      <c r="UMB893" s="106"/>
      <c r="UMC893" s="40"/>
      <c r="UMD893" s="106"/>
      <c r="UME893" s="40"/>
      <c r="UMF893" s="106"/>
      <c r="UMG893" s="40"/>
      <c r="UMH893" s="106"/>
      <c r="UMI893" s="40"/>
      <c r="UMJ893" s="106"/>
      <c r="UMK893" s="40"/>
      <c r="UML893" s="106"/>
      <c r="UMM893" s="40"/>
      <c r="UMN893" s="106"/>
      <c r="UMO893" s="40"/>
      <c r="UMP893" s="106"/>
      <c r="UMQ893" s="40"/>
      <c r="UMR893" s="106"/>
      <c r="UMS893" s="40"/>
      <c r="UMT893" s="106"/>
      <c r="UMU893" s="40"/>
      <c r="UMV893" s="106"/>
      <c r="UMW893" s="40"/>
      <c r="UMX893" s="106"/>
      <c r="UMY893" s="40"/>
      <c r="UMZ893" s="106"/>
      <c r="UNA893" s="40"/>
      <c r="UNB893" s="106"/>
      <c r="UNC893" s="40"/>
      <c r="UND893" s="106"/>
      <c r="UNE893" s="40"/>
      <c r="UNF893" s="106"/>
      <c r="UNG893" s="40"/>
      <c r="UNH893" s="106"/>
      <c r="UNI893" s="40"/>
      <c r="UNJ893" s="106"/>
      <c r="UNK893" s="40"/>
      <c r="UNL893" s="106"/>
      <c r="UNM893" s="40"/>
      <c r="UNN893" s="106"/>
      <c r="UNO893" s="40"/>
      <c r="UNP893" s="106"/>
      <c r="UNQ893" s="40"/>
      <c r="UNR893" s="106"/>
      <c r="UNS893" s="40"/>
      <c r="UNT893" s="106"/>
      <c r="UNU893" s="40"/>
      <c r="UNV893" s="106"/>
      <c r="UNW893" s="40"/>
      <c r="UNX893" s="106"/>
      <c r="UNY893" s="40"/>
      <c r="UNZ893" s="106"/>
      <c r="UOA893" s="40"/>
      <c r="UOB893" s="106"/>
      <c r="UOC893" s="40"/>
      <c r="UOD893" s="106"/>
      <c r="UOE893" s="40"/>
      <c r="UOF893" s="106"/>
      <c r="UOG893" s="40"/>
      <c r="UOH893" s="106"/>
      <c r="UOI893" s="40"/>
      <c r="UOJ893" s="106"/>
      <c r="UOK893" s="40"/>
      <c r="UOL893" s="106"/>
      <c r="UOM893" s="40"/>
      <c r="UON893" s="106"/>
      <c r="UOO893" s="40"/>
      <c r="UOP893" s="106"/>
      <c r="UOQ893" s="40"/>
      <c r="UOR893" s="106"/>
      <c r="UOS893" s="40"/>
      <c r="UOT893" s="106"/>
      <c r="UOU893" s="40"/>
      <c r="UOV893" s="106"/>
      <c r="UOW893" s="40"/>
      <c r="UOX893" s="106"/>
      <c r="UOY893" s="40"/>
      <c r="UOZ893" s="106"/>
      <c r="UPA893" s="40"/>
      <c r="UPB893" s="106"/>
      <c r="UPC893" s="40"/>
      <c r="UPD893" s="106"/>
      <c r="UPE893" s="40"/>
      <c r="UPF893" s="106"/>
      <c r="UPG893" s="40"/>
      <c r="UPH893" s="106"/>
      <c r="UPI893" s="40"/>
      <c r="UPJ893" s="106"/>
      <c r="UPK893" s="40"/>
      <c r="UPL893" s="106"/>
      <c r="UPM893" s="40"/>
      <c r="UPN893" s="106"/>
      <c r="UPO893" s="40"/>
      <c r="UPP893" s="106"/>
      <c r="UPQ893" s="40"/>
      <c r="UPR893" s="106"/>
      <c r="UPS893" s="40"/>
      <c r="UPT893" s="106"/>
      <c r="UPU893" s="40"/>
      <c r="UPV893" s="106"/>
      <c r="UPW893" s="40"/>
      <c r="UPX893" s="106"/>
      <c r="UPY893" s="40"/>
      <c r="UPZ893" s="106"/>
      <c r="UQA893" s="40"/>
      <c r="UQB893" s="106"/>
      <c r="UQC893" s="40"/>
      <c r="UQD893" s="106"/>
      <c r="UQE893" s="40"/>
      <c r="UQF893" s="106"/>
      <c r="UQG893" s="40"/>
      <c r="UQH893" s="106"/>
      <c r="UQI893" s="40"/>
      <c r="UQJ893" s="106"/>
      <c r="UQK893" s="40"/>
      <c r="UQL893" s="106"/>
      <c r="UQM893" s="40"/>
      <c r="UQN893" s="106"/>
      <c r="UQO893" s="40"/>
      <c r="UQP893" s="106"/>
      <c r="UQQ893" s="40"/>
      <c r="UQR893" s="106"/>
      <c r="UQS893" s="40"/>
      <c r="UQT893" s="106"/>
      <c r="UQU893" s="40"/>
      <c r="UQV893" s="106"/>
      <c r="UQW893" s="40"/>
      <c r="UQX893" s="106"/>
      <c r="UQY893" s="40"/>
      <c r="UQZ893" s="106"/>
      <c r="URA893" s="40"/>
      <c r="URB893" s="106"/>
      <c r="URC893" s="40"/>
      <c r="URD893" s="106"/>
      <c r="URE893" s="40"/>
      <c r="URF893" s="106"/>
      <c r="URG893" s="40"/>
      <c r="URH893" s="106"/>
      <c r="URI893" s="40"/>
      <c r="URJ893" s="106"/>
      <c r="URK893" s="40"/>
      <c r="URL893" s="106"/>
      <c r="URM893" s="40"/>
      <c r="URN893" s="106"/>
      <c r="URO893" s="40"/>
      <c r="URP893" s="106"/>
      <c r="URQ893" s="40"/>
      <c r="URR893" s="106"/>
      <c r="URS893" s="40"/>
      <c r="URT893" s="106"/>
      <c r="URU893" s="40"/>
      <c r="URV893" s="106"/>
      <c r="URW893" s="40"/>
      <c r="URX893" s="106"/>
      <c r="URY893" s="40"/>
      <c r="URZ893" s="106"/>
      <c r="USA893" s="40"/>
      <c r="USB893" s="106"/>
      <c r="USC893" s="40"/>
      <c r="USD893" s="106"/>
      <c r="USE893" s="40"/>
      <c r="USF893" s="106"/>
      <c r="USG893" s="40"/>
      <c r="USH893" s="106"/>
      <c r="USI893" s="40"/>
      <c r="USJ893" s="106"/>
      <c r="USK893" s="40"/>
      <c r="USL893" s="106"/>
      <c r="USM893" s="40"/>
      <c r="USN893" s="106"/>
      <c r="USO893" s="40"/>
      <c r="USP893" s="106"/>
      <c r="USQ893" s="40"/>
      <c r="USR893" s="106"/>
      <c r="USS893" s="40"/>
      <c r="UST893" s="106"/>
      <c r="USU893" s="40"/>
      <c r="USV893" s="106"/>
      <c r="USW893" s="40"/>
      <c r="USX893" s="106"/>
      <c r="USY893" s="40"/>
      <c r="USZ893" s="106"/>
      <c r="UTA893" s="40"/>
      <c r="UTB893" s="106"/>
      <c r="UTC893" s="40"/>
      <c r="UTD893" s="106"/>
      <c r="UTE893" s="40"/>
      <c r="UTF893" s="106"/>
      <c r="UTG893" s="40"/>
      <c r="UTH893" s="106"/>
      <c r="UTI893" s="40"/>
      <c r="UTJ893" s="106"/>
      <c r="UTK893" s="40"/>
      <c r="UTL893" s="106"/>
      <c r="UTM893" s="40"/>
      <c r="UTN893" s="106"/>
      <c r="UTO893" s="40"/>
      <c r="UTP893" s="106"/>
      <c r="UTQ893" s="40"/>
      <c r="UTR893" s="106"/>
      <c r="UTS893" s="40"/>
      <c r="UTT893" s="106"/>
      <c r="UTU893" s="40"/>
      <c r="UTV893" s="106"/>
      <c r="UTW893" s="40"/>
      <c r="UTX893" s="106"/>
      <c r="UTY893" s="40"/>
      <c r="UTZ893" s="106"/>
      <c r="UUA893" s="40"/>
      <c r="UUB893" s="106"/>
      <c r="UUC893" s="40"/>
      <c r="UUD893" s="106"/>
      <c r="UUE893" s="40"/>
      <c r="UUF893" s="106"/>
      <c r="UUG893" s="40"/>
      <c r="UUH893" s="106"/>
      <c r="UUI893" s="40"/>
      <c r="UUJ893" s="106"/>
      <c r="UUK893" s="40"/>
      <c r="UUL893" s="106"/>
      <c r="UUM893" s="40"/>
      <c r="UUN893" s="106"/>
      <c r="UUO893" s="40"/>
      <c r="UUP893" s="106"/>
      <c r="UUQ893" s="40"/>
      <c r="UUR893" s="106"/>
      <c r="UUS893" s="40"/>
      <c r="UUT893" s="106"/>
      <c r="UUU893" s="40"/>
      <c r="UUV893" s="106"/>
      <c r="UUW893" s="40"/>
      <c r="UUX893" s="106"/>
      <c r="UUY893" s="40"/>
      <c r="UUZ893" s="106"/>
      <c r="UVA893" s="40"/>
      <c r="UVB893" s="106"/>
      <c r="UVC893" s="40"/>
      <c r="UVD893" s="106"/>
      <c r="UVE893" s="40"/>
      <c r="UVF893" s="106"/>
      <c r="UVG893" s="40"/>
      <c r="UVH893" s="106"/>
      <c r="UVI893" s="40"/>
      <c r="UVJ893" s="106"/>
      <c r="UVK893" s="40"/>
      <c r="UVL893" s="106"/>
      <c r="UVM893" s="40"/>
      <c r="UVN893" s="106"/>
      <c r="UVO893" s="40"/>
      <c r="UVP893" s="106"/>
      <c r="UVQ893" s="40"/>
      <c r="UVR893" s="106"/>
      <c r="UVS893" s="40"/>
      <c r="UVT893" s="106"/>
      <c r="UVU893" s="40"/>
      <c r="UVV893" s="106"/>
      <c r="UVW893" s="40"/>
      <c r="UVX893" s="106"/>
      <c r="UVY893" s="40"/>
      <c r="UVZ893" s="106"/>
      <c r="UWA893" s="40"/>
      <c r="UWB893" s="106"/>
      <c r="UWC893" s="40"/>
      <c r="UWD893" s="106"/>
      <c r="UWE893" s="40"/>
      <c r="UWF893" s="106"/>
      <c r="UWG893" s="40"/>
      <c r="UWH893" s="106"/>
      <c r="UWI893" s="40"/>
      <c r="UWJ893" s="106"/>
      <c r="UWK893" s="40"/>
      <c r="UWL893" s="106"/>
      <c r="UWM893" s="40"/>
      <c r="UWN893" s="106"/>
      <c r="UWO893" s="40"/>
      <c r="UWP893" s="106"/>
      <c r="UWQ893" s="40"/>
      <c r="UWR893" s="106"/>
      <c r="UWS893" s="40"/>
      <c r="UWT893" s="106"/>
      <c r="UWU893" s="40"/>
      <c r="UWV893" s="106"/>
      <c r="UWW893" s="40"/>
      <c r="UWX893" s="106"/>
      <c r="UWY893" s="40"/>
      <c r="UWZ893" s="106"/>
      <c r="UXA893" s="40"/>
      <c r="UXB893" s="106"/>
      <c r="UXC893" s="40"/>
      <c r="UXD893" s="106"/>
      <c r="UXE893" s="40"/>
      <c r="UXF893" s="106"/>
      <c r="UXG893" s="40"/>
      <c r="UXH893" s="106"/>
      <c r="UXI893" s="40"/>
      <c r="UXJ893" s="106"/>
      <c r="UXK893" s="40"/>
      <c r="UXL893" s="106"/>
      <c r="UXM893" s="40"/>
      <c r="UXN893" s="106"/>
      <c r="UXO893" s="40"/>
      <c r="UXP893" s="106"/>
      <c r="UXQ893" s="40"/>
      <c r="UXR893" s="106"/>
      <c r="UXS893" s="40"/>
      <c r="UXT893" s="106"/>
      <c r="UXU893" s="40"/>
      <c r="UXV893" s="106"/>
      <c r="UXW893" s="40"/>
      <c r="UXX893" s="106"/>
      <c r="UXY893" s="40"/>
      <c r="UXZ893" s="106"/>
      <c r="UYA893" s="40"/>
      <c r="UYB893" s="106"/>
      <c r="UYC893" s="40"/>
      <c r="UYD893" s="106"/>
      <c r="UYE893" s="40"/>
      <c r="UYF893" s="106"/>
      <c r="UYG893" s="40"/>
      <c r="UYH893" s="106"/>
      <c r="UYI893" s="40"/>
      <c r="UYJ893" s="106"/>
      <c r="UYK893" s="40"/>
      <c r="UYL893" s="106"/>
      <c r="UYM893" s="40"/>
      <c r="UYN893" s="106"/>
      <c r="UYO893" s="40"/>
      <c r="UYP893" s="106"/>
      <c r="UYQ893" s="40"/>
      <c r="UYR893" s="106"/>
      <c r="UYS893" s="40"/>
      <c r="UYT893" s="106"/>
      <c r="UYU893" s="40"/>
      <c r="UYV893" s="106"/>
      <c r="UYW893" s="40"/>
      <c r="UYX893" s="106"/>
      <c r="UYY893" s="40"/>
      <c r="UYZ893" s="106"/>
      <c r="UZA893" s="40"/>
      <c r="UZB893" s="106"/>
      <c r="UZC893" s="40"/>
      <c r="UZD893" s="106"/>
      <c r="UZE893" s="40"/>
      <c r="UZF893" s="106"/>
      <c r="UZG893" s="40"/>
      <c r="UZH893" s="106"/>
      <c r="UZI893" s="40"/>
      <c r="UZJ893" s="106"/>
      <c r="UZK893" s="40"/>
      <c r="UZL893" s="106"/>
      <c r="UZM893" s="40"/>
      <c r="UZN893" s="106"/>
      <c r="UZO893" s="40"/>
      <c r="UZP893" s="106"/>
      <c r="UZQ893" s="40"/>
      <c r="UZR893" s="106"/>
      <c r="UZS893" s="40"/>
      <c r="UZT893" s="106"/>
      <c r="UZU893" s="40"/>
      <c r="UZV893" s="106"/>
      <c r="UZW893" s="40"/>
      <c r="UZX893" s="106"/>
      <c r="UZY893" s="40"/>
      <c r="UZZ893" s="106"/>
      <c r="VAA893" s="40"/>
      <c r="VAB893" s="106"/>
      <c r="VAC893" s="40"/>
      <c r="VAD893" s="106"/>
      <c r="VAE893" s="40"/>
      <c r="VAF893" s="106"/>
      <c r="VAG893" s="40"/>
      <c r="VAH893" s="106"/>
      <c r="VAI893" s="40"/>
      <c r="VAJ893" s="106"/>
      <c r="VAK893" s="40"/>
      <c r="VAL893" s="106"/>
      <c r="VAM893" s="40"/>
      <c r="VAN893" s="106"/>
      <c r="VAO893" s="40"/>
      <c r="VAP893" s="106"/>
      <c r="VAQ893" s="40"/>
      <c r="VAR893" s="106"/>
      <c r="VAS893" s="40"/>
      <c r="VAT893" s="106"/>
      <c r="VAU893" s="40"/>
      <c r="VAV893" s="106"/>
      <c r="VAW893" s="40"/>
      <c r="VAX893" s="106"/>
      <c r="VAY893" s="40"/>
      <c r="VAZ893" s="106"/>
      <c r="VBA893" s="40"/>
      <c r="VBB893" s="106"/>
      <c r="VBC893" s="40"/>
      <c r="VBD893" s="106"/>
      <c r="VBE893" s="40"/>
      <c r="VBF893" s="106"/>
      <c r="VBG893" s="40"/>
      <c r="VBH893" s="106"/>
      <c r="VBI893" s="40"/>
      <c r="VBJ893" s="106"/>
      <c r="VBK893" s="40"/>
      <c r="VBL893" s="106"/>
      <c r="VBM893" s="40"/>
      <c r="VBN893" s="106"/>
      <c r="VBO893" s="40"/>
      <c r="VBP893" s="106"/>
      <c r="VBQ893" s="40"/>
      <c r="VBR893" s="106"/>
      <c r="VBS893" s="40"/>
      <c r="VBT893" s="106"/>
      <c r="VBU893" s="40"/>
      <c r="VBV893" s="106"/>
      <c r="VBW893" s="40"/>
      <c r="VBX893" s="106"/>
      <c r="VBY893" s="40"/>
      <c r="VBZ893" s="106"/>
      <c r="VCA893" s="40"/>
      <c r="VCB893" s="106"/>
      <c r="VCC893" s="40"/>
      <c r="VCD893" s="106"/>
      <c r="VCE893" s="40"/>
      <c r="VCF893" s="106"/>
      <c r="VCG893" s="40"/>
      <c r="VCH893" s="106"/>
      <c r="VCI893" s="40"/>
      <c r="VCJ893" s="106"/>
      <c r="VCK893" s="40"/>
      <c r="VCL893" s="106"/>
      <c r="VCM893" s="40"/>
      <c r="VCN893" s="106"/>
      <c r="VCO893" s="40"/>
      <c r="VCP893" s="106"/>
      <c r="VCQ893" s="40"/>
      <c r="VCR893" s="106"/>
      <c r="VCS893" s="40"/>
      <c r="VCT893" s="106"/>
      <c r="VCU893" s="40"/>
      <c r="VCV893" s="106"/>
      <c r="VCW893" s="40"/>
      <c r="VCX893" s="106"/>
      <c r="VCY893" s="40"/>
      <c r="VCZ893" s="106"/>
      <c r="VDA893" s="40"/>
      <c r="VDB893" s="106"/>
      <c r="VDC893" s="40"/>
      <c r="VDD893" s="106"/>
      <c r="VDE893" s="40"/>
      <c r="VDF893" s="106"/>
      <c r="VDG893" s="40"/>
      <c r="VDH893" s="106"/>
      <c r="VDI893" s="40"/>
      <c r="VDJ893" s="106"/>
      <c r="VDK893" s="40"/>
      <c r="VDL893" s="106"/>
      <c r="VDM893" s="40"/>
      <c r="VDN893" s="106"/>
      <c r="VDO893" s="40"/>
      <c r="VDP893" s="106"/>
      <c r="VDQ893" s="40"/>
      <c r="VDR893" s="106"/>
      <c r="VDS893" s="40"/>
      <c r="VDT893" s="106"/>
      <c r="VDU893" s="40"/>
      <c r="VDV893" s="106"/>
      <c r="VDW893" s="40"/>
      <c r="VDX893" s="106"/>
      <c r="VDY893" s="40"/>
      <c r="VDZ893" s="106"/>
      <c r="VEA893" s="40"/>
      <c r="VEB893" s="106"/>
      <c r="VEC893" s="40"/>
      <c r="VED893" s="106"/>
      <c r="VEE893" s="40"/>
      <c r="VEF893" s="106"/>
      <c r="VEG893" s="40"/>
      <c r="VEH893" s="106"/>
      <c r="VEI893" s="40"/>
      <c r="VEJ893" s="106"/>
      <c r="VEK893" s="40"/>
      <c r="VEL893" s="106"/>
      <c r="VEM893" s="40"/>
      <c r="VEN893" s="106"/>
      <c r="VEO893" s="40"/>
      <c r="VEP893" s="106"/>
      <c r="VEQ893" s="40"/>
      <c r="VER893" s="106"/>
      <c r="VES893" s="40"/>
      <c r="VET893" s="106"/>
      <c r="VEU893" s="40"/>
      <c r="VEV893" s="106"/>
      <c r="VEW893" s="40"/>
      <c r="VEX893" s="106"/>
      <c r="VEY893" s="40"/>
      <c r="VEZ893" s="106"/>
      <c r="VFA893" s="40"/>
      <c r="VFB893" s="106"/>
      <c r="VFC893" s="40"/>
      <c r="VFD893" s="106"/>
      <c r="VFE893" s="40"/>
      <c r="VFF893" s="106"/>
      <c r="VFG893" s="40"/>
      <c r="VFH893" s="106"/>
      <c r="VFI893" s="40"/>
      <c r="VFJ893" s="106"/>
      <c r="VFK893" s="40"/>
      <c r="VFL893" s="106"/>
      <c r="VFM893" s="40"/>
      <c r="VFN893" s="106"/>
      <c r="VFO893" s="40"/>
      <c r="VFP893" s="106"/>
      <c r="VFQ893" s="40"/>
      <c r="VFR893" s="106"/>
      <c r="VFS893" s="40"/>
      <c r="VFT893" s="106"/>
      <c r="VFU893" s="40"/>
      <c r="VFV893" s="106"/>
      <c r="VFW893" s="40"/>
      <c r="VFX893" s="106"/>
      <c r="VFY893" s="40"/>
      <c r="VFZ893" s="106"/>
      <c r="VGA893" s="40"/>
      <c r="VGB893" s="106"/>
      <c r="VGC893" s="40"/>
      <c r="VGD893" s="106"/>
      <c r="VGE893" s="40"/>
      <c r="VGF893" s="106"/>
      <c r="VGG893" s="40"/>
      <c r="VGH893" s="106"/>
      <c r="VGI893" s="40"/>
      <c r="VGJ893" s="106"/>
      <c r="VGK893" s="40"/>
      <c r="VGL893" s="106"/>
      <c r="VGM893" s="40"/>
      <c r="VGN893" s="106"/>
      <c r="VGO893" s="40"/>
      <c r="VGP893" s="106"/>
      <c r="VGQ893" s="40"/>
      <c r="VGR893" s="106"/>
      <c r="VGS893" s="40"/>
      <c r="VGT893" s="106"/>
      <c r="VGU893" s="40"/>
      <c r="VGV893" s="106"/>
      <c r="VGW893" s="40"/>
      <c r="VGX893" s="106"/>
      <c r="VGY893" s="40"/>
      <c r="VGZ893" s="106"/>
      <c r="VHA893" s="40"/>
      <c r="VHB893" s="106"/>
      <c r="VHC893" s="40"/>
      <c r="VHD893" s="106"/>
      <c r="VHE893" s="40"/>
      <c r="VHF893" s="106"/>
      <c r="VHG893" s="40"/>
      <c r="VHH893" s="106"/>
      <c r="VHI893" s="40"/>
      <c r="VHJ893" s="106"/>
      <c r="VHK893" s="40"/>
      <c r="VHL893" s="106"/>
      <c r="VHM893" s="40"/>
      <c r="VHN893" s="106"/>
      <c r="VHO893" s="40"/>
      <c r="VHP893" s="106"/>
      <c r="VHQ893" s="40"/>
      <c r="VHR893" s="106"/>
      <c r="VHS893" s="40"/>
      <c r="VHT893" s="106"/>
      <c r="VHU893" s="40"/>
      <c r="VHV893" s="106"/>
      <c r="VHW893" s="40"/>
      <c r="VHX893" s="106"/>
      <c r="VHY893" s="40"/>
      <c r="VHZ893" s="106"/>
      <c r="VIA893" s="40"/>
      <c r="VIB893" s="106"/>
      <c r="VIC893" s="40"/>
      <c r="VID893" s="106"/>
      <c r="VIE893" s="40"/>
      <c r="VIF893" s="106"/>
      <c r="VIG893" s="40"/>
      <c r="VIH893" s="106"/>
      <c r="VII893" s="40"/>
      <c r="VIJ893" s="106"/>
      <c r="VIK893" s="40"/>
      <c r="VIL893" s="106"/>
      <c r="VIM893" s="40"/>
      <c r="VIN893" s="106"/>
      <c r="VIO893" s="40"/>
      <c r="VIP893" s="106"/>
      <c r="VIQ893" s="40"/>
      <c r="VIR893" s="106"/>
      <c r="VIS893" s="40"/>
      <c r="VIT893" s="106"/>
      <c r="VIU893" s="40"/>
      <c r="VIV893" s="106"/>
      <c r="VIW893" s="40"/>
      <c r="VIX893" s="106"/>
      <c r="VIY893" s="40"/>
      <c r="VIZ893" s="106"/>
      <c r="VJA893" s="40"/>
      <c r="VJB893" s="106"/>
      <c r="VJC893" s="40"/>
      <c r="VJD893" s="106"/>
      <c r="VJE893" s="40"/>
      <c r="VJF893" s="106"/>
      <c r="VJG893" s="40"/>
      <c r="VJH893" s="106"/>
      <c r="VJI893" s="40"/>
      <c r="VJJ893" s="106"/>
      <c r="VJK893" s="40"/>
      <c r="VJL893" s="106"/>
      <c r="VJM893" s="40"/>
      <c r="VJN893" s="106"/>
      <c r="VJO893" s="40"/>
      <c r="VJP893" s="106"/>
      <c r="VJQ893" s="40"/>
      <c r="VJR893" s="106"/>
      <c r="VJS893" s="40"/>
      <c r="VJT893" s="106"/>
      <c r="VJU893" s="40"/>
      <c r="VJV893" s="106"/>
      <c r="VJW893" s="40"/>
      <c r="VJX893" s="106"/>
      <c r="VJY893" s="40"/>
      <c r="VJZ893" s="106"/>
      <c r="VKA893" s="40"/>
      <c r="VKB893" s="106"/>
      <c r="VKC893" s="40"/>
      <c r="VKD893" s="106"/>
      <c r="VKE893" s="40"/>
      <c r="VKF893" s="106"/>
      <c r="VKG893" s="40"/>
      <c r="VKH893" s="106"/>
      <c r="VKI893" s="40"/>
      <c r="VKJ893" s="106"/>
      <c r="VKK893" s="40"/>
      <c r="VKL893" s="106"/>
      <c r="VKM893" s="40"/>
      <c r="VKN893" s="106"/>
      <c r="VKO893" s="40"/>
      <c r="VKP893" s="106"/>
      <c r="VKQ893" s="40"/>
      <c r="VKR893" s="106"/>
      <c r="VKS893" s="40"/>
      <c r="VKT893" s="106"/>
      <c r="VKU893" s="40"/>
      <c r="VKV893" s="106"/>
      <c r="VKW893" s="40"/>
      <c r="VKX893" s="106"/>
      <c r="VKY893" s="40"/>
      <c r="VKZ893" s="106"/>
      <c r="VLA893" s="40"/>
      <c r="VLB893" s="106"/>
      <c r="VLC893" s="40"/>
      <c r="VLD893" s="106"/>
      <c r="VLE893" s="40"/>
      <c r="VLF893" s="106"/>
      <c r="VLG893" s="40"/>
      <c r="VLH893" s="106"/>
      <c r="VLI893" s="40"/>
      <c r="VLJ893" s="106"/>
      <c r="VLK893" s="40"/>
      <c r="VLL893" s="106"/>
      <c r="VLM893" s="40"/>
      <c r="VLN893" s="106"/>
      <c r="VLO893" s="40"/>
      <c r="VLP893" s="106"/>
      <c r="VLQ893" s="40"/>
      <c r="VLR893" s="106"/>
      <c r="VLS893" s="40"/>
      <c r="VLT893" s="106"/>
      <c r="VLU893" s="40"/>
      <c r="VLV893" s="106"/>
      <c r="VLW893" s="40"/>
      <c r="VLX893" s="106"/>
      <c r="VLY893" s="40"/>
      <c r="VLZ893" s="106"/>
      <c r="VMA893" s="40"/>
      <c r="VMB893" s="106"/>
      <c r="VMC893" s="40"/>
      <c r="VMD893" s="106"/>
      <c r="VME893" s="40"/>
      <c r="VMF893" s="106"/>
      <c r="VMG893" s="40"/>
      <c r="VMH893" s="106"/>
      <c r="VMI893" s="40"/>
      <c r="VMJ893" s="106"/>
      <c r="VMK893" s="40"/>
      <c r="VML893" s="106"/>
      <c r="VMM893" s="40"/>
      <c r="VMN893" s="106"/>
      <c r="VMO893" s="40"/>
      <c r="VMP893" s="106"/>
      <c r="VMQ893" s="40"/>
      <c r="VMR893" s="106"/>
      <c r="VMS893" s="40"/>
      <c r="VMT893" s="106"/>
      <c r="VMU893" s="40"/>
      <c r="VMV893" s="106"/>
      <c r="VMW893" s="40"/>
      <c r="VMX893" s="106"/>
      <c r="VMY893" s="40"/>
      <c r="VMZ893" s="106"/>
      <c r="VNA893" s="40"/>
      <c r="VNB893" s="106"/>
      <c r="VNC893" s="40"/>
      <c r="VND893" s="106"/>
      <c r="VNE893" s="40"/>
      <c r="VNF893" s="106"/>
      <c r="VNG893" s="40"/>
      <c r="VNH893" s="106"/>
      <c r="VNI893" s="40"/>
      <c r="VNJ893" s="106"/>
      <c r="VNK893" s="40"/>
      <c r="VNL893" s="106"/>
      <c r="VNM893" s="40"/>
      <c r="VNN893" s="106"/>
      <c r="VNO893" s="40"/>
      <c r="VNP893" s="106"/>
      <c r="VNQ893" s="40"/>
      <c r="VNR893" s="106"/>
      <c r="VNS893" s="40"/>
      <c r="VNT893" s="106"/>
      <c r="VNU893" s="40"/>
      <c r="VNV893" s="106"/>
      <c r="VNW893" s="40"/>
      <c r="VNX893" s="106"/>
      <c r="VNY893" s="40"/>
      <c r="VNZ893" s="106"/>
      <c r="VOA893" s="40"/>
      <c r="VOB893" s="106"/>
      <c r="VOC893" s="40"/>
      <c r="VOD893" s="106"/>
      <c r="VOE893" s="40"/>
      <c r="VOF893" s="106"/>
      <c r="VOG893" s="40"/>
      <c r="VOH893" s="106"/>
      <c r="VOI893" s="40"/>
      <c r="VOJ893" s="106"/>
      <c r="VOK893" s="40"/>
      <c r="VOL893" s="106"/>
      <c r="VOM893" s="40"/>
      <c r="VON893" s="106"/>
      <c r="VOO893" s="40"/>
      <c r="VOP893" s="106"/>
      <c r="VOQ893" s="40"/>
      <c r="VOR893" s="106"/>
      <c r="VOS893" s="40"/>
      <c r="VOT893" s="106"/>
      <c r="VOU893" s="40"/>
      <c r="VOV893" s="106"/>
      <c r="VOW893" s="40"/>
      <c r="VOX893" s="106"/>
      <c r="VOY893" s="40"/>
      <c r="VOZ893" s="106"/>
      <c r="VPA893" s="40"/>
      <c r="VPB893" s="106"/>
      <c r="VPC893" s="40"/>
      <c r="VPD893" s="106"/>
      <c r="VPE893" s="40"/>
      <c r="VPF893" s="106"/>
      <c r="VPG893" s="40"/>
      <c r="VPH893" s="106"/>
      <c r="VPI893" s="40"/>
      <c r="VPJ893" s="106"/>
      <c r="VPK893" s="40"/>
      <c r="VPL893" s="106"/>
      <c r="VPM893" s="40"/>
      <c r="VPN893" s="106"/>
      <c r="VPO893" s="40"/>
      <c r="VPP893" s="106"/>
      <c r="VPQ893" s="40"/>
      <c r="VPR893" s="106"/>
      <c r="VPS893" s="40"/>
      <c r="VPT893" s="106"/>
      <c r="VPU893" s="40"/>
      <c r="VPV893" s="106"/>
      <c r="VPW893" s="40"/>
      <c r="VPX893" s="106"/>
      <c r="VPY893" s="40"/>
      <c r="VPZ893" s="106"/>
      <c r="VQA893" s="40"/>
      <c r="VQB893" s="106"/>
      <c r="VQC893" s="40"/>
      <c r="VQD893" s="106"/>
      <c r="VQE893" s="40"/>
      <c r="VQF893" s="106"/>
      <c r="VQG893" s="40"/>
      <c r="VQH893" s="106"/>
      <c r="VQI893" s="40"/>
      <c r="VQJ893" s="106"/>
      <c r="VQK893" s="40"/>
      <c r="VQL893" s="106"/>
      <c r="VQM893" s="40"/>
      <c r="VQN893" s="106"/>
      <c r="VQO893" s="40"/>
      <c r="VQP893" s="106"/>
      <c r="VQQ893" s="40"/>
      <c r="VQR893" s="106"/>
      <c r="VQS893" s="40"/>
      <c r="VQT893" s="106"/>
      <c r="VQU893" s="40"/>
      <c r="VQV893" s="106"/>
      <c r="VQW893" s="40"/>
      <c r="VQX893" s="106"/>
      <c r="VQY893" s="40"/>
      <c r="VQZ893" s="106"/>
      <c r="VRA893" s="40"/>
      <c r="VRB893" s="106"/>
      <c r="VRC893" s="40"/>
      <c r="VRD893" s="106"/>
      <c r="VRE893" s="40"/>
      <c r="VRF893" s="106"/>
      <c r="VRG893" s="40"/>
      <c r="VRH893" s="106"/>
      <c r="VRI893" s="40"/>
      <c r="VRJ893" s="106"/>
      <c r="VRK893" s="40"/>
      <c r="VRL893" s="106"/>
      <c r="VRM893" s="40"/>
      <c r="VRN893" s="106"/>
      <c r="VRO893" s="40"/>
      <c r="VRP893" s="106"/>
      <c r="VRQ893" s="40"/>
      <c r="VRR893" s="106"/>
      <c r="VRS893" s="40"/>
      <c r="VRT893" s="106"/>
      <c r="VRU893" s="40"/>
      <c r="VRV893" s="106"/>
      <c r="VRW893" s="40"/>
      <c r="VRX893" s="106"/>
      <c r="VRY893" s="40"/>
      <c r="VRZ893" s="106"/>
      <c r="VSA893" s="40"/>
      <c r="VSB893" s="106"/>
      <c r="VSC893" s="40"/>
      <c r="VSD893" s="106"/>
      <c r="VSE893" s="40"/>
      <c r="VSF893" s="106"/>
      <c r="VSG893" s="40"/>
      <c r="VSH893" s="106"/>
      <c r="VSI893" s="40"/>
      <c r="VSJ893" s="106"/>
      <c r="VSK893" s="40"/>
      <c r="VSL893" s="106"/>
      <c r="VSM893" s="40"/>
      <c r="VSN893" s="106"/>
      <c r="VSO893" s="40"/>
      <c r="VSP893" s="106"/>
      <c r="VSQ893" s="40"/>
      <c r="VSR893" s="106"/>
      <c r="VSS893" s="40"/>
      <c r="VST893" s="106"/>
      <c r="VSU893" s="40"/>
      <c r="VSV893" s="106"/>
      <c r="VSW893" s="40"/>
      <c r="VSX893" s="106"/>
      <c r="VSY893" s="40"/>
      <c r="VSZ893" s="106"/>
      <c r="VTA893" s="40"/>
      <c r="VTB893" s="106"/>
      <c r="VTC893" s="40"/>
      <c r="VTD893" s="106"/>
      <c r="VTE893" s="40"/>
      <c r="VTF893" s="106"/>
      <c r="VTG893" s="40"/>
      <c r="VTH893" s="106"/>
      <c r="VTI893" s="40"/>
      <c r="VTJ893" s="106"/>
      <c r="VTK893" s="40"/>
      <c r="VTL893" s="106"/>
      <c r="VTM893" s="40"/>
      <c r="VTN893" s="106"/>
      <c r="VTO893" s="40"/>
      <c r="VTP893" s="106"/>
      <c r="VTQ893" s="40"/>
      <c r="VTR893" s="106"/>
      <c r="VTS893" s="40"/>
      <c r="VTT893" s="106"/>
      <c r="VTU893" s="40"/>
      <c r="VTV893" s="106"/>
      <c r="VTW893" s="40"/>
      <c r="VTX893" s="106"/>
      <c r="VTY893" s="40"/>
      <c r="VTZ893" s="106"/>
      <c r="VUA893" s="40"/>
      <c r="VUB893" s="106"/>
      <c r="VUC893" s="40"/>
      <c r="VUD893" s="106"/>
      <c r="VUE893" s="40"/>
      <c r="VUF893" s="106"/>
      <c r="VUG893" s="40"/>
      <c r="VUH893" s="106"/>
      <c r="VUI893" s="40"/>
      <c r="VUJ893" s="106"/>
      <c r="VUK893" s="40"/>
      <c r="VUL893" s="106"/>
      <c r="VUM893" s="40"/>
      <c r="VUN893" s="106"/>
      <c r="VUO893" s="40"/>
      <c r="VUP893" s="106"/>
      <c r="VUQ893" s="40"/>
      <c r="VUR893" s="106"/>
      <c r="VUS893" s="40"/>
      <c r="VUT893" s="106"/>
      <c r="VUU893" s="40"/>
      <c r="VUV893" s="106"/>
      <c r="VUW893" s="40"/>
      <c r="VUX893" s="106"/>
      <c r="VUY893" s="40"/>
      <c r="VUZ893" s="106"/>
      <c r="VVA893" s="40"/>
      <c r="VVB893" s="106"/>
      <c r="VVC893" s="40"/>
      <c r="VVD893" s="106"/>
      <c r="VVE893" s="40"/>
      <c r="VVF893" s="106"/>
      <c r="VVG893" s="40"/>
      <c r="VVH893" s="106"/>
      <c r="VVI893" s="40"/>
      <c r="VVJ893" s="106"/>
      <c r="VVK893" s="40"/>
      <c r="VVL893" s="106"/>
      <c r="VVM893" s="40"/>
      <c r="VVN893" s="106"/>
      <c r="VVO893" s="40"/>
      <c r="VVP893" s="106"/>
      <c r="VVQ893" s="40"/>
      <c r="VVR893" s="106"/>
      <c r="VVS893" s="40"/>
      <c r="VVT893" s="106"/>
      <c r="VVU893" s="40"/>
      <c r="VVV893" s="106"/>
      <c r="VVW893" s="40"/>
      <c r="VVX893" s="106"/>
      <c r="VVY893" s="40"/>
      <c r="VVZ893" s="106"/>
      <c r="VWA893" s="40"/>
      <c r="VWB893" s="106"/>
      <c r="VWC893" s="40"/>
      <c r="VWD893" s="106"/>
      <c r="VWE893" s="40"/>
      <c r="VWF893" s="106"/>
      <c r="VWG893" s="40"/>
      <c r="VWH893" s="106"/>
      <c r="VWI893" s="40"/>
      <c r="VWJ893" s="106"/>
      <c r="VWK893" s="40"/>
      <c r="VWL893" s="106"/>
      <c r="VWM893" s="40"/>
      <c r="VWN893" s="106"/>
      <c r="VWO893" s="40"/>
      <c r="VWP893" s="106"/>
      <c r="VWQ893" s="40"/>
      <c r="VWR893" s="106"/>
      <c r="VWS893" s="40"/>
      <c r="VWT893" s="106"/>
      <c r="VWU893" s="40"/>
      <c r="VWV893" s="106"/>
      <c r="VWW893" s="40"/>
      <c r="VWX893" s="106"/>
      <c r="VWY893" s="40"/>
      <c r="VWZ893" s="106"/>
      <c r="VXA893" s="40"/>
      <c r="VXB893" s="106"/>
      <c r="VXC893" s="40"/>
      <c r="VXD893" s="106"/>
      <c r="VXE893" s="40"/>
      <c r="VXF893" s="106"/>
      <c r="VXG893" s="40"/>
      <c r="VXH893" s="106"/>
      <c r="VXI893" s="40"/>
      <c r="VXJ893" s="106"/>
      <c r="VXK893" s="40"/>
      <c r="VXL893" s="106"/>
      <c r="VXM893" s="40"/>
      <c r="VXN893" s="106"/>
      <c r="VXO893" s="40"/>
      <c r="VXP893" s="106"/>
      <c r="VXQ893" s="40"/>
      <c r="VXR893" s="106"/>
      <c r="VXS893" s="40"/>
      <c r="VXT893" s="106"/>
      <c r="VXU893" s="40"/>
      <c r="VXV893" s="106"/>
      <c r="VXW893" s="40"/>
      <c r="VXX893" s="106"/>
      <c r="VXY893" s="40"/>
      <c r="VXZ893" s="106"/>
      <c r="VYA893" s="40"/>
      <c r="VYB893" s="106"/>
      <c r="VYC893" s="40"/>
      <c r="VYD893" s="106"/>
      <c r="VYE893" s="40"/>
      <c r="VYF893" s="106"/>
      <c r="VYG893" s="40"/>
      <c r="VYH893" s="106"/>
      <c r="VYI893" s="40"/>
      <c r="VYJ893" s="106"/>
      <c r="VYK893" s="40"/>
      <c r="VYL893" s="106"/>
      <c r="VYM893" s="40"/>
      <c r="VYN893" s="106"/>
      <c r="VYO893" s="40"/>
      <c r="VYP893" s="106"/>
      <c r="VYQ893" s="40"/>
      <c r="VYR893" s="106"/>
      <c r="VYS893" s="40"/>
      <c r="VYT893" s="106"/>
      <c r="VYU893" s="40"/>
      <c r="VYV893" s="106"/>
      <c r="VYW893" s="40"/>
      <c r="VYX893" s="106"/>
      <c r="VYY893" s="40"/>
      <c r="VYZ893" s="106"/>
      <c r="VZA893" s="40"/>
      <c r="VZB893" s="106"/>
      <c r="VZC893" s="40"/>
      <c r="VZD893" s="106"/>
      <c r="VZE893" s="40"/>
      <c r="VZF893" s="106"/>
      <c r="VZG893" s="40"/>
      <c r="VZH893" s="106"/>
      <c r="VZI893" s="40"/>
      <c r="VZJ893" s="106"/>
      <c r="VZK893" s="40"/>
      <c r="VZL893" s="106"/>
      <c r="VZM893" s="40"/>
      <c r="VZN893" s="106"/>
      <c r="VZO893" s="40"/>
      <c r="VZP893" s="106"/>
      <c r="VZQ893" s="40"/>
      <c r="VZR893" s="106"/>
      <c r="VZS893" s="40"/>
      <c r="VZT893" s="106"/>
      <c r="VZU893" s="40"/>
      <c r="VZV893" s="106"/>
      <c r="VZW893" s="40"/>
      <c r="VZX893" s="106"/>
      <c r="VZY893" s="40"/>
      <c r="VZZ893" s="106"/>
      <c r="WAA893" s="40"/>
      <c r="WAB893" s="106"/>
      <c r="WAC893" s="40"/>
      <c r="WAD893" s="106"/>
      <c r="WAE893" s="40"/>
      <c r="WAF893" s="106"/>
      <c r="WAG893" s="40"/>
      <c r="WAH893" s="106"/>
      <c r="WAI893" s="40"/>
      <c r="WAJ893" s="106"/>
      <c r="WAK893" s="40"/>
      <c r="WAL893" s="106"/>
      <c r="WAM893" s="40"/>
      <c r="WAN893" s="106"/>
      <c r="WAO893" s="40"/>
      <c r="WAP893" s="106"/>
      <c r="WAQ893" s="40"/>
      <c r="WAR893" s="106"/>
      <c r="WAS893" s="40"/>
      <c r="WAT893" s="106"/>
      <c r="WAU893" s="40"/>
      <c r="WAV893" s="106"/>
      <c r="WAW893" s="40"/>
      <c r="WAX893" s="106"/>
      <c r="WAY893" s="40"/>
      <c r="WAZ893" s="106"/>
      <c r="WBA893" s="40"/>
      <c r="WBB893" s="106"/>
      <c r="WBC893" s="40"/>
      <c r="WBD893" s="106"/>
      <c r="WBE893" s="40"/>
      <c r="WBF893" s="106"/>
      <c r="WBG893" s="40"/>
      <c r="WBH893" s="106"/>
      <c r="WBI893" s="40"/>
      <c r="WBJ893" s="106"/>
      <c r="WBK893" s="40"/>
      <c r="WBL893" s="106"/>
      <c r="WBM893" s="40"/>
      <c r="WBN893" s="106"/>
      <c r="WBO893" s="40"/>
      <c r="WBP893" s="106"/>
      <c r="WBQ893" s="40"/>
      <c r="WBR893" s="106"/>
      <c r="WBS893" s="40"/>
      <c r="WBT893" s="106"/>
      <c r="WBU893" s="40"/>
      <c r="WBV893" s="106"/>
      <c r="WBW893" s="40"/>
      <c r="WBX893" s="106"/>
      <c r="WBY893" s="40"/>
      <c r="WBZ893" s="106"/>
      <c r="WCA893" s="40"/>
      <c r="WCB893" s="106"/>
      <c r="WCC893" s="40"/>
      <c r="WCD893" s="106"/>
      <c r="WCE893" s="40"/>
      <c r="WCF893" s="106"/>
      <c r="WCG893" s="40"/>
      <c r="WCH893" s="106"/>
      <c r="WCI893" s="40"/>
      <c r="WCJ893" s="106"/>
      <c r="WCK893" s="40"/>
      <c r="WCL893" s="106"/>
      <c r="WCM893" s="40"/>
      <c r="WCN893" s="106"/>
      <c r="WCO893" s="40"/>
      <c r="WCP893" s="106"/>
      <c r="WCQ893" s="40"/>
      <c r="WCR893" s="106"/>
      <c r="WCS893" s="40"/>
      <c r="WCT893" s="106"/>
      <c r="WCU893" s="40"/>
      <c r="WCV893" s="106"/>
      <c r="WCW893" s="40"/>
      <c r="WCX893" s="106"/>
      <c r="WCY893" s="40"/>
      <c r="WCZ893" s="106"/>
      <c r="WDA893" s="40"/>
      <c r="WDB893" s="106"/>
      <c r="WDC893" s="40"/>
      <c r="WDD893" s="106"/>
      <c r="WDE893" s="40"/>
      <c r="WDF893" s="106"/>
      <c r="WDG893" s="40"/>
      <c r="WDH893" s="106"/>
      <c r="WDI893" s="40"/>
      <c r="WDJ893" s="106"/>
      <c r="WDK893" s="40"/>
      <c r="WDL893" s="106"/>
      <c r="WDM893" s="40"/>
      <c r="WDN893" s="106"/>
      <c r="WDO893" s="40"/>
      <c r="WDP893" s="106"/>
      <c r="WDQ893" s="40"/>
      <c r="WDR893" s="106"/>
      <c r="WDS893" s="40"/>
      <c r="WDT893" s="106"/>
      <c r="WDU893" s="40"/>
      <c r="WDV893" s="106"/>
      <c r="WDW893" s="40"/>
      <c r="WDX893" s="106"/>
      <c r="WDY893" s="40"/>
      <c r="WDZ893" s="106"/>
      <c r="WEA893" s="40"/>
      <c r="WEB893" s="106"/>
      <c r="WEC893" s="40"/>
      <c r="WED893" s="106"/>
      <c r="WEE893" s="40"/>
      <c r="WEF893" s="106"/>
      <c r="WEG893" s="40"/>
      <c r="WEH893" s="106"/>
      <c r="WEI893" s="40"/>
      <c r="WEJ893" s="106"/>
      <c r="WEK893" s="40"/>
      <c r="WEL893" s="106"/>
      <c r="WEM893" s="40"/>
      <c r="WEN893" s="106"/>
      <c r="WEO893" s="40"/>
      <c r="WEP893" s="106"/>
      <c r="WEQ893" s="40"/>
      <c r="WER893" s="106"/>
      <c r="WES893" s="40"/>
      <c r="WET893" s="106"/>
      <c r="WEU893" s="40"/>
      <c r="WEV893" s="106"/>
      <c r="WEW893" s="40"/>
      <c r="WEX893" s="106"/>
      <c r="WEY893" s="40"/>
      <c r="WEZ893" s="106"/>
      <c r="WFA893" s="40"/>
      <c r="WFB893" s="106"/>
      <c r="WFC893" s="40"/>
      <c r="WFD893" s="106"/>
      <c r="WFE893" s="40"/>
      <c r="WFF893" s="106"/>
      <c r="WFG893" s="40"/>
      <c r="WFH893" s="106"/>
      <c r="WFI893" s="40"/>
      <c r="WFJ893" s="106"/>
      <c r="WFK893" s="40"/>
      <c r="WFL893" s="106"/>
      <c r="WFM893" s="40"/>
      <c r="WFN893" s="106"/>
      <c r="WFO893" s="40"/>
      <c r="WFP893" s="106"/>
      <c r="WFQ893" s="40"/>
      <c r="WFR893" s="106"/>
      <c r="WFS893" s="40"/>
      <c r="WFT893" s="106"/>
      <c r="WFU893" s="40"/>
      <c r="WFV893" s="106"/>
      <c r="WFW893" s="40"/>
      <c r="WFX893" s="106"/>
      <c r="WFY893" s="40"/>
      <c r="WFZ893" s="106"/>
      <c r="WGA893" s="40"/>
      <c r="WGB893" s="106"/>
      <c r="WGC893" s="40"/>
      <c r="WGD893" s="106"/>
      <c r="WGE893" s="40"/>
      <c r="WGF893" s="106"/>
      <c r="WGG893" s="40"/>
      <c r="WGH893" s="106"/>
      <c r="WGI893" s="40"/>
      <c r="WGJ893" s="106"/>
      <c r="WGK893" s="40"/>
      <c r="WGL893" s="106"/>
      <c r="WGM893" s="40"/>
      <c r="WGN893" s="106"/>
      <c r="WGO893" s="40"/>
      <c r="WGP893" s="106"/>
      <c r="WGQ893" s="40"/>
      <c r="WGR893" s="106"/>
      <c r="WGS893" s="40"/>
      <c r="WGT893" s="106"/>
      <c r="WGU893" s="40"/>
      <c r="WGV893" s="106"/>
      <c r="WGW893" s="40"/>
      <c r="WGX893" s="106"/>
      <c r="WGY893" s="40"/>
      <c r="WGZ893" s="106"/>
      <c r="WHA893" s="40"/>
      <c r="WHB893" s="106"/>
      <c r="WHC893" s="40"/>
      <c r="WHD893" s="106"/>
      <c r="WHE893" s="40"/>
      <c r="WHF893" s="106"/>
      <c r="WHG893" s="40"/>
      <c r="WHH893" s="106"/>
      <c r="WHI893" s="40"/>
      <c r="WHJ893" s="106"/>
      <c r="WHK893" s="40"/>
      <c r="WHL893" s="106"/>
      <c r="WHM893" s="40"/>
      <c r="WHN893" s="106"/>
      <c r="WHO893" s="40"/>
      <c r="WHP893" s="106"/>
      <c r="WHQ893" s="40"/>
      <c r="WHR893" s="106"/>
      <c r="WHS893" s="40"/>
      <c r="WHT893" s="106"/>
      <c r="WHU893" s="40"/>
      <c r="WHV893" s="106"/>
      <c r="WHW893" s="40"/>
      <c r="WHX893" s="106"/>
      <c r="WHY893" s="40"/>
      <c r="WHZ893" s="106"/>
      <c r="WIA893" s="40"/>
      <c r="WIB893" s="106"/>
      <c r="WIC893" s="40"/>
      <c r="WID893" s="106"/>
      <c r="WIE893" s="40"/>
      <c r="WIF893" s="106"/>
      <c r="WIG893" s="40"/>
      <c r="WIH893" s="106"/>
      <c r="WII893" s="40"/>
      <c r="WIJ893" s="106"/>
      <c r="WIK893" s="40"/>
      <c r="WIL893" s="106"/>
      <c r="WIM893" s="40"/>
      <c r="WIN893" s="106"/>
      <c r="WIO893" s="40"/>
      <c r="WIP893" s="106"/>
      <c r="WIQ893" s="40"/>
      <c r="WIR893" s="106"/>
      <c r="WIS893" s="40"/>
      <c r="WIT893" s="106"/>
      <c r="WIU893" s="40"/>
      <c r="WIV893" s="106"/>
      <c r="WIW893" s="40"/>
      <c r="WIX893" s="106"/>
      <c r="WIY893" s="40"/>
      <c r="WIZ893" s="106"/>
      <c r="WJA893" s="40"/>
      <c r="WJB893" s="106"/>
      <c r="WJC893" s="40"/>
      <c r="WJD893" s="106"/>
      <c r="WJE893" s="40"/>
      <c r="WJF893" s="106"/>
      <c r="WJG893" s="40"/>
      <c r="WJH893" s="106"/>
      <c r="WJI893" s="40"/>
      <c r="WJJ893" s="106"/>
      <c r="WJK893" s="40"/>
      <c r="WJL893" s="106"/>
      <c r="WJM893" s="40"/>
      <c r="WJN893" s="106"/>
      <c r="WJO893" s="40"/>
      <c r="WJP893" s="106"/>
      <c r="WJQ893" s="40"/>
      <c r="WJR893" s="106"/>
      <c r="WJS893" s="40"/>
      <c r="WJT893" s="106"/>
      <c r="WJU893" s="40"/>
      <c r="WJV893" s="106"/>
      <c r="WJW893" s="40"/>
      <c r="WJX893" s="106"/>
      <c r="WJY893" s="40"/>
      <c r="WJZ893" s="106"/>
      <c r="WKA893" s="40"/>
      <c r="WKB893" s="106"/>
      <c r="WKC893" s="40"/>
      <c r="WKD893" s="106"/>
      <c r="WKE893" s="40"/>
      <c r="WKF893" s="106"/>
      <c r="WKG893" s="40"/>
      <c r="WKH893" s="106"/>
      <c r="WKI893" s="40"/>
      <c r="WKJ893" s="106"/>
      <c r="WKK893" s="40"/>
      <c r="WKL893" s="106"/>
      <c r="WKM893" s="40"/>
      <c r="WKN893" s="106"/>
      <c r="WKO893" s="40"/>
      <c r="WKP893" s="106"/>
      <c r="WKQ893" s="40"/>
      <c r="WKR893" s="106"/>
      <c r="WKS893" s="40"/>
      <c r="WKT893" s="106"/>
      <c r="WKU893" s="40"/>
      <c r="WKV893" s="106"/>
      <c r="WKW893" s="40"/>
      <c r="WKX893" s="106"/>
      <c r="WKY893" s="40"/>
      <c r="WKZ893" s="106"/>
      <c r="WLA893" s="40"/>
      <c r="WLB893" s="106"/>
      <c r="WLC893" s="40"/>
      <c r="WLD893" s="106"/>
      <c r="WLE893" s="40"/>
      <c r="WLF893" s="106"/>
      <c r="WLG893" s="40"/>
      <c r="WLH893" s="106"/>
      <c r="WLI893" s="40"/>
      <c r="WLJ893" s="106"/>
      <c r="WLK893" s="40"/>
      <c r="WLL893" s="106"/>
      <c r="WLM893" s="40"/>
      <c r="WLN893" s="106"/>
      <c r="WLO893" s="40"/>
      <c r="WLP893" s="106"/>
      <c r="WLQ893" s="40"/>
      <c r="WLR893" s="106"/>
      <c r="WLS893" s="40"/>
      <c r="WLT893" s="106"/>
      <c r="WLU893" s="40"/>
      <c r="WLV893" s="106"/>
      <c r="WLW893" s="40"/>
      <c r="WLX893" s="106"/>
      <c r="WLY893" s="40"/>
      <c r="WLZ893" s="106"/>
      <c r="WMA893" s="40"/>
      <c r="WMB893" s="106"/>
      <c r="WMC893" s="40"/>
      <c r="WMD893" s="106"/>
      <c r="WME893" s="40"/>
      <c r="WMF893" s="106"/>
      <c r="WMG893" s="40"/>
      <c r="WMH893" s="106"/>
      <c r="WMI893" s="40"/>
      <c r="WMJ893" s="106"/>
      <c r="WMK893" s="40"/>
      <c r="WML893" s="106"/>
      <c r="WMM893" s="40"/>
      <c r="WMN893" s="106"/>
      <c r="WMO893" s="40"/>
      <c r="WMP893" s="106"/>
      <c r="WMQ893" s="40"/>
      <c r="WMR893" s="106"/>
      <c r="WMS893" s="40"/>
      <c r="WMT893" s="106"/>
      <c r="WMU893" s="40"/>
      <c r="WMV893" s="106"/>
      <c r="WMW893" s="40"/>
      <c r="WMX893" s="106"/>
      <c r="WMY893" s="40"/>
      <c r="WMZ893" s="106"/>
      <c r="WNA893" s="40"/>
      <c r="WNB893" s="106"/>
      <c r="WNC893" s="40"/>
      <c r="WND893" s="106"/>
      <c r="WNE893" s="40"/>
      <c r="WNF893" s="106"/>
      <c r="WNG893" s="40"/>
      <c r="WNH893" s="106"/>
      <c r="WNI893" s="40"/>
      <c r="WNJ893" s="106"/>
      <c r="WNK893" s="40"/>
      <c r="WNL893" s="106"/>
      <c r="WNM893" s="40"/>
      <c r="WNN893" s="106"/>
      <c r="WNO893" s="40"/>
      <c r="WNP893" s="106"/>
      <c r="WNQ893" s="40"/>
      <c r="WNR893" s="106"/>
      <c r="WNS893" s="40"/>
      <c r="WNT893" s="106"/>
      <c r="WNU893" s="40"/>
      <c r="WNV893" s="106"/>
      <c r="WNW893" s="40"/>
      <c r="WNX893" s="106"/>
      <c r="WNY893" s="40"/>
      <c r="WNZ893" s="106"/>
      <c r="WOA893" s="40"/>
      <c r="WOB893" s="106"/>
      <c r="WOC893" s="40"/>
      <c r="WOD893" s="106"/>
      <c r="WOE893" s="40"/>
      <c r="WOF893" s="106"/>
      <c r="WOG893" s="40"/>
      <c r="WOH893" s="106"/>
      <c r="WOI893" s="40"/>
      <c r="WOJ893" s="106"/>
      <c r="WOK893" s="40"/>
      <c r="WOL893" s="106"/>
      <c r="WOM893" s="40"/>
      <c r="WON893" s="106"/>
      <c r="WOO893" s="40"/>
      <c r="WOP893" s="106"/>
      <c r="WOQ893" s="40"/>
      <c r="WOR893" s="106"/>
      <c r="WOS893" s="40"/>
      <c r="WOT893" s="106"/>
      <c r="WOU893" s="40"/>
      <c r="WOV893" s="106"/>
      <c r="WOW893" s="40"/>
      <c r="WOX893" s="106"/>
      <c r="WOY893" s="40"/>
      <c r="WOZ893" s="106"/>
      <c r="WPA893" s="40"/>
      <c r="WPB893" s="106"/>
      <c r="WPC893" s="40"/>
      <c r="WPD893" s="106"/>
      <c r="WPE893" s="40"/>
      <c r="WPF893" s="106"/>
      <c r="WPG893" s="40"/>
      <c r="WPH893" s="106"/>
      <c r="WPI893" s="40"/>
      <c r="WPJ893" s="106"/>
      <c r="WPK893" s="40"/>
      <c r="WPL893" s="106"/>
      <c r="WPM893" s="40"/>
      <c r="WPN893" s="106"/>
      <c r="WPO893" s="40"/>
      <c r="WPP893" s="106"/>
      <c r="WPQ893" s="40"/>
      <c r="WPR893" s="106"/>
      <c r="WPS893" s="40"/>
      <c r="WPT893" s="106"/>
      <c r="WPU893" s="40"/>
      <c r="WPV893" s="106"/>
      <c r="WPW893" s="40"/>
      <c r="WPX893" s="106"/>
      <c r="WPY893" s="40"/>
      <c r="WPZ893" s="106"/>
      <c r="WQA893" s="40"/>
      <c r="WQB893" s="106"/>
      <c r="WQC893" s="40"/>
      <c r="WQD893" s="106"/>
      <c r="WQE893" s="40"/>
      <c r="WQF893" s="106"/>
      <c r="WQG893" s="40"/>
      <c r="WQH893" s="106"/>
      <c r="WQI893" s="40"/>
      <c r="WQJ893" s="106"/>
      <c r="WQK893" s="40"/>
      <c r="WQL893" s="106"/>
      <c r="WQM893" s="40"/>
      <c r="WQN893" s="106"/>
      <c r="WQO893" s="40"/>
      <c r="WQP893" s="106"/>
      <c r="WQQ893" s="40"/>
      <c r="WQR893" s="106"/>
      <c r="WQS893" s="40"/>
      <c r="WQT893" s="106"/>
      <c r="WQU893" s="40"/>
      <c r="WQV893" s="106"/>
      <c r="WQW893" s="40"/>
      <c r="WQX893" s="106"/>
      <c r="WQY893" s="40"/>
      <c r="WQZ893" s="106"/>
      <c r="WRA893" s="40"/>
      <c r="WRB893" s="106"/>
      <c r="WRC893" s="40"/>
      <c r="WRD893" s="106"/>
      <c r="WRE893" s="40"/>
      <c r="WRF893" s="106"/>
      <c r="WRG893" s="40"/>
      <c r="WRH893" s="106"/>
      <c r="WRI893" s="40"/>
      <c r="WRJ893" s="106"/>
      <c r="WRK893" s="40"/>
      <c r="WRL893" s="106"/>
      <c r="WRM893" s="40"/>
      <c r="WRN893" s="106"/>
      <c r="WRO893" s="40"/>
      <c r="WRP893" s="106"/>
      <c r="WRQ893" s="40"/>
      <c r="WRR893" s="106"/>
      <c r="WRS893" s="40"/>
      <c r="WRT893" s="106"/>
      <c r="WRU893" s="40"/>
      <c r="WRV893" s="106"/>
      <c r="WRW893" s="40"/>
      <c r="WRX893" s="106"/>
      <c r="WRY893" s="40"/>
      <c r="WRZ893" s="106"/>
      <c r="WSA893" s="40"/>
      <c r="WSB893" s="106"/>
      <c r="WSC893" s="40"/>
      <c r="WSD893" s="106"/>
      <c r="WSE893" s="40"/>
      <c r="WSF893" s="106"/>
      <c r="WSG893" s="40"/>
      <c r="WSH893" s="106"/>
      <c r="WSI893" s="40"/>
      <c r="WSJ893" s="106"/>
      <c r="WSK893" s="40"/>
      <c r="WSL893" s="106"/>
      <c r="WSM893" s="40"/>
      <c r="WSN893" s="106"/>
      <c r="WSO893" s="40"/>
      <c r="WSP893" s="106"/>
      <c r="WSQ893" s="40"/>
      <c r="WSR893" s="106"/>
      <c r="WSS893" s="40"/>
      <c r="WST893" s="106"/>
      <c r="WSU893" s="40"/>
      <c r="WSV893" s="106"/>
      <c r="WSW893" s="40"/>
      <c r="WSX893" s="106"/>
      <c r="WSY893" s="40"/>
      <c r="WSZ893" s="106"/>
      <c r="WTA893" s="40"/>
      <c r="WTB893" s="106"/>
      <c r="WTC893" s="40"/>
      <c r="WTD893" s="106"/>
      <c r="WTE893" s="40"/>
      <c r="WTF893" s="106"/>
      <c r="WTG893" s="40"/>
      <c r="WTH893" s="106"/>
      <c r="WTI893" s="40"/>
      <c r="WTJ893" s="106"/>
      <c r="WTK893" s="40"/>
      <c r="WTL893" s="106"/>
      <c r="WTM893" s="40"/>
      <c r="WTN893" s="106"/>
      <c r="WTO893" s="40"/>
      <c r="WTP893" s="106"/>
      <c r="WTQ893" s="40"/>
      <c r="WTR893" s="106"/>
      <c r="WTS893" s="40"/>
      <c r="WTT893" s="106"/>
      <c r="WTU893" s="40"/>
      <c r="WTV893" s="106"/>
      <c r="WTW893" s="40"/>
      <c r="WTX893" s="106"/>
      <c r="WTY893" s="40"/>
      <c r="WTZ893" s="106"/>
      <c r="WUA893" s="40"/>
      <c r="WUB893" s="106"/>
      <c r="WUC893" s="40"/>
      <c r="WUD893" s="106"/>
      <c r="WUE893" s="40"/>
      <c r="WUF893" s="106"/>
      <c r="WUG893" s="40"/>
      <c r="WUH893" s="106"/>
      <c r="WUI893" s="40"/>
      <c r="WUJ893" s="106"/>
      <c r="WUK893" s="40"/>
      <c r="WUL893" s="106"/>
      <c r="WUM893" s="40"/>
      <c r="WUN893" s="106"/>
      <c r="WUO893" s="40"/>
      <c r="WUP893" s="106"/>
      <c r="WUQ893" s="40"/>
      <c r="WUR893" s="106"/>
      <c r="WUS893" s="40"/>
      <c r="WUT893" s="106"/>
      <c r="WUU893" s="40"/>
      <c r="WUV893" s="106"/>
      <c r="WUW893" s="40"/>
      <c r="WUX893" s="106"/>
      <c r="WUY893" s="40"/>
      <c r="WUZ893" s="106"/>
      <c r="WVA893" s="40"/>
      <c r="WVB893" s="106"/>
      <c r="WVC893" s="40"/>
      <c r="WVD893" s="106"/>
      <c r="WVE893" s="40"/>
      <c r="WVF893" s="106"/>
      <c r="WVG893" s="40"/>
      <c r="WVH893" s="106"/>
      <c r="WVI893" s="40"/>
      <c r="WVJ893" s="106"/>
      <c r="WVK893" s="40"/>
      <c r="WVL893" s="106"/>
      <c r="WVM893" s="40"/>
      <c r="WVN893" s="106"/>
      <c r="WVO893" s="40"/>
      <c r="WVP893" s="106"/>
      <c r="WVQ893" s="40"/>
      <c r="WVR893" s="106"/>
      <c r="WVS893" s="40"/>
      <c r="WVT893" s="106"/>
      <c r="WVU893" s="40"/>
      <c r="WVV893" s="106"/>
      <c r="WVW893" s="40"/>
      <c r="WVX893" s="106"/>
      <c r="WVY893" s="40"/>
      <c r="WVZ893" s="106"/>
      <c r="WWA893" s="40"/>
      <c r="WWB893" s="106"/>
      <c r="WWC893" s="40"/>
      <c r="WWD893" s="106"/>
      <c r="WWE893" s="40"/>
      <c r="WWF893" s="106"/>
      <c r="WWG893" s="40"/>
      <c r="WWH893" s="106"/>
      <c r="WWI893" s="40"/>
      <c r="WWJ893" s="106"/>
      <c r="WWK893" s="40"/>
      <c r="WWL893" s="106"/>
      <c r="WWM893" s="40"/>
      <c r="WWN893" s="106"/>
      <c r="WWO893" s="40"/>
      <c r="WWP893" s="106"/>
      <c r="WWQ893" s="40"/>
      <c r="WWR893" s="106"/>
      <c r="WWS893" s="40"/>
      <c r="WWT893" s="106"/>
      <c r="WWU893" s="40"/>
      <c r="WWV893" s="106"/>
      <c r="WWW893" s="40"/>
      <c r="WWX893" s="106"/>
      <c r="WWY893" s="40"/>
      <c r="WWZ893" s="106"/>
      <c r="WXA893" s="40"/>
      <c r="WXB893" s="106"/>
      <c r="WXC893" s="40"/>
      <c r="WXD893" s="106"/>
      <c r="WXE893" s="40"/>
      <c r="WXF893" s="106"/>
      <c r="WXG893" s="40"/>
      <c r="WXH893" s="106"/>
      <c r="WXI893" s="40"/>
      <c r="WXJ893" s="106"/>
      <c r="WXK893" s="40"/>
      <c r="WXL893" s="106"/>
      <c r="WXM893" s="40"/>
      <c r="WXN893" s="106"/>
      <c r="WXO893" s="40"/>
      <c r="WXP893" s="106"/>
      <c r="WXQ893" s="40"/>
      <c r="WXR893" s="106"/>
      <c r="WXS893" s="40"/>
      <c r="WXT893" s="106"/>
      <c r="WXU893" s="40"/>
      <c r="WXV893" s="106"/>
      <c r="WXW893" s="40"/>
      <c r="WXX893" s="106"/>
      <c r="WXY893" s="40"/>
      <c r="WXZ893" s="106"/>
      <c r="WYA893" s="40"/>
      <c r="WYB893" s="106"/>
      <c r="WYC893" s="40"/>
      <c r="WYD893" s="106"/>
      <c r="WYE893" s="40"/>
      <c r="WYF893" s="106"/>
      <c r="WYG893" s="40"/>
      <c r="WYH893" s="106"/>
      <c r="WYI893" s="40"/>
      <c r="WYJ893" s="106"/>
      <c r="WYK893" s="40"/>
      <c r="WYL893" s="106"/>
      <c r="WYM893" s="40"/>
      <c r="WYN893" s="106"/>
      <c r="WYO893" s="40"/>
      <c r="WYP893" s="106"/>
      <c r="WYQ893" s="40"/>
      <c r="WYR893" s="106"/>
      <c r="WYS893" s="40"/>
      <c r="WYT893" s="106"/>
      <c r="WYU893" s="40"/>
      <c r="WYV893" s="106"/>
      <c r="WYW893" s="40"/>
      <c r="WYX893" s="106"/>
      <c r="WYY893" s="40"/>
      <c r="WYZ893" s="106"/>
      <c r="WZA893" s="40"/>
      <c r="WZB893" s="106"/>
      <c r="WZC893" s="40"/>
      <c r="WZD893" s="106"/>
      <c r="WZE893" s="40"/>
      <c r="WZF893" s="106"/>
      <c r="WZG893" s="40"/>
      <c r="WZH893" s="106"/>
      <c r="WZI893" s="40"/>
      <c r="WZJ893" s="106"/>
      <c r="WZK893" s="40"/>
      <c r="WZL893" s="106"/>
      <c r="WZM893" s="40"/>
      <c r="WZN893" s="106"/>
      <c r="WZO893" s="40"/>
      <c r="WZP893" s="106"/>
      <c r="WZQ893" s="40"/>
      <c r="WZR893" s="106"/>
      <c r="WZS893" s="40"/>
      <c r="WZT893" s="106"/>
      <c r="WZU893" s="40"/>
      <c r="WZV893" s="106"/>
      <c r="WZW893" s="40"/>
      <c r="WZX893" s="106"/>
      <c r="WZY893" s="40"/>
      <c r="WZZ893" s="106"/>
      <c r="XAA893" s="40"/>
      <c r="XAB893" s="106"/>
      <c r="XAC893" s="40"/>
      <c r="XAD893" s="106"/>
      <c r="XAE893" s="40"/>
      <c r="XAF893" s="106"/>
      <c r="XAG893" s="40"/>
      <c r="XAH893" s="106"/>
      <c r="XAI893" s="40"/>
      <c r="XAJ893" s="106"/>
      <c r="XAK893" s="40"/>
      <c r="XAL893" s="106"/>
      <c r="XAM893" s="40"/>
      <c r="XAN893" s="106"/>
      <c r="XAO893" s="40"/>
      <c r="XAP893" s="106"/>
      <c r="XAQ893" s="40"/>
      <c r="XAR893" s="106"/>
      <c r="XAS893" s="40"/>
      <c r="XAT893" s="106"/>
      <c r="XAU893" s="40"/>
      <c r="XAV893" s="106"/>
      <c r="XAW893" s="40"/>
      <c r="XAX893" s="106"/>
      <c r="XAY893" s="40"/>
      <c r="XAZ893" s="106"/>
      <c r="XBA893" s="40"/>
      <c r="XBB893" s="106"/>
      <c r="XBC893" s="40"/>
      <c r="XBD893" s="106"/>
      <c r="XBE893" s="40"/>
      <c r="XBF893" s="106"/>
      <c r="XBG893" s="40"/>
      <c r="XBH893" s="106"/>
      <c r="XBI893" s="40"/>
      <c r="XBJ893" s="106"/>
      <c r="XBK893" s="40"/>
      <c r="XBL893" s="106"/>
      <c r="XBM893" s="40"/>
      <c r="XBN893" s="106"/>
      <c r="XBO893" s="40"/>
      <c r="XBP893" s="106"/>
      <c r="XBQ893" s="40"/>
      <c r="XBR893" s="106"/>
      <c r="XBS893" s="40"/>
      <c r="XBT893" s="106"/>
      <c r="XBU893" s="40"/>
      <c r="XBV893" s="106"/>
      <c r="XBW893" s="40"/>
      <c r="XBX893" s="106"/>
      <c r="XBY893" s="40"/>
      <c r="XBZ893" s="106"/>
      <c r="XCA893" s="40"/>
      <c r="XCB893" s="106"/>
      <c r="XCC893" s="40"/>
      <c r="XCD893" s="106"/>
      <c r="XCE893" s="40"/>
      <c r="XCF893" s="106"/>
      <c r="XCG893" s="40"/>
      <c r="XCH893" s="106"/>
      <c r="XCI893" s="40"/>
      <c r="XCJ893" s="106"/>
      <c r="XCK893" s="40"/>
      <c r="XCL893" s="106"/>
      <c r="XCM893" s="40"/>
      <c r="XCN893" s="106"/>
      <c r="XCO893" s="40"/>
      <c r="XCP893" s="106"/>
      <c r="XCQ893" s="40"/>
      <c r="XCR893" s="106"/>
      <c r="XCS893" s="40"/>
      <c r="XCT893" s="106"/>
      <c r="XCU893" s="40"/>
      <c r="XCV893" s="106"/>
      <c r="XCW893" s="40"/>
      <c r="XCX893" s="106"/>
      <c r="XCY893" s="40"/>
      <c r="XCZ893" s="106"/>
      <c r="XDA893" s="40"/>
      <c r="XDB893" s="106"/>
      <c r="XDC893" s="40"/>
      <c r="XDD893" s="106"/>
      <c r="XDE893" s="40"/>
      <c r="XDF893" s="106"/>
      <c r="XDG893" s="40"/>
      <c r="XDH893" s="106"/>
      <c r="XDI893" s="40"/>
      <c r="XDJ893" s="106"/>
      <c r="XDK893" s="40"/>
      <c r="XDL893" s="106"/>
      <c r="XDM893" s="40"/>
      <c r="XDN893" s="106"/>
      <c r="XDO893" s="40"/>
      <c r="XDP893" s="106"/>
      <c r="XDQ893" s="40"/>
      <c r="XDR893" s="106"/>
      <c r="XDS893" s="40"/>
      <c r="XDT893" s="106"/>
      <c r="XDU893" s="40"/>
      <c r="XDV893" s="106"/>
      <c r="XDW893" s="40"/>
      <c r="XDX893" s="106"/>
      <c r="XDY893" s="40"/>
      <c r="XDZ893" s="106"/>
      <c r="XEA893" s="40"/>
      <c r="XEB893" s="106"/>
      <c r="XEC893" s="40"/>
      <c r="XED893" s="106"/>
      <c r="XEE893" s="40"/>
      <c r="XEF893" s="106"/>
      <c r="XEG893" s="40"/>
      <c r="XEH893" s="106"/>
      <c r="XEI893" s="40"/>
      <c r="XEJ893" s="106"/>
      <c r="XEK893" s="40"/>
      <c r="XEL893" s="106"/>
      <c r="XEM893" s="40"/>
      <c r="XEN893" s="106"/>
      <c r="XEO893" s="40"/>
      <c r="XEP893" s="106"/>
      <c r="XEQ893" s="40"/>
      <c r="XER893" s="106"/>
      <c r="XES893" s="40"/>
      <c r="XET893" s="106"/>
      <c r="XEU893" s="40"/>
      <c r="XEV893" s="106"/>
      <c r="XEW893" s="40"/>
      <c r="XEX893" s="106"/>
      <c r="XEY893" s="40"/>
      <c r="XEZ893" s="106"/>
      <c r="XFA893" s="40"/>
      <c r="XFB893" s="106"/>
      <c r="XFC893" s="40"/>
      <c r="XFD893" s="106"/>
    </row>
    <row r="894" spans="1:16384" ht="14.5">
      <c r="A894" s="81" t="s">
        <v>8260</v>
      </c>
      <c r="B894" s="106" t="s">
        <v>3043</v>
      </c>
      <c r="C894" s="41"/>
      <c r="D894" s="106"/>
      <c r="E894" s="40"/>
      <c r="F894" s="106"/>
      <c r="G894" s="40"/>
      <c r="H894" s="106"/>
      <c r="I894" s="41"/>
      <c r="J894" s="106"/>
      <c r="K894" s="40"/>
      <c r="L894" s="106"/>
      <c r="M894" s="103"/>
      <c r="N894" s="103"/>
      <c r="O894" s="40"/>
      <c r="P894" s="106"/>
      <c r="Q894" s="40"/>
      <c r="R894" s="106"/>
      <c r="S894" s="40"/>
      <c r="T894" s="106"/>
      <c r="U894" s="40"/>
      <c r="V894" s="106"/>
      <c r="W894" s="40"/>
      <c r="X894" s="106"/>
      <c r="Y894" s="40"/>
      <c r="Z894" s="106"/>
      <c r="AA894" s="40"/>
      <c r="AB894" s="106"/>
      <c r="AC894" s="40"/>
      <c r="AD894" s="106"/>
      <c r="AE894" s="40"/>
      <c r="AF894" s="106"/>
      <c r="AG894" s="40"/>
      <c r="AH894" s="106"/>
      <c r="AI894" s="40"/>
      <c r="AJ894" s="106"/>
      <c r="AK894" s="40"/>
      <c r="AL894" s="106"/>
      <c r="AM894" s="40"/>
      <c r="AN894" s="106"/>
      <c r="AO894" s="40"/>
      <c r="AP894" s="106"/>
      <c r="AQ894" s="40"/>
      <c r="AR894" s="106"/>
      <c r="AS894" s="40"/>
      <c r="AT894" s="106"/>
      <c r="AU894" s="40"/>
      <c r="AV894" s="106"/>
      <c r="AW894" s="40"/>
      <c r="AX894" s="106"/>
      <c r="AY894" s="40"/>
      <c r="AZ894" s="106"/>
      <c r="BA894" s="40"/>
      <c r="BB894" s="106"/>
      <c r="BC894" s="40"/>
      <c r="BD894" s="106"/>
      <c r="BE894" s="40"/>
      <c r="BF894" s="106"/>
      <c r="BG894" s="40"/>
      <c r="BH894" s="106"/>
      <c r="BI894" s="40"/>
      <c r="BJ894" s="106"/>
      <c r="BK894" s="40"/>
      <c r="BL894" s="106"/>
      <c r="BM894" s="40"/>
      <c r="BN894" s="106"/>
      <c r="BO894" s="40"/>
      <c r="BP894" s="106"/>
      <c r="BQ894" s="40"/>
      <c r="BR894" s="106"/>
      <c r="BS894" s="40"/>
      <c r="BT894" s="106"/>
      <c r="BU894" s="40"/>
      <c r="BV894" s="106"/>
      <c r="BW894" s="40"/>
      <c r="BX894" s="106"/>
      <c r="BY894" s="40"/>
      <c r="BZ894" s="106"/>
      <c r="CA894" s="40"/>
      <c r="CB894" s="106"/>
      <c r="CC894" s="40"/>
      <c r="CD894" s="106"/>
      <c r="CE894" s="40"/>
      <c r="CF894" s="106"/>
      <c r="CG894" s="40"/>
      <c r="CH894" s="106"/>
      <c r="CI894" s="40"/>
      <c r="CJ894" s="106"/>
      <c r="CK894" s="40"/>
      <c r="CL894" s="106"/>
      <c r="CM894" s="40"/>
      <c r="CN894" s="106"/>
      <c r="CO894" s="40"/>
      <c r="CP894" s="106"/>
      <c r="CQ894" s="40"/>
      <c r="CR894" s="106"/>
      <c r="CS894" s="40"/>
      <c r="CT894" s="106"/>
      <c r="CU894" s="40"/>
      <c r="CV894" s="106"/>
      <c r="CW894" s="40"/>
      <c r="CX894" s="106"/>
      <c r="CY894" s="40"/>
      <c r="CZ894" s="106"/>
      <c r="DA894" s="40"/>
      <c r="DB894" s="106"/>
      <c r="DC894" s="40"/>
      <c r="DD894" s="106"/>
      <c r="DE894" s="40"/>
      <c r="DF894" s="106"/>
      <c r="DG894" s="40"/>
      <c r="DH894" s="106"/>
      <c r="DI894" s="40"/>
      <c r="DJ894" s="106"/>
      <c r="DK894" s="40"/>
      <c r="DL894" s="106"/>
      <c r="DM894" s="40"/>
      <c r="DN894" s="106"/>
      <c r="DO894" s="40"/>
      <c r="DP894" s="106"/>
      <c r="DQ894" s="40"/>
      <c r="DR894" s="106"/>
      <c r="DS894" s="40"/>
      <c r="DT894" s="106"/>
      <c r="DU894" s="40"/>
      <c r="DV894" s="106"/>
      <c r="DW894" s="40"/>
      <c r="DX894" s="106"/>
      <c r="DY894" s="40"/>
      <c r="DZ894" s="106"/>
      <c r="EA894" s="40"/>
      <c r="EB894" s="106"/>
      <c r="EC894" s="40"/>
      <c r="ED894" s="106"/>
      <c r="EE894" s="40"/>
      <c r="EF894" s="106"/>
      <c r="EG894" s="40"/>
      <c r="EH894" s="106"/>
      <c r="EI894" s="40"/>
      <c r="EJ894" s="106"/>
      <c r="EK894" s="40"/>
      <c r="EL894" s="106"/>
      <c r="EM894" s="40"/>
      <c r="EN894" s="106"/>
      <c r="EO894" s="40"/>
      <c r="EP894" s="106"/>
      <c r="EQ894" s="40"/>
      <c r="ER894" s="106"/>
      <c r="ES894" s="40"/>
      <c r="ET894" s="106"/>
      <c r="EU894" s="40"/>
      <c r="EV894" s="106"/>
      <c r="EW894" s="40"/>
      <c r="EX894" s="106"/>
      <c r="EY894" s="40"/>
      <c r="EZ894" s="106"/>
      <c r="FA894" s="40"/>
      <c r="FB894" s="106"/>
      <c r="FC894" s="40"/>
      <c r="FD894" s="106"/>
      <c r="FE894" s="40"/>
      <c r="FF894" s="106"/>
      <c r="FG894" s="40"/>
      <c r="FH894" s="106"/>
      <c r="FI894" s="40"/>
      <c r="FJ894" s="106"/>
      <c r="FK894" s="40"/>
      <c r="FL894" s="106"/>
      <c r="FM894" s="40"/>
      <c r="FN894" s="106"/>
      <c r="FO894" s="40"/>
      <c r="FP894" s="106"/>
      <c r="FQ894" s="40"/>
      <c r="FR894" s="106"/>
      <c r="FS894" s="40"/>
      <c r="FT894" s="106"/>
      <c r="FU894" s="40"/>
      <c r="FV894" s="106"/>
      <c r="FW894" s="40"/>
      <c r="FX894" s="106"/>
      <c r="FY894" s="40"/>
      <c r="FZ894" s="106"/>
      <c r="GA894" s="40"/>
      <c r="GB894" s="106"/>
      <c r="GC894" s="40"/>
      <c r="GD894" s="106"/>
      <c r="GE894" s="40"/>
      <c r="GF894" s="106"/>
      <c r="GG894" s="40"/>
      <c r="GH894" s="106"/>
      <c r="GI894" s="40"/>
      <c r="GJ894" s="106"/>
      <c r="GK894" s="40"/>
      <c r="GL894" s="106"/>
      <c r="GM894" s="40"/>
      <c r="GN894" s="106"/>
      <c r="GO894" s="40"/>
      <c r="GP894" s="106"/>
      <c r="GQ894" s="40"/>
      <c r="GR894" s="106"/>
      <c r="GS894" s="40"/>
      <c r="GT894" s="106"/>
      <c r="GU894" s="40"/>
      <c r="GV894" s="106"/>
      <c r="GW894" s="40"/>
      <c r="GX894" s="106"/>
      <c r="GY894" s="40"/>
      <c r="GZ894" s="106"/>
      <c r="HA894" s="40"/>
      <c r="HB894" s="106"/>
      <c r="HC894" s="40"/>
      <c r="HD894" s="106"/>
      <c r="HE894" s="40"/>
      <c r="HF894" s="106"/>
      <c r="HG894" s="40"/>
      <c r="HH894" s="106"/>
      <c r="HI894" s="40"/>
      <c r="HJ894" s="106"/>
      <c r="HK894" s="40"/>
      <c r="HL894" s="106"/>
      <c r="HM894" s="40"/>
      <c r="HN894" s="106"/>
      <c r="HO894" s="40"/>
      <c r="HP894" s="106"/>
      <c r="HQ894" s="40"/>
      <c r="HR894" s="106"/>
      <c r="HS894" s="40"/>
      <c r="HT894" s="106"/>
      <c r="HU894" s="40"/>
      <c r="HV894" s="106"/>
      <c r="HW894" s="40"/>
      <c r="HX894" s="106"/>
      <c r="HY894" s="40"/>
      <c r="HZ894" s="106"/>
      <c r="IA894" s="40"/>
      <c r="IB894" s="106"/>
      <c r="IC894" s="40"/>
      <c r="ID894" s="106"/>
      <c r="IE894" s="40"/>
      <c r="IF894" s="106"/>
      <c r="IG894" s="40"/>
      <c r="IH894" s="106"/>
      <c r="II894" s="40"/>
      <c r="IJ894" s="106"/>
      <c r="IK894" s="40"/>
      <c r="IL894" s="106"/>
      <c r="IM894" s="40"/>
      <c r="IN894" s="106"/>
      <c r="IO894" s="40"/>
      <c r="IP894" s="106"/>
      <c r="IQ894" s="40"/>
      <c r="IR894" s="106"/>
      <c r="IS894" s="40"/>
      <c r="IT894" s="106"/>
      <c r="IU894" s="40"/>
      <c r="IV894" s="106"/>
      <c r="IW894" s="40"/>
      <c r="IX894" s="106"/>
      <c r="IY894" s="40"/>
      <c r="IZ894" s="106"/>
      <c r="JA894" s="40"/>
      <c r="JB894" s="106"/>
      <c r="JC894" s="40"/>
      <c r="JD894" s="106"/>
      <c r="JE894" s="40"/>
      <c r="JF894" s="106"/>
      <c r="JG894" s="40"/>
      <c r="JH894" s="106"/>
      <c r="JI894" s="40"/>
      <c r="JJ894" s="106"/>
      <c r="JK894" s="40"/>
      <c r="JL894" s="106"/>
      <c r="JM894" s="40"/>
      <c r="JN894" s="106"/>
      <c r="JO894" s="40"/>
      <c r="JP894" s="106"/>
      <c r="JQ894" s="40"/>
      <c r="JR894" s="106"/>
      <c r="JS894" s="40"/>
      <c r="JT894" s="106"/>
      <c r="JU894" s="40"/>
      <c r="JV894" s="106"/>
      <c r="JW894" s="40"/>
      <c r="JX894" s="106"/>
      <c r="JY894" s="40"/>
      <c r="JZ894" s="106"/>
      <c r="KA894" s="40"/>
      <c r="KB894" s="106"/>
      <c r="KC894" s="40"/>
      <c r="KD894" s="106"/>
      <c r="KE894" s="40"/>
      <c r="KF894" s="106"/>
      <c r="KG894" s="40"/>
      <c r="KH894" s="106"/>
      <c r="KI894" s="40"/>
      <c r="KJ894" s="106"/>
      <c r="KK894" s="40"/>
      <c r="KL894" s="106"/>
      <c r="KM894" s="40"/>
      <c r="KN894" s="106"/>
      <c r="KO894" s="40"/>
      <c r="KP894" s="106"/>
      <c r="KQ894" s="40"/>
      <c r="KR894" s="106"/>
      <c r="KS894" s="40"/>
      <c r="KT894" s="106"/>
      <c r="KU894" s="40"/>
      <c r="KV894" s="106"/>
      <c r="KW894" s="40"/>
      <c r="KX894" s="106"/>
      <c r="KY894" s="40"/>
      <c r="KZ894" s="106"/>
      <c r="LA894" s="40"/>
      <c r="LB894" s="106"/>
      <c r="LC894" s="40"/>
      <c r="LD894" s="106"/>
      <c r="LE894" s="40"/>
      <c r="LF894" s="106"/>
      <c r="LG894" s="40"/>
      <c r="LH894" s="106"/>
      <c r="LI894" s="40"/>
      <c r="LJ894" s="106"/>
      <c r="LK894" s="40"/>
      <c r="LL894" s="106"/>
      <c r="LM894" s="40"/>
      <c r="LN894" s="106"/>
      <c r="LO894" s="40"/>
      <c r="LP894" s="106"/>
      <c r="LQ894" s="40"/>
      <c r="LR894" s="106"/>
      <c r="LS894" s="40"/>
      <c r="LT894" s="106"/>
      <c r="LU894" s="40"/>
      <c r="LV894" s="106"/>
      <c r="LW894" s="40"/>
      <c r="LX894" s="106"/>
      <c r="LY894" s="40"/>
      <c r="LZ894" s="106"/>
      <c r="MA894" s="40"/>
      <c r="MB894" s="106"/>
      <c r="MC894" s="40"/>
      <c r="MD894" s="106"/>
      <c r="ME894" s="40"/>
      <c r="MF894" s="106"/>
      <c r="MG894" s="40"/>
      <c r="MH894" s="106"/>
      <c r="MI894" s="40"/>
      <c r="MJ894" s="106"/>
      <c r="MK894" s="40"/>
      <c r="ML894" s="106"/>
      <c r="MM894" s="40"/>
      <c r="MN894" s="106"/>
      <c r="MO894" s="40"/>
      <c r="MP894" s="106"/>
      <c r="MQ894" s="40"/>
      <c r="MR894" s="106"/>
      <c r="MS894" s="40"/>
      <c r="MT894" s="106"/>
      <c r="MU894" s="40"/>
      <c r="MV894" s="106"/>
      <c r="MW894" s="40"/>
      <c r="MX894" s="106"/>
      <c r="MY894" s="40"/>
      <c r="MZ894" s="106"/>
      <c r="NA894" s="40"/>
      <c r="NB894" s="106"/>
      <c r="NC894" s="40"/>
      <c r="ND894" s="106"/>
      <c r="NE894" s="40"/>
      <c r="NF894" s="106"/>
      <c r="NG894" s="40"/>
      <c r="NH894" s="106"/>
      <c r="NI894" s="40"/>
      <c r="NJ894" s="106"/>
      <c r="NK894" s="40"/>
      <c r="NL894" s="106"/>
      <c r="NM894" s="40"/>
      <c r="NN894" s="106"/>
      <c r="NO894" s="40"/>
      <c r="NP894" s="106"/>
      <c r="NQ894" s="40"/>
      <c r="NR894" s="106"/>
      <c r="NS894" s="40"/>
      <c r="NT894" s="106"/>
      <c r="NU894" s="40"/>
      <c r="NV894" s="106"/>
      <c r="NW894" s="40"/>
      <c r="NX894" s="106"/>
      <c r="NY894" s="40"/>
      <c r="NZ894" s="106"/>
      <c r="OA894" s="40"/>
      <c r="OB894" s="106"/>
      <c r="OC894" s="40"/>
      <c r="OD894" s="106"/>
      <c r="OE894" s="40"/>
      <c r="OF894" s="106"/>
      <c r="OG894" s="40"/>
      <c r="OH894" s="106"/>
      <c r="OI894" s="40"/>
      <c r="OJ894" s="106"/>
      <c r="OK894" s="40"/>
      <c r="OL894" s="106"/>
      <c r="OM894" s="40"/>
      <c r="ON894" s="106"/>
      <c r="OO894" s="40"/>
      <c r="OP894" s="106"/>
      <c r="OQ894" s="40"/>
      <c r="OR894" s="106"/>
      <c r="OS894" s="40"/>
      <c r="OT894" s="106"/>
      <c r="OU894" s="40"/>
      <c r="OV894" s="106"/>
      <c r="OW894" s="40"/>
      <c r="OX894" s="106"/>
      <c r="OY894" s="40"/>
      <c r="OZ894" s="106"/>
      <c r="PA894" s="40"/>
      <c r="PB894" s="106"/>
      <c r="PC894" s="40"/>
      <c r="PD894" s="106"/>
      <c r="PE894" s="40"/>
      <c r="PF894" s="106"/>
      <c r="PG894" s="40"/>
      <c r="PH894" s="106"/>
      <c r="PI894" s="40"/>
      <c r="PJ894" s="106"/>
      <c r="PK894" s="40"/>
      <c r="PL894" s="106"/>
      <c r="PM894" s="40"/>
      <c r="PN894" s="106"/>
      <c r="PO894" s="40"/>
      <c r="PP894" s="106"/>
      <c r="PQ894" s="40"/>
      <c r="PR894" s="106"/>
      <c r="PS894" s="40"/>
      <c r="PT894" s="106"/>
      <c r="PU894" s="40"/>
      <c r="PV894" s="106"/>
      <c r="PW894" s="40"/>
      <c r="PX894" s="106"/>
      <c r="PY894" s="40"/>
      <c r="PZ894" s="106"/>
      <c r="QA894" s="40"/>
      <c r="QB894" s="106"/>
      <c r="QC894" s="40"/>
      <c r="QD894" s="106"/>
      <c r="QE894" s="40"/>
      <c r="QF894" s="106"/>
      <c r="QG894" s="40"/>
      <c r="QH894" s="106"/>
      <c r="QI894" s="40"/>
      <c r="QJ894" s="106"/>
      <c r="QK894" s="40"/>
      <c r="QL894" s="106"/>
      <c r="QM894" s="40"/>
      <c r="QN894" s="106"/>
      <c r="QO894" s="40"/>
      <c r="QP894" s="106"/>
      <c r="QQ894" s="40"/>
      <c r="QR894" s="106"/>
      <c r="QS894" s="40"/>
      <c r="QT894" s="106"/>
      <c r="QU894" s="40"/>
      <c r="QV894" s="106"/>
      <c r="QW894" s="40"/>
      <c r="QX894" s="106"/>
      <c r="QY894" s="40"/>
      <c r="QZ894" s="106"/>
      <c r="RA894" s="40"/>
      <c r="RB894" s="106"/>
      <c r="RC894" s="40"/>
      <c r="RD894" s="106"/>
      <c r="RE894" s="40"/>
      <c r="RF894" s="106"/>
      <c r="RG894" s="40"/>
      <c r="RH894" s="106"/>
      <c r="RI894" s="40"/>
      <c r="RJ894" s="106"/>
      <c r="RK894" s="40"/>
      <c r="RL894" s="106"/>
      <c r="RM894" s="40"/>
      <c r="RN894" s="106"/>
      <c r="RO894" s="40"/>
      <c r="RP894" s="106"/>
      <c r="RQ894" s="40"/>
      <c r="RR894" s="106"/>
      <c r="RS894" s="40"/>
      <c r="RT894" s="106"/>
      <c r="RU894" s="40"/>
      <c r="RV894" s="106"/>
      <c r="RW894" s="40"/>
      <c r="RX894" s="106"/>
      <c r="RY894" s="40"/>
      <c r="RZ894" s="106"/>
      <c r="SA894" s="40"/>
      <c r="SB894" s="106"/>
      <c r="SC894" s="40"/>
      <c r="SD894" s="106"/>
      <c r="SE894" s="40"/>
      <c r="SF894" s="106"/>
      <c r="SG894" s="40"/>
      <c r="SH894" s="106"/>
      <c r="SI894" s="40"/>
      <c r="SJ894" s="106"/>
      <c r="SK894" s="40"/>
      <c r="SL894" s="106"/>
      <c r="SM894" s="40"/>
      <c r="SN894" s="106"/>
      <c r="SO894" s="40"/>
      <c r="SP894" s="106"/>
      <c r="SQ894" s="40"/>
      <c r="SR894" s="106"/>
      <c r="SS894" s="40"/>
      <c r="ST894" s="106"/>
      <c r="SU894" s="40"/>
      <c r="SV894" s="106"/>
      <c r="SW894" s="40"/>
      <c r="SX894" s="106"/>
      <c r="SY894" s="40"/>
      <c r="SZ894" s="106"/>
      <c r="TA894" s="40"/>
      <c r="TB894" s="106"/>
      <c r="TC894" s="40"/>
      <c r="TD894" s="106"/>
      <c r="TE894" s="40"/>
      <c r="TF894" s="106"/>
      <c r="TG894" s="40"/>
      <c r="TH894" s="106"/>
      <c r="TI894" s="40"/>
      <c r="TJ894" s="106"/>
      <c r="TK894" s="40"/>
      <c r="TL894" s="106"/>
      <c r="TM894" s="40"/>
      <c r="TN894" s="106"/>
      <c r="TO894" s="40"/>
      <c r="TP894" s="106"/>
      <c r="TQ894" s="40"/>
      <c r="TR894" s="106"/>
      <c r="TS894" s="40"/>
      <c r="TT894" s="106"/>
      <c r="TU894" s="40"/>
      <c r="TV894" s="106"/>
      <c r="TW894" s="40"/>
      <c r="TX894" s="106"/>
      <c r="TY894" s="40"/>
      <c r="TZ894" s="106"/>
      <c r="UA894" s="40"/>
      <c r="UB894" s="106"/>
      <c r="UC894" s="40"/>
      <c r="UD894" s="106"/>
      <c r="UE894" s="40"/>
      <c r="UF894" s="106"/>
      <c r="UG894" s="40"/>
      <c r="UH894" s="106"/>
      <c r="UI894" s="40"/>
      <c r="UJ894" s="106"/>
      <c r="UK894" s="40"/>
      <c r="UL894" s="106"/>
      <c r="UM894" s="40"/>
      <c r="UN894" s="106"/>
      <c r="UO894" s="40"/>
      <c r="UP894" s="106"/>
      <c r="UQ894" s="40"/>
      <c r="UR894" s="106"/>
      <c r="US894" s="40"/>
      <c r="UT894" s="106"/>
      <c r="UU894" s="40"/>
      <c r="UV894" s="106"/>
      <c r="UW894" s="40"/>
      <c r="UX894" s="106"/>
      <c r="UY894" s="40"/>
      <c r="UZ894" s="106"/>
      <c r="VA894" s="40"/>
      <c r="VB894" s="106"/>
      <c r="VC894" s="40"/>
      <c r="VD894" s="106"/>
      <c r="VE894" s="40"/>
      <c r="VF894" s="106"/>
      <c r="VG894" s="40"/>
      <c r="VH894" s="106"/>
      <c r="VI894" s="40"/>
      <c r="VJ894" s="106"/>
      <c r="VK894" s="40"/>
      <c r="VL894" s="106"/>
      <c r="VM894" s="40"/>
      <c r="VN894" s="106"/>
      <c r="VO894" s="40"/>
      <c r="VP894" s="106"/>
      <c r="VQ894" s="40"/>
      <c r="VR894" s="106"/>
      <c r="VS894" s="40"/>
      <c r="VT894" s="106"/>
      <c r="VU894" s="40"/>
      <c r="VV894" s="106"/>
      <c r="VW894" s="40"/>
      <c r="VX894" s="106"/>
      <c r="VY894" s="40"/>
      <c r="VZ894" s="106"/>
      <c r="WA894" s="40"/>
      <c r="WB894" s="106"/>
      <c r="WC894" s="40"/>
      <c r="WD894" s="106"/>
      <c r="WE894" s="40"/>
      <c r="WF894" s="106"/>
      <c r="WG894" s="40"/>
      <c r="WH894" s="106"/>
      <c r="WI894" s="40"/>
      <c r="WJ894" s="106"/>
      <c r="WK894" s="40"/>
      <c r="WL894" s="106"/>
      <c r="WM894" s="40"/>
      <c r="WN894" s="106"/>
      <c r="WO894" s="40"/>
      <c r="WP894" s="106"/>
      <c r="WQ894" s="40"/>
      <c r="WR894" s="106"/>
      <c r="WS894" s="40"/>
      <c r="WT894" s="106"/>
      <c r="WU894" s="40"/>
      <c r="WV894" s="106"/>
      <c r="WW894" s="40"/>
      <c r="WX894" s="106"/>
      <c r="WY894" s="40"/>
      <c r="WZ894" s="106"/>
      <c r="XA894" s="40"/>
      <c r="XB894" s="106"/>
      <c r="XC894" s="40"/>
      <c r="XD894" s="106"/>
      <c r="XE894" s="40"/>
      <c r="XF894" s="106"/>
      <c r="XG894" s="40"/>
      <c r="XH894" s="106"/>
      <c r="XI894" s="40"/>
      <c r="XJ894" s="106"/>
      <c r="XK894" s="40"/>
      <c r="XL894" s="106"/>
      <c r="XM894" s="40"/>
      <c r="XN894" s="106"/>
      <c r="XO894" s="40"/>
      <c r="XP894" s="106"/>
      <c r="XQ894" s="40"/>
      <c r="XR894" s="106"/>
      <c r="XS894" s="40"/>
      <c r="XT894" s="106"/>
      <c r="XU894" s="40"/>
      <c r="XV894" s="106"/>
      <c r="XW894" s="40"/>
      <c r="XX894" s="106"/>
      <c r="XY894" s="40"/>
      <c r="XZ894" s="106"/>
      <c r="YA894" s="40"/>
      <c r="YB894" s="106"/>
      <c r="YC894" s="40"/>
      <c r="YD894" s="106"/>
      <c r="YE894" s="40"/>
      <c r="YF894" s="106"/>
      <c r="YG894" s="40"/>
      <c r="YH894" s="106"/>
      <c r="YI894" s="40"/>
      <c r="YJ894" s="106"/>
      <c r="YK894" s="40"/>
      <c r="YL894" s="106"/>
      <c r="YM894" s="40"/>
      <c r="YN894" s="106"/>
      <c r="YO894" s="40"/>
      <c r="YP894" s="106"/>
      <c r="YQ894" s="40"/>
      <c r="YR894" s="106"/>
      <c r="YS894" s="40"/>
      <c r="YT894" s="106"/>
      <c r="YU894" s="40"/>
      <c r="YV894" s="106"/>
      <c r="YW894" s="40"/>
      <c r="YX894" s="106"/>
      <c r="YY894" s="40"/>
      <c r="YZ894" s="106"/>
      <c r="ZA894" s="40"/>
      <c r="ZB894" s="106"/>
      <c r="ZC894" s="40"/>
      <c r="ZD894" s="106"/>
      <c r="ZE894" s="40"/>
      <c r="ZF894" s="106"/>
      <c r="ZG894" s="40"/>
      <c r="ZH894" s="106"/>
      <c r="ZI894" s="40"/>
      <c r="ZJ894" s="106"/>
      <c r="ZK894" s="40"/>
      <c r="ZL894" s="106"/>
      <c r="ZM894" s="40"/>
      <c r="ZN894" s="106"/>
      <c r="ZO894" s="40"/>
      <c r="ZP894" s="106"/>
      <c r="ZQ894" s="40"/>
      <c r="ZR894" s="106"/>
      <c r="ZS894" s="40"/>
      <c r="ZT894" s="106"/>
      <c r="ZU894" s="40"/>
      <c r="ZV894" s="106"/>
      <c r="ZW894" s="40"/>
      <c r="ZX894" s="106"/>
      <c r="ZY894" s="40"/>
      <c r="ZZ894" s="106"/>
      <c r="AAA894" s="40"/>
      <c r="AAB894" s="106"/>
      <c r="AAC894" s="40"/>
      <c r="AAD894" s="106"/>
      <c r="AAE894" s="40"/>
      <c r="AAF894" s="106"/>
      <c r="AAG894" s="40"/>
      <c r="AAH894" s="106"/>
      <c r="AAI894" s="40"/>
      <c r="AAJ894" s="106"/>
      <c r="AAK894" s="40"/>
      <c r="AAL894" s="106"/>
      <c r="AAM894" s="40"/>
      <c r="AAN894" s="106"/>
      <c r="AAO894" s="40"/>
      <c r="AAP894" s="106"/>
      <c r="AAQ894" s="40"/>
      <c r="AAR894" s="106"/>
      <c r="AAS894" s="40"/>
      <c r="AAT894" s="106"/>
      <c r="AAU894" s="40"/>
      <c r="AAV894" s="106"/>
      <c r="AAW894" s="40"/>
      <c r="AAX894" s="106"/>
      <c r="AAY894" s="40"/>
      <c r="AAZ894" s="106"/>
      <c r="ABA894" s="40"/>
      <c r="ABB894" s="106"/>
      <c r="ABC894" s="40"/>
      <c r="ABD894" s="106"/>
      <c r="ABE894" s="40"/>
      <c r="ABF894" s="106"/>
      <c r="ABG894" s="40"/>
      <c r="ABH894" s="106"/>
      <c r="ABI894" s="40"/>
      <c r="ABJ894" s="106"/>
      <c r="ABK894" s="40"/>
      <c r="ABL894" s="106"/>
      <c r="ABM894" s="40"/>
      <c r="ABN894" s="106"/>
      <c r="ABO894" s="40"/>
      <c r="ABP894" s="106"/>
      <c r="ABQ894" s="40"/>
      <c r="ABR894" s="106"/>
      <c r="ABS894" s="40"/>
      <c r="ABT894" s="106"/>
      <c r="ABU894" s="40"/>
      <c r="ABV894" s="106"/>
      <c r="ABW894" s="40"/>
      <c r="ABX894" s="106"/>
      <c r="ABY894" s="40"/>
      <c r="ABZ894" s="106"/>
      <c r="ACA894" s="40"/>
      <c r="ACB894" s="106"/>
      <c r="ACC894" s="40"/>
      <c r="ACD894" s="106"/>
      <c r="ACE894" s="40"/>
      <c r="ACF894" s="106"/>
      <c r="ACG894" s="40"/>
      <c r="ACH894" s="106"/>
      <c r="ACI894" s="40"/>
      <c r="ACJ894" s="106"/>
      <c r="ACK894" s="40"/>
      <c r="ACL894" s="106"/>
      <c r="ACM894" s="40"/>
      <c r="ACN894" s="106"/>
      <c r="ACO894" s="40"/>
      <c r="ACP894" s="106"/>
      <c r="ACQ894" s="40"/>
      <c r="ACR894" s="106"/>
      <c r="ACS894" s="40"/>
      <c r="ACT894" s="106"/>
      <c r="ACU894" s="40"/>
      <c r="ACV894" s="106"/>
      <c r="ACW894" s="40"/>
      <c r="ACX894" s="106"/>
      <c r="ACY894" s="40"/>
      <c r="ACZ894" s="106"/>
      <c r="ADA894" s="40"/>
      <c r="ADB894" s="106"/>
      <c r="ADC894" s="40"/>
      <c r="ADD894" s="106"/>
      <c r="ADE894" s="40"/>
      <c r="ADF894" s="106"/>
      <c r="ADG894" s="40"/>
      <c r="ADH894" s="106"/>
      <c r="ADI894" s="40"/>
      <c r="ADJ894" s="106"/>
      <c r="ADK894" s="40"/>
      <c r="ADL894" s="106"/>
      <c r="ADM894" s="40"/>
      <c r="ADN894" s="106"/>
      <c r="ADO894" s="40"/>
      <c r="ADP894" s="106"/>
      <c r="ADQ894" s="40"/>
      <c r="ADR894" s="106"/>
      <c r="ADS894" s="40"/>
      <c r="ADT894" s="106"/>
      <c r="ADU894" s="40"/>
      <c r="ADV894" s="106"/>
      <c r="ADW894" s="40"/>
      <c r="ADX894" s="106"/>
      <c r="ADY894" s="40"/>
      <c r="ADZ894" s="106"/>
      <c r="AEA894" s="40"/>
      <c r="AEB894" s="106"/>
      <c r="AEC894" s="40"/>
      <c r="AED894" s="106"/>
      <c r="AEE894" s="40"/>
      <c r="AEF894" s="106"/>
      <c r="AEG894" s="40"/>
      <c r="AEH894" s="106"/>
      <c r="AEI894" s="40"/>
      <c r="AEJ894" s="106"/>
      <c r="AEK894" s="40"/>
      <c r="AEL894" s="106"/>
      <c r="AEM894" s="40"/>
      <c r="AEN894" s="106"/>
      <c r="AEO894" s="40"/>
      <c r="AEP894" s="106"/>
      <c r="AEQ894" s="40"/>
      <c r="AER894" s="106"/>
      <c r="AES894" s="40"/>
      <c r="AET894" s="106"/>
      <c r="AEU894" s="40"/>
      <c r="AEV894" s="106"/>
      <c r="AEW894" s="40"/>
      <c r="AEX894" s="106"/>
      <c r="AEY894" s="40"/>
      <c r="AEZ894" s="106"/>
      <c r="AFA894" s="40"/>
      <c r="AFB894" s="106"/>
      <c r="AFC894" s="40"/>
      <c r="AFD894" s="106"/>
      <c r="AFE894" s="40"/>
      <c r="AFF894" s="106"/>
      <c r="AFG894" s="40"/>
      <c r="AFH894" s="106"/>
      <c r="AFI894" s="40"/>
      <c r="AFJ894" s="106"/>
      <c r="AFK894" s="40"/>
      <c r="AFL894" s="106"/>
      <c r="AFM894" s="40"/>
      <c r="AFN894" s="106"/>
      <c r="AFO894" s="40"/>
      <c r="AFP894" s="106"/>
      <c r="AFQ894" s="40"/>
      <c r="AFR894" s="106"/>
      <c r="AFS894" s="40"/>
      <c r="AFT894" s="106"/>
      <c r="AFU894" s="40"/>
      <c r="AFV894" s="106"/>
      <c r="AFW894" s="40"/>
      <c r="AFX894" s="106"/>
      <c r="AFY894" s="40"/>
      <c r="AFZ894" s="106"/>
      <c r="AGA894" s="40"/>
      <c r="AGB894" s="106"/>
      <c r="AGC894" s="40"/>
      <c r="AGD894" s="106"/>
      <c r="AGE894" s="40"/>
      <c r="AGF894" s="106"/>
      <c r="AGG894" s="40"/>
      <c r="AGH894" s="106"/>
      <c r="AGI894" s="40"/>
      <c r="AGJ894" s="106"/>
      <c r="AGK894" s="40"/>
      <c r="AGL894" s="106"/>
      <c r="AGM894" s="40"/>
      <c r="AGN894" s="106"/>
      <c r="AGO894" s="40"/>
      <c r="AGP894" s="106"/>
      <c r="AGQ894" s="40"/>
      <c r="AGR894" s="106"/>
      <c r="AGS894" s="40"/>
      <c r="AGT894" s="106"/>
      <c r="AGU894" s="40"/>
      <c r="AGV894" s="106"/>
      <c r="AGW894" s="40"/>
      <c r="AGX894" s="106"/>
      <c r="AGY894" s="40"/>
      <c r="AGZ894" s="106"/>
      <c r="AHA894" s="40"/>
      <c r="AHB894" s="106"/>
      <c r="AHC894" s="40"/>
      <c r="AHD894" s="106"/>
      <c r="AHE894" s="40"/>
      <c r="AHF894" s="106"/>
      <c r="AHG894" s="40"/>
      <c r="AHH894" s="106"/>
      <c r="AHI894" s="40"/>
      <c r="AHJ894" s="106"/>
      <c r="AHK894" s="40"/>
      <c r="AHL894" s="106"/>
      <c r="AHM894" s="40"/>
      <c r="AHN894" s="106"/>
      <c r="AHO894" s="40"/>
      <c r="AHP894" s="106"/>
      <c r="AHQ894" s="40"/>
      <c r="AHR894" s="106"/>
      <c r="AHS894" s="40"/>
      <c r="AHT894" s="106"/>
      <c r="AHU894" s="40"/>
      <c r="AHV894" s="106"/>
      <c r="AHW894" s="40"/>
      <c r="AHX894" s="106"/>
      <c r="AHY894" s="40"/>
      <c r="AHZ894" s="106"/>
      <c r="AIA894" s="40"/>
      <c r="AIB894" s="106"/>
      <c r="AIC894" s="40"/>
      <c r="AID894" s="106"/>
      <c r="AIE894" s="40"/>
      <c r="AIF894" s="106"/>
      <c r="AIG894" s="40"/>
      <c r="AIH894" s="106"/>
      <c r="AII894" s="40"/>
      <c r="AIJ894" s="106"/>
      <c r="AIK894" s="40"/>
      <c r="AIL894" s="106"/>
      <c r="AIM894" s="40"/>
      <c r="AIN894" s="106"/>
      <c r="AIO894" s="40"/>
      <c r="AIP894" s="106"/>
      <c r="AIQ894" s="40"/>
      <c r="AIR894" s="106"/>
      <c r="AIS894" s="40"/>
      <c r="AIT894" s="106"/>
      <c r="AIU894" s="40"/>
      <c r="AIV894" s="106"/>
      <c r="AIW894" s="40"/>
      <c r="AIX894" s="106"/>
      <c r="AIY894" s="40"/>
      <c r="AIZ894" s="106"/>
      <c r="AJA894" s="40"/>
      <c r="AJB894" s="106"/>
      <c r="AJC894" s="40"/>
      <c r="AJD894" s="106"/>
      <c r="AJE894" s="40"/>
      <c r="AJF894" s="106"/>
      <c r="AJG894" s="40"/>
      <c r="AJH894" s="106"/>
      <c r="AJI894" s="40"/>
      <c r="AJJ894" s="106"/>
      <c r="AJK894" s="40"/>
      <c r="AJL894" s="106"/>
      <c r="AJM894" s="40"/>
      <c r="AJN894" s="106"/>
      <c r="AJO894" s="40"/>
      <c r="AJP894" s="106"/>
      <c r="AJQ894" s="40"/>
      <c r="AJR894" s="106"/>
      <c r="AJS894" s="40"/>
      <c r="AJT894" s="106"/>
      <c r="AJU894" s="40"/>
      <c r="AJV894" s="106"/>
      <c r="AJW894" s="40"/>
      <c r="AJX894" s="106"/>
      <c r="AJY894" s="40"/>
      <c r="AJZ894" s="106"/>
      <c r="AKA894" s="40"/>
      <c r="AKB894" s="106"/>
      <c r="AKC894" s="40"/>
      <c r="AKD894" s="106"/>
      <c r="AKE894" s="40"/>
      <c r="AKF894" s="106"/>
      <c r="AKG894" s="40"/>
      <c r="AKH894" s="106"/>
      <c r="AKI894" s="40"/>
      <c r="AKJ894" s="106"/>
      <c r="AKK894" s="40"/>
      <c r="AKL894" s="106"/>
      <c r="AKM894" s="40"/>
      <c r="AKN894" s="106"/>
      <c r="AKO894" s="40"/>
      <c r="AKP894" s="106"/>
      <c r="AKQ894" s="40"/>
      <c r="AKR894" s="106"/>
      <c r="AKS894" s="40"/>
      <c r="AKT894" s="106"/>
      <c r="AKU894" s="40"/>
      <c r="AKV894" s="106"/>
      <c r="AKW894" s="40"/>
      <c r="AKX894" s="106"/>
      <c r="AKY894" s="40"/>
      <c r="AKZ894" s="106"/>
      <c r="ALA894" s="40"/>
      <c r="ALB894" s="106"/>
      <c r="ALC894" s="40"/>
      <c r="ALD894" s="106"/>
      <c r="ALE894" s="40"/>
      <c r="ALF894" s="106"/>
      <c r="ALG894" s="40"/>
      <c r="ALH894" s="106"/>
      <c r="ALI894" s="40"/>
      <c r="ALJ894" s="106"/>
      <c r="ALK894" s="40"/>
      <c r="ALL894" s="106"/>
      <c r="ALM894" s="40"/>
      <c r="ALN894" s="106"/>
      <c r="ALO894" s="40"/>
      <c r="ALP894" s="106"/>
      <c r="ALQ894" s="40"/>
      <c r="ALR894" s="106"/>
      <c r="ALS894" s="40"/>
      <c r="ALT894" s="106"/>
      <c r="ALU894" s="40"/>
      <c r="ALV894" s="106"/>
      <c r="ALW894" s="40"/>
      <c r="ALX894" s="106"/>
      <c r="ALY894" s="40"/>
      <c r="ALZ894" s="106"/>
      <c r="AMA894" s="40"/>
      <c r="AMB894" s="106"/>
      <c r="AMC894" s="40"/>
      <c r="AMD894" s="106"/>
      <c r="AME894" s="40"/>
      <c r="AMF894" s="106"/>
      <c r="AMG894" s="40"/>
      <c r="AMH894" s="106"/>
      <c r="AMI894" s="40"/>
      <c r="AMJ894" s="106"/>
      <c r="AMK894" s="40"/>
      <c r="AML894" s="106"/>
      <c r="AMM894" s="40"/>
      <c r="AMN894" s="106"/>
      <c r="AMO894" s="40"/>
      <c r="AMP894" s="106"/>
      <c r="AMQ894" s="40"/>
      <c r="AMR894" s="106"/>
      <c r="AMS894" s="40"/>
      <c r="AMT894" s="106"/>
      <c r="AMU894" s="40"/>
      <c r="AMV894" s="106"/>
      <c r="AMW894" s="40"/>
      <c r="AMX894" s="106"/>
      <c r="AMY894" s="40"/>
      <c r="AMZ894" s="106"/>
      <c r="ANA894" s="40"/>
      <c r="ANB894" s="106"/>
      <c r="ANC894" s="40"/>
      <c r="AND894" s="106"/>
      <c r="ANE894" s="40"/>
      <c r="ANF894" s="106"/>
      <c r="ANG894" s="40"/>
      <c r="ANH894" s="106"/>
      <c r="ANI894" s="40"/>
      <c r="ANJ894" s="106"/>
      <c r="ANK894" s="40"/>
      <c r="ANL894" s="106"/>
      <c r="ANM894" s="40"/>
      <c r="ANN894" s="106"/>
      <c r="ANO894" s="40"/>
      <c r="ANP894" s="106"/>
      <c r="ANQ894" s="40"/>
      <c r="ANR894" s="106"/>
      <c r="ANS894" s="40"/>
      <c r="ANT894" s="106"/>
      <c r="ANU894" s="40"/>
      <c r="ANV894" s="106"/>
      <c r="ANW894" s="40"/>
      <c r="ANX894" s="106"/>
      <c r="ANY894" s="40"/>
      <c r="ANZ894" s="106"/>
      <c r="AOA894" s="40"/>
      <c r="AOB894" s="106"/>
      <c r="AOC894" s="40"/>
      <c r="AOD894" s="106"/>
      <c r="AOE894" s="40"/>
      <c r="AOF894" s="106"/>
      <c r="AOG894" s="40"/>
      <c r="AOH894" s="106"/>
      <c r="AOI894" s="40"/>
      <c r="AOJ894" s="106"/>
      <c r="AOK894" s="40"/>
      <c r="AOL894" s="106"/>
      <c r="AOM894" s="40"/>
      <c r="AON894" s="106"/>
      <c r="AOO894" s="40"/>
      <c r="AOP894" s="106"/>
      <c r="AOQ894" s="40"/>
      <c r="AOR894" s="106"/>
      <c r="AOS894" s="40"/>
      <c r="AOT894" s="106"/>
      <c r="AOU894" s="40"/>
      <c r="AOV894" s="106"/>
      <c r="AOW894" s="40"/>
      <c r="AOX894" s="106"/>
      <c r="AOY894" s="40"/>
      <c r="AOZ894" s="106"/>
      <c r="APA894" s="40"/>
      <c r="APB894" s="106"/>
      <c r="APC894" s="40"/>
      <c r="APD894" s="106"/>
      <c r="APE894" s="40"/>
      <c r="APF894" s="106"/>
      <c r="APG894" s="40"/>
      <c r="APH894" s="106"/>
      <c r="API894" s="40"/>
      <c r="APJ894" s="106"/>
      <c r="APK894" s="40"/>
      <c r="APL894" s="106"/>
      <c r="APM894" s="40"/>
      <c r="APN894" s="106"/>
      <c r="APO894" s="40"/>
      <c r="APP894" s="106"/>
      <c r="APQ894" s="40"/>
      <c r="APR894" s="106"/>
      <c r="APS894" s="40"/>
      <c r="APT894" s="106"/>
      <c r="APU894" s="40"/>
      <c r="APV894" s="106"/>
      <c r="APW894" s="40"/>
      <c r="APX894" s="106"/>
      <c r="APY894" s="40"/>
      <c r="APZ894" s="106"/>
      <c r="AQA894" s="40"/>
      <c r="AQB894" s="106"/>
      <c r="AQC894" s="40"/>
      <c r="AQD894" s="106"/>
      <c r="AQE894" s="40"/>
      <c r="AQF894" s="106"/>
      <c r="AQG894" s="40"/>
      <c r="AQH894" s="106"/>
      <c r="AQI894" s="40"/>
      <c r="AQJ894" s="106"/>
      <c r="AQK894" s="40"/>
      <c r="AQL894" s="106"/>
      <c r="AQM894" s="40"/>
      <c r="AQN894" s="106"/>
      <c r="AQO894" s="40"/>
      <c r="AQP894" s="106"/>
      <c r="AQQ894" s="40"/>
      <c r="AQR894" s="106"/>
      <c r="AQS894" s="40"/>
      <c r="AQT894" s="106"/>
      <c r="AQU894" s="40"/>
      <c r="AQV894" s="106"/>
      <c r="AQW894" s="40"/>
      <c r="AQX894" s="106"/>
      <c r="AQY894" s="40"/>
      <c r="AQZ894" s="106"/>
      <c r="ARA894" s="40"/>
      <c r="ARB894" s="106"/>
      <c r="ARC894" s="40"/>
      <c r="ARD894" s="106"/>
      <c r="ARE894" s="40"/>
      <c r="ARF894" s="106"/>
      <c r="ARG894" s="40"/>
      <c r="ARH894" s="106"/>
      <c r="ARI894" s="40"/>
      <c r="ARJ894" s="106"/>
      <c r="ARK894" s="40"/>
      <c r="ARL894" s="106"/>
      <c r="ARM894" s="40"/>
      <c r="ARN894" s="106"/>
      <c r="ARO894" s="40"/>
      <c r="ARP894" s="106"/>
      <c r="ARQ894" s="40"/>
      <c r="ARR894" s="106"/>
      <c r="ARS894" s="40"/>
      <c r="ART894" s="106"/>
      <c r="ARU894" s="40"/>
      <c r="ARV894" s="106"/>
      <c r="ARW894" s="40"/>
      <c r="ARX894" s="106"/>
      <c r="ARY894" s="40"/>
      <c r="ARZ894" s="106"/>
      <c r="ASA894" s="40"/>
      <c r="ASB894" s="106"/>
      <c r="ASC894" s="40"/>
      <c r="ASD894" s="106"/>
      <c r="ASE894" s="40"/>
      <c r="ASF894" s="106"/>
      <c r="ASG894" s="40"/>
      <c r="ASH894" s="106"/>
      <c r="ASI894" s="40"/>
      <c r="ASJ894" s="106"/>
      <c r="ASK894" s="40"/>
      <c r="ASL894" s="106"/>
      <c r="ASM894" s="40"/>
      <c r="ASN894" s="106"/>
      <c r="ASO894" s="40"/>
      <c r="ASP894" s="106"/>
      <c r="ASQ894" s="40"/>
      <c r="ASR894" s="106"/>
      <c r="ASS894" s="40"/>
      <c r="AST894" s="106"/>
      <c r="ASU894" s="40"/>
      <c r="ASV894" s="106"/>
      <c r="ASW894" s="40"/>
      <c r="ASX894" s="106"/>
      <c r="ASY894" s="40"/>
      <c r="ASZ894" s="106"/>
      <c r="ATA894" s="40"/>
      <c r="ATB894" s="106"/>
      <c r="ATC894" s="40"/>
      <c r="ATD894" s="106"/>
      <c r="ATE894" s="40"/>
      <c r="ATF894" s="106"/>
      <c r="ATG894" s="40"/>
      <c r="ATH894" s="106"/>
      <c r="ATI894" s="40"/>
      <c r="ATJ894" s="106"/>
      <c r="ATK894" s="40"/>
      <c r="ATL894" s="106"/>
      <c r="ATM894" s="40"/>
      <c r="ATN894" s="106"/>
      <c r="ATO894" s="40"/>
      <c r="ATP894" s="106"/>
      <c r="ATQ894" s="40"/>
      <c r="ATR894" s="106"/>
      <c r="ATS894" s="40"/>
      <c r="ATT894" s="106"/>
      <c r="ATU894" s="40"/>
      <c r="ATV894" s="106"/>
      <c r="ATW894" s="40"/>
      <c r="ATX894" s="106"/>
      <c r="ATY894" s="40"/>
      <c r="ATZ894" s="106"/>
      <c r="AUA894" s="40"/>
      <c r="AUB894" s="106"/>
      <c r="AUC894" s="40"/>
      <c r="AUD894" s="106"/>
      <c r="AUE894" s="40"/>
      <c r="AUF894" s="106"/>
      <c r="AUG894" s="40"/>
      <c r="AUH894" s="106"/>
      <c r="AUI894" s="40"/>
      <c r="AUJ894" s="106"/>
      <c r="AUK894" s="40"/>
      <c r="AUL894" s="106"/>
      <c r="AUM894" s="40"/>
      <c r="AUN894" s="106"/>
      <c r="AUO894" s="40"/>
      <c r="AUP894" s="106"/>
      <c r="AUQ894" s="40"/>
      <c r="AUR894" s="106"/>
      <c r="AUS894" s="40"/>
      <c r="AUT894" s="106"/>
      <c r="AUU894" s="40"/>
      <c r="AUV894" s="106"/>
      <c r="AUW894" s="40"/>
      <c r="AUX894" s="106"/>
      <c r="AUY894" s="40"/>
      <c r="AUZ894" s="106"/>
      <c r="AVA894" s="40"/>
      <c r="AVB894" s="106"/>
      <c r="AVC894" s="40"/>
      <c r="AVD894" s="106"/>
      <c r="AVE894" s="40"/>
      <c r="AVF894" s="106"/>
      <c r="AVG894" s="40"/>
      <c r="AVH894" s="106"/>
      <c r="AVI894" s="40"/>
      <c r="AVJ894" s="106"/>
      <c r="AVK894" s="40"/>
      <c r="AVL894" s="106"/>
      <c r="AVM894" s="40"/>
      <c r="AVN894" s="106"/>
      <c r="AVO894" s="40"/>
      <c r="AVP894" s="106"/>
      <c r="AVQ894" s="40"/>
      <c r="AVR894" s="106"/>
      <c r="AVS894" s="40"/>
      <c r="AVT894" s="106"/>
      <c r="AVU894" s="40"/>
      <c r="AVV894" s="106"/>
      <c r="AVW894" s="40"/>
      <c r="AVX894" s="106"/>
      <c r="AVY894" s="40"/>
      <c r="AVZ894" s="106"/>
      <c r="AWA894" s="40"/>
      <c r="AWB894" s="106"/>
      <c r="AWC894" s="40"/>
      <c r="AWD894" s="106"/>
      <c r="AWE894" s="40"/>
      <c r="AWF894" s="106"/>
      <c r="AWG894" s="40"/>
      <c r="AWH894" s="106"/>
      <c r="AWI894" s="40"/>
      <c r="AWJ894" s="106"/>
      <c r="AWK894" s="40"/>
      <c r="AWL894" s="106"/>
      <c r="AWM894" s="40"/>
      <c r="AWN894" s="106"/>
      <c r="AWO894" s="40"/>
      <c r="AWP894" s="106"/>
      <c r="AWQ894" s="40"/>
      <c r="AWR894" s="106"/>
      <c r="AWS894" s="40"/>
      <c r="AWT894" s="106"/>
      <c r="AWU894" s="40"/>
      <c r="AWV894" s="106"/>
      <c r="AWW894" s="40"/>
      <c r="AWX894" s="106"/>
      <c r="AWY894" s="40"/>
      <c r="AWZ894" s="106"/>
      <c r="AXA894" s="40"/>
      <c r="AXB894" s="106"/>
      <c r="AXC894" s="40"/>
      <c r="AXD894" s="106"/>
      <c r="AXE894" s="40"/>
      <c r="AXF894" s="106"/>
      <c r="AXG894" s="40"/>
      <c r="AXH894" s="106"/>
      <c r="AXI894" s="40"/>
      <c r="AXJ894" s="106"/>
      <c r="AXK894" s="40"/>
      <c r="AXL894" s="106"/>
      <c r="AXM894" s="40"/>
      <c r="AXN894" s="106"/>
      <c r="AXO894" s="40"/>
      <c r="AXP894" s="106"/>
      <c r="AXQ894" s="40"/>
      <c r="AXR894" s="106"/>
      <c r="AXS894" s="40"/>
      <c r="AXT894" s="106"/>
      <c r="AXU894" s="40"/>
      <c r="AXV894" s="106"/>
      <c r="AXW894" s="40"/>
      <c r="AXX894" s="106"/>
      <c r="AXY894" s="40"/>
      <c r="AXZ894" s="106"/>
      <c r="AYA894" s="40"/>
      <c r="AYB894" s="106"/>
      <c r="AYC894" s="40"/>
      <c r="AYD894" s="106"/>
      <c r="AYE894" s="40"/>
      <c r="AYF894" s="106"/>
      <c r="AYG894" s="40"/>
      <c r="AYH894" s="106"/>
      <c r="AYI894" s="40"/>
      <c r="AYJ894" s="106"/>
      <c r="AYK894" s="40"/>
      <c r="AYL894" s="106"/>
      <c r="AYM894" s="40"/>
      <c r="AYN894" s="106"/>
      <c r="AYO894" s="40"/>
      <c r="AYP894" s="106"/>
      <c r="AYQ894" s="40"/>
      <c r="AYR894" s="106"/>
      <c r="AYS894" s="40"/>
      <c r="AYT894" s="106"/>
      <c r="AYU894" s="40"/>
      <c r="AYV894" s="106"/>
      <c r="AYW894" s="40"/>
      <c r="AYX894" s="106"/>
      <c r="AYY894" s="40"/>
      <c r="AYZ894" s="106"/>
      <c r="AZA894" s="40"/>
      <c r="AZB894" s="106"/>
      <c r="AZC894" s="40"/>
      <c r="AZD894" s="106"/>
      <c r="AZE894" s="40"/>
      <c r="AZF894" s="106"/>
      <c r="AZG894" s="40"/>
      <c r="AZH894" s="106"/>
      <c r="AZI894" s="40"/>
      <c r="AZJ894" s="106"/>
      <c r="AZK894" s="40"/>
      <c r="AZL894" s="106"/>
      <c r="AZM894" s="40"/>
      <c r="AZN894" s="106"/>
      <c r="AZO894" s="40"/>
      <c r="AZP894" s="106"/>
      <c r="AZQ894" s="40"/>
      <c r="AZR894" s="106"/>
      <c r="AZS894" s="40"/>
      <c r="AZT894" s="106"/>
      <c r="AZU894" s="40"/>
      <c r="AZV894" s="106"/>
      <c r="AZW894" s="40"/>
      <c r="AZX894" s="106"/>
      <c r="AZY894" s="40"/>
      <c r="AZZ894" s="106"/>
      <c r="BAA894" s="40"/>
      <c r="BAB894" s="106"/>
      <c r="BAC894" s="40"/>
      <c r="BAD894" s="106"/>
      <c r="BAE894" s="40"/>
      <c r="BAF894" s="106"/>
      <c r="BAG894" s="40"/>
      <c r="BAH894" s="106"/>
      <c r="BAI894" s="40"/>
      <c r="BAJ894" s="106"/>
      <c r="BAK894" s="40"/>
      <c r="BAL894" s="106"/>
      <c r="BAM894" s="40"/>
      <c r="BAN894" s="106"/>
      <c r="BAO894" s="40"/>
      <c r="BAP894" s="106"/>
      <c r="BAQ894" s="40"/>
      <c r="BAR894" s="106"/>
      <c r="BAS894" s="40"/>
      <c r="BAT894" s="106"/>
      <c r="BAU894" s="40"/>
      <c r="BAV894" s="106"/>
      <c r="BAW894" s="40"/>
      <c r="BAX894" s="106"/>
      <c r="BAY894" s="40"/>
      <c r="BAZ894" s="106"/>
      <c r="BBA894" s="40"/>
      <c r="BBB894" s="106"/>
      <c r="BBC894" s="40"/>
      <c r="BBD894" s="106"/>
      <c r="BBE894" s="40"/>
      <c r="BBF894" s="106"/>
      <c r="BBG894" s="40"/>
      <c r="BBH894" s="106"/>
      <c r="BBI894" s="40"/>
      <c r="BBJ894" s="106"/>
      <c r="BBK894" s="40"/>
      <c r="BBL894" s="106"/>
      <c r="BBM894" s="40"/>
      <c r="BBN894" s="106"/>
      <c r="BBO894" s="40"/>
      <c r="BBP894" s="106"/>
      <c r="BBQ894" s="40"/>
      <c r="BBR894" s="106"/>
      <c r="BBS894" s="40"/>
      <c r="BBT894" s="106"/>
      <c r="BBU894" s="40"/>
      <c r="BBV894" s="106"/>
      <c r="BBW894" s="40"/>
      <c r="BBX894" s="106"/>
      <c r="BBY894" s="40"/>
      <c r="BBZ894" s="106"/>
      <c r="BCA894" s="40"/>
      <c r="BCB894" s="106"/>
      <c r="BCC894" s="40"/>
      <c r="BCD894" s="106"/>
      <c r="BCE894" s="40"/>
      <c r="BCF894" s="106"/>
      <c r="BCG894" s="40"/>
      <c r="BCH894" s="106"/>
      <c r="BCI894" s="40"/>
      <c r="BCJ894" s="106"/>
      <c r="BCK894" s="40"/>
      <c r="BCL894" s="106"/>
      <c r="BCM894" s="40"/>
      <c r="BCN894" s="106"/>
      <c r="BCO894" s="40"/>
      <c r="BCP894" s="106"/>
      <c r="BCQ894" s="40"/>
      <c r="BCR894" s="106"/>
      <c r="BCS894" s="40"/>
      <c r="BCT894" s="106"/>
      <c r="BCU894" s="40"/>
      <c r="BCV894" s="106"/>
      <c r="BCW894" s="40"/>
      <c r="BCX894" s="106"/>
      <c r="BCY894" s="40"/>
      <c r="BCZ894" s="106"/>
      <c r="BDA894" s="40"/>
      <c r="BDB894" s="106"/>
      <c r="BDC894" s="40"/>
      <c r="BDD894" s="106"/>
      <c r="BDE894" s="40"/>
      <c r="BDF894" s="106"/>
      <c r="BDG894" s="40"/>
      <c r="BDH894" s="106"/>
      <c r="BDI894" s="40"/>
      <c r="BDJ894" s="106"/>
      <c r="BDK894" s="40"/>
      <c r="BDL894" s="106"/>
      <c r="BDM894" s="40"/>
      <c r="BDN894" s="106"/>
      <c r="BDO894" s="40"/>
      <c r="BDP894" s="106"/>
      <c r="BDQ894" s="40"/>
      <c r="BDR894" s="106"/>
      <c r="BDS894" s="40"/>
      <c r="BDT894" s="106"/>
      <c r="BDU894" s="40"/>
      <c r="BDV894" s="106"/>
      <c r="BDW894" s="40"/>
      <c r="BDX894" s="106"/>
      <c r="BDY894" s="40"/>
      <c r="BDZ894" s="106"/>
      <c r="BEA894" s="40"/>
      <c r="BEB894" s="106"/>
      <c r="BEC894" s="40"/>
      <c r="BED894" s="106"/>
      <c r="BEE894" s="40"/>
      <c r="BEF894" s="106"/>
      <c r="BEG894" s="40"/>
      <c r="BEH894" s="106"/>
      <c r="BEI894" s="40"/>
      <c r="BEJ894" s="106"/>
      <c r="BEK894" s="40"/>
      <c r="BEL894" s="106"/>
      <c r="BEM894" s="40"/>
      <c r="BEN894" s="106"/>
      <c r="BEO894" s="40"/>
      <c r="BEP894" s="106"/>
      <c r="BEQ894" s="40"/>
      <c r="BER894" s="106"/>
      <c r="BES894" s="40"/>
      <c r="BET894" s="106"/>
      <c r="BEU894" s="40"/>
      <c r="BEV894" s="106"/>
      <c r="BEW894" s="40"/>
      <c r="BEX894" s="106"/>
      <c r="BEY894" s="40"/>
      <c r="BEZ894" s="106"/>
      <c r="BFA894" s="40"/>
      <c r="BFB894" s="106"/>
      <c r="BFC894" s="40"/>
      <c r="BFD894" s="106"/>
      <c r="BFE894" s="40"/>
      <c r="BFF894" s="106"/>
      <c r="BFG894" s="40"/>
      <c r="BFH894" s="106"/>
      <c r="BFI894" s="40"/>
      <c r="BFJ894" s="106"/>
      <c r="BFK894" s="40"/>
      <c r="BFL894" s="106"/>
      <c r="BFM894" s="40"/>
      <c r="BFN894" s="106"/>
      <c r="BFO894" s="40"/>
      <c r="BFP894" s="106"/>
      <c r="BFQ894" s="40"/>
      <c r="BFR894" s="106"/>
      <c r="BFS894" s="40"/>
      <c r="BFT894" s="106"/>
      <c r="BFU894" s="40"/>
      <c r="BFV894" s="106"/>
      <c r="BFW894" s="40"/>
      <c r="BFX894" s="106"/>
      <c r="BFY894" s="40"/>
      <c r="BFZ894" s="106"/>
      <c r="BGA894" s="40"/>
      <c r="BGB894" s="106"/>
      <c r="BGC894" s="40"/>
      <c r="BGD894" s="106"/>
      <c r="BGE894" s="40"/>
      <c r="BGF894" s="106"/>
      <c r="BGG894" s="40"/>
      <c r="BGH894" s="106"/>
      <c r="BGI894" s="40"/>
      <c r="BGJ894" s="106"/>
      <c r="BGK894" s="40"/>
      <c r="BGL894" s="106"/>
      <c r="BGM894" s="40"/>
      <c r="BGN894" s="106"/>
      <c r="BGO894" s="40"/>
      <c r="BGP894" s="106"/>
      <c r="BGQ894" s="40"/>
      <c r="BGR894" s="106"/>
      <c r="BGS894" s="40"/>
      <c r="BGT894" s="106"/>
      <c r="BGU894" s="40"/>
      <c r="BGV894" s="106"/>
      <c r="BGW894" s="40"/>
      <c r="BGX894" s="106"/>
      <c r="BGY894" s="40"/>
      <c r="BGZ894" s="106"/>
      <c r="BHA894" s="40"/>
      <c r="BHB894" s="106"/>
      <c r="BHC894" s="40"/>
      <c r="BHD894" s="106"/>
      <c r="BHE894" s="40"/>
      <c r="BHF894" s="106"/>
      <c r="BHG894" s="40"/>
      <c r="BHH894" s="106"/>
      <c r="BHI894" s="40"/>
      <c r="BHJ894" s="106"/>
      <c r="BHK894" s="40"/>
      <c r="BHL894" s="106"/>
      <c r="BHM894" s="40"/>
      <c r="BHN894" s="106"/>
      <c r="BHO894" s="40"/>
      <c r="BHP894" s="106"/>
      <c r="BHQ894" s="40"/>
      <c r="BHR894" s="106"/>
      <c r="BHS894" s="40"/>
      <c r="BHT894" s="106"/>
      <c r="BHU894" s="40"/>
      <c r="BHV894" s="106"/>
      <c r="BHW894" s="40"/>
      <c r="BHX894" s="106"/>
      <c r="BHY894" s="40"/>
      <c r="BHZ894" s="106"/>
      <c r="BIA894" s="40"/>
      <c r="BIB894" s="106"/>
      <c r="BIC894" s="40"/>
      <c r="BID894" s="106"/>
      <c r="BIE894" s="40"/>
      <c r="BIF894" s="106"/>
      <c r="BIG894" s="40"/>
      <c r="BIH894" s="106"/>
      <c r="BII894" s="40"/>
      <c r="BIJ894" s="106"/>
      <c r="BIK894" s="40"/>
      <c r="BIL894" s="106"/>
      <c r="BIM894" s="40"/>
      <c r="BIN894" s="106"/>
      <c r="BIO894" s="40"/>
      <c r="BIP894" s="106"/>
      <c r="BIQ894" s="40"/>
      <c r="BIR894" s="106"/>
      <c r="BIS894" s="40"/>
      <c r="BIT894" s="106"/>
      <c r="BIU894" s="40"/>
      <c r="BIV894" s="106"/>
      <c r="BIW894" s="40"/>
      <c r="BIX894" s="106"/>
      <c r="BIY894" s="40"/>
      <c r="BIZ894" s="106"/>
      <c r="BJA894" s="40"/>
      <c r="BJB894" s="106"/>
      <c r="BJC894" s="40"/>
      <c r="BJD894" s="106"/>
      <c r="BJE894" s="40"/>
      <c r="BJF894" s="106"/>
      <c r="BJG894" s="40"/>
      <c r="BJH894" s="106"/>
      <c r="BJI894" s="40"/>
      <c r="BJJ894" s="106"/>
      <c r="BJK894" s="40"/>
      <c r="BJL894" s="106"/>
      <c r="BJM894" s="40"/>
      <c r="BJN894" s="106"/>
      <c r="BJO894" s="40"/>
      <c r="BJP894" s="106"/>
      <c r="BJQ894" s="40"/>
      <c r="BJR894" s="106"/>
      <c r="BJS894" s="40"/>
      <c r="BJT894" s="106"/>
      <c r="BJU894" s="40"/>
      <c r="BJV894" s="106"/>
      <c r="BJW894" s="40"/>
      <c r="BJX894" s="106"/>
      <c r="BJY894" s="40"/>
      <c r="BJZ894" s="106"/>
      <c r="BKA894" s="40"/>
      <c r="BKB894" s="106"/>
      <c r="BKC894" s="40"/>
      <c r="BKD894" s="106"/>
      <c r="BKE894" s="40"/>
      <c r="BKF894" s="106"/>
      <c r="BKG894" s="40"/>
      <c r="BKH894" s="106"/>
      <c r="BKI894" s="40"/>
      <c r="BKJ894" s="106"/>
      <c r="BKK894" s="40"/>
      <c r="BKL894" s="106"/>
      <c r="BKM894" s="40"/>
      <c r="BKN894" s="106"/>
      <c r="BKO894" s="40"/>
      <c r="BKP894" s="106"/>
      <c r="BKQ894" s="40"/>
      <c r="BKR894" s="106"/>
      <c r="BKS894" s="40"/>
      <c r="BKT894" s="106"/>
      <c r="BKU894" s="40"/>
      <c r="BKV894" s="106"/>
      <c r="BKW894" s="40"/>
      <c r="BKX894" s="106"/>
      <c r="BKY894" s="40"/>
      <c r="BKZ894" s="106"/>
      <c r="BLA894" s="40"/>
      <c r="BLB894" s="106"/>
      <c r="BLC894" s="40"/>
      <c r="BLD894" s="106"/>
      <c r="BLE894" s="40"/>
      <c r="BLF894" s="106"/>
      <c r="BLG894" s="40"/>
      <c r="BLH894" s="106"/>
      <c r="BLI894" s="40"/>
      <c r="BLJ894" s="106"/>
      <c r="BLK894" s="40"/>
      <c r="BLL894" s="106"/>
      <c r="BLM894" s="40"/>
      <c r="BLN894" s="106"/>
      <c r="BLO894" s="40"/>
      <c r="BLP894" s="106"/>
      <c r="BLQ894" s="40"/>
      <c r="BLR894" s="106"/>
      <c r="BLS894" s="40"/>
      <c r="BLT894" s="106"/>
      <c r="BLU894" s="40"/>
      <c r="BLV894" s="106"/>
      <c r="BLW894" s="40"/>
      <c r="BLX894" s="106"/>
      <c r="BLY894" s="40"/>
      <c r="BLZ894" s="106"/>
      <c r="BMA894" s="40"/>
      <c r="BMB894" s="106"/>
      <c r="BMC894" s="40"/>
      <c r="BMD894" s="106"/>
      <c r="BME894" s="40"/>
      <c r="BMF894" s="106"/>
      <c r="BMG894" s="40"/>
      <c r="BMH894" s="106"/>
      <c r="BMI894" s="40"/>
      <c r="BMJ894" s="106"/>
      <c r="BMK894" s="40"/>
      <c r="BML894" s="106"/>
      <c r="BMM894" s="40"/>
      <c r="BMN894" s="106"/>
      <c r="BMO894" s="40"/>
      <c r="BMP894" s="106"/>
      <c r="BMQ894" s="40"/>
      <c r="BMR894" s="106"/>
      <c r="BMS894" s="40"/>
      <c r="BMT894" s="106"/>
      <c r="BMU894" s="40"/>
      <c r="BMV894" s="106"/>
      <c r="BMW894" s="40"/>
      <c r="BMX894" s="106"/>
      <c r="BMY894" s="40"/>
      <c r="BMZ894" s="106"/>
      <c r="BNA894" s="40"/>
      <c r="BNB894" s="106"/>
      <c r="BNC894" s="40"/>
      <c r="BND894" s="106"/>
      <c r="BNE894" s="40"/>
      <c r="BNF894" s="106"/>
      <c r="BNG894" s="40"/>
      <c r="BNH894" s="106"/>
      <c r="BNI894" s="40"/>
      <c r="BNJ894" s="106"/>
      <c r="BNK894" s="40"/>
      <c r="BNL894" s="106"/>
      <c r="BNM894" s="40"/>
      <c r="BNN894" s="106"/>
      <c r="BNO894" s="40"/>
      <c r="BNP894" s="106"/>
      <c r="BNQ894" s="40"/>
      <c r="BNR894" s="106"/>
      <c r="BNS894" s="40"/>
      <c r="BNT894" s="106"/>
      <c r="BNU894" s="40"/>
      <c r="BNV894" s="106"/>
      <c r="BNW894" s="40"/>
      <c r="BNX894" s="106"/>
      <c r="BNY894" s="40"/>
      <c r="BNZ894" s="106"/>
      <c r="BOA894" s="40"/>
      <c r="BOB894" s="106"/>
      <c r="BOC894" s="40"/>
      <c r="BOD894" s="106"/>
      <c r="BOE894" s="40"/>
      <c r="BOF894" s="106"/>
      <c r="BOG894" s="40"/>
      <c r="BOH894" s="106"/>
      <c r="BOI894" s="40"/>
      <c r="BOJ894" s="106"/>
      <c r="BOK894" s="40"/>
      <c r="BOL894" s="106"/>
      <c r="BOM894" s="40"/>
      <c r="BON894" s="106"/>
      <c r="BOO894" s="40"/>
      <c r="BOP894" s="106"/>
      <c r="BOQ894" s="40"/>
      <c r="BOR894" s="106"/>
      <c r="BOS894" s="40"/>
      <c r="BOT894" s="106"/>
      <c r="BOU894" s="40"/>
      <c r="BOV894" s="106"/>
      <c r="BOW894" s="40"/>
      <c r="BOX894" s="106"/>
      <c r="BOY894" s="40"/>
      <c r="BOZ894" s="106"/>
      <c r="BPA894" s="40"/>
      <c r="BPB894" s="106"/>
      <c r="BPC894" s="40"/>
      <c r="BPD894" s="106"/>
      <c r="BPE894" s="40"/>
      <c r="BPF894" s="106"/>
      <c r="BPG894" s="40"/>
      <c r="BPH894" s="106"/>
      <c r="BPI894" s="40"/>
      <c r="BPJ894" s="106"/>
      <c r="BPK894" s="40"/>
      <c r="BPL894" s="106"/>
      <c r="BPM894" s="40"/>
      <c r="BPN894" s="106"/>
      <c r="BPO894" s="40"/>
      <c r="BPP894" s="106"/>
      <c r="BPQ894" s="40"/>
      <c r="BPR894" s="106"/>
      <c r="BPS894" s="40"/>
      <c r="BPT894" s="106"/>
      <c r="BPU894" s="40"/>
      <c r="BPV894" s="106"/>
      <c r="BPW894" s="40"/>
      <c r="BPX894" s="106"/>
      <c r="BPY894" s="40"/>
      <c r="BPZ894" s="106"/>
      <c r="BQA894" s="40"/>
      <c r="BQB894" s="106"/>
      <c r="BQC894" s="40"/>
      <c r="BQD894" s="106"/>
      <c r="BQE894" s="40"/>
      <c r="BQF894" s="106"/>
      <c r="BQG894" s="40"/>
      <c r="BQH894" s="106"/>
      <c r="BQI894" s="40"/>
      <c r="BQJ894" s="106"/>
      <c r="BQK894" s="40"/>
      <c r="BQL894" s="106"/>
      <c r="BQM894" s="40"/>
      <c r="BQN894" s="106"/>
      <c r="BQO894" s="40"/>
      <c r="BQP894" s="106"/>
      <c r="BQQ894" s="40"/>
      <c r="BQR894" s="106"/>
      <c r="BQS894" s="40"/>
      <c r="BQT894" s="106"/>
      <c r="BQU894" s="40"/>
      <c r="BQV894" s="106"/>
      <c r="BQW894" s="40"/>
      <c r="BQX894" s="106"/>
      <c r="BQY894" s="40"/>
      <c r="BQZ894" s="106"/>
      <c r="BRA894" s="40"/>
      <c r="BRB894" s="106"/>
      <c r="BRC894" s="40"/>
      <c r="BRD894" s="106"/>
      <c r="BRE894" s="40"/>
      <c r="BRF894" s="106"/>
      <c r="BRG894" s="40"/>
      <c r="BRH894" s="106"/>
      <c r="BRI894" s="40"/>
      <c r="BRJ894" s="106"/>
      <c r="BRK894" s="40"/>
      <c r="BRL894" s="106"/>
      <c r="BRM894" s="40"/>
      <c r="BRN894" s="106"/>
      <c r="BRO894" s="40"/>
      <c r="BRP894" s="106"/>
      <c r="BRQ894" s="40"/>
      <c r="BRR894" s="106"/>
      <c r="BRS894" s="40"/>
      <c r="BRT894" s="106"/>
      <c r="BRU894" s="40"/>
      <c r="BRV894" s="106"/>
      <c r="BRW894" s="40"/>
      <c r="BRX894" s="106"/>
      <c r="BRY894" s="40"/>
      <c r="BRZ894" s="106"/>
      <c r="BSA894" s="40"/>
      <c r="BSB894" s="106"/>
      <c r="BSC894" s="40"/>
      <c r="BSD894" s="106"/>
      <c r="BSE894" s="40"/>
      <c r="BSF894" s="106"/>
      <c r="BSG894" s="40"/>
      <c r="BSH894" s="106"/>
      <c r="BSI894" s="40"/>
      <c r="BSJ894" s="106"/>
      <c r="BSK894" s="40"/>
      <c r="BSL894" s="106"/>
      <c r="BSM894" s="40"/>
      <c r="BSN894" s="106"/>
      <c r="BSO894" s="40"/>
      <c r="BSP894" s="106"/>
      <c r="BSQ894" s="40"/>
      <c r="BSR894" s="106"/>
      <c r="BSS894" s="40"/>
      <c r="BST894" s="106"/>
      <c r="BSU894" s="40"/>
      <c r="BSV894" s="106"/>
      <c r="BSW894" s="40"/>
      <c r="BSX894" s="106"/>
      <c r="BSY894" s="40"/>
      <c r="BSZ894" s="106"/>
      <c r="BTA894" s="40"/>
      <c r="BTB894" s="106"/>
      <c r="BTC894" s="40"/>
      <c r="BTD894" s="106"/>
      <c r="BTE894" s="40"/>
      <c r="BTF894" s="106"/>
      <c r="BTG894" s="40"/>
      <c r="BTH894" s="106"/>
      <c r="BTI894" s="40"/>
      <c r="BTJ894" s="106"/>
      <c r="BTK894" s="40"/>
      <c r="BTL894" s="106"/>
      <c r="BTM894" s="40"/>
      <c r="BTN894" s="106"/>
      <c r="BTO894" s="40"/>
      <c r="BTP894" s="106"/>
      <c r="BTQ894" s="40"/>
      <c r="BTR894" s="106"/>
      <c r="BTS894" s="40"/>
      <c r="BTT894" s="106"/>
      <c r="BTU894" s="40"/>
      <c r="BTV894" s="106"/>
      <c r="BTW894" s="40"/>
      <c r="BTX894" s="106"/>
      <c r="BTY894" s="40"/>
      <c r="BTZ894" s="106"/>
      <c r="BUA894" s="40"/>
      <c r="BUB894" s="106"/>
      <c r="BUC894" s="40"/>
      <c r="BUD894" s="106"/>
      <c r="BUE894" s="40"/>
      <c r="BUF894" s="106"/>
      <c r="BUG894" s="40"/>
      <c r="BUH894" s="106"/>
      <c r="BUI894" s="40"/>
      <c r="BUJ894" s="106"/>
      <c r="BUK894" s="40"/>
      <c r="BUL894" s="106"/>
      <c r="BUM894" s="40"/>
      <c r="BUN894" s="106"/>
      <c r="BUO894" s="40"/>
      <c r="BUP894" s="106"/>
      <c r="BUQ894" s="40"/>
      <c r="BUR894" s="106"/>
      <c r="BUS894" s="40"/>
      <c r="BUT894" s="106"/>
      <c r="BUU894" s="40"/>
      <c r="BUV894" s="106"/>
      <c r="BUW894" s="40"/>
      <c r="BUX894" s="106"/>
      <c r="BUY894" s="40"/>
      <c r="BUZ894" s="106"/>
      <c r="BVA894" s="40"/>
      <c r="BVB894" s="106"/>
      <c r="BVC894" s="40"/>
      <c r="BVD894" s="106"/>
      <c r="BVE894" s="40"/>
      <c r="BVF894" s="106"/>
      <c r="BVG894" s="40"/>
      <c r="BVH894" s="106"/>
      <c r="BVI894" s="40"/>
      <c r="BVJ894" s="106"/>
      <c r="BVK894" s="40"/>
      <c r="BVL894" s="106"/>
      <c r="BVM894" s="40"/>
      <c r="BVN894" s="106"/>
      <c r="BVO894" s="40"/>
      <c r="BVP894" s="106"/>
      <c r="BVQ894" s="40"/>
      <c r="BVR894" s="106"/>
      <c r="BVS894" s="40"/>
      <c r="BVT894" s="106"/>
      <c r="BVU894" s="40"/>
      <c r="BVV894" s="106"/>
      <c r="BVW894" s="40"/>
      <c r="BVX894" s="106"/>
      <c r="BVY894" s="40"/>
      <c r="BVZ894" s="106"/>
      <c r="BWA894" s="40"/>
      <c r="BWB894" s="106"/>
      <c r="BWC894" s="40"/>
      <c r="BWD894" s="106"/>
      <c r="BWE894" s="40"/>
      <c r="BWF894" s="106"/>
      <c r="BWG894" s="40"/>
      <c r="BWH894" s="106"/>
      <c r="BWI894" s="40"/>
      <c r="BWJ894" s="106"/>
      <c r="BWK894" s="40"/>
      <c r="BWL894" s="106"/>
      <c r="BWM894" s="40"/>
      <c r="BWN894" s="106"/>
      <c r="BWO894" s="40"/>
      <c r="BWP894" s="106"/>
      <c r="BWQ894" s="40"/>
      <c r="BWR894" s="106"/>
      <c r="BWS894" s="40"/>
      <c r="BWT894" s="106"/>
      <c r="BWU894" s="40"/>
      <c r="BWV894" s="106"/>
      <c r="BWW894" s="40"/>
      <c r="BWX894" s="106"/>
      <c r="BWY894" s="40"/>
      <c r="BWZ894" s="106"/>
      <c r="BXA894" s="40"/>
      <c r="BXB894" s="106"/>
      <c r="BXC894" s="40"/>
      <c r="BXD894" s="106"/>
      <c r="BXE894" s="40"/>
      <c r="BXF894" s="106"/>
      <c r="BXG894" s="40"/>
      <c r="BXH894" s="106"/>
      <c r="BXI894" s="40"/>
      <c r="BXJ894" s="106"/>
      <c r="BXK894" s="40"/>
      <c r="BXL894" s="106"/>
      <c r="BXM894" s="40"/>
      <c r="BXN894" s="106"/>
      <c r="BXO894" s="40"/>
      <c r="BXP894" s="106"/>
      <c r="BXQ894" s="40"/>
      <c r="BXR894" s="106"/>
      <c r="BXS894" s="40"/>
      <c r="BXT894" s="106"/>
      <c r="BXU894" s="40"/>
      <c r="BXV894" s="106"/>
      <c r="BXW894" s="40"/>
      <c r="BXX894" s="106"/>
      <c r="BXY894" s="40"/>
      <c r="BXZ894" s="106"/>
      <c r="BYA894" s="40"/>
      <c r="BYB894" s="106"/>
      <c r="BYC894" s="40"/>
      <c r="BYD894" s="106"/>
      <c r="BYE894" s="40"/>
      <c r="BYF894" s="106"/>
      <c r="BYG894" s="40"/>
      <c r="BYH894" s="106"/>
      <c r="BYI894" s="40"/>
      <c r="BYJ894" s="106"/>
      <c r="BYK894" s="40"/>
      <c r="BYL894" s="106"/>
      <c r="BYM894" s="40"/>
      <c r="BYN894" s="106"/>
      <c r="BYO894" s="40"/>
      <c r="BYP894" s="106"/>
      <c r="BYQ894" s="40"/>
      <c r="BYR894" s="106"/>
      <c r="BYS894" s="40"/>
      <c r="BYT894" s="106"/>
      <c r="BYU894" s="40"/>
      <c r="BYV894" s="106"/>
      <c r="BYW894" s="40"/>
      <c r="BYX894" s="106"/>
      <c r="BYY894" s="40"/>
      <c r="BYZ894" s="106"/>
      <c r="BZA894" s="40"/>
      <c r="BZB894" s="106"/>
      <c r="BZC894" s="40"/>
      <c r="BZD894" s="106"/>
      <c r="BZE894" s="40"/>
      <c r="BZF894" s="106"/>
      <c r="BZG894" s="40"/>
      <c r="BZH894" s="106"/>
      <c r="BZI894" s="40"/>
      <c r="BZJ894" s="106"/>
      <c r="BZK894" s="40"/>
      <c r="BZL894" s="106"/>
      <c r="BZM894" s="40"/>
      <c r="BZN894" s="106"/>
      <c r="BZO894" s="40"/>
      <c r="BZP894" s="106"/>
      <c r="BZQ894" s="40"/>
      <c r="BZR894" s="106"/>
      <c r="BZS894" s="40"/>
      <c r="BZT894" s="106"/>
      <c r="BZU894" s="40"/>
      <c r="BZV894" s="106"/>
      <c r="BZW894" s="40"/>
      <c r="BZX894" s="106"/>
      <c r="BZY894" s="40"/>
      <c r="BZZ894" s="106"/>
      <c r="CAA894" s="40"/>
      <c r="CAB894" s="106"/>
      <c r="CAC894" s="40"/>
      <c r="CAD894" s="106"/>
      <c r="CAE894" s="40"/>
      <c r="CAF894" s="106"/>
      <c r="CAG894" s="40"/>
      <c r="CAH894" s="106"/>
      <c r="CAI894" s="40"/>
      <c r="CAJ894" s="106"/>
      <c r="CAK894" s="40"/>
      <c r="CAL894" s="106"/>
      <c r="CAM894" s="40"/>
      <c r="CAN894" s="106"/>
      <c r="CAO894" s="40"/>
      <c r="CAP894" s="106"/>
      <c r="CAQ894" s="40"/>
      <c r="CAR894" s="106"/>
      <c r="CAS894" s="40"/>
      <c r="CAT894" s="106"/>
      <c r="CAU894" s="40"/>
      <c r="CAV894" s="106"/>
      <c r="CAW894" s="40"/>
      <c r="CAX894" s="106"/>
      <c r="CAY894" s="40"/>
      <c r="CAZ894" s="106"/>
      <c r="CBA894" s="40"/>
      <c r="CBB894" s="106"/>
      <c r="CBC894" s="40"/>
      <c r="CBD894" s="106"/>
      <c r="CBE894" s="40"/>
      <c r="CBF894" s="106"/>
      <c r="CBG894" s="40"/>
      <c r="CBH894" s="106"/>
      <c r="CBI894" s="40"/>
      <c r="CBJ894" s="106"/>
      <c r="CBK894" s="40"/>
      <c r="CBL894" s="106"/>
      <c r="CBM894" s="40"/>
      <c r="CBN894" s="106"/>
      <c r="CBO894" s="40"/>
      <c r="CBP894" s="106"/>
      <c r="CBQ894" s="40"/>
      <c r="CBR894" s="106"/>
      <c r="CBS894" s="40"/>
      <c r="CBT894" s="106"/>
      <c r="CBU894" s="40"/>
      <c r="CBV894" s="106"/>
      <c r="CBW894" s="40"/>
      <c r="CBX894" s="106"/>
      <c r="CBY894" s="40"/>
      <c r="CBZ894" s="106"/>
      <c r="CCA894" s="40"/>
      <c r="CCB894" s="106"/>
      <c r="CCC894" s="40"/>
      <c r="CCD894" s="106"/>
      <c r="CCE894" s="40"/>
      <c r="CCF894" s="106"/>
      <c r="CCG894" s="40"/>
      <c r="CCH894" s="106"/>
      <c r="CCI894" s="40"/>
      <c r="CCJ894" s="106"/>
      <c r="CCK894" s="40"/>
      <c r="CCL894" s="106"/>
      <c r="CCM894" s="40"/>
      <c r="CCN894" s="106"/>
      <c r="CCO894" s="40"/>
      <c r="CCP894" s="106"/>
      <c r="CCQ894" s="40"/>
      <c r="CCR894" s="106"/>
      <c r="CCS894" s="40"/>
      <c r="CCT894" s="106"/>
      <c r="CCU894" s="40"/>
      <c r="CCV894" s="106"/>
      <c r="CCW894" s="40"/>
      <c r="CCX894" s="106"/>
      <c r="CCY894" s="40"/>
      <c r="CCZ894" s="106"/>
      <c r="CDA894" s="40"/>
      <c r="CDB894" s="106"/>
      <c r="CDC894" s="40"/>
      <c r="CDD894" s="106"/>
      <c r="CDE894" s="40"/>
      <c r="CDF894" s="106"/>
      <c r="CDG894" s="40"/>
      <c r="CDH894" s="106"/>
      <c r="CDI894" s="40"/>
      <c r="CDJ894" s="106"/>
      <c r="CDK894" s="40"/>
      <c r="CDL894" s="106"/>
      <c r="CDM894" s="40"/>
      <c r="CDN894" s="106"/>
      <c r="CDO894" s="40"/>
      <c r="CDP894" s="106"/>
      <c r="CDQ894" s="40"/>
      <c r="CDR894" s="106"/>
      <c r="CDS894" s="40"/>
      <c r="CDT894" s="106"/>
      <c r="CDU894" s="40"/>
      <c r="CDV894" s="106"/>
      <c r="CDW894" s="40"/>
      <c r="CDX894" s="106"/>
      <c r="CDY894" s="40"/>
      <c r="CDZ894" s="106"/>
      <c r="CEA894" s="40"/>
      <c r="CEB894" s="106"/>
      <c r="CEC894" s="40"/>
      <c r="CED894" s="106"/>
      <c r="CEE894" s="40"/>
      <c r="CEF894" s="106"/>
      <c r="CEG894" s="40"/>
      <c r="CEH894" s="106"/>
      <c r="CEI894" s="40"/>
      <c r="CEJ894" s="106"/>
      <c r="CEK894" s="40"/>
      <c r="CEL894" s="106"/>
      <c r="CEM894" s="40"/>
      <c r="CEN894" s="106"/>
      <c r="CEO894" s="40"/>
      <c r="CEP894" s="106"/>
      <c r="CEQ894" s="40"/>
      <c r="CER894" s="106"/>
      <c r="CES894" s="40"/>
      <c r="CET894" s="106"/>
      <c r="CEU894" s="40"/>
      <c r="CEV894" s="106"/>
      <c r="CEW894" s="40"/>
      <c r="CEX894" s="106"/>
      <c r="CEY894" s="40"/>
      <c r="CEZ894" s="106"/>
      <c r="CFA894" s="40"/>
      <c r="CFB894" s="106"/>
      <c r="CFC894" s="40"/>
      <c r="CFD894" s="106"/>
      <c r="CFE894" s="40"/>
      <c r="CFF894" s="106"/>
      <c r="CFG894" s="40"/>
      <c r="CFH894" s="106"/>
      <c r="CFI894" s="40"/>
      <c r="CFJ894" s="106"/>
      <c r="CFK894" s="40"/>
      <c r="CFL894" s="106"/>
      <c r="CFM894" s="40"/>
      <c r="CFN894" s="106"/>
      <c r="CFO894" s="40"/>
      <c r="CFP894" s="106"/>
      <c r="CFQ894" s="40"/>
      <c r="CFR894" s="106"/>
      <c r="CFS894" s="40"/>
      <c r="CFT894" s="106"/>
      <c r="CFU894" s="40"/>
      <c r="CFV894" s="106"/>
      <c r="CFW894" s="40"/>
      <c r="CFX894" s="106"/>
      <c r="CFY894" s="40"/>
      <c r="CFZ894" s="106"/>
      <c r="CGA894" s="40"/>
      <c r="CGB894" s="106"/>
      <c r="CGC894" s="40"/>
      <c r="CGD894" s="106"/>
      <c r="CGE894" s="40"/>
      <c r="CGF894" s="106"/>
      <c r="CGG894" s="40"/>
      <c r="CGH894" s="106"/>
      <c r="CGI894" s="40"/>
      <c r="CGJ894" s="106"/>
      <c r="CGK894" s="40"/>
      <c r="CGL894" s="106"/>
      <c r="CGM894" s="40"/>
      <c r="CGN894" s="106"/>
      <c r="CGO894" s="40"/>
      <c r="CGP894" s="106"/>
      <c r="CGQ894" s="40"/>
      <c r="CGR894" s="106"/>
      <c r="CGS894" s="40"/>
      <c r="CGT894" s="106"/>
      <c r="CGU894" s="40"/>
      <c r="CGV894" s="106"/>
      <c r="CGW894" s="40"/>
      <c r="CGX894" s="106"/>
      <c r="CGY894" s="40"/>
      <c r="CGZ894" s="106"/>
      <c r="CHA894" s="40"/>
      <c r="CHB894" s="106"/>
      <c r="CHC894" s="40"/>
      <c r="CHD894" s="106"/>
      <c r="CHE894" s="40"/>
      <c r="CHF894" s="106"/>
      <c r="CHG894" s="40"/>
      <c r="CHH894" s="106"/>
      <c r="CHI894" s="40"/>
      <c r="CHJ894" s="106"/>
      <c r="CHK894" s="40"/>
      <c r="CHL894" s="106"/>
      <c r="CHM894" s="40"/>
      <c r="CHN894" s="106"/>
      <c r="CHO894" s="40"/>
      <c r="CHP894" s="106"/>
      <c r="CHQ894" s="40"/>
      <c r="CHR894" s="106"/>
      <c r="CHS894" s="40"/>
      <c r="CHT894" s="106"/>
      <c r="CHU894" s="40"/>
      <c r="CHV894" s="106"/>
      <c r="CHW894" s="40"/>
      <c r="CHX894" s="106"/>
      <c r="CHY894" s="40"/>
      <c r="CHZ894" s="106"/>
      <c r="CIA894" s="40"/>
      <c r="CIB894" s="106"/>
      <c r="CIC894" s="40"/>
      <c r="CID894" s="106"/>
      <c r="CIE894" s="40"/>
      <c r="CIF894" s="106"/>
      <c r="CIG894" s="40"/>
      <c r="CIH894" s="106"/>
      <c r="CII894" s="40"/>
      <c r="CIJ894" s="106"/>
      <c r="CIK894" s="40"/>
      <c r="CIL894" s="106"/>
      <c r="CIM894" s="40"/>
      <c r="CIN894" s="106"/>
      <c r="CIO894" s="40"/>
      <c r="CIP894" s="106"/>
      <c r="CIQ894" s="40"/>
      <c r="CIR894" s="106"/>
      <c r="CIS894" s="40"/>
      <c r="CIT894" s="106"/>
      <c r="CIU894" s="40"/>
      <c r="CIV894" s="106"/>
      <c r="CIW894" s="40"/>
      <c r="CIX894" s="106"/>
      <c r="CIY894" s="40"/>
      <c r="CIZ894" s="106"/>
      <c r="CJA894" s="40"/>
      <c r="CJB894" s="106"/>
      <c r="CJC894" s="40"/>
      <c r="CJD894" s="106"/>
      <c r="CJE894" s="40"/>
      <c r="CJF894" s="106"/>
      <c r="CJG894" s="40"/>
      <c r="CJH894" s="106"/>
      <c r="CJI894" s="40"/>
      <c r="CJJ894" s="106"/>
      <c r="CJK894" s="40"/>
      <c r="CJL894" s="106"/>
      <c r="CJM894" s="40"/>
      <c r="CJN894" s="106"/>
      <c r="CJO894" s="40"/>
      <c r="CJP894" s="106"/>
      <c r="CJQ894" s="40"/>
      <c r="CJR894" s="106"/>
      <c r="CJS894" s="40"/>
      <c r="CJT894" s="106"/>
      <c r="CJU894" s="40"/>
      <c r="CJV894" s="106"/>
      <c r="CJW894" s="40"/>
      <c r="CJX894" s="106"/>
      <c r="CJY894" s="40"/>
      <c r="CJZ894" s="106"/>
      <c r="CKA894" s="40"/>
      <c r="CKB894" s="106"/>
      <c r="CKC894" s="40"/>
      <c r="CKD894" s="106"/>
      <c r="CKE894" s="40"/>
      <c r="CKF894" s="106"/>
      <c r="CKG894" s="40"/>
      <c r="CKH894" s="106"/>
      <c r="CKI894" s="40"/>
      <c r="CKJ894" s="106"/>
      <c r="CKK894" s="40"/>
      <c r="CKL894" s="106"/>
      <c r="CKM894" s="40"/>
      <c r="CKN894" s="106"/>
      <c r="CKO894" s="40"/>
      <c r="CKP894" s="106"/>
      <c r="CKQ894" s="40"/>
      <c r="CKR894" s="106"/>
      <c r="CKS894" s="40"/>
      <c r="CKT894" s="106"/>
      <c r="CKU894" s="40"/>
      <c r="CKV894" s="106"/>
      <c r="CKW894" s="40"/>
      <c r="CKX894" s="106"/>
      <c r="CKY894" s="40"/>
      <c r="CKZ894" s="106"/>
      <c r="CLA894" s="40"/>
      <c r="CLB894" s="106"/>
      <c r="CLC894" s="40"/>
      <c r="CLD894" s="106"/>
      <c r="CLE894" s="40"/>
      <c r="CLF894" s="106"/>
      <c r="CLG894" s="40"/>
      <c r="CLH894" s="106"/>
      <c r="CLI894" s="40"/>
      <c r="CLJ894" s="106"/>
      <c r="CLK894" s="40"/>
      <c r="CLL894" s="106"/>
      <c r="CLM894" s="40"/>
      <c r="CLN894" s="106"/>
      <c r="CLO894" s="40"/>
      <c r="CLP894" s="106"/>
      <c r="CLQ894" s="40"/>
      <c r="CLR894" s="106"/>
      <c r="CLS894" s="40"/>
      <c r="CLT894" s="106"/>
      <c r="CLU894" s="40"/>
      <c r="CLV894" s="106"/>
      <c r="CLW894" s="40"/>
      <c r="CLX894" s="106"/>
      <c r="CLY894" s="40"/>
      <c r="CLZ894" s="106"/>
      <c r="CMA894" s="40"/>
      <c r="CMB894" s="106"/>
      <c r="CMC894" s="40"/>
      <c r="CMD894" s="106"/>
      <c r="CME894" s="40"/>
      <c r="CMF894" s="106"/>
      <c r="CMG894" s="40"/>
      <c r="CMH894" s="106"/>
      <c r="CMI894" s="40"/>
      <c r="CMJ894" s="106"/>
      <c r="CMK894" s="40"/>
      <c r="CML894" s="106"/>
      <c r="CMM894" s="40"/>
      <c r="CMN894" s="106"/>
      <c r="CMO894" s="40"/>
      <c r="CMP894" s="106"/>
      <c r="CMQ894" s="40"/>
      <c r="CMR894" s="106"/>
      <c r="CMS894" s="40"/>
      <c r="CMT894" s="106"/>
      <c r="CMU894" s="40"/>
      <c r="CMV894" s="106"/>
      <c r="CMW894" s="40"/>
      <c r="CMX894" s="106"/>
      <c r="CMY894" s="40"/>
      <c r="CMZ894" s="106"/>
      <c r="CNA894" s="40"/>
      <c r="CNB894" s="106"/>
      <c r="CNC894" s="40"/>
      <c r="CND894" s="106"/>
      <c r="CNE894" s="40"/>
      <c r="CNF894" s="106"/>
      <c r="CNG894" s="40"/>
      <c r="CNH894" s="106"/>
      <c r="CNI894" s="40"/>
      <c r="CNJ894" s="106"/>
      <c r="CNK894" s="40"/>
      <c r="CNL894" s="106"/>
      <c r="CNM894" s="40"/>
      <c r="CNN894" s="106"/>
      <c r="CNO894" s="40"/>
      <c r="CNP894" s="106"/>
      <c r="CNQ894" s="40"/>
      <c r="CNR894" s="106"/>
      <c r="CNS894" s="40"/>
      <c r="CNT894" s="106"/>
      <c r="CNU894" s="40"/>
      <c r="CNV894" s="106"/>
      <c r="CNW894" s="40"/>
      <c r="CNX894" s="106"/>
      <c r="CNY894" s="40"/>
      <c r="CNZ894" s="106"/>
      <c r="COA894" s="40"/>
      <c r="COB894" s="106"/>
      <c r="COC894" s="40"/>
      <c r="COD894" s="106"/>
      <c r="COE894" s="40"/>
      <c r="COF894" s="106"/>
      <c r="COG894" s="40"/>
      <c r="COH894" s="106"/>
      <c r="COI894" s="40"/>
      <c r="COJ894" s="106"/>
      <c r="COK894" s="40"/>
      <c r="COL894" s="106"/>
      <c r="COM894" s="40"/>
      <c r="CON894" s="106"/>
      <c r="COO894" s="40"/>
      <c r="COP894" s="106"/>
      <c r="COQ894" s="40"/>
      <c r="COR894" s="106"/>
      <c r="COS894" s="40"/>
      <c r="COT894" s="106"/>
      <c r="COU894" s="40"/>
      <c r="COV894" s="106"/>
      <c r="COW894" s="40"/>
      <c r="COX894" s="106"/>
      <c r="COY894" s="40"/>
      <c r="COZ894" s="106"/>
      <c r="CPA894" s="40"/>
      <c r="CPB894" s="106"/>
      <c r="CPC894" s="40"/>
      <c r="CPD894" s="106"/>
      <c r="CPE894" s="40"/>
      <c r="CPF894" s="106"/>
      <c r="CPG894" s="40"/>
      <c r="CPH894" s="106"/>
      <c r="CPI894" s="40"/>
      <c r="CPJ894" s="106"/>
      <c r="CPK894" s="40"/>
      <c r="CPL894" s="106"/>
      <c r="CPM894" s="40"/>
      <c r="CPN894" s="106"/>
      <c r="CPO894" s="40"/>
      <c r="CPP894" s="106"/>
      <c r="CPQ894" s="40"/>
      <c r="CPR894" s="106"/>
      <c r="CPS894" s="40"/>
      <c r="CPT894" s="106"/>
      <c r="CPU894" s="40"/>
      <c r="CPV894" s="106"/>
      <c r="CPW894" s="40"/>
      <c r="CPX894" s="106"/>
      <c r="CPY894" s="40"/>
      <c r="CPZ894" s="106"/>
      <c r="CQA894" s="40"/>
      <c r="CQB894" s="106"/>
      <c r="CQC894" s="40"/>
      <c r="CQD894" s="106"/>
      <c r="CQE894" s="40"/>
      <c r="CQF894" s="106"/>
      <c r="CQG894" s="40"/>
      <c r="CQH894" s="106"/>
      <c r="CQI894" s="40"/>
      <c r="CQJ894" s="106"/>
      <c r="CQK894" s="40"/>
      <c r="CQL894" s="106"/>
      <c r="CQM894" s="40"/>
      <c r="CQN894" s="106"/>
      <c r="CQO894" s="40"/>
      <c r="CQP894" s="106"/>
      <c r="CQQ894" s="40"/>
      <c r="CQR894" s="106"/>
      <c r="CQS894" s="40"/>
      <c r="CQT894" s="106"/>
      <c r="CQU894" s="40"/>
      <c r="CQV894" s="106"/>
      <c r="CQW894" s="40"/>
      <c r="CQX894" s="106"/>
      <c r="CQY894" s="40"/>
      <c r="CQZ894" s="106"/>
      <c r="CRA894" s="40"/>
      <c r="CRB894" s="106"/>
      <c r="CRC894" s="40"/>
      <c r="CRD894" s="106"/>
      <c r="CRE894" s="40"/>
      <c r="CRF894" s="106"/>
      <c r="CRG894" s="40"/>
      <c r="CRH894" s="106"/>
      <c r="CRI894" s="40"/>
      <c r="CRJ894" s="106"/>
      <c r="CRK894" s="40"/>
      <c r="CRL894" s="106"/>
      <c r="CRM894" s="40"/>
      <c r="CRN894" s="106"/>
      <c r="CRO894" s="40"/>
      <c r="CRP894" s="106"/>
      <c r="CRQ894" s="40"/>
      <c r="CRR894" s="106"/>
      <c r="CRS894" s="40"/>
      <c r="CRT894" s="106"/>
      <c r="CRU894" s="40"/>
      <c r="CRV894" s="106"/>
      <c r="CRW894" s="40"/>
      <c r="CRX894" s="106"/>
      <c r="CRY894" s="40"/>
      <c r="CRZ894" s="106"/>
      <c r="CSA894" s="40"/>
      <c r="CSB894" s="106"/>
      <c r="CSC894" s="40"/>
      <c r="CSD894" s="106"/>
      <c r="CSE894" s="40"/>
      <c r="CSF894" s="106"/>
      <c r="CSG894" s="40"/>
      <c r="CSH894" s="106"/>
      <c r="CSI894" s="40"/>
      <c r="CSJ894" s="106"/>
      <c r="CSK894" s="40"/>
      <c r="CSL894" s="106"/>
      <c r="CSM894" s="40"/>
      <c r="CSN894" s="106"/>
      <c r="CSO894" s="40"/>
      <c r="CSP894" s="106"/>
      <c r="CSQ894" s="40"/>
      <c r="CSR894" s="106"/>
      <c r="CSS894" s="40"/>
      <c r="CST894" s="106"/>
      <c r="CSU894" s="40"/>
      <c r="CSV894" s="106"/>
      <c r="CSW894" s="40"/>
      <c r="CSX894" s="106"/>
      <c r="CSY894" s="40"/>
      <c r="CSZ894" s="106"/>
      <c r="CTA894" s="40"/>
      <c r="CTB894" s="106"/>
      <c r="CTC894" s="40"/>
      <c r="CTD894" s="106"/>
      <c r="CTE894" s="40"/>
      <c r="CTF894" s="106"/>
      <c r="CTG894" s="40"/>
      <c r="CTH894" s="106"/>
      <c r="CTI894" s="40"/>
      <c r="CTJ894" s="106"/>
      <c r="CTK894" s="40"/>
      <c r="CTL894" s="106"/>
      <c r="CTM894" s="40"/>
      <c r="CTN894" s="106"/>
      <c r="CTO894" s="40"/>
      <c r="CTP894" s="106"/>
      <c r="CTQ894" s="40"/>
      <c r="CTR894" s="106"/>
      <c r="CTS894" s="40"/>
      <c r="CTT894" s="106"/>
      <c r="CTU894" s="40"/>
      <c r="CTV894" s="106"/>
      <c r="CTW894" s="40"/>
      <c r="CTX894" s="106"/>
      <c r="CTY894" s="40"/>
      <c r="CTZ894" s="106"/>
      <c r="CUA894" s="40"/>
      <c r="CUB894" s="106"/>
      <c r="CUC894" s="40"/>
      <c r="CUD894" s="106"/>
      <c r="CUE894" s="40"/>
      <c r="CUF894" s="106"/>
      <c r="CUG894" s="40"/>
      <c r="CUH894" s="106"/>
      <c r="CUI894" s="40"/>
      <c r="CUJ894" s="106"/>
      <c r="CUK894" s="40"/>
      <c r="CUL894" s="106"/>
      <c r="CUM894" s="40"/>
      <c r="CUN894" s="106"/>
      <c r="CUO894" s="40"/>
      <c r="CUP894" s="106"/>
      <c r="CUQ894" s="40"/>
      <c r="CUR894" s="106"/>
      <c r="CUS894" s="40"/>
      <c r="CUT894" s="106"/>
      <c r="CUU894" s="40"/>
      <c r="CUV894" s="106"/>
      <c r="CUW894" s="40"/>
      <c r="CUX894" s="106"/>
      <c r="CUY894" s="40"/>
      <c r="CUZ894" s="106"/>
      <c r="CVA894" s="40"/>
      <c r="CVB894" s="106"/>
      <c r="CVC894" s="40"/>
      <c r="CVD894" s="106"/>
      <c r="CVE894" s="40"/>
      <c r="CVF894" s="106"/>
      <c r="CVG894" s="40"/>
      <c r="CVH894" s="106"/>
      <c r="CVI894" s="40"/>
      <c r="CVJ894" s="106"/>
      <c r="CVK894" s="40"/>
      <c r="CVL894" s="106"/>
      <c r="CVM894" s="40"/>
      <c r="CVN894" s="106"/>
      <c r="CVO894" s="40"/>
      <c r="CVP894" s="106"/>
      <c r="CVQ894" s="40"/>
      <c r="CVR894" s="106"/>
      <c r="CVS894" s="40"/>
      <c r="CVT894" s="106"/>
      <c r="CVU894" s="40"/>
      <c r="CVV894" s="106"/>
      <c r="CVW894" s="40"/>
      <c r="CVX894" s="106"/>
      <c r="CVY894" s="40"/>
      <c r="CVZ894" s="106"/>
      <c r="CWA894" s="40"/>
      <c r="CWB894" s="106"/>
      <c r="CWC894" s="40"/>
      <c r="CWD894" s="106"/>
      <c r="CWE894" s="40"/>
      <c r="CWF894" s="106"/>
      <c r="CWG894" s="40"/>
      <c r="CWH894" s="106"/>
      <c r="CWI894" s="40"/>
      <c r="CWJ894" s="106"/>
      <c r="CWK894" s="40"/>
      <c r="CWL894" s="106"/>
      <c r="CWM894" s="40"/>
      <c r="CWN894" s="106"/>
      <c r="CWO894" s="40"/>
      <c r="CWP894" s="106"/>
      <c r="CWQ894" s="40"/>
      <c r="CWR894" s="106"/>
      <c r="CWS894" s="40"/>
      <c r="CWT894" s="106"/>
      <c r="CWU894" s="40"/>
      <c r="CWV894" s="106"/>
      <c r="CWW894" s="40"/>
      <c r="CWX894" s="106"/>
      <c r="CWY894" s="40"/>
      <c r="CWZ894" s="106"/>
      <c r="CXA894" s="40"/>
      <c r="CXB894" s="106"/>
      <c r="CXC894" s="40"/>
      <c r="CXD894" s="106"/>
      <c r="CXE894" s="40"/>
      <c r="CXF894" s="106"/>
      <c r="CXG894" s="40"/>
      <c r="CXH894" s="106"/>
      <c r="CXI894" s="40"/>
      <c r="CXJ894" s="106"/>
      <c r="CXK894" s="40"/>
      <c r="CXL894" s="106"/>
      <c r="CXM894" s="40"/>
      <c r="CXN894" s="106"/>
      <c r="CXO894" s="40"/>
      <c r="CXP894" s="106"/>
      <c r="CXQ894" s="40"/>
      <c r="CXR894" s="106"/>
      <c r="CXS894" s="40"/>
      <c r="CXT894" s="106"/>
      <c r="CXU894" s="40"/>
      <c r="CXV894" s="106"/>
      <c r="CXW894" s="40"/>
      <c r="CXX894" s="106"/>
      <c r="CXY894" s="40"/>
      <c r="CXZ894" s="106"/>
      <c r="CYA894" s="40"/>
      <c r="CYB894" s="106"/>
      <c r="CYC894" s="40"/>
      <c r="CYD894" s="106"/>
      <c r="CYE894" s="40"/>
      <c r="CYF894" s="106"/>
      <c r="CYG894" s="40"/>
      <c r="CYH894" s="106"/>
      <c r="CYI894" s="40"/>
      <c r="CYJ894" s="106"/>
      <c r="CYK894" s="40"/>
      <c r="CYL894" s="106"/>
      <c r="CYM894" s="40"/>
      <c r="CYN894" s="106"/>
      <c r="CYO894" s="40"/>
      <c r="CYP894" s="106"/>
      <c r="CYQ894" s="40"/>
      <c r="CYR894" s="106"/>
      <c r="CYS894" s="40"/>
      <c r="CYT894" s="106"/>
      <c r="CYU894" s="40"/>
      <c r="CYV894" s="106"/>
      <c r="CYW894" s="40"/>
      <c r="CYX894" s="106"/>
      <c r="CYY894" s="40"/>
      <c r="CYZ894" s="106"/>
      <c r="CZA894" s="40"/>
      <c r="CZB894" s="106"/>
      <c r="CZC894" s="40"/>
      <c r="CZD894" s="106"/>
      <c r="CZE894" s="40"/>
      <c r="CZF894" s="106"/>
      <c r="CZG894" s="40"/>
      <c r="CZH894" s="106"/>
      <c r="CZI894" s="40"/>
      <c r="CZJ894" s="106"/>
      <c r="CZK894" s="40"/>
      <c r="CZL894" s="106"/>
      <c r="CZM894" s="40"/>
      <c r="CZN894" s="106"/>
      <c r="CZO894" s="40"/>
      <c r="CZP894" s="106"/>
      <c r="CZQ894" s="40"/>
      <c r="CZR894" s="106"/>
      <c r="CZS894" s="40"/>
      <c r="CZT894" s="106"/>
      <c r="CZU894" s="40"/>
      <c r="CZV894" s="106"/>
      <c r="CZW894" s="40"/>
      <c r="CZX894" s="106"/>
      <c r="CZY894" s="40"/>
      <c r="CZZ894" s="106"/>
      <c r="DAA894" s="40"/>
      <c r="DAB894" s="106"/>
      <c r="DAC894" s="40"/>
      <c r="DAD894" s="106"/>
      <c r="DAE894" s="40"/>
      <c r="DAF894" s="106"/>
      <c r="DAG894" s="40"/>
      <c r="DAH894" s="106"/>
      <c r="DAI894" s="40"/>
      <c r="DAJ894" s="106"/>
      <c r="DAK894" s="40"/>
      <c r="DAL894" s="106"/>
      <c r="DAM894" s="40"/>
      <c r="DAN894" s="106"/>
      <c r="DAO894" s="40"/>
      <c r="DAP894" s="106"/>
      <c r="DAQ894" s="40"/>
      <c r="DAR894" s="106"/>
      <c r="DAS894" s="40"/>
      <c r="DAT894" s="106"/>
      <c r="DAU894" s="40"/>
      <c r="DAV894" s="106"/>
      <c r="DAW894" s="40"/>
      <c r="DAX894" s="106"/>
      <c r="DAY894" s="40"/>
      <c r="DAZ894" s="106"/>
      <c r="DBA894" s="40"/>
      <c r="DBB894" s="106"/>
      <c r="DBC894" s="40"/>
      <c r="DBD894" s="106"/>
      <c r="DBE894" s="40"/>
      <c r="DBF894" s="106"/>
      <c r="DBG894" s="40"/>
      <c r="DBH894" s="106"/>
      <c r="DBI894" s="40"/>
      <c r="DBJ894" s="106"/>
      <c r="DBK894" s="40"/>
      <c r="DBL894" s="106"/>
      <c r="DBM894" s="40"/>
      <c r="DBN894" s="106"/>
      <c r="DBO894" s="40"/>
      <c r="DBP894" s="106"/>
      <c r="DBQ894" s="40"/>
      <c r="DBR894" s="106"/>
      <c r="DBS894" s="40"/>
      <c r="DBT894" s="106"/>
      <c r="DBU894" s="40"/>
      <c r="DBV894" s="106"/>
      <c r="DBW894" s="40"/>
      <c r="DBX894" s="106"/>
      <c r="DBY894" s="40"/>
      <c r="DBZ894" s="106"/>
      <c r="DCA894" s="40"/>
      <c r="DCB894" s="106"/>
      <c r="DCC894" s="40"/>
      <c r="DCD894" s="106"/>
      <c r="DCE894" s="40"/>
      <c r="DCF894" s="106"/>
      <c r="DCG894" s="40"/>
      <c r="DCH894" s="106"/>
      <c r="DCI894" s="40"/>
      <c r="DCJ894" s="106"/>
      <c r="DCK894" s="40"/>
      <c r="DCL894" s="106"/>
      <c r="DCM894" s="40"/>
      <c r="DCN894" s="106"/>
      <c r="DCO894" s="40"/>
      <c r="DCP894" s="106"/>
      <c r="DCQ894" s="40"/>
      <c r="DCR894" s="106"/>
      <c r="DCS894" s="40"/>
      <c r="DCT894" s="106"/>
      <c r="DCU894" s="40"/>
      <c r="DCV894" s="106"/>
      <c r="DCW894" s="40"/>
      <c r="DCX894" s="106"/>
      <c r="DCY894" s="40"/>
      <c r="DCZ894" s="106"/>
      <c r="DDA894" s="40"/>
      <c r="DDB894" s="106"/>
      <c r="DDC894" s="40"/>
      <c r="DDD894" s="106"/>
      <c r="DDE894" s="40"/>
      <c r="DDF894" s="106"/>
      <c r="DDG894" s="40"/>
      <c r="DDH894" s="106"/>
      <c r="DDI894" s="40"/>
      <c r="DDJ894" s="106"/>
      <c r="DDK894" s="40"/>
      <c r="DDL894" s="106"/>
      <c r="DDM894" s="40"/>
      <c r="DDN894" s="106"/>
      <c r="DDO894" s="40"/>
      <c r="DDP894" s="106"/>
      <c r="DDQ894" s="40"/>
      <c r="DDR894" s="106"/>
      <c r="DDS894" s="40"/>
      <c r="DDT894" s="106"/>
      <c r="DDU894" s="40"/>
      <c r="DDV894" s="106"/>
      <c r="DDW894" s="40"/>
      <c r="DDX894" s="106"/>
      <c r="DDY894" s="40"/>
      <c r="DDZ894" s="106"/>
      <c r="DEA894" s="40"/>
      <c r="DEB894" s="106"/>
      <c r="DEC894" s="40"/>
      <c r="DED894" s="106"/>
      <c r="DEE894" s="40"/>
      <c r="DEF894" s="106"/>
      <c r="DEG894" s="40"/>
      <c r="DEH894" s="106"/>
      <c r="DEI894" s="40"/>
      <c r="DEJ894" s="106"/>
      <c r="DEK894" s="40"/>
      <c r="DEL894" s="106"/>
      <c r="DEM894" s="40"/>
      <c r="DEN894" s="106"/>
      <c r="DEO894" s="40"/>
      <c r="DEP894" s="106"/>
      <c r="DEQ894" s="40"/>
      <c r="DER894" s="106"/>
      <c r="DES894" s="40"/>
      <c r="DET894" s="106"/>
      <c r="DEU894" s="40"/>
      <c r="DEV894" s="106"/>
      <c r="DEW894" s="40"/>
      <c r="DEX894" s="106"/>
      <c r="DEY894" s="40"/>
      <c r="DEZ894" s="106"/>
      <c r="DFA894" s="40"/>
      <c r="DFB894" s="106"/>
      <c r="DFC894" s="40"/>
      <c r="DFD894" s="106"/>
      <c r="DFE894" s="40"/>
      <c r="DFF894" s="106"/>
      <c r="DFG894" s="40"/>
      <c r="DFH894" s="106"/>
      <c r="DFI894" s="40"/>
      <c r="DFJ894" s="106"/>
      <c r="DFK894" s="40"/>
      <c r="DFL894" s="106"/>
      <c r="DFM894" s="40"/>
      <c r="DFN894" s="106"/>
      <c r="DFO894" s="40"/>
      <c r="DFP894" s="106"/>
      <c r="DFQ894" s="40"/>
      <c r="DFR894" s="106"/>
      <c r="DFS894" s="40"/>
      <c r="DFT894" s="106"/>
      <c r="DFU894" s="40"/>
      <c r="DFV894" s="106"/>
      <c r="DFW894" s="40"/>
      <c r="DFX894" s="106"/>
      <c r="DFY894" s="40"/>
      <c r="DFZ894" s="106"/>
      <c r="DGA894" s="40"/>
      <c r="DGB894" s="106"/>
      <c r="DGC894" s="40"/>
      <c r="DGD894" s="106"/>
      <c r="DGE894" s="40"/>
      <c r="DGF894" s="106"/>
      <c r="DGG894" s="40"/>
      <c r="DGH894" s="106"/>
      <c r="DGI894" s="40"/>
      <c r="DGJ894" s="106"/>
      <c r="DGK894" s="40"/>
      <c r="DGL894" s="106"/>
      <c r="DGM894" s="40"/>
      <c r="DGN894" s="106"/>
      <c r="DGO894" s="40"/>
      <c r="DGP894" s="106"/>
      <c r="DGQ894" s="40"/>
      <c r="DGR894" s="106"/>
      <c r="DGS894" s="40"/>
      <c r="DGT894" s="106"/>
      <c r="DGU894" s="40"/>
      <c r="DGV894" s="106"/>
      <c r="DGW894" s="40"/>
      <c r="DGX894" s="106"/>
      <c r="DGY894" s="40"/>
      <c r="DGZ894" s="106"/>
      <c r="DHA894" s="40"/>
      <c r="DHB894" s="106"/>
      <c r="DHC894" s="40"/>
      <c r="DHD894" s="106"/>
      <c r="DHE894" s="40"/>
      <c r="DHF894" s="106"/>
      <c r="DHG894" s="40"/>
      <c r="DHH894" s="106"/>
      <c r="DHI894" s="40"/>
      <c r="DHJ894" s="106"/>
      <c r="DHK894" s="40"/>
      <c r="DHL894" s="106"/>
      <c r="DHM894" s="40"/>
      <c r="DHN894" s="106"/>
      <c r="DHO894" s="40"/>
      <c r="DHP894" s="106"/>
      <c r="DHQ894" s="40"/>
      <c r="DHR894" s="106"/>
      <c r="DHS894" s="40"/>
      <c r="DHT894" s="106"/>
      <c r="DHU894" s="40"/>
      <c r="DHV894" s="106"/>
      <c r="DHW894" s="40"/>
      <c r="DHX894" s="106"/>
      <c r="DHY894" s="40"/>
      <c r="DHZ894" s="106"/>
      <c r="DIA894" s="40"/>
      <c r="DIB894" s="106"/>
      <c r="DIC894" s="40"/>
      <c r="DID894" s="106"/>
      <c r="DIE894" s="40"/>
      <c r="DIF894" s="106"/>
      <c r="DIG894" s="40"/>
      <c r="DIH894" s="106"/>
      <c r="DII894" s="40"/>
      <c r="DIJ894" s="106"/>
      <c r="DIK894" s="40"/>
      <c r="DIL894" s="106"/>
      <c r="DIM894" s="40"/>
      <c r="DIN894" s="106"/>
      <c r="DIO894" s="40"/>
      <c r="DIP894" s="106"/>
      <c r="DIQ894" s="40"/>
      <c r="DIR894" s="106"/>
      <c r="DIS894" s="40"/>
      <c r="DIT894" s="106"/>
      <c r="DIU894" s="40"/>
      <c r="DIV894" s="106"/>
      <c r="DIW894" s="40"/>
      <c r="DIX894" s="106"/>
      <c r="DIY894" s="40"/>
      <c r="DIZ894" s="106"/>
      <c r="DJA894" s="40"/>
      <c r="DJB894" s="106"/>
      <c r="DJC894" s="40"/>
      <c r="DJD894" s="106"/>
      <c r="DJE894" s="40"/>
      <c r="DJF894" s="106"/>
      <c r="DJG894" s="40"/>
      <c r="DJH894" s="106"/>
      <c r="DJI894" s="40"/>
      <c r="DJJ894" s="106"/>
      <c r="DJK894" s="40"/>
      <c r="DJL894" s="106"/>
      <c r="DJM894" s="40"/>
      <c r="DJN894" s="106"/>
      <c r="DJO894" s="40"/>
      <c r="DJP894" s="106"/>
      <c r="DJQ894" s="40"/>
      <c r="DJR894" s="106"/>
      <c r="DJS894" s="40"/>
      <c r="DJT894" s="106"/>
      <c r="DJU894" s="40"/>
      <c r="DJV894" s="106"/>
      <c r="DJW894" s="40"/>
      <c r="DJX894" s="106"/>
      <c r="DJY894" s="40"/>
      <c r="DJZ894" s="106"/>
      <c r="DKA894" s="40"/>
      <c r="DKB894" s="106"/>
      <c r="DKC894" s="40"/>
      <c r="DKD894" s="106"/>
      <c r="DKE894" s="40"/>
      <c r="DKF894" s="106"/>
      <c r="DKG894" s="40"/>
      <c r="DKH894" s="106"/>
      <c r="DKI894" s="40"/>
      <c r="DKJ894" s="106"/>
      <c r="DKK894" s="40"/>
      <c r="DKL894" s="106"/>
      <c r="DKM894" s="40"/>
      <c r="DKN894" s="106"/>
      <c r="DKO894" s="40"/>
      <c r="DKP894" s="106"/>
      <c r="DKQ894" s="40"/>
      <c r="DKR894" s="106"/>
      <c r="DKS894" s="40"/>
      <c r="DKT894" s="106"/>
      <c r="DKU894" s="40"/>
      <c r="DKV894" s="106"/>
      <c r="DKW894" s="40"/>
      <c r="DKX894" s="106"/>
      <c r="DKY894" s="40"/>
      <c r="DKZ894" s="106"/>
      <c r="DLA894" s="40"/>
      <c r="DLB894" s="106"/>
      <c r="DLC894" s="40"/>
      <c r="DLD894" s="106"/>
      <c r="DLE894" s="40"/>
      <c r="DLF894" s="106"/>
      <c r="DLG894" s="40"/>
      <c r="DLH894" s="106"/>
      <c r="DLI894" s="40"/>
      <c r="DLJ894" s="106"/>
      <c r="DLK894" s="40"/>
      <c r="DLL894" s="106"/>
      <c r="DLM894" s="40"/>
      <c r="DLN894" s="106"/>
      <c r="DLO894" s="40"/>
      <c r="DLP894" s="106"/>
      <c r="DLQ894" s="40"/>
      <c r="DLR894" s="106"/>
      <c r="DLS894" s="40"/>
      <c r="DLT894" s="106"/>
      <c r="DLU894" s="40"/>
      <c r="DLV894" s="106"/>
      <c r="DLW894" s="40"/>
      <c r="DLX894" s="106"/>
      <c r="DLY894" s="40"/>
      <c r="DLZ894" s="106"/>
      <c r="DMA894" s="40"/>
      <c r="DMB894" s="106"/>
      <c r="DMC894" s="40"/>
      <c r="DMD894" s="106"/>
      <c r="DME894" s="40"/>
      <c r="DMF894" s="106"/>
      <c r="DMG894" s="40"/>
      <c r="DMH894" s="106"/>
      <c r="DMI894" s="40"/>
      <c r="DMJ894" s="106"/>
      <c r="DMK894" s="40"/>
      <c r="DML894" s="106"/>
      <c r="DMM894" s="40"/>
      <c r="DMN894" s="106"/>
      <c r="DMO894" s="40"/>
      <c r="DMP894" s="106"/>
      <c r="DMQ894" s="40"/>
      <c r="DMR894" s="106"/>
      <c r="DMS894" s="40"/>
      <c r="DMT894" s="106"/>
      <c r="DMU894" s="40"/>
      <c r="DMV894" s="106"/>
      <c r="DMW894" s="40"/>
      <c r="DMX894" s="106"/>
      <c r="DMY894" s="40"/>
      <c r="DMZ894" s="106"/>
      <c r="DNA894" s="40"/>
      <c r="DNB894" s="106"/>
      <c r="DNC894" s="40"/>
      <c r="DND894" s="106"/>
      <c r="DNE894" s="40"/>
      <c r="DNF894" s="106"/>
      <c r="DNG894" s="40"/>
      <c r="DNH894" s="106"/>
      <c r="DNI894" s="40"/>
      <c r="DNJ894" s="106"/>
      <c r="DNK894" s="40"/>
      <c r="DNL894" s="106"/>
      <c r="DNM894" s="40"/>
      <c r="DNN894" s="106"/>
      <c r="DNO894" s="40"/>
      <c r="DNP894" s="106"/>
      <c r="DNQ894" s="40"/>
      <c r="DNR894" s="106"/>
      <c r="DNS894" s="40"/>
      <c r="DNT894" s="106"/>
      <c r="DNU894" s="40"/>
      <c r="DNV894" s="106"/>
      <c r="DNW894" s="40"/>
      <c r="DNX894" s="106"/>
      <c r="DNY894" s="40"/>
      <c r="DNZ894" s="106"/>
      <c r="DOA894" s="40"/>
      <c r="DOB894" s="106"/>
      <c r="DOC894" s="40"/>
      <c r="DOD894" s="106"/>
      <c r="DOE894" s="40"/>
      <c r="DOF894" s="106"/>
      <c r="DOG894" s="40"/>
      <c r="DOH894" s="106"/>
      <c r="DOI894" s="40"/>
      <c r="DOJ894" s="106"/>
      <c r="DOK894" s="40"/>
      <c r="DOL894" s="106"/>
      <c r="DOM894" s="40"/>
      <c r="DON894" s="106"/>
      <c r="DOO894" s="40"/>
      <c r="DOP894" s="106"/>
      <c r="DOQ894" s="40"/>
      <c r="DOR894" s="106"/>
      <c r="DOS894" s="40"/>
      <c r="DOT894" s="106"/>
      <c r="DOU894" s="40"/>
      <c r="DOV894" s="106"/>
      <c r="DOW894" s="40"/>
      <c r="DOX894" s="106"/>
      <c r="DOY894" s="40"/>
      <c r="DOZ894" s="106"/>
      <c r="DPA894" s="40"/>
      <c r="DPB894" s="106"/>
      <c r="DPC894" s="40"/>
      <c r="DPD894" s="106"/>
      <c r="DPE894" s="40"/>
      <c r="DPF894" s="106"/>
      <c r="DPG894" s="40"/>
      <c r="DPH894" s="106"/>
      <c r="DPI894" s="40"/>
      <c r="DPJ894" s="106"/>
      <c r="DPK894" s="40"/>
      <c r="DPL894" s="106"/>
      <c r="DPM894" s="40"/>
      <c r="DPN894" s="106"/>
      <c r="DPO894" s="40"/>
      <c r="DPP894" s="106"/>
      <c r="DPQ894" s="40"/>
      <c r="DPR894" s="106"/>
      <c r="DPS894" s="40"/>
      <c r="DPT894" s="106"/>
      <c r="DPU894" s="40"/>
      <c r="DPV894" s="106"/>
      <c r="DPW894" s="40"/>
      <c r="DPX894" s="106"/>
      <c r="DPY894" s="40"/>
      <c r="DPZ894" s="106"/>
      <c r="DQA894" s="40"/>
      <c r="DQB894" s="106"/>
      <c r="DQC894" s="40"/>
      <c r="DQD894" s="106"/>
      <c r="DQE894" s="40"/>
      <c r="DQF894" s="106"/>
      <c r="DQG894" s="40"/>
      <c r="DQH894" s="106"/>
      <c r="DQI894" s="40"/>
      <c r="DQJ894" s="106"/>
      <c r="DQK894" s="40"/>
      <c r="DQL894" s="106"/>
      <c r="DQM894" s="40"/>
      <c r="DQN894" s="106"/>
      <c r="DQO894" s="40"/>
      <c r="DQP894" s="106"/>
      <c r="DQQ894" s="40"/>
      <c r="DQR894" s="106"/>
      <c r="DQS894" s="40"/>
      <c r="DQT894" s="106"/>
      <c r="DQU894" s="40"/>
      <c r="DQV894" s="106"/>
      <c r="DQW894" s="40"/>
      <c r="DQX894" s="106"/>
      <c r="DQY894" s="40"/>
      <c r="DQZ894" s="106"/>
      <c r="DRA894" s="40"/>
      <c r="DRB894" s="106"/>
      <c r="DRC894" s="40"/>
      <c r="DRD894" s="106"/>
      <c r="DRE894" s="40"/>
      <c r="DRF894" s="106"/>
      <c r="DRG894" s="40"/>
      <c r="DRH894" s="106"/>
      <c r="DRI894" s="40"/>
      <c r="DRJ894" s="106"/>
      <c r="DRK894" s="40"/>
      <c r="DRL894" s="106"/>
      <c r="DRM894" s="40"/>
      <c r="DRN894" s="106"/>
      <c r="DRO894" s="40"/>
      <c r="DRP894" s="106"/>
      <c r="DRQ894" s="40"/>
      <c r="DRR894" s="106"/>
      <c r="DRS894" s="40"/>
      <c r="DRT894" s="106"/>
      <c r="DRU894" s="40"/>
      <c r="DRV894" s="106"/>
      <c r="DRW894" s="40"/>
      <c r="DRX894" s="106"/>
      <c r="DRY894" s="40"/>
      <c r="DRZ894" s="106"/>
      <c r="DSA894" s="40"/>
      <c r="DSB894" s="106"/>
      <c r="DSC894" s="40"/>
      <c r="DSD894" s="106"/>
      <c r="DSE894" s="40"/>
      <c r="DSF894" s="106"/>
      <c r="DSG894" s="40"/>
      <c r="DSH894" s="106"/>
      <c r="DSI894" s="40"/>
      <c r="DSJ894" s="106"/>
      <c r="DSK894" s="40"/>
      <c r="DSL894" s="106"/>
      <c r="DSM894" s="40"/>
      <c r="DSN894" s="106"/>
      <c r="DSO894" s="40"/>
      <c r="DSP894" s="106"/>
      <c r="DSQ894" s="40"/>
      <c r="DSR894" s="106"/>
      <c r="DSS894" s="40"/>
      <c r="DST894" s="106"/>
      <c r="DSU894" s="40"/>
      <c r="DSV894" s="106"/>
      <c r="DSW894" s="40"/>
      <c r="DSX894" s="106"/>
      <c r="DSY894" s="40"/>
      <c r="DSZ894" s="106"/>
      <c r="DTA894" s="40"/>
      <c r="DTB894" s="106"/>
      <c r="DTC894" s="40"/>
      <c r="DTD894" s="106"/>
      <c r="DTE894" s="40"/>
      <c r="DTF894" s="106"/>
      <c r="DTG894" s="40"/>
      <c r="DTH894" s="106"/>
      <c r="DTI894" s="40"/>
      <c r="DTJ894" s="106"/>
      <c r="DTK894" s="40"/>
      <c r="DTL894" s="106"/>
      <c r="DTM894" s="40"/>
      <c r="DTN894" s="106"/>
      <c r="DTO894" s="40"/>
      <c r="DTP894" s="106"/>
      <c r="DTQ894" s="40"/>
      <c r="DTR894" s="106"/>
      <c r="DTS894" s="40"/>
      <c r="DTT894" s="106"/>
      <c r="DTU894" s="40"/>
      <c r="DTV894" s="106"/>
      <c r="DTW894" s="40"/>
      <c r="DTX894" s="106"/>
      <c r="DTY894" s="40"/>
      <c r="DTZ894" s="106"/>
      <c r="DUA894" s="40"/>
      <c r="DUB894" s="106"/>
      <c r="DUC894" s="40"/>
      <c r="DUD894" s="106"/>
      <c r="DUE894" s="40"/>
      <c r="DUF894" s="106"/>
      <c r="DUG894" s="40"/>
      <c r="DUH894" s="106"/>
      <c r="DUI894" s="40"/>
      <c r="DUJ894" s="106"/>
      <c r="DUK894" s="40"/>
      <c r="DUL894" s="106"/>
      <c r="DUM894" s="40"/>
      <c r="DUN894" s="106"/>
      <c r="DUO894" s="40"/>
      <c r="DUP894" s="106"/>
      <c r="DUQ894" s="40"/>
      <c r="DUR894" s="106"/>
      <c r="DUS894" s="40"/>
      <c r="DUT894" s="106"/>
      <c r="DUU894" s="40"/>
      <c r="DUV894" s="106"/>
      <c r="DUW894" s="40"/>
      <c r="DUX894" s="106"/>
      <c r="DUY894" s="40"/>
      <c r="DUZ894" s="106"/>
      <c r="DVA894" s="40"/>
      <c r="DVB894" s="106"/>
      <c r="DVC894" s="40"/>
      <c r="DVD894" s="106"/>
      <c r="DVE894" s="40"/>
      <c r="DVF894" s="106"/>
      <c r="DVG894" s="40"/>
      <c r="DVH894" s="106"/>
      <c r="DVI894" s="40"/>
      <c r="DVJ894" s="106"/>
      <c r="DVK894" s="40"/>
      <c r="DVL894" s="106"/>
      <c r="DVM894" s="40"/>
      <c r="DVN894" s="106"/>
      <c r="DVO894" s="40"/>
      <c r="DVP894" s="106"/>
      <c r="DVQ894" s="40"/>
      <c r="DVR894" s="106"/>
      <c r="DVS894" s="40"/>
      <c r="DVT894" s="106"/>
      <c r="DVU894" s="40"/>
      <c r="DVV894" s="106"/>
      <c r="DVW894" s="40"/>
      <c r="DVX894" s="106"/>
      <c r="DVY894" s="40"/>
      <c r="DVZ894" s="106"/>
      <c r="DWA894" s="40"/>
      <c r="DWB894" s="106"/>
      <c r="DWC894" s="40"/>
      <c r="DWD894" s="106"/>
      <c r="DWE894" s="40"/>
      <c r="DWF894" s="106"/>
      <c r="DWG894" s="40"/>
      <c r="DWH894" s="106"/>
      <c r="DWI894" s="40"/>
      <c r="DWJ894" s="106"/>
      <c r="DWK894" s="40"/>
      <c r="DWL894" s="106"/>
      <c r="DWM894" s="40"/>
      <c r="DWN894" s="106"/>
      <c r="DWO894" s="40"/>
      <c r="DWP894" s="106"/>
      <c r="DWQ894" s="40"/>
      <c r="DWR894" s="106"/>
      <c r="DWS894" s="40"/>
      <c r="DWT894" s="106"/>
      <c r="DWU894" s="40"/>
      <c r="DWV894" s="106"/>
      <c r="DWW894" s="40"/>
      <c r="DWX894" s="106"/>
      <c r="DWY894" s="40"/>
      <c r="DWZ894" s="106"/>
      <c r="DXA894" s="40"/>
      <c r="DXB894" s="106"/>
      <c r="DXC894" s="40"/>
      <c r="DXD894" s="106"/>
      <c r="DXE894" s="40"/>
      <c r="DXF894" s="106"/>
      <c r="DXG894" s="40"/>
      <c r="DXH894" s="106"/>
      <c r="DXI894" s="40"/>
      <c r="DXJ894" s="106"/>
      <c r="DXK894" s="40"/>
      <c r="DXL894" s="106"/>
      <c r="DXM894" s="40"/>
      <c r="DXN894" s="106"/>
      <c r="DXO894" s="40"/>
      <c r="DXP894" s="106"/>
      <c r="DXQ894" s="40"/>
      <c r="DXR894" s="106"/>
      <c r="DXS894" s="40"/>
      <c r="DXT894" s="106"/>
      <c r="DXU894" s="40"/>
      <c r="DXV894" s="106"/>
      <c r="DXW894" s="40"/>
      <c r="DXX894" s="106"/>
      <c r="DXY894" s="40"/>
      <c r="DXZ894" s="106"/>
      <c r="DYA894" s="40"/>
      <c r="DYB894" s="106"/>
      <c r="DYC894" s="40"/>
      <c r="DYD894" s="106"/>
      <c r="DYE894" s="40"/>
      <c r="DYF894" s="106"/>
      <c r="DYG894" s="40"/>
      <c r="DYH894" s="106"/>
      <c r="DYI894" s="40"/>
      <c r="DYJ894" s="106"/>
      <c r="DYK894" s="40"/>
      <c r="DYL894" s="106"/>
      <c r="DYM894" s="40"/>
      <c r="DYN894" s="106"/>
      <c r="DYO894" s="40"/>
      <c r="DYP894" s="106"/>
      <c r="DYQ894" s="40"/>
      <c r="DYR894" s="106"/>
      <c r="DYS894" s="40"/>
      <c r="DYT894" s="106"/>
      <c r="DYU894" s="40"/>
      <c r="DYV894" s="106"/>
      <c r="DYW894" s="40"/>
      <c r="DYX894" s="106"/>
      <c r="DYY894" s="40"/>
      <c r="DYZ894" s="106"/>
      <c r="DZA894" s="40"/>
      <c r="DZB894" s="106"/>
      <c r="DZC894" s="40"/>
      <c r="DZD894" s="106"/>
      <c r="DZE894" s="40"/>
      <c r="DZF894" s="106"/>
      <c r="DZG894" s="40"/>
      <c r="DZH894" s="106"/>
      <c r="DZI894" s="40"/>
      <c r="DZJ894" s="106"/>
      <c r="DZK894" s="40"/>
      <c r="DZL894" s="106"/>
      <c r="DZM894" s="40"/>
      <c r="DZN894" s="106"/>
      <c r="DZO894" s="40"/>
      <c r="DZP894" s="106"/>
      <c r="DZQ894" s="40"/>
      <c r="DZR894" s="106"/>
      <c r="DZS894" s="40"/>
      <c r="DZT894" s="106"/>
      <c r="DZU894" s="40"/>
      <c r="DZV894" s="106"/>
      <c r="DZW894" s="40"/>
      <c r="DZX894" s="106"/>
      <c r="DZY894" s="40"/>
      <c r="DZZ894" s="106"/>
      <c r="EAA894" s="40"/>
      <c r="EAB894" s="106"/>
      <c r="EAC894" s="40"/>
      <c r="EAD894" s="106"/>
      <c r="EAE894" s="40"/>
      <c r="EAF894" s="106"/>
      <c r="EAG894" s="40"/>
      <c r="EAH894" s="106"/>
      <c r="EAI894" s="40"/>
      <c r="EAJ894" s="106"/>
      <c r="EAK894" s="40"/>
      <c r="EAL894" s="106"/>
      <c r="EAM894" s="40"/>
      <c r="EAN894" s="106"/>
      <c r="EAO894" s="40"/>
      <c r="EAP894" s="106"/>
      <c r="EAQ894" s="40"/>
      <c r="EAR894" s="106"/>
      <c r="EAS894" s="40"/>
      <c r="EAT894" s="106"/>
      <c r="EAU894" s="40"/>
      <c r="EAV894" s="106"/>
      <c r="EAW894" s="40"/>
      <c r="EAX894" s="106"/>
      <c r="EAY894" s="40"/>
      <c r="EAZ894" s="106"/>
      <c r="EBA894" s="40"/>
      <c r="EBB894" s="106"/>
      <c r="EBC894" s="40"/>
      <c r="EBD894" s="106"/>
      <c r="EBE894" s="40"/>
      <c r="EBF894" s="106"/>
      <c r="EBG894" s="40"/>
      <c r="EBH894" s="106"/>
      <c r="EBI894" s="40"/>
      <c r="EBJ894" s="106"/>
      <c r="EBK894" s="40"/>
      <c r="EBL894" s="106"/>
      <c r="EBM894" s="40"/>
      <c r="EBN894" s="106"/>
      <c r="EBO894" s="40"/>
      <c r="EBP894" s="106"/>
      <c r="EBQ894" s="40"/>
      <c r="EBR894" s="106"/>
      <c r="EBS894" s="40"/>
      <c r="EBT894" s="106"/>
      <c r="EBU894" s="40"/>
      <c r="EBV894" s="106"/>
      <c r="EBW894" s="40"/>
      <c r="EBX894" s="106"/>
      <c r="EBY894" s="40"/>
      <c r="EBZ894" s="106"/>
      <c r="ECA894" s="40"/>
      <c r="ECB894" s="106"/>
      <c r="ECC894" s="40"/>
      <c r="ECD894" s="106"/>
      <c r="ECE894" s="40"/>
      <c r="ECF894" s="106"/>
      <c r="ECG894" s="40"/>
      <c r="ECH894" s="106"/>
      <c r="ECI894" s="40"/>
      <c r="ECJ894" s="106"/>
      <c r="ECK894" s="40"/>
      <c r="ECL894" s="106"/>
      <c r="ECM894" s="40"/>
      <c r="ECN894" s="106"/>
      <c r="ECO894" s="40"/>
      <c r="ECP894" s="106"/>
      <c r="ECQ894" s="40"/>
      <c r="ECR894" s="106"/>
      <c r="ECS894" s="40"/>
      <c r="ECT894" s="106"/>
      <c r="ECU894" s="40"/>
      <c r="ECV894" s="106"/>
      <c r="ECW894" s="40"/>
      <c r="ECX894" s="106"/>
      <c r="ECY894" s="40"/>
      <c r="ECZ894" s="106"/>
      <c r="EDA894" s="40"/>
      <c r="EDB894" s="106"/>
      <c r="EDC894" s="40"/>
      <c r="EDD894" s="106"/>
      <c r="EDE894" s="40"/>
      <c r="EDF894" s="106"/>
      <c r="EDG894" s="40"/>
      <c r="EDH894" s="106"/>
      <c r="EDI894" s="40"/>
      <c r="EDJ894" s="106"/>
      <c r="EDK894" s="40"/>
      <c r="EDL894" s="106"/>
      <c r="EDM894" s="40"/>
      <c r="EDN894" s="106"/>
      <c r="EDO894" s="40"/>
      <c r="EDP894" s="106"/>
      <c r="EDQ894" s="40"/>
      <c r="EDR894" s="106"/>
      <c r="EDS894" s="40"/>
      <c r="EDT894" s="106"/>
      <c r="EDU894" s="40"/>
      <c r="EDV894" s="106"/>
      <c r="EDW894" s="40"/>
      <c r="EDX894" s="106"/>
      <c r="EDY894" s="40"/>
      <c r="EDZ894" s="106"/>
      <c r="EEA894" s="40"/>
      <c r="EEB894" s="106"/>
      <c r="EEC894" s="40"/>
      <c r="EED894" s="106"/>
      <c r="EEE894" s="40"/>
      <c r="EEF894" s="106"/>
      <c r="EEG894" s="40"/>
      <c r="EEH894" s="106"/>
      <c r="EEI894" s="40"/>
      <c r="EEJ894" s="106"/>
      <c r="EEK894" s="40"/>
      <c r="EEL894" s="106"/>
      <c r="EEM894" s="40"/>
      <c r="EEN894" s="106"/>
      <c r="EEO894" s="40"/>
      <c r="EEP894" s="106"/>
      <c r="EEQ894" s="40"/>
      <c r="EER894" s="106"/>
      <c r="EES894" s="40"/>
      <c r="EET894" s="106"/>
      <c r="EEU894" s="40"/>
      <c r="EEV894" s="106"/>
      <c r="EEW894" s="40"/>
      <c r="EEX894" s="106"/>
      <c r="EEY894" s="40"/>
      <c r="EEZ894" s="106"/>
      <c r="EFA894" s="40"/>
      <c r="EFB894" s="106"/>
      <c r="EFC894" s="40"/>
      <c r="EFD894" s="106"/>
      <c r="EFE894" s="40"/>
      <c r="EFF894" s="106"/>
      <c r="EFG894" s="40"/>
      <c r="EFH894" s="106"/>
      <c r="EFI894" s="40"/>
      <c r="EFJ894" s="106"/>
      <c r="EFK894" s="40"/>
      <c r="EFL894" s="106"/>
      <c r="EFM894" s="40"/>
      <c r="EFN894" s="106"/>
      <c r="EFO894" s="40"/>
      <c r="EFP894" s="106"/>
      <c r="EFQ894" s="40"/>
      <c r="EFR894" s="106"/>
      <c r="EFS894" s="40"/>
      <c r="EFT894" s="106"/>
      <c r="EFU894" s="40"/>
      <c r="EFV894" s="106"/>
      <c r="EFW894" s="40"/>
      <c r="EFX894" s="106"/>
      <c r="EFY894" s="40"/>
      <c r="EFZ894" s="106"/>
      <c r="EGA894" s="40"/>
      <c r="EGB894" s="106"/>
      <c r="EGC894" s="40"/>
      <c r="EGD894" s="106"/>
      <c r="EGE894" s="40"/>
      <c r="EGF894" s="106"/>
      <c r="EGG894" s="40"/>
      <c r="EGH894" s="106"/>
      <c r="EGI894" s="40"/>
      <c r="EGJ894" s="106"/>
      <c r="EGK894" s="40"/>
      <c r="EGL894" s="106"/>
      <c r="EGM894" s="40"/>
      <c r="EGN894" s="106"/>
      <c r="EGO894" s="40"/>
      <c r="EGP894" s="106"/>
      <c r="EGQ894" s="40"/>
      <c r="EGR894" s="106"/>
      <c r="EGS894" s="40"/>
      <c r="EGT894" s="106"/>
      <c r="EGU894" s="40"/>
      <c r="EGV894" s="106"/>
      <c r="EGW894" s="40"/>
      <c r="EGX894" s="106"/>
      <c r="EGY894" s="40"/>
      <c r="EGZ894" s="106"/>
      <c r="EHA894" s="40"/>
      <c r="EHB894" s="106"/>
      <c r="EHC894" s="40"/>
      <c r="EHD894" s="106"/>
      <c r="EHE894" s="40"/>
      <c r="EHF894" s="106"/>
      <c r="EHG894" s="40"/>
      <c r="EHH894" s="106"/>
      <c r="EHI894" s="40"/>
      <c r="EHJ894" s="106"/>
      <c r="EHK894" s="40"/>
      <c r="EHL894" s="106"/>
      <c r="EHM894" s="40"/>
      <c r="EHN894" s="106"/>
      <c r="EHO894" s="40"/>
      <c r="EHP894" s="106"/>
      <c r="EHQ894" s="40"/>
      <c r="EHR894" s="106"/>
      <c r="EHS894" s="40"/>
      <c r="EHT894" s="106"/>
      <c r="EHU894" s="40"/>
      <c r="EHV894" s="106"/>
      <c r="EHW894" s="40"/>
      <c r="EHX894" s="106"/>
      <c r="EHY894" s="40"/>
      <c r="EHZ894" s="106"/>
      <c r="EIA894" s="40"/>
      <c r="EIB894" s="106"/>
      <c r="EIC894" s="40"/>
      <c r="EID894" s="106"/>
      <c r="EIE894" s="40"/>
      <c r="EIF894" s="106"/>
      <c r="EIG894" s="40"/>
      <c r="EIH894" s="106"/>
      <c r="EII894" s="40"/>
      <c r="EIJ894" s="106"/>
      <c r="EIK894" s="40"/>
      <c r="EIL894" s="106"/>
      <c r="EIM894" s="40"/>
      <c r="EIN894" s="106"/>
      <c r="EIO894" s="40"/>
      <c r="EIP894" s="106"/>
      <c r="EIQ894" s="40"/>
      <c r="EIR894" s="106"/>
      <c r="EIS894" s="40"/>
      <c r="EIT894" s="106"/>
      <c r="EIU894" s="40"/>
      <c r="EIV894" s="106"/>
      <c r="EIW894" s="40"/>
      <c r="EIX894" s="106"/>
      <c r="EIY894" s="40"/>
      <c r="EIZ894" s="106"/>
      <c r="EJA894" s="40"/>
      <c r="EJB894" s="106"/>
      <c r="EJC894" s="40"/>
      <c r="EJD894" s="106"/>
      <c r="EJE894" s="40"/>
      <c r="EJF894" s="106"/>
      <c r="EJG894" s="40"/>
      <c r="EJH894" s="106"/>
      <c r="EJI894" s="40"/>
      <c r="EJJ894" s="106"/>
      <c r="EJK894" s="40"/>
      <c r="EJL894" s="106"/>
      <c r="EJM894" s="40"/>
      <c r="EJN894" s="106"/>
      <c r="EJO894" s="40"/>
      <c r="EJP894" s="106"/>
      <c r="EJQ894" s="40"/>
      <c r="EJR894" s="106"/>
      <c r="EJS894" s="40"/>
      <c r="EJT894" s="106"/>
      <c r="EJU894" s="40"/>
      <c r="EJV894" s="106"/>
      <c r="EJW894" s="40"/>
      <c r="EJX894" s="106"/>
      <c r="EJY894" s="40"/>
      <c r="EJZ894" s="106"/>
      <c r="EKA894" s="40"/>
      <c r="EKB894" s="106"/>
      <c r="EKC894" s="40"/>
      <c r="EKD894" s="106"/>
      <c r="EKE894" s="40"/>
      <c r="EKF894" s="106"/>
      <c r="EKG894" s="40"/>
      <c r="EKH894" s="106"/>
      <c r="EKI894" s="40"/>
      <c r="EKJ894" s="106"/>
      <c r="EKK894" s="40"/>
      <c r="EKL894" s="106"/>
      <c r="EKM894" s="40"/>
      <c r="EKN894" s="106"/>
      <c r="EKO894" s="40"/>
      <c r="EKP894" s="106"/>
      <c r="EKQ894" s="40"/>
      <c r="EKR894" s="106"/>
      <c r="EKS894" s="40"/>
      <c r="EKT894" s="106"/>
      <c r="EKU894" s="40"/>
      <c r="EKV894" s="106"/>
      <c r="EKW894" s="40"/>
      <c r="EKX894" s="106"/>
      <c r="EKY894" s="40"/>
      <c r="EKZ894" s="106"/>
      <c r="ELA894" s="40"/>
      <c r="ELB894" s="106"/>
      <c r="ELC894" s="40"/>
      <c r="ELD894" s="106"/>
      <c r="ELE894" s="40"/>
      <c r="ELF894" s="106"/>
      <c r="ELG894" s="40"/>
      <c r="ELH894" s="106"/>
      <c r="ELI894" s="40"/>
      <c r="ELJ894" s="106"/>
      <c r="ELK894" s="40"/>
      <c r="ELL894" s="106"/>
      <c r="ELM894" s="40"/>
      <c r="ELN894" s="106"/>
      <c r="ELO894" s="40"/>
      <c r="ELP894" s="106"/>
      <c r="ELQ894" s="40"/>
      <c r="ELR894" s="106"/>
      <c r="ELS894" s="40"/>
      <c r="ELT894" s="106"/>
      <c r="ELU894" s="40"/>
      <c r="ELV894" s="106"/>
      <c r="ELW894" s="40"/>
      <c r="ELX894" s="106"/>
      <c r="ELY894" s="40"/>
      <c r="ELZ894" s="106"/>
      <c r="EMA894" s="40"/>
      <c r="EMB894" s="106"/>
      <c r="EMC894" s="40"/>
      <c r="EMD894" s="106"/>
      <c r="EME894" s="40"/>
      <c r="EMF894" s="106"/>
      <c r="EMG894" s="40"/>
      <c r="EMH894" s="106"/>
      <c r="EMI894" s="40"/>
      <c r="EMJ894" s="106"/>
      <c r="EMK894" s="40"/>
      <c r="EML894" s="106"/>
      <c r="EMM894" s="40"/>
      <c r="EMN894" s="106"/>
      <c r="EMO894" s="40"/>
      <c r="EMP894" s="106"/>
      <c r="EMQ894" s="40"/>
      <c r="EMR894" s="106"/>
      <c r="EMS894" s="40"/>
      <c r="EMT894" s="106"/>
      <c r="EMU894" s="40"/>
      <c r="EMV894" s="106"/>
      <c r="EMW894" s="40"/>
      <c r="EMX894" s="106"/>
      <c r="EMY894" s="40"/>
      <c r="EMZ894" s="106"/>
      <c r="ENA894" s="40"/>
      <c r="ENB894" s="106"/>
      <c r="ENC894" s="40"/>
      <c r="END894" s="106"/>
      <c r="ENE894" s="40"/>
      <c r="ENF894" s="106"/>
      <c r="ENG894" s="40"/>
      <c r="ENH894" s="106"/>
      <c r="ENI894" s="40"/>
      <c r="ENJ894" s="106"/>
      <c r="ENK894" s="40"/>
      <c r="ENL894" s="106"/>
      <c r="ENM894" s="40"/>
      <c r="ENN894" s="106"/>
      <c r="ENO894" s="40"/>
      <c r="ENP894" s="106"/>
      <c r="ENQ894" s="40"/>
      <c r="ENR894" s="106"/>
      <c r="ENS894" s="40"/>
      <c r="ENT894" s="106"/>
      <c r="ENU894" s="40"/>
      <c r="ENV894" s="106"/>
      <c r="ENW894" s="40"/>
      <c r="ENX894" s="106"/>
      <c r="ENY894" s="40"/>
      <c r="ENZ894" s="106"/>
      <c r="EOA894" s="40"/>
      <c r="EOB894" s="106"/>
      <c r="EOC894" s="40"/>
      <c r="EOD894" s="106"/>
      <c r="EOE894" s="40"/>
      <c r="EOF894" s="106"/>
      <c r="EOG894" s="40"/>
      <c r="EOH894" s="106"/>
      <c r="EOI894" s="40"/>
      <c r="EOJ894" s="106"/>
      <c r="EOK894" s="40"/>
      <c r="EOL894" s="106"/>
      <c r="EOM894" s="40"/>
      <c r="EON894" s="106"/>
      <c r="EOO894" s="40"/>
      <c r="EOP894" s="106"/>
      <c r="EOQ894" s="40"/>
      <c r="EOR894" s="106"/>
      <c r="EOS894" s="40"/>
      <c r="EOT894" s="106"/>
      <c r="EOU894" s="40"/>
      <c r="EOV894" s="106"/>
      <c r="EOW894" s="40"/>
      <c r="EOX894" s="106"/>
      <c r="EOY894" s="40"/>
      <c r="EOZ894" s="106"/>
      <c r="EPA894" s="40"/>
      <c r="EPB894" s="106"/>
      <c r="EPC894" s="40"/>
      <c r="EPD894" s="106"/>
      <c r="EPE894" s="40"/>
      <c r="EPF894" s="106"/>
      <c r="EPG894" s="40"/>
      <c r="EPH894" s="106"/>
      <c r="EPI894" s="40"/>
      <c r="EPJ894" s="106"/>
      <c r="EPK894" s="40"/>
      <c r="EPL894" s="106"/>
      <c r="EPM894" s="40"/>
      <c r="EPN894" s="106"/>
      <c r="EPO894" s="40"/>
      <c r="EPP894" s="106"/>
      <c r="EPQ894" s="40"/>
      <c r="EPR894" s="106"/>
      <c r="EPS894" s="40"/>
      <c r="EPT894" s="106"/>
      <c r="EPU894" s="40"/>
      <c r="EPV894" s="106"/>
      <c r="EPW894" s="40"/>
      <c r="EPX894" s="106"/>
      <c r="EPY894" s="40"/>
      <c r="EPZ894" s="106"/>
      <c r="EQA894" s="40"/>
      <c r="EQB894" s="106"/>
      <c r="EQC894" s="40"/>
      <c r="EQD894" s="106"/>
      <c r="EQE894" s="40"/>
      <c r="EQF894" s="106"/>
      <c r="EQG894" s="40"/>
      <c r="EQH894" s="106"/>
      <c r="EQI894" s="40"/>
      <c r="EQJ894" s="106"/>
      <c r="EQK894" s="40"/>
      <c r="EQL894" s="106"/>
      <c r="EQM894" s="40"/>
      <c r="EQN894" s="106"/>
      <c r="EQO894" s="40"/>
      <c r="EQP894" s="106"/>
      <c r="EQQ894" s="40"/>
      <c r="EQR894" s="106"/>
      <c r="EQS894" s="40"/>
      <c r="EQT894" s="106"/>
      <c r="EQU894" s="40"/>
      <c r="EQV894" s="106"/>
      <c r="EQW894" s="40"/>
      <c r="EQX894" s="106"/>
      <c r="EQY894" s="40"/>
      <c r="EQZ894" s="106"/>
      <c r="ERA894" s="40"/>
      <c r="ERB894" s="106"/>
      <c r="ERC894" s="40"/>
      <c r="ERD894" s="106"/>
      <c r="ERE894" s="40"/>
      <c r="ERF894" s="106"/>
      <c r="ERG894" s="40"/>
      <c r="ERH894" s="106"/>
      <c r="ERI894" s="40"/>
      <c r="ERJ894" s="106"/>
      <c r="ERK894" s="40"/>
      <c r="ERL894" s="106"/>
      <c r="ERM894" s="40"/>
      <c r="ERN894" s="106"/>
      <c r="ERO894" s="40"/>
      <c r="ERP894" s="106"/>
      <c r="ERQ894" s="40"/>
      <c r="ERR894" s="106"/>
      <c r="ERS894" s="40"/>
      <c r="ERT894" s="106"/>
      <c r="ERU894" s="40"/>
      <c r="ERV894" s="106"/>
      <c r="ERW894" s="40"/>
      <c r="ERX894" s="106"/>
      <c r="ERY894" s="40"/>
      <c r="ERZ894" s="106"/>
      <c r="ESA894" s="40"/>
      <c r="ESB894" s="106"/>
      <c r="ESC894" s="40"/>
      <c r="ESD894" s="106"/>
      <c r="ESE894" s="40"/>
      <c r="ESF894" s="106"/>
      <c r="ESG894" s="40"/>
      <c r="ESH894" s="106"/>
      <c r="ESI894" s="40"/>
      <c r="ESJ894" s="106"/>
      <c r="ESK894" s="40"/>
      <c r="ESL894" s="106"/>
      <c r="ESM894" s="40"/>
      <c r="ESN894" s="106"/>
      <c r="ESO894" s="40"/>
      <c r="ESP894" s="106"/>
      <c r="ESQ894" s="40"/>
      <c r="ESR894" s="106"/>
      <c r="ESS894" s="40"/>
      <c r="EST894" s="106"/>
      <c r="ESU894" s="40"/>
      <c r="ESV894" s="106"/>
      <c r="ESW894" s="40"/>
      <c r="ESX894" s="106"/>
      <c r="ESY894" s="40"/>
      <c r="ESZ894" s="106"/>
      <c r="ETA894" s="40"/>
      <c r="ETB894" s="106"/>
      <c r="ETC894" s="40"/>
      <c r="ETD894" s="106"/>
      <c r="ETE894" s="40"/>
      <c r="ETF894" s="106"/>
      <c r="ETG894" s="40"/>
      <c r="ETH894" s="106"/>
      <c r="ETI894" s="40"/>
      <c r="ETJ894" s="106"/>
      <c r="ETK894" s="40"/>
      <c r="ETL894" s="106"/>
      <c r="ETM894" s="40"/>
      <c r="ETN894" s="106"/>
      <c r="ETO894" s="40"/>
      <c r="ETP894" s="106"/>
      <c r="ETQ894" s="40"/>
      <c r="ETR894" s="106"/>
      <c r="ETS894" s="40"/>
      <c r="ETT894" s="106"/>
      <c r="ETU894" s="40"/>
      <c r="ETV894" s="106"/>
      <c r="ETW894" s="40"/>
      <c r="ETX894" s="106"/>
      <c r="ETY894" s="40"/>
      <c r="ETZ894" s="106"/>
      <c r="EUA894" s="40"/>
      <c r="EUB894" s="106"/>
      <c r="EUC894" s="40"/>
      <c r="EUD894" s="106"/>
      <c r="EUE894" s="40"/>
      <c r="EUF894" s="106"/>
      <c r="EUG894" s="40"/>
      <c r="EUH894" s="106"/>
      <c r="EUI894" s="40"/>
      <c r="EUJ894" s="106"/>
      <c r="EUK894" s="40"/>
      <c r="EUL894" s="106"/>
      <c r="EUM894" s="40"/>
      <c r="EUN894" s="106"/>
      <c r="EUO894" s="40"/>
      <c r="EUP894" s="106"/>
      <c r="EUQ894" s="40"/>
      <c r="EUR894" s="106"/>
      <c r="EUS894" s="40"/>
      <c r="EUT894" s="106"/>
      <c r="EUU894" s="40"/>
      <c r="EUV894" s="106"/>
      <c r="EUW894" s="40"/>
      <c r="EUX894" s="106"/>
      <c r="EUY894" s="40"/>
      <c r="EUZ894" s="106"/>
      <c r="EVA894" s="40"/>
      <c r="EVB894" s="106"/>
      <c r="EVC894" s="40"/>
      <c r="EVD894" s="106"/>
      <c r="EVE894" s="40"/>
      <c r="EVF894" s="106"/>
      <c r="EVG894" s="40"/>
      <c r="EVH894" s="106"/>
      <c r="EVI894" s="40"/>
      <c r="EVJ894" s="106"/>
      <c r="EVK894" s="40"/>
      <c r="EVL894" s="106"/>
      <c r="EVM894" s="40"/>
      <c r="EVN894" s="106"/>
      <c r="EVO894" s="40"/>
      <c r="EVP894" s="106"/>
      <c r="EVQ894" s="40"/>
      <c r="EVR894" s="106"/>
      <c r="EVS894" s="40"/>
      <c r="EVT894" s="106"/>
      <c r="EVU894" s="40"/>
      <c r="EVV894" s="106"/>
      <c r="EVW894" s="40"/>
      <c r="EVX894" s="106"/>
      <c r="EVY894" s="40"/>
      <c r="EVZ894" s="106"/>
      <c r="EWA894" s="40"/>
      <c r="EWB894" s="106"/>
      <c r="EWC894" s="40"/>
      <c r="EWD894" s="106"/>
      <c r="EWE894" s="40"/>
      <c r="EWF894" s="106"/>
      <c r="EWG894" s="40"/>
      <c r="EWH894" s="106"/>
      <c r="EWI894" s="40"/>
      <c r="EWJ894" s="106"/>
      <c r="EWK894" s="40"/>
      <c r="EWL894" s="106"/>
      <c r="EWM894" s="40"/>
      <c r="EWN894" s="106"/>
      <c r="EWO894" s="40"/>
      <c r="EWP894" s="106"/>
      <c r="EWQ894" s="40"/>
      <c r="EWR894" s="106"/>
      <c r="EWS894" s="40"/>
      <c r="EWT894" s="106"/>
      <c r="EWU894" s="40"/>
      <c r="EWV894" s="106"/>
      <c r="EWW894" s="40"/>
      <c r="EWX894" s="106"/>
      <c r="EWY894" s="40"/>
      <c r="EWZ894" s="106"/>
      <c r="EXA894" s="40"/>
      <c r="EXB894" s="106"/>
      <c r="EXC894" s="40"/>
      <c r="EXD894" s="106"/>
      <c r="EXE894" s="40"/>
      <c r="EXF894" s="106"/>
      <c r="EXG894" s="40"/>
      <c r="EXH894" s="106"/>
      <c r="EXI894" s="40"/>
      <c r="EXJ894" s="106"/>
      <c r="EXK894" s="40"/>
      <c r="EXL894" s="106"/>
      <c r="EXM894" s="40"/>
      <c r="EXN894" s="106"/>
      <c r="EXO894" s="40"/>
      <c r="EXP894" s="106"/>
      <c r="EXQ894" s="40"/>
      <c r="EXR894" s="106"/>
      <c r="EXS894" s="40"/>
      <c r="EXT894" s="106"/>
      <c r="EXU894" s="40"/>
      <c r="EXV894" s="106"/>
      <c r="EXW894" s="40"/>
      <c r="EXX894" s="106"/>
      <c r="EXY894" s="40"/>
      <c r="EXZ894" s="106"/>
      <c r="EYA894" s="40"/>
      <c r="EYB894" s="106"/>
      <c r="EYC894" s="40"/>
      <c r="EYD894" s="106"/>
      <c r="EYE894" s="40"/>
      <c r="EYF894" s="106"/>
      <c r="EYG894" s="40"/>
      <c r="EYH894" s="106"/>
      <c r="EYI894" s="40"/>
      <c r="EYJ894" s="106"/>
      <c r="EYK894" s="40"/>
      <c r="EYL894" s="106"/>
      <c r="EYM894" s="40"/>
      <c r="EYN894" s="106"/>
      <c r="EYO894" s="40"/>
      <c r="EYP894" s="106"/>
      <c r="EYQ894" s="40"/>
      <c r="EYR894" s="106"/>
      <c r="EYS894" s="40"/>
      <c r="EYT894" s="106"/>
      <c r="EYU894" s="40"/>
      <c r="EYV894" s="106"/>
      <c r="EYW894" s="40"/>
      <c r="EYX894" s="106"/>
      <c r="EYY894" s="40"/>
      <c r="EYZ894" s="106"/>
      <c r="EZA894" s="40"/>
      <c r="EZB894" s="106"/>
      <c r="EZC894" s="40"/>
      <c r="EZD894" s="106"/>
      <c r="EZE894" s="40"/>
      <c r="EZF894" s="106"/>
      <c r="EZG894" s="40"/>
      <c r="EZH894" s="106"/>
      <c r="EZI894" s="40"/>
      <c r="EZJ894" s="106"/>
      <c r="EZK894" s="40"/>
      <c r="EZL894" s="106"/>
      <c r="EZM894" s="40"/>
      <c r="EZN894" s="106"/>
      <c r="EZO894" s="40"/>
      <c r="EZP894" s="106"/>
      <c r="EZQ894" s="40"/>
      <c r="EZR894" s="106"/>
      <c r="EZS894" s="40"/>
      <c r="EZT894" s="106"/>
      <c r="EZU894" s="40"/>
      <c r="EZV894" s="106"/>
      <c r="EZW894" s="40"/>
      <c r="EZX894" s="106"/>
      <c r="EZY894" s="40"/>
      <c r="EZZ894" s="106"/>
      <c r="FAA894" s="40"/>
      <c r="FAB894" s="106"/>
      <c r="FAC894" s="40"/>
      <c r="FAD894" s="106"/>
      <c r="FAE894" s="40"/>
      <c r="FAF894" s="106"/>
      <c r="FAG894" s="40"/>
      <c r="FAH894" s="106"/>
      <c r="FAI894" s="40"/>
      <c r="FAJ894" s="106"/>
      <c r="FAK894" s="40"/>
      <c r="FAL894" s="106"/>
      <c r="FAM894" s="40"/>
      <c r="FAN894" s="106"/>
      <c r="FAO894" s="40"/>
      <c r="FAP894" s="106"/>
      <c r="FAQ894" s="40"/>
      <c r="FAR894" s="106"/>
      <c r="FAS894" s="40"/>
      <c r="FAT894" s="106"/>
      <c r="FAU894" s="40"/>
      <c r="FAV894" s="106"/>
      <c r="FAW894" s="40"/>
      <c r="FAX894" s="106"/>
      <c r="FAY894" s="40"/>
      <c r="FAZ894" s="106"/>
      <c r="FBA894" s="40"/>
      <c r="FBB894" s="106"/>
      <c r="FBC894" s="40"/>
      <c r="FBD894" s="106"/>
      <c r="FBE894" s="40"/>
      <c r="FBF894" s="106"/>
      <c r="FBG894" s="40"/>
      <c r="FBH894" s="106"/>
      <c r="FBI894" s="40"/>
      <c r="FBJ894" s="106"/>
      <c r="FBK894" s="40"/>
      <c r="FBL894" s="106"/>
      <c r="FBM894" s="40"/>
      <c r="FBN894" s="106"/>
      <c r="FBO894" s="40"/>
      <c r="FBP894" s="106"/>
      <c r="FBQ894" s="40"/>
      <c r="FBR894" s="106"/>
      <c r="FBS894" s="40"/>
      <c r="FBT894" s="106"/>
      <c r="FBU894" s="40"/>
      <c r="FBV894" s="106"/>
      <c r="FBW894" s="40"/>
      <c r="FBX894" s="106"/>
      <c r="FBY894" s="40"/>
      <c r="FBZ894" s="106"/>
      <c r="FCA894" s="40"/>
      <c r="FCB894" s="106"/>
      <c r="FCC894" s="40"/>
      <c r="FCD894" s="106"/>
      <c r="FCE894" s="40"/>
      <c r="FCF894" s="106"/>
      <c r="FCG894" s="40"/>
      <c r="FCH894" s="106"/>
      <c r="FCI894" s="40"/>
      <c r="FCJ894" s="106"/>
      <c r="FCK894" s="40"/>
      <c r="FCL894" s="106"/>
      <c r="FCM894" s="40"/>
      <c r="FCN894" s="106"/>
      <c r="FCO894" s="40"/>
      <c r="FCP894" s="106"/>
      <c r="FCQ894" s="40"/>
      <c r="FCR894" s="106"/>
      <c r="FCS894" s="40"/>
      <c r="FCT894" s="106"/>
      <c r="FCU894" s="40"/>
      <c r="FCV894" s="106"/>
      <c r="FCW894" s="40"/>
      <c r="FCX894" s="106"/>
      <c r="FCY894" s="40"/>
      <c r="FCZ894" s="106"/>
      <c r="FDA894" s="40"/>
      <c r="FDB894" s="106"/>
      <c r="FDC894" s="40"/>
      <c r="FDD894" s="106"/>
      <c r="FDE894" s="40"/>
      <c r="FDF894" s="106"/>
      <c r="FDG894" s="40"/>
      <c r="FDH894" s="106"/>
      <c r="FDI894" s="40"/>
      <c r="FDJ894" s="106"/>
      <c r="FDK894" s="40"/>
      <c r="FDL894" s="106"/>
      <c r="FDM894" s="40"/>
      <c r="FDN894" s="106"/>
      <c r="FDO894" s="40"/>
      <c r="FDP894" s="106"/>
      <c r="FDQ894" s="40"/>
      <c r="FDR894" s="106"/>
      <c r="FDS894" s="40"/>
      <c r="FDT894" s="106"/>
      <c r="FDU894" s="40"/>
      <c r="FDV894" s="106"/>
      <c r="FDW894" s="40"/>
      <c r="FDX894" s="106"/>
      <c r="FDY894" s="40"/>
      <c r="FDZ894" s="106"/>
      <c r="FEA894" s="40"/>
      <c r="FEB894" s="106"/>
      <c r="FEC894" s="40"/>
      <c r="FED894" s="106"/>
      <c r="FEE894" s="40"/>
      <c r="FEF894" s="106"/>
      <c r="FEG894" s="40"/>
      <c r="FEH894" s="106"/>
      <c r="FEI894" s="40"/>
      <c r="FEJ894" s="106"/>
      <c r="FEK894" s="40"/>
      <c r="FEL894" s="106"/>
      <c r="FEM894" s="40"/>
      <c r="FEN894" s="106"/>
      <c r="FEO894" s="40"/>
      <c r="FEP894" s="106"/>
      <c r="FEQ894" s="40"/>
      <c r="FER894" s="106"/>
      <c r="FES894" s="40"/>
      <c r="FET894" s="106"/>
      <c r="FEU894" s="40"/>
      <c r="FEV894" s="106"/>
      <c r="FEW894" s="40"/>
      <c r="FEX894" s="106"/>
      <c r="FEY894" s="40"/>
      <c r="FEZ894" s="106"/>
      <c r="FFA894" s="40"/>
      <c r="FFB894" s="106"/>
      <c r="FFC894" s="40"/>
      <c r="FFD894" s="106"/>
      <c r="FFE894" s="40"/>
      <c r="FFF894" s="106"/>
      <c r="FFG894" s="40"/>
      <c r="FFH894" s="106"/>
      <c r="FFI894" s="40"/>
      <c r="FFJ894" s="106"/>
      <c r="FFK894" s="40"/>
      <c r="FFL894" s="106"/>
      <c r="FFM894" s="40"/>
      <c r="FFN894" s="106"/>
      <c r="FFO894" s="40"/>
      <c r="FFP894" s="106"/>
      <c r="FFQ894" s="40"/>
      <c r="FFR894" s="106"/>
      <c r="FFS894" s="40"/>
      <c r="FFT894" s="106"/>
      <c r="FFU894" s="40"/>
      <c r="FFV894" s="106"/>
      <c r="FFW894" s="40"/>
      <c r="FFX894" s="106"/>
      <c r="FFY894" s="40"/>
      <c r="FFZ894" s="106"/>
      <c r="FGA894" s="40"/>
      <c r="FGB894" s="106"/>
      <c r="FGC894" s="40"/>
      <c r="FGD894" s="106"/>
      <c r="FGE894" s="40"/>
      <c r="FGF894" s="106"/>
      <c r="FGG894" s="40"/>
      <c r="FGH894" s="106"/>
      <c r="FGI894" s="40"/>
      <c r="FGJ894" s="106"/>
      <c r="FGK894" s="40"/>
      <c r="FGL894" s="106"/>
      <c r="FGM894" s="40"/>
      <c r="FGN894" s="106"/>
      <c r="FGO894" s="40"/>
      <c r="FGP894" s="106"/>
      <c r="FGQ894" s="40"/>
      <c r="FGR894" s="106"/>
      <c r="FGS894" s="40"/>
      <c r="FGT894" s="106"/>
      <c r="FGU894" s="40"/>
      <c r="FGV894" s="106"/>
      <c r="FGW894" s="40"/>
      <c r="FGX894" s="106"/>
      <c r="FGY894" s="40"/>
      <c r="FGZ894" s="106"/>
      <c r="FHA894" s="40"/>
      <c r="FHB894" s="106"/>
      <c r="FHC894" s="40"/>
      <c r="FHD894" s="106"/>
      <c r="FHE894" s="40"/>
      <c r="FHF894" s="106"/>
      <c r="FHG894" s="40"/>
      <c r="FHH894" s="106"/>
      <c r="FHI894" s="40"/>
      <c r="FHJ894" s="106"/>
      <c r="FHK894" s="40"/>
      <c r="FHL894" s="106"/>
      <c r="FHM894" s="40"/>
      <c r="FHN894" s="106"/>
      <c r="FHO894" s="40"/>
      <c r="FHP894" s="106"/>
      <c r="FHQ894" s="40"/>
      <c r="FHR894" s="106"/>
      <c r="FHS894" s="40"/>
      <c r="FHT894" s="106"/>
      <c r="FHU894" s="40"/>
      <c r="FHV894" s="106"/>
      <c r="FHW894" s="40"/>
      <c r="FHX894" s="106"/>
      <c r="FHY894" s="40"/>
      <c r="FHZ894" s="106"/>
      <c r="FIA894" s="40"/>
      <c r="FIB894" s="106"/>
      <c r="FIC894" s="40"/>
      <c r="FID894" s="106"/>
      <c r="FIE894" s="40"/>
      <c r="FIF894" s="106"/>
      <c r="FIG894" s="40"/>
      <c r="FIH894" s="106"/>
      <c r="FII894" s="40"/>
      <c r="FIJ894" s="106"/>
      <c r="FIK894" s="40"/>
      <c r="FIL894" s="106"/>
      <c r="FIM894" s="40"/>
      <c r="FIN894" s="106"/>
      <c r="FIO894" s="40"/>
      <c r="FIP894" s="106"/>
      <c r="FIQ894" s="40"/>
      <c r="FIR894" s="106"/>
      <c r="FIS894" s="40"/>
      <c r="FIT894" s="106"/>
      <c r="FIU894" s="40"/>
      <c r="FIV894" s="106"/>
      <c r="FIW894" s="40"/>
      <c r="FIX894" s="106"/>
      <c r="FIY894" s="40"/>
      <c r="FIZ894" s="106"/>
      <c r="FJA894" s="40"/>
      <c r="FJB894" s="106"/>
      <c r="FJC894" s="40"/>
      <c r="FJD894" s="106"/>
      <c r="FJE894" s="40"/>
      <c r="FJF894" s="106"/>
      <c r="FJG894" s="40"/>
      <c r="FJH894" s="106"/>
      <c r="FJI894" s="40"/>
      <c r="FJJ894" s="106"/>
      <c r="FJK894" s="40"/>
      <c r="FJL894" s="106"/>
      <c r="FJM894" s="40"/>
      <c r="FJN894" s="106"/>
      <c r="FJO894" s="40"/>
      <c r="FJP894" s="106"/>
      <c r="FJQ894" s="40"/>
      <c r="FJR894" s="106"/>
      <c r="FJS894" s="40"/>
      <c r="FJT894" s="106"/>
      <c r="FJU894" s="40"/>
      <c r="FJV894" s="106"/>
      <c r="FJW894" s="40"/>
      <c r="FJX894" s="106"/>
      <c r="FJY894" s="40"/>
      <c r="FJZ894" s="106"/>
      <c r="FKA894" s="40"/>
      <c r="FKB894" s="106"/>
      <c r="FKC894" s="40"/>
      <c r="FKD894" s="106"/>
      <c r="FKE894" s="40"/>
      <c r="FKF894" s="106"/>
      <c r="FKG894" s="40"/>
      <c r="FKH894" s="106"/>
      <c r="FKI894" s="40"/>
      <c r="FKJ894" s="106"/>
      <c r="FKK894" s="40"/>
      <c r="FKL894" s="106"/>
      <c r="FKM894" s="40"/>
      <c r="FKN894" s="106"/>
      <c r="FKO894" s="40"/>
      <c r="FKP894" s="106"/>
      <c r="FKQ894" s="40"/>
      <c r="FKR894" s="106"/>
      <c r="FKS894" s="40"/>
      <c r="FKT894" s="106"/>
      <c r="FKU894" s="40"/>
      <c r="FKV894" s="106"/>
      <c r="FKW894" s="40"/>
      <c r="FKX894" s="106"/>
      <c r="FKY894" s="40"/>
      <c r="FKZ894" s="106"/>
      <c r="FLA894" s="40"/>
      <c r="FLB894" s="106"/>
      <c r="FLC894" s="40"/>
      <c r="FLD894" s="106"/>
      <c r="FLE894" s="40"/>
      <c r="FLF894" s="106"/>
      <c r="FLG894" s="40"/>
      <c r="FLH894" s="106"/>
      <c r="FLI894" s="40"/>
      <c r="FLJ894" s="106"/>
      <c r="FLK894" s="40"/>
      <c r="FLL894" s="106"/>
      <c r="FLM894" s="40"/>
      <c r="FLN894" s="106"/>
      <c r="FLO894" s="40"/>
      <c r="FLP894" s="106"/>
      <c r="FLQ894" s="40"/>
      <c r="FLR894" s="106"/>
      <c r="FLS894" s="40"/>
      <c r="FLT894" s="106"/>
      <c r="FLU894" s="40"/>
      <c r="FLV894" s="106"/>
      <c r="FLW894" s="40"/>
      <c r="FLX894" s="106"/>
      <c r="FLY894" s="40"/>
      <c r="FLZ894" s="106"/>
      <c r="FMA894" s="40"/>
      <c r="FMB894" s="106"/>
      <c r="FMC894" s="40"/>
      <c r="FMD894" s="106"/>
      <c r="FME894" s="40"/>
      <c r="FMF894" s="106"/>
      <c r="FMG894" s="40"/>
      <c r="FMH894" s="106"/>
      <c r="FMI894" s="40"/>
      <c r="FMJ894" s="106"/>
      <c r="FMK894" s="40"/>
      <c r="FML894" s="106"/>
      <c r="FMM894" s="40"/>
      <c r="FMN894" s="106"/>
      <c r="FMO894" s="40"/>
      <c r="FMP894" s="106"/>
      <c r="FMQ894" s="40"/>
      <c r="FMR894" s="106"/>
      <c r="FMS894" s="40"/>
      <c r="FMT894" s="106"/>
      <c r="FMU894" s="40"/>
      <c r="FMV894" s="106"/>
      <c r="FMW894" s="40"/>
      <c r="FMX894" s="106"/>
      <c r="FMY894" s="40"/>
      <c r="FMZ894" s="106"/>
      <c r="FNA894" s="40"/>
      <c r="FNB894" s="106"/>
      <c r="FNC894" s="40"/>
      <c r="FND894" s="106"/>
      <c r="FNE894" s="40"/>
      <c r="FNF894" s="106"/>
      <c r="FNG894" s="40"/>
      <c r="FNH894" s="106"/>
      <c r="FNI894" s="40"/>
      <c r="FNJ894" s="106"/>
      <c r="FNK894" s="40"/>
      <c r="FNL894" s="106"/>
      <c r="FNM894" s="40"/>
      <c r="FNN894" s="106"/>
      <c r="FNO894" s="40"/>
      <c r="FNP894" s="106"/>
      <c r="FNQ894" s="40"/>
      <c r="FNR894" s="106"/>
      <c r="FNS894" s="40"/>
      <c r="FNT894" s="106"/>
      <c r="FNU894" s="40"/>
      <c r="FNV894" s="106"/>
      <c r="FNW894" s="40"/>
      <c r="FNX894" s="106"/>
      <c r="FNY894" s="40"/>
      <c r="FNZ894" s="106"/>
      <c r="FOA894" s="40"/>
      <c r="FOB894" s="106"/>
      <c r="FOC894" s="40"/>
      <c r="FOD894" s="106"/>
      <c r="FOE894" s="40"/>
      <c r="FOF894" s="106"/>
      <c r="FOG894" s="40"/>
      <c r="FOH894" s="106"/>
      <c r="FOI894" s="40"/>
      <c r="FOJ894" s="106"/>
      <c r="FOK894" s="40"/>
      <c r="FOL894" s="106"/>
      <c r="FOM894" s="40"/>
      <c r="FON894" s="106"/>
      <c r="FOO894" s="40"/>
      <c r="FOP894" s="106"/>
      <c r="FOQ894" s="40"/>
      <c r="FOR894" s="106"/>
      <c r="FOS894" s="40"/>
      <c r="FOT894" s="106"/>
      <c r="FOU894" s="40"/>
      <c r="FOV894" s="106"/>
      <c r="FOW894" s="40"/>
      <c r="FOX894" s="106"/>
      <c r="FOY894" s="40"/>
      <c r="FOZ894" s="106"/>
      <c r="FPA894" s="40"/>
      <c r="FPB894" s="106"/>
      <c r="FPC894" s="40"/>
      <c r="FPD894" s="106"/>
      <c r="FPE894" s="40"/>
      <c r="FPF894" s="106"/>
      <c r="FPG894" s="40"/>
      <c r="FPH894" s="106"/>
      <c r="FPI894" s="40"/>
      <c r="FPJ894" s="106"/>
      <c r="FPK894" s="40"/>
      <c r="FPL894" s="106"/>
      <c r="FPM894" s="40"/>
      <c r="FPN894" s="106"/>
      <c r="FPO894" s="40"/>
      <c r="FPP894" s="106"/>
      <c r="FPQ894" s="40"/>
      <c r="FPR894" s="106"/>
      <c r="FPS894" s="40"/>
      <c r="FPT894" s="106"/>
      <c r="FPU894" s="40"/>
      <c r="FPV894" s="106"/>
      <c r="FPW894" s="40"/>
      <c r="FPX894" s="106"/>
      <c r="FPY894" s="40"/>
      <c r="FPZ894" s="106"/>
      <c r="FQA894" s="40"/>
      <c r="FQB894" s="106"/>
      <c r="FQC894" s="40"/>
      <c r="FQD894" s="106"/>
      <c r="FQE894" s="40"/>
      <c r="FQF894" s="106"/>
      <c r="FQG894" s="40"/>
      <c r="FQH894" s="106"/>
      <c r="FQI894" s="40"/>
      <c r="FQJ894" s="106"/>
      <c r="FQK894" s="40"/>
      <c r="FQL894" s="106"/>
      <c r="FQM894" s="40"/>
      <c r="FQN894" s="106"/>
      <c r="FQO894" s="40"/>
      <c r="FQP894" s="106"/>
      <c r="FQQ894" s="40"/>
      <c r="FQR894" s="106"/>
      <c r="FQS894" s="40"/>
      <c r="FQT894" s="106"/>
      <c r="FQU894" s="40"/>
      <c r="FQV894" s="106"/>
      <c r="FQW894" s="40"/>
      <c r="FQX894" s="106"/>
      <c r="FQY894" s="40"/>
      <c r="FQZ894" s="106"/>
      <c r="FRA894" s="40"/>
      <c r="FRB894" s="106"/>
      <c r="FRC894" s="40"/>
      <c r="FRD894" s="106"/>
      <c r="FRE894" s="40"/>
      <c r="FRF894" s="106"/>
      <c r="FRG894" s="40"/>
      <c r="FRH894" s="106"/>
      <c r="FRI894" s="40"/>
      <c r="FRJ894" s="106"/>
      <c r="FRK894" s="40"/>
      <c r="FRL894" s="106"/>
      <c r="FRM894" s="40"/>
      <c r="FRN894" s="106"/>
      <c r="FRO894" s="40"/>
      <c r="FRP894" s="106"/>
      <c r="FRQ894" s="40"/>
      <c r="FRR894" s="106"/>
      <c r="FRS894" s="40"/>
      <c r="FRT894" s="106"/>
      <c r="FRU894" s="40"/>
      <c r="FRV894" s="106"/>
      <c r="FRW894" s="40"/>
      <c r="FRX894" s="106"/>
      <c r="FRY894" s="40"/>
      <c r="FRZ894" s="106"/>
      <c r="FSA894" s="40"/>
      <c r="FSB894" s="106"/>
      <c r="FSC894" s="40"/>
      <c r="FSD894" s="106"/>
      <c r="FSE894" s="40"/>
      <c r="FSF894" s="106"/>
      <c r="FSG894" s="40"/>
      <c r="FSH894" s="106"/>
      <c r="FSI894" s="40"/>
      <c r="FSJ894" s="106"/>
      <c r="FSK894" s="40"/>
      <c r="FSL894" s="106"/>
      <c r="FSM894" s="40"/>
      <c r="FSN894" s="106"/>
      <c r="FSO894" s="40"/>
      <c r="FSP894" s="106"/>
      <c r="FSQ894" s="40"/>
      <c r="FSR894" s="106"/>
      <c r="FSS894" s="40"/>
      <c r="FST894" s="106"/>
      <c r="FSU894" s="40"/>
      <c r="FSV894" s="106"/>
      <c r="FSW894" s="40"/>
      <c r="FSX894" s="106"/>
      <c r="FSY894" s="40"/>
      <c r="FSZ894" s="106"/>
      <c r="FTA894" s="40"/>
      <c r="FTB894" s="106"/>
      <c r="FTC894" s="40"/>
      <c r="FTD894" s="106"/>
      <c r="FTE894" s="40"/>
      <c r="FTF894" s="106"/>
      <c r="FTG894" s="40"/>
      <c r="FTH894" s="106"/>
      <c r="FTI894" s="40"/>
      <c r="FTJ894" s="106"/>
      <c r="FTK894" s="40"/>
      <c r="FTL894" s="106"/>
      <c r="FTM894" s="40"/>
      <c r="FTN894" s="106"/>
      <c r="FTO894" s="40"/>
      <c r="FTP894" s="106"/>
      <c r="FTQ894" s="40"/>
      <c r="FTR894" s="106"/>
      <c r="FTS894" s="40"/>
      <c r="FTT894" s="106"/>
      <c r="FTU894" s="40"/>
      <c r="FTV894" s="106"/>
      <c r="FTW894" s="40"/>
      <c r="FTX894" s="106"/>
      <c r="FTY894" s="40"/>
      <c r="FTZ894" s="106"/>
      <c r="FUA894" s="40"/>
      <c r="FUB894" s="106"/>
      <c r="FUC894" s="40"/>
      <c r="FUD894" s="106"/>
      <c r="FUE894" s="40"/>
      <c r="FUF894" s="106"/>
      <c r="FUG894" s="40"/>
      <c r="FUH894" s="106"/>
      <c r="FUI894" s="40"/>
      <c r="FUJ894" s="106"/>
      <c r="FUK894" s="40"/>
      <c r="FUL894" s="106"/>
      <c r="FUM894" s="40"/>
      <c r="FUN894" s="106"/>
      <c r="FUO894" s="40"/>
      <c r="FUP894" s="106"/>
      <c r="FUQ894" s="40"/>
      <c r="FUR894" s="106"/>
      <c r="FUS894" s="40"/>
      <c r="FUT894" s="106"/>
      <c r="FUU894" s="40"/>
      <c r="FUV894" s="106"/>
      <c r="FUW894" s="40"/>
      <c r="FUX894" s="106"/>
      <c r="FUY894" s="40"/>
      <c r="FUZ894" s="106"/>
      <c r="FVA894" s="40"/>
      <c r="FVB894" s="106"/>
      <c r="FVC894" s="40"/>
      <c r="FVD894" s="106"/>
      <c r="FVE894" s="40"/>
      <c r="FVF894" s="106"/>
      <c r="FVG894" s="40"/>
      <c r="FVH894" s="106"/>
      <c r="FVI894" s="40"/>
      <c r="FVJ894" s="106"/>
      <c r="FVK894" s="40"/>
      <c r="FVL894" s="106"/>
      <c r="FVM894" s="40"/>
      <c r="FVN894" s="106"/>
      <c r="FVO894" s="40"/>
      <c r="FVP894" s="106"/>
      <c r="FVQ894" s="40"/>
      <c r="FVR894" s="106"/>
      <c r="FVS894" s="40"/>
      <c r="FVT894" s="106"/>
      <c r="FVU894" s="40"/>
      <c r="FVV894" s="106"/>
      <c r="FVW894" s="40"/>
      <c r="FVX894" s="106"/>
      <c r="FVY894" s="40"/>
      <c r="FVZ894" s="106"/>
      <c r="FWA894" s="40"/>
      <c r="FWB894" s="106"/>
      <c r="FWC894" s="40"/>
      <c r="FWD894" s="106"/>
      <c r="FWE894" s="40"/>
      <c r="FWF894" s="106"/>
      <c r="FWG894" s="40"/>
      <c r="FWH894" s="106"/>
      <c r="FWI894" s="40"/>
      <c r="FWJ894" s="106"/>
      <c r="FWK894" s="40"/>
      <c r="FWL894" s="106"/>
      <c r="FWM894" s="40"/>
      <c r="FWN894" s="106"/>
      <c r="FWO894" s="40"/>
      <c r="FWP894" s="106"/>
      <c r="FWQ894" s="40"/>
      <c r="FWR894" s="106"/>
      <c r="FWS894" s="40"/>
      <c r="FWT894" s="106"/>
      <c r="FWU894" s="40"/>
      <c r="FWV894" s="106"/>
      <c r="FWW894" s="40"/>
      <c r="FWX894" s="106"/>
      <c r="FWY894" s="40"/>
      <c r="FWZ894" s="106"/>
      <c r="FXA894" s="40"/>
      <c r="FXB894" s="106"/>
      <c r="FXC894" s="40"/>
      <c r="FXD894" s="106"/>
      <c r="FXE894" s="40"/>
      <c r="FXF894" s="106"/>
      <c r="FXG894" s="40"/>
      <c r="FXH894" s="106"/>
      <c r="FXI894" s="40"/>
      <c r="FXJ894" s="106"/>
      <c r="FXK894" s="40"/>
      <c r="FXL894" s="106"/>
      <c r="FXM894" s="40"/>
      <c r="FXN894" s="106"/>
      <c r="FXO894" s="40"/>
      <c r="FXP894" s="106"/>
      <c r="FXQ894" s="40"/>
      <c r="FXR894" s="106"/>
      <c r="FXS894" s="40"/>
      <c r="FXT894" s="106"/>
      <c r="FXU894" s="40"/>
      <c r="FXV894" s="106"/>
      <c r="FXW894" s="40"/>
      <c r="FXX894" s="106"/>
      <c r="FXY894" s="40"/>
      <c r="FXZ894" s="106"/>
      <c r="FYA894" s="40"/>
      <c r="FYB894" s="106"/>
      <c r="FYC894" s="40"/>
      <c r="FYD894" s="106"/>
      <c r="FYE894" s="40"/>
      <c r="FYF894" s="106"/>
      <c r="FYG894" s="40"/>
      <c r="FYH894" s="106"/>
      <c r="FYI894" s="40"/>
      <c r="FYJ894" s="106"/>
      <c r="FYK894" s="40"/>
      <c r="FYL894" s="106"/>
      <c r="FYM894" s="40"/>
      <c r="FYN894" s="106"/>
      <c r="FYO894" s="40"/>
      <c r="FYP894" s="106"/>
      <c r="FYQ894" s="40"/>
      <c r="FYR894" s="106"/>
      <c r="FYS894" s="40"/>
      <c r="FYT894" s="106"/>
      <c r="FYU894" s="40"/>
      <c r="FYV894" s="106"/>
      <c r="FYW894" s="40"/>
      <c r="FYX894" s="106"/>
      <c r="FYY894" s="40"/>
      <c r="FYZ894" s="106"/>
      <c r="FZA894" s="40"/>
      <c r="FZB894" s="106"/>
      <c r="FZC894" s="40"/>
      <c r="FZD894" s="106"/>
      <c r="FZE894" s="40"/>
      <c r="FZF894" s="106"/>
      <c r="FZG894" s="40"/>
      <c r="FZH894" s="106"/>
      <c r="FZI894" s="40"/>
      <c r="FZJ894" s="106"/>
      <c r="FZK894" s="40"/>
      <c r="FZL894" s="106"/>
      <c r="FZM894" s="40"/>
      <c r="FZN894" s="106"/>
      <c r="FZO894" s="40"/>
      <c r="FZP894" s="106"/>
      <c r="FZQ894" s="40"/>
      <c r="FZR894" s="106"/>
      <c r="FZS894" s="40"/>
      <c r="FZT894" s="106"/>
      <c r="FZU894" s="40"/>
      <c r="FZV894" s="106"/>
      <c r="FZW894" s="40"/>
      <c r="FZX894" s="106"/>
      <c r="FZY894" s="40"/>
      <c r="FZZ894" s="106"/>
      <c r="GAA894" s="40"/>
      <c r="GAB894" s="106"/>
      <c r="GAC894" s="40"/>
      <c r="GAD894" s="106"/>
      <c r="GAE894" s="40"/>
      <c r="GAF894" s="106"/>
      <c r="GAG894" s="40"/>
      <c r="GAH894" s="106"/>
      <c r="GAI894" s="40"/>
      <c r="GAJ894" s="106"/>
      <c r="GAK894" s="40"/>
      <c r="GAL894" s="106"/>
      <c r="GAM894" s="40"/>
      <c r="GAN894" s="106"/>
      <c r="GAO894" s="40"/>
      <c r="GAP894" s="106"/>
      <c r="GAQ894" s="40"/>
      <c r="GAR894" s="106"/>
      <c r="GAS894" s="40"/>
      <c r="GAT894" s="106"/>
      <c r="GAU894" s="40"/>
      <c r="GAV894" s="106"/>
      <c r="GAW894" s="40"/>
      <c r="GAX894" s="106"/>
      <c r="GAY894" s="40"/>
      <c r="GAZ894" s="106"/>
      <c r="GBA894" s="40"/>
      <c r="GBB894" s="106"/>
      <c r="GBC894" s="40"/>
      <c r="GBD894" s="106"/>
      <c r="GBE894" s="40"/>
      <c r="GBF894" s="106"/>
      <c r="GBG894" s="40"/>
      <c r="GBH894" s="106"/>
      <c r="GBI894" s="40"/>
      <c r="GBJ894" s="106"/>
      <c r="GBK894" s="40"/>
      <c r="GBL894" s="106"/>
      <c r="GBM894" s="40"/>
      <c r="GBN894" s="106"/>
      <c r="GBO894" s="40"/>
      <c r="GBP894" s="106"/>
      <c r="GBQ894" s="40"/>
      <c r="GBR894" s="106"/>
      <c r="GBS894" s="40"/>
      <c r="GBT894" s="106"/>
      <c r="GBU894" s="40"/>
      <c r="GBV894" s="106"/>
      <c r="GBW894" s="40"/>
      <c r="GBX894" s="106"/>
      <c r="GBY894" s="40"/>
      <c r="GBZ894" s="106"/>
      <c r="GCA894" s="40"/>
      <c r="GCB894" s="106"/>
      <c r="GCC894" s="40"/>
      <c r="GCD894" s="106"/>
      <c r="GCE894" s="40"/>
      <c r="GCF894" s="106"/>
      <c r="GCG894" s="40"/>
      <c r="GCH894" s="106"/>
      <c r="GCI894" s="40"/>
      <c r="GCJ894" s="106"/>
      <c r="GCK894" s="40"/>
      <c r="GCL894" s="106"/>
      <c r="GCM894" s="40"/>
      <c r="GCN894" s="106"/>
      <c r="GCO894" s="40"/>
      <c r="GCP894" s="106"/>
      <c r="GCQ894" s="40"/>
      <c r="GCR894" s="106"/>
      <c r="GCS894" s="40"/>
      <c r="GCT894" s="106"/>
      <c r="GCU894" s="40"/>
      <c r="GCV894" s="106"/>
      <c r="GCW894" s="40"/>
      <c r="GCX894" s="106"/>
      <c r="GCY894" s="40"/>
      <c r="GCZ894" s="106"/>
      <c r="GDA894" s="40"/>
      <c r="GDB894" s="106"/>
      <c r="GDC894" s="40"/>
      <c r="GDD894" s="106"/>
      <c r="GDE894" s="40"/>
      <c r="GDF894" s="106"/>
      <c r="GDG894" s="40"/>
      <c r="GDH894" s="106"/>
      <c r="GDI894" s="40"/>
      <c r="GDJ894" s="106"/>
      <c r="GDK894" s="40"/>
      <c r="GDL894" s="106"/>
      <c r="GDM894" s="40"/>
      <c r="GDN894" s="106"/>
      <c r="GDO894" s="40"/>
      <c r="GDP894" s="106"/>
      <c r="GDQ894" s="40"/>
      <c r="GDR894" s="106"/>
      <c r="GDS894" s="40"/>
      <c r="GDT894" s="106"/>
      <c r="GDU894" s="40"/>
      <c r="GDV894" s="106"/>
      <c r="GDW894" s="40"/>
      <c r="GDX894" s="106"/>
      <c r="GDY894" s="40"/>
      <c r="GDZ894" s="106"/>
      <c r="GEA894" s="40"/>
      <c r="GEB894" s="106"/>
      <c r="GEC894" s="40"/>
      <c r="GED894" s="106"/>
      <c r="GEE894" s="40"/>
      <c r="GEF894" s="106"/>
      <c r="GEG894" s="40"/>
      <c r="GEH894" s="106"/>
      <c r="GEI894" s="40"/>
      <c r="GEJ894" s="106"/>
      <c r="GEK894" s="40"/>
      <c r="GEL894" s="106"/>
      <c r="GEM894" s="40"/>
      <c r="GEN894" s="106"/>
      <c r="GEO894" s="40"/>
      <c r="GEP894" s="106"/>
      <c r="GEQ894" s="40"/>
      <c r="GER894" s="106"/>
      <c r="GES894" s="40"/>
      <c r="GET894" s="106"/>
      <c r="GEU894" s="40"/>
      <c r="GEV894" s="106"/>
      <c r="GEW894" s="40"/>
      <c r="GEX894" s="106"/>
      <c r="GEY894" s="40"/>
      <c r="GEZ894" s="106"/>
      <c r="GFA894" s="40"/>
      <c r="GFB894" s="106"/>
      <c r="GFC894" s="40"/>
      <c r="GFD894" s="106"/>
      <c r="GFE894" s="40"/>
      <c r="GFF894" s="106"/>
      <c r="GFG894" s="40"/>
      <c r="GFH894" s="106"/>
      <c r="GFI894" s="40"/>
      <c r="GFJ894" s="106"/>
      <c r="GFK894" s="40"/>
      <c r="GFL894" s="106"/>
      <c r="GFM894" s="40"/>
      <c r="GFN894" s="106"/>
      <c r="GFO894" s="40"/>
      <c r="GFP894" s="106"/>
      <c r="GFQ894" s="40"/>
      <c r="GFR894" s="106"/>
      <c r="GFS894" s="40"/>
      <c r="GFT894" s="106"/>
      <c r="GFU894" s="40"/>
      <c r="GFV894" s="106"/>
      <c r="GFW894" s="40"/>
      <c r="GFX894" s="106"/>
      <c r="GFY894" s="40"/>
      <c r="GFZ894" s="106"/>
      <c r="GGA894" s="40"/>
      <c r="GGB894" s="106"/>
      <c r="GGC894" s="40"/>
      <c r="GGD894" s="106"/>
      <c r="GGE894" s="40"/>
      <c r="GGF894" s="106"/>
      <c r="GGG894" s="40"/>
      <c r="GGH894" s="106"/>
      <c r="GGI894" s="40"/>
      <c r="GGJ894" s="106"/>
      <c r="GGK894" s="40"/>
      <c r="GGL894" s="106"/>
      <c r="GGM894" s="40"/>
      <c r="GGN894" s="106"/>
      <c r="GGO894" s="40"/>
      <c r="GGP894" s="106"/>
      <c r="GGQ894" s="40"/>
      <c r="GGR894" s="106"/>
      <c r="GGS894" s="40"/>
      <c r="GGT894" s="106"/>
      <c r="GGU894" s="40"/>
      <c r="GGV894" s="106"/>
      <c r="GGW894" s="40"/>
      <c r="GGX894" s="106"/>
      <c r="GGY894" s="40"/>
      <c r="GGZ894" s="106"/>
      <c r="GHA894" s="40"/>
      <c r="GHB894" s="106"/>
      <c r="GHC894" s="40"/>
      <c r="GHD894" s="106"/>
      <c r="GHE894" s="40"/>
      <c r="GHF894" s="106"/>
      <c r="GHG894" s="40"/>
      <c r="GHH894" s="106"/>
      <c r="GHI894" s="40"/>
      <c r="GHJ894" s="106"/>
      <c r="GHK894" s="40"/>
      <c r="GHL894" s="106"/>
      <c r="GHM894" s="40"/>
      <c r="GHN894" s="106"/>
      <c r="GHO894" s="40"/>
      <c r="GHP894" s="106"/>
      <c r="GHQ894" s="40"/>
      <c r="GHR894" s="106"/>
      <c r="GHS894" s="40"/>
      <c r="GHT894" s="106"/>
      <c r="GHU894" s="40"/>
      <c r="GHV894" s="106"/>
      <c r="GHW894" s="40"/>
      <c r="GHX894" s="106"/>
      <c r="GHY894" s="40"/>
      <c r="GHZ894" s="106"/>
      <c r="GIA894" s="40"/>
      <c r="GIB894" s="106"/>
      <c r="GIC894" s="40"/>
      <c r="GID894" s="106"/>
      <c r="GIE894" s="40"/>
      <c r="GIF894" s="106"/>
      <c r="GIG894" s="40"/>
      <c r="GIH894" s="106"/>
      <c r="GII894" s="40"/>
      <c r="GIJ894" s="106"/>
      <c r="GIK894" s="40"/>
      <c r="GIL894" s="106"/>
      <c r="GIM894" s="40"/>
      <c r="GIN894" s="106"/>
      <c r="GIO894" s="40"/>
      <c r="GIP894" s="106"/>
      <c r="GIQ894" s="40"/>
      <c r="GIR894" s="106"/>
      <c r="GIS894" s="40"/>
      <c r="GIT894" s="106"/>
      <c r="GIU894" s="40"/>
      <c r="GIV894" s="106"/>
      <c r="GIW894" s="40"/>
      <c r="GIX894" s="106"/>
      <c r="GIY894" s="40"/>
      <c r="GIZ894" s="106"/>
      <c r="GJA894" s="40"/>
      <c r="GJB894" s="106"/>
      <c r="GJC894" s="40"/>
      <c r="GJD894" s="106"/>
      <c r="GJE894" s="40"/>
      <c r="GJF894" s="106"/>
      <c r="GJG894" s="40"/>
      <c r="GJH894" s="106"/>
      <c r="GJI894" s="40"/>
      <c r="GJJ894" s="106"/>
      <c r="GJK894" s="40"/>
      <c r="GJL894" s="106"/>
      <c r="GJM894" s="40"/>
      <c r="GJN894" s="106"/>
      <c r="GJO894" s="40"/>
      <c r="GJP894" s="106"/>
      <c r="GJQ894" s="40"/>
      <c r="GJR894" s="106"/>
      <c r="GJS894" s="40"/>
      <c r="GJT894" s="106"/>
      <c r="GJU894" s="40"/>
      <c r="GJV894" s="106"/>
      <c r="GJW894" s="40"/>
      <c r="GJX894" s="106"/>
      <c r="GJY894" s="40"/>
      <c r="GJZ894" s="106"/>
      <c r="GKA894" s="40"/>
      <c r="GKB894" s="106"/>
      <c r="GKC894" s="40"/>
      <c r="GKD894" s="106"/>
      <c r="GKE894" s="40"/>
      <c r="GKF894" s="106"/>
      <c r="GKG894" s="40"/>
      <c r="GKH894" s="106"/>
      <c r="GKI894" s="40"/>
      <c r="GKJ894" s="106"/>
      <c r="GKK894" s="40"/>
      <c r="GKL894" s="106"/>
      <c r="GKM894" s="40"/>
      <c r="GKN894" s="106"/>
      <c r="GKO894" s="40"/>
      <c r="GKP894" s="106"/>
      <c r="GKQ894" s="40"/>
      <c r="GKR894" s="106"/>
      <c r="GKS894" s="40"/>
      <c r="GKT894" s="106"/>
      <c r="GKU894" s="40"/>
      <c r="GKV894" s="106"/>
      <c r="GKW894" s="40"/>
      <c r="GKX894" s="106"/>
      <c r="GKY894" s="40"/>
      <c r="GKZ894" s="106"/>
      <c r="GLA894" s="40"/>
      <c r="GLB894" s="106"/>
      <c r="GLC894" s="40"/>
      <c r="GLD894" s="106"/>
      <c r="GLE894" s="40"/>
      <c r="GLF894" s="106"/>
      <c r="GLG894" s="40"/>
      <c r="GLH894" s="106"/>
      <c r="GLI894" s="40"/>
      <c r="GLJ894" s="106"/>
      <c r="GLK894" s="40"/>
      <c r="GLL894" s="106"/>
      <c r="GLM894" s="40"/>
      <c r="GLN894" s="106"/>
      <c r="GLO894" s="40"/>
      <c r="GLP894" s="106"/>
      <c r="GLQ894" s="40"/>
      <c r="GLR894" s="106"/>
      <c r="GLS894" s="40"/>
      <c r="GLT894" s="106"/>
      <c r="GLU894" s="40"/>
      <c r="GLV894" s="106"/>
      <c r="GLW894" s="40"/>
      <c r="GLX894" s="106"/>
      <c r="GLY894" s="40"/>
      <c r="GLZ894" s="106"/>
      <c r="GMA894" s="40"/>
      <c r="GMB894" s="106"/>
      <c r="GMC894" s="40"/>
      <c r="GMD894" s="106"/>
      <c r="GME894" s="40"/>
      <c r="GMF894" s="106"/>
      <c r="GMG894" s="40"/>
      <c r="GMH894" s="106"/>
      <c r="GMI894" s="40"/>
      <c r="GMJ894" s="106"/>
      <c r="GMK894" s="40"/>
      <c r="GML894" s="106"/>
      <c r="GMM894" s="40"/>
      <c r="GMN894" s="106"/>
      <c r="GMO894" s="40"/>
      <c r="GMP894" s="106"/>
      <c r="GMQ894" s="40"/>
      <c r="GMR894" s="106"/>
      <c r="GMS894" s="40"/>
      <c r="GMT894" s="106"/>
      <c r="GMU894" s="40"/>
      <c r="GMV894" s="106"/>
      <c r="GMW894" s="40"/>
      <c r="GMX894" s="106"/>
      <c r="GMY894" s="40"/>
      <c r="GMZ894" s="106"/>
      <c r="GNA894" s="40"/>
      <c r="GNB894" s="106"/>
      <c r="GNC894" s="40"/>
      <c r="GND894" s="106"/>
      <c r="GNE894" s="40"/>
      <c r="GNF894" s="106"/>
      <c r="GNG894" s="40"/>
      <c r="GNH894" s="106"/>
      <c r="GNI894" s="40"/>
      <c r="GNJ894" s="106"/>
      <c r="GNK894" s="40"/>
      <c r="GNL894" s="106"/>
      <c r="GNM894" s="40"/>
      <c r="GNN894" s="106"/>
      <c r="GNO894" s="40"/>
      <c r="GNP894" s="106"/>
      <c r="GNQ894" s="40"/>
      <c r="GNR894" s="106"/>
      <c r="GNS894" s="40"/>
      <c r="GNT894" s="106"/>
      <c r="GNU894" s="40"/>
      <c r="GNV894" s="106"/>
      <c r="GNW894" s="40"/>
      <c r="GNX894" s="106"/>
      <c r="GNY894" s="40"/>
      <c r="GNZ894" s="106"/>
      <c r="GOA894" s="40"/>
      <c r="GOB894" s="106"/>
      <c r="GOC894" s="40"/>
      <c r="GOD894" s="106"/>
      <c r="GOE894" s="40"/>
      <c r="GOF894" s="106"/>
      <c r="GOG894" s="40"/>
      <c r="GOH894" s="106"/>
      <c r="GOI894" s="40"/>
      <c r="GOJ894" s="106"/>
      <c r="GOK894" s="40"/>
      <c r="GOL894" s="106"/>
      <c r="GOM894" s="40"/>
      <c r="GON894" s="106"/>
      <c r="GOO894" s="40"/>
      <c r="GOP894" s="106"/>
      <c r="GOQ894" s="40"/>
      <c r="GOR894" s="106"/>
      <c r="GOS894" s="40"/>
      <c r="GOT894" s="106"/>
      <c r="GOU894" s="40"/>
      <c r="GOV894" s="106"/>
      <c r="GOW894" s="40"/>
      <c r="GOX894" s="106"/>
      <c r="GOY894" s="40"/>
      <c r="GOZ894" s="106"/>
      <c r="GPA894" s="40"/>
      <c r="GPB894" s="106"/>
      <c r="GPC894" s="40"/>
      <c r="GPD894" s="106"/>
      <c r="GPE894" s="40"/>
      <c r="GPF894" s="106"/>
      <c r="GPG894" s="40"/>
      <c r="GPH894" s="106"/>
      <c r="GPI894" s="40"/>
      <c r="GPJ894" s="106"/>
      <c r="GPK894" s="40"/>
      <c r="GPL894" s="106"/>
      <c r="GPM894" s="40"/>
      <c r="GPN894" s="106"/>
      <c r="GPO894" s="40"/>
      <c r="GPP894" s="106"/>
      <c r="GPQ894" s="40"/>
      <c r="GPR894" s="106"/>
      <c r="GPS894" s="40"/>
      <c r="GPT894" s="106"/>
      <c r="GPU894" s="40"/>
      <c r="GPV894" s="106"/>
      <c r="GPW894" s="40"/>
      <c r="GPX894" s="106"/>
      <c r="GPY894" s="40"/>
      <c r="GPZ894" s="106"/>
      <c r="GQA894" s="40"/>
      <c r="GQB894" s="106"/>
      <c r="GQC894" s="40"/>
      <c r="GQD894" s="106"/>
      <c r="GQE894" s="40"/>
      <c r="GQF894" s="106"/>
      <c r="GQG894" s="40"/>
      <c r="GQH894" s="106"/>
      <c r="GQI894" s="40"/>
      <c r="GQJ894" s="106"/>
      <c r="GQK894" s="40"/>
      <c r="GQL894" s="106"/>
      <c r="GQM894" s="40"/>
      <c r="GQN894" s="106"/>
      <c r="GQO894" s="40"/>
      <c r="GQP894" s="106"/>
      <c r="GQQ894" s="40"/>
      <c r="GQR894" s="106"/>
      <c r="GQS894" s="40"/>
      <c r="GQT894" s="106"/>
      <c r="GQU894" s="40"/>
      <c r="GQV894" s="106"/>
      <c r="GQW894" s="40"/>
      <c r="GQX894" s="106"/>
      <c r="GQY894" s="40"/>
      <c r="GQZ894" s="106"/>
      <c r="GRA894" s="40"/>
      <c r="GRB894" s="106"/>
      <c r="GRC894" s="40"/>
      <c r="GRD894" s="106"/>
      <c r="GRE894" s="40"/>
      <c r="GRF894" s="106"/>
      <c r="GRG894" s="40"/>
      <c r="GRH894" s="106"/>
      <c r="GRI894" s="40"/>
      <c r="GRJ894" s="106"/>
      <c r="GRK894" s="40"/>
      <c r="GRL894" s="106"/>
      <c r="GRM894" s="40"/>
      <c r="GRN894" s="106"/>
      <c r="GRO894" s="40"/>
      <c r="GRP894" s="106"/>
      <c r="GRQ894" s="40"/>
      <c r="GRR894" s="106"/>
      <c r="GRS894" s="40"/>
      <c r="GRT894" s="106"/>
      <c r="GRU894" s="40"/>
      <c r="GRV894" s="106"/>
      <c r="GRW894" s="40"/>
      <c r="GRX894" s="106"/>
      <c r="GRY894" s="40"/>
      <c r="GRZ894" s="106"/>
      <c r="GSA894" s="40"/>
      <c r="GSB894" s="106"/>
      <c r="GSC894" s="40"/>
      <c r="GSD894" s="106"/>
      <c r="GSE894" s="40"/>
      <c r="GSF894" s="106"/>
      <c r="GSG894" s="40"/>
      <c r="GSH894" s="106"/>
      <c r="GSI894" s="40"/>
      <c r="GSJ894" s="106"/>
      <c r="GSK894" s="40"/>
      <c r="GSL894" s="106"/>
      <c r="GSM894" s="40"/>
      <c r="GSN894" s="106"/>
      <c r="GSO894" s="40"/>
      <c r="GSP894" s="106"/>
      <c r="GSQ894" s="40"/>
      <c r="GSR894" s="106"/>
      <c r="GSS894" s="40"/>
      <c r="GST894" s="106"/>
      <c r="GSU894" s="40"/>
      <c r="GSV894" s="106"/>
      <c r="GSW894" s="40"/>
      <c r="GSX894" s="106"/>
      <c r="GSY894" s="40"/>
      <c r="GSZ894" s="106"/>
      <c r="GTA894" s="40"/>
      <c r="GTB894" s="106"/>
      <c r="GTC894" s="40"/>
      <c r="GTD894" s="106"/>
      <c r="GTE894" s="40"/>
      <c r="GTF894" s="106"/>
      <c r="GTG894" s="40"/>
      <c r="GTH894" s="106"/>
      <c r="GTI894" s="40"/>
      <c r="GTJ894" s="106"/>
      <c r="GTK894" s="40"/>
      <c r="GTL894" s="106"/>
      <c r="GTM894" s="40"/>
      <c r="GTN894" s="106"/>
      <c r="GTO894" s="40"/>
      <c r="GTP894" s="106"/>
      <c r="GTQ894" s="40"/>
      <c r="GTR894" s="106"/>
      <c r="GTS894" s="40"/>
      <c r="GTT894" s="106"/>
      <c r="GTU894" s="40"/>
      <c r="GTV894" s="106"/>
      <c r="GTW894" s="40"/>
      <c r="GTX894" s="106"/>
      <c r="GTY894" s="40"/>
      <c r="GTZ894" s="106"/>
      <c r="GUA894" s="40"/>
      <c r="GUB894" s="106"/>
      <c r="GUC894" s="40"/>
      <c r="GUD894" s="106"/>
      <c r="GUE894" s="40"/>
      <c r="GUF894" s="106"/>
      <c r="GUG894" s="40"/>
      <c r="GUH894" s="106"/>
      <c r="GUI894" s="40"/>
      <c r="GUJ894" s="106"/>
      <c r="GUK894" s="40"/>
      <c r="GUL894" s="106"/>
      <c r="GUM894" s="40"/>
      <c r="GUN894" s="106"/>
      <c r="GUO894" s="40"/>
      <c r="GUP894" s="106"/>
      <c r="GUQ894" s="40"/>
      <c r="GUR894" s="106"/>
      <c r="GUS894" s="40"/>
      <c r="GUT894" s="106"/>
      <c r="GUU894" s="40"/>
      <c r="GUV894" s="106"/>
      <c r="GUW894" s="40"/>
      <c r="GUX894" s="106"/>
      <c r="GUY894" s="40"/>
      <c r="GUZ894" s="106"/>
      <c r="GVA894" s="40"/>
      <c r="GVB894" s="106"/>
      <c r="GVC894" s="40"/>
      <c r="GVD894" s="106"/>
      <c r="GVE894" s="40"/>
      <c r="GVF894" s="106"/>
      <c r="GVG894" s="40"/>
      <c r="GVH894" s="106"/>
      <c r="GVI894" s="40"/>
      <c r="GVJ894" s="106"/>
      <c r="GVK894" s="40"/>
      <c r="GVL894" s="106"/>
      <c r="GVM894" s="40"/>
      <c r="GVN894" s="106"/>
      <c r="GVO894" s="40"/>
      <c r="GVP894" s="106"/>
      <c r="GVQ894" s="40"/>
      <c r="GVR894" s="106"/>
      <c r="GVS894" s="40"/>
      <c r="GVT894" s="106"/>
      <c r="GVU894" s="40"/>
      <c r="GVV894" s="106"/>
      <c r="GVW894" s="40"/>
      <c r="GVX894" s="106"/>
      <c r="GVY894" s="40"/>
      <c r="GVZ894" s="106"/>
      <c r="GWA894" s="40"/>
      <c r="GWB894" s="106"/>
      <c r="GWC894" s="40"/>
      <c r="GWD894" s="106"/>
      <c r="GWE894" s="40"/>
      <c r="GWF894" s="106"/>
      <c r="GWG894" s="40"/>
      <c r="GWH894" s="106"/>
      <c r="GWI894" s="40"/>
      <c r="GWJ894" s="106"/>
      <c r="GWK894" s="40"/>
      <c r="GWL894" s="106"/>
      <c r="GWM894" s="40"/>
      <c r="GWN894" s="106"/>
      <c r="GWO894" s="40"/>
      <c r="GWP894" s="106"/>
      <c r="GWQ894" s="40"/>
      <c r="GWR894" s="106"/>
      <c r="GWS894" s="40"/>
      <c r="GWT894" s="106"/>
      <c r="GWU894" s="40"/>
      <c r="GWV894" s="106"/>
      <c r="GWW894" s="40"/>
      <c r="GWX894" s="106"/>
      <c r="GWY894" s="40"/>
      <c r="GWZ894" s="106"/>
      <c r="GXA894" s="40"/>
      <c r="GXB894" s="106"/>
      <c r="GXC894" s="40"/>
      <c r="GXD894" s="106"/>
      <c r="GXE894" s="40"/>
      <c r="GXF894" s="106"/>
      <c r="GXG894" s="40"/>
      <c r="GXH894" s="106"/>
      <c r="GXI894" s="40"/>
      <c r="GXJ894" s="106"/>
      <c r="GXK894" s="40"/>
      <c r="GXL894" s="106"/>
      <c r="GXM894" s="40"/>
      <c r="GXN894" s="106"/>
      <c r="GXO894" s="40"/>
      <c r="GXP894" s="106"/>
      <c r="GXQ894" s="40"/>
      <c r="GXR894" s="106"/>
      <c r="GXS894" s="40"/>
      <c r="GXT894" s="106"/>
      <c r="GXU894" s="40"/>
      <c r="GXV894" s="106"/>
      <c r="GXW894" s="40"/>
      <c r="GXX894" s="106"/>
      <c r="GXY894" s="40"/>
      <c r="GXZ894" s="106"/>
      <c r="GYA894" s="40"/>
      <c r="GYB894" s="106"/>
      <c r="GYC894" s="40"/>
      <c r="GYD894" s="106"/>
      <c r="GYE894" s="40"/>
      <c r="GYF894" s="106"/>
      <c r="GYG894" s="40"/>
      <c r="GYH894" s="106"/>
      <c r="GYI894" s="40"/>
      <c r="GYJ894" s="106"/>
      <c r="GYK894" s="40"/>
      <c r="GYL894" s="106"/>
      <c r="GYM894" s="40"/>
      <c r="GYN894" s="106"/>
      <c r="GYO894" s="40"/>
      <c r="GYP894" s="106"/>
      <c r="GYQ894" s="40"/>
      <c r="GYR894" s="106"/>
      <c r="GYS894" s="40"/>
      <c r="GYT894" s="106"/>
      <c r="GYU894" s="40"/>
      <c r="GYV894" s="106"/>
      <c r="GYW894" s="40"/>
      <c r="GYX894" s="106"/>
      <c r="GYY894" s="40"/>
      <c r="GYZ894" s="106"/>
      <c r="GZA894" s="40"/>
      <c r="GZB894" s="106"/>
      <c r="GZC894" s="40"/>
      <c r="GZD894" s="106"/>
      <c r="GZE894" s="40"/>
      <c r="GZF894" s="106"/>
      <c r="GZG894" s="40"/>
      <c r="GZH894" s="106"/>
      <c r="GZI894" s="40"/>
      <c r="GZJ894" s="106"/>
      <c r="GZK894" s="40"/>
      <c r="GZL894" s="106"/>
      <c r="GZM894" s="40"/>
      <c r="GZN894" s="106"/>
      <c r="GZO894" s="40"/>
      <c r="GZP894" s="106"/>
      <c r="GZQ894" s="40"/>
      <c r="GZR894" s="106"/>
      <c r="GZS894" s="40"/>
      <c r="GZT894" s="106"/>
      <c r="GZU894" s="40"/>
      <c r="GZV894" s="106"/>
      <c r="GZW894" s="40"/>
      <c r="GZX894" s="106"/>
      <c r="GZY894" s="40"/>
      <c r="GZZ894" s="106"/>
      <c r="HAA894" s="40"/>
      <c r="HAB894" s="106"/>
      <c r="HAC894" s="40"/>
      <c r="HAD894" s="106"/>
      <c r="HAE894" s="40"/>
      <c r="HAF894" s="106"/>
      <c r="HAG894" s="40"/>
      <c r="HAH894" s="106"/>
      <c r="HAI894" s="40"/>
      <c r="HAJ894" s="106"/>
      <c r="HAK894" s="40"/>
      <c r="HAL894" s="106"/>
      <c r="HAM894" s="40"/>
      <c r="HAN894" s="106"/>
      <c r="HAO894" s="40"/>
      <c r="HAP894" s="106"/>
      <c r="HAQ894" s="40"/>
      <c r="HAR894" s="106"/>
      <c r="HAS894" s="40"/>
      <c r="HAT894" s="106"/>
      <c r="HAU894" s="40"/>
      <c r="HAV894" s="106"/>
      <c r="HAW894" s="40"/>
      <c r="HAX894" s="106"/>
      <c r="HAY894" s="40"/>
      <c r="HAZ894" s="106"/>
      <c r="HBA894" s="40"/>
      <c r="HBB894" s="106"/>
      <c r="HBC894" s="40"/>
      <c r="HBD894" s="106"/>
      <c r="HBE894" s="40"/>
      <c r="HBF894" s="106"/>
      <c r="HBG894" s="40"/>
      <c r="HBH894" s="106"/>
      <c r="HBI894" s="40"/>
      <c r="HBJ894" s="106"/>
      <c r="HBK894" s="40"/>
      <c r="HBL894" s="106"/>
      <c r="HBM894" s="40"/>
      <c r="HBN894" s="106"/>
      <c r="HBO894" s="40"/>
      <c r="HBP894" s="106"/>
      <c r="HBQ894" s="40"/>
      <c r="HBR894" s="106"/>
      <c r="HBS894" s="40"/>
      <c r="HBT894" s="106"/>
      <c r="HBU894" s="40"/>
      <c r="HBV894" s="106"/>
      <c r="HBW894" s="40"/>
      <c r="HBX894" s="106"/>
      <c r="HBY894" s="40"/>
      <c r="HBZ894" s="106"/>
      <c r="HCA894" s="40"/>
      <c r="HCB894" s="106"/>
      <c r="HCC894" s="40"/>
      <c r="HCD894" s="106"/>
      <c r="HCE894" s="40"/>
      <c r="HCF894" s="106"/>
      <c r="HCG894" s="40"/>
      <c r="HCH894" s="106"/>
      <c r="HCI894" s="40"/>
      <c r="HCJ894" s="106"/>
      <c r="HCK894" s="40"/>
      <c r="HCL894" s="106"/>
      <c r="HCM894" s="40"/>
      <c r="HCN894" s="106"/>
      <c r="HCO894" s="40"/>
      <c r="HCP894" s="106"/>
      <c r="HCQ894" s="40"/>
      <c r="HCR894" s="106"/>
      <c r="HCS894" s="40"/>
      <c r="HCT894" s="106"/>
      <c r="HCU894" s="40"/>
      <c r="HCV894" s="106"/>
      <c r="HCW894" s="40"/>
      <c r="HCX894" s="106"/>
      <c r="HCY894" s="40"/>
      <c r="HCZ894" s="106"/>
      <c r="HDA894" s="40"/>
      <c r="HDB894" s="106"/>
      <c r="HDC894" s="40"/>
      <c r="HDD894" s="106"/>
      <c r="HDE894" s="40"/>
      <c r="HDF894" s="106"/>
      <c r="HDG894" s="40"/>
      <c r="HDH894" s="106"/>
      <c r="HDI894" s="40"/>
      <c r="HDJ894" s="106"/>
      <c r="HDK894" s="40"/>
      <c r="HDL894" s="106"/>
      <c r="HDM894" s="40"/>
      <c r="HDN894" s="106"/>
      <c r="HDO894" s="40"/>
      <c r="HDP894" s="106"/>
      <c r="HDQ894" s="40"/>
      <c r="HDR894" s="106"/>
      <c r="HDS894" s="40"/>
      <c r="HDT894" s="106"/>
      <c r="HDU894" s="40"/>
      <c r="HDV894" s="106"/>
      <c r="HDW894" s="40"/>
      <c r="HDX894" s="106"/>
      <c r="HDY894" s="40"/>
      <c r="HDZ894" s="106"/>
      <c r="HEA894" s="40"/>
      <c r="HEB894" s="106"/>
      <c r="HEC894" s="40"/>
      <c r="HED894" s="106"/>
      <c r="HEE894" s="40"/>
      <c r="HEF894" s="106"/>
      <c r="HEG894" s="40"/>
      <c r="HEH894" s="106"/>
      <c r="HEI894" s="40"/>
      <c r="HEJ894" s="106"/>
      <c r="HEK894" s="40"/>
      <c r="HEL894" s="106"/>
      <c r="HEM894" s="40"/>
      <c r="HEN894" s="106"/>
      <c r="HEO894" s="40"/>
      <c r="HEP894" s="106"/>
      <c r="HEQ894" s="40"/>
      <c r="HER894" s="106"/>
      <c r="HES894" s="40"/>
      <c r="HET894" s="106"/>
      <c r="HEU894" s="40"/>
      <c r="HEV894" s="106"/>
      <c r="HEW894" s="40"/>
      <c r="HEX894" s="106"/>
      <c r="HEY894" s="40"/>
      <c r="HEZ894" s="106"/>
      <c r="HFA894" s="40"/>
      <c r="HFB894" s="106"/>
      <c r="HFC894" s="40"/>
      <c r="HFD894" s="106"/>
      <c r="HFE894" s="40"/>
      <c r="HFF894" s="106"/>
      <c r="HFG894" s="40"/>
      <c r="HFH894" s="106"/>
      <c r="HFI894" s="40"/>
      <c r="HFJ894" s="106"/>
      <c r="HFK894" s="40"/>
      <c r="HFL894" s="106"/>
      <c r="HFM894" s="40"/>
      <c r="HFN894" s="106"/>
      <c r="HFO894" s="40"/>
      <c r="HFP894" s="106"/>
      <c r="HFQ894" s="40"/>
      <c r="HFR894" s="106"/>
      <c r="HFS894" s="40"/>
      <c r="HFT894" s="106"/>
      <c r="HFU894" s="40"/>
      <c r="HFV894" s="106"/>
      <c r="HFW894" s="40"/>
      <c r="HFX894" s="106"/>
      <c r="HFY894" s="40"/>
      <c r="HFZ894" s="106"/>
      <c r="HGA894" s="40"/>
      <c r="HGB894" s="106"/>
      <c r="HGC894" s="40"/>
      <c r="HGD894" s="106"/>
      <c r="HGE894" s="40"/>
      <c r="HGF894" s="106"/>
      <c r="HGG894" s="40"/>
      <c r="HGH894" s="106"/>
      <c r="HGI894" s="40"/>
      <c r="HGJ894" s="106"/>
      <c r="HGK894" s="40"/>
      <c r="HGL894" s="106"/>
      <c r="HGM894" s="40"/>
      <c r="HGN894" s="106"/>
      <c r="HGO894" s="40"/>
      <c r="HGP894" s="106"/>
      <c r="HGQ894" s="40"/>
      <c r="HGR894" s="106"/>
      <c r="HGS894" s="40"/>
      <c r="HGT894" s="106"/>
      <c r="HGU894" s="40"/>
      <c r="HGV894" s="106"/>
      <c r="HGW894" s="40"/>
      <c r="HGX894" s="106"/>
      <c r="HGY894" s="40"/>
      <c r="HGZ894" s="106"/>
      <c r="HHA894" s="40"/>
      <c r="HHB894" s="106"/>
      <c r="HHC894" s="40"/>
      <c r="HHD894" s="106"/>
      <c r="HHE894" s="40"/>
      <c r="HHF894" s="106"/>
      <c r="HHG894" s="40"/>
      <c r="HHH894" s="106"/>
      <c r="HHI894" s="40"/>
      <c r="HHJ894" s="106"/>
      <c r="HHK894" s="40"/>
      <c r="HHL894" s="106"/>
      <c r="HHM894" s="40"/>
      <c r="HHN894" s="106"/>
      <c r="HHO894" s="40"/>
      <c r="HHP894" s="106"/>
      <c r="HHQ894" s="40"/>
      <c r="HHR894" s="106"/>
      <c r="HHS894" s="40"/>
      <c r="HHT894" s="106"/>
      <c r="HHU894" s="40"/>
      <c r="HHV894" s="106"/>
      <c r="HHW894" s="40"/>
      <c r="HHX894" s="106"/>
      <c r="HHY894" s="40"/>
      <c r="HHZ894" s="106"/>
      <c r="HIA894" s="40"/>
      <c r="HIB894" s="106"/>
      <c r="HIC894" s="40"/>
      <c r="HID894" s="106"/>
      <c r="HIE894" s="40"/>
      <c r="HIF894" s="106"/>
      <c r="HIG894" s="40"/>
      <c r="HIH894" s="106"/>
      <c r="HII894" s="40"/>
      <c r="HIJ894" s="106"/>
      <c r="HIK894" s="40"/>
      <c r="HIL894" s="106"/>
      <c r="HIM894" s="40"/>
      <c r="HIN894" s="106"/>
      <c r="HIO894" s="40"/>
      <c r="HIP894" s="106"/>
      <c r="HIQ894" s="40"/>
      <c r="HIR894" s="106"/>
      <c r="HIS894" s="40"/>
      <c r="HIT894" s="106"/>
      <c r="HIU894" s="40"/>
      <c r="HIV894" s="106"/>
      <c r="HIW894" s="40"/>
      <c r="HIX894" s="106"/>
      <c r="HIY894" s="40"/>
      <c r="HIZ894" s="106"/>
      <c r="HJA894" s="40"/>
      <c r="HJB894" s="106"/>
      <c r="HJC894" s="40"/>
      <c r="HJD894" s="106"/>
      <c r="HJE894" s="40"/>
      <c r="HJF894" s="106"/>
      <c r="HJG894" s="40"/>
      <c r="HJH894" s="106"/>
      <c r="HJI894" s="40"/>
      <c r="HJJ894" s="106"/>
      <c r="HJK894" s="40"/>
      <c r="HJL894" s="106"/>
      <c r="HJM894" s="40"/>
      <c r="HJN894" s="106"/>
      <c r="HJO894" s="40"/>
      <c r="HJP894" s="106"/>
      <c r="HJQ894" s="40"/>
      <c r="HJR894" s="106"/>
      <c r="HJS894" s="40"/>
      <c r="HJT894" s="106"/>
      <c r="HJU894" s="40"/>
      <c r="HJV894" s="106"/>
      <c r="HJW894" s="40"/>
      <c r="HJX894" s="106"/>
      <c r="HJY894" s="40"/>
      <c r="HJZ894" s="106"/>
      <c r="HKA894" s="40"/>
      <c r="HKB894" s="106"/>
      <c r="HKC894" s="40"/>
      <c r="HKD894" s="106"/>
      <c r="HKE894" s="40"/>
      <c r="HKF894" s="106"/>
      <c r="HKG894" s="40"/>
      <c r="HKH894" s="106"/>
      <c r="HKI894" s="40"/>
      <c r="HKJ894" s="106"/>
      <c r="HKK894" s="40"/>
      <c r="HKL894" s="106"/>
      <c r="HKM894" s="40"/>
      <c r="HKN894" s="106"/>
      <c r="HKO894" s="40"/>
      <c r="HKP894" s="106"/>
      <c r="HKQ894" s="40"/>
      <c r="HKR894" s="106"/>
      <c r="HKS894" s="40"/>
      <c r="HKT894" s="106"/>
      <c r="HKU894" s="40"/>
      <c r="HKV894" s="106"/>
      <c r="HKW894" s="40"/>
      <c r="HKX894" s="106"/>
      <c r="HKY894" s="40"/>
      <c r="HKZ894" s="106"/>
      <c r="HLA894" s="40"/>
      <c r="HLB894" s="106"/>
      <c r="HLC894" s="40"/>
      <c r="HLD894" s="106"/>
      <c r="HLE894" s="40"/>
      <c r="HLF894" s="106"/>
      <c r="HLG894" s="40"/>
      <c r="HLH894" s="106"/>
      <c r="HLI894" s="40"/>
      <c r="HLJ894" s="106"/>
      <c r="HLK894" s="40"/>
      <c r="HLL894" s="106"/>
      <c r="HLM894" s="40"/>
      <c r="HLN894" s="106"/>
      <c r="HLO894" s="40"/>
      <c r="HLP894" s="106"/>
      <c r="HLQ894" s="40"/>
      <c r="HLR894" s="106"/>
      <c r="HLS894" s="40"/>
      <c r="HLT894" s="106"/>
      <c r="HLU894" s="40"/>
      <c r="HLV894" s="106"/>
      <c r="HLW894" s="40"/>
      <c r="HLX894" s="106"/>
      <c r="HLY894" s="40"/>
      <c r="HLZ894" s="106"/>
      <c r="HMA894" s="40"/>
      <c r="HMB894" s="106"/>
      <c r="HMC894" s="40"/>
      <c r="HMD894" s="106"/>
      <c r="HME894" s="40"/>
      <c r="HMF894" s="106"/>
      <c r="HMG894" s="40"/>
      <c r="HMH894" s="106"/>
      <c r="HMI894" s="40"/>
      <c r="HMJ894" s="106"/>
      <c r="HMK894" s="40"/>
      <c r="HML894" s="106"/>
      <c r="HMM894" s="40"/>
      <c r="HMN894" s="106"/>
      <c r="HMO894" s="40"/>
      <c r="HMP894" s="106"/>
      <c r="HMQ894" s="40"/>
      <c r="HMR894" s="106"/>
      <c r="HMS894" s="40"/>
      <c r="HMT894" s="106"/>
      <c r="HMU894" s="40"/>
      <c r="HMV894" s="106"/>
      <c r="HMW894" s="40"/>
      <c r="HMX894" s="106"/>
      <c r="HMY894" s="40"/>
      <c r="HMZ894" s="106"/>
      <c r="HNA894" s="40"/>
      <c r="HNB894" s="106"/>
      <c r="HNC894" s="40"/>
      <c r="HND894" s="106"/>
      <c r="HNE894" s="40"/>
      <c r="HNF894" s="106"/>
      <c r="HNG894" s="40"/>
      <c r="HNH894" s="106"/>
      <c r="HNI894" s="40"/>
      <c r="HNJ894" s="106"/>
      <c r="HNK894" s="40"/>
      <c r="HNL894" s="106"/>
      <c r="HNM894" s="40"/>
      <c r="HNN894" s="106"/>
      <c r="HNO894" s="40"/>
      <c r="HNP894" s="106"/>
      <c r="HNQ894" s="40"/>
      <c r="HNR894" s="106"/>
      <c r="HNS894" s="40"/>
      <c r="HNT894" s="106"/>
      <c r="HNU894" s="40"/>
      <c r="HNV894" s="106"/>
      <c r="HNW894" s="40"/>
      <c r="HNX894" s="106"/>
      <c r="HNY894" s="40"/>
      <c r="HNZ894" s="106"/>
      <c r="HOA894" s="40"/>
      <c r="HOB894" s="106"/>
      <c r="HOC894" s="40"/>
      <c r="HOD894" s="106"/>
      <c r="HOE894" s="40"/>
      <c r="HOF894" s="106"/>
      <c r="HOG894" s="40"/>
      <c r="HOH894" s="106"/>
      <c r="HOI894" s="40"/>
      <c r="HOJ894" s="106"/>
      <c r="HOK894" s="40"/>
      <c r="HOL894" s="106"/>
      <c r="HOM894" s="40"/>
      <c r="HON894" s="106"/>
      <c r="HOO894" s="40"/>
      <c r="HOP894" s="106"/>
      <c r="HOQ894" s="40"/>
      <c r="HOR894" s="106"/>
      <c r="HOS894" s="40"/>
      <c r="HOT894" s="106"/>
      <c r="HOU894" s="40"/>
      <c r="HOV894" s="106"/>
      <c r="HOW894" s="40"/>
      <c r="HOX894" s="106"/>
      <c r="HOY894" s="40"/>
      <c r="HOZ894" s="106"/>
      <c r="HPA894" s="40"/>
      <c r="HPB894" s="106"/>
      <c r="HPC894" s="40"/>
      <c r="HPD894" s="106"/>
      <c r="HPE894" s="40"/>
      <c r="HPF894" s="106"/>
      <c r="HPG894" s="40"/>
      <c r="HPH894" s="106"/>
      <c r="HPI894" s="40"/>
      <c r="HPJ894" s="106"/>
      <c r="HPK894" s="40"/>
      <c r="HPL894" s="106"/>
      <c r="HPM894" s="40"/>
      <c r="HPN894" s="106"/>
      <c r="HPO894" s="40"/>
      <c r="HPP894" s="106"/>
      <c r="HPQ894" s="40"/>
      <c r="HPR894" s="106"/>
      <c r="HPS894" s="40"/>
      <c r="HPT894" s="106"/>
      <c r="HPU894" s="40"/>
      <c r="HPV894" s="106"/>
      <c r="HPW894" s="40"/>
      <c r="HPX894" s="106"/>
      <c r="HPY894" s="40"/>
      <c r="HPZ894" s="106"/>
      <c r="HQA894" s="40"/>
      <c r="HQB894" s="106"/>
      <c r="HQC894" s="40"/>
      <c r="HQD894" s="106"/>
      <c r="HQE894" s="40"/>
      <c r="HQF894" s="106"/>
      <c r="HQG894" s="40"/>
      <c r="HQH894" s="106"/>
      <c r="HQI894" s="40"/>
      <c r="HQJ894" s="106"/>
      <c r="HQK894" s="40"/>
      <c r="HQL894" s="106"/>
      <c r="HQM894" s="40"/>
      <c r="HQN894" s="106"/>
      <c r="HQO894" s="40"/>
      <c r="HQP894" s="106"/>
      <c r="HQQ894" s="40"/>
      <c r="HQR894" s="106"/>
      <c r="HQS894" s="40"/>
      <c r="HQT894" s="106"/>
      <c r="HQU894" s="40"/>
      <c r="HQV894" s="106"/>
      <c r="HQW894" s="40"/>
      <c r="HQX894" s="106"/>
      <c r="HQY894" s="40"/>
      <c r="HQZ894" s="106"/>
      <c r="HRA894" s="40"/>
      <c r="HRB894" s="106"/>
      <c r="HRC894" s="40"/>
      <c r="HRD894" s="106"/>
      <c r="HRE894" s="40"/>
      <c r="HRF894" s="106"/>
      <c r="HRG894" s="40"/>
      <c r="HRH894" s="106"/>
      <c r="HRI894" s="40"/>
      <c r="HRJ894" s="106"/>
      <c r="HRK894" s="40"/>
      <c r="HRL894" s="106"/>
      <c r="HRM894" s="40"/>
      <c r="HRN894" s="106"/>
      <c r="HRO894" s="40"/>
      <c r="HRP894" s="106"/>
      <c r="HRQ894" s="40"/>
      <c r="HRR894" s="106"/>
      <c r="HRS894" s="40"/>
      <c r="HRT894" s="106"/>
      <c r="HRU894" s="40"/>
      <c r="HRV894" s="106"/>
      <c r="HRW894" s="40"/>
      <c r="HRX894" s="106"/>
      <c r="HRY894" s="40"/>
      <c r="HRZ894" s="106"/>
      <c r="HSA894" s="40"/>
      <c r="HSB894" s="106"/>
      <c r="HSC894" s="40"/>
      <c r="HSD894" s="106"/>
      <c r="HSE894" s="40"/>
      <c r="HSF894" s="106"/>
      <c r="HSG894" s="40"/>
      <c r="HSH894" s="106"/>
      <c r="HSI894" s="40"/>
      <c r="HSJ894" s="106"/>
      <c r="HSK894" s="40"/>
      <c r="HSL894" s="106"/>
      <c r="HSM894" s="40"/>
      <c r="HSN894" s="106"/>
      <c r="HSO894" s="40"/>
      <c r="HSP894" s="106"/>
      <c r="HSQ894" s="40"/>
      <c r="HSR894" s="106"/>
      <c r="HSS894" s="40"/>
      <c r="HST894" s="106"/>
      <c r="HSU894" s="40"/>
      <c r="HSV894" s="106"/>
      <c r="HSW894" s="40"/>
      <c r="HSX894" s="106"/>
      <c r="HSY894" s="40"/>
      <c r="HSZ894" s="106"/>
      <c r="HTA894" s="40"/>
      <c r="HTB894" s="106"/>
      <c r="HTC894" s="40"/>
      <c r="HTD894" s="106"/>
      <c r="HTE894" s="40"/>
      <c r="HTF894" s="106"/>
      <c r="HTG894" s="40"/>
      <c r="HTH894" s="106"/>
      <c r="HTI894" s="40"/>
      <c r="HTJ894" s="106"/>
      <c r="HTK894" s="40"/>
      <c r="HTL894" s="106"/>
      <c r="HTM894" s="40"/>
      <c r="HTN894" s="106"/>
      <c r="HTO894" s="40"/>
      <c r="HTP894" s="106"/>
      <c r="HTQ894" s="40"/>
      <c r="HTR894" s="106"/>
      <c r="HTS894" s="40"/>
      <c r="HTT894" s="106"/>
      <c r="HTU894" s="40"/>
      <c r="HTV894" s="106"/>
      <c r="HTW894" s="40"/>
      <c r="HTX894" s="106"/>
      <c r="HTY894" s="40"/>
      <c r="HTZ894" s="106"/>
      <c r="HUA894" s="40"/>
      <c r="HUB894" s="106"/>
      <c r="HUC894" s="40"/>
      <c r="HUD894" s="106"/>
      <c r="HUE894" s="40"/>
      <c r="HUF894" s="106"/>
      <c r="HUG894" s="40"/>
      <c r="HUH894" s="106"/>
      <c r="HUI894" s="40"/>
      <c r="HUJ894" s="106"/>
      <c r="HUK894" s="40"/>
      <c r="HUL894" s="106"/>
      <c r="HUM894" s="40"/>
      <c r="HUN894" s="106"/>
      <c r="HUO894" s="40"/>
      <c r="HUP894" s="106"/>
      <c r="HUQ894" s="40"/>
      <c r="HUR894" s="106"/>
      <c r="HUS894" s="40"/>
      <c r="HUT894" s="106"/>
      <c r="HUU894" s="40"/>
      <c r="HUV894" s="106"/>
      <c r="HUW894" s="40"/>
      <c r="HUX894" s="106"/>
      <c r="HUY894" s="40"/>
      <c r="HUZ894" s="106"/>
      <c r="HVA894" s="40"/>
      <c r="HVB894" s="106"/>
      <c r="HVC894" s="40"/>
      <c r="HVD894" s="106"/>
      <c r="HVE894" s="40"/>
      <c r="HVF894" s="106"/>
      <c r="HVG894" s="40"/>
      <c r="HVH894" s="106"/>
      <c r="HVI894" s="40"/>
      <c r="HVJ894" s="106"/>
      <c r="HVK894" s="40"/>
      <c r="HVL894" s="106"/>
      <c r="HVM894" s="40"/>
      <c r="HVN894" s="106"/>
      <c r="HVO894" s="40"/>
      <c r="HVP894" s="106"/>
      <c r="HVQ894" s="40"/>
      <c r="HVR894" s="106"/>
      <c r="HVS894" s="40"/>
      <c r="HVT894" s="106"/>
      <c r="HVU894" s="40"/>
      <c r="HVV894" s="106"/>
      <c r="HVW894" s="40"/>
      <c r="HVX894" s="106"/>
      <c r="HVY894" s="40"/>
      <c r="HVZ894" s="106"/>
      <c r="HWA894" s="40"/>
      <c r="HWB894" s="106"/>
      <c r="HWC894" s="40"/>
      <c r="HWD894" s="106"/>
      <c r="HWE894" s="40"/>
      <c r="HWF894" s="106"/>
      <c r="HWG894" s="40"/>
      <c r="HWH894" s="106"/>
      <c r="HWI894" s="40"/>
      <c r="HWJ894" s="106"/>
      <c r="HWK894" s="40"/>
      <c r="HWL894" s="106"/>
      <c r="HWM894" s="40"/>
      <c r="HWN894" s="106"/>
      <c r="HWO894" s="40"/>
      <c r="HWP894" s="106"/>
      <c r="HWQ894" s="40"/>
      <c r="HWR894" s="106"/>
      <c r="HWS894" s="40"/>
      <c r="HWT894" s="106"/>
      <c r="HWU894" s="40"/>
      <c r="HWV894" s="106"/>
      <c r="HWW894" s="40"/>
      <c r="HWX894" s="106"/>
      <c r="HWY894" s="40"/>
      <c r="HWZ894" s="106"/>
      <c r="HXA894" s="40"/>
      <c r="HXB894" s="106"/>
      <c r="HXC894" s="40"/>
      <c r="HXD894" s="106"/>
      <c r="HXE894" s="40"/>
      <c r="HXF894" s="106"/>
      <c r="HXG894" s="40"/>
      <c r="HXH894" s="106"/>
      <c r="HXI894" s="40"/>
      <c r="HXJ894" s="106"/>
      <c r="HXK894" s="40"/>
      <c r="HXL894" s="106"/>
      <c r="HXM894" s="40"/>
      <c r="HXN894" s="106"/>
      <c r="HXO894" s="40"/>
      <c r="HXP894" s="106"/>
      <c r="HXQ894" s="40"/>
      <c r="HXR894" s="106"/>
      <c r="HXS894" s="40"/>
      <c r="HXT894" s="106"/>
      <c r="HXU894" s="40"/>
      <c r="HXV894" s="106"/>
      <c r="HXW894" s="40"/>
      <c r="HXX894" s="106"/>
      <c r="HXY894" s="40"/>
      <c r="HXZ894" s="106"/>
      <c r="HYA894" s="40"/>
      <c r="HYB894" s="106"/>
      <c r="HYC894" s="40"/>
      <c r="HYD894" s="106"/>
      <c r="HYE894" s="40"/>
      <c r="HYF894" s="106"/>
      <c r="HYG894" s="40"/>
      <c r="HYH894" s="106"/>
      <c r="HYI894" s="40"/>
      <c r="HYJ894" s="106"/>
      <c r="HYK894" s="40"/>
      <c r="HYL894" s="106"/>
      <c r="HYM894" s="40"/>
      <c r="HYN894" s="106"/>
      <c r="HYO894" s="40"/>
      <c r="HYP894" s="106"/>
      <c r="HYQ894" s="40"/>
      <c r="HYR894" s="106"/>
      <c r="HYS894" s="40"/>
      <c r="HYT894" s="106"/>
      <c r="HYU894" s="40"/>
      <c r="HYV894" s="106"/>
      <c r="HYW894" s="40"/>
      <c r="HYX894" s="106"/>
      <c r="HYY894" s="40"/>
      <c r="HYZ894" s="106"/>
      <c r="HZA894" s="40"/>
      <c r="HZB894" s="106"/>
      <c r="HZC894" s="40"/>
      <c r="HZD894" s="106"/>
      <c r="HZE894" s="40"/>
      <c r="HZF894" s="106"/>
      <c r="HZG894" s="40"/>
      <c r="HZH894" s="106"/>
      <c r="HZI894" s="40"/>
      <c r="HZJ894" s="106"/>
      <c r="HZK894" s="40"/>
      <c r="HZL894" s="106"/>
      <c r="HZM894" s="40"/>
      <c r="HZN894" s="106"/>
      <c r="HZO894" s="40"/>
      <c r="HZP894" s="106"/>
      <c r="HZQ894" s="40"/>
      <c r="HZR894" s="106"/>
      <c r="HZS894" s="40"/>
      <c r="HZT894" s="106"/>
      <c r="HZU894" s="40"/>
      <c r="HZV894" s="106"/>
      <c r="HZW894" s="40"/>
      <c r="HZX894" s="106"/>
      <c r="HZY894" s="40"/>
      <c r="HZZ894" s="106"/>
      <c r="IAA894" s="40"/>
      <c r="IAB894" s="106"/>
      <c r="IAC894" s="40"/>
      <c r="IAD894" s="106"/>
      <c r="IAE894" s="40"/>
      <c r="IAF894" s="106"/>
      <c r="IAG894" s="40"/>
      <c r="IAH894" s="106"/>
      <c r="IAI894" s="40"/>
      <c r="IAJ894" s="106"/>
      <c r="IAK894" s="40"/>
      <c r="IAL894" s="106"/>
      <c r="IAM894" s="40"/>
      <c r="IAN894" s="106"/>
      <c r="IAO894" s="40"/>
      <c r="IAP894" s="106"/>
      <c r="IAQ894" s="40"/>
      <c r="IAR894" s="106"/>
      <c r="IAS894" s="40"/>
      <c r="IAT894" s="106"/>
      <c r="IAU894" s="40"/>
      <c r="IAV894" s="106"/>
      <c r="IAW894" s="40"/>
      <c r="IAX894" s="106"/>
      <c r="IAY894" s="40"/>
      <c r="IAZ894" s="106"/>
      <c r="IBA894" s="40"/>
      <c r="IBB894" s="106"/>
      <c r="IBC894" s="40"/>
      <c r="IBD894" s="106"/>
      <c r="IBE894" s="40"/>
      <c r="IBF894" s="106"/>
      <c r="IBG894" s="40"/>
      <c r="IBH894" s="106"/>
      <c r="IBI894" s="40"/>
      <c r="IBJ894" s="106"/>
      <c r="IBK894" s="40"/>
      <c r="IBL894" s="106"/>
      <c r="IBM894" s="40"/>
      <c r="IBN894" s="106"/>
      <c r="IBO894" s="40"/>
      <c r="IBP894" s="106"/>
      <c r="IBQ894" s="40"/>
      <c r="IBR894" s="106"/>
      <c r="IBS894" s="40"/>
      <c r="IBT894" s="106"/>
      <c r="IBU894" s="40"/>
      <c r="IBV894" s="106"/>
      <c r="IBW894" s="40"/>
      <c r="IBX894" s="106"/>
      <c r="IBY894" s="40"/>
      <c r="IBZ894" s="106"/>
      <c r="ICA894" s="40"/>
      <c r="ICB894" s="106"/>
      <c r="ICC894" s="40"/>
      <c r="ICD894" s="106"/>
      <c r="ICE894" s="40"/>
      <c r="ICF894" s="106"/>
      <c r="ICG894" s="40"/>
      <c r="ICH894" s="106"/>
      <c r="ICI894" s="40"/>
      <c r="ICJ894" s="106"/>
      <c r="ICK894" s="40"/>
      <c r="ICL894" s="106"/>
      <c r="ICM894" s="40"/>
      <c r="ICN894" s="106"/>
      <c r="ICO894" s="40"/>
      <c r="ICP894" s="106"/>
      <c r="ICQ894" s="40"/>
      <c r="ICR894" s="106"/>
      <c r="ICS894" s="40"/>
      <c r="ICT894" s="106"/>
      <c r="ICU894" s="40"/>
      <c r="ICV894" s="106"/>
      <c r="ICW894" s="40"/>
      <c r="ICX894" s="106"/>
      <c r="ICY894" s="40"/>
      <c r="ICZ894" s="106"/>
      <c r="IDA894" s="40"/>
      <c r="IDB894" s="106"/>
      <c r="IDC894" s="40"/>
      <c r="IDD894" s="106"/>
      <c r="IDE894" s="40"/>
      <c r="IDF894" s="106"/>
      <c r="IDG894" s="40"/>
      <c r="IDH894" s="106"/>
      <c r="IDI894" s="40"/>
      <c r="IDJ894" s="106"/>
      <c r="IDK894" s="40"/>
      <c r="IDL894" s="106"/>
      <c r="IDM894" s="40"/>
      <c r="IDN894" s="106"/>
      <c r="IDO894" s="40"/>
      <c r="IDP894" s="106"/>
      <c r="IDQ894" s="40"/>
      <c r="IDR894" s="106"/>
      <c r="IDS894" s="40"/>
      <c r="IDT894" s="106"/>
      <c r="IDU894" s="40"/>
      <c r="IDV894" s="106"/>
      <c r="IDW894" s="40"/>
      <c r="IDX894" s="106"/>
      <c r="IDY894" s="40"/>
      <c r="IDZ894" s="106"/>
      <c r="IEA894" s="40"/>
      <c r="IEB894" s="106"/>
      <c r="IEC894" s="40"/>
      <c r="IED894" s="106"/>
      <c r="IEE894" s="40"/>
      <c r="IEF894" s="106"/>
      <c r="IEG894" s="40"/>
      <c r="IEH894" s="106"/>
      <c r="IEI894" s="40"/>
      <c r="IEJ894" s="106"/>
      <c r="IEK894" s="40"/>
      <c r="IEL894" s="106"/>
      <c r="IEM894" s="40"/>
      <c r="IEN894" s="106"/>
      <c r="IEO894" s="40"/>
      <c r="IEP894" s="106"/>
      <c r="IEQ894" s="40"/>
      <c r="IER894" s="106"/>
      <c r="IES894" s="40"/>
      <c r="IET894" s="106"/>
      <c r="IEU894" s="40"/>
      <c r="IEV894" s="106"/>
      <c r="IEW894" s="40"/>
      <c r="IEX894" s="106"/>
      <c r="IEY894" s="40"/>
      <c r="IEZ894" s="106"/>
      <c r="IFA894" s="40"/>
      <c r="IFB894" s="106"/>
      <c r="IFC894" s="40"/>
      <c r="IFD894" s="106"/>
      <c r="IFE894" s="40"/>
      <c r="IFF894" s="106"/>
      <c r="IFG894" s="40"/>
      <c r="IFH894" s="106"/>
      <c r="IFI894" s="40"/>
      <c r="IFJ894" s="106"/>
      <c r="IFK894" s="40"/>
      <c r="IFL894" s="106"/>
      <c r="IFM894" s="40"/>
      <c r="IFN894" s="106"/>
      <c r="IFO894" s="40"/>
      <c r="IFP894" s="106"/>
      <c r="IFQ894" s="40"/>
      <c r="IFR894" s="106"/>
      <c r="IFS894" s="40"/>
      <c r="IFT894" s="106"/>
      <c r="IFU894" s="40"/>
      <c r="IFV894" s="106"/>
      <c r="IFW894" s="40"/>
      <c r="IFX894" s="106"/>
      <c r="IFY894" s="40"/>
      <c r="IFZ894" s="106"/>
      <c r="IGA894" s="40"/>
      <c r="IGB894" s="106"/>
      <c r="IGC894" s="40"/>
      <c r="IGD894" s="106"/>
      <c r="IGE894" s="40"/>
      <c r="IGF894" s="106"/>
      <c r="IGG894" s="40"/>
      <c r="IGH894" s="106"/>
      <c r="IGI894" s="40"/>
      <c r="IGJ894" s="106"/>
      <c r="IGK894" s="40"/>
      <c r="IGL894" s="106"/>
      <c r="IGM894" s="40"/>
      <c r="IGN894" s="106"/>
      <c r="IGO894" s="40"/>
      <c r="IGP894" s="106"/>
      <c r="IGQ894" s="40"/>
      <c r="IGR894" s="106"/>
      <c r="IGS894" s="40"/>
      <c r="IGT894" s="106"/>
      <c r="IGU894" s="40"/>
      <c r="IGV894" s="106"/>
      <c r="IGW894" s="40"/>
      <c r="IGX894" s="106"/>
      <c r="IGY894" s="40"/>
      <c r="IGZ894" s="106"/>
      <c r="IHA894" s="40"/>
      <c r="IHB894" s="106"/>
      <c r="IHC894" s="40"/>
      <c r="IHD894" s="106"/>
      <c r="IHE894" s="40"/>
      <c r="IHF894" s="106"/>
      <c r="IHG894" s="40"/>
      <c r="IHH894" s="106"/>
      <c r="IHI894" s="40"/>
      <c r="IHJ894" s="106"/>
      <c r="IHK894" s="40"/>
      <c r="IHL894" s="106"/>
      <c r="IHM894" s="40"/>
      <c r="IHN894" s="106"/>
      <c r="IHO894" s="40"/>
      <c r="IHP894" s="106"/>
      <c r="IHQ894" s="40"/>
      <c r="IHR894" s="106"/>
      <c r="IHS894" s="40"/>
      <c r="IHT894" s="106"/>
      <c r="IHU894" s="40"/>
      <c r="IHV894" s="106"/>
      <c r="IHW894" s="40"/>
      <c r="IHX894" s="106"/>
      <c r="IHY894" s="40"/>
      <c r="IHZ894" s="106"/>
      <c r="IIA894" s="40"/>
      <c r="IIB894" s="106"/>
      <c r="IIC894" s="40"/>
      <c r="IID894" s="106"/>
      <c r="IIE894" s="40"/>
      <c r="IIF894" s="106"/>
      <c r="IIG894" s="40"/>
      <c r="IIH894" s="106"/>
      <c r="III894" s="40"/>
      <c r="IIJ894" s="106"/>
      <c r="IIK894" s="40"/>
      <c r="IIL894" s="106"/>
      <c r="IIM894" s="40"/>
      <c r="IIN894" s="106"/>
      <c r="IIO894" s="40"/>
      <c r="IIP894" s="106"/>
      <c r="IIQ894" s="40"/>
      <c r="IIR894" s="106"/>
      <c r="IIS894" s="40"/>
      <c r="IIT894" s="106"/>
      <c r="IIU894" s="40"/>
      <c r="IIV894" s="106"/>
      <c r="IIW894" s="40"/>
      <c r="IIX894" s="106"/>
      <c r="IIY894" s="40"/>
      <c r="IIZ894" s="106"/>
      <c r="IJA894" s="40"/>
      <c r="IJB894" s="106"/>
      <c r="IJC894" s="40"/>
      <c r="IJD894" s="106"/>
      <c r="IJE894" s="40"/>
      <c r="IJF894" s="106"/>
      <c r="IJG894" s="40"/>
      <c r="IJH894" s="106"/>
      <c r="IJI894" s="40"/>
      <c r="IJJ894" s="106"/>
      <c r="IJK894" s="40"/>
      <c r="IJL894" s="106"/>
      <c r="IJM894" s="40"/>
      <c r="IJN894" s="106"/>
      <c r="IJO894" s="40"/>
      <c r="IJP894" s="106"/>
      <c r="IJQ894" s="40"/>
      <c r="IJR894" s="106"/>
      <c r="IJS894" s="40"/>
      <c r="IJT894" s="106"/>
      <c r="IJU894" s="40"/>
      <c r="IJV894" s="106"/>
      <c r="IJW894" s="40"/>
      <c r="IJX894" s="106"/>
      <c r="IJY894" s="40"/>
      <c r="IJZ894" s="106"/>
      <c r="IKA894" s="40"/>
      <c r="IKB894" s="106"/>
      <c r="IKC894" s="40"/>
      <c r="IKD894" s="106"/>
      <c r="IKE894" s="40"/>
      <c r="IKF894" s="106"/>
      <c r="IKG894" s="40"/>
      <c r="IKH894" s="106"/>
      <c r="IKI894" s="40"/>
      <c r="IKJ894" s="106"/>
      <c r="IKK894" s="40"/>
      <c r="IKL894" s="106"/>
      <c r="IKM894" s="40"/>
      <c r="IKN894" s="106"/>
      <c r="IKO894" s="40"/>
      <c r="IKP894" s="106"/>
      <c r="IKQ894" s="40"/>
      <c r="IKR894" s="106"/>
      <c r="IKS894" s="40"/>
      <c r="IKT894" s="106"/>
      <c r="IKU894" s="40"/>
      <c r="IKV894" s="106"/>
      <c r="IKW894" s="40"/>
      <c r="IKX894" s="106"/>
      <c r="IKY894" s="40"/>
      <c r="IKZ894" s="106"/>
      <c r="ILA894" s="40"/>
      <c r="ILB894" s="106"/>
      <c r="ILC894" s="40"/>
      <c r="ILD894" s="106"/>
      <c r="ILE894" s="40"/>
      <c r="ILF894" s="106"/>
      <c r="ILG894" s="40"/>
      <c r="ILH894" s="106"/>
      <c r="ILI894" s="40"/>
      <c r="ILJ894" s="106"/>
      <c r="ILK894" s="40"/>
      <c r="ILL894" s="106"/>
      <c r="ILM894" s="40"/>
      <c r="ILN894" s="106"/>
      <c r="ILO894" s="40"/>
      <c r="ILP894" s="106"/>
      <c r="ILQ894" s="40"/>
      <c r="ILR894" s="106"/>
      <c r="ILS894" s="40"/>
      <c r="ILT894" s="106"/>
      <c r="ILU894" s="40"/>
      <c r="ILV894" s="106"/>
      <c r="ILW894" s="40"/>
      <c r="ILX894" s="106"/>
      <c r="ILY894" s="40"/>
      <c r="ILZ894" s="106"/>
      <c r="IMA894" s="40"/>
      <c r="IMB894" s="106"/>
      <c r="IMC894" s="40"/>
      <c r="IMD894" s="106"/>
      <c r="IME894" s="40"/>
      <c r="IMF894" s="106"/>
      <c r="IMG894" s="40"/>
      <c r="IMH894" s="106"/>
      <c r="IMI894" s="40"/>
      <c r="IMJ894" s="106"/>
      <c r="IMK894" s="40"/>
      <c r="IML894" s="106"/>
      <c r="IMM894" s="40"/>
      <c r="IMN894" s="106"/>
      <c r="IMO894" s="40"/>
      <c r="IMP894" s="106"/>
      <c r="IMQ894" s="40"/>
      <c r="IMR894" s="106"/>
      <c r="IMS894" s="40"/>
      <c r="IMT894" s="106"/>
      <c r="IMU894" s="40"/>
      <c r="IMV894" s="106"/>
      <c r="IMW894" s="40"/>
      <c r="IMX894" s="106"/>
      <c r="IMY894" s="40"/>
      <c r="IMZ894" s="106"/>
      <c r="INA894" s="40"/>
      <c r="INB894" s="106"/>
      <c r="INC894" s="40"/>
      <c r="IND894" s="106"/>
      <c r="INE894" s="40"/>
      <c r="INF894" s="106"/>
      <c r="ING894" s="40"/>
      <c r="INH894" s="106"/>
      <c r="INI894" s="40"/>
      <c r="INJ894" s="106"/>
      <c r="INK894" s="40"/>
      <c r="INL894" s="106"/>
      <c r="INM894" s="40"/>
      <c r="INN894" s="106"/>
      <c r="INO894" s="40"/>
      <c r="INP894" s="106"/>
      <c r="INQ894" s="40"/>
      <c r="INR894" s="106"/>
      <c r="INS894" s="40"/>
      <c r="INT894" s="106"/>
      <c r="INU894" s="40"/>
      <c r="INV894" s="106"/>
      <c r="INW894" s="40"/>
      <c r="INX894" s="106"/>
      <c r="INY894" s="40"/>
      <c r="INZ894" s="106"/>
      <c r="IOA894" s="40"/>
      <c r="IOB894" s="106"/>
      <c r="IOC894" s="40"/>
      <c r="IOD894" s="106"/>
      <c r="IOE894" s="40"/>
      <c r="IOF894" s="106"/>
      <c r="IOG894" s="40"/>
      <c r="IOH894" s="106"/>
      <c r="IOI894" s="40"/>
      <c r="IOJ894" s="106"/>
      <c r="IOK894" s="40"/>
      <c r="IOL894" s="106"/>
      <c r="IOM894" s="40"/>
      <c r="ION894" s="106"/>
      <c r="IOO894" s="40"/>
      <c r="IOP894" s="106"/>
      <c r="IOQ894" s="40"/>
      <c r="IOR894" s="106"/>
      <c r="IOS894" s="40"/>
      <c r="IOT894" s="106"/>
      <c r="IOU894" s="40"/>
      <c r="IOV894" s="106"/>
      <c r="IOW894" s="40"/>
      <c r="IOX894" s="106"/>
      <c r="IOY894" s="40"/>
      <c r="IOZ894" s="106"/>
      <c r="IPA894" s="40"/>
      <c r="IPB894" s="106"/>
      <c r="IPC894" s="40"/>
      <c r="IPD894" s="106"/>
      <c r="IPE894" s="40"/>
      <c r="IPF894" s="106"/>
      <c r="IPG894" s="40"/>
      <c r="IPH894" s="106"/>
      <c r="IPI894" s="40"/>
      <c r="IPJ894" s="106"/>
      <c r="IPK894" s="40"/>
      <c r="IPL894" s="106"/>
      <c r="IPM894" s="40"/>
      <c r="IPN894" s="106"/>
      <c r="IPO894" s="40"/>
      <c r="IPP894" s="106"/>
      <c r="IPQ894" s="40"/>
      <c r="IPR894" s="106"/>
      <c r="IPS894" s="40"/>
      <c r="IPT894" s="106"/>
      <c r="IPU894" s="40"/>
      <c r="IPV894" s="106"/>
      <c r="IPW894" s="40"/>
      <c r="IPX894" s="106"/>
      <c r="IPY894" s="40"/>
      <c r="IPZ894" s="106"/>
      <c r="IQA894" s="40"/>
      <c r="IQB894" s="106"/>
      <c r="IQC894" s="40"/>
      <c r="IQD894" s="106"/>
      <c r="IQE894" s="40"/>
      <c r="IQF894" s="106"/>
      <c r="IQG894" s="40"/>
      <c r="IQH894" s="106"/>
      <c r="IQI894" s="40"/>
      <c r="IQJ894" s="106"/>
      <c r="IQK894" s="40"/>
      <c r="IQL894" s="106"/>
      <c r="IQM894" s="40"/>
      <c r="IQN894" s="106"/>
      <c r="IQO894" s="40"/>
      <c r="IQP894" s="106"/>
      <c r="IQQ894" s="40"/>
      <c r="IQR894" s="106"/>
      <c r="IQS894" s="40"/>
      <c r="IQT894" s="106"/>
      <c r="IQU894" s="40"/>
      <c r="IQV894" s="106"/>
      <c r="IQW894" s="40"/>
      <c r="IQX894" s="106"/>
      <c r="IQY894" s="40"/>
      <c r="IQZ894" s="106"/>
      <c r="IRA894" s="40"/>
      <c r="IRB894" s="106"/>
      <c r="IRC894" s="40"/>
      <c r="IRD894" s="106"/>
      <c r="IRE894" s="40"/>
      <c r="IRF894" s="106"/>
      <c r="IRG894" s="40"/>
      <c r="IRH894" s="106"/>
      <c r="IRI894" s="40"/>
      <c r="IRJ894" s="106"/>
      <c r="IRK894" s="40"/>
      <c r="IRL894" s="106"/>
      <c r="IRM894" s="40"/>
      <c r="IRN894" s="106"/>
      <c r="IRO894" s="40"/>
      <c r="IRP894" s="106"/>
      <c r="IRQ894" s="40"/>
      <c r="IRR894" s="106"/>
      <c r="IRS894" s="40"/>
      <c r="IRT894" s="106"/>
      <c r="IRU894" s="40"/>
      <c r="IRV894" s="106"/>
      <c r="IRW894" s="40"/>
      <c r="IRX894" s="106"/>
      <c r="IRY894" s="40"/>
      <c r="IRZ894" s="106"/>
      <c r="ISA894" s="40"/>
      <c r="ISB894" s="106"/>
      <c r="ISC894" s="40"/>
      <c r="ISD894" s="106"/>
      <c r="ISE894" s="40"/>
      <c r="ISF894" s="106"/>
      <c r="ISG894" s="40"/>
      <c r="ISH894" s="106"/>
      <c r="ISI894" s="40"/>
      <c r="ISJ894" s="106"/>
      <c r="ISK894" s="40"/>
      <c r="ISL894" s="106"/>
      <c r="ISM894" s="40"/>
      <c r="ISN894" s="106"/>
      <c r="ISO894" s="40"/>
      <c r="ISP894" s="106"/>
      <c r="ISQ894" s="40"/>
      <c r="ISR894" s="106"/>
      <c r="ISS894" s="40"/>
      <c r="IST894" s="106"/>
      <c r="ISU894" s="40"/>
      <c r="ISV894" s="106"/>
      <c r="ISW894" s="40"/>
      <c r="ISX894" s="106"/>
      <c r="ISY894" s="40"/>
      <c r="ISZ894" s="106"/>
      <c r="ITA894" s="40"/>
      <c r="ITB894" s="106"/>
      <c r="ITC894" s="40"/>
      <c r="ITD894" s="106"/>
      <c r="ITE894" s="40"/>
      <c r="ITF894" s="106"/>
      <c r="ITG894" s="40"/>
      <c r="ITH894" s="106"/>
      <c r="ITI894" s="40"/>
      <c r="ITJ894" s="106"/>
      <c r="ITK894" s="40"/>
      <c r="ITL894" s="106"/>
      <c r="ITM894" s="40"/>
      <c r="ITN894" s="106"/>
      <c r="ITO894" s="40"/>
      <c r="ITP894" s="106"/>
      <c r="ITQ894" s="40"/>
      <c r="ITR894" s="106"/>
      <c r="ITS894" s="40"/>
      <c r="ITT894" s="106"/>
      <c r="ITU894" s="40"/>
      <c r="ITV894" s="106"/>
      <c r="ITW894" s="40"/>
      <c r="ITX894" s="106"/>
      <c r="ITY894" s="40"/>
      <c r="ITZ894" s="106"/>
      <c r="IUA894" s="40"/>
      <c r="IUB894" s="106"/>
      <c r="IUC894" s="40"/>
      <c r="IUD894" s="106"/>
      <c r="IUE894" s="40"/>
      <c r="IUF894" s="106"/>
      <c r="IUG894" s="40"/>
      <c r="IUH894" s="106"/>
      <c r="IUI894" s="40"/>
      <c r="IUJ894" s="106"/>
      <c r="IUK894" s="40"/>
      <c r="IUL894" s="106"/>
      <c r="IUM894" s="40"/>
      <c r="IUN894" s="106"/>
      <c r="IUO894" s="40"/>
      <c r="IUP894" s="106"/>
      <c r="IUQ894" s="40"/>
      <c r="IUR894" s="106"/>
      <c r="IUS894" s="40"/>
      <c r="IUT894" s="106"/>
      <c r="IUU894" s="40"/>
      <c r="IUV894" s="106"/>
      <c r="IUW894" s="40"/>
      <c r="IUX894" s="106"/>
      <c r="IUY894" s="40"/>
      <c r="IUZ894" s="106"/>
      <c r="IVA894" s="40"/>
      <c r="IVB894" s="106"/>
      <c r="IVC894" s="40"/>
      <c r="IVD894" s="106"/>
      <c r="IVE894" s="40"/>
      <c r="IVF894" s="106"/>
      <c r="IVG894" s="40"/>
      <c r="IVH894" s="106"/>
      <c r="IVI894" s="40"/>
      <c r="IVJ894" s="106"/>
      <c r="IVK894" s="40"/>
      <c r="IVL894" s="106"/>
      <c r="IVM894" s="40"/>
      <c r="IVN894" s="106"/>
      <c r="IVO894" s="40"/>
      <c r="IVP894" s="106"/>
      <c r="IVQ894" s="40"/>
      <c r="IVR894" s="106"/>
      <c r="IVS894" s="40"/>
      <c r="IVT894" s="106"/>
      <c r="IVU894" s="40"/>
      <c r="IVV894" s="106"/>
      <c r="IVW894" s="40"/>
      <c r="IVX894" s="106"/>
      <c r="IVY894" s="40"/>
      <c r="IVZ894" s="106"/>
      <c r="IWA894" s="40"/>
      <c r="IWB894" s="106"/>
      <c r="IWC894" s="40"/>
      <c r="IWD894" s="106"/>
      <c r="IWE894" s="40"/>
      <c r="IWF894" s="106"/>
      <c r="IWG894" s="40"/>
      <c r="IWH894" s="106"/>
      <c r="IWI894" s="40"/>
      <c r="IWJ894" s="106"/>
      <c r="IWK894" s="40"/>
      <c r="IWL894" s="106"/>
      <c r="IWM894" s="40"/>
      <c r="IWN894" s="106"/>
      <c r="IWO894" s="40"/>
      <c r="IWP894" s="106"/>
      <c r="IWQ894" s="40"/>
      <c r="IWR894" s="106"/>
      <c r="IWS894" s="40"/>
      <c r="IWT894" s="106"/>
      <c r="IWU894" s="40"/>
      <c r="IWV894" s="106"/>
      <c r="IWW894" s="40"/>
      <c r="IWX894" s="106"/>
      <c r="IWY894" s="40"/>
      <c r="IWZ894" s="106"/>
      <c r="IXA894" s="40"/>
      <c r="IXB894" s="106"/>
      <c r="IXC894" s="40"/>
      <c r="IXD894" s="106"/>
      <c r="IXE894" s="40"/>
      <c r="IXF894" s="106"/>
      <c r="IXG894" s="40"/>
      <c r="IXH894" s="106"/>
      <c r="IXI894" s="40"/>
      <c r="IXJ894" s="106"/>
      <c r="IXK894" s="40"/>
      <c r="IXL894" s="106"/>
      <c r="IXM894" s="40"/>
      <c r="IXN894" s="106"/>
      <c r="IXO894" s="40"/>
      <c r="IXP894" s="106"/>
      <c r="IXQ894" s="40"/>
      <c r="IXR894" s="106"/>
      <c r="IXS894" s="40"/>
      <c r="IXT894" s="106"/>
      <c r="IXU894" s="40"/>
      <c r="IXV894" s="106"/>
      <c r="IXW894" s="40"/>
      <c r="IXX894" s="106"/>
      <c r="IXY894" s="40"/>
      <c r="IXZ894" s="106"/>
      <c r="IYA894" s="40"/>
      <c r="IYB894" s="106"/>
      <c r="IYC894" s="40"/>
      <c r="IYD894" s="106"/>
      <c r="IYE894" s="40"/>
      <c r="IYF894" s="106"/>
      <c r="IYG894" s="40"/>
      <c r="IYH894" s="106"/>
      <c r="IYI894" s="40"/>
      <c r="IYJ894" s="106"/>
      <c r="IYK894" s="40"/>
      <c r="IYL894" s="106"/>
      <c r="IYM894" s="40"/>
      <c r="IYN894" s="106"/>
      <c r="IYO894" s="40"/>
      <c r="IYP894" s="106"/>
      <c r="IYQ894" s="40"/>
      <c r="IYR894" s="106"/>
      <c r="IYS894" s="40"/>
      <c r="IYT894" s="106"/>
      <c r="IYU894" s="40"/>
      <c r="IYV894" s="106"/>
      <c r="IYW894" s="40"/>
      <c r="IYX894" s="106"/>
      <c r="IYY894" s="40"/>
      <c r="IYZ894" s="106"/>
      <c r="IZA894" s="40"/>
      <c r="IZB894" s="106"/>
      <c r="IZC894" s="40"/>
      <c r="IZD894" s="106"/>
      <c r="IZE894" s="40"/>
      <c r="IZF894" s="106"/>
      <c r="IZG894" s="40"/>
      <c r="IZH894" s="106"/>
      <c r="IZI894" s="40"/>
      <c r="IZJ894" s="106"/>
      <c r="IZK894" s="40"/>
      <c r="IZL894" s="106"/>
      <c r="IZM894" s="40"/>
      <c r="IZN894" s="106"/>
      <c r="IZO894" s="40"/>
      <c r="IZP894" s="106"/>
      <c r="IZQ894" s="40"/>
      <c r="IZR894" s="106"/>
      <c r="IZS894" s="40"/>
      <c r="IZT894" s="106"/>
      <c r="IZU894" s="40"/>
      <c r="IZV894" s="106"/>
      <c r="IZW894" s="40"/>
      <c r="IZX894" s="106"/>
      <c r="IZY894" s="40"/>
      <c r="IZZ894" s="106"/>
      <c r="JAA894" s="40"/>
      <c r="JAB894" s="106"/>
      <c r="JAC894" s="40"/>
      <c r="JAD894" s="106"/>
      <c r="JAE894" s="40"/>
      <c r="JAF894" s="106"/>
      <c r="JAG894" s="40"/>
      <c r="JAH894" s="106"/>
      <c r="JAI894" s="40"/>
      <c r="JAJ894" s="106"/>
      <c r="JAK894" s="40"/>
      <c r="JAL894" s="106"/>
      <c r="JAM894" s="40"/>
      <c r="JAN894" s="106"/>
      <c r="JAO894" s="40"/>
      <c r="JAP894" s="106"/>
      <c r="JAQ894" s="40"/>
      <c r="JAR894" s="106"/>
      <c r="JAS894" s="40"/>
      <c r="JAT894" s="106"/>
      <c r="JAU894" s="40"/>
      <c r="JAV894" s="106"/>
      <c r="JAW894" s="40"/>
      <c r="JAX894" s="106"/>
      <c r="JAY894" s="40"/>
      <c r="JAZ894" s="106"/>
      <c r="JBA894" s="40"/>
      <c r="JBB894" s="106"/>
      <c r="JBC894" s="40"/>
      <c r="JBD894" s="106"/>
      <c r="JBE894" s="40"/>
      <c r="JBF894" s="106"/>
      <c r="JBG894" s="40"/>
      <c r="JBH894" s="106"/>
      <c r="JBI894" s="40"/>
      <c r="JBJ894" s="106"/>
      <c r="JBK894" s="40"/>
      <c r="JBL894" s="106"/>
      <c r="JBM894" s="40"/>
      <c r="JBN894" s="106"/>
      <c r="JBO894" s="40"/>
      <c r="JBP894" s="106"/>
      <c r="JBQ894" s="40"/>
      <c r="JBR894" s="106"/>
      <c r="JBS894" s="40"/>
      <c r="JBT894" s="106"/>
      <c r="JBU894" s="40"/>
      <c r="JBV894" s="106"/>
      <c r="JBW894" s="40"/>
      <c r="JBX894" s="106"/>
      <c r="JBY894" s="40"/>
      <c r="JBZ894" s="106"/>
      <c r="JCA894" s="40"/>
      <c r="JCB894" s="106"/>
      <c r="JCC894" s="40"/>
      <c r="JCD894" s="106"/>
      <c r="JCE894" s="40"/>
      <c r="JCF894" s="106"/>
      <c r="JCG894" s="40"/>
      <c r="JCH894" s="106"/>
      <c r="JCI894" s="40"/>
      <c r="JCJ894" s="106"/>
      <c r="JCK894" s="40"/>
      <c r="JCL894" s="106"/>
      <c r="JCM894" s="40"/>
      <c r="JCN894" s="106"/>
      <c r="JCO894" s="40"/>
      <c r="JCP894" s="106"/>
      <c r="JCQ894" s="40"/>
      <c r="JCR894" s="106"/>
      <c r="JCS894" s="40"/>
      <c r="JCT894" s="106"/>
      <c r="JCU894" s="40"/>
      <c r="JCV894" s="106"/>
      <c r="JCW894" s="40"/>
      <c r="JCX894" s="106"/>
      <c r="JCY894" s="40"/>
      <c r="JCZ894" s="106"/>
      <c r="JDA894" s="40"/>
      <c r="JDB894" s="106"/>
      <c r="JDC894" s="40"/>
      <c r="JDD894" s="106"/>
      <c r="JDE894" s="40"/>
      <c r="JDF894" s="106"/>
      <c r="JDG894" s="40"/>
      <c r="JDH894" s="106"/>
      <c r="JDI894" s="40"/>
      <c r="JDJ894" s="106"/>
      <c r="JDK894" s="40"/>
      <c r="JDL894" s="106"/>
      <c r="JDM894" s="40"/>
      <c r="JDN894" s="106"/>
      <c r="JDO894" s="40"/>
      <c r="JDP894" s="106"/>
      <c r="JDQ894" s="40"/>
      <c r="JDR894" s="106"/>
      <c r="JDS894" s="40"/>
      <c r="JDT894" s="106"/>
      <c r="JDU894" s="40"/>
      <c r="JDV894" s="106"/>
      <c r="JDW894" s="40"/>
      <c r="JDX894" s="106"/>
      <c r="JDY894" s="40"/>
      <c r="JDZ894" s="106"/>
      <c r="JEA894" s="40"/>
      <c r="JEB894" s="106"/>
      <c r="JEC894" s="40"/>
      <c r="JED894" s="106"/>
      <c r="JEE894" s="40"/>
      <c r="JEF894" s="106"/>
      <c r="JEG894" s="40"/>
      <c r="JEH894" s="106"/>
      <c r="JEI894" s="40"/>
      <c r="JEJ894" s="106"/>
      <c r="JEK894" s="40"/>
      <c r="JEL894" s="106"/>
      <c r="JEM894" s="40"/>
      <c r="JEN894" s="106"/>
      <c r="JEO894" s="40"/>
      <c r="JEP894" s="106"/>
      <c r="JEQ894" s="40"/>
      <c r="JER894" s="106"/>
      <c r="JES894" s="40"/>
      <c r="JET894" s="106"/>
      <c r="JEU894" s="40"/>
      <c r="JEV894" s="106"/>
      <c r="JEW894" s="40"/>
      <c r="JEX894" s="106"/>
      <c r="JEY894" s="40"/>
      <c r="JEZ894" s="106"/>
      <c r="JFA894" s="40"/>
      <c r="JFB894" s="106"/>
      <c r="JFC894" s="40"/>
      <c r="JFD894" s="106"/>
      <c r="JFE894" s="40"/>
      <c r="JFF894" s="106"/>
      <c r="JFG894" s="40"/>
      <c r="JFH894" s="106"/>
      <c r="JFI894" s="40"/>
      <c r="JFJ894" s="106"/>
      <c r="JFK894" s="40"/>
      <c r="JFL894" s="106"/>
      <c r="JFM894" s="40"/>
      <c r="JFN894" s="106"/>
      <c r="JFO894" s="40"/>
      <c r="JFP894" s="106"/>
      <c r="JFQ894" s="40"/>
      <c r="JFR894" s="106"/>
      <c r="JFS894" s="40"/>
      <c r="JFT894" s="106"/>
      <c r="JFU894" s="40"/>
      <c r="JFV894" s="106"/>
      <c r="JFW894" s="40"/>
      <c r="JFX894" s="106"/>
      <c r="JFY894" s="40"/>
      <c r="JFZ894" s="106"/>
      <c r="JGA894" s="40"/>
      <c r="JGB894" s="106"/>
      <c r="JGC894" s="40"/>
      <c r="JGD894" s="106"/>
      <c r="JGE894" s="40"/>
      <c r="JGF894" s="106"/>
      <c r="JGG894" s="40"/>
      <c r="JGH894" s="106"/>
      <c r="JGI894" s="40"/>
      <c r="JGJ894" s="106"/>
      <c r="JGK894" s="40"/>
      <c r="JGL894" s="106"/>
      <c r="JGM894" s="40"/>
      <c r="JGN894" s="106"/>
      <c r="JGO894" s="40"/>
      <c r="JGP894" s="106"/>
      <c r="JGQ894" s="40"/>
      <c r="JGR894" s="106"/>
      <c r="JGS894" s="40"/>
      <c r="JGT894" s="106"/>
      <c r="JGU894" s="40"/>
      <c r="JGV894" s="106"/>
      <c r="JGW894" s="40"/>
      <c r="JGX894" s="106"/>
      <c r="JGY894" s="40"/>
      <c r="JGZ894" s="106"/>
      <c r="JHA894" s="40"/>
      <c r="JHB894" s="106"/>
      <c r="JHC894" s="40"/>
      <c r="JHD894" s="106"/>
      <c r="JHE894" s="40"/>
      <c r="JHF894" s="106"/>
      <c r="JHG894" s="40"/>
      <c r="JHH894" s="106"/>
      <c r="JHI894" s="40"/>
      <c r="JHJ894" s="106"/>
      <c r="JHK894" s="40"/>
      <c r="JHL894" s="106"/>
      <c r="JHM894" s="40"/>
      <c r="JHN894" s="106"/>
      <c r="JHO894" s="40"/>
      <c r="JHP894" s="106"/>
      <c r="JHQ894" s="40"/>
      <c r="JHR894" s="106"/>
      <c r="JHS894" s="40"/>
      <c r="JHT894" s="106"/>
      <c r="JHU894" s="40"/>
      <c r="JHV894" s="106"/>
      <c r="JHW894" s="40"/>
      <c r="JHX894" s="106"/>
      <c r="JHY894" s="40"/>
      <c r="JHZ894" s="106"/>
      <c r="JIA894" s="40"/>
      <c r="JIB894" s="106"/>
      <c r="JIC894" s="40"/>
      <c r="JID894" s="106"/>
      <c r="JIE894" s="40"/>
      <c r="JIF894" s="106"/>
      <c r="JIG894" s="40"/>
      <c r="JIH894" s="106"/>
      <c r="JII894" s="40"/>
      <c r="JIJ894" s="106"/>
      <c r="JIK894" s="40"/>
      <c r="JIL894" s="106"/>
      <c r="JIM894" s="40"/>
      <c r="JIN894" s="106"/>
      <c r="JIO894" s="40"/>
      <c r="JIP894" s="106"/>
      <c r="JIQ894" s="40"/>
      <c r="JIR894" s="106"/>
      <c r="JIS894" s="40"/>
      <c r="JIT894" s="106"/>
      <c r="JIU894" s="40"/>
      <c r="JIV894" s="106"/>
      <c r="JIW894" s="40"/>
      <c r="JIX894" s="106"/>
      <c r="JIY894" s="40"/>
      <c r="JIZ894" s="106"/>
      <c r="JJA894" s="40"/>
      <c r="JJB894" s="106"/>
      <c r="JJC894" s="40"/>
      <c r="JJD894" s="106"/>
      <c r="JJE894" s="40"/>
      <c r="JJF894" s="106"/>
      <c r="JJG894" s="40"/>
      <c r="JJH894" s="106"/>
      <c r="JJI894" s="40"/>
      <c r="JJJ894" s="106"/>
      <c r="JJK894" s="40"/>
      <c r="JJL894" s="106"/>
      <c r="JJM894" s="40"/>
      <c r="JJN894" s="106"/>
      <c r="JJO894" s="40"/>
      <c r="JJP894" s="106"/>
      <c r="JJQ894" s="40"/>
      <c r="JJR894" s="106"/>
      <c r="JJS894" s="40"/>
      <c r="JJT894" s="106"/>
      <c r="JJU894" s="40"/>
      <c r="JJV894" s="106"/>
      <c r="JJW894" s="40"/>
      <c r="JJX894" s="106"/>
      <c r="JJY894" s="40"/>
      <c r="JJZ894" s="106"/>
      <c r="JKA894" s="40"/>
      <c r="JKB894" s="106"/>
      <c r="JKC894" s="40"/>
      <c r="JKD894" s="106"/>
      <c r="JKE894" s="40"/>
      <c r="JKF894" s="106"/>
      <c r="JKG894" s="40"/>
      <c r="JKH894" s="106"/>
      <c r="JKI894" s="40"/>
      <c r="JKJ894" s="106"/>
      <c r="JKK894" s="40"/>
      <c r="JKL894" s="106"/>
      <c r="JKM894" s="40"/>
      <c r="JKN894" s="106"/>
      <c r="JKO894" s="40"/>
      <c r="JKP894" s="106"/>
      <c r="JKQ894" s="40"/>
      <c r="JKR894" s="106"/>
      <c r="JKS894" s="40"/>
      <c r="JKT894" s="106"/>
      <c r="JKU894" s="40"/>
      <c r="JKV894" s="106"/>
      <c r="JKW894" s="40"/>
      <c r="JKX894" s="106"/>
      <c r="JKY894" s="40"/>
      <c r="JKZ894" s="106"/>
      <c r="JLA894" s="40"/>
      <c r="JLB894" s="106"/>
      <c r="JLC894" s="40"/>
      <c r="JLD894" s="106"/>
      <c r="JLE894" s="40"/>
      <c r="JLF894" s="106"/>
      <c r="JLG894" s="40"/>
      <c r="JLH894" s="106"/>
      <c r="JLI894" s="40"/>
      <c r="JLJ894" s="106"/>
      <c r="JLK894" s="40"/>
      <c r="JLL894" s="106"/>
      <c r="JLM894" s="40"/>
      <c r="JLN894" s="106"/>
      <c r="JLO894" s="40"/>
      <c r="JLP894" s="106"/>
      <c r="JLQ894" s="40"/>
      <c r="JLR894" s="106"/>
      <c r="JLS894" s="40"/>
      <c r="JLT894" s="106"/>
      <c r="JLU894" s="40"/>
      <c r="JLV894" s="106"/>
      <c r="JLW894" s="40"/>
      <c r="JLX894" s="106"/>
      <c r="JLY894" s="40"/>
      <c r="JLZ894" s="106"/>
      <c r="JMA894" s="40"/>
      <c r="JMB894" s="106"/>
      <c r="JMC894" s="40"/>
      <c r="JMD894" s="106"/>
      <c r="JME894" s="40"/>
      <c r="JMF894" s="106"/>
      <c r="JMG894" s="40"/>
      <c r="JMH894" s="106"/>
      <c r="JMI894" s="40"/>
      <c r="JMJ894" s="106"/>
      <c r="JMK894" s="40"/>
      <c r="JML894" s="106"/>
      <c r="JMM894" s="40"/>
      <c r="JMN894" s="106"/>
      <c r="JMO894" s="40"/>
      <c r="JMP894" s="106"/>
      <c r="JMQ894" s="40"/>
      <c r="JMR894" s="106"/>
      <c r="JMS894" s="40"/>
      <c r="JMT894" s="106"/>
      <c r="JMU894" s="40"/>
      <c r="JMV894" s="106"/>
      <c r="JMW894" s="40"/>
      <c r="JMX894" s="106"/>
      <c r="JMY894" s="40"/>
      <c r="JMZ894" s="106"/>
      <c r="JNA894" s="40"/>
      <c r="JNB894" s="106"/>
      <c r="JNC894" s="40"/>
      <c r="JND894" s="106"/>
      <c r="JNE894" s="40"/>
      <c r="JNF894" s="106"/>
      <c r="JNG894" s="40"/>
      <c r="JNH894" s="106"/>
      <c r="JNI894" s="40"/>
      <c r="JNJ894" s="106"/>
      <c r="JNK894" s="40"/>
      <c r="JNL894" s="106"/>
      <c r="JNM894" s="40"/>
      <c r="JNN894" s="106"/>
      <c r="JNO894" s="40"/>
      <c r="JNP894" s="106"/>
      <c r="JNQ894" s="40"/>
      <c r="JNR894" s="106"/>
      <c r="JNS894" s="40"/>
      <c r="JNT894" s="106"/>
      <c r="JNU894" s="40"/>
      <c r="JNV894" s="106"/>
      <c r="JNW894" s="40"/>
      <c r="JNX894" s="106"/>
      <c r="JNY894" s="40"/>
      <c r="JNZ894" s="106"/>
      <c r="JOA894" s="40"/>
      <c r="JOB894" s="106"/>
      <c r="JOC894" s="40"/>
      <c r="JOD894" s="106"/>
      <c r="JOE894" s="40"/>
      <c r="JOF894" s="106"/>
      <c r="JOG894" s="40"/>
      <c r="JOH894" s="106"/>
      <c r="JOI894" s="40"/>
      <c r="JOJ894" s="106"/>
      <c r="JOK894" s="40"/>
      <c r="JOL894" s="106"/>
      <c r="JOM894" s="40"/>
      <c r="JON894" s="106"/>
      <c r="JOO894" s="40"/>
      <c r="JOP894" s="106"/>
      <c r="JOQ894" s="40"/>
      <c r="JOR894" s="106"/>
      <c r="JOS894" s="40"/>
      <c r="JOT894" s="106"/>
      <c r="JOU894" s="40"/>
      <c r="JOV894" s="106"/>
      <c r="JOW894" s="40"/>
      <c r="JOX894" s="106"/>
      <c r="JOY894" s="40"/>
      <c r="JOZ894" s="106"/>
      <c r="JPA894" s="40"/>
      <c r="JPB894" s="106"/>
      <c r="JPC894" s="40"/>
      <c r="JPD894" s="106"/>
      <c r="JPE894" s="40"/>
      <c r="JPF894" s="106"/>
      <c r="JPG894" s="40"/>
      <c r="JPH894" s="106"/>
      <c r="JPI894" s="40"/>
      <c r="JPJ894" s="106"/>
      <c r="JPK894" s="40"/>
      <c r="JPL894" s="106"/>
      <c r="JPM894" s="40"/>
      <c r="JPN894" s="106"/>
      <c r="JPO894" s="40"/>
      <c r="JPP894" s="106"/>
      <c r="JPQ894" s="40"/>
      <c r="JPR894" s="106"/>
      <c r="JPS894" s="40"/>
      <c r="JPT894" s="106"/>
      <c r="JPU894" s="40"/>
      <c r="JPV894" s="106"/>
      <c r="JPW894" s="40"/>
      <c r="JPX894" s="106"/>
      <c r="JPY894" s="40"/>
      <c r="JPZ894" s="106"/>
      <c r="JQA894" s="40"/>
      <c r="JQB894" s="106"/>
      <c r="JQC894" s="40"/>
      <c r="JQD894" s="106"/>
      <c r="JQE894" s="40"/>
      <c r="JQF894" s="106"/>
      <c r="JQG894" s="40"/>
      <c r="JQH894" s="106"/>
      <c r="JQI894" s="40"/>
      <c r="JQJ894" s="106"/>
      <c r="JQK894" s="40"/>
      <c r="JQL894" s="106"/>
      <c r="JQM894" s="40"/>
      <c r="JQN894" s="106"/>
      <c r="JQO894" s="40"/>
      <c r="JQP894" s="106"/>
      <c r="JQQ894" s="40"/>
      <c r="JQR894" s="106"/>
      <c r="JQS894" s="40"/>
      <c r="JQT894" s="106"/>
      <c r="JQU894" s="40"/>
      <c r="JQV894" s="106"/>
      <c r="JQW894" s="40"/>
      <c r="JQX894" s="106"/>
      <c r="JQY894" s="40"/>
      <c r="JQZ894" s="106"/>
      <c r="JRA894" s="40"/>
      <c r="JRB894" s="106"/>
      <c r="JRC894" s="40"/>
      <c r="JRD894" s="106"/>
      <c r="JRE894" s="40"/>
      <c r="JRF894" s="106"/>
      <c r="JRG894" s="40"/>
      <c r="JRH894" s="106"/>
      <c r="JRI894" s="40"/>
      <c r="JRJ894" s="106"/>
      <c r="JRK894" s="40"/>
      <c r="JRL894" s="106"/>
      <c r="JRM894" s="40"/>
      <c r="JRN894" s="106"/>
      <c r="JRO894" s="40"/>
      <c r="JRP894" s="106"/>
      <c r="JRQ894" s="40"/>
      <c r="JRR894" s="106"/>
      <c r="JRS894" s="40"/>
      <c r="JRT894" s="106"/>
      <c r="JRU894" s="40"/>
      <c r="JRV894" s="106"/>
      <c r="JRW894" s="40"/>
      <c r="JRX894" s="106"/>
      <c r="JRY894" s="40"/>
      <c r="JRZ894" s="106"/>
      <c r="JSA894" s="40"/>
      <c r="JSB894" s="106"/>
      <c r="JSC894" s="40"/>
      <c r="JSD894" s="106"/>
      <c r="JSE894" s="40"/>
      <c r="JSF894" s="106"/>
      <c r="JSG894" s="40"/>
      <c r="JSH894" s="106"/>
      <c r="JSI894" s="40"/>
      <c r="JSJ894" s="106"/>
      <c r="JSK894" s="40"/>
      <c r="JSL894" s="106"/>
      <c r="JSM894" s="40"/>
      <c r="JSN894" s="106"/>
      <c r="JSO894" s="40"/>
      <c r="JSP894" s="106"/>
      <c r="JSQ894" s="40"/>
      <c r="JSR894" s="106"/>
      <c r="JSS894" s="40"/>
      <c r="JST894" s="106"/>
      <c r="JSU894" s="40"/>
      <c r="JSV894" s="106"/>
      <c r="JSW894" s="40"/>
      <c r="JSX894" s="106"/>
      <c r="JSY894" s="40"/>
      <c r="JSZ894" s="106"/>
      <c r="JTA894" s="40"/>
      <c r="JTB894" s="106"/>
      <c r="JTC894" s="40"/>
      <c r="JTD894" s="106"/>
      <c r="JTE894" s="40"/>
      <c r="JTF894" s="106"/>
      <c r="JTG894" s="40"/>
      <c r="JTH894" s="106"/>
      <c r="JTI894" s="40"/>
      <c r="JTJ894" s="106"/>
      <c r="JTK894" s="40"/>
      <c r="JTL894" s="106"/>
      <c r="JTM894" s="40"/>
      <c r="JTN894" s="106"/>
      <c r="JTO894" s="40"/>
      <c r="JTP894" s="106"/>
      <c r="JTQ894" s="40"/>
      <c r="JTR894" s="106"/>
      <c r="JTS894" s="40"/>
      <c r="JTT894" s="106"/>
      <c r="JTU894" s="40"/>
      <c r="JTV894" s="106"/>
      <c r="JTW894" s="40"/>
      <c r="JTX894" s="106"/>
      <c r="JTY894" s="40"/>
      <c r="JTZ894" s="106"/>
      <c r="JUA894" s="40"/>
      <c r="JUB894" s="106"/>
      <c r="JUC894" s="40"/>
      <c r="JUD894" s="106"/>
      <c r="JUE894" s="40"/>
      <c r="JUF894" s="106"/>
      <c r="JUG894" s="40"/>
      <c r="JUH894" s="106"/>
      <c r="JUI894" s="40"/>
      <c r="JUJ894" s="106"/>
      <c r="JUK894" s="40"/>
      <c r="JUL894" s="106"/>
      <c r="JUM894" s="40"/>
      <c r="JUN894" s="106"/>
      <c r="JUO894" s="40"/>
      <c r="JUP894" s="106"/>
      <c r="JUQ894" s="40"/>
      <c r="JUR894" s="106"/>
      <c r="JUS894" s="40"/>
      <c r="JUT894" s="106"/>
      <c r="JUU894" s="40"/>
      <c r="JUV894" s="106"/>
      <c r="JUW894" s="40"/>
      <c r="JUX894" s="106"/>
      <c r="JUY894" s="40"/>
      <c r="JUZ894" s="106"/>
      <c r="JVA894" s="40"/>
      <c r="JVB894" s="106"/>
      <c r="JVC894" s="40"/>
      <c r="JVD894" s="106"/>
      <c r="JVE894" s="40"/>
      <c r="JVF894" s="106"/>
      <c r="JVG894" s="40"/>
      <c r="JVH894" s="106"/>
      <c r="JVI894" s="40"/>
      <c r="JVJ894" s="106"/>
      <c r="JVK894" s="40"/>
      <c r="JVL894" s="106"/>
      <c r="JVM894" s="40"/>
      <c r="JVN894" s="106"/>
      <c r="JVO894" s="40"/>
      <c r="JVP894" s="106"/>
      <c r="JVQ894" s="40"/>
      <c r="JVR894" s="106"/>
      <c r="JVS894" s="40"/>
      <c r="JVT894" s="106"/>
      <c r="JVU894" s="40"/>
      <c r="JVV894" s="106"/>
      <c r="JVW894" s="40"/>
      <c r="JVX894" s="106"/>
      <c r="JVY894" s="40"/>
      <c r="JVZ894" s="106"/>
      <c r="JWA894" s="40"/>
      <c r="JWB894" s="106"/>
      <c r="JWC894" s="40"/>
      <c r="JWD894" s="106"/>
      <c r="JWE894" s="40"/>
      <c r="JWF894" s="106"/>
      <c r="JWG894" s="40"/>
      <c r="JWH894" s="106"/>
      <c r="JWI894" s="40"/>
      <c r="JWJ894" s="106"/>
      <c r="JWK894" s="40"/>
      <c r="JWL894" s="106"/>
      <c r="JWM894" s="40"/>
      <c r="JWN894" s="106"/>
      <c r="JWO894" s="40"/>
      <c r="JWP894" s="106"/>
      <c r="JWQ894" s="40"/>
      <c r="JWR894" s="106"/>
      <c r="JWS894" s="40"/>
      <c r="JWT894" s="106"/>
      <c r="JWU894" s="40"/>
      <c r="JWV894" s="106"/>
      <c r="JWW894" s="40"/>
      <c r="JWX894" s="106"/>
      <c r="JWY894" s="40"/>
      <c r="JWZ894" s="106"/>
      <c r="JXA894" s="40"/>
      <c r="JXB894" s="106"/>
      <c r="JXC894" s="40"/>
      <c r="JXD894" s="106"/>
      <c r="JXE894" s="40"/>
      <c r="JXF894" s="106"/>
      <c r="JXG894" s="40"/>
      <c r="JXH894" s="106"/>
      <c r="JXI894" s="40"/>
      <c r="JXJ894" s="106"/>
      <c r="JXK894" s="40"/>
      <c r="JXL894" s="106"/>
      <c r="JXM894" s="40"/>
      <c r="JXN894" s="106"/>
      <c r="JXO894" s="40"/>
      <c r="JXP894" s="106"/>
      <c r="JXQ894" s="40"/>
      <c r="JXR894" s="106"/>
      <c r="JXS894" s="40"/>
      <c r="JXT894" s="106"/>
      <c r="JXU894" s="40"/>
      <c r="JXV894" s="106"/>
      <c r="JXW894" s="40"/>
      <c r="JXX894" s="106"/>
      <c r="JXY894" s="40"/>
      <c r="JXZ894" s="106"/>
      <c r="JYA894" s="40"/>
      <c r="JYB894" s="106"/>
      <c r="JYC894" s="40"/>
      <c r="JYD894" s="106"/>
      <c r="JYE894" s="40"/>
      <c r="JYF894" s="106"/>
      <c r="JYG894" s="40"/>
      <c r="JYH894" s="106"/>
      <c r="JYI894" s="40"/>
      <c r="JYJ894" s="106"/>
      <c r="JYK894" s="40"/>
      <c r="JYL894" s="106"/>
      <c r="JYM894" s="40"/>
      <c r="JYN894" s="106"/>
      <c r="JYO894" s="40"/>
      <c r="JYP894" s="106"/>
      <c r="JYQ894" s="40"/>
      <c r="JYR894" s="106"/>
      <c r="JYS894" s="40"/>
      <c r="JYT894" s="106"/>
      <c r="JYU894" s="40"/>
      <c r="JYV894" s="106"/>
      <c r="JYW894" s="40"/>
      <c r="JYX894" s="106"/>
      <c r="JYY894" s="40"/>
      <c r="JYZ894" s="106"/>
      <c r="JZA894" s="40"/>
      <c r="JZB894" s="106"/>
      <c r="JZC894" s="40"/>
      <c r="JZD894" s="106"/>
      <c r="JZE894" s="40"/>
      <c r="JZF894" s="106"/>
      <c r="JZG894" s="40"/>
      <c r="JZH894" s="106"/>
      <c r="JZI894" s="40"/>
      <c r="JZJ894" s="106"/>
      <c r="JZK894" s="40"/>
      <c r="JZL894" s="106"/>
      <c r="JZM894" s="40"/>
      <c r="JZN894" s="106"/>
      <c r="JZO894" s="40"/>
      <c r="JZP894" s="106"/>
      <c r="JZQ894" s="40"/>
      <c r="JZR894" s="106"/>
      <c r="JZS894" s="40"/>
      <c r="JZT894" s="106"/>
      <c r="JZU894" s="40"/>
      <c r="JZV894" s="106"/>
      <c r="JZW894" s="40"/>
      <c r="JZX894" s="106"/>
      <c r="JZY894" s="40"/>
      <c r="JZZ894" s="106"/>
      <c r="KAA894" s="40"/>
      <c r="KAB894" s="106"/>
      <c r="KAC894" s="40"/>
      <c r="KAD894" s="106"/>
      <c r="KAE894" s="40"/>
      <c r="KAF894" s="106"/>
      <c r="KAG894" s="40"/>
      <c r="KAH894" s="106"/>
      <c r="KAI894" s="40"/>
      <c r="KAJ894" s="106"/>
      <c r="KAK894" s="40"/>
      <c r="KAL894" s="106"/>
      <c r="KAM894" s="40"/>
      <c r="KAN894" s="106"/>
      <c r="KAO894" s="40"/>
      <c r="KAP894" s="106"/>
      <c r="KAQ894" s="40"/>
      <c r="KAR894" s="106"/>
      <c r="KAS894" s="40"/>
      <c r="KAT894" s="106"/>
      <c r="KAU894" s="40"/>
      <c r="KAV894" s="106"/>
      <c r="KAW894" s="40"/>
      <c r="KAX894" s="106"/>
      <c r="KAY894" s="40"/>
      <c r="KAZ894" s="106"/>
      <c r="KBA894" s="40"/>
      <c r="KBB894" s="106"/>
      <c r="KBC894" s="40"/>
      <c r="KBD894" s="106"/>
      <c r="KBE894" s="40"/>
      <c r="KBF894" s="106"/>
      <c r="KBG894" s="40"/>
      <c r="KBH894" s="106"/>
      <c r="KBI894" s="40"/>
      <c r="KBJ894" s="106"/>
      <c r="KBK894" s="40"/>
      <c r="KBL894" s="106"/>
      <c r="KBM894" s="40"/>
      <c r="KBN894" s="106"/>
      <c r="KBO894" s="40"/>
      <c r="KBP894" s="106"/>
      <c r="KBQ894" s="40"/>
      <c r="KBR894" s="106"/>
      <c r="KBS894" s="40"/>
      <c r="KBT894" s="106"/>
      <c r="KBU894" s="40"/>
      <c r="KBV894" s="106"/>
      <c r="KBW894" s="40"/>
      <c r="KBX894" s="106"/>
      <c r="KBY894" s="40"/>
      <c r="KBZ894" s="106"/>
      <c r="KCA894" s="40"/>
      <c r="KCB894" s="106"/>
      <c r="KCC894" s="40"/>
      <c r="KCD894" s="106"/>
      <c r="KCE894" s="40"/>
      <c r="KCF894" s="106"/>
      <c r="KCG894" s="40"/>
      <c r="KCH894" s="106"/>
      <c r="KCI894" s="40"/>
      <c r="KCJ894" s="106"/>
      <c r="KCK894" s="40"/>
      <c r="KCL894" s="106"/>
      <c r="KCM894" s="40"/>
      <c r="KCN894" s="106"/>
      <c r="KCO894" s="40"/>
      <c r="KCP894" s="106"/>
      <c r="KCQ894" s="40"/>
      <c r="KCR894" s="106"/>
      <c r="KCS894" s="40"/>
      <c r="KCT894" s="106"/>
      <c r="KCU894" s="40"/>
      <c r="KCV894" s="106"/>
      <c r="KCW894" s="40"/>
      <c r="KCX894" s="106"/>
      <c r="KCY894" s="40"/>
      <c r="KCZ894" s="106"/>
      <c r="KDA894" s="40"/>
      <c r="KDB894" s="106"/>
      <c r="KDC894" s="40"/>
      <c r="KDD894" s="106"/>
      <c r="KDE894" s="40"/>
      <c r="KDF894" s="106"/>
      <c r="KDG894" s="40"/>
      <c r="KDH894" s="106"/>
      <c r="KDI894" s="40"/>
      <c r="KDJ894" s="106"/>
      <c r="KDK894" s="40"/>
      <c r="KDL894" s="106"/>
      <c r="KDM894" s="40"/>
      <c r="KDN894" s="106"/>
      <c r="KDO894" s="40"/>
      <c r="KDP894" s="106"/>
      <c r="KDQ894" s="40"/>
      <c r="KDR894" s="106"/>
      <c r="KDS894" s="40"/>
      <c r="KDT894" s="106"/>
      <c r="KDU894" s="40"/>
      <c r="KDV894" s="106"/>
      <c r="KDW894" s="40"/>
      <c r="KDX894" s="106"/>
      <c r="KDY894" s="40"/>
      <c r="KDZ894" s="106"/>
      <c r="KEA894" s="40"/>
      <c r="KEB894" s="106"/>
      <c r="KEC894" s="40"/>
      <c r="KED894" s="106"/>
      <c r="KEE894" s="40"/>
      <c r="KEF894" s="106"/>
      <c r="KEG894" s="40"/>
      <c r="KEH894" s="106"/>
      <c r="KEI894" s="40"/>
      <c r="KEJ894" s="106"/>
      <c r="KEK894" s="40"/>
      <c r="KEL894" s="106"/>
      <c r="KEM894" s="40"/>
      <c r="KEN894" s="106"/>
      <c r="KEO894" s="40"/>
      <c r="KEP894" s="106"/>
      <c r="KEQ894" s="40"/>
      <c r="KER894" s="106"/>
      <c r="KES894" s="40"/>
      <c r="KET894" s="106"/>
      <c r="KEU894" s="40"/>
      <c r="KEV894" s="106"/>
      <c r="KEW894" s="40"/>
      <c r="KEX894" s="106"/>
      <c r="KEY894" s="40"/>
      <c r="KEZ894" s="106"/>
      <c r="KFA894" s="40"/>
      <c r="KFB894" s="106"/>
      <c r="KFC894" s="40"/>
      <c r="KFD894" s="106"/>
      <c r="KFE894" s="40"/>
      <c r="KFF894" s="106"/>
      <c r="KFG894" s="40"/>
      <c r="KFH894" s="106"/>
      <c r="KFI894" s="40"/>
      <c r="KFJ894" s="106"/>
      <c r="KFK894" s="40"/>
      <c r="KFL894" s="106"/>
      <c r="KFM894" s="40"/>
      <c r="KFN894" s="106"/>
      <c r="KFO894" s="40"/>
      <c r="KFP894" s="106"/>
      <c r="KFQ894" s="40"/>
      <c r="KFR894" s="106"/>
      <c r="KFS894" s="40"/>
      <c r="KFT894" s="106"/>
      <c r="KFU894" s="40"/>
      <c r="KFV894" s="106"/>
      <c r="KFW894" s="40"/>
      <c r="KFX894" s="106"/>
      <c r="KFY894" s="40"/>
      <c r="KFZ894" s="106"/>
      <c r="KGA894" s="40"/>
      <c r="KGB894" s="106"/>
      <c r="KGC894" s="40"/>
      <c r="KGD894" s="106"/>
      <c r="KGE894" s="40"/>
      <c r="KGF894" s="106"/>
      <c r="KGG894" s="40"/>
      <c r="KGH894" s="106"/>
      <c r="KGI894" s="40"/>
      <c r="KGJ894" s="106"/>
      <c r="KGK894" s="40"/>
      <c r="KGL894" s="106"/>
      <c r="KGM894" s="40"/>
      <c r="KGN894" s="106"/>
      <c r="KGO894" s="40"/>
      <c r="KGP894" s="106"/>
      <c r="KGQ894" s="40"/>
      <c r="KGR894" s="106"/>
      <c r="KGS894" s="40"/>
      <c r="KGT894" s="106"/>
      <c r="KGU894" s="40"/>
      <c r="KGV894" s="106"/>
      <c r="KGW894" s="40"/>
      <c r="KGX894" s="106"/>
      <c r="KGY894" s="40"/>
      <c r="KGZ894" s="106"/>
      <c r="KHA894" s="40"/>
      <c r="KHB894" s="106"/>
      <c r="KHC894" s="40"/>
      <c r="KHD894" s="106"/>
      <c r="KHE894" s="40"/>
      <c r="KHF894" s="106"/>
      <c r="KHG894" s="40"/>
      <c r="KHH894" s="106"/>
      <c r="KHI894" s="40"/>
      <c r="KHJ894" s="106"/>
      <c r="KHK894" s="40"/>
      <c r="KHL894" s="106"/>
      <c r="KHM894" s="40"/>
      <c r="KHN894" s="106"/>
      <c r="KHO894" s="40"/>
      <c r="KHP894" s="106"/>
      <c r="KHQ894" s="40"/>
      <c r="KHR894" s="106"/>
      <c r="KHS894" s="40"/>
      <c r="KHT894" s="106"/>
      <c r="KHU894" s="40"/>
      <c r="KHV894" s="106"/>
      <c r="KHW894" s="40"/>
      <c r="KHX894" s="106"/>
      <c r="KHY894" s="40"/>
      <c r="KHZ894" s="106"/>
      <c r="KIA894" s="40"/>
      <c r="KIB894" s="106"/>
      <c r="KIC894" s="40"/>
      <c r="KID894" s="106"/>
      <c r="KIE894" s="40"/>
      <c r="KIF894" s="106"/>
      <c r="KIG894" s="40"/>
      <c r="KIH894" s="106"/>
      <c r="KII894" s="40"/>
      <c r="KIJ894" s="106"/>
      <c r="KIK894" s="40"/>
      <c r="KIL894" s="106"/>
      <c r="KIM894" s="40"/>
      <c r="KIN894" s="106"/>
      <c r="KIO894" s="40"/>
      <c r="KIP894" s="106"/>
      <c r="KIQ894" s="40"/>
      <c r="KIR894" s="106"/>
      <c r="KIS894" s="40"/>
      <c r="KIT894" s="106"/>
      <c r="KIU894" s="40"/>
      <c r="KIV894" s="106"/>
      <c r="KIW894" s="40"/>
      <c r="KIX894" s="106"/>
      <c r="KIY894" s="40"/>
      <c r="KIZ894" s="106"/>
      <c r="KJA894" s="40"/>
      <c r="KJB894" s="106"/>
      <c r="KJC894" s="40"/>
      <c r="KJD894" s="106"/>
      <c r="KJE894" s="40"/>
      <c r="KJF894" s="106"/>
      <c r="KJG894" s="40"/>
      <c r="KJH894" s="106"/>
      <c r="KJI894" s="40"/>
      <c r="KJJ894" s="106"/>
      <c r="KJK894" s="40"/>
      <c r="KJL894" s="106"/>
      <c r="KJM894" s="40"/>
      <c r="KJN894" s="106"/>
      <c r="KJO894" s="40"/>
      <c r="KJP894" s="106"/>
      <c r="KJQ894" s="40"/>
      <c r="KJR894" s="106"/>
      <c r="KJS894" s="40"/>
      <c r="KJT894" s="106"/>
      <c r="KJU894" s="40"/>
      <c r="KJV894" s="106"/>
      <c r="KJW894" s="40"/>
      <c r="KJX894" s="106"/>
      <c r="KJY894" s="40"/>
      <c r="KJZ894" s="106"/>
      <c r="KKA894" s="40"/>
      <c r="KKB894" s="106"/>
      <c r="KKC894" s="40"/>
      <c r="KKD894" s="106"/>
      <c r="KKE894" s="40"/>
      <c r="KKF894" s="106"/>
      <c r="KKG894" s="40"/>
      <c r="KKH894" s="106"/>
      <c r="KKI894" s="40"/>
      <c r="KKJ894" s="106"/>
      <c r="KKK894" s="40"/>
      <c r="KKL894" s="106"/>
      <c r="KKM894" s="40"/>
      <c r="KKN894" s="106"/>
      <c r="KKO894" s="40"/>
      <c r="KKP894" s="106"/>
      <c r="KKQ894" s="40"/>
      <c r="KKR894" s="106"/>
      <c r="KKS894" s="40"/>
      <c r="KKT894" s="106"/>
      <c r="KKU894" s="40"/>
      <c r="KKV894" s="106"/>
      <c r="KKW894" s="40"/>
      <c r="KKX894" s="106"/>
      <c r="KKY894" s="40"/>
      <c r="KKZ894" s="106"/>
      <c r="KLA894" s="40"/>
      <c r="KLB894" s="106"/>
      <c r="KLC894" s="40"/>
      <c r="KLD894" s="106"/>
      <c r="KLE894" s="40"/>
      <c r="KLF894" s="106"/>
      <c r="KLG894" s="40"/>
      <c r="KLH894" s="106"/>
      <c r="KLI894" s="40"/>
      <c r="KLJ894" s="106"/>
      <c r="KLK894" s="40"/>
      <c r="KLL894" s="106"/>
      <c r="KLM894" s="40"/>
      <c r="KLN894" s="106"/>
      <c r="KLO894" s="40"/>
      <c r="KLP894" s="106"/>
      <c r="KLQ894" s="40"/>
      <c r="KLR894" s="106"/>
      <c r="KLS894" s="40"/>
      <c r="KLT894" s="106"/>
      <c r="KLU894" s="40"/>
      <c r="KLV894" s="106"/>
      <c r="KLW894" s="40"/>
      <c r="KLX894" s="106"/>
      <c r="KLY894" s="40"/>
      <c r="KLZ894" s="106"/>
      <c r="KMA894" s="40"/>
      <c r="KMB894" s="106"/>
      <c r="KMC894" s="40"/>
      <c r="KMD894" s="106"/>
      <c r="KME894" s="40"/>
      <c r="KMF894" s="106"/>
      <c r="KMG894" s="40"/>
      <c r="KMH894" s="106"/>
      <c r="KMI894" s="40"/>
      <c r="KMJ894" s="106"/>
      <c r="KMK894" s="40"/>
      <c r="KML894" s="106"/>
      <c r="KMM894" s="40"/>
      <c r="KMN894" s="106"/>
      <c r="KMO894" s="40"/>
      <c r="KMP894" s="106"/>
      <c r="KMQ894" s="40"/>
      <c r="KMR894" s="106"/>
      <c r="KMS894" s="40"/>
      <c r="KMT894" s="106"/>
      <c r="KMU894" s="40"/>
      <c r="KMV894" s="106"/>
      <c r="KMW894" s="40"/>
      <c r="KMX894" s="106"/>
      <c r="KMY894" s="40"/>
      <c r="KMZ894" s="106"/>
      <c r="KNA894" s="40"/>
      <c r="KNB894" s="106"/>
      <c r="KNC894" s="40"/>
      <c r="KND894" s="106"/>
      <c r="KNE894" s="40"/>
      <c r="KNF894" s="106"/>
      <c r="KNG894" s="40"/>
      <c r="KNH894" s="106"/>
      <c r="KNI894" s="40"/>
      <c r="KNJ894" s="106"/>
      <c r="KNK894" s="40"/>
      <c r="KNL894" s="106"/>
      <c r="KNM894" s="40"/>
      <c r="KNN894" s="106"/>
      <c r="KNO894" s="40"/>
      <c r="KNP894" s="106"/>
      <c r="KNQ894" s="40"/>
      <c r="KNR894" s="106"/>
      <c r="KNS894" s="40"/>
      <c r="KNT894" s="106"/>
      <c r="KNU894" s="40"/>
      <c r="KNV894" s="106"/>
      <c r="KNW894" s="40"/>
      <c r="KNX894" s="106"/>
      <c r="KNY894" s="40"/>
      <c r="KNZ894" s="106"/>
      <c r="KOA894" s="40"/>
      <c r="KOB894" s="106"/>
      <c r="KOC894" s="40"/>
      <c r="KOD894" s="106"/>
      <c r="KOE894" s="40"/>
      <c r="KOF894" s="106"/>
      <c r="KOG894" s="40"/>
      <c r="KOH894" s="106"/>
      <c r="KOI894" s="40"/>
      <c r="KOJ894" s="106"/>
      <c r="KOK894" s="40"/>
      <c r="KOL894" s="106"/>
      <c r="KOM894" s="40"/>
      <c r="KON894" s="106"/>
      <c r="KOO894" s="40"/>
      <c r="KOP894" s="106"/>
      <c r="KOQ894" s="40"/>
      <c r="KOR894" s="106"/>
      <c r="KOS894" s="40"/>
      <c r="KOT894" s="106"/>
      <c r="KOU894" s="40"/>
      <c r="KOV894" s="106"/>
      <c r="KOW894" s="40"/>
      <c r="KOX894" s="106"/>
      <c r="KOY894" s="40"/>
      <c r="KOZ894" s="106"/>
      <c r="KPA894" s="40"/>
      <c r="KPB894" s="106"/>
      <c r="KPC894" s="40"/>
      <c r="KPD894" s="106"/>
      <c r="KPE894" s="40"/>
      <c r="KPF894" s="106"/>
      <c r="KPG894" s="40"/>
      <c r="KPH894" s="106"/>
      <c r="KPI894" s="40"/>
      <c r="KPJ894" s="106"/>
      <c r="KPK894" s="40"/>
      <c r="KPL894" s="106"/>
      <c r="KPM894" s="40"/>
      <c r="KPN894" s="106"/>
      <c r="KPO894" s="40"/>
      <c r="KPP894" s="106"/>
      <c r="KPQ894" s="40"/>
      <c r="KPR894" s="106"/>
      <c r="KPS894" s="40"/>
      <c r="KPT894" s="106"/>
      <c r="KPU894" s="40"/>
      <c r="KPV894" s="106"/>
      <c r="KPW894" s="40"/>
      <c r="KPX894" s="106"/>
      <c r="KPY894" s="40"/>
      <c r="KPZ894" s="106"/>
      <c r="KQA894" s="40"/>
      <c r="KQB894" s="106"/>
      <c r="KQC894" s="40"/>
      <c r="KQD894" s="106"/>
      <c r="KQE894" s="40"/>
      <c r="KQF894" s="106"/>
      <c r="KQG894" s="40"/>
      <c r="KQH894" s="106"/>
      <c r="KQI894" s="40"/>
      <c r="KQJ894" s="106"/>
      <c r="KQK894" s="40"/>
      <c r="KQL894" s="106"/>
      <c r="KQM894" s="40"/>
      <c r="KQN894" s="106"/>
      <c r="KQO894" s="40"/>
      <c r="KQP894" s="106"/>
      <c r="KQQ894" s="40"/>
      <c r="KQR894" s="106"/>
      <c r="KQS894" s="40"/>
      <c r="KQT894" s="106"/>
      <c r="KQU894" s="40"/>
      <c r="KQV894" s="106"/>
      <c r="KQW894" s="40"/>
      <c r="KQX894" s="106"/>
      <c r="KQY894" s="40"/>
      <c r="KQZ894" s="106"/>
      <c r="KRA894" s="40"/>
      <c r="KRB894" s="106"/>
      <c r="KRC894" s="40"/>
      <c r="KRD894" s="106"/>
      <c r="KRE894" s="40"/>
      <c r="KRF894" s="106"/>
      <c r="KRG894" s="40"/>
      <c r="KRH894" s="106"/>
      <c r="KRI894" s="40"/>
      <c r="KRJ894" s="106"/>
      <c r="KRK894" s="40"/>
      <c r="KRL894" s="106"/>
      <c r="KRM894" s="40"/>
      <c r="KRN894" s="106"/>
      <c r="KRO894" s="40"/>
      <c r="KRP894" s="106"/>
      <c r="KRQ894" s="40"/>
      <c r="KRR894" s="106"/>
      <c r="KRS894" s="40"/>
      <c r="KRT894" s="106"/>
      <c r="KRU894" s="40"/>
      <c r="KRV894" s="106"/>
      <c r="KRW894" s="40"/>
      <c r="KRX894" s="106"/>
      <c r="KRY894" s="40"/>
      <c r="KRZ894" s="106"/>
      <c r="KSA894" s="40"/>
      <c r="KSB894" s="106"/>
      <c r="KSC894" s="40"/>
      <c r="KSD894" s="106"/>
      <c r="KSE894" s="40"/>
      <c r="KSF894" s="106"/>
      <c r="KSG894" s="40"/>
      <c r="KSH894" s="106"/>
      <c r="KSI894" s="40"/>
      <c r="KSJ894" s="106"/>
      <c r="KSK894" s="40"/>
      <c r="KSL894" s="106"/>
      <c r="KSM894" s="40"/>
      <c r="KSN894" s="106"/>
      <c r="KSO894" s="40"/>
      <c r="KSP894" s="106"/>
      <c r="KSQ894" s="40"/>
      <c r="KSR894" s="106"/>
      <c r="KSS894" s="40"/>
      <c r="KST894" s="106"/>
      <c r="KSU894" s="40"/>
      <c r="KSV894" s="106"/>
      <c r="KSW894" s="40"/>
      <c r="KSX894" s="106"/>
      <c r="KSY894" s="40"/>
      <c r="KSZ894" s="106"/>
      <c r="KTA894" s="40"/>
      <c r="KTB894" s="106"/>
      <c r="KTC894" s="40"/>
      <c r="KTD894" s="106"/>
      <c r="KTE894" s="40"/>
      <c r="KTF894" s="106"/>
      <c r="KTG894" s="40"/>
      <c r="KTH894" s="106"/>
      <c r="KTI894" s="40"/>
      <c r="KTJ894" s="106"/>
      <c r="KTK894" s="40"/>
      <c r="KTL894" s="106"/>
      <c r="KTM894" s="40"/>
      <c r="KTN894" s="106"/>
      <c r="KTO894" s="40"/>
      <c r="KTP894" s="106"/>
      <c r="KTQ894" s="40"/>
      <c r="KTR894" s="106"/>
      <c r="KTS894" s="40"/>
      <c r="KTT894" s="106"/>
      <c r="KTU894" s="40"/>
      <c r="KTV894" s="106"/>
      <c r="KTW894" s="40"/>
      <c r="KTX894" s="106"/>
      <c r="KTY894" s="40"/>
      <c r="KTZ894" s="106"/>
      <c r="KUA894" s="40"/>
      <c r="KUB894" s="106"/>
      <c r="KUC894" s="40"/>
      <c r="KUD894" s="106"/>
      <c r="KUE894" s="40"/>
      <c r="KUF894" s="106"/>
      <c r="KUG894" s="40"/>
      <c r="KUH894" s="106"/>
      <c r="KUI894" s="40"/>
      <c r="KUJ894" s="106"/>
      <c r="KUK894" s="40"/>
      <c r="KUL894" s="106"/>
      <c r="KUM894" s="40"/>
      <c r="KUN894" s="106"/>
      <c r="KUO894" s="40"/>
      <c r="KUP894" s="106"/>
      <c r="KUQ894" s="40"/>
      <c r="KUR894" s="106"/>
      <c r="KUS894" s="40"/>
      <c r="KUT894" s="106"/>
      <c r="KUU894" s="40"/>
      <c r="KUV894" s="106"/>
      <c r="KUW894" s="40"/>
      <c r="KUX894" s="106"/>
      <c r="KUY894" s="40"/>
      <c r="KUZ894" s="106"/>
      <c r="KVA894" s="40"/>
      <c r="KVB894" s="106"/>
      <c r="KVC894" s="40"/>
      <c r="KVD894" s="106"/>
      <c r="KVE894" s="40"/>
      <c r="KVF894" s="106"/>
      <c r="KVG894" s="40"/>
      <c r="KVH894" s="106"/>
      <c r="KVI894" s="40"/>
      <c r="KVJ894" s="106"/>
      <c r="KVK894" s="40"/>
      <c r="KVL894" s="106"/>
      <c r="KVM894" s="40"/>
      <c r="KVN894" s="106"/>
      <c r="KVO894" s="40"/>
      <c r="KVP894" s="106"/>
      <c r="KVQ894" s="40"/>
      <c r="KVR894" s="106"/>
      <c r="KVS894" s="40"/>
      <c r="KVT894" s="106"/>
      <c r="KVU894" s="40"/>
      <c r="KVV894" s="106"/>
      <c r="KVW894" s="40"/>
      <c r="KVX894" s="106"/>
      <c r="KVY894" s="40"/>
      <c r="KVZ894" s="106"/>
      <c r="KWA894" s="40"/>
      <c r="KWB894" s="106"/>
      <c r="KWC894" s="40"/>
      <c r="KWD894" s="106"/>
      <c r="KWE894" s="40"/>
      <c r="KWF894" s="106"/>
      <c r="KWG894" s="40"/>
      <c r="KWH894" s="106"/>
      <c r="KWI894" s="40"/>
      <c r="KWJ894" s="106"/>
      <c r="KWK894" s="40"/>
      <c r="KWL894" s="106"/>
      <c r="KWM894" s="40"/>
      <c r="KWN894" s="106"/>
      <c r="KWO894" s="40"/>
      <c r="KWP894" s="106"/>
      <c r="KWQ894" s="40"/>
      <c r="KWR894" s="106"/>
      <c r="KWS894" s="40"/>
      <c r="KWT894" s="106"/>
      <c r="KWU894" s="40"/>
      <c r="KWV894" s="106"/>
      <c r="KWW894" s="40"/>
      <c r="KWX894" s="106"/>
      <c r="KWY894" s="40"/>
      <c r="KWZ894" s="106"/>
      <c r="KXA894" s="40"/>
      <c r="KXB894" s="106"/>
      <c r="KXC894" s="40"/>
      <c r="KXD894" s="106"/>
      <c r="KXE894" s="40"/>
      <c r="KXF894" s="106"/>
      <c r="KXG894" s="40"/>
      <c r="KXH894" s="106"/>
      <c r="KXI894" s="40"/>
      <c r="KXJ894" s="106"/>
      <c r="KXK894" s="40"/>
      <c r="KXL894" s="106"/>
      <c r="KXM894" s="40"/>
      <c r="KXN894" s="106"/>
      <c r="KXO894" s="40"/>
      <c r="KXP894" s="106"/>
      <c r="KXQ894" s="40"/>
      <c r="KXR894" s="106"/>
      <c r="KXS894" s="40"/>
      <c r="KXT894" s="106"/>
      <c r="KXU894" s="40"/>
      <c r="KXV894" s="106"/>
      <c r="KXW894" s="40"/>
      <c r="KXX894" s="106"/>
      <c r="KXY894" s="40"/>
      <c r="KXZ894" s="106"/>
      <c r="KYA894" s="40"/>
      <c r="KYB894" s="106"/>
      <c r="KYC894" s="40"/>
      <c r="KYD894" s="106"/>
      <c r="KYE894" s="40"/>
      <c r="KYF894" s="106"/>
      <c r="KYG894" s="40"/>
      <c r="KYH894" s="106"/>
      <c r="KYI894" s="40"/>
      <c r="KYJ894" s="106"/>
      <c r="KYK894" s="40"/>
      <c r="KYL894" s="106"/>
      <c r="KYM894" s="40"/>
      <c r="KYN894" s="106"/>
      <c r="KYO894" s="40"/>
      <c r="KYP894" s="106"/>
      <c r="KYQ894" s="40"/>
      <c r="KYR894" s="106"/>
      <c r="KYS894" s="40"/>
      <c r="KYT894" s="106"/>
      <c r="KYU894" s="40"/>
      <c r="KYV894" s="106"/>
      <c r="KYW894" s="40"/>
      <c r="KYX894" s="106"/>
      <c r="KYY894" s="40"/>
      <c r="KYZ894" s="106"/>
      <c r="KZA894" s="40"/>
      <c r="KZB894" s="106"/>
      <c r="KZC894" s="40"/>
      <c r="KZD894" s="106"/>
      <c r="KZE894" s="40"/>
      <c r="KZF894" s="106"/>
      <c r="KZG894" s="40"/>
      <c r="KZH894" s="106"/>
      <c r="KZI894" s="40"/>
      <c r="KZJ894" s="106"/>
      <c r="KZK894" s="40"/>
      <c r="KZL894" s="106"/>
      <c r="KZM894" s="40"/>
      <c r="KZN894" s="106"/>
      <c r="KZO894" s="40"/>
      <c r="KZP894" s="106"/>
      <c r="KZQ894" s="40"/>
      <c r="KZR894" s="106"/>
      <c r="KZS894" s="40"/>
      <c r="KZT894" s="106"/>
      <c r="KZU894" s="40"/>
      <c r="KZV894" s="106"/>
      <c r="KZW894" s="40"/>
      <c r="KZX894" s="106"/>
      <c r="KZY894" s="40"/>
      <c r="KZZ894" s="106"/>
      <c r="LAA894" s="40"/>
      <c r="LAB894" s="106"/>
      <c r="LAC894" s="40"/>
      <c r="LAD894" s="106"/>
      <c r="LAE894" s="40"/>
      <c r="LAF894" s="106"/>
      <c r="LAG894" s="40"/>
      <c r="LAH894" s="106"/>
      <c r="LAI894" s="40"/>
      <c r="LAJ894" s="106"/>
      <c r="LAK894" s="40"/>
      <c r="LAL894" s="106"/>
      <c r="LAM894" s="40"/>
      <c r="LAN894" s="106"/>
      <c r="LAO894" s="40"/>
      <c r="LAP894" s="106"/>
      <c r="LAQ894" s="40"/>
      <c r="LAR894" s="106"/>
      <c r="LAS894" s="40"/>
      <c r="LAT894" s="106"/>
      <c r="LAU894" s="40"/>
      <c r="LAV894" s="106"/>
      <c r="LAW894" s="40"/>
      <c r="LAX894" s="106"/>
      <c r="LAY894" s="40"/>
      <c r="LAZ894" s="106"/>
      <c r="LBA894" s="40"/>
      <c r="LBB894" s="106"/>
      <c r="LBC894" s="40"/>
      <c r="LBD894" s="106"/>
      <c r="LBE894" s="40"/>
      <c r="LBF894" s="106"/>
      <c r="LBG894" s="40"/>
      <c r="LBH894" s="106"/>
      <c r="LBI894" s="40"/>
      <c r="LBJ894" s="106"/>
      <c r="LBK894" s="40"/>
      <c r="LBL894" s="106"/>
      <c r="LBM894" s="40"/>
      <c r="LBN894" s="106"/>
      <c r="LBO894" s="40"/>
      <c r="LBP894" s="106"/>
      <c r="LBQ894" s="40"/>
      <c r="LBR894" s="106"/>
      <c r="LBS894" s="40"/>
      <c r="LBT894" s="106"/>
      <c r="LBU894" s="40"/>
      <c r="LBV894" s="106"/>
      <c r="LBW894" s="40"/>
      <c r="LBX894" s="106"/>
      <c r="LBY894" s="40"/>
      <c r="LBZ894" s="106"/>
      <c r="LCA894" s="40"/>
      <c r="LCB894" s="106"/>
      <c r="LCC894" s="40"/>
      <c r="LCD894" s="106"/>
      <c r="LCE894" s="40"/>
      <c r="LCF894" s="106"/>
      <c r="LCG894" s="40"/>
      <c r="LCH894" s="106"/>
      <c r="LCI894" s="40"/>
      <c r="LCJ894" s="106"/>
      <c r="LCK894" s="40"/>
      <c r="LCL894" s="106"/>
      <c r="LCM894" s="40"/>
      <c r="LCN894" s="106"/>
      <c r="LCO894" s="40"/>
      <c r="LCP894" s="106"/>
      <c r="LCQ894" s="40"/>
      <c r="LCR894" s="106"/>
      <c r="LCS894" s="40"/>
      <c r="LCT894" s="106"/>
      <c r="LCU894" s="40"/>
      <c r="LCV894" s="106"/>
      <c r="LCW894" s="40"/>
      <c r="LCX894" s="106"/>
      <c r="LCY894" s="40"/>
      <c r="LCZ894" s="106"/>
      <c r="LDA894" s="40"/>
      <c r="LDB894" s="106"/>
      <c r="LDC894" s="40"/>
      <c r="LDD894" s="106"/>
      <c r="LDE894" s="40"/>
      <c r="LDF894" s="106"/>
      <c r="LDG894" s="40"/>
      <c r="LDH894" s="106"/>
      <c r="LDI894" s="40"/>
      <c r="LDJ894" s="106"/>
      <c r="LDK894" s="40"/>
      <c r="LDL894" s="106"/>
      <c r="LDM894" s="40"/>
      <c r="LDN894" s="106"/>
      <c r="LDO894" s="40"/>
      <c r="LDP894" s="106"/>
      <c r="LDQ894" s="40"/>
      <c r="LDR894" s="106"/>
      <c r="LDS894" s="40"/>
      <c r="LDT894" s="106"/>
      <c r="LDU894" s="40"/>
      <c r="LDV894" s="106"/>
      <c r="LDW894" s="40"/>
      <c r="LDX894" s="106"/>
      <c r="LDY894" s="40"/>
      <c r="LDZ894" s="106"/>
      <c r="LEA894" s="40"/>
      <c r="LEB894" s="106"/>
      <c r="LEC894" s="40"/>
      <c r="LED894" s="106"/>
      <c r="LEE894" s="40"/>
      <c r="LEF894" s="106"/>
      <c r="LEG894" s="40"/>
      <c r="LEH894" s="106"/>
      <c r="LEI894" s="40"/>
      <c r="LEJ894" s="106"/>
      <c r="LEK894" s="40"/>
      <c r="LEL894" s="106"/>
      <c r="LEM894" s="40"/>
      <c r="LEN894" s="106"/>
      <c r="LEO894" s="40"/>
      <c r="LEP894" s="106"/>
      <c r="LEQ894" s="40"/>
      <c r="LER894" s="106"/>
      <c r="LES894" s="40"/>
      <c r="LET894" s="106"/>
      <c r="LEU894" s="40"/>
      <c r="LEV894" s="106"/>
      <c r="LEW894" s="40"/>
      <c r="LEX894" s="106"/>
      <c r="LEY894" s="40"/>
      <c r="LEZ894" s="106"/>
      <c r="LFA894" s="40"/>
      <c r="LFB894" s="106"/>
      <c r="LFC894" s="40"/>
      <c r="LFD894" s="106"/>
      <c r="LFE894" s="40"/>
      <c r="LFF894" s="106"/>
      <c r="LFG894" s="40"/>
      <c r="LFH894" s="106"/>
      <c r="LFI894" s="40"/>
      <c r="LFJ894" s="106"/>
      <c r="LFK894" s="40"/>
      <c r="LFL894" s="106"/>
      <c r="LFM894" s="40"/>
      <c r="LFN894" s="106"/>
      <c r="LFO894" s="40"/>
      <c r="LFP894" s="106"/>
      <c r="LFQ894" s="40"/>
      <c r="LFR894" s="106"/>
      <c r="LFS894" s="40"/>
      <c r="LFT894" s="106"/>
      <c r="LFU894" s="40"/>
      <c r="LFV894" s="106"/>
      <c r="LFW894" s="40"/>
      <c r="LFX894" s="106"/>
      <c r="LFY894" s="40"/>
      <c r="LFZ894" s="106"/>
      <c r="LGA894" s="40"/>
      <c r="LGB894" s="106"/>
      <c r="LGC894" s="40"/>
      <c r="LGD894" s="106"/>
      <c r="LGE894" s="40"/>
      <c r="LGF894" s="106"/>
      <c r="LGG894" s="40"/>
      <c r="LGH894" s="106"/>
      <c r="LGI894" s="40"/>
      <c r="LGJ894" s="106"/>
      <c r="LGK894" s="40"/>
      <c r="LGL894" s="106"/>
      <c r="LGM894" s="40"/>
      <c r="LGN894" s="106"/>
      <c r="LGO894" s="40"/>
      <c r="LGP894" s="106"/>
      <c r="LGQ894" s="40"/>
      <c r="LGR894" s="106"/>
      <c r="LGS894" s="40"/>
      <c r="LGT894" s="106"/>
      <c r="LGU894" s="40"/>
      <c r="LGV894" s="106"/>
      <c r="LGW894" s="40"/>
      <c r="LGX894" s="106"/>
      <c r="LGY894" s="40"/>
      <c r="LGZ894" s="106"/>
      <c r="LHA894" s="40"/>
      <c r="LHB894" s="106"/>
      <c r="LHC894" s="40"/>
      <c r="LHD894" s="106"/>
      <c r="LHE894" s="40"/>
      <c r="LHF894" s="106"/>
      <c r="LHG894" s="40"/>
      <c r="LHH894" s="106"/>
      <c r="LHI894" s="40"/>
      <c r="LHJ894" s="106"/>
      <c r="LHK894" s="40"/>
      <c r="LHL894" s="106"/>
      <c r="LHM894" s="40"/>
      <c r="LHN894" s="106"/>
      <c r="LHO894" s="40"/>
      <c r="LHP894" s="106"/>
      <c r="LHQ894" s="40"/>
      <c r="LHR894" s="106"/>
      <c r="LHS894" s="40"/>
      <c r="LHT894" s="106"/>
      <c r="LHU894" s="40"/>
      <c r="LHV894" s="106"/>
      <c r="LHW894" s="40"/>
      <c r="LHX894" s="106"/>
      <c r="LHY894" s="40"/>
      <c r="LHZ894" s="106"/>
      <c r="LIA894" s="40"/>
      <c r="LIB894" s="106"/>
      <c r="LIC894" s="40"/>
      <c r="LID894" s="106"/>
      <c r="LIE894" s="40"/>
      <c r="LIF894" s="106"/>
      <c r="LIG894" s="40"/>
      <c r="LIH894" s="106"/>
      <c r="LII894" s="40"/>
      <c r="LIJ894" s="106"/>
      <c r="LIK894" s="40"/>
      <c r="LIL894" s="106"/>
      <c r="LIM894" s="40"/>
      <c r="LIN894" s="106"/>
      <c r="LIO894" s="40"/>
      <c r="LIP894" s="106"/>
      <c r="LIQ894" s="40"/>
      <c r="LIR894" s="106"/>
      <c r="LIS894" s="40"/>
      <c r="LIT894" s="106"/>
      <c r="LIU894" s="40"/>
      <c r="LIV894" s="106"/>
      <c r="LIW894" s="40"/>
      <c r="LIX894" s="106"/>
      <c r="LIY894" s="40"/>
      <c r="LIZ894" s="106"/>
      <c r="LJA894" s="40"/>
      <c r="LJB894" s="106"/>
      <c r="LJC894" s="40"/>
      <c r="LJD894" s="106"/>
      <c r="LJE894" s="40"/>
      <c r="LJF894" s="106"/>
      <c r="LJG894" s="40"/>
      <c r="LJH894" s="106"/>
      <c r="LJI894" s="40"/>
      <c r="LJJ894" s="106"/>
      <c r="LJK894" s="40"/>
      <c r="LJL894" s="106"/>
      <c r="LJM894" s="40"/>
      <c r="LJN894" s="106"/>
      <c r="LJO894" s="40"/>
      <c r="LJP894" s="106"/>
      <c r="LJQ894" s="40"/>
      <c r="LJR894" s="106"/>
      <c r="LJS894" s="40"/>
      <c r="LJT894" s="106"/>
      <c r="LJU894" s="40"/>
      <c r="LJV894" s="106"/>
      <c r="LJW894" s="40"/>
      <c r="LJX894" s="106"/>
      <c r="LJY894" s="40"/>
      <c r="LJZ894" s="106"/>
      <c r="LKA894" s="40"/>
      <c r="LKB894" s="106"/>
      <c r="LKC894" s="40"/>
      <c r="LKD894" s="106"/>
      <c r="LKE894" s="40"/>
      <c r="LKF894" s="106"/>
      <c r="LKG894" s="40"/>
      <c r="LKH894" s="106"/>
      <c r="LKI894" s="40"/>
      <c r="LKJ894" s="106"/>
      <c r="LKK894" s="40"/>
      <c r="LKL894" s="106"/>
      <c r="LKM894" s="40"/>
      <c r="LKN894" s="106"/>
      <c r="LKO894" s="40"/>
      <c r="LKP894" s="106"/>
      <c r="LKQ894" s="40"/>
      <c r="LKR894" s="106"/>
      <c r="LKS894" s="40"/>
      <c r="LKT894" s="106"/>
      <c r="LKU894" s="40"/>
      <c r="LKV894" s="106"/>
      <c r="LKW894" s="40"/>
      <c r="LKX894" s="106"/>
      <c r="LKY894" s="40"/>
      <c r="LKZ894" s="106"/>
      <c r="LLA894" s="40"/>
      <c r="LLB894" s="106"/>
      <c r="LLC894" s="40"/>
      <c r="LLD894" s="106"/>
      <c r="LLE894" s="40"/>
      <c r="LLF894" s="106"/>
      <c r="LLG894" s="40"/>
      <c r="LLH894" s="106"/>
      <c r="LLI894" s="40"/>
      <c r="LLJ894" s="106"/>
      <c r="LLK894" s="40"/>
      <c r="LLL894" s="106"/>
      <c r="LLM894" s="40"/>
      <c r="LLN894" s="106"/>
      <c r="LLO894" s="40"/>
      <c r="LLP894" s="106"/>
      <c r="LLQ894" s="40"/>
      <c r="LLR894" s="106"/>
      <c r="LLS894" s="40"/>
      <c r="LLT894" s="106"/>
      <c r="LLU894" s="40"/>
      <c r="LLV894" s="106"/>
      <c r="LLW894" s="40"/>
      <c r="LLX894" s="106"/>
      <c r="LLY894" s="40"/>
      <c r="LLZ894" s="106"/>
      <c r="LMA894" s="40"/>
      <c r="LMB894" s="106"/>
      <c r="LMC894" s="40"/>
      <c r="LMD894" s="106"/>
      <c r="LME894" s="40"/>
      <c r="LMF894" s="106"/>
      <c r="LMG894" s="40"/>
      <c r="LMH894" s="106"/>
      <c r="LMI894" s="40"/>
      <c r="LMJ894" s="106"/>
      <c r="LMK894" s="40"/>
      <c r="LML894" s="106"/>
      <c r="LMM894" s="40"/>
      <c r="LMN894" s="106"/>
      <c r="LMO894" s="40"/>
      <c r="LMP894" s="106"/>
      <c r="LMQ894" s="40"/>
      <c r="LMR894" s="106"/>
      <c r="LMS894" s="40"/>
      <c r="LMT894" s="106"/>
      <c r="LMU894" s="40"/>
      <c r="LMV894" s="106"/>
      <c r="LMW894" s="40"/>
      <c r="LMX894" s="106"/>
      <c r="LMY894" s="40"/>
      <c r="LMZ894" s="106"/>
      <c r="LNA894" s="40"/>
      <c r="LNB894" s="106"/>
      <c r="LNC894" s="40"/>
      <c r="LND894" s="106"/>
      <c r="LNE894" s="40"/>
      <c r="LNF894" s="106"/>
      <c r="LNG894" s="40"/>
      <c r="LNH894" s="106"/>
      <c r="LNI894" s="40"/>
      <c r="LNJ894" s="106"/>
      <c r="LNK894" s="40"/>
      <c r="LNL894" s="106"/>
      <c r="LNM894" s="40"/>
      <c r="LNN894" s="106"/>
      <c r="LNO894" s="40"/>
      <c r="LNP894" s="106"/>
      <c r="LNQ894" s="40"/>
      <c r="LNR894" s="106"/>
      <c r="LNS894" s="40"/>
      <c r="LNT894" s="106"/>
      <c r="LNU894" s="40"/>
      <c r="LNV894" s="106"/>
      <c r="LNW894" s="40"/>
      <c r="LNX894" s="106"/>
      <c r="LNY894" s="40"/>
      <c r="LNZ894" s="106"/>
      <c r="LOA894" s="40"/>
      <c r="LOB894" s="106"/>
      <c r="LOC894" s="40"/>
      <c r="LOD894" s="106"/>
      <c r="LOE894" s="40"/>
      <c r="LOF894" s="106"/>
      <c r="LOG894" s="40"/>
      <c r="LOH894" s="106"/>
      <c r="LOI894" s="40"/>
      <c r="LOJ894" s="106"/>
      <c r="LOK894" s="40"/>
      <c r="LOL894" s="106"/>
      <c r="LOM894" s="40"/>
      <c r="LON894" s="106"/>
      <c r="LOO894" s="40"/>
      <c r="LOP894" s="106"/>
      <c r="LOQ894" s="40"/>
      <c r="LOR894" s="106"/>
      <c r="LOS894" s="40"/>
      <c r="LOT894" s="106"/>
      <c r="LOU894" s="40"/>
      <c r="LOV894" s="106"/>
      <c r="LOW894" s="40"/>
      <c r="LOX894" s="106"/>
      <c r="LOY894" s="40"/>
      <c r="LOZ894" s="106"/>
      <c r="LPA894" s="40"/>
      <c r="LPB894" s="106"/>
      <c r="LPC894" s="40"/>
      <c r="LPD894" s="106"/>
      <c r="LPE894" s="40"/>
      <c r="LPF894" s="106"/>
      <c r="LPG894" s="40"/>
      <c r="LPH894" s="106"/>
      <c r="LPI894" s="40"/>
      <c r="LPJ894" s="106"/>
      <c r="LPK894" s="40"/>
      <c r="LPL894" s="106"/>
      <c r="LPM894" s="40"/>
      <c r="LPN894" s="106"/>
      <c r="LPO894" s="40"/>
      <c r="LPP894" s="106"/>
      <c r="LPQ894" s="40"/>
      <c r="LPR894" s="106"/>
      <c r="LPS894" s="40"/>
      <c r="LPT894" s="106"/>
      <c r="LPU894" s="40"/>
      <c r="LPV894" s="106"/>
      <c r="LPW894" s="40"/>
      <c r="LPX894" s="106"/>
      <c r="LPY894" s="40"/>
      <c r="LPZ894" s="106"/>
      <c r="LQA894" s="40"/>
      <c r="LQB894" s="106"/>
      <c r="LQC894" s="40"/>
      <c r="LQD894" s="106"/>
      <c r="LQE894" s="40"/>
      <c r="LQF894" s="106"/>
      <c r="LQG894" s="40"/>
      <c r="LQH894" s="106"/>
      <c r="LQI894" s="40"/>
      <c r="LQJ894" s="106"/>
      <c r="LQK894" s="40"/>
      <c r="LQL894" s="106"/>
      <c r="LQM894" s="40"/>
      <c r="LQN894" s="106"/>
      <c r="LQO894" s="40"/>
      <c r="LQP894" s="106"/>
      <c r="LQQ894" s="40"/>
      <c r="LQR894" s="106"/>
      <c r="LQS894" s="40"/>
      <c r="LQT894" s="106"/>
      <c r="LQU894" s="40"/>
      <c r="LQV894" s="106"/>
      <c r="LQW894" s="40"/>
      <c r="LQX894" s="106"/>
      <c r="LQY894" s="40"/>
      <c r="LQZ894" s="106"/>
      <c r="LRA894" s="40"/>
      <c r="LRB894" s="106"/>
      <c r="LRC894" s="40"/>
      <c r="LRD894" s="106"/>
      <c r="LRE894" s="40"/>
      <c r="LRF894" s="106"/>
      <c r="LRG894" s="40"/>
      <c r="LRH894" s="106"/>
      <c r="LRI894" s="40"/>
      <c r="LRJ894" s="106"/>
      <c r="LRK894" s="40"/>
      <c r="LRL894" s="106"/>
      <c r="LRM894" s="40"/>
      <c r="LRN894" s="106"/>
      <c r="LRO894" s="40"/>
      <c r="LRP894" s="106"/>
      <c r="LRQ894" s="40"/>
      <c r="LRR894" s="106"/>
      <c r="LRS894" s="40"/>
      <c r="LRT894" s="106"/>
      <c r="LRU894" s="40"/>
      <c r="LRV894" s="106"/>
      <c r="LRW894" s="40"/>
      <c r="LRX894" s="106"/>
      <c r="LRY894" s="40"/>
      <c r="LRZ894" s="106"/>
      <c r="LSA894" s="40"/>
      <c r="LSB894" s="106"/>
      <c r="LSC894" s="40"/>
      <c r="LSD894" s="106"/>
      <c r="LSE894" s="40"/>
      <c r="LSF894" s="106"/>
      <c r="LSG894" s="40"/>
      <c r="LSH894" s="106"/>
      <c r="LSI894" s="40"/>
      <c r="LSJ894" s="106"/>
      <c r="LSK894" s="40"/>
      <c r="LSL894" s="106"/>
      <c r="LSM894" s="40"/>
      <c r="LSN894" s="106"/>
      <c r="LSO894" s="40"/>
      <c r="LSP894" s="106"/>
      <c r="LSQ894" s="40"/>
      <c r="LSR894" s="106"/>
      <c r="LSS894" s="40"/>
      <c r="LST894" s="106"/>
      <c r="LSU894" s="40"/>
      <c r="LSV894" s="106"/>
      <c r="LSW894" s="40"/>
      <c r="LSX894" s="106"/>
      <c r="LSY894" s="40"/>
      <c r="LSZ894" s="106"/>
      <c r="LTA894" s="40"/>
      <c r="LTB894" s="106"/>
      <c r="LTC894" s="40"/>
      <c r="LTD894" s="106"/>
      <c r="LTE894" s="40"/>
      <c r="LTF894" s="106"/>
      <c r="LTG894" s="40"/>
      <c r="LTH894" s="106"/>
      <c r="LTI894" s="40"/>
      <c r="LTJ894" s="106"/>
      <c r="LTK894" s="40"/>
      <c r="LTL894" s="106"/>
      <c r="LTM894" s="40"/>
      <c r="LTN894" s="106"/>
      <c r="LTO894" s="40"/>
      <c r="LTP894" s="106"/>
      <c r="LTQ894" s="40"/>
      <c r="LTR894" s="106"/>
      <c r="LTS894" s="40"/>
      <c r="LTT894" s="106"/>
      <c r="LTU894" s="40"/>
      <c r="LTV894" s="106"/>
      <c r="LTW894" s="40"/>
      <c r="LTX894" s="106"/>
      <c r="LTY894" s="40"/>
      <c r="LTZ894" s="106"/>
      <c r="LUA894" s="40"/>
      <c r="LUB894" s="106"/>
      <c r="LUC894" s="40"/>
      <c r="LUD894" s="106"/>
      <c r="LUE894" s="40"/>
      <c r="LUF894" s="106"/>
      <c r="LUG894" s="40"/>
      <c r="LUH894" s="106"/>
      <c r="LUI894" s="40"/>
      <c r="LUJ894" s="106"/>
      <c r="LUK894" s="40"/>
      <c r="LUL894" s="106"/>
      <c r="LUM894" s="40"/>
      <c r="LUN894" s="106"/>
      <c r="LUO894" s="40"/>
      <c r="LUP894" s="106"/>
      <c r="LUQ894" s="40"/>
      <c r="LUR894" s="106"/>
      <c r="LUS894" s="40"/>
      <c r="LUT894" s="106"/>
      <c r="LUU894" s="40"/>
      <c r="LUV894" s="106"/>
      <c r="LUW894" s="40"/>
      <c r="LUX894" s="106"/>
      <c r="LUY894" s="40"/>
      <c r="LUZ894" s="106"/>
      <c r="LVA894" s="40"/>
      <c r="LVB894" s="106"/>
      <c r="LVC894" s="40"/>
      <c r="LVD894" s="106"/>
      <c r="LVE894" s="40"/>
      <c r="LVF894" s="106"/>
      <c r="LVG894" s="40"/>
      <c r="LVH894" s="106"/>
      <c r="LVI894" s="40"/>
      <c r="LVJ894" s="106"/>
      <c r="LVK894" s="40"/>
      <c r="LVL894" s="106"/>
      <c r="LVM894" s="40"/>
      <c r="LVN894" s="106"/>
      <c r="LVO894" s="40"/>
      <c r="LVP894" s="106"/>
      <c r="LVQ894" s="40"/>
      <c r="LVR894" s="106"/>
      <c r="LVS894" s="40"/>
      <c r="LVT894" s="106"/>
      <c r="LVU894" s="40"/>
      <c r="LVV894" s="106"/>
      <c r="LVW894" s="40"/>
      <c r="LVX894" s="106"/>
      <c r="LVY894" s="40"/>
      <c r="LVZ894" s="106"/>
      <c r="LWA894" s="40"/>
      <c r="LWB894" s="106"/>
      <c r="LWC894" s="40"/>
      <c r="LWD894" s="106"/>
      <c r="LWE894" s="40"/>
      <c r="LWF894" s="106"/>
      <c r="LWG894" s="40"/>
      <c r="LWH894" s="106"/>
      <c r="LWI894" s="40"/>
      <c r="LWJ894" s="106"/>
      <c r="LWK894" s="40"/>
      <c r="LWL894" s="106"/>
      <c r="LWM894" s="40"/>
      <c r="LWN894" s="106"/>
      <c r="LWO894" s="40"/>
      <c r="LWP894" s="106"/>
      <c r="LWQ894" s="40"/>
      <c r="LWR894" s="106"/>
      <c r="LWS894" s="40"/>
      <c r="LWT894" s="106"/>
      <c r="LWU894" s="40"/>
      <c r="LWV894" s="106"/>
      <c r="LWW894" s="40"/>
      <c r="LWX894" s="106"/>
      <c r="LWY894" s="40"/>
      <c r="LWZ894" s="106"/>
      <c r="LXA894" s="40"/>
      <c r="LXB894" s="106"/>
      <c r="LXC894" s="40"/>
      <c r="LXD894" s="106"/>
      <c r="LXE894" s="40"/>
      <c r="LXF894" s="106"/>
      <c r="LXG894" s="40"/>
      <c r="LXH894" s="106"/>
      <c r="LXI894" s="40"/>
      <c r="LXJ894" s="106"/>
      <c r="LXK894" s="40"/>
      <c r="LXL894" s="106"/>
      <c r="LXM894" s="40"/>
      <c r="LXN894" s="106"/>
      <c r="LXO894" s="40"/>
      <c r="LXP894" s="106"/>
      <c r="LXQ894" s="40"/>
      <c r="LXR894" s="106"/>
      <c r="LXS894" s="40"/>
      <c r="LXT894" s="106"/>
      <c r="LXU894" s="40"/>
      <c r="LXV894" s="106"/>
      <c r="LXW894" s="40"/>
      <c r="LXX894" s="106"/>
      <c r="LXY894" s="40"/>
      <c r="LXZ894" s="106"/>
      <c r="LYA894" s="40"/>
      <c r="LYB894" s="106"/>
      <c r="LYC894" s="40"/>
      <c r="LYD894" s="106"/>
      <c r="LYE894" s="40"/>
      <c r="LYF894" s="106"/>
      <c r="LYG894" s="40"/>
      <c r="LYH894" s="106"/>
      <c r="LYI894" s="40"/>
      <c r="LYJ894" s="106"/>
      <c r="LYK894" s="40"/>
      <c r="LYL894" s="106"/>
      <c r="LYM894" s="40"/>
      <c r="LYN894" s="106"/>
      <c r="LYO894" s="40"/>
      <c r="LYP894" s="106"/>
      <c r="LYQ894" s="40"/>
      <c r="LYR894" s="106"/>
      <c r="LYS894" s="40"/>
      <c r="LYT894" s="106"/>
      <c r="LYU894" s="40"/>
      <c r="LYV894" s="106"/>
      <c r="LYW894" s="40"/>
      <c r="LYX894" s="106"/>
      <c r="LYY894" s="40"/>
      <c r="LYZ894" s="106"/>
      <c r="LZA894" s="40"/>
      <c r="LZB894" s="106"/>
      <c r="LZC894" s="40"/>
      <c r="LZD894" s="106"/>
      <c r="LZE894" s="40"/>
      <c r="LZF894" s="106"/>
      <c r="LZG894" s="40"/>
      <c r="LZH894" s="106"/>
      <c r="LZI894" s="40"/>
      <c r="LZJ894" s="106"/>
      <c r="LZK894" s="40"/>
      <c r="LZL894" s="106"/>
      <c r="LZM894" s="40"/>
      <c r="LZN894" s="106"/>
      <c r="LZO894" s="40"/>
      <c r="LZP894" s="106"/>
      <c r="LZQ894" s="40"/>
      <c r="LZR894" s="106"/>
      <c r="LZS894" s="40"/>
      <c r="LZT894" s="106"/>
      <c r="LZU894" s="40"/>
      <c r="LZV894" s="106"/>
      <c r="LZW894" s="40"/>
      <c r="LZX894" s="106"/>
      <c r="LZY894" s="40"/>
      <c r="LZZ894" s="106"/>
      <c r="MAA894" s="40"/>
      <c r="MAB894" s="106"/>
      <c r="MAC894" s="40"/>
      <c r="MAD894" s="106"/>
      <c r="MAE894" s="40"/>
      <c r="MAF894" s="106"/>
      <c r="MAG894" s="40"/>
      <c r="MAH894" s="106"/>
      <c r="MAI894" s="40"/>
      <c r="MAJ894" s="106"/>
      <c r="MAK894" s="40"/>
      <c r="MAL894" s="106"/>
      <c r="MAM894" s="40"/>
      <c r="MAN894" s="106"/>
      <c r="MAO894" s="40"/>
      <c r="MAP894" s="106"/>
      <c r="MAQ894" s="40"/>
      <c r="MAR894" s="106"/>
      <c r="MAS894" s="40"/>
      <c r="MAT894" s="106"/>
      <c r="MAU894" s="40"/>
      <c r="MAV894" s="106"/>
      <c r="MAW894" s="40"/>
      <c r="MAX894" s="106"/>
      <c r="MAY894" s="40"/>
      <c r="MAZ894" s="106"/>
      <c r="MBA894" s="40"/>
      <c r="MBB894" s="106"/>
      <c r="MBC894" s="40"/>
      <c r="MBD894" s="106"/>
      <c r="MBE894" s="40"/>
      <c r="MBF894" s="106"/>
      <c r="MBG894" s="40"/>
      <c r="MBH894" s="106"/>
      <c r="MBI894" s="40"/>
      <c r="MBJ894" s="106"/>
      <c r="MBK894" s="40"/>
      <c r="MBL894" s="106"/>
      <c r="MBM894" s="40"/>
      <c r="MBN894" s="106"/>
      <c r="MBO894" s="40"/>
      <c r="MBP894" s="106"/>
      <c r="MBQ894" s="40"/>
      <c r="MBR894" s="106"/>
      <c r="MBS894" s="40"/>
      <c r="MBT894" s="106"/>
      <c r="MBU894" s="40"/>
      <c r="MBV894" s="106"/>
      <c r="MBW894" s="40"/>
      <c r="MBX894" s="106"/>
      <c r="MBY894" s="40"/>
      <c r="MBZ894" s="106"/>
      <c r="MCA894" s="40"/>
      <c r="MCB894" s="106"/>
      <c r="MCC894" s="40"/>
      <c r="MCD894" s="106"/>
      <c r="MCE894" s="40"/>
      <c r="MCF894" s="106"/>
      <c r="MCG894" s="40"/>
      <c r="MCH894" s="106"/>
      <c r="MCI894" s="40"/>
      <c r="MCJ894" s="106"/>
      <c r="MCK894" s="40"/>
      <c r="MCL894" s="106"/>
      <c r="MCM894" s="40"/>
      <c r="MCN894" s="106"/>
      <c r="MCO894" s="40"/>
      <c r="MCP894" s="106"/>
      <c r="MCQ894" s="40"/>
      <c r="MCR894" s="106"/>
      <c r="MCS894" s="40"/>
      <c r="MCT894" s="106"/>
      <c r="MCU894" s="40"/>
      <c r="MCV894" s="106"/>
      <c r="MCW894" s="40"/>
      <c r="MCX894" s="106"/>
      <c r="MCY894" s="40"/>
      <c r="MCZ894" s="106"/>
      <c r="MDA894" s="40"/>
      <c r="MDB894" s="106"/>
      <c r="MDC894" s="40"/>
      <c r="MDD894" s="106"/>
      <c r="MDE894" s="40"/>
      <c r="MDF894" s="106"/>
      <c r="MDG894" s="40"/>
      <c r="MDH894" s="106"/>
      <c r="MDI894" s="40"/>
      <c r="MDJ894" s="106"/>
      <c r="MDK894" s="40"/>
      <c r="MDL894" s="106"/>
      <c r="MDM894" s="40"/>
      <c r="MDN894" s="106"/>
      <c r="MDO894" s="40"/>
      <c r="MDP894" s="106"/>
      <c r="MDQ894" s="40"/>
      <c r="MDR894" s="106"/>
      <c r="MDS894" s="40"/>
      <c r="MDT894" s="106"/>
      <c r="MDU894" s="40"/>
      <c r="MDV894" s="106"/>
      <c r="MDW894" s="40"/>
      <c r="MDX894" s="106"/>
      <c r="MDY894" s="40"/>
      <c r="MDZ894" s="106"/>
      <c r="MEA894" s="40"/>
      <c r="MEB894" s="106"/>
      <c r="MEC894" s="40"/>
      <c r="MED894" s="106"/>
      <c r="MEE894" s="40"/>
      <c r="MEF894" s="106"/>
      <c r="MEG894" s="40"/>
      <c r="MEH894" s="106"/>
      <c r="MEI894" s="40"/>
      <c r="MEJ894" s="106"/>
      <c r="MEK894" s="40"/>
      <c r="MEL894" s="106"/>
      <c r="MEM894" s="40"/>
      <c r="MEN894" s="106"/>
      <c r="MEO894" s="40"/>
      <c r="MEP894" s="106"/>
      <c r="MEQ894" s="40"/>
      <c r="MER894" s="106"/>
      <c r="MES894" s="40"/>
      <c r="MET894" s="106"/>
      <c r="MEU894" s="40"/>
      <c r="MEV894" s="106"/>
      <c r="MEW894" s="40"/>
      <c r="MEX894" s="106"/>
      <c r="MEY894" s="40"/>
      <c r="MEZ894" s="106"/>
      <c r="MFA894" s="40"/>
      <c r="MFB894" s="106"/>
      <c r="MFC894" s="40"/>
      <c r="MFD894" s="106"/>
      <c r="MFE894" s="40"/>
      <c r="MFF894" s="106"/>
      <c r="MFG894" s="40"/>
      <c r="MFH894" s="106"/>
      <c r="MFI894" s="40"/>
      <c r="MFJ894" s="106"/>
      <c r="MFK894" s="40"/>
      <c r="MFL894" s="106"/>
      <c r="MFM894" s="40"/>
      <c r="MFN894" s="106"/>
      <c r="MFO894" s="40"/>
      <c r="MFP894" s="106"/>
      <c r="MFQ894" s="40"/>
      <c r="MFR894" s="106"/>
      <c r="MFS894" s="40"/>
      <c r="MFT894" s="106"/>
      <c r="MFU894" s="40"/>
      <c r="MFV894" s="106"/>
      <c r="MFW894" s="40"/>
      <c r="MFX894" s="106"/>
      <c r="MFY894" s="40"/>
      <c r="MFZ894" s="106"/>
      <c r="MGA894" s="40"/>
      <c r="MGB894" s="106"/>
      <c r="MGC894" s="40"/>
      <c r="MGD894" s="106"/>
      <c r="MGE894" s="40"/>
      <c r="MGF894" s="106"/>
      <c r="MGG894" s="40"/>
      <c r="MGH894" s="106"/>
      <c r="MGI894" s="40"/>
      <c r="MGJ894" s="106"/>
      <c r="MGK894" s="40"/>
      <c r="MGL894" s="106"/>
      <c r="MGM894" s="40"/>
      <c r="MGN894" s="106"/>
      <c r="MGO894" s="40"/>
      <c r="MGP894" s="106"/>
      <c r="MGQ894" s="40"/>
      <c r="MGR894" s="106"/>
      <c r="MGS894" s="40"/>
      <c r="MGT894" s="106"/>
      <c r="MGU894" s="40"/>
      <c r="MGV894" s="106"/>
      <c r="MGW894" s="40"/>
      <c r="MGX894" s="106"/>
      <c r="MGY894" s="40"/>
      <c r="MGZ894" s="106"/>
      <c r="MHA894" s="40"/>
      <c r="MHB894" s="106"/>
      <c r="MHC894" s="40"/>
      <c r="MHD894" s="106"/>
      <c r="MHE894" s="40"/>
      <c r="MHF894" s="106"/>
      <c r="MHG894" s="40"/>
      <c r="MHH894" s="106"/>
      <c r="MHI894" s="40"/>
      <c r="MHJ894" s="106"/>
      <c r="MHK894" s="40"/>
      <c r="MHL894" s="106"/>
      <c r="MHM894" s="40"/>
      <c r="MHN894" s="106"/>
      <c r="MHO894" s="40"/>
      <c r="MHP894" s="106"/>
      <c r="MHQ894" s="40"/>
      <c r="MHR894" s="106"/>
      <c r="MHS894" s="40"/>
      <c r="MHT894" s="106"/>
      <c r="MHU894" s="40"/>
      <c r="MHV894" s="106"/>
      <c r="MHW894" s="40"/>
      <c r="MHX894" s="106"/>
      <c r="MHY894" s="40"/>
      <c r="MHZ894" s="106"/>
      <c r="MIA894" s="40"/>
      <c r="MIB894" s="106"/>
      <c r="MIC894" s="40"/>
      <c r="MID894" s="106"/>
      <c r="MIE894" s="40"/>
      <c r="MIF894" s="106"/>
      <c r="MIG894" s="40"/>
      <c r="MIH894" s="106"/>
      <c r="MII894" s="40"/>
      <c r="MIJ894" s="106"/>
      <c r="MIK894" s="40"/>
      <c r="MIL894" s="106"/>
      <c r="MIM894" s="40"/>
      <c r="MIN894" s="106"/>
      <c r="MIO894" s="40"/>
      <c r="MIP894" s="106"/>
      <c r="MIQ894" s="40"/>
      <c r="MIR894" s="106"/>
      <c r="MIS894" s="40"/>
      <c r="MIT894" s="106"/>
      <c r="MIU894" s="40"/>
      <c r="MIV894" s="106"/>
      <c r="MIW894" s="40"/>
      <c r="MIX894" s="106"/>
      <c r="MIY894" s="40"/>
      <c r="MIZ894" s="106"/>
      <c r="MJA894" s="40"/>
      <c r="MJB894" s="106"/>
      <c r="MJC894" s="40"/>
      <c r="MJD894" s="106"/>
      <c r="MJE894" s="40"/>
      <c r="MJF894" s="106"/>
      <c r="MJG894" s="40"/>
      <c r="MJH894" s="106"/>
      <c r="MJI894" s="40"/>
      <c r="MJJ894" s="106"/>
      <c r="MJK894" s="40"/>
      <c r="MJL894" s="106"/>
      <c r="MJM894" s="40"/>
      <c r="MJN894" s="106"/>
      <c r="MJO894" s="40"/>
      <c r="MJP894" s="106"/>
      <c r="MJQ894" s="40"/>
      <c r="MJR894" s="106"/>
      <c r="MJS894" s="40"/>
      <c r="MJT894" s="106"/>
      <c r="MJU894" s="40"/>
      <c r="MJV894" s="106"/>
      <c r="MJW894" s="40"/>
      <c r="MJX894" s="106"/>
      <c r="MJY894" s="40"/>
      <c r="MJZ894" s="106"/>
      <c r="MKA894" s="40"/>
      <c r="MKB894" s="106"/>
      <c r="MKC894" s="40"/>
      <c r="MKD894" s="106"/>
      <c r="MKE894" s="40"/>
      <c r="MKF894" s="106"/>
      <c r="MKG894" s="40"/>
      <c r="MKH894" s="106"/>
      <c r="MKI894" s="40"/>
      <c r="MKJ894" s="106"/>
      <c r="MKK894" s="40"/>
      <c r="MKL894" s="106"/>
      <c r="MKM894" s="40"/>
      <c r="MKN894" s="106"/>
      <c r="MKO894" s="40"/>
      <c r="MKP894" s="106"/>
      <c r="MKQ894" s="40"/>
      <c r="MKR894" s="106"/>
      <c r="MKS894" s="40"/>
      <c r="MKT894" s="106"/>
      <c r="MKU894" s="40"/>
      <c r="MKV894" s="106"/>
      <c r="MKW894" s="40"/>
      <c r="MKX894" s="106"/>
      <c r="MKY894" s="40"/>
      <c r="MKZ894" s="106"/>
      <c r="MLA894" s="40"/>
      <c r="MLB894" s="106"/>
      <c r="MLC894" s="40"/>
      <c r="MLD894" s="106"/>
      <c r="MLE894" s="40"/>
      <c r="MLF894" s="106"/>
      <c r="MLG894" s="40"/>
      <c r="MLH894" s="106"/>
      <c r="MLI894" s="40"/>
      <c r="MLJ894" s="106"/>
      <c r="MLK894" s="40"/>
      <c r="MLL894" s="106"/>
      <c r="MLM894" s="40"/>
      <c r="MLN894" s="106"/>
      <c r="MLO894" s="40"/>
      <c r="MLP894" s="106"/>
      <c r="MLQ894" s="40"/>
      <c r="MLR894" s="106"/>
      <c r="MLS894" s="40"/>
      <c r="MLT894" s="106"/>
      <c r="MLU894" s="40"/>
      <c r="MLV894" s="106"/>
      <c r="MLW894" s="40"/>
      <c r="MLX894" s="106"/>
      <c r="MLY894" s="40"/>
      <c r="MLZ894" s="106"/>
      <c r="MMA894" s="40"/>
      <c r="MMB894" s="106"/>
      <c r="MMC894" s="40"/>
      <c r="MMD894" s="106"/>
      <c r="MME894" s="40"/>
      <c r="MMF894" s="106"/>
      <c r="MMG894" s="40"/>
      <c r="MMH894" s="106"/>
      <c r="MMI894" s="40"/>
      <c r="MMJ894" s="106"/>
      <c r="MMK894" s="40"/>
      <c r="MML894" s="106"/>
      <c r="MMM894" s="40"/>
      <c r="MMN894" s="106"/>
      <c r="MMO894" s="40"/>
      <c r="MMP894" s="106"/>
      <c r="MMQ894" s="40"/>
      <c r="MMR894" s="106"/>
      <c r="MMS894" s="40"/>
      <c r="MMT894" s="106"/>
      <c r="MMU894" s="40"/>
      <c r="MMV894" s="106"/>
      <c r="MMW894" s="40"/>
      <c r="MMX894" s="106"/>
      <c r="MMY894" s="40"/>
      <c r="MMZ894" s="106"/>
      <c r="MNA894" s="40"/>
      <c r="MNB894" s="106"/>
      <c r="MNC894" s="40"/>
      <c r="MND894" s="106"/>
      <c r="MNE894" s="40"/>
      <c r="MNF894" s="106"/>
      <c r="MNG894" s="40"/>
      <c r="MNH894" s="106"/>
      <c r="MNI894" s="40"/>
      <c r="MNJ894" s="106"/>
      <c r="MNK894" s="40"/>
      <c r="MNL894" s="106"/>
      <c r="MNM894" s="40"/>
      <c r="MNN894" s="106"/>
      <c r="MNO894" s="40"/>
      <c r="MNP894" s="106"/>
      <c r="MNQ894" s="40"/>
      <c r="MNR894" s="106"/>
      <c r="MNS894" s="40"/>
      <c r="MNT894" s="106"/>
      <c r="MNU894" s="40"/>
      <c r="MNV894" s="106"/>
      <c r="MNW894" s="40"/>
      <c r="MNX894" s="106"/>
      <c r="MNY894" s="40"/>
      <c r="MNZ894" s="106"/>
      <c r="MOA894" s="40"/>
      <c r="MOB894" s="106"/>
      <c r="MOC894" s="40"/>
      <c r="MOD894" s="106"/>
      <c r="MOE894" s="40"/>
      <c r="MOF894" s="106"/>
      <c r="MOG894" s="40"/>
      <c r="MOH894" s="106"/>
      <c r="MOI894" s="40"/>
      <c r="MOJ894" s="106"/>
      <c r="MOK894" s="40"/>
      <c r="MOL894" s="106"/>
      <c r="MOM894" s="40"/>
      <c r="MON894" s="106"/>
      <c r="MOO894" s="40"/>
      <c r="MOP894" s="106"/>
      <c r="MOQ894" s="40"/>
      <c r="MOR894" s="106"/>
      <c r="MOS894" s="40"/>
      <c r="MOT894" s="106"/>
      <c r="MOU894" s="40"/>
      <c r="MOV894" s="106"/>
      <c r="MOW894" s="40"/>
      <c r="MOX894" s="106"/>
      <c r="MOY894" s="40"/>
      <c r="MOZ894" s="106"/>
      <c r="MPA894" s="40"/>
      <c r="MPB894" s="106"/>
      <c r="MPC894" s="40"/>
      <c r="MPD894" s="106"/>
      <c r="MPE894" s="40"/>
      <c r="MPF894" s="106"/>
      <c r="MPG894" s="40"/>
      <c r="MPH894" s="106"/>
      <c r="MPI894" s="40"/>
      <c r="MPJ894" s="106"/>
      <c r="MPK894" s="40"/>
      <c r="MPL894" s="106"/>
      <c r="MPM894" s="40"/>
      <c r="MPN894" s="106"/>
      <c r="MPO894" s="40"/>
      <c r="MPP894" s="106"/>
      <c r="MPQ894" s="40"/>
      <c r="MPR894" s="106"/>
      <c r="MPS894" s="40"/>
      <c r="MPT894" s="106"/>
      <c r="MPU894" s="40"/>
      <c r="MPV894" s="106"/>
      <c r="MPW894" s="40"/>
      <c r="MPX894" s="106"/>
      <c r="MPY894" s="40"/>
      <c r="MPZ894" s="106"/>
      <c r="MQA894" s="40"/>
      <c r="MQB894" s="106"/>
      <c r="MQC894" s="40"/>
      <c r="MQD894" s="106"/>
      <c r="MQE894" s="40"/>
      <c r="MQF894" s="106"/>
      <c r="MQG894" s="40"/>
      <c r="MQH894" s="106"/>
      <c r="MQI894" s="40"/>
      <c r="MQJ894" s="106"/>
      <c r="MQK894" s="40"/>
      <c r="MQL894" s="106"/>
      <c r="MQM894" s="40"/>
      <c r="MQN894" s="106"/>
      <c r="MQO894" s="40"/>
      <c r="MQP894" s="106"/>
      <c r="MQQ894" s="40"/>
      <c r="MQR894" s="106"/>
      <c r="MQS894" s="40"/>
      <c r="MQT894" s="106"/>
      <c r="MQU894" s="40"/>
      <c r="MQV894" s="106"/>
      <c r="MQW894" s="40"/>
      <c r="MQX894" s="106"/>
      <c r="MQY894" s="40"/>
      <c r="MQZ894" s="106"/>
      <c r="MRA894" s="40"/>
      <c r="MRB894" s="106"/>
      <c r="MRC894" s="40"/>
      <c r="MRD894" s="106"/>
      <c r="MRE894" s="40"/>
      <c r="MRF894" s="106"/>
      <c r="MRG894" s="40"/>
      <c r="MRH894" s="106"/>
      <c r="MRI894" s="40"/>
      <c r="MRJ894" s="106"/>
      <c r="MRK894" s="40"/>
      <c r="MRL894" s="106"/>
      <c r="MRM894" s="40"/>
      <c r="MRN894" s="106"/>
      <c r="MRO894" s="40"/>
      <c r="MRP894" s="106"/>
      <c r="MRQ894" s="40"/>
      <c r="MRR894" s="106"/>
      <c r="MRS894" s="40"/>
      <c r="MRT894" s="106"/>
      <c r="MRU894" s="40"/>
      <c r="MRV894" s="106"/>
      <c r="MRW894" s="40"/>
      <c r="MRX894" s="106"/>
      <c r="MRY894" s="40"/>
      <c r="MRZ894" s="106"/>
      <c r="MSA894" s="40"/>
      <c r="MSB894" s="106"/>
      <c r="MSC894" s="40"/>
      <c r="MSD894" s="106"/>
      <c r="MSE894" s="40"/>
      <c r="MSF894" s="106"/>
      <c r="MSG894" s="40"/>
      <c r="MSH894" s="106"/>
      <c r="MSI894" s="40"/>
      <c r="MSJ894" s="106"/>
      <c r="MSK894" s="40"/>
      <c r="MSL894" s="106"/>
      <c r="MSM894" s="40"/>
      <c r="MSN894" s="106"/>
      <c r="MSO894" s="40"/>
      <c r="MSP894" s="106"/>
      <c r="MSQ894" s="40"/>
      <c r="MSR894" s="106"/>
      <c r="MSS894" s="40"/>
      <c r="MST894" s="106"/>
      <c r="MSU894" s="40"/>
      <c r="MSV894" s="106"/>
      <c r="MSW894" s="40"/>
      <c r="MSX894" s="106"/>
      <c r="MSY894" s="40"/>
      <c r="MSZ894" s="106"/>
      <c r="MTA894" s="40"/>
      <c r="MTB894" s="106"/>
      <c r="MTC894" s="40"/>
      <c r="MTD894" s="106"/>
      <c r="MTE894" s="40"/>
      <c r="MTF894" s="106"/>
      <c r="MTG894" s="40"/>
      <c r="MTH894" s="106"/>
      <c r="MTI894" s="40"/>
      <c r="MTJ894" s="106"/>
      <c r="MTK894" s="40"/>
      <c r="MTL894" s="106"/>
      <c r="MTM894" s="40"/>
      <c r="MTN894" s="106"/>
      <c r="MTO894" s="40"/>
      <c r="MTP894" s="106"/>
      <c r="MTQ894" s="40"/>
      <c r="MTR894" s="106"/>
      <c r="MTS894" s="40"/>
      <c r="MTT894" s="106"/>
      <c r="MTU894" s="40"/>
      <c r="MTV894" s="106"/>
      <c r="MTW894" s="40"/>
      <c r="MTX894" s="106"/>
      <c r="MTY894" s="40"/>
      <c r="MTZ894" s="106"/>
      <c r="MUA894" s="40"/>
      <c r="MUB894" s="106"/>
      <c r="MUC894" s="40"/>
      <c r="MUD894" s="106"/>
      <c r="MUE894" s="40"/>
      <c r="MUF894" s="106"/>
      <c r="MUG894" s="40"/>
      <c r="MUH894" s="106"/>
      <c r="MUI894" s="40"/>
      <c r="MUJ894" s="106"/>
      <c r="MUK894" s="40"/>
      <c r="MUL894" s="106"/>
      <c r="MUM894" s="40"/>
      <c r="MUN894" s="106"/>
      <c r="MUO894" s="40"/>
      <c r="MUP894" s="106"/>
      <c r="MUQ894" s="40"/>
      <c r="MUR894" s="106"/>
      <c r="MUS894" s="40"/>
      <c r="MUT894" s="106"/>
      <c r="MUU894" s="40"/>
      <c r="MUV894" s="106"/>
      <c r="MUW894" s="40"/>
      <c r="MUX894" s="106"/>
      <c r="MUY894" s="40"/>
      <c r="MUZ894" s="106"/>
      <c r="MVA894" s="40"/>
      <c r="MVB894" s="106"/>
      <c r="MVC894" s="40"/>
      <c r="MVD894" s="106"/>
      <c r="MVE894" s="40"/>
      <c r="MVF894" s="106"/>
      <c r="MVG894" s="40"/>
      <c r="MVH894" s="106"/>
      <c r="MVI894" s="40"/>
      <c r="MVJ894" s="106"/>
      <c r="MVK894" s="40"/>
      <c r="MVL894" s="106"/>
      <c r="MVM894" s="40"/>
      <c r="MVN894" s="106"/>
      <c r="MVO894" s="40"/>
      <c r="MVP894" s="106"/>
      <c r="MVQ894" s="40"/>
      <c r="MVR894" s="106"/>
      <c r="MVS894" s="40"/>
      <c r="MVT894" s="106"/>
      <c r="MVU894" s="40"/>
      <c r="MVV894" s="106"/>
      <c r="MVW894" s="40"/>
      <c r="MVX894" s="106"/>
      <c r="MVY894" s="40"/>
      <c r="MVZ894" s="106"/>
      <c r="MWA894" s="40"/>
      <c r="MWB894" s="106"/>
      <c r="MWC894" s="40"/>
      <c r="MWD894" s="106"/>
      <c r="MWE894" s="40"/>
      <c r="MWF894" s="106"/>
      <c r="MWG894" s="40"/>
      <c r="MWH894" s="106"/>
      <c r="MWI894" s="40"/>
      <c r="MWJ894" s="106"/>
      <c r="MWK894" s="40"/>
      <c r="MWL894" s="106"/>
      <c r="MWM894" s="40"/>
      <c r="MWN894" s="106"/>
      <c r="MWO894" s="40"/>
      <c r="MWP894" s="106"/>
      <c r="MWQ894" s="40"/>
      <c r="MWR894" s="106"/>
      <c r="MWS894" s="40"/>
      <c r="MWT894" s="106"/>
      <c r="MWU894" s="40"/>
      <c r="MWV894" s="106"/>
      <c r="MWW894" s="40"/>
      <c r="MWX894" s="106"/>
      <c r="MWY894" s="40"/>
      <c r="MWZ894" s="106"/>
      <c r="MXA894" s="40"/>
      <c r="MXB894" s="106"/>
      <c r="MXC894" s="40"/>
      <c r="MXD894" s="106"/>
      <c r="MXE894" s="40"/>
      <c r="MXF894" s="106"/>
      <c r="MXG894" s="40"/>
      <c r="MXH894" s="106"/>
      <c r="MXI894" s="40"/>
      <c r="MXJ894" s="106"/>
      <c r="MXK894" s="40"/>
      <c r="MXL894" s="106"/>
      <c r="MXM894" s="40"/>
      <c r="MXN894" s="106"/>
      <c r="MXO894" s="40"/>
      <c r="MXP894" s="106"/>
      <c r="MXQ894" s="40"/>
      <c r="MXR894" s="106"/>
      <c r="MXS894" s="40"/>
      <c r="MXT894" s="106"/>
      <c r="MXU894" s="40"/>
      <c r="MXV894" s="106"/>
      <c r="MXW894" s="40"/>
      <c r="MXX894" s="106"/>
      <c r="MXY894" s="40"/>
      <c r="MXZ894" s="106"/>
      <c r="MYA894" s="40"/>
      <c r="MYB894" s="106"/>
      <c r="MYC894" s="40"/>
      <c r="MYD894" s="106"/>
      <c r="MYE894" s="40"/>
      <c r="MYF894" s="106"/>
      <c r="MYG894" s="40"/>
      <c r="MYH894" s="106"/>
      <c r="MYI894" s="40"/>
      <c r="MYJ894" s="106"/>
      <c r="MYK894" s="40"/>
      <c r="MYL894" s="106"/>
      <c r="MYM894" s="40"/>
      <c r="MYN894" s="106"/>
      <c r="MYO894" s="40"/>
      <c r="MYP894" s="106"/>
      <c r="MYQ894" s="40"/>
      <c r="MYR894" s="106"/>
      <c r="MYS894" s="40"/>
      <c r="MYT894" s="106"/>
      <c r="MYU894" s="40"/>
      <c r="MYV894" s="106"/>
      <c r="MYW894" s="40"/>
      <c r="MYX894" s="106"/>
      <c r="MYY894" s="40"/>
      <c r="MYZ894" s="106"/>
      <c r="MZA894" s="40"/>
      <c r="MZB894" s="106"/>
      <c r="MZC894" s="40"/>
      <c r="MZD894" s="106"/>
      <c r="MZE894" s="40"/>
      <c r="MZF894" s="106"/>
      <c r="MZG894" s="40"/>
      <c r="MZH894" s="106"/>
      <c r="MZI894" s="40"/>
      <c r="MZJ894" s="106"/>
      <c r="MZK894" s="40"/>
      <c r="MZL894" s="106"/>
      <c r="MZM894" s="40"/>
      <c r="MZN894" s="106"/>
      <c r="MZO894" s="40"/>
      <c r="MZP894" s="106"/>
      <c r="MZQ894" s="40"/>
      <c r="MZR894" s="106"/>
      <c r="MZS894" s="40"/>
      <c r="MZT894" s="106"/>
      <c r="MZU894" s="40"/>
      <c r="MZV894" s="106"/>
      <c r="MZW894" s="40"/>
      <c r="MZX894" s="106"/>
      <c r="MZY894" s="40"/>
      <c r="MZZ894" s="106"/>
      <c r="NAA894" s="40"/>
      <c r="NAB894" s="106"/>
      <c r="NAC894" s="40"/>
      <c r="NAD894" s="106"/>
      <c r="NAE894" s="40"/>
      <c r="NAF894" s="106"/>
      <c r="NAG894" s="40"/>
      <c r="NAH894" s="106"/>
      <c r="NAI894" s="40"/>
      <c r="NAJ894" s="106"/>
      <c r="NAK894" s="40"/>
      <c r="NAL894" s="106"/>
      <c r="NAM894" s="40"/>
      <c r="NAN894" s="106"/>
      <c r="NAO894" s="40"/>
      <c r="NAP894" s="106"/>
      <c r="NAQ894" s="40"/>
      <c r="NAR894" s="106"/>
      <c r="NAS894" s="40"/>
      <c r="NAT894" s="106"/>
      <c r="NAU894" s="40"/>
      <c r="NAV894" s="106"/>
      <c r="NAW894" s="40"/>
      <c r="NAX894" s="106"/>
      <c r="NAY894" s="40"/>
      <c r="NAZ894" s="106"/>
      <c r="NBA894" s="40"/>
      <c r="NBB894" s="106"/>
      <c r="NBC894" s="40"/>
      <c r="NBD894" s="106"/>
      <c r="NBE894" s="40"/>
      <c r="NBF894" s="106"/>
      <c r="NBG894" s="40"/>
      <c r="NBH894" s="106"/>
      <c r="NBI894" s="40"/>
      <c r="NBJ894" s="106"/>
      <c r="NBK894" s="40"/>
      <c r="NBL894" s="106"/>
      <c r="NBM894" s="40"/>
      <c r="NBN894" s="106"/>
      <c r="NBO894" s="40"/>
      <c r="NBP894" s="106"/>
      <c r="NBQ894" s="40"/>
      <c r="NBR894" s="106"/>
      <c r="NBS894" s="40"/>
      <c r="NBT894" s="106"/>
      <c r="NBU894" s="40"/>
      <c r="NBV894" s="106"/>
      <c r="NBW894" s="40"/>
      <c r="NBX894" s="106"/>
      <c r="NBY894" s="40"/>
      <c r="NBZ894" s="106"/>
      <c r="NCA894" s="40"/>
      <c r="NCB894" s="106"/>
      <c r="NCC894" s="40"/>
      <c r="NCD894" s="106"/>
      <c r="NCE894" s="40"/>
      <c r="NCF894" s="106"/>
      <c r="NCG894" s="40"/>
      <c r="NCH894" s="106"/>
      <c r="NCI894" s="40"/>
      <c r="NCJ894" s="106"/>
      <c r="NCK894" s="40"/>
      <c r="NCL894" s="106"/>
      <c r="NCM894" s="40"/>
      <c r="NCN894" s="106"/>
      <c r="NCO894" s="40"/>
      <c r="NCP894" s="106"/>
      <c r="NCQ894" s="40"/>
      <c r="NCR894" s="106"/>
      <c r="NCS894" s="40"/>
      <c r="NCT894" s="106"/>
      <c r="NCU894" s="40"/>
      <c r="NCV894" s="106"/>
      <c r="NCW894" s="40"/>
      <c r="NCX894" s="106"/>
      <c r="NCY894" s="40"/>
      <c r="NCZ894" s="106"/>
      <c r="NDA894" s="40"/>
      <c r="NDB894" s="106"/>
      <c r="NDC894" s="40"/>
      <c r="NDD894" s="106"/>
      <c r="NDE894" s="40"/>
      <c r="NDF894" s="106"/>
      <c r="NDG894" s="40"/>
      <c r="NDH894" s="106"/>
      <c r="NDI894" s="40"/>
      <c r="NDJ894" s="106"/>
      <c r="NDK894" s="40"/>
      <c r="NDL894" s="106"/>
      <c r="NDM894" s="40"/>
      <c r="NDN894" s="106"/>
      <c r="NDO894" s="40"/>
      <c r="NDP894" s="106"/>
      <c r="NDQ894" s="40"/>
      <c r="NDR894" s="106"/>
      <c r="NDS894" s="40"/>
      <c r="NDT894" s="106"/>
      <c r="NDU894" s="40"/>
      <c r="NDV894" s="106"/>
      <c r="NDW894" s="40"/>
      <c r="NDX894" s="106"/>
      <c r="NDY894" s="40"/>
      <c r="NDZ894" s="106"/>
      <c r="NEA894" s="40"/>
      <c r="NEB894" s="106"/>
      <c r="NEC894" s="40"/>
      <c r="NED894" s="106"/>
      <c r="NEE894" s="40"/>
      <c r="NEF894" s="106"/>
      <c r="NEG894" s="40"/>
      <c r="NEH894" s="106"/>
      <c r="NEI894" s="40"/>
      <c r="NEJ894" s="106"/>
      <c r="NEK894" s="40"/>
      <c r="NEL894" s="106"/>
      <c r="NEM894" s="40"/>
      <c r="NEN894" s="106"/>
      <c r="NEO894" s="40"/>
      <c r="NEP894" s="106"/>
      <c r="NEQ894" s="40"/>
      <c r="NER894" s="106"/>
      <c r="NES894" s="40"/>
      <c r="NET894" s="106"/>
      <c r="NEU894" s="40"/>
      <c r="NEV894" s="106"/>
      <c r="NEW894" s="40"/>
      <c r="NEX894" s="106"/>
      <c r="NEY894" s="40"/>
      <c r="NEZ894" s="106"/>
      <c r="NFA894" s="40"/>
      <c r="NFB894" s="106"/>
      <c r="NFC894" s="40"/>
      <c r="NFD894" s="106"/>
      <c r="NFE894" s="40"/>
      <c r="NFF894" s="106"/>
      <c r="NFG894" s="40"/>
      <c r="NFH894" s="106"/>
      <c r="NFI894" s="40"/>
      <c r="NFJ894" s="106"/>
      <c r="NFK894" s="40"/>
      <c r="NFL894" s="106"/>
      <c r="NFM894" s="40"/>
      <c r="NFN894" s="106"/>
      <c r="NFO894" s="40"/>
      <c r="NFP894" s="106"/>
      <c r="NFQ894" s="40"/>
      <c r="NFR894" s="106"/>
      <c r="NFS894" s="40"/>
      <c r="NFT894" s="106"/>
      <c r="NFU894" s="40"/>
      <c r="NFV894" s="106"/>
      <c r="NFW894" s="40"/>
      <c r="NFX894" s="106"/>
      <c r="NFY894" s="40"/>
      <c r="NFZ894" s="106"/>
      <c r="NGA894" s="40"/>
      <c r="NGB894" s="106"/>
      <c r="NGC894" s="40"/>
      <c r="NGD894" s="106"/>
      <c r="NGE894" s="40"/>
      <c r="NGF894" s="106"/>
      <c r="NGG894" s="40"/>
      <c r="NGH894" s="106"/>
      <c r="NGI894" s="40"/>
      <c r="NGJ894" s="106"/>
      <c r="NGK894" s="40"/>
      <c r="NGL894" s="106"/>
      <c r="NGM894" s="40"/>
      <c r="NGN894" s="106"/>
      <c r="NGO894" s="40"/>
      <c r="NGP894" s="106"/>
      <c r="NGQ894" s="40"/>
      <c r="NGR894" s="106"/>
      <c r="NGS894" s="40"/>
      <c r="NGT894" s="106"/>
      <c r="NGU894" s="40"/>
      <c r="NGV894" s="106"/>
      <c r="NGW894" s="40"/>
      <c r="NGX894" s="106"/>
      <c r="NGY894" s="40"/>
      <c r="NGZ894" s="106"/>
      <c r="NHA894" s="40"/>
      <c r="NHB894" s="106"/>
      <c r="NHC894" s="40"/>
      <c r="NHD894" s="106"/>
      <c r="NHE894" s="40"/>
      <c r="NHF894" s="106"/>
      <c r="NHG894" s="40"/>
      <c r="NHH894" s="106"/>
      <c r="NHI894" s="40"/>
      <c r="NHJ894" s="106"/>
      <c r="NHK894" s="40"/>
      <c r="NHL894" s="106"/>
      <c r="NHM894" s="40"/>
      <c r="NHN894" s="106"/>
      <c r="NHO894" s="40"/>
      <c r="NHP894" s="106"/>
      <c r="NHQ894" s="40"/>
      <c r="NHR894" s="106"/>
      <c r="NHS894" s="40"/>
      <c r="NHT894" s="106"/>
      <c r="NHU894" s="40"/>
      <c r="NHV894" s="106"/>
      <c r="NHW894" s="40"/>
      <c r="NHX894" s="106"/>
      <c r="NHY894" s="40"/>
      <c r="NHZ894" s="106"/>
      <c r="NIA894" s="40"/>
      <c r="NIB894" s="106"/>
      <c r="NIC894" s="40"/>
      <c r="NID894" s="106"/>
      <c r="NIE894" s="40"/>
      <c r="NIF894" s="106"/>
      <c r="NIG894" s="40"/>
      <c r="NIH894" s="106"/>
      <c r="NII894" s="40"/>
      <c r="NIJ894" s="106"/>
      <c r="NIK894" s="40"/>
      <c r="NIL894" s="106"/>
      <c r="NIM894" s="40"/>
      <c r="NIN894" s="106"/>
      <c r="NIO894" s="40"/>
      <c r="NIP894" s="106"/>
      <c r="NIQ894" s="40"/>
      <c r="NIR894" s="106"/>
      <c r="NIS894" s="40"/>
      <c r="NIT894" s="106"/>
      <c r="NIU894" s="40"/>
      <c r="NIV894" s="106"/>
      <c r="NIW894" s="40"/>
      <c r="NIX894" s="106"/>
      <c r="NIY894" s="40"/>
      <c r="NIZ894" s="106"/>
      <c r="NJA894" s="40"/>
      <c r="NJB894" s="106"/>
      <c r="NJC894" s="40"/>
      <c r="NJD894" s="106"/>
      <c r="NJE894" s="40"/>
      <c r="NJF894" s="106"/>
      <c r="NJG894" s="40"/>
      <c r="NJH894" s="106"/>
      <c r="NJI894" s="40"/>
      <c r="NJJ894" s="106"/>
      <c r="NJK894" s="40"/>
      <c r="NJL894" s="106"/>
      <c r="NJM894" s="40"/>
      <c r="NJN894" s="106"/>
      <c r="NJO894" s="40"/>
      <c r="NJP894" s="106"/>
      <c r="NJQ894" s="40"/>
      <c r="NJR894" s="106"/>
      <c r="NJS894" s="40"/>
      <c r="NJT894" s="106"/>
      <c r="NJU894" s="40"/>
      <c r="NJV894" s="106"/>
      <c r="NJW894" s="40"/>
      <c r="NJX894" s="106"/>
      <c r="NJY894" s="40"/>
      <c r="NJZ894" s="106"/>
      <c r="NKA894" s="40"/>
      <c r="NKB894" s="106"/>
      <c r="NKC894" s="40"/>
      <c r="NKD894" s="106"/>
      <c r="NKE894" s="40"/>
      <c r="NKF894" s="106"/>
      <c r="NKG894" s="40"/>
      <c r="NKH894" s="106"/>
      <c r="NKI894" s="40"/>
      <c r="NKJ894" s="106"/>
      <c r="NKK894" s="40"/>
      <c r="NKL894" s="106"/>
      <c r="NKM894" s="40"/>
      <c r="NKN894" s="106"/>
      <c r="NKO894" s="40"/>
      <c r="NKP894" s="106"/>
      <c r="NKQ894" s="40"/>
      <c r="NKR894" s="106"/>
      <c r="NKS894" s="40"/>
      <c r="NKT894" s="106"/>
      <c r="NKU894" s="40"/>
      <c r="NKV894" s="106"/>
      <c r="NKW894" s="40"/>
      <c r="NKX894" s="106"/>
      <c r="NKY894" s="40"/>
      <c r="NKZ894" s="106"/>
      <c r="NLA894" s="40"/>
      <c r="NLB894" s="106"/>
      <c r="NLC894" s="40"/>
      <c r="NLD894" s="106"/>
      <c r="NLE894" s="40"/>
      <c r="NLF894" s="106"/>
      <c r="NLG894" s="40"/>
      <c r="NLH894" s="106"/>
      <c r="NLI894" s="40"/>
      <c r="NLJ894" s="106"/>
      <c r="NLK894" s="40"/>
      <c r="NLL894" s="106"/>
      <c r="NLM894" s="40"/>
      <c r="NLN894" s="106"/>
      <c r="NLO894" s="40"/>
      <c r="NLP894" s="106"/>
      <c r="NLQ894" s="40"/>
      <c r="NLR894" s="106"/>
      <c r="NLS894" s="40"/>
      <c r="NLT894" s="106"/>
      <c r="NLU894" s="40"/>
      <c r="NLV894" s="106"/>
      <c r="NLW894" s="40"/>
      <c r="NLX894" s="106"/>
      <c r="NLY894" s="40"/>
      <c r="NLZ894" s="106"/>
      <c r="NMA894" s="40"/>
      <c r="NMB894" s="106"/>
      <c r="NMC894" s="40"/>
      <c r="NMD894" s="106"/>
      <c r="NME894" s="40"/>
      <c r="NMF894" s="106"/>
      <c r="NMG894" s="40"/>
      <c r="NMH894" s="106"/>
      <c r="NMI894" s="40"/>
      <c r="NMJ894" s="106"/>
      <c r="NMK894" s="40"/>
      <c r="NML894" s="106"/>
      <c r="NMM894" s="40"/>
      <c r="NMN894" s="106"/>
      <c r="NMO894" s="40"/>
      <c r="NMP894" s="106"/>
      <c r="NMQ894" s="40"/>
      <c r="NMR894" s="106"/>
      <c r="NMS894" s="40"/>
      <c r="NMT894" s="106"/>
      <c r="NMU894" s="40"/>
      <c r="NMV894" s="106"/>
      <c r="NMW894" s="40"/>
      <c r="NMX894" s="106"/>
      <c r="NMY894" s="40"/>
      <c r="NMZ894" s="106"/>
      <c r="NNA894" s="40"/>
      <c r="NNB894" s="106"/>
      <c r="NNC894" s="40"/>
      <c r="NND894" s="106"/>
      <c r="NNE894" s="40"/>
      <c r="NNF894" s="106"/>
      <c r="NNG894" s="40"/>
      <c r="NNH894" s="106"/>
      <c r="NNI894" s="40"/>
      <c r="NNJ894" s="106"/>
      <c r="NNK894" s="40"/>
      <c r="NNL894" s="106"/>
      <c r="NNM894" s="40"/>
      <c r="NNN894" s="106"/>
      <c r="NNO894" s="40"/>
      <c r="NNP894" s="106"/>
      <c r="NNQ894" s="40"/>
      <c r="NNR894" s="106"/>
      <c r="NNS894" s="40"/>
      <c r="NNT894" s="106"/>
      <c r="NNU894" s="40"/>
      <c r="NNV894" s="106"/>
      <c r="NNW894" s="40"/>
      <c r="NNX894" s="106"/>
      <c r="NNY894" s="40"/>
      <c r="NNZ894" s="106"/>
      <c r="NOA894" s="40"/>
      <c r="NOB894" s="106"/>
      <c r="NOC894" s="40"/>
      <c r="NOD894" s="106"/>
      <c r="NOE894" s="40"/>
      <c r="NOF894" s="106"/>
      <c r="NOG894" s="40"/>
      <c r="NOH894" s="106"/>
      <c r="NOI894" s="40"/>
      <c r="NOJ894" s="106"/>
      <c r="NOK894" s="40"/>
      <c r="NOL894" s="106"/>
      <c r="NOM894" s="40"/>
      <c r="NON894" s="106"/>
      <c r="NOO894" s="40"/>
      <c r="NOP894" s="106"/>
      <c r="NOQ894" s="40"/>
      <c r="NOR894" s="106"/>
      <c r="NOS894" s="40"/>
      <c r="NOT894" s="106"/>
      <c r="NOU894" s="40"/>
      <c r="NOV894" s="106"/>
      <c r="NOW894" s="40"/>
      <c r="NOX894" s="106"/>
      <c r="NOY894" s="40"/>
      <c r="NOZ894" s="106"/>
      <c r="NPA894" s="40"/>
      <c r="NPB894" s="106"/>
      <c r="NPC894" s="40"/>
      <c r="NPD894" s="106"/>
      <c r="NPE894" s="40"/>
      <c r="NPF894" s="106"/>
      <c r="NPG894" s="40"/>
      <c r="NPH894" s="106"/>
      <c r="NPI894" s="40"/>
      <c r="NPJ894" s="106"/>
      <c r="NPK894" s="40"/>
      <c r="NPL894" s="106"/>
      <c r="NPM894" s="40"/>
      <c r="NPN894" s="106"/>
      <c r="NPO894" s="40"/>
      <c r="NPP894" s="106"/>
      <c r="NPQ894" s="40"/>
      <c r="NPR894" s="106"/>
      <c r="NPS894" s="40"/>
      <c r="NPT894" s="106"/>
      <c r="NPU894" s="40"/>
      <c r="NPV894" s="106"/>
      <c r="NPW894" s="40"/>
      <c r="NPX894" s="106"/>
      <c r="NPY894" s="40"/>
      <c r="NPZ894" s="106"/>
      <c r="NQA894" s="40"/>
      <c r="NQB894" s="106"/>
      <c r="NQC894" s="40"/>
      <c r="NQD894" s="106"/>
      <c r="NQE894" s="40"/>
      <c r="NQF894" s="106"/>
      <c r="NQG894" s="40"/>
      <c r="NQH894" s="106"/>
      <c r="NQI894" s="40"/>
      <c r="NQJ894" s="106"/>
      <c r="NQK894" s="40"/>
      <c r="NQL894" s="106"/>
      <c r="NQM894" s="40"/>
      <c r="NQN894" s="106"/>
      <c r="NQO894" s="40"/>
      <c r="NQP894" s="106"/>
      <c r="NQQ894" s="40"/>
      <c r="NQR894" s="106"/>
      <c r="NQS894" s="40"/>
      <c r="NQT894" s="106"/>
      <c r="NQU894" s="40"/>
      <c r="NQV894" s="106"/>
      <c r="NQW894" s="40"/>
      <c r="NQX894" s="106"/>
      <c r="NQY894" s="40"/>
      <c r="NQZ894" s="106"/>
      <c r="NRA894" s="40"/>
      <c r="NRB894" s="106"/>
      <c r="NRC894" s="40"/>
      <c r="NRD894" s="106"/>
      <c r="NRE894" s="40"/>
      <c r="NRF894" s="106"/>
      <c r="NRG894" s="40"/>
      <c r="NRH894" s="106"/>
      <c r="NRI894" s="40"/>
      <c r="NRJ894" s="106"/>
      <c r="NRK894" s="40"/>
      <c r="NRL894" s="106"/>
      <c r="NRM894" s="40"/>
      <c r="NRN894" s="106"/>
      <c r="NRO894" s="40"/>
      <c r="NRP894" s="106"/>
      <c r="NRQ894" s="40"/>
      <c r="NRR894" s="106"/>
      <c r="NRS894" s="40"/>
      <c r="NRT894" s="106"/>
      <c r="NRU894" s="40"/>
      <c r="NRV894" s="106"/>
      <c r="NRW894" s="40"/>
      <c r="NRX894" s="106"/>
      <c r="NRY894" s="40"/>
      <c r="NRZ894" s="106"/>
      <c r="NSA894" s="40"/>
      <c r="NSB894" s="106"/>
      <c r="NSC894" s="40"/>
      <c r="NSD894" s="106"/>
      <c r="NSE894" s="40"/>
      <c r="NSF894" s="106"/>
      <c r="NSG894" s="40"/>
      <c r="NSH894" s="106"/>
      <c r="NSI894" s="40"/>
      <c r="NSJ894" s="106"/>
      <c r="NSK894" s="40"/>
      <c r="NSL894" s="106"/>
      <c r="NSM894" s="40"/>
      <c r="NSN894" s="106"/>
      <c r="NSO894" s="40"/>
      <c r="NSP894" s="106"/>
      <c r="NSQ894" s="40"/>
      <c r="NSR894" s="106"/>
      <c r="NSS894" s="40"/>
      <c r="NST894" s="106"/>
      <c r="NSU894" s="40"/>
      <c r="NSV894" s="106"/>
      <c r="NSW894" s="40"/>
      <c r="NSX894" s="106"/>
      <c r="NSY894" s="40"/>
      <c r="NSZ894" s="106"/>
      <c r="NTA894" s="40"/>
      <c r="NTB894" s="106"/>
      <c r="NTC894" s="40"/>
      <c r="NTD894" s="106"/>
      <c r="NTE894" s="40"/>
      <c r="NTF894" s="106"/>
      <c r="NTG894" s="40"/>
      <c r="NTH894" s="106"/>
      <c r="NTI894" s="40"/>
      <c r="NTJ894" s="106"/>
      <c r="NTK894" s="40"/>
      <c r="NTL894" s="106"/>
      <c r="NTM894" s="40"/>
      <c r="NTN894" s="106"/>
      <c r="NTO894" s="40"/>
      <c r="NTP894" s="106"/>
      <c r="NTQ894" s="40"/>
      <c r="NTR894" s="106"/>
      <c r="NTS894" s="40"/>
      <c r="NTT894" s="106"/>
      <c r="NTU894" s="40"/>
      <c r="NTV894" s="106"/>
      <c r="NTW894" s="40"/>
      <c r="NTX894" s="106"/>
      <c r="NTY894" s="40"/>
      <c r="NTZ894" s="106"/>
      <c r="NUA894" s="40"/>
      <c r="NUB894" s="106"/>
      <c r="NUC894" s="40"/>
      <c r="NUD894" s="106"/>
      <c r="NUE894" s="40"/>
      <c r="NUF894" s="106"/>
      <c r="NUG894" s="40"/>
      <c r="NUH894" s="106"/>
      <c r="NUI894" s="40"/>
      <c r="NUJ894" s="106"/>
      <c r="NUK894" s="40"/>
      <c r="NUL894" s="106"/>
      <c r="NUM894" s="40"/>
      <c r="NUN894" s="106"/>
      <c r="NUO894" s="40"/>
      <c r="NUP894" s="106"/>
      <c r="NUQ894" s="40"/>
      <c r="NUR894" s="106"/>
      <c r="NUS894" s="40"/>
      <c r="NUT894" s="106"/>
      <c r="NUU894" s="40"/>
      <c r="NUV894" s="106"/>
      <c r="NUW894" s="40"/>
      <c r="NUX894" s="106"/>
      <c r="NUY894" s="40"/>
      <c r="NUZ894" s="106"/>
      <c r="NVA894" s="40"/>
      <c r="NVB894" s="106"/>
      <c r="NVC894" s="40"/>
      <c r="NVD894" s="106"/>
      <c r="NVE894" s="40"/>
      <c r="NVF894" s="106"/>
      <c r="NVG894" s="40"/>
      <c r="NVH894" s="106"/>
      <c r="NVI894" s="40"/>
      <c r="NVJ894" s="106"/>
      <c r="NVK894" s="40"/>
      <c r="NVL894" s="106"/>
      <c r="NVM894" s="40"/>
      <c r="NVN894" s="106"/>
      <c r="NVO894" s="40"/>
      <c r="NVP894" s="106"/>
      <c r="NVQ894" s="40"/>
      <c r="NVR894" s="106"/>
      <c r="NVS894" s="40"/>
      <c r="NVT894" s="106"/>
      <c r="NVU894" s="40"/>
      <c r="NVV894" s="106"/>
      <c r="NVW894" s="40"/>
      <c r="NVX894" s="106"/>
      <c r="NVY894" s="40"/>
      <c r="NVZ894" s="106"/>
      <c r="NWA894" s="40"/>
      <c r="NWB894" s="106"/>
      <c r="NWC894" s="40"/>
      <c r="NWD894" s="106"/>
      <c r="NWE894" s="40"/>
      <c r="NWF894" s="106"/>
      <c r="NWG894" s="40"/>
      <c r="NWH894" s="106"/>
      <c r="NWI894" s="40"/>
      <c r="NWJ894" s="106"/>
      <c r="NWK894" s="40"/>
      <c r="NWL894" s="106"/>
      <c r="NWM894" s="40"/>
      <c r="NWN894" s="106"/>
      <c r="NWO894" s="40"/>
      <c r="NWP894" s="106"/>
      <c r="NWQ894" s="40"/>
      <c r="NWR894" s="106"/>
      <c r="NWS894" s="40"/>
      <c r="NWT894" s="106"/>
      <c r="NWU894" s="40"/>
      <c r="NWV894" s="106"/>
      <c r="NWW894" s="40"/>
      <c r="NWX894" s="106"/>
      <c r="NWY894" s="40"/>
      <c r="NWZ894" s="106"/>
      <c r="NXA894" s="40"/>
      <c r="NXB894" s="106"/>
      <c r="NXC894" s="40"/>
      <c r="NXD894" s="106"/>
      <c r="NXE894" s="40"/>
      <c r="NXF894" s="106"/>
      <c r="NXG894" s="40"/>
      <c r="NXH894" s="106"/>
      <c r="NXI894" s="40"/>
      <c r="NXJ894" s="106"/>
      <c r="NXK894" s="40"/>
      <c r="NXL894" s="106"/>
      <c r="NXM894" s="40"/>
      <c r="NXN894" s="106"/>
      <c r="NXO894" s="40"/>
      <c r="NXP894" s="106"/>
      <c r="NXQ894" s="40"/>
      <c r="NXR894" s="106"/>
      <c r="NXS894" s="40"/>
      <c r="NXT894" s="106"/>
      <c r="NXU894" s="40"/>
      <c r="NXV894" s="106"/>
      <c r="NXW894" s="40"/>
      <c r="NXX894" s="106"/>
      <c r="NXY894" s="40"/>
      <c r="NXZ894" s="106"/>
      <c r="NYA894" s="40"/>
      <c r="NYB894" s="106"/>
      <c r="NYC894" s="40"/>
      <c r="NYD894" s="106"/>
      <c r="NYE894" s="40"/>
      <c r="NYF894" s="106"/>
      <c r="NYG894" s="40"/>
      <c r="NYH894" s="106"/>
      <c r="NYI894" s="40"/>
      <c r="NYJ894" s="106"/>
      <c r="NYK894" s="40"/>
      <c r="NYL894" s="106"/>
      <c r="NYM894" s="40"/>
      <c r="NYN894" s="106"/>
      <c r="NYO894" s="40"/>
      <c r="NYP894" s="106"/>
      <c r="NYQ894" s="40"/>
      <c r="NYR894" s="106"/>
      <c r="NYS894" s="40"/>
      <c r="NYT894" s="106"/>
      <c r="NYU894" s="40"/>
      <c r="NYV894" s="106"/>
      <c r="NYW894" s="40"/>
      <c r="NYX894" s="106"/>
      <c r="NYY894" s="40"/>
      <c r="NYZ894" s="106"/>
      <c r="NZA894" s="40"/>
      <c r="NZB894" s="106"/>
      <c r="NZC894" s="40"/>
      <c r="NZD894" s="106"/>
      <c r="NZE894" s="40"/>
      <c r="NZF894" s="106"/>
      <c r="NZG894" s="40"/>
      <c r="NZH894" s="106"/>
      <c r="NZI894" s="40"/>
      <c r="NZJ894" s="106"/>
      <c r="NZK894" s="40"/>
      <c r="NZL894" s="106"/>
      <c r="NZM894" s="40"/>
      <c r="NZN894" s="106"/>
      <c r="NZO894" s="40"/>
      <c r="NZP894" s="106"/>
      <c r="NZQ894" s="40"/>
      <c r="NZR894" s="106"/>
      <c r="NZS894" s="40"/>
      <c r="NZT894" s="106"/>
      <c r="NZU894" s="40"/>
      <c r="NZV894" s="106"/>
      <c r="NZW894" s="40"/>
      <c r="NZX894" s="106"/>
      <c r="NZY894" s="40"/>
      <c r="NZZ894" s="106"/>
      <c r="OAA894" s="40"/>
      <c r="OAB894" s="106"/>
      <c r="OAC894" s="40"/>
      <c r="OAD894" s="106"/>
      <c r="OAE894" s="40"/>
      <c r="OAF894" s="106"/>
      <c r="OAG894" s="40"/>
      <c r="OAH894" s="106"/>
      <c r="OAI894" s="40"/>
      <c r="OAJ894" s="106"/>
      <c r="OAK894" s="40"/>
      <c r="OAL894" s="106"/>
      <c r="OAM894" s="40"/>
      <c r="OAN894" s="106"/>
      <c r="OAO894" s="40"/>
      <c r="OAP894" s="106"/>
      <c r="OAQ894" s="40"/>
      <c r="OAR894" s="106"/>
      <c r="OAS894" s="40"/>
      <c r="OAT894" s="106"/>
      <c r="OAU894" s="40"/>
      <c r="OAV894" s="106"/>
      <c r="OAW894" s="40"/>
      <c r="OAX894" s="106"/>
      <c r="OAY894" s="40"/>
      <c r="OAZ894" s="106"/>
      <c r="OBA894" s="40"/>
      <c r="OBB894" s="106"/>
      <c r="OBC894" s="40"/>
      <c r="OBD894" s="106"/>
      <c r="OBE894" s="40"/>
      <c r="OBF894" s="106"/>
      <c r="OBG894" s="40"/>
      <c r="OBH894" s="106"/>
      <c r="OBI894" s="40"/>
      <c r="OBJ894" s="106"/>
      <c r="OBK894" s="40"/>
      <c r="OBL894" s="106"/>
      <c r="OBM894" s="40"/>
      <c r="OBN894" s="106"/>
      <c r="OBO894" s="40"/>
      <c r="OBP894" s="106"/>
      <c r="OBQ894" s="40"/>
      <c r="OBR894" s="106"/>
      <c r="OBS894" s="40"/>
      <c r="OBT894" s="106"/>
      <c r="OBU894" s="40"/>
      <c r="OBV894" s="106"/>
      <c r="OBW894" s="40"/>
      <c r="OBX894" s="106"/>
      <c r="OBY894" s="40"/>
      <c r="OBZ894" s="106"/>
      <c r="OCA894" s="40"/>
      <c r="OCB894" s="106"/>
      <c r="OCC894" s="40"/>
      <c r="OCD894" s="106"/>
      <c r="OCE894" s="40"/>
      <c r="OCF894" s="106"/>
      <c r="OCG894" s="40"/>
      <c r="OCH894" s="106"/>
      <c r="OCI894" s="40"/>
      <c r="OCJ894" s="106"/>
      <c r="OCK894" s="40"/>
      <c r="OCL894" s="106"/>
      <c r="OCM894" s="40"/>
      <c r="OCN894" s="106"/>
      <c r="OCO894" s="40"/>
      <c r="OCP894" s="106"/>
      <c r="OCQ894" s="40"/>
      <c r="OCR894" s="106"/>
      <c r="OCS894" s="40"/>
      <c r="OCT894" s="106"/>
      <c r="OCU894" s="40"/>
      <c r="OCV894" s="106"/>
      <c r="OCW894" s="40"/>
      <c r="OCX894" s="106"/>
      <c r="OCY894" s="40"/>
      <c r="OCZ894" s="106"/>
      <c r="ODA894" s="40"/>
      <c r="ODB894" s="106"/>
      <c r="ODC894" s="40"/>
      <c r="ODD894" s="106"/>
      <c r="ODE894" s="40"/>
      <c r="ODF894" s="106"/>
      <c r="ODG894" s="40"/>
      <c r="ODH894" s="106"/>
      <c r="ODI894" s="40"/>
      <c r="ODJ894" s="106"/>
      <c r="ODK894" s="40"/>
      <c r="ODL894" s="106"/>
      <c r="ODM894" s="40"/>
      <c r="ODN894" s="106"/>
      <c r="ODO894" s="40"/>
      <c r="ODP894" s="106"/>
      <c r="ODQ894" s="40"/>
      <c r="ODR894" s="106"/>
      <c r="ODS894" s="40"/>
      <c r="ODT894" s="106"/>
      <c r="ODU894" s="40"/>
      <c r="ODV894" s="106"/>
      <c r="ODW894" s="40"/>
      <c r="ODX894" s="106"/>
      <c r="ODY894" s="40"/>
      <c r="ODZ894" s="106"/>
      <c r="OEA894" s="40"/>
      <c r="OEB894" s="106"/>
      <c r="OEC894" s="40"/>
      <c r="OED894" s="106"/>
      <c r="OEE894" s="40"/>
      <c r="OEF894" s="106"/>
      <c r="OEG894" s="40"/>
      <c r="OEH894" s="106"/>
      <c r="OEI894" s="40"/>
      <c r="OEJ894" s="106"/>
      <c r="OEK894" s="40"/>
      <c r="OEL894" s="106"/>
      <c r="OEM894" s="40"/>
      <c r="OEN894" s="106"/>
      <c r="OEO894" s="40"/>
      <c r="OEP894" s="106"/>
      <c r="OEQ894" s="40"/>
      <c r="OER894" s="106"/>
      <c r="OES894" s="40"/>
      <c r="OET894" s="106"/>
      <c r="OEU894" s="40"/>
      <c r="OEV894" s="106"/>
      <c r="OEW894" s="40"/>
      <c r="OEX894" s="106"/>
      <c r="OEY894" s="40"/>
      <c r="OEZ894" s="106"/>
      <c r="OFA894" s="40"/>
      <c r="OFB894" s="106"/>
      <c r="OFC894" s="40"/>
      <c r="OFD894" s="106"/>
      <c r="OFE894" s="40"/>
      <c r="OFF894" s="106"/>
      <c r="OFG894" s="40"/>
      <c r="OFH894" s="106"/>
      <c r="OFI894" s="40"/>
      <c r="OFJ894" s="106"/>
      <c r="OFK894" s="40"/>
      <c r="OFL894" s="106"/>
      <c r="OFM894" s="40"/>
      <c r="OFN894" s="106"/>
      <c r="OFO894" s="40"/>
      <c r="OFP894" s="106"/>
      <c r="OFQ894" s="40"/>
      <c r="OFR894" s="106"/>
      <c r="OFS894" s="40"/>
      <c r="OFT894" s="106"/>
      <c r="OFU894" s="40"/>
      <c r="OFV894" s="106"/>
      <c r="OFW894" s="40"/>
      <c r="OFX894" s="106"/>
      <c r="OFY894" s="40"/>
      <c r="OFZ894" s="106"/>
      <c r="OGA894" s="40"/>
      <c r="OGB894" s="106"/>
      <c r="OGC894" s="40"/>
      <c r="OGD894" s="106"/>
      <c r="OGE894" s="40"/>
      <c r="OGF894" s="106"/>
      <c r="OGG894" s="40"/>
      <c r="OGH894" s="106"/>
      <c r="OGI894" s="40"/>
      <c r="OGJ894" s="106"/>
      <c r="OGK894" s="40"/>
      <c r="OGL894" s="106"/>
      <c r="OGM894" s="40"/>
      <c r="OGN894" s="106"/>
      <c r="OGO894" s="40"/>
      <c r="OGP894" s="106"/>
      <c r="OGQ894" s="40"/>
      <c r="OGR894" s="106"/>
      <c r="OGS894" s="40"/>
      <c r="OGT894" s="106"/>
      <c r="OGU894" s="40"/>
      <c r="OGV894" s="106"/>
      <c r="OGW894" s="40"/>
      <c r="OGX894" s="106"/>
      <c r="OGY894" s="40"/>
      <c r="OGZ894" s="106"/>
      <c r="OHA894" s="40"/>
      <c r="OHB894" s="106"/>
      <c r="OHC894" s="40"/>
      <c r="OHD894" s="106"/>
      <c r="OHE894" s="40"/>
      <c r="OHF894" s="106"/>
      <c r="OHG894" s="40"/>
      <c r="OHH894" s="106"/>
      <c r="OHI894" s="40"/>
      <c r="OHJ894" s="106"/>
      <c r="OHK894" s="40"/>
      <c r="OHL894" s="106"/>
      <c r="OHM894" s="40"/>
      <c r="OHN894" s="106"/>
      <c r="OHO894" s="40"/>
      <c r="OHP894" s="106"/>
      <c r="OHQ894" s="40"/>
      <c r="OHR894" s="106"/>
      <c r="OHS894" s="40"/>
      <c r="OHT894" s="106"/>
      <c r="OHU894" s="40"/>
      <c r="OHV894" s="106"/>
      <c r="OHW894" s="40"/>
      <c r="OHX894" s="106"/>
      <c r="OHY894" s="40"/>
      <c r="OHZ894" s="106"/>
      <c r="OIA894" s="40"/>
      <c r="OIB894" s="106"/>
      <c r="OIC894" s="40"/>
      <c r="OID894" s="106"/>
      <c r="OIE894" s="40"/>
      <c r="OIF894" s="106"/>
      <c r="OIG894" s="40"/>
      <c r="OIH894" s="106"/>
      <c r="OII894" s="40"/>
      <c r="OIJ894" s="106"/>
      <c r="OIK894" s="40"/>
      <c r="OIL894" s="106"/>
      <c r="OIM894" s="40"/>
      <c r="OIN894" s="106"/>
      <c r="OIO894" s="40"/>
      <c r="OIP894" s="106"/>
      <c r="OIQ894" s="40"/>
      <c r="OIR894" s="106"/>
      <c r="OIS894" s="40"/>
      <c r="OIT894" s="106"/>
      <c r="OIU894" s="40"/>
      <c r="OIV894" s="106"/>
      <c r="OIW894" s="40"/>
      <c r="OIX894" s="106"/>
      <c r="OIY894" s="40"/>
      <c r="OIZ894" s="106"/>
      <c r="OJA894" s="40"/>
      <c r="OJB894" s="106"/>
      <c r="OJC894" s="40"/>
      <c r="OJD894" s="106"/>
      <c r="OJE894" s="40"/>
      <c r="OJF894" s="106"/>
      <c r="OJG894" s="40"/>
      <c r="OJH894" s="106"/>
      <c r="OJI894" s="40"/>
      <c r="OJJ894" s="106"/>
      <c r="OJK894" s="40"/>
      <c r="OJL894" s="106"/>
      <c r="OJM894" s="40"/>
      <c r="OJN894" s="106"/>
      <c r="OJO894" s="40"/>
      <c r="OJP894" s="106"/>
      <c r="OJQ894" s="40"/>
      <c r="OJR894" s="106"/>
      <c r="OJS894" s="40"/>
      <c r="OJT894" s="106"/>
      <c r="OJU894" s="40"/>
      <c r="OJV894" s="106"/>
      <c r="OJW894" s="40"/>
      <c r="OJX894" s="106"/>
      <c r="OJY894" s="40"/>
      <c r="OJZ894" s="106"/>
      <c r="OKA894" s="40"/>
      <c r="OKB894" s="106"/>
      <c r="OKC894" s="40"/>
      <c r="OKD894" s="106"/>
      <c r="OKE894" s="40"/>
      <c r="OKF894" s="106"/>
      <c r="OKG894" s="40"/>
      <c r="OKH894" s="106"/>
      <c r="OKI894" s="40"/>
      <c r="OKJ894" s="106"/>
      <c r="OKK894" s="40"/>
      <c r="OKL894" s="106"/>
      <c r="OKM894" s="40"/>
      <c r="OKN894" s="106"/>
      <c r="OKO894" s="40"/>
      <c r="OKP894" s="106"/>
      <c r="OKQ894" s="40"/>
      <c r="OKR894" s="106"/>
      <c r="OKS894" s="40"/>
      <c r="OKT894" s="106"/>
      <c r="OKU894" s="40"/>
      <c r="OKV894" s="106"/>
      <c r="OKW894" s="40"/>
      <c r="OKX894" s="106"/>
      <c r="OKY894" s="40"/>
      <c r="OKZ894" s="106"/>
      <c r="OLA894" s="40"/>
      <c r="OLB894" s="106"/>
      <c r="OLC894" s="40"/>
      <c r="OLD894" s="106"/>
      <c r="OLE894" s="40"/>
      <c r="OLF894" s="106"/>
      <c r="OLG894" s="40"/>
      <c r="OLH894" s="106"/>
      <c r="OLI894" s="40"/>
      <c r="OLJ894" s="106"/>
      <c r="OLK894" s="40"/>
      <c r="OLL894" s="106"/>
      <c r="OLM894" s="40"/>
      <c r="OLN894" s="106"/>
      <c r="OLO894" s="40"/>
      <c r="OLP894" s="106"/>
      <c r="OLQ894" s="40"/>
      <c r="OLR894" s="106"/>
      <c r="OLS894" s="40"/>
      <c r="OLT894" s="106"/>
      <c r="OLU894" s="40"/>
      <c r="OLV894" s="106"/>
      <c r="OLW894" s="40"/>
      <c r="OLX894" s="106"/>
      <c r="OLY894" s="40"/>
      <c r="OLZ894" s="106"/>
      <c r="OMA894" s="40"/>
      <c r="OMB894" s="106"/>
      <c r="OMC894" s="40"/>
      <c r="OMD894" s="106"/>
      <c r="OME894" s="40"/>
      <c r="OMF894" s="106"/>
      <c r="OMG894" s="40"/>
      <c r="OMH894" s="106"/>
      <c r="OMI894" s="40"/>
      <c r="OMJ894" s="106"/>
      <c r="OMK894" s="40"/>
      <c r="OML894" s="106"/>
      <c r="OMM894" s="40"/>
      <c r="OMN894" s="106"/>
      <c r="OMO894" s="40"/>
      <c r="OMP894" s="106"/>
      <c r="OMQ894" s="40"/>
      <c r="OMR894" s="106"/>
      <c r="OMS894" s="40"/>
      <c r="OMT894" s="106"/>
      <c r="OMU894" s="40"/>
      <c r="OMV894" s="106"/>
      <c r="OMW894" s="40"/>
      <c r="OMX894" s="106"/>
      <c r="OMY894" s="40"/>
      <c r="OMZ894" s="106"/>
      <c r="ONA894" s="40"/>
      <c r="ONB894" s="106"/>
      <c r="ONC894" s="40"/>
      <c r="OND894" s="106"/>
      <c r="ONE894" s="40"/>
      <c r="ONF894" s="106"/>
      <c r="ONG894" s="40"/>
      <c r="ONH894" s="106"/>
      <c r="ONI894" s="40"/>
      <c r="ONJ894" s="106"/>
      <c r="ONK894" s="40"/>
      <c r="ONL894" s="106"/>
      <c r="ONM894" s="40"/>
      <c r="ONN894" s="106"/>
      <c r="ONO894" s="40"/>
      <c r="ONP894" s="106"/>
      <c r="ONQ894" s="40"/>
      <c r="ONR894" s="106"/>
      <c r="ONS894" s="40"/>
      <c r="ONT894" s="106"/>
      <c r="ONU894" s="40"/>
      <c r="ONV894" s="106"/>
      <c r="ONW894" s="40"/>
      <c r="ONX894" s="106"/>
      <c r="ONY894" s="40"/>
      <c r="ONZ894" s="106"/>
      <c r="OOA894" s="40"/>
      <c r="OOB894" s="106"/>
      <c r="OOC894" s="40"/>
      <c r="OOD894" s="106"/>
      <c r="OOE894" s="40"/>
      <c r="OOF894" s="106"/>
      <c r="OOG894" s="40"/>
      <c r="OOH894" s="106"/>
      <c r="OOI894" s="40"/>
      <c r="OOJ894" s="106"/>
      <c r="OOK894" s="40"/>
      <c r="OOL894" s="106"/>
      <c r="OOM894" s="40"/>
      <c r="OON894" s="106"/>
      <c r="OOO894" s="40"/>
      <c r="OOP894" s="106"/>
      <c r="OOQ894" s="40"/>
      <c r="OOR894" s="106"/>
      <c r="OOS894" s="40"/>
      <c r="OOT894" s="106"/>
      <c r="OOU894" s="40"/>
      <c r="OOV894" s="106"/>
      <c r="OOW894" s="40"/>
      <c r="OOX894" s="106"/>
      <c r="OOY894" s="40"/>
      <c r="OOZ894" s="106"/>
      <c r="OPA894" s="40"/>
      <c r="OPB894" s="106"/>
      <c r="OPC894" s="40"/>
      <c r="OPD894" s="106"/>
      <c r="OPE894" s="40"/>
      <c r="OPF894" s="106"/>
      <c r="OPG894" s="40"/>
      <c r="OPH894" s="106"/>
      <c r="OPI894" s="40"/>
      <c r="OPJ894" s="106"/>
      <c r="OPK894" s="40"/>
      <c r="OPL894" s="106"/>
      <c r="OPM894" s="40"/>
      <c r="OPN894" s="106"/>
      <c r="OPO894" s="40"/>
      <c r="OPP894" s="106"/>
      <c r="OPQ894" s="40"/>
      <c r="OPR894" s="106"/>
      <c r="OPS894" s="40"/>
      <c r="OPT894" s="106"/>
      <c r="OPU894" s="40"/>
      <c r="OPV894" s="106"/>
      <c r="OPW894" s="40"/>
      <c r="OPX894" s="106"/>
      <c r="OPY894" s="40"/>
      <c r="OPZ894" s="106"/>
      <c r="OQA894" s="40"/>
      <c r="OQB894" s="106"/>
      <c r="OQC894" s="40"/>
      <c r="OQD894" s="106"/>
      <c r="OQE894" s="40"/>
      <c r="OQF894" s="106"/>
      <c r="OQG894" s="40"/>
      <c r="OQH894" s="106"/>
      <c r="OQI894" s="40"/>
      <c r="OQJ894" s="106"/>
      <c r="OQK894" s="40"/>
      <c r="OQL894" s="106"/>
      <c r="OQM894" s="40"/>
      <c r="OQN894" s="106"/>
      <c r="OQO894" s="40"/>
      <c r="OQP894" s="106"/>
      <c r="OQQ894" s="40"/>
      <c r="OQR894" s="106"/>
      <c r="OQS894" s="40"/>
      <c r="OQT894" s="106"/>
      <c r="OQU894" s="40"/>
      <c r="OQV894" s="106"/>
      <c r="OQW894" s="40"/>
      <c r="OQX894" s="106"/>
      <c r="OQY894" s="40"/>
      <c r="OQZ894" s="106"/>
      <c r="ORA894" s="40"/>
      <c r="ORB894" s="106"/>
      <c r="ORC894" s="40"/>
      <c r="ORD894" s="106"/>
      <c r="ORE894" s="40"/>
      <c r="ORF894" s="106"/>
      <c r="ORG894" s="40"/>
      <c r="ORH894" s="106"/>
      <c r="ORI894" s="40"/>
      <c r="ORJ894" s="106"/>
      <c r="ORK894" s="40"/>
      <c r="ORL894" s="106"/>
      <c r="ORM894" s="40"/>
      <c r="ORN894" s="106"/>
      <c r="ORO894" s="40"/>
      <c r="ORP894" s="106"/>
      <c r="ORQ894" s="40"/>
      <c r="ORR894" s="106"/>
      <c r="ORS894" s="40"/>
      <c r="ORT894" s="106"/>
      <c r="ORU894" s="40"/>
      <c r="ORV894" s="106"/>
      <c r="ORW894" s="40"/>
      <c r="ORX894" s="106"/>
      <c r="ORY894" s="40"/>
      <c r="ORZ894" s="106"/>
      <c r="OSA894" s="40"/>
      <c r="OSB894" s="106"/>
      <c r="OSC894" s="40"/>
      <c r="OSD894" s="106"/>
      <c r="OSE894" s="40"/>
      <c r="OSF894" s="106"/>
      <c r="OSG894" s="40"/>
      <c r="OSH894" s="106"/>
      <c r="OSI894" s="40"/>
      <c r="OSJ894" s="106"/>
      <c r="OSK894" s="40"/>
      <c r="OSL894" s="106"/>
      <c r="OSM894" s="40"/>
      <c r="OSN894" s="106"/>
      <c r="OSO894" s="40"/>
      <c r="OSP894" s="106"/>
      <c r="OSQ894" s="40"/>
      <c r="OSR894" s="106"/>
      <c r="OSS894" s="40"/>
      <c r="OST894" s="106"/>
      <c r="OSU894" s="40"/>
      <c r="OSV894" s="106"/>
      <c r="OSW894" s="40"/>
      <c r="OSX894" s="106"/>
      <c r="OSY894" s="40"/>
      <c r="OSZ894" s="106"/>
      <c r="OTA894" s="40"/>
      <c r="OTB894" s="106"/>
      <c r="OTC894" s="40"/>
      <c r="OTD894" s="106"/>
      <c r="OTE894" s="40"/>
      <c r="OTF894" s="106"/>
      <c r="OTG894" s="40"/>
      <c r="OTH894" s="106"/>
      <c r="OTI894" s="40"/>
      <c r="OTJ894" s="106"/>
      <c r="OTK894" s="40"/>
      <c r="OTL894" s="106"/>
      <c r="OTM894" s="40"/>
      <c r="OTN894" s="106"/>
      <c r="OTO894" s="40"/>
      <c r="OTP894" s="106"/>
      <c r="OTQ894" s="40"/>
      <c r="OTR894" s="106"/>
      <c r="OTS894" s="40"/>
      <c r="OTT894" s="106"/>
      <c r="OTU894" s="40"/>
      <c r="OTV894" s="106"/>
      <c r="OTW894" s="40"/>
      <c r="OTX894" s="106"/>
      <c r="OTY894" s="40"/>
      <c r="OTZ894" s="106"/>
      <c r="OUA894" s="40"/>
      <c r="OUB894" s="106"/>
      <c r="OUC894" s="40"/>
      <c r="OUD894" s="106"/>
      <c r="OUE894" s="40"/>
      <c r="OUF894" s="106"/>
      <c r="OUG894" s="40"/>
      <c r="OUH894" s="106"/>
      <c r="OUI894" s="40"/>
      <c r="OUJ894" s="106"/>
      <c r="OUK894" s="40"/>
      <c r="OUL894" s="106"/>
      <c r="OUM894" s="40"/>
      <c r="OUN894" s="106"/>
      <c r="OUO894" s="40"/>
      <c r="OUP894" s="106"/>
      <c r="OUQ894" s="40"/>
      <c r="OUR894" s="106"/>
      <c r="OUS894" s="40"/>
      <c r="OUT894" s="106"/>
      <c r="OUU894" s="40"/>
      <c r="OUV894" s="106"/>
      <c r="OUW894" s="40"/>
      <c r="OUX894" s="106"/>
      <c r="OUY894" s="40"/>
      <c r="OUZ894" s="106"/>
      <c r="OVA894" s="40"/>
      <c r="OVB894" s="106"/>
      <c r="OVC894" s="40"/>
      <c r="OVD894" s="106"/>
      <c r="OVE894" s="40"/>
      <c r="OVF894" s="106"/>
      <c r="OVG894" s="40"/>
      <c r="OVH894" s="106"/>
      <c r="OVI894" s="40"/>
      <c r="OVJ894" s="106"/>
      <c r="OVK894" s="40"/>
      <c r="OVL894" s="106"/>
      <c r="OVM894" s="40"/>
      <c r="OVN894" s="106"/>
      <c r="OVO894" s="40"/>
      <c r="OVP894" s="106"/>
      <c r="OVQ894" s="40"/>
      <c r="OVR894" s="106"/>
      <c r="OVS894" s="40"/>
      <c r="OVT894" s="106"/>
      <c r="OVU894" s="40"/>
      <c r="OVV894" s="106"/>
      <c r="OVW894" s="40"/>
      <c r="OVX894" s="106"/>
      <c r="OVY894" s="40"/>
      <c r="OVZ894" s="106"/>
      <c r="OWA894" s="40"/>
      <c r="OWB894" s="106"/>
      <c r="OWC894" s="40"/>
      <c r="OWD894" s="106"/>
      <c r="OWE894" s="40"/>
      <c r="OWF894" s="106"/>
      <c r="OWG894" s="40"/>
      <c r="OWH894" s="106"/>
      <c r="OWI894" s="40"/>
      <c r="OWJ894" s="106"/>
      <c r="OWK894" s="40"/>
      <c r="OWL894" s="106"/>
      <c r="OWM894" s="40"/>
      <c r="OWN894" s="106"/>
      <c r="OWO894" s="40"/>
      <c r="OWP894" s="106"/>
      <c r="OWQ894" s="40"/>
      <c r="OWR894" s="106"/>
      <c r="OWS894" s="40"/>
      <c r="OWT894" s="106"/>
      <c r="OWU894" s="40"/>
      <c r="OWV894" s="106"/>
      <c r="OWW894" s="40"/>
      <c r="OWX894" s="106"/>
      <c r="OWY894" s="40"/>
      <c r="OWZ894" s="106"/>
      <c r="OXA894" s="40"/>
      <c r="OXB894" s="106"/>
      <c r="OXC894" s="40"/>
      <c r="OXD894" s="106"/>
      <c r="OXE894" s="40"/>
      <c r="OXF894" s="106"/>
      <c r="OXG894" s="40"/>
      <c r="OXH894" s="106"/>
      <c r="OXI894" s="40"/>
      <c r="OXJ894" s="106"/>
      <c r="OXK894" s="40"/>
      <c r="OXL894" s="106"/>
      <c r="OXM894" s="40"/>
      <c r="OXN894" s="106"/>
      <c r="OXO894" s="40"/>
      <c r="OXP894" s="106"/>
      <c r="OXQ894" s="40"/>
      <c r="OXR894" s="106"/>
      <c r="OXS894" s="40"/>
      <c r="OXT894" s="106"/>
      <c r="OXU894" s="40"/>
      <c r="OXV894" s="106"/>
      <c r="OXW894" s="40"/>
      <c r="OXX894" s="106"/>
      <c r="OXY894" s="40"/>
      <c r="OXZ894" s="106"/>
      <c r="OYA894" s="40"/>
      <c r="OYB894" s="106"/>
      <c r="OYC894" s="40"/>
      <c r="OYD894" s="106"/>
      <c r="OYE894" s="40"/>
      <c r="OYF894" s="106"/>
      <c r="OYG894" s="40"/>
      <c r="OYH894" s="106"/>
      <c r="OYI894" s="40"/>
      <c r="OYJ894" s="106"/>
      <c r="OYK894" s="40"/>
      <c r="OYL894" s="106"/>
      <c r="OYM894" s="40"/>
      <c r="OYN894" s="106"/>
      <c r="OYO894" s="40"/>
      <c r="OYP894" s="106"/>
      <c r="OYQ894" s="40"/>
      <c r="OYR894" s="106"/>
      <c r="OYS894" s="40"/>
      <c r="OYT894" s="106"/>
      <c r="OYU894" s="40"/>
      <c r="OYV894" s="106"/>
      <c r="OYW894" s="40"/>
      <c r="OYX894" s="106"/>
      <c r="OYY894" s="40"/>
      <c r="OYZ894" s="106"/>
      <c r="OZA894" s="40"/>
      <c r="OZB894" s="106"/>
      <c r="OZC894" s="40"/>
      <c r="OZD894" s="106"/>
      <c r="OZE894" s="40"/>
      <c r="OZF894" s="106"/>
      <c r="OZG894" s="40"/>
      <c r="OZH894" s="106"/>
      <c r="OZI894" s="40"/>
      <c r="OZJ894" s="106"/>
      <c r="OZK894" s="40"/>
      <c r="OZL894" s="106"/>
      <c r="OZM894" s="40"/>
      <c r="OZN894" s="106"/>
      <c r="OZO894" s="40"/>
      <c r="OZP894" s="106"/>
      <c r="OZQ894" s="40"/>
      <c r="OZR894" s="106"/>
      <c r="OZS894" s="40"/>
      <c r="OZT894" s="106"/>
      <c r="OZU894" s="40"/>
      <c r="OZV894" s="106"/>
      <c r="OZW894" s="40"/>
      <c r="OZX894" s="106"/>
      <c r="OZY894" s="40"/>
      <c r="OZZ894" s="106"/>
      <c r="PAA894" s="40"/>
      <c r="PAB894" s="106"/>
      <c r="PAC894" s="40"/>
      <c r="PAD894" s="106"/>
      <c r="PAE894" s="40"/>
      <c r="PAF894" s="106"/>
      <c r="PAG894" s="40"/>
      <c r="PAH894" s="106"/>
      <c r="PAI894" s="40"/>
      <c r="PAJ894" s="106"/>
      <c r="PAK894" s="40"/>
      <c r="PAL894" s="106"/>
      <c r="PAM894" s="40"/>
      <c r="PAN894" s="106"/>
      <c r="PAO894" s="40"/>
      <c r="PAP894" s="106"/>
      <c r="PAQ894" s="40"/>
      <c r="PAR894" s="106"/>
      <c r="PAS894" s="40"/>
      <c r="PAT894" s="106"/>
      <c r="PAU894" s="40"/>
      <c r="PAV894" s="106"/>
      <c r="PAW894" s="40"/>
      <c r="PAX894" s="106"/>
      <c r="PAY894" s="40"/>
      <c r="PAZ894" s="106"/>
      <c r="PBA894" s="40"/>
      <c r="PBB894" s="106"/>
      <c r="PBC894" s="40"/>
      <c r="PBD894" s="106"/>
      <c r="PBE894" s="40"/>
      <c r="PBF894" s="106"/>
      <c r="PBG894" s="40"/>
      <c r="PBH894" s="106"/>
      <c r="PBI894" s="40"/>
      <c r="PBJ894" s="106"/>
      <c r="PBK894" s="40"/>
      <c r="PBL894" s="106"/>
      <c r="PBM894" s="40"/>
      <c r="PBN894" s="106"/>
      <c r="PBO894" s="40"/>
      <c r="PBP894" s="106"/>
      <c r="PBQ894" s="40"/>
      <c r="PBR894" s="106"/>
      <c r="PBS894" s="40"/>
      <c r="PBT894" s="106"/>
      <c r="PBU894" s="40"/>
      <c r="PBV894" s="106"/>
      <c r="PBW894" s="40"/>
      <c r="PBX894" s="106"/>
      <c r="PBY894" s="40"/>
      <c r="PBZ894" s="106"/>
      <c r="PCA894" s="40"/>
      <c r="PCB894" s="106"/>
      <c r="PCC894" s="40"/>
      <c r="PCD894" s="106"/>
      <c r="PCE894" s="40"/>
      <c r="PCF894" s="106"/>
      <c r="PCG894" s="40"/>
      <c r="PCH894" s="106"/>
      <c r="PCI894" s="40"/>
      <c r="PCJ894" s="106"/>
      <c r="PCK894" s="40"/>
      <c r="PCL894" s="106"/>
      <c r="PCM894" s="40"/>
      <c r="PCN894" s="106"/>
      <c r="PCO894" s="40"/>
      <c r="PCP894" s="106"/>
      <c r="PCQ894" s="40"/>
      <c r="PCR894" s="106"/>
      <c r="PCS894" s="40"/>
      <c r="PCT894" s="106"/>
      <c r="PCU894" s="40"/>
      <c r="PCV894" s="106"/>
      <c r="PCW894" s="40"/>
      <c r="PCX894" s="106"/>
      <c r="PCY894" s="40"/>
      <c r="PCZ894" s="106"/>
      <c r="PDA894" s="40"/>
      <c r="PDB894" s="106"/>
      <c r="PDC894" s="40"/>
      <c r="PDD894" s="106"/>
      <c r="PDE894" s="40"/>
      <c r="PDF894" s="106"/>
      <c r="PDG894" s="40"/>
      <c r="PDH894" s="106"/>
      <c r="PDI894" s="40"/>
      <c r="PDJ894" s="106"/>
      <c r="PDK894" s="40"/>
      <c r="PDL894" s="106"/>
      <c r="PDM894" s="40"/>
      <c r="PDN894" s="106"/>
      <c r="PDO894" s="40"/>
      <c r="PDP894" s="106"/>
      <c r="PDQ894" s="40"/>
      <c r="PDR894" s="106"/>
      <c r="PDS894" s="40"/>
      <c r="PDT894" s="106"/>
      <c r="PDU894" s="40"/>
      <c r="PDV894" s="106"/>
      <c r="PDW894" s="40"/>
      <c r="PDX894" s="106"/>
      <c r="PDY894" s="40"/>
      <c r="PDZ894" s="106"/>
      <c r="PEA894" s="40"/>
      <c r="PEB894" s="106"/>
      <c r="PEC894" s="40"/>
      <c r="PED894" s="106"/>
      <c r="PEE894" s="40"/>
      <c r="PEF894" s="106"/>
      <c r="PEG894" s="40"/>
      <c r="PEH894" s="106"/>
      <c r="PEI894" s="40"/>
      <c r="PEJ894" s="106"/>
      <c r="PEK894" s="40"/>
      <c r="PEL894" s="106"/>
      <c r="PEM894" s="40"/>
      <c r="PEN894" s="106"/>
      <c r="PEO894" s="40"/>
      <c r="PEP894" s="106"/>
      <c r="PEQ894" s="40"/>
      <c r="PER894" s="106"/>
      <c r="PES894" s="40"/>
      <c r="PET894" s="106"/>
      <c r="PEU894" s="40"/>
      <c r="PEV894" s="106"/>
      <c r="PEW894" s="40"/>
      <c r="PEX894" s="106"/>
      <c r="PEY894" s="40"/>
      <c r="PEZ894" s="106"/>
      <c r="PFA894" s="40"/>
      <c r="PFB894" s="106"/>
      <c r="PFC894" s="40"/>
      <c r="PFD894" s="106"/>
      <c r="PFE894" s="40"/>
      <c r="PFF894" s="106"/>
      <c r="PFG894" s="40"/>
      <c r="PFH894" s="106"/>
      <c r="PFI894" s="40"/>
      <c r="PFJ894" s="106"/>
      <c r="PFK894" s="40"/>
      <c r="PFL894" s="106"/>
      <c r="PFM894" s="40"/>
      <c r="PFN894" s="106"/>
      <c r="PFO894" s="40"/>
      <c r="PFP894" s="106"/>
      <c r="PFQ894" s="40"/>
      <c r="PFR894" s="106"/>
      <c r="PFS894" s="40"/>
      <c r="PFT894" s="106"/>
      <c r="PFU894" s="40"/>
      <c r="PFV894" s="106"/>
      <c r="PFW894" s="40"/>
      <c r="PFX894" s="106"/>
      <c r="PFY894" s="40"/>
      <c r="PFZ894" s="106"/>
      <c r="PGA894" s="40"/>
      <c r="PGB894" s="106"/>
      <c r="PGC894" s="40"/>
      <c r="PGD894" s="106"/>
      <c r="PGE894" s="40"/>
      <c r="PGF894" s="106"/>
      <c r="PGG894" s="40"/>
      <c r="PGH894" s="106"/>
      <c r="PGI894" s="40"/>
      <c r="PGJ894" s="106"/>
      <c r="PGK894" s="40"/>
      <c r="PGL894" s="106"/>
      <c r="PGM894" s="40"/>
      <c r="PGN894" s="106"/>
      <c r="PGO894" s="40"/>
      <c r="PGP894" s="106"/>
      <c r="PGQ894" s="40"/>
      <c r="PGR894" s="106"/>
      <c r="PGS894" s="40"/>
      <c r="PGT894" s="106"/>
      <c r="PGU894" s="40"/>
      <c r="PGV894" s="106"/>
      <c r="PGW894" s="40"/>
      <c r="PGX894" s="106"/>
      <c r="PGY894" s="40"/>
      <c r="PGZ894" s="106"/>
      <c r="PHA894" s="40"/>
      <c r="PHB894" s="106"/>
      <c r="PHC894" s="40"/>
      <c r="PHD894" s="106"/>
      <c r="PHE894" s="40"/>
      <c r="PHF894" s="106"/>
      <c r="PHG894" s="40"/>
      <c r="PHH894" s="106"/>
      <c r="PHI894" s="40"/>
      <c r="PHJ894" s="106"/>
      <c r="PHK894" s="40"/>
      <c r="PHL894" s="106"/>
      <c r="PHM894" s="40"/>
      <c r="PHN894" s="106"/>
      <c r="PHO894" s="40"/>
      <c r="PHP894" s="106"/>
      <c r="PHQ894" s="40"/>
      <c r="PHR894" s="106"/>
      <c r="PHS894" s="40"/>
      <c r="PHT894" s="106"/>
      <c r="PHU894" s="40"/>
      <c r="PHV894" s="106"/>
      <c r="PHW894" s="40"/>
      <c r="PHX894" s="106"/>
      <c r="PHY894" s="40"/>
      <c r="PHZ894" s="106"/>
      <c r="PIA894" s="40"/>
      <c r="PIB894" s="106"/>
      <c r="PIC894" s="40"/>
      <c r="PID894" s="106"/>
      <c r="PIE894" s="40"/>
      <c r="PIF894" s="106"/>
      <c r="PIG894" s="40"/>
      <c r="PIH894" s="106"/>
      <c r="PII894" s="40"/>
      <c r="PIJ894" s="106"/>
      <c r="PIK894" s="40"/>
      <c r="PIL894" s="106"/>
      <c r="PIM894" s="40"/>
      <c r="PIN894" s="106"/>
      <c r="PIO894" s="40"/>
      <c r="PIP894" s="106"/>
      <c r="PIQ894" s="40"/>
      <c r="PIR894" s="106"/>
      <c r="PIS894" s="40"/>
      <c r="PIT894" s="106"/>
      <c r="PIU894" s="40"/>
      <c r="PIV894" s="106"/>
      <c r="PIW894" s="40"/>
      <c r="PIX894" s="106"/>
      <c r="PIY894" s="40"/>
      <c r="PIZ894" s="106"/>
      <c r="PJA894" s="40"/>
      <c r="PJB894" s="106"/>
      <c r="PJC894" s="40"/>
      <c r="PJD894" s="106"/>
      <c r="PJE894" s="40"/>
      <c r="PJF894" s="106"/>
      <c r="PJG894" s="40"/>
      <c r="PJH894" s="106"/>
      <c r="PJI894" s="40"/>
      <c r="PJJ894" s="106"/>
      <c r="PJK894" s="40"/>
      <c r="PJL894" s="106"/>
      <c r="PJM894" s="40"/>
      <c r="PJN894" s="106"/>
      <c r="PJO894" s="40"/>
      <c r="PJP894" s="106"/>
      <c r="PJQ894" s="40"/>
      <c r="PJR894" s="106"/>
      <c r="PJS894" s="40"/>
      <c r="PJT894" s="106"/>
      <c r="PJU894" s="40"/>
      <c r="PJV894" s="106"/>
      <c r="PJW894" s="40"/>
      <c r="PJX894" s="106"/>
      <c r="PJY894" s="40"/>
      <c r="PJZ894" s="106"/>
      <c r="PKA894" s="40"/>
      <c r="PKB894" s="106"/>
      <c r="PKC894" s="40"/>
      <c r="PKD894" s="106"/>
      <c r="PKE894" s="40"/>
      <c r="PKF894" s="106"/>
      <c r="PKG894" s="40"/>
      <c r="PKH894" s="106"/>
      <c r="PKI894" s="40"/>
      <c r="PKJ894" s="106"/>
      <c r="PKK894" s="40"/>
      <c r="PKL894" s="106"/>
      <c r="PKM894" s="40"/>
      <c r="PKN894" s="106"/>
      <c r="PKO894" s="40"/>
      <c r="PKP894" s="106"/>
      <c r="PKQ894" s="40"/>
      <c r="PKR894" s="106"/>
      <c r="PKS894" s="40"/>
      <c r="PKT894" s="106"/>
      <c r="PKU894" s="40"/>
      <c r="PKV894" s="106"/>
      <c r="PKW894" s="40"/>
      <c r="PKX894" s="106"/>
      <c r="PKY894" s="40"/>
      <c r="PKZ894" s="106"/>
      <c r="PLA894" s="40"/>
      <c r="PLB894" s="106"/>
      <c r="PLC894" s="40"/>
      <c r="PLD894" s="106"/>
      <c r="PLE894" s="40"/>
      <c r="PLF894" s="106"/>
      <c r="PLG894" s="40"/>
      <c r="PLH894" s="106"/>
      <c r="PLI894" s="40"/>
      <c r="PLJ894" s="106"/>
      <c r="PLK894" s="40"/>
      <c r="PLL894" s="106"/>
      <c r="PLM894" s="40"/>
      <c r="PLN894" s="106"/>
      <c r="PLO894" s="40"/>
      <c r="PLP894" s="106"/>
      <c r="PLQ894" s="40"/>
      <c r="PLR894" s="106"/>
      <c r="PLS894" s="40"/>
      <c r="PLT894" s="106"/>
      <c r="PLU894" s="40"/>
      <c r="PLV894" s="106"/>
      <c r="PLW894" s="40"/>
      <c r="PLX894" s="106"/>
      <c r="PLY894" s="40"/>
      <c r="PLZ894" s="106"/>
      <c r="PMA894" s="40"/>
      <c r="PMB894" s="106"/>
      <c r="PMC894" s="40"/>
      <c r="PMD894" s="106"/>
      <c r="PME894" s="40"/>
      <c r="PMF894" s="106"/>
      <c r="PMG894" s="40"/>
      <c r="PMH894" s="106"/>
      <c r="PMI894" s="40"/>
      <c r="PMJ894" s="106"/>
      <c r="PMK894" s="40"/>
      <c r="PML894" s="106"/>
      <c r="PMM894" s="40"/>
      <c r="PMN894" s="106"/>
      <c r="PMO894" s="40"/>
      <c r="PMP894" s="106"/>
      <c r="PMQ894" s="40"/>
      <c r="PMR894" s="106"/>
      <c r="PMS894" s="40"/>
      <c r="PMT894" s="106"/>
      <c r="PMU894" s="40"/>
      <c r="PMV894" s="106"/>
      <c r="PMW894" s="40"/>
      <c r="PMX894" s="106"/>
      <c r="PMY894" s="40"/>
      <c r="PMZ894" s="106"/>
      <c r="PNA894" s="40"/>
      <c r="PNB894" s="106"/>
      <c r="PNC894" s="40"/>
      <c r="PND894" s="106"/>
      <c r="PNE894" s="40"/>
      <c r="PNF894" s="106"/>
      <c r="PNG894" s="40"/>
      <c r="PNH894" s="106"/>
      <c r="PNI894" s="40"/>
      <c r="PNJ894" s="106"/>
      <c r="PNK894" s="40"/>
      <c r="PNL894" s="106"/>
      <c r="PNM894" s="40"/>
      <c r="PNN894" s="106"/>
      <c r="PNO894" s="40"/>
      <c r="PNP894" s="106"/>
      <c r="PNQ894" s="40"/>
      <c r="PNR894" s="106"/>
      <c r="PNS894" s="40"/>
      <c r="PNT894" s="106"/>
      <c r="PNU894" s="40"/>
      <c r="PNV894" s="106"/>
      <c r="PNW894" s="40"/>
      <c r="PNX894" s="106"/>
      <c r="PNY894" s="40"/>
      <c r="PNZ894" s="106"/>
      <c r="POA894" s="40"/>
      <c r="POB894" s="106"/>
      <c r="POC894" s="40"/>
      <c r="POD894" s="106"/>
      <c r="POE894" s="40"/>
      <c r="POF894" s="106"/>
      <c r="POG894" s="40"/>
      <c r="POH894" s="106"/>
      <c r="POI894" s="40"/>
      <c r="POJ894" s="106"/>
      <c r="POK894" s="40"/>
      <c r="POL894" s="106"/>
      <c r="POM894" s="40"/>
      <c r="PON894" s="106"/>
      <c r="POO894" s="40"/>
      <c r="POP894" s="106"/>
      <c r="POQ894" s="40"/>
      <c r="POR894" s="106"/>
      <c r="POS894" s="40"/>
      <c r="POT894" s="106"/>
      <c r="POU894" s="40"/>
      <c r="POV894" s="106"/>
      <c r="POW894" s="40"/>
      <c r="POX894" s="106"/>
      <c r="POY894" s="40"/>
      <c r="POZ894" s="106"/>
      <c r="PPA894" s="40"/>
      <c r="PPB894" s="106"/>
      <c r="PPC894" s="40"/>
      <c r="PPD894" s="106"/>
      <c r="PPE894" s="40"/>
      <c r="PPF894" s="106"/>
      <c r="PPG894" s="40"/>
      <c r="PPH894" s="106"/>
      <c r="PPI894" s="40"/>
      <c r="PPJ894" s="106"/>
      <c r="PPK894" s="40"/>
      <c r="PPL894" s="106"/>
      <c r="PPM894" s="40"/>
      <c r="PPN894" s="106"/>
      <c r="PPO894" s="40"/>
      <c r="PPP894" s="106"/>
      <c r="PPQ894" s="40"/>
      <c r="PPR894" s="106"/>
      <c r="PPS894" s="40"/>
      <c r="PPT894" s="106"/>
      <c r="PPU894" s="40"/>
      <c r="PPV894" s="106"/>
      <c r="PPW894" s="40"/>
      <c r="PPX894" s="106"/>
      <c r="PPY894" s="40"/>
      <c r="PPZ894" s="106"/>
      <c r="PQA894" s="40"/>
      <c r="PQB894" s="106"/>
      <c r="PQC894" s="40"/>
      <c r="PQD894" s="106"/>
      <c r="PQE894" s="40"/>
      <c r="PQF894" s="106"/>
      <c r="PQG894" s="40"/>
      <c r="PQH894" s="106"/>
      <c r="PQI894" s="40"/>
      <c r="PQJ894" s="106"/>
      <c r="PQK894" s="40"/>
      <c r="PQL894" s="106"/>
      <c r="PQM894" s="40"/>
      <c r="PQN894" s="106"/>
      <c r="PQO894" s="40"/>
      <c r="PQP894" s="106"/>
      <c r="PQQ894" s="40"/>
      <c r="PQR894" s="106"/>
      <c r="PQS894" s="40"/>
      <c r="PQT894" s="106"/>
      <c r="PQU894" s="40"/>
      <c r="PQV894" s="106"/>
      <c r="PQW894" s="40"/>
      <c r="PQX894" s="106"/>
      <c r="PQY894" s="40"/>
      <c r="PQZ894" s="106"/>
      <c r="PRA894" s="40"/>
      <c r="PRB894" s="106"/>
      <c r="PRC894" s="40"/>
      <c r="PRD894" s="106"/>
      <c r="PRE894" s="40"/>
      <c r="PRF894" s="106"/>
      <c r="PRG894" s="40"/>
      <c r="PRH894" s="106"/>
      <c r="PRI894" s="40"/>
      <c r="PRJ894" s="106"/>
      <c r="PRK894" s="40"/>
      <c r="PRL894" s="106"/>
      <c r="PRM894" s="40"/>
      <c r="PRN894" s="106"/>
      <c r="PRO894" s="40"/>
      <c r="PRP894" s="106"/>
      <c r="PRQ894" s="40"/>
      <c r="PRR894" s="106"/>
      <c r="PRS894" s="40"/>
      <c r="PRT894" s="106"/>
      <c r="PRU894" s="40"/>
      <c r="PRV894" s="106"/>
      <c r="PRW894" s="40"/>
      <c r="PRX894" s="106"/>
      <c r="PRY894" s="40"/>
      <c r="PRZ894" s="106"/>
      <c r="PSA894" s="40"/>
      <c r="PSB894" s="106"/>
      <c r="PSC894" s="40"/>
      <c r="PSD894" s="106"/>
      <c r="PSE894" s="40"/>
      <c r="PSF894" s="106"/>
      <c r="PSG894" s="40"/>
      <c r="PSH894" s="106"/>
      <c r="PSI894" s="40"/>
      <c r="PSJ894" s="106"/>
      <c r="PSK894" s="40"/>
      <c r="PSL894" s="106"/>
      <c r="PSM894" s="40"/>
      <c r="PSN894" s="106"/>
      <c r="PSO894" s="40"/>
      <c r="PSP894" s="106"/>
      <c r="PSQ894" s="40"/>
      <c r="PSR894" s="106"/>
      <c r="PSS894" s="40"/>
      <c r="PST894" s="106"/>
      <c r="PSU894" s="40"/>
      <c r="PSV894" s="106"/>
      <c r="PSW894" s="40"/>
      <c r="PSX894" s="106"/>
      <c r="PSY894" s="40"/>
      <c r="PSZ894" s="106"/>
      <c r="PTA894" s="40"/>
      <c r="PTB894" s="106"/>
      <c r="PTC894" s="40"/>
      <c r="PTD894" s="106"/>
      <c r="PTE894" s="40"/>
      <c r="PTF894" s="106"/>
      <c r="PTG894" s="40"/>
      <c r="PTH894" s="106"/>
      <c r="PTI894" s="40"/>
      <c r="PTJ894" s="106"/>
      <c r="PTK894" s="40"/>
      <c r="PTL894" s="106"/>
      <c r="PTM894" s="40"/>
      <c r="PTN894" s="106"/>
      <c r="PTO894" s="40"/>
      <c r="PTP894" s="106"/>
      <c r="PTQ894" s="40"/>
      <c r="PTR894" s="106"/>
      <c r="PTS894" s="40"/>
      <c r="PTT894" s="106"/>
      <c r="PTU894" s="40"/>
      <c r="PTV894" s="106"/>
      <c r="PTW894" s="40"/>
      <c r="PTX894" s="106"/>
      <c r="PTY894" s="40"/>
      <c r="PTZ894" s="106"/>
      <c r="PUA894" s="40"/>
      <c r="PUB894" s="106"/>
      <c r="PUC894" s="40"/>
      <c r="PUD894" s="106"/>
      <c r="PUE894" s="40"/>
      <c r="PUF894" s="106"/>
      <c r="PUG894" s="40"/>
      <c r="PUH894" s="106"/>
      <c r="PUI894" s="40"/>
      <c r="PUJ894" s="106"/>
      <c r="PUK894" s="40"/>
      <c r="PUL894" s="106"/>
      <c r="PUM894" s="40"/>
      <c r="PUN894" s="106"/>
      <c r="PUO894" s="40"/>
      <c r="PUP894" s="106"/>
      <c r="PUQ894" s="40"/>
      <c r="PUR894" s="106"/>
      <c r="PUS894" s="40"/>
      <c r="PUT894" s="106"/>
      <c r="PUU894" s="40"/>
      <c r="PUV894" s="106"/>
      <c r="PUW894" s="40"/>
      <c r="PUX894" s="106"/>
      <c r="PUY894" s="40"/>
      <c r="PUZ894" s="106"/>
      <c r="PVA894" s="40"/>
      <c r="PVB894" s="106"/>
      <c r="PVC894" s="40"/>
      <c r="PVD894" s="106"/>
      <c r="PVE894" s="40"/>
      <c r="PVF894" s="106"/>
      <c r="PVG894" s="40"/>
      <c r="PVH894" s="106"/>
      <c r="PVI894" s="40"/>
      <c r="PVJ894" s="106"/>
      <c r="PVK894" s="40"/>
      <c r="PVL894" s="106"/>
      <c r="PVM894" s="40"/>
      <c r="PVN894" s="106"/>
      <c r="PVO894" s="40"/>
      <c r="PVP894" s="106"/>
      <c r="PVQ894" s="40"/>
      <c r="PVR894" s="106"/>
      <c r="PVS894" s="40"/>
      <c r="PVT894" s="106"/>
      <c r="PVU894" s="40"/>
      <c r="PVV894" s="106"/>
      <c r="PVW894" s="40"/>
      <c r="PVX894" s="106"/>
      <c r="PVY894" s="40"/>
      <c r="PVZ894" s="106"/>
      <c r="PWA894" s="40"/>
      <c r="PWB894" s="106"/>
      <c r="PWC894" s="40"/>
      <c r="PWD894" s="106"/>
      <c r="PWE894" s="40"/>
      <c r="PWF894" s="106"/>
      <c r="PWG894" s="40"/>
      <c r="PWH894" s="106"/>
      <c r="PWI894" s="40"/>
      <c r="PWJ894" s="106"/>
      <c r="PWK894" s="40"/>
      <c r="PWL894" s="106"/>
      <c r="PWM894" s="40"/>
      <c r="PWN894" s="106"/>
      <c r="PWO894" s="40"/>
      <c r="PWP894" s="106"/>
      <c r="PWQ894" s="40"/>
      <c r="PWR894" s="106"/>
      <c r="PWS894" s="40"/>
      <c r="PWT894" s="106"/>
      <c r="PWU894" s="40"/>
      <c r="PWV894" s="106"/>
      <c r="PWW894" s="40"/>
      <c r="PWX894" s="106"/>
      <c r="PWY894" s="40"/>
      <c r="PWZ894" s="106"/>
      <c r="PXA894" s="40"/>
      <c r="PXB894" s="106"/>
      <c r="PXC894" s="40"/>
      <c r="PXD894" s="106"/>
      <c r="PXE894" s="40"/>
      <c r="PXF894" s="106"/>
      <c r="PXG894" s="40"/>
      <c r="PXH894" s="106"/>
      <c r="PXI894" s="40"/>
      <c r="PXJ894" s="106"/>
      <c r="PXK894" s="40"/>
      <c r="PXL894" s="106"/>
      <c r="PXM894" s="40"/>
      <c r="PXN894" s="106"/>
      <c r="PXO894" s="40"/>
      <c r="PXP894" s="106"/>
      <c r="PXQ894" s="40"/>
      <c r="PXR894" s="106"/>
      <c r="PXS894" s="40"/>
      <c r="PXT894" s="106"/>
      <c r="PXU894" s="40"/>
      <c r="PXV894" s="106"/>
      <c r="PXW894" s="40"/>
      <c r="PXX894" s="106"/>
      <c r="PXY894" s="40"/>
      <c r="PXZ894" s="106"/>
      <c r="PYA894" s="40"/>
      <c r="PYB894" s="106"/>
      <c r="PYC894" s="40"/>
      <c r="PYD894" s="106"/>
      <c r="PYE894" s="40"/>
      <c r="PYF894" s="106"/>
      <c r="PYG894" s="40"/>
      <c r="PYH894" s="106"/>
      <c r="PYI894" s="40"/>
      <c r="PYJ894" s="106"/>
      <c r="PYK894" s="40"/>
      <c r="PYL894" s="106"/>
      <c r="PYM894" s="40"/>
      <c r="PYN894" s="106"/>
      <c r="PYO894" s="40"/>
      <c r="PYP894" s="106"/>
      <c r="PYQ894" s="40"/>
      <c r="PYR894" s="106"/>
      <c r="PYS894" s="40"/>
      <c r="PYT894" s="106"/>
      <c r="PYU894" s="40"/>
      <c r="PYV894" s="106"/>
      <c r="PYW894" s="40"/>
      <c r="PYX894" s="106"/>
      <c r="PYY894" s="40"/>
      <c r="PYZ894" s="106"/>
      <c r="PZA894" s="40"/>
      <c r="PZB894" s="106"/>
      <c r="PZC894" s="40"/>
      <c r="PZD894" s="106"/>
      <c r="PZE894" s="40"/>
      <c r="PZF894" s="106"/>
      <c r="PZG894" s="40"/>
      <c r="PZH894" s="106"/>
      <c r="PZI894" s="40"/>
      <c r="PZJ894" s="106"/>
      <c r="PZK894" s="40"/>
      <c r="PZL894" s="106"/>
      <c r="PZM894" s="40"/>
      <c r="PZN894" s="106"/>
      <c r="PZO894" s="40"/>
      <c r="PZP894" s="106"/>
      <c r="PZQ894" s="40"/>
      <c r="PZR894" s="106"/>
      <c r="PZS894" s="40"/>
      <c r="PZT894" s="106"/>
      <c r="PZU894" s="40"/>
      <c r="PZV894" s="106"/>
      <c r="PZW894" s="40"/>
      <c r="PZX894" s="106"/>
      <c r="PZY894" s="40"/>
      <c r="PZZ894" s="106"/>
      <c r="QAA894" s="40"/>
      <c r="QAB894" s="106"/>
      <c r="QAC894" s="40"/>
      <c r="QAD894" s="106"/>
      <c r="QAE894" s="40"/>
      <c r="QAF894" s="106"/>
      <c r="QAG894" s="40"/>
      <c r="QAH894" s="106"/>
      <c r="QAI894" s="40"/>
      <c r="QAJ894" s="106"/>
      <c r="QAK894" s="40"/>
      <c r="QAL894" s="106"/>
      <c r="QAM894" s="40"/>
      <c r="QAN894" s="106"/>
      <c r="QAO894" s="40"/>
      <c r="QAP894" s="106"/>
      <c r="QAQ894" s="40"/>
      <c r="QAR894" s="106"/>
      <c r="QAS894" s="40"/>
      <c r="QAT894" s="106"/>
      <c r="QAU894" s="40"/>
      <c r="QAV894" s="106"/>
      <c r="QAW894" s="40"/>
      <c r="QAX894" s="106"/>
      <c r="QAY894" s="40"/>
      <c r="QAZ894" s="106"/>
      <c r="QBA894" s="40"/>
      <c r="QBB894" s="106"/>
      <c r="QBC894" s="40"/>
      <c r="QBD894" s="106"/>
      <c r="QBE894" s="40"/>
      <c r="QBF894" s="106"/>
      <c r="QBG894" s="40"/>
      <c r="QBH894" s="106"/>
      <c r="QBI894" s="40"/>
      <c r="QBJ894" s="106"/>
      <c r="QBK894" s="40"/>
      <c r="QBL894" s="106"/>
      <c r="QBM894" s="40"/>
      <c r="QBN894" s="106"/>
      <c r="QBO894" s="40"/>
      <c r="QBP894" s="106"/>
      <c r="QBQ894" s="40"/>
      <c r="QBR894" s="106"/>
      <c r="QBS894" s="40"/>
      <c r="QBT894" s="106"/>
      <c r="QBU894" s="40"/>
      <c r="QBV894" s="106"/>
      <c r="QBW894" s="40"/>
      <c r="QBX894" s="106"/>
      <c r="QBY894" s="40"/>
      <c r="QBZ894" s="106"/>
      <c r="QCA894" s="40"/>
      <c r="QCB894" s="106"/>
      <c r="QCC894" s="40"/>
      <c r="QCD894" s="106"/>
      <c r="QCE894" s="40"/>
      <c r="QCF894" s="106"/>
      <c r="QCG894" s="40"/>
      <c r="QCH894" s="106"/>
      <c r="QCI894" s="40"/>
      <c r="QCJ894" s="106"/>
      <c r="QCK894" s="40"/>
      <c r="QCL894" s="106"/>
      <c r="QCM894" s="40"/>
      <c r="QCN894" s="106"/>
      <c r="QCO894" s="40"/>
      <c r="QCP894" s="106"/>
      <c r="QCQ894" s="40"/>
      <c r="QCR894" s="106"/>
      <c r="QCS894" s="40"/>
      <c r="QCT894" s="106"/>
      <c r="QCU894" s="40"/>
      <c r="QCV894" s="106"/>
      <c r="QCW894" s="40"/>
      <c r="QCX894" s="106"/>
      <c r="QCY894" s="40"/>
      <c r="QCZ894" s="106"/>
      <c r="QDA894" s="40"/>
      <c r="QDB894" s="106"/>
      <c r="QDC894" s="40"/>
      <c r="QDD894" s="106"/>
      <c r="QDE894" s="40"/>
      <c r="QDF894" s="106"/>
      <c r="QDG894" s="40"/>
      <c r="QDH894" s="106"/>
      <c r="QDI894" s="40"/>
      <c r="QDJ894" s="106"/>
      <c r="QDK894" s="40"/>
      <c r="QDL894" s="106"/>
      <c r="QDM894" s="40"/>
      <c r="QDN894" s="106"/>
      <c r="QDO894" s="40"/>
      <c r="QDP894" s="106"/>
      <c r="QDQ894" s="40"/>
      <c r="QDR894" s="106"/>
      <c r="QDS894" s="40"/>
      <c r="QDT894" s="106"/>
      <c r="QDU894" s="40"/>
      <c r="QDV894" s="106"/>
      <c r="QDW894" s="40"/>
      <c r="QDX894" s="106"/>
      <c r="QDY894" s="40"/>
      <c r="QDZ894" s="106"/>
      <c r="QEA894" s="40"/>
      <c r="QEB894" s="106"/>
      <c r="QEC894" s="40"/>
      <c r="QED894" s="106"/>
      <c r="QEE894" s="40"/>
      <c r="QEF894" s="106"/>
      <c r="QEG894" s="40"/>
      <c r="QEH894" s="106"/>
      <c r="QEI894" s="40"/>
      <c r="QEJ894" s="106"/>
      <c r="QEK894" s="40"/>
      <c r="QEL894" s="106"/>
      <c r="QEM894" s="40"/>
      <c r="QEN894" s="106"/>
      <c r="QEO894" s="40"/>
      <c r="QEP894" s="106"/>
      <c r="QEQ894" s="40"/>
      <c r="QER894" s="106"/>
      <c r="QES894" s="40"/>
      <c r="QET894" s="106"/>
      <c r="QEU894" s="40"/>
      <c r="QEV894" s="106"/>
      <c r="QEW894" s="40"/>
      <c r="QEX894" s="106"/>
      <c r="QEY894" s="40"/>
      <c r="QEZ894" s="106"/>
      <c r="QFA894" s="40"/>
      <c r="QFB894" s="106"/>
      <c r="QFC894" s="40"/>
      <c r="QFD894" s="106"/>
      <c r="QFE894" s="40"/>
      <c r="QFF894" s="106"/>
      <c r="QFG894" s="40"/>
      <c r="QFH894" s="106"/>
      <c r="QFI894" s="40"/>
      <c r="QFJ894" s="106"/>
      <c r="QFK894" s="40"/>
      <c r="QFL894" s="106"/>
      <c r="QFM894" s="40"/>
      <c r="QFN894" s="106"/>
      <c r="QFO894" s="40"/>
      <c r="QFP894" s="106"/>
      <c r="QFQ894" s="40"/>
      <c r="QFR894" s="106"/>
      <c r="QFS894" s="40"/>
      <c r="QFT894" s="106"/>
      <c r="QFU894" s="40"/>
      <c r="QFV894" s="106"/>
      <c r="QFW894" s="40"/>
      <c r="QFX894" s="106"/>
      <c r="QFY894" s="40"/>
      <c r="QFZ894" s="106"/>
      <c r="QGA894" s="40"/>
      <c r="QGB894" s="106"/>
      <c r="QGC894" s="40"/>
      <c r="QGD894" s="106"/>
      <c r="QGE894" s="40"/>
      <c r="QGF894" s="106"/>
      <c r="QGG894" s="40"/>
      <c r="QGH894" s="106"/>
      <c r="QGI894" s="40"/>
      <c r="QGJ894" s="106"/>
      <c r="QGK894" s="40"/>
      <c r="QGL894" s="106"/>
      <c r="QGM894" s="40"/>
      <c r="QGN894" s="106"/>
      <c r="QGO894" s="40"/>
      <c r="QGP894" s="106"/>
      <c r="QGQ894" s="40"/>
      <c r="QGR894" s="106"/>
      <c r="QGS894" s="40"/>
      <c r="QGT894" s="106"/>
      <c r="QGU894" s="40"/>
      <c r="QGV894" s="106"/>
      <c r="QGW894" s="40"/>
      <c r="QGX894" s="106"/>
      <c r="QGY894" s="40"/>
      <c r="QGZ894" s="106"/>
      <c r="QHA894" s="40"/>
      <c r="QHB894" s="106"/>
      <c r="QHC894" s="40"/>
      <c r="QHD894" s="106"/>
      <c r="QHE894" s="40"/>
      <c r="QHF894" s="106"/>
      <c r="QHG894" s="40"/>
      <c r="QHH894" s="106"/>
      <c r="QHI894" s="40"/>
      <c r="QHJ894" s="106"/>
      <c r="QHK894" s="40"/>
      <c r="QHL894" s="106"/>
      <c r="QHM894" s="40"/>
      <c r="QHN894" s="106"/>
      <c r="QHO894" s="40"/>
      <c r="QHP894" s="106"/>
      <c r="QHQ894" s="40"/>
      <c r="QHR894" s="106"/>
      <c r="QHS894" s="40"/>
      <c r="QHT894" s="106"/>
      <c r="QHU894" s="40"/>
      <c r="QHV894" s="106"/>
      <c r="QHW894" s="40"/>
      <c r="QHX894" s="106"/>
      <c r="QHY894" s="40"/>
      <c r="QHZ894" s="106"/>
      <c r="QIA894" s="40"/>
      <c r="QIB894" s="106"/>
      <c r="QIC894" s="40"/>
      <c r="QID894" s="106"/>
      <c r="QIE894" s="40"/>
      <c r="QIF894" s="106"/>
      <c r="QIG894" s="40"/>
      <c r="QIH894" s="106"/>
      <c r="QII894" s="40"/>
      <c r="QIJ894" s="106"/>
      <c r="QIK894" s="40"/>
      <c r="QIL894" s="106"/>
      <c r="QIM894" s="40"/>
      <c r="QIN894" s="106"/>
      <c r="QIO894" s="40"/>
      <c r="QIP894" s="106"/>
      <c r="QIQ894" s="40"/>
      <c r="QIR894" s="106"/>
      <c r="QIS894" s="40"/>
      <c r="QIT894" s="106"/>
      <c r="QIU894" s="40"/>
      <c r="QIV894" s="106"/>
      <c r="QIW894" s="40"/>
      <c r="QIX894" s="106"/>
      <c r="QIY894" s="40"/>
      <c r="QIZ894" s="106"/>
      <c r="QJA894" s="40"/>
      <c r="QJB894" s="106"/>
      <c r="QJC894" s="40"/>
      <c r="QJD894" s="106"/>
      <c r="QJE894" s="40"/>
      <c r="QJF894" s="106"/>
      <c r="QJG894" s="40"/>
      <c r="QJH894" s="106"/>
      <c r="QJI894" s="40"/>
      <c r="QJJ894" s="106"/>
      <c r="QJK894" s="40"/>
      <c r="QJL894" s="106"/>
      <c r="QJM894" s="40"/>
      <c r="QJN894" s="106"/>
      <c r="QJO894" s="40"/>
      <c r="QJP894" s="106"/>
      <c r="QJQ894" s="40"/>
      <c r="QJR894" s="106"/>
      <c r="QJS894" s="40"/>
      <c r="QJT894" s="106"/>
      <c r="QJU894" s="40"/>
      <c r="QJV894" s="106"/>
      <c r="QJW894" s="40"/>
      <c r="QJX894" s="106"/>
      <c r="QJY894" s="40"/>
      <c r="QJZ894" s="106"/>
      <c r="QKA894" s="40"/>
      <c r="QKB894" s="106"/>
      <c r="QKC894" s="40"/>
      <c r="QKD894" s="106"/>
      <c r="QKE894" s="40"/>
      <c r="QKF894" s="106"/>
      <c r="QKG894" s="40"/>
      <c r="QKH894" s="106"/>
      <c r="QKI894" s="40"/>
      <c r="QKJ894" s="106"/>
      <c r="QKK894" s="40"/>
      <c r="QKL894" s="106"/>
      <c r="QKM894" s="40"/>
      <c r="QKN894" s="106"/>
      <c r="QKO894" s="40"/>
      <c r="QKP894" s="106"/>
      <c r="QKQ894" s="40"/>
      <c r="QKR894" s="106"/>
      <c r="QKS894" s="40"/>
      <c r="QKT894" s="106"/>
      <c r="QKU894" s="40"/>
      <c r="QKV894" s="106"/>
      <c r="QKW894" s="40"/>
      <c r="QKX894" s="106"/>
      <c r="QKY894" s="40"/>
      <c r="QKZ894" s="106"/>
      <c r="QLA894" s="40"/>
      <c r="QLB894" s="106"/>
      <c r="QLC894" s="40"/>
      <c r="QLD894" s="106"/>
      <c r="QLE894" s="40"/>
      <c r="QLF894" s="106"/>
      <c r="QLG894" s="40"/>
      <c r="QLH894" s="106"/>
      <c r="QLI894" s="40"/>
      <c r="QLJ894" s="106"/>
      <c r="QLK894" s="40"/>
      <c r="QLL894" s="106"/>
      <c r="QLM894" s="40"/>
      <c r="QLN894" s="106"/>
      <c r="QLO894" s="40"/>
      <c r="QLP894" s="106"/>
      <c r="QLQ894" s="40"/>
      <c r="QLR894" s="106"/>
      <c r="QLS894" s="40"/>
      <c r="QLT894" s="106"/>
      <c r="QLU894" s="40"/>
      <c r="QLV894" s="106"/>
      <c r="QLW894" s="40"/>
      <c r="QLX894" s="106"/>
      <c r="QLY894" s="40"/>
      <c r="QLZ894" s="106"/>
      <c r="QMA894" s="40"/>
      <c r="QMB894" s="106"/>
      <c r="QMC894" s="40"/>
      <c r="QMD894" s="106"/>
      <c r="QME894" s="40"/>
      <c r="QMF894" s="106"/>
      <c r="QMG894" s="40"/>
      <c r="QMH894" s="106"/>
      <c r="QMI894" s="40"/>
      <c r="QMJ894" s="106"/>
      <c r="QMK894" s="40"/>
      <c r="QML894" s="106"/>
      <c r="QMM894" s="40"/>
      <c r="QMN894" s="106"/>
      <c r="QMO894" s="40"/>
      <c r="QMP894" s="106"/>
      <c r="QMQ894" s="40"/>
      <c r="QMR894" s="106"/>
      <c r="QMS894" s="40"/>
      <c r="QMT894" s="106"/>
      <c r="QMU894" s="40"/>
      <c r="QMV894" s="106"/>
      <c r="QMW894" s="40"/>
      <c r="QMX894" s="106"/>
      <c r="QMY894" s="40"/>
      <c r="QMZ894" s="106"/>
      <c r="QNA894" s="40"/>
      <c r="QNB894" s="106"/>
      <c r="QNC894" s="40"/>
      <c r="QND894" s="106"/>
      <c r="QNE894" s="40"/>
      <c r="QNF894" s="106"/>
      <c r="QNG894" s="40"/>
      <c r="QNH894" s="106"/>
      <c r="QNI894" s="40"/>
      <c r="QNJ894" s="106"/>
      <c r="QNK894" s="40"/>
      <c r="QNL894" s="106"/>
      <c r="QNM894" s="40"/>
      <c r="QNN894" s="106"/>
      <c r="QNO894" s="40"/>
      <c r="QNP894" s="106"/>
      <c r="QNQ894" s="40"/>
      <c r="QNR894" s="106"/>
      <c r="QNS894" s="40"/>
      <c r="QNT894" s="106"/>
      <c r="QNU894" s="40"/>
      <c r="QNV894" s="106"/>
      <c r="QNW894" s="40"/>
      <c r="QNX894" s="106"/>
      <c r="QNY894" s="40"/>
      <c r="QNZ894" s="106"/>
      <c r="QOA894" s="40"/>
      <c r="QOB894" s="106"/>
      <c r="QOC894" s="40"/>
      <c r="QOD894" s="106"/>
      <c r="QOE894" s="40"/>
      <c r="QOF894" s="106"/>
      <c r="QOG894" s="40"/>
      <c r="QOH894" s="106"/>
      <c r="QOI894" s="40"/>
      <c r="QOJ894" s="106"/>
      <c r="QOK894" s="40"/>
      <c r="QOL894" s="106"/>
      <c r="QOM894" s="40"/>
      <c r="QON894" s="106"/>
      <c r="QOO894" s="40"/>
      <c r="QOP894" s="106"/>
      <c r="QOQ894" s="40"/>
      <c r="QOR894" s="106"/>
      <c r="QOS894" s="40"/>
      <c r="QOT894" s="106"/>
      <c r="QOU894" s="40"/>
      <c r="QOV894" s="106"/>
      <c r="QOW894" s="40"/>
      <c r="QOX894" s="106"/>
      <c r="QOY894" s="40"/>
      <c r="QOZ894" s="106"/>
      <c r="QPA894" s="40"/>
      <c r="QPB894" s="106"/>
      <c r="QPC894" s="40"/>
      <c r="QPD894" s="106"/>
      <c r="QPE894" s="40"/>
      <c r="QPF894" s="106"/>
      <c r="QPG894" s="40"/>
      <c r="QPH894" s="106"/>
      <c r="QPI894" s="40"/>
      <c r="QPJ894" s="106"/>
      <c r="QPK894" s="40"/>
      <c r="QPL894" s="106"/>
      <c r="QPM894" s="40"/>
      <c r="QPN894" s="106"/>
      <c r="QPO894" s="40"/>
      <c r="QPP894" s="106"/>
      <c r="QPQ894" s="40"/>
      <c r="QPR894" s="106"/>
      <c r="QPS894" s="40"/>
      <c r="QPT894" s="106"/>
      <c r="QPU894" s="40"/>
      <c r="QPV894" s="106"/>
      <c r="QPW894" s="40"/>
      <c r="QPX894" s="106"/>
      <c r="QPY894" s="40"/>
      <c r="QPZ894" s="106"/>
      <c r="QQA894" s="40"/>
      <c r="QQB894" s="106"/>
      <c r="QQC894" s="40"/>
      <c r="QQD894" s="106"/>
      <c r="QQE894" s="40"/>
      <c r="QQF894" s="106"/>
      <c r="QQG894" s="40"/>
      <c r="QQH894" s="106"/>
      <c r="QQI894" s="40"/>
      <c r="QQJ894" s="106"/>
      <c r="QQK894" s="40"/>
      <c r="QQL894" s="106"/>
      <c r="QQM894" s="40"/>
      <c r="QQN894" s="106"/>
      <c r="QQO894" s="40"/>
      <c r="QQP894" s="106"/>
      <c r="QQQ894" s="40"/>
      <c r="QQR894" s="106"/>
      <c r="QQS894" s="40"/>
      <c r="QQT894" s="106"/>
      <c r="QQU894" s="40"/>
      <c r="QQV894" s="106"/>
      <c r="QQW894" s="40"/>
      <c r="QQX894" s="106"/>
      <c r="QQY894" s="40"/>
      <c r="QQZ894" s="106"/>
      <c r="QRA894" s="40"/>
      <c r="QRB894" s="106"/>
      <c r="QRC894" s="40"/>
      <c r="QRD894" s="106"/>
      <c r="QRE894" s="40"/>
      <c r="QRF894" s="106"/>
      <c r="QRG894" s="40"/>
      <c r="QRH894" s="106"/>
      <c r="QRI894" s="40"/>
      <c r="QRJ894" s="106"/>
      <c r="QRK894" s="40"/>
      <c r="QRL894" s="106"/>
      <c r="QRM894" s="40"/>
      <c r="QRN894" s="106"/>
      <c r="QRO894" s="40"/>
      <c r="QRP894" s="106"/>
      <c r="QRQ894" s="40"/>
      <c r="QRR894" s="106"/>
      <c r="QRS894" s="40"/>
      <c r="QRT894" s="106"/>
      <c r="QRU894" s="40"/>
      <c r="QRV894" s="106"/>
      <c r="QRW894" s="40"/>
      <c r="QRX894" s="106"/>
      <c r="QRY894" s="40"/>
      <c r="QRZ894" s="106"/>
      <c r="QSA894" s="40"/>
      <c r="QSB894" s="106"/>
      <c r="QSC894" s="40"/>
      <c r="QSD894" s="106"/>
      <c r="QSE894" s="40"/>
      <c r="QSF894" s="106"/>
      <c r="QSG894" s="40"/>
      <c r="QSH894" s="106"/>
      <c r="QSI894" s="40"/>
      <c r="QSJ894" s="106"/>
      <c r="QSK894" s="40"/>
      <c r="QSL894" s="106"/>
      <c r="QSM894" s="40"/>
      <c r="QSN894" s="106"/>
      <c r="QSO894" s="40"/>
      <c r="QSP894" s="106"/>
      <c r="QSQ894" s="40"/>
      <c r="QSR894" s="106"/>
      <c r="QSS894" s="40"/>
      <c r="QST894" s="106"/>
      <c r="QSU894" s="40"/>
      <c r="QSV894" s="106"/>
      <c r="QSW894" s="40"/>
      <c r="QSX894" s="106"/>
      <c r="QSY894" s="40"/>
      <c r="QSZ894" s="106"/>
      <c r="QTA894" s="40"/>
      <c r="QTB894" s="106"/>
      <c r="QTC894" s="40"/>
      <c r="QTD894" s="106"/>
      <c r="QTE894" s="40"/>
      <c r="QTF894" s="106"/>
      <c r="QTG894" s="40"/>
      <c r="QTH894" s="106"/>
      <c r="QTI894" s="40"/>
      <c r="QTJ894" s="106"/>
      <c r="QTK894" s="40"/>
      <c r="QTL894" s="106"/>
      <c r="QTM894" s="40"/>
      <c r="QTN894" s="106"/>
      <c r="QTO894" s="40"/>
      <c r="QTP894" s="106"/>
      <c r="QTQ894" s="40"/>
      <c r="QTR894" s="106"/>
      <c r="QTS894" s="40"/>
      <c r="QTT894" s="106"/>
      <c r="QTU894" s="40"/>
      <c r="QTV894" s="106"/>
      <c r="QTW894" s="40"/>
      <c r="QTX894" s="106"/>
      <c r="QTY894" s="40"/>
      <c r="QTZ894" s="106"/>
      <c r="QUA894" s="40"/>
      <c r="QUB894" s="106"/>
      <c r="QUC894" s="40"/>
      <c r="QUD894" s="106"/>
      <c r="QUE894" s="40"/>
      <c r="QUF894" s="106"/>
      <c r="QUG894" s="40"/>
      <c r="QUH894" s="106"/>
      <c r="QUI894" s="40"/>
      <c r="QUJ894" s="106"/>
      <c r="QUK894" s="40"/>
      <c r="QUL894" s="106"/>
      <c r="QUM894" s="40"/>
      <c r="QUN894" s="106"/>
      <c r="QUO894" s="40"/>
      <c r="QUP894" s="106"/>
      <c r="QUQ894" s="40"/>
      <c r="QUR894" s="106"/>
      <c r="QUS894" s="40"/>
      <c r="QUT894" s="106"/>
      <c r="QUU894" s="40"/>
      <c r="QUV894" s="106"/>
      <c r="QUW894" s="40"/>
      <c r="QUX894" s="106"/>
      <c r="QUY894" s="40"/>
      <c r="QUZ894" s="106"/>
      <c r="QVA894" s="40"/>
      <c r="QVB894" s="106"/>
      <c r="QVC894" s="40"/>
      <c r="QVD894" s="106"/>
      <c r="QVE894" s="40"/>
      <c r="QVF894" s="106"/>
      <c r="QVG894" s="40"/>
      <c r="QVH894" s="106"/>
      <c r="QVI894" s="40"/>
      <c r="QVJ894" s="106"/>
      <c r="QVK894" s="40"/>
      <c r="QVL894" s="106"/>
      <c r="QVM894" s="40"/>
      <c r="QVN894" s="106"/>
      <c r="QVO894" s="40"/>
      <c r="QVP894" s="106"/>
      <c r="QVQ894" s="40"/>
      <c r="QVR894" s="106"/>
      <c r="QVS894" s="40"/>
      <c r="QVT894" s="106"/>
      <c r="QVU894" s="40"/>
      <c r="QVV894" s="106"/>
      <c r="QVW894" s="40"/>
      <c r="QVX894" s="106"/>
      <c r="QVY894" s="40"/>
      <c r="QVZ894" s="106"/>
      <c r="QWA894" s="40"/>
      <c r="QWB894" s="106"/>
      <c r="QWC894" s="40"/>
      <c r="QWD894" s="106"/>
      <c r="QWE894" s="40"/>
      <c r="QWF894" s="106"/>
      <c r="QWG894" s="40"/>
      <c r="QWH894" s="106"/>
      <c r="QWI894" s="40"/>
      <c r="QWJ894" s="106"/>
      <c r="QWK894" s="40"/>
      <c r="QWL894" s="106"/>
      <c r="QWM894" s="40"/>
      <c r="QWN894" s="106"/>
      <c r="QWO894" s="40"/>
      <c r="QWP894" s="106"/>
      <c r="QWQ894" s="40"/>
      <c r="QWR894" s="106"/>
      <c r="QWS894" s="40"/>
      <c r="QWT894" s="106"/>
      <c r="QWU894" s="40"/>
      <c r="QWV894" s="106"/>
      <c r="QWW894" s="40"/>
      <c r="QWX894" s="106"/>
      <c r="QWY894" s="40"/>
      <c r="QWZ894" s="106"/>
      <c r="QXA894" s="40"/>
      <c r="QXB894" s="106"/>
      <c r="QXC894" s="40"/>
      <c r="QXD894" s="106"/>
      <c r="QXE894" s="40"/>
      <c r="QXF894" s="106"/>
      <c r="QXG894" s="40"/>
      <c r="QXH894" s="106"/>
      <c r="QXI894" s="40"/>
      <c r="QXJ894" s="106"/>
      <c r="QXK894" s="40"/>
      <c r="QXL894" s="106"/>
      <c r="QXM894" s="40"/>
      <c r="QXN894" s="106"/>
      <c r="QXO894" s="40"/>
      <c r="QXP894" s="106"/>
      <c r="QXQ894" s="40"/>
      <c r="QXR894" s="106"/>
      <c r="QXS894" s="40"/>
      <c r="QXT894" s="106"/>
      <c r="QXU894" s="40"/>
      <c r="QXV894" s="106"/>
      <c r="QXW894" s="40"/>
      <c r="QXX894" s="106"/>
      <c r="QXY894" s="40"/>
      <c r="QXZ894" s="106"/>
      <c r="QYA894" s="40"/>
      <c r="QYB894" s="106"/>
      <c r="QYC894" s="40"/>
      <c r="QYD894" s="106"/>
      <c r="QYE894" s="40"/>
      <c r="QYF894" s="106"/>
      <c r="QYG894" s="40"/>
      <c r="QYH894" s="106"/>
      <c r="QYI894" s="40"/>
      <c r="QYJ894" s="106"/>
      <c r="QYK894" s="40"/>
      <c r="QYL894" s="106"/>
      <c r="QYM894" s="40"/>
      <c r="QYN894" s="106"/>
      <c r="QYO894" s="40"/>
      <c r="QYP894" s="106"/>
      <c r="QYQ894" s="40"/>
      <c r="QYR894" s="106"/>
      <c r="QYS894" s="40"/>
      <c r="QYT894" s="106"/>
      <c r="QYU894" s="40"/>
      <c r="QYV894" s="106"/>
      <c r="QYW894" s="40"/>
      <c r="QYX894" s="106"/>
      <c r="QYY894" s="40"/>
      <c r="QYZ894" s="106"/>
      <c r="QZA894" s="40"/>
      <c r="QZB894" s="106"/>
      <c r="QZC894" s="40"/>
      <c r="QZD894" s="106"/>
      <c r="QZE894" s="40"/>
      <c r="QZF894" s="106"/>
      <c r="QZG894" s="40"/>
      <c r="QZH894" s="106"/>
      <c r="QZI894" s="40"/>
      <c r="QZJ894" s="106"/>
      <c r="QZK894" s="40"/>
      <c r="QZL894" s="106"/>
      <c r="QZM894" s="40"/>
      <c r="QZN894" s="106"/>
      <c r="QZO894" s="40"/>
      <c r="QZP894" s="106"/>
      <c r="QZQ894" s="40"/>
      <c r="QZR894" s="106"/>
      <c r="QZS894" s="40"/>
      <c r="QZT894" s="106"/>
      <c r="QZU894" s="40"/>
      <c r="QZV894" s="106"/>
      <c r="QZW894" s="40"/>
      <c r="QZX894" s="106"/>
      <c r="QZY894" s="40"/>
      <c r="QZZ894" s="106"/>
      <c r="RAA894" s="40"/>
      <c r="RAB894" s="106"/>
      <c r="RAC894" s="40"/>
      <c r="RAD894" s="106"/>
      <c r="RAE894" s="40"/>
      <c r="RAF894" s="106"/>
      <c r="RAG894" s="40"/>
      <c r="RAH894" s="106"/>
      <c r="RAI894" s="40"/>
      <c r="RAJ894" s="106"/>
      <c r="RAK894" s="40"/>
      <c r="RAL894" s="106"/>
      <c r="RAM894" s="40"/>
      <c r="RAN894" s="106"/>
      <c r="RAO894" s="40"/>
      <c r="RAP894" s="106"/>
      <c r="RAQ894" s="40"/>
      <c r="RAR894" s="106"/>
      <c r="RAS894" s="40"/>
      <c r="RAT894" s="106"/>
      <c r="RAU894" s="40"/>
      <c r="RAV894" s="106"/>
      <c r="RAW894" s="40"/>
      <c r="RAX894" s="106"/>
      <c r="RAY894" s="40"/>
      <c r="RAZ894" s="106"/>
      <c r="RBA894" s="40"/>
      <c r="RBB894" s="106"/>
      <c r="RBC894" s="40"/>
      <c r="RBD894" s="106"/>
      <c r="RBE894" s="40"/>
      <c r="RBF894" s="106"/>
      <c r="RBG894" s="40"/>
      <c r="RBH894" s="106"/>
      <c r="RBI894" s="40"/>
      <c r="RBJ894" s="106"/>
      <c r="RBK894" s="40"/>
      <c r="RBL894" s="106"/>
      <c r="RBM894" s="40"/>
      <c r="RBN894" s="106"/>
      <c r="RBO894" s="40"/>
      <c r="RBP894" s="106"/>
      <c r="RBQ894" s="40"/>
      <c r="RBR894" s="106"/>
      <c r="RBS894" s="40"/>
      <c r="RBT894" s="106"/>
      <c r="RBU894" s="40"/>
      <c r="RBV894" s="106"/>
      <c r="RBW894" s="40"/>
      <c r="RBX894" s="106"/>
      <c r="RBY894" s="40"/>
      <c r="RBZ894" s="106"/>
      <c r="RCA894" s="40"/>
      <c r="RCB894" s="106"/>
      <c r="RCC894" s="40"/>
      <c r="RCD894" s="106"/>
      <c r="RCE894" s="40"/>
      <c r="RCF894" s="106"/>
      <c r="RCG894" s="40"/>
      <c r="RCH894" s="106"/>
      <c r="RCI894" s="40"/>
      <c r="RCJ894" s="106"/>
      <c r="RCK894" s="40"/>
      <c r="RCL894" s="106"/>
      <c r="RCM894" s="40"/>
      <c r="RCN894" s="106"/>
      <c r="RCO894" s="40"/>
      <c r="RCP894" s="106"/>
      <c r="RCQ894" s="40"/>
      <c r="RCR894" s="106"/>
      <c r="RCS894" s="40"/>
      <c r="RCT894" s="106"/>
      <c r="RCU894" s="40"/>
      <c r="RCV894" s="106"/>
      <c r="RCW894" s="40"/>
      <c r="RCX894" s="106"/>
      <c r="RCY894" s="40"/>
      <c r="RCZ894" s="106"/>
      <c r="RDA894" s="40"/>
      <c r="RDB894" s="106"/>
      <c r="RDC894" s="40"/>
      <c r="RDD894" s="106"/>
      <c r="RDE894" s="40"/>
      <c r="RDF894" s="106"/>
      <c r="RDG894" s="40"/>
      <c r="RDH894" s="106"/>
      <c r="RDI894" s="40"/>
      <c r="RDJ894" s="106"/>
      <c r="RDK894" s="40"/>
      <c r="RDL894" s="106"/>
      <c r="RDM894" s="40"/>
      <c r="RDN894" s="106"/>
      <c r="RDO894" s="40"/>
      <c r="RDP894" s="106"/>
      <c r="RDQ894" s="40"/>
      <c r="RDR894" s="106"/>
      <c r="RDS894" s="40"/>
      <c r="RDT894" s="106"/>
      <c r="RDU894" s="40"/>
      <c r="RDV894" s="106"/>
      <c r="RDW894" s="40"/>
      <c r="RDX894" s="106"/>
      <c r="RDY894" s="40"/>
      <c r="RDZ894" s="106"/>
      <c r="REA894" s="40"/>
      <c r="REB894" s="106"/>
      <c r="REC894" s="40"/>
      <c r="RED894" s="106"/>
      <c r="REE894" s="40"/>
      <c r="REF894" s="106"/>
      <c r="REG894" s="40"/>
      <c r="REH894" s="106"/>
      <c r="REI894" s="40"/>
      <c r="REJ894" s="106"/>
      <c r="REK894" s="40"/>
      <c r="REL894" s="106"/>
      <c r="REM894" s="40"/>
      <c r="REN894" s="106"/>
      <c r="REO894" s="40"/>
      <c r="REP894" s="106"/>
      <c r="REQ894" s="40"/>
      <c r="RER894" s="106"/>
      <c r="RES894" s="40"/>
      <c r="RET894" s="106"/>
      <c r="REU894" s="40"/>
      <c r="REV894" s="106"/>
      <c r="REW894" s="40"/>
      <c r="REX894" s="106"/>
      <c r="REY894" s="40"/>
      <c r="REZ894" s="106"/>
      <c r="RFA894" s="40"/>
      <c r="RFB894" s="106"/>
      <c r="RFC894" s="40"/>
      <c r="RFD894" s="106"/>
      <c r="RFE894" s="40"/>
      <c r="RFF894" s="106"/>
      <c r="RFG894" s="40"/>
      <c r="RFH894" s="106"/>
      <c r="RFI894" s="40"/>
      <c r="RFJ894" s="106"/>
      <c r="RFK894" s="40"/>
      <c r="RFL894" s="106"/>
      <c r="RFM894" s="40"/>
      <c r="RFN894" s="106"/>
      <c r="RFO894" s="40"/>
      <c r="RFP894" s="106"/>
      <c r="RFQ894" s="40"/>
      <c r="RFR894" s="106"/>
      <c r="RFS894" s="40"/>
      <c r="RFT894" s="106"/>
      <c r="RFU894" s="40"/>
      <c r="RFV894" s="106"/>
      <c r="RFW894" s="40"/>
      <c r="RFX894" s="106"/>
      <c r="RFY894" s="40"/>
      <c r="RFZ894" s="106"/>
      <c r="RGA894" s="40"/>
      <c r="RGB894" s="106"/>
      <c r="RGC894" s="40"/>
      <c r="RGD894" s="106"/>
      <c r="RGE894" s="40"/>
      <c r="RGF894" s="106"/>
      <c r="RGG894" s="40"/>
      <c r="RGH894" s="106"/>
      <c r="RGI894" s="40"/>
      <c r="RGJ894" s="106"/>
      <c r="RGK894" s="40"/>
      <c r="RGL894" s="106"/>
      <c r="RGM894" s="40"/>
      <c r="RGN894" s="106"/>
      <c r="RGO894" s="40"/>
      <c r="RGP894" s="106"/>
      <c r="RGQ894" s="40"/>
      <c r="RGR894" s="106"/>
      <c r="RGS894" s="40"/>
      <c r="RGT894" s="106"/>
      <c r="RGU894" s="40"/>
      <c r="RGV894" s="106"/>
      <c r="RGW894" s="40"/>
      <c r="RGX894" s="106"/>
      <c r="RGY894" s="40"/>
      <c r="RGZ894" s="106"/>
      <c r="RHA894" s="40"/>
      <c r="RHB894" s="106"/>
      <c r="RHC894" s="40"/>
      <c r="RHD894" s="106"/>
      <c r="RHE894" s="40"/>
      <c r="RHF894" s="106"/>
      <c r="RHG894" s="40"/>
      <c r="RHH894" s="106"/>
      <c r="RHI894" s="40"/>
      <c r="RHJ894" s="106"/>
      <c r="RHK894" s="40"/>
      <c r="RHL894" s="106"/>
      <c r="RHM894" s="40"/>
      <c r="RHN894" s="106"/>
      <c r="RHO894" s="40"/>
      <c r="RHP894" s="106"/>
      <c r="RHQ894" s="40"/>
      <c r="RHR894" s="106"/>
      <c r="RHS894" s="40"/>
      <c r="RHT894" s="106"/>
      <c r="RHU894" s="40"/>
      <c r="RHV894" s="106"/>
      <c r="RHW894" s="40"/>
      <c r="RHX894" s="106"/>
      <c r="RHY894" s="40"/>
      <c r="RHZ894" s="106"/>
      <c r="RIA894" s="40"/>
      <c r="RIB894" s="106"/>
      <c r="RIC894" s="40"/>
      <c r="RID894" s="106"/>
      <c r="RIE894" s="40"/>
      <c r="RIF894" s="106"/>
      <c r="RIG894" s="40"/>
      <c r="RIH894" s="106"/>
      <c r="RII894" s="40"/>
      <c r="RIJ894" s="106"/>
      <c r="RIK894" s="40"/>
      <c r="RIL894" s="106"/>
      <c r="RIM894" s="40"/>
      <c r="RIN894" s="106"/>
      <c r="RIO894" s="40"/>
      <c r="RIP894" s="106"/>
      <c r="RIQ894" s="40"/>
      <c r="RIR894" s="106"/>
      <c r="RIS894" s="40"/>
      <c r="RIT894" s="106"/>
      <c r="RIU894" s="40"/>
      <c r="RIV894" s="106"/>
      <c r="RIW894" s="40"/>
      <c r="RIX894" s="106"/>
      <c r="RIY894" s="40"/>
      <c r="RIZ894" s="106"/>
      <c r="RJA894" s="40"/>
      <c r="RJB894" s="106"/>
      <c r="RJC894" s="40"/>
      <c r="RJD894" s="106"/>
      <c r="RJE894" s="40"/>
      <c r="RJF894" s="106"/>
      <c r="RJG894" s="40"/>
      <c r="RJH894" s="106"/>
      <c r="RJI894" s="40"/>
      <c r="RJJ894" s="106"/>
      <c r="RJK894" s="40"/>
      <c r="RJL894" s="106"/>
      <c r="RJM894" s="40"/>
      <c r="RJN894" s="106"/>
      <c r="RJO894" s="40"/>
      <c r="RJP894" s="106"/>
      <c r="RJQ894" s="40"/>
      <c r="RJR894" s="106"/>
      <c r="RJS894" s="40"/>
      <c r="RJT894" s="106"/>
      <c r="RJU894" s="40"/>
      <c r="RJV894" s="106"/>
      <c r="RJW894" s="40"/>
      <c r="RJX894" s="106"/>
      <c r="RJY894" s="40"/>
      <c r="RJZ894" s="106"/>
      <c r="RKA894" s="40"/>
      <c r="RKB894" s="106"/>
      <c r="RKC894" s="40"/>
      <c r="RKD894" s="106"/>
      <c r="RKE894" s="40"/>
      <c r="RKF894" s="106"/>
      <c r="RKG894" s="40"/>
      <c r="RKH894" s="106"/>
      <c r="RKI894" s="40"/>
      <c r="RKJ894" s="106"/>
      <c r="RKK894" s="40"/>
      <c r="RKL894" s="106"/>
      <c r="RKM894" s="40"/>
      <c r="RKN894" s="106"/>
      <c r="RKO894" s="40"/>
      <c r="RKP894" s="106"/>
      <c r="RKQ894" s="40"/>
      <c r="RKR894" s="106"/>
      <c r="RKS894" s="40"/>
      <c r="RKT894" s="106"/>
      <c r="RKU894" s="40"/>
      <c r="RKV894" s="106"/>
      <c r="RKW894" s="40"/>
      <c r="RKX894" s="106"/>
      <c r="RKY894" s="40"/>
      <c r="RKZ894" s="106"/>
      <c r="RLA894" s="40"/>
      <c r="RLB894" s="106"/>
      <c r="RLC894" s="40"/>
      <c r="RLD894" s="106"/>
      <c r="RLE894" s="40"/>
      <c r="RLF894" s="106"/>
      <c r="RLG894" s="40"/>
      <c r="RLH894" s="106"/>
      <c r="RLI894" s="40"/>
      <c r="RLJ894" s="106"/>
      <c r="RLK894" s="40"/>
      <c r="RLL894" s="106"/>
      <c r="RLM894" s="40"/>
      <c r="RLN894" s="106"/>
      <c r="RLO894" s="40"/>
      <c r="RLP894" s="106"/>
      <c r="RLQ894" s="40"/>
      <c r="RLR894" s="106"/>
      <c r="RLS894" s="40"/>
      <c r="RLT894" s="106"/>
      <c r="RLU894" s="40"/>
      <c r="RLV894" s="106"/>
      <c r="RLW894" s="40"/>
      <c r="RLX894" s="106"/>
      <c r="RLY894" s="40"/>
      <c r="RLZ894" s="106"/>
      <c r="RMA894" s="40"/>
      <c r="RMB894" s="106"/>
      <c r="RMC894" s="40"/>
      <c r="RMD894" s="106"/>
      <c r="RME894" s="40"/>
      <c r="RMF894" s="106"/>
      <c r="RMG894" s="40"/>
      <c r="RMH894" s="106"/>
      <c r="RMI894" s="40"/>
      <c r="RMJ894" s="106"/>
      <c r="RMK894" s="40"/>
      <c r="RML894" s="106"/>
      <c r="RMM894" s="40"/>
      <c r="RMN894" s="106"/>
      <c r="RMO894" s="40"/>
      <c r="RMP894" s="106"/>
      <c r="RMQ894" s="40"/>
      <c r="RMR894" s="106"/>
      <c r="RMS894" s="40"/>
      <c r="RMT894" s="106"/>
      <c r="RMU894" s="40"/>
      <c r="RMV894" s="106"/>
      <c r="RMW894" s="40"/>
      <c r="RMX894" s="106"/>
      <c r="RMY894" s="40"/>
      <c r="RMZ894" s="106"/>
      <c r="RNA894" s="40"/>
      <c r="RNB894" s="106"/>
      <c r="RNC894" s="40"/>
      <c r="RND894" s="106"/>
      <c r="RNE894" s="40"/>
      <c r="RNF894" s="106"/>
      <c r="RNG894" s="40"/>
      <c r="RNH894" s="106"/>
      <c r="RNI894" s="40"/>
      <c r="RNJ894" s="106"/>
      <c r="RNK894" s="40"/>
      <c r="RNL894" s="106"/>
      <c r="RNM894" s="40"/>
      <c r="RNN894" s="106"/>
      <c r="RNO894" s="40"/>
      <c r="RNP894" s="106"/>
      <c r="RNQ894" s="40"/>
      <c r="RNR894" s="106"/>
      <c r="RNS894" s="40"/>
      <c r="RNT894" s="106"/>
      <c r="RNU894" s="40"/>
      <c r="RNV894" s="106"/>
      <c r="RNW894" s="40"/>
      <c r="RNX894" s="106"/>
      <c r="RNY894" s="40"/>
      <c r="RNZ894" s="106"/>
      <c r="ROA894" s="40"/>
      <c r="ROB894" s="106"/>
      <c r="ROC894" s="40"/>
      <c r="ROD894" s="106"/>
      <c r="ROE894" s="40"/>
      <c r="ROF894" s="106"/>
      <c r="ROG894" s="40"/>
      <c r="ROH894" s="106"/>
      <c r="ROI894" s="40"/>
      <c r="ROJ894" s="106"/>
      <c r="ROK894" s="40"/>
      <c r="ROL894" s="106"/>
      <c r="ROM894" s="40"/>
      <c r="RON894" s="106"/>
      <c r="ROO894" s="40"/>
      <c r="ROP894" s="106"/>
      <c r="ROQ894" s="40"/>
      <c r="ROR894" s="106"/>
      <c r="ROS894" s="40"/>
      <c r="ROT894" s="106"/>
      <c r="ROU894" s="40"/>
      <c r="ROV894" s="106"/>
      <c r="ROW894" s="40"/>
      <c r="ROX894" s="106"/>
      <c r="ROY894" s="40"/>
      <c r="ROZ894" s="106"/>
      <c r="RPA894" s="40"/>
      <c r="RPB894" s="106"/>
      <c r="RPC894" s="40"/>
      <c r="RPD894" s="106"/>
      <c r="RPE894" s="40"/>
      <c r="RPF894" s="106"/>
      <c r="RPG894" s="40"/>
      <c r="RPH894" s="106"/>
      <c r="RPI894" s="40"/>
      <c r="RPJ894" s="106"/>
      <c r="RPK894" s="40"/>
      <c r="RPL894" s="106"/>
      <c r="RPM894" s="40"/>
      <c r="RPN894" s="106"/>
      <c r="RPO894" s="40"/>
      <c r="RPP894" s="106"/>
      <c r="RPQ894" s="40"/>
      <c r="RPR894" s="106"/>
      <c r="RPS894" s="40"/>
      <c r="RPT894" s="106"/>
      <c r="RPU894" s="40"/>
      <c r="RPV894" s="106"/>
      <c r="RPW894" s="40"/>
      <c r="RPX894" s="106"/>
      <c r="RPY894" s="40"/>
      <c r="RPZ894" s="106"/>
      <c r="RQA894" s="40"/>
      <c r="RQB894" s="106"/>
      <c r="RQC894" s="40"/>
      <c r="RQD894" s="106"/>
      <c r="RQE894" s="40"/>
      <c r="RQF894" s="106"/>
      <c r="RQG894" s="40"/>
      <c r="RQH894" s="106"/>
      <c r="RQI894" s="40"/>
      <c r="RQJ894" s="106"/>
      <c r="RQK894" s="40"/>
      <c r="RQL894" s="106"/>
      <c r="RQM894" s="40"/>
      <c r="RQN894" s="106"/>
      <c r="RQO894" s="40"/>
      <c r="RQP894" s="106"/>
      <c r="RQQ894" s="40"/>
      <c r="RQR894" s="106"/>
      <c r="RQS894" s="40"/>
      <c r="RQT894" s="106"/>
      <c r="RQU894" s="40"/>
      <c r="RQV894" s="106"/>
      <c r="RQW894" s="40"/>
      <c r="RQX894" s="106"/>
      <c r="RQY894" s="40"/>
      <c r="RQZ894" s="106"/>
      <c r="RRA894" s="40"/>
      <c r="RRB894" s="106"/>
      <c r="RRC894" s="40"/>
      <c r="RRD894" s="106"/>
      <c r="RRE894" s="40"/>
      <c r="RRF894" s="106"/>
      <c r="RRG894" s="40"/>
      <c r="RRH894" s="106"/>
      <c r="RRI894" s="40"/>
      <c r="RRJ894" s="106"/>
      <c r="RRK894" s="40"/>
      <c r="RRL894" s="106"/>
      <c r="RRM894" s="40"/>
      <c r="RRN894" s="106"/>
      <c r="RRO894" s="40"/>
      <c r="RRP894" s="106"/>
      <c r="RRQ894" s="40"/>
      <c r="RRR894" s="106"/>
      <c r="RRS894" s="40"/>
      <c r="RRT894" s="106"/>
      <c r="RRU894" s="40"/>
      <c r="RRV894" s="106"/>
      <c r="RRW894" s="40"/>
      <c r="RRX894" s="106"/>
      <c r="RRY894" s="40"/>
      <c r="RRZ894" s="106"/>
      <c r="RSA894" s="40"/>
      <c r="RSB894" s="106"/>
      <c r="RSC894" s="40"/>
      <c r="RSD894" s="106"/>
      <c r="RSE894" s="40"/>
      <c r="RSF894" s="106"/>
      <c r="RSG894" s="40"/>
      <c r="RSH894" s="106"/>
      <c r="RSI894" s="40"/>
      <c r="RSJ894" s="106"/>
      <c r="RSK894" s="40"/>
      <c r="RSL894" s="106"/>
      <c r="RSM894" s="40"/>
      <c r="RSN894" s="106"/>
      <c r="RSO894" s="40"/>
      <c r="RSP894" s="106"/>
      <c r="RSQ894" s="40"/>
      <c r="RSR894" s="106"/>
      <c r="RSS894" s="40"/>
      <c r="RST894" s="106"/>
      <c r="RSU894" s="40"/>
      <c r="RSV894" s="106"/>
      <c r="RSW894" s="40"/>
      <c r="RSX894" s="106"/>
      <c r="RSY894" s="40"/>
      <c r="RSZ894" s="106"/>
      <c r="RTA894" s="40"/>
      <c r="RTB894" s="106"/>
      <c r="RTC894" s="40"/>
      <c r="RTD894" s="106"/>
      <c r="RTE894" s="40"/>
      <c r="RTF894" s="106"/>
      <c r="RTG894" s="40"/>
      <c r="RTH894" s="106"/>
      <c r="RTI894" s="40"/>
      <c r="RTJ894" s="106"/>
      <c r="RTK894" s="40"/>
      <c r="RTL894" s="106"/>
      <c r="RTM894" s="40"/>
      <c r="RTN894" s="106"/>
      <c r="RTO894" s="40"/>
      <c r="RTP894" s="106"/>
      <c r="RTQ894" s="40"/>
      <c r="RTR894" s="106"/>
      <c r="RTS894" s="40"/>
      <c r="RTT894" s="106"/>
      <c r="RTU894" s="40"/>
      <c r="RTV894" s="106"/>
      <c r="RTW894" s="40"/>
      <c r="RTX894" s="106"/>
      <c r="RTY894" s="40"/>
      <c r="RTZ894" s="106"/>
      <c r="RUA894" s="40"/>
      <c r="RUB894" s="106"/>
      <c r="RUC894" s="40"/>
      <c r="RUD894" s="106"/>
      <c r="RUE894" s="40"/>
      <c r="RUF894" s="106"/>
      <c r="RUG894" s="40"/>
      <c r="RUH894" s="106"/>
      <c r="RUI894" s="40"/>
      <c r="RUJ894" s="106"/>
      <c r="RUK894" s="40"/>
      <c r="RUL894" s="106"/>
      <c r="RUM894" s="40"/>
      <c r="RUN894" s="106"/>
      <c r="RUO894" s="40"/>
      <c r="RUP894" s="106"/>
      <c r="RUQ894" s="40"/>
      <c r="RUR894" s="106"/>
      <c r="RUS894" s="40"/>
      <c r="RUT894" s="106"/>
      <c r="RUU894" s="40"/>
      <c r="RUV894" s="106"/>
      <c r="RUW894" s="40"/>
      <c r="RUX894" s="106"/>
      <c r="RUY894" s="40"/>
      <c r="RUZ894" s="106"/>
      <c r="RVA894" s="40"/>
      <c r="RVB894" s="106"/>
      <c r="RVC894" s="40"/>
      <c r="RVD894" s="106"/>
      <c r="RVE894" s="40"/>
      <c r="RVF894" s="106"/>
      <c r="RVG894" s="40"/>
      <c r="RVH894" s="106"/>
      <c r="RVI894" s="40"/>
      <c r="RVJ894" s="106"/>
      <c r="RVK894" s="40"/>
      <c r="RVL894" s="106"/>
      <c r="RVM894" s="40"/>
      <c r="RVN894" s="106"/>
      <c r="RVO894" s="40"/>
      <c r="RVP894" s="106"/>
      <c r="RVQ894" s="40"/>
      <c r="RVR894" s="106"/>
      <c r="RVS894" s="40"/>
      <c r="RVT894" s="106"/>
      <c r="RVU894" s="40"/>
      <c r="RVV894" s="106"/>
      <c r="RVW894" s="40"/>
      <c r="RVX894" s="106"/>
      <c r="RVY894" s="40"/>
      <c r="RVZ894" s="106"/>
      <c r="RWA894" s="40"/>
      <c r="RWB894" s="106"/>
      <c r="RWC894" s="40"/>
      <c r="RWD894" s="106"/>
      <c r="RWE894" s="40"/>
      <c r="RWF894" s="106"/>
      <c r="RWG894" s="40"/>
      <c r="RWH894" s="106"/>
      <c r="RWI894" s="40"/>
      <c r="RWJ894" s="106"/>
      <c r="RWK894" s="40"/>
      <c r="RWL894" s="106"/>
      <c r="RWM894" s="40"/>
      <c r="RWN894" s="106"/>
      <c r="RWO894" s="40"/>
      <c r="RWP894" s="106"/>
      <c r="RWQ894" s="40"/>
      <c r="RWR894" s="106"/>
      <c r="RWS894" s="40"/>
      <c r="RWT894" s="106"/>
      <c r="RWU894" s="40"/>
      <c r="RWV894" s="106"/>
      <c r="RWW894" s="40"/>
      <c r="RWX894" s="106"/>
      <c r="RWY894" s="40"/>
      <c r="RWZ894" s="106"/>
      <c r="RXA894" s="40"/>
      <c r="RXB894" s="106"/>
      <c r="RXC894" s="40"/>
      <c r="RXD894" s="106"/>
      <c r="RXE894" s="40"/>
      <c r="RXF894" s="106"/>
      <c r="RXG894" s="40"/>
      <c r="RXH894" s="106"/>
      <c r="RXI894" s="40"/>
      <c r="RXJ894" s="106"/>
      <c r="RXK894" s="40"/>
      <c r="RXL894" s="106"/>
      <c r="RXM894" s="40"/>
      <c r="RXN894" s="106"/>
      <c r="RXO894" s="40"/>
      <c r="RXP894" s="106"/>
      <c r="RXQ894" s="40"/>
      <c r="RXR894" s="106"/>
      <c r="RXS894" s="40"/>
      <c r="RXT894" s="106"/>
      <c r="RXU894" s="40"/>
      <c r="RXV894" s="106"/>
      <c r="RXW894" s="40"/>
      <c r="RXX894" s="106"/>
      <c r="RXY894" s="40"/>
      <c r="RXZ894" s="106"/>
      <c r="RYA894" s="40"/>
      <c r="RYB894" s="106"/>
      <c r="RYC894" s="40"/>
      <c r="RYD894" s="106"/>
      <c r="RYE894" s="40"/>
      <c r="RYF894" s="106"/>
      <c r="RYG894" s="40"/>
      <c r="RYH894" s="106"/>
      <c r="RYI894" s="40"/>
      <c r="RYJ894" s="106"/>
      <c r="RYK894" s="40"/>
      <c r="RYL894" s="106"/>
      <c r="RYM894" s="40"/>
      <c r="RYN894" s="106"/>
      <c r="RYO894" s="40"/>
      <c r="RYP894" s="106"/>
      <c r="RYQ894" s="40"/>
      <c r="RYR894" s="106"/>
      <c r="RYS894" s="40"/>
      <c r="RYT894" s="106"/>
      <c r="RYU894" s="40"/>
      <c r="RYV894" s="106"/>
      <c r="RYW894" s="40"/>
      <c r="RYX894" s="106"/>
      <c r="RYY894" s="40"/>
      <c r="RYZ894" s="106"/>
      <c r="RZA894" s="40"/>
      <c r="RZB894" s="106"/>
      <c r="RZC894" s="40"/>
      <c r="RZD894" s="106"/>
      <c r="RZE894" s="40"/>
      <c r="RZF894" s="106"/>
      <c r="RZG894" s="40"/>
      <c r="RZH894" s="106"/>
      <c r="RZI894" s="40"/>
      <c r="RZJ894" s="106"/>
      <c r="RZK894" s="40"/>
      <c r="RZL894" s="106"/>
      <c r="RZM894" s="40"/>
      <c r="RZN894" s="106"/>
      <c r="RZO894" s="40"/>
      <c r="RZP894" s="106"/>
      <c r="RZQ894" s="40"/>
      <c r="RZR894" s="106"/>
      <c r="RZS894" s="40"/>
      <c r="RZT894" s="106"/>
      <c r="RZU894" s="40"/>
      <c r="RZV894" s="106"/>
      <c r="RZW894" s="40"/>
      <c r="RZX894" s="106"/>
      <c r="RZY894" s="40"/>
      <c r="RZZ894" s="106"/>
      <c r="SAA894" s="40"/>
      <c r="SAB894" s="106"/>
      <c r="SAC894" s="40"/>
      <c r="SAD894" s="106"/>
      <c r="SAE894" s="40"/>
      <c r="SAF894" s="106"/>
      <c r="SAG894" s="40"/>
      <c r="SAH894" s="106"/>
      <c r="SAI894" s="40"/>
      <c r="SAJ894" s="106"/>
      <c r="SAK894" s="40"/>
      <c r="SAL894" s="106"/>
      <c r="SAM894" s="40"/>
      <c r="SAN894" s="106"/>
      <c r="SAO894" s="40"/>
      <c r="SAP894" s="106"/>
      <c r="SAQ894" s="40"/>
      <c r="SAR894" s="106"/>
      <c r="SAS894" s="40"/>
      <c r="SAT894" s="106"/>
      <c r="SAU894" s="40"/>
      <c r="SAV894" s="106"/>
      <c r="SAW894" s="40"/>
      <c r="SAX894" s="106"/>
      <c r="SAY894" s="40"/>
      <c r="SAZ894" s="106"/>
      <c r="SBA894" s="40"/>
      <c r="SBB894" s="106"/>
      <c r="SBC894" s="40"/>
      <c r="SBD894" s="106"/>
      <c r="SBE894" s="40"/>
      <c r="SBF894" s="106"/>
      <c r="SBG894" s="40"/>
      <c r="SBH894" s="106"/>
      <c r="SBI894" s="40"/>
      <c r="SBJ894" s="106"/>
      <c r="SBK894" s="40"/>
      <c r="SBL894" s="106"/>
      <c r="SBM894" s="40"/>
      <c r="SBN894" s="106"/>
      <c r="SBO894" s="40"/>
      <c r="SBP894" s="106"/>
      <c r="SBQ894" s="40"/>
      <c r="SBR894" s="106"/>
      <c r="SBS894" s="40"/>
      <c r="SBT894" s="106"/>
      <c r="SBU894" s="40"/>
      <c r="SBV894" s="106"/>
      <c r="SBW894" s="40"/>
      <c r="SBX894" s="106"/>
      <c r="SBY894" s="40"/>
      <c r="SBZ894" s="106"/>
      <c r="SCA894" s="40"/>
      <c r="SCB894" s="106"/>
      <c r="SCC894" s="40"/>
      <c r="SCD894" s="106"/>
      <c r="SCE894" s="40"/>
      <c r="SCF894" s="106"/>
      <c r="SCG894" s="40"/>
      <c r="SCH894" s="106"/>
      <c r="SCI894" s="40"/>
      <c r="SCJ894" s="106"/>
      <c r="SCK894" s="40"/>
      <c r="SCL894" s="106"/>
      <c r="SCM894" s="40"/>
      <c r="SCN894" s="106"/>
      <c r="SCO894" s="40"/>
      <c r="SCP894" s="106"/>
      <c r="SCQ894" s="40"/>
      <c r="SCR894" s="106"/>
      <c r="SCS894" s="40"/>
      <c r="SCT894" s="106"/>
      <c r="SCU894" s="40"/>
      <c r="SCV894" s="106"/>
      <c r="SCW894" s="40"/>
      <c r="SCX894" s="106"/>
      <c r="SCY894" s="40"/>
      <c r="SCZ894" s="106"/>
      <c r="SDA894" s="40"/>
      <c r="SDB894" s="106"/>
      <c r="SDC894" s="40"/>
      <c r="SDD894" s="106"/>
      <c r="SDE894" s="40"/>
      <c r="SDF894" s="106"/>
      <c r="SDG894" s="40"/>
      <c r="SDH894" s="106"/>
      <c r="SDI894" s="40"/>
      <c r="SDJ894" s="106"/>
      <c r="SDK894" s="40"/>
      <c r="SDL894" s="106"/>
      <c r="SDM894" s="40"/>
      <c r="SDN894" s="106"/>
      <c r="SDO894" s="40"/>
      <c r="SDP894" s="106"/>
      <c r="SDQ894" s="40"/>
      <c r="SDR894" s="106"/>
      <c r="SDS894" s="40"/>
      <c r="SDT894" s="106"/>
      <c r="SDU894" s="40"/>
      <c r="SDV894" s="106"/>
      <c r="SDW894" s="40"/>
      <c r="SDX894" s="106"/>
      <c r="SDY894" s="40"/>
      <c r="SDZ894" s="106"/>
      <c r="SEA894" s="40"/>
      <c r="SEB894" s="106"/>
      <c r="SEC894" s="40"/>
      <c r="SED894" s="106"/>
      <c r="SEE894" s="40"/>
      <c r="SEF894" s="106"/>
      <c r="SEG894" s="40"/>
      <c r="SEH894" s="106"/>
      <c r="SEI894" s="40"/>
      <c r="SEJ894" s="106"/>
      <c r="SEK894" s="40"/>
      <c r="SEL894" s="106"/>
      <c r="SEM894" s="40"/>
      <c r="SEN894" s="106"/>
      <c r="SEO894" s="40"/>
      <c r="SEP894" s="106"/>
      <c r="SEQ894" s="40"/>
      <c r="SER894" s="106"/>
      <c r="SES894" s="40"/>
      <c r="SET894" s="106"/>
      <c r="SEU894" s="40"/>
      <c r="SEV894" s="106"/>
      <c r="SEW894" s="40"/>
      <c r="SEX894" s="106"/>
      <c r="SEY894" s="40"/>
      <c r="SEZ894" s="106"/>
      <c r="SFA894" s="40"/>
      <c r="SFB894" s="106"/>
      <c r="SFC894" s="40"/>
      <c r="SFD894" s="106"/>
      <c r="SFE894" s="40"/>
      <c r="SFF894" s="106"/>
      <c r="SFG894" s="40"/>
      <c r="SFH894" s="106"/>
      <c r="SFI894" s="40"/>
      <c r="SFJ894" s="106"/>
      <c r="SFK894" s="40"/>
      <c r="SFL894" s="106"/>
      <c r="SFM894" s="40"/>
      <c r="SFN894" s="106"/>
      <c r="SFO894" s="40"/>
      <c r="SFP894" s="106"/>
      <c r="SFQ894" s="40"/>
      <c r="SFR894" s="106"/>
      <c r="SFS894" s="40"/>
      <c r="SFT894" s="106"/>
      <c r="SFU894" s="40"/>
      <c r="SFV894" s="106"/>
      <c r="SFW894" s="40"/>
      <c r="SFX894" s="106"/>
      <c r="SFY894" s="40"/>
      <c r="SFZ894" s="106"/>
      <c r="SGA894" s="40"/>
      <c r="SGB894" s="106"/>
      <c r="SGC894" s="40"/>
      <c r="SGD894" s="106"/>
      <c r="SGE894" s="40"/>
      <c r="SGF894" s="106"/>
      <c r="SGG894" s="40"/>
      <c r="SGH894" s="106"/>
      <c r="SGI894" s="40"/>
      <c r="SGJ894" s="106"/>
      <c r="SGK894" s="40"/>
      <c r="SGL894" s="106"/>
      <c r="SGM894" s="40"/>
      <c r="SGN894" s="106"/>
      <c r="SGO894" s="40"/>
      <c r="SGP894" s="106"/>
      <c r="SGQ894" s="40"/>
      <c r="SGR894" s="106"/>
      <c r="SGS894" s="40"/>
      <c r="SGT894" s="106"/>
      <c r="SGU894" s="40"/>
      <c r="SGV894" s="106"/>
      <c r="SGW894" s="40"/>
      <c r="SGX894" s="106"/>
      <c r="SGY894" s="40"/>
      <c r="SGZ894" s="106"/>
      <c r="SHA894" s="40"/>
      <c r="SHB894" s="106"/>
      <c r="SHC894" s="40"/>
      <c r="SHD894" s="106"/>
      <c r="SHE894" s="40"/>
      <c r="SHF894" s="106"/>
      <c r="SHG894" s="40"/>
      <c r="SHH894" s="106"/>
      <c r="SHI894" s="40"/>
      <c r="SHJ894" s="106"/>
      <c r="SHK894" s="40"/>
      <c r="SHL894" s="106"/>
      <c r="SHM894" s="40"/>
      <c r="SHN894" s="106"/>
      <c r="SHO894" s="40"/>
      <c r="SHP894" s="106"/>
      <c r="SHQ894" s="40"/>
      <c r="SHR894" s="106"/>
      <c r="SHS894" s="40"/>
      <c r="SHT894" s="106"/>
      <c r="SHU894" s="40"/>
      <c r="SHV894" s="106"/>
      <c r="SHW894" s="40"/>
      <c r="SHX894" s="106"/>
      <c r="SHY894" s="40"/>
      <c r="SHZ894" s="106"/>
      <c r="SIA894" s="40"/>
      <c r="SIB894" s="106"/>
      <c r="SIC894" s="40"/>
      <c r="SID894" s="106"/>
      <c r="SIE894" s="40"/>
      <c r="SIF894" s="106"/>
      <c r="SIG894" s="40"/>
      <c r="SIH894" s="106"/>
      <c r="SII894" s="40"/>
      <c r="SIJ894" s="106"/>
      <c r="SIK894" s="40"/>
      <c r="SIL894" s="106"/>
      <c r="SIM894" s="40"/>
      <c r="SIN894" s="106"/>
      <c r="SIO894" s="40"/>
      <c r="SIP894" s="106"/>
      <c r="SIQ894" s="40"/>
      <c r="SIR894" s="106"/>
      <c r="SIS894" s="40"/>
      <c r="SIT894" s="106"/>
      <c r="SIU894" s="40"/>
      <c r="SIV894" s="106"/>
      <c r="SIW894" s="40"/>
      <c r="SIX894" s="106"/>
      <c r="SIY894" s="40"/>
      <c r="SIZ894" s="106"/>
      <c r="SJA894" s="40"/>
      <c r="SJB894" s="106"/>
      <c r="SJC894" s="40"/>
      <c r="SJD894" s="106"/>
      <c r="SJE894" s="40"/>
      <c r="SJF894" s="106"/>
      <c r="SJG894" s="40"/>
      <c r="SJH894" s="106"/>
      <c r="SJI894" s="40"/>
      <c r="SJJ894" s="106"/>
      <c r="SJK894" s="40"/>
      <c r="SJL894" s="106"/>
      <c r="SJM894" s="40"/>
      <c r="SJN894" s="106"/>
      <c r="SJO894" s="40"/>
      <c r="SJP894" s="106"/>
      <c r="SJQ894" s="40"/>
      <c r="SJR894" s="106"/>
      <c r="SJS894" s="40"/>
      <c r="SJT894" s="106"/>
      <c r="SJU894" s="40"/>
      <c r="SJV894" s="106"/>
      <c r="SJW894" s="40"/>
      <c r="SJX894" s="106"/>
      <c r="SJY894" s="40"/>
      <c r="SJZ894" s="106"/>
      <c r="SKA894" s="40"/>
      <c r="SKB894" s="106"/>
      <c r="SKC894" s="40"/>
      <c r="SKD894" s="106"/>
      <c r="SKE894" s="40"/>
      <c r="SKF894" s="106"/>
      <c r="SKG894" s="40"/>
      <c r="SKH894" s="106"/>
      <c r="SKI894" s="40"/>
      <c r="SKJ894" s="106"/>
      <c r="SKK894" s="40"/>
      <c r="SKL894" s="106"/>
      <c r="SKM894" s="40"/>
      <c r="SKN894" s="106"/>
      <c r="SKO894" s="40"/>
      <c r="SKP894" s="106"/>
      <c r="SKQ894" s="40"/>
      <c r="SKR894" s="106"/>
      <c r="SKS894" s="40"/>
      <c r="SKT894" s="106"/>
      <c r="SKU894" s="40"/>
      <c r="SKV894" s="106"/>
      <c r="SKW894" s="40"/>
      <c r="SKX894" s="106"/>
      <c r="SKY894" s="40"/>
      <c r="SKZ894" s="106"/>
      <c r="SLA894" s="40"/>
      <c r="SLB894" s="106"/>
      <c r="SLC894" s="40"/>
      <c r="SLD894" s="106"/>
      <c r="SLE894" s="40"/>
      <c r="SLF894" s="106"/>
      <c r="SLG894" s="40"/>
      <c r="SLH894" s="106"/>
      <c r="SLI894" s="40"/>
      <c r="SLJ894" s="106"/>
      <c r="SLK894" s="40"/>
      <c r="SLL894" s="106"/>
      <c r="SLM894" s="40"/>
      <c r="SLN894" s="106"/>
      <c r="SLO894" s="40"/>
      <c r="SLP894" s="106"/>
      <c r="SLQ894" s="40"/>
      <c r="SLR894" s="106"/>
      <c r="SLS894" s="40"/>
      <c r="SLT894" s="106"/>
      <c r="SLU894" s="40"/>
      <c r="SLV894" s="106"/>
      <c r="SLW894" s="40"/>
      <c r="SLX894" s="106"/>
      <c r="SLY894" s="40"/>
      <c r="SLZ894" s="106"/>
      <c r="SMA894" s="40"/>
      <c r="SMB894" s="106"/>
      <c r="SMC894" s="40"/>
      <c r="SMD894" s="106"/>
      <c r="SME894" s="40"/>
      <c r="SMF894" s="106"/>
      <c r="SMG894" s="40"/>
      <c r="SMH894" s="106"/>
      <c r="SMI894" s="40"/>
      <c r="SMJ894" s="106"/>
      <c r="SMK894" s="40"/>
      <c r="SML894" s="106"/>
      <c r="SMM894" s="40"/>
      <c r="SMN894" s="106"/>
      <c r="SMO894" s="40"/>
      <c r="SMP894" s="106"/>
      <c r="SMQ894" s="40"/>
      <c r="SMR894" s="106"/>
      <c r="SMS894" s="40"/>
      <c r="SMT894" s="106"/>
      <c r="SMU894" s="40"/>
      <c r="SMV894" s="106"/>
      <c r="SMW894" s="40"/>
      <c r="SMX894" s="106"/>
      <c r="SMY894" s="40"/>
      <c r="SMZ894" s="106"/>
      <c r="SNA894" s="40"/>
      <c r="SNB894" s="106"/>
      <c r="SNC894" s="40"/>
      <c r="SND894" s="106"/>
      <c r="SNE894" s="40"/>
      <c r="SNF894" s="106"/>
      <c r="SNG894" s="40"/>
      <c r="SNH894" s="106"/>
      <c r="SNI894" s="40"/>
      <c r="SNJ894" s="106"/>
      <c r="SNK894" s="40"/>
      <c r="SNL894" s="106"/>
      <c r="SNM894" s="40"/>
      <c r="SNN894" s="106"/>
      <c r="SNO894" s="40"/>
      <c r="SNP894" s="106"/>
      <c r="SNQ894" s="40"/>
      <c r="SNR894" s="106"/>
      <c r="SNS894" s="40"/>
      <c r="SNT894" s="106"/>
      <c r="SNU894" s="40"/>
      <c r="SNV894" s="106"/>
      <c r="SNW894" s="40"/>
      <c r="SNX894" s="106"/>
      <c r="SNY894" s="40"/>
      <c r="SNZ894" s="106"/>
      <c r="SOA894" s="40"/>
      <c r="SOB894" s="106"/>
      <c r="SOC894" s="40"/>
      <c r="SOD894" s="106"/>
      <c r="SOE894" s="40"/>
      <c r="SOF894" s="106"/>
      <c r="SOG894" s="40"/>
      <c r="SOH894" s="106"/>
      <c r="SOI894" s="40"/>
      <c r="SOJ894" s="106"/>
      <c r="SOK894" s="40"/>
      <c r="SOL894" s="106"/>
      <c r="SOM894" s="40"/>
      <c r="SON894" s="106"/>
      <c r="SOO894" s="40"/>
      <c r="SOP894" s="106"/>
      <c r="SOQ894" s="40"/>
      <c r="SOR894" s="106"/>
      <c r="SOS894" s="40"/>
      <c r="SOT894" s="106"/>
      <c r="SOU894" s="40"/>
      <c r="SOV894" s="106"/>
      <c r="SOW894" s="40"/>
      <c r="SOX894" s="106"/>
      <c r="SOY894" s="40"/>
      <c r="SOZ894" s="106"/>
      <c r="SPA894" s="40"/>
      <c r="SPB894" s="106"/>
      <c r="SPC894" s="40"/>
      <c r="SPD894" s="106"/>
      <c r="SPE894" s="40"/>
      <c r="SPF894" s="106"/>
      <c r="SPG894" s="40"/>
      <c r="SPH894" s="106"/>
      <c r="SPI894" s="40"/>
      <c r="SPJ894" s="106"/>
      <c r="SPK894" s="40"/>
      <c r="SPL894" s="106"/>
      <c r="SPM894" s="40"/>
      <c r="SPN894" s="106"/>
      <c r="SPO894" s="40"/>
      <c r="SPP894" s="106"/>
      <c r="SPQ894" s="40"/>
      <c r="SPR894" s="106"/>
      <c r="SPS894" s="40"/>
      <c r="SPT894" s="106"/>
      <c r="SPU894" s="40"/>
      <c r="SPV894" s="106"/>
      <c r="SPW894" s="40"/>
      <c r="SPX894" s="106"/>
      <c r="SPY894" s="40"/>
      <c r="SPZ894" s="106"/>
      <c r="SQA894" s="40"/>
      <c r="SQB894" s="106"/>
      <c r="SQC894" s="40"/>
      <c r="SQD894" s="106"/>
      <c r="SQE894" s="40"/>
      <c r="SQF894" s="106"/>
      <c r="SQG894" s="40"/>
      <c r="SQH894" s="106"/>
      <c r="SQI894" s="40"/>
      <c r="SQJ894" s="106"/>
      <c r="SQK894" s="40"/>
      <c r="SQL894" s="106"/>
      <c r="SQM894" s="40"/>
      <c r="SQN894" s="106"/>
      <c r="SQO894" s="40"/>
      <c r="SQP894" s="106"/>
      <c r="SQQ894" s="40"/>
      <c r="SQR894" s="106"/>
      <c r="SQS894" s="40"/>
      <c r="SQT894" s="106"/>
      <c r="SQU894" s="40"/>
      <c r="SQV894" s="106"/>
      <c r="SQW894" s="40"/>
      <c r="SQX894" s="106"/>
      <c r="SQY894" s="40"/>
      <c r="SQZ894" s="106"/>
      <c r="SRA894" s="40"/>
      <c r="SRB894" s="106"/>
      <c r="SRC894" s="40"/>
      <c r="SRD894" s="106"/>
      <c r="SRE894" s="40"/>
      <c r="SRF894" s="106"/>
      <c r="SRG894" s="40"/>
      <c r="SRH894" s="106"/>
      <c r="SRI894" s="40"/>
      <c r="SRJ894" s="106"/>
      <c r="SRK894" s="40"/>
      <c r="SRL894" s="106"/>
      <c r="SRM894" s="40"/>
      <c r="SRN894" s="106"/>
      <c r="SRO894" s="40"/>
      <c r="SRP894" s="106"/>
      <c r="SRQ894" s="40"/>
      <c r="SRR894" s="106"/>
      <c r="SRS894" s="40"/>
      <c r="SRT894" s="106"/>
      <c r="SRU894" s="40"/>
      <c r="SRV894" s="106"/>
      <c r="SRW894" s="40"/>
      <c r="SRX894" s="106"/>
      <c r="SRY894" s="40"/>
      <c r="SRZ894" s="106"/>
      <c r="SSA894" s="40"/>
      <c r="SSB894" s="106"/>
      <c r="SSC894" s="40"/>
      <c r="SSD894" s="106"/>
      <c r="SSE894" s="40"/>
      <c r="SSF894" s="106"/>
      <c r="SSG894" s="40"/>
      <c r="SSH894" s="106"/>
      <c r="SSI894" s="40"/>
      <c r="SSJ894" s="106"/>
      <c r="SSK894" s="40"/>
      <c r="SSL894" s="106"/>
      <c r="SSM894" s="40"/>
      <c r="SSN894" s="106"/>
      <c r="SSO894" s="40"/>
      <c r="SSP894" s="106"/>
      <c r="SSQ894" s="40"/>
      <c r="SSR894" s="106"/>
      <c r="SSS894" s="40"/>
      <c r="SST894" s="106"/>
      <c r="SSU894" s="40"/>
      <c r="SSV894" s="106"/>
      <c r="SSW894" s="40"/>
      <c r="SSX894" s="106"/>
      <c r="SSY894" s="40"/>
      <c r="SSZ894" s="106"/>
      <c r="STA894" s="40"/>
      <c r="STB894" s="106"/>
      <c r="STC894" s="40"/>
      <c r="STD894" s="106"/>
      <c r="STE894" s="40"/>
      <c r="STF894" s="106"/>
      <c r="STG894" s="40"/>
      <c r="STH894" s="106"/>
      <c r="STI894" s="40"/>
      <c r="STJ894" s="106"/>
      <c r="STK894" s="40"/>
      <c r="STL894" s="106"/>
      <c r="STM894" s="40"/>
      <c r="STN894" s="106"/>
      <c r="STO894" s="40"/>
      <c r="STP894" s="106"/>
      <c r="STQ894" s="40"/>
      <c r="STR894" s="106"/>
      <c r="STS894" s="40"/>
      <c r="STT894" s="106"/>
      <c r="STU894" s="40"/>
      <c r="STV894" s="106"/>
      <c r="STW894" s="40"/>
      <c r="STX894" s="106"/>
      <c r="STY894" s="40"/>
      <c r="STZ894" s="106"/>
      <c r="SUA894" s="40"/>
      <c r="SUB894" s="106"/>
      <c r="SUC894" s="40"/>
      <c r="SUD894" s="106"/>
      <c r="SUE894" s="40"/>
      <c r="SUF894" s="106"/>
      <c r="SUG894" s="40"/>
      <c r="SUH894" s="106"/>
      <c r="SUI894" s="40"/>
      <c r="SUJ894" s="106"/>
      <c r="SUK894" s="40"/>
      <c r="SUL894" s="106"/>
      <c r="SUM894" s="40"/>
      <c r="SUN894" s="106"/>
      <c r="SUO894" s="40"/>
      <c r="SUP894" s="106"/>
      <c r="SUQ894" s="40"/>
      <c r="SUR894" s="106"/>
      <c r="SUS894" s="40"/>
      <c r="SUT894" s="106"/>
      <c r="SUU894" s="40"/>
      <c r="SUV894" s="106"/>
      <c r="SUW894" s="40"/>
      <c r="SUX894" s="106"/>
      <c r="SUY894" s="40"/>
      <c r="SUZ894" s="106"/>
      <c r="SVA894" s="40"/>
      <c r="SVB894" s="106"/>
      <c r="SVC894" s="40"/>
      <c r="SVD894" s="106"/>
      <c r="SVE894" s="40"/>
      <c r="SVF894" s="106"/>
      <c r="SVG894" s="40"/>
      <c r="SVH894" s="106"/>
      <c r="SVI894" s="40"/>
      <c r="SVJ894" s="106"/>
      <c r="SVK894" s="40"/>
      <c r="SVL894" s="106"/>
      <c r="SVM894" s="40"/>
      <c r="SVN894" s="106"/>
      <c r="SVO894" s="40"/>
      <c r="SVP894" s="106"/>
      <c r="SVQ894" s="40"/>
      <c r="SVR894" s="106"/>
      <c r="SVS894" s="40"/>
      <c r="SVT894" s="106"/>
      <c r="SVU894" s="40"/>
      <c r="SVV894" s="106"/>
      <c r="SVW894" s="40"/>
      <c r="SVX894" s="106"/>
      <c r="SVY894" s="40"/>
      <c r="SVZ894" s="106"/>
      <c r="SWA894" s="40"/>
      <c r="SWB894" s="106"/>
      <c r="SWC894" s="40"/>
      <c r="SWD894" s="106"/>
      <c r="SWE894" s="40"/>
      <c r="SWF894" s="106"/>
      <c r="SWG894" s="40"/>
      <c r="SWH894" s="106"/>
      <c r="SWI894" s="40"/>
      <c r="SWJ894" s="106"/>
      <c r="SWK894" s="40"/>
      <c r="SWL894" s="106"/>
      <c r="SWM894" s="40"/>
      <c r="SWN894" s="106"/>
      <c r="SWO894" s="40"/>
      <c r="SWP894" s="106"/>
      <c r="SWQ894" s="40"/>
      <c r="SWR894" s="106"/>
      <c r="SWS894" s="40"/>
      <c r="SWT894" s="106"/>
      <c r="SWU894" s="40"/>
      <c r="SWV894" s="106"/>
      <c r="SWW894" s="40"/>
      <c r="SWX894" s="106"/>
      <c r="SWY894" s="40"/>
      <c r="SWZ894" s="106"/>
      <c r="SXA894" s="40"/>
      <c r="SXB894" s="106"/>
      <c r="SXC894" s="40"/>
      <c r="SXD894" s="106"/>
      <c r="SXE894" s="40"/>
      <c r="SXF894" s="106"/>
      <c r="SXG894" s="40"/>
      <c r="SXH894" s="106"/>
      <c r="SXI894" s="40"/>
      <c r="SXJ894" s="106"/>
      <c r="SXK894" s="40"/>
      <c r="SXL894" s="106"/>
      <c r="SXM894" s="40"/>
      <c r="SXN894" s="106"/>
      <c r="SXO894" s="40"/>
      <c r="SXP894" s="106"/>
      <c r="SXQ894" s="40"/>
      <c r="SXR894" s="106"/>
      <c r="SXS894" s="40"/>
      <c r="SXT894" s="106"/>
      <c r="SXU894" s="40"/>
      <c r="SXV894" s="106"/>
      <c r="SXW894" s="40"/>
      <c r="SXX894" s="106"/>
      <c r="SXY894" s="40"/>
      <c r="SXZ894" s="106"/>
      <c r="SYA894" s="40"/>
      <c r="SYB894" s="106"/>
      <c r="SYC894" s="40"/>
      <c r="SYD894" s="106"/>
      <c r="SYE894" s="40"/>
      <c r="SYF894" s="106"/>
      <c r="SYG894" s="40"/>
      <c r="SYH894" s="106"/>
      <c r="SYI894" s="40"/>
      <c r="SYJ894" s="106"/>
      <c r="SYK894" s="40"/>
      <c r="SYL894" s="106"/>
      <c r="SYM894" s="40"/>
      <c r="SYN894" s="106"/>
      <c r="SYO894" s="40"/>
      <c r="SYP894" s="106"/>
      <c r="SYQ894" s="40"/>
      <c r="SYR894" s="106"/>
      <c r="SYS894" s="40"/>
      <c r="SYT894" s="106"/>
      <c r="SYU894" s="40"/>
      <c r="SYV894" s="106"/>
      <c r="SYW894" s="40"/>
      <c r="SYX894" s="106"/>
      <c r="SYY894" s="40"/>
      <c r="SYZ894" s="106"/>
      <c r="SZA894" s="40"/>
      <c r="SZB894" s="106"/>
      <c r="SZC894" s="40"/>
      <c r="SZD894" s="106"/>
      <c r="SZE894" s="40"/>
      <c r="SZF894" s="106"/>
      <c r="SZG894" s="40"/>
      <c r="SZH894" s="106"/>
      <c r="SZI894" s="40"/>
      <c r="SZJ894" s="106"/>
      <c r="SZK894" s="40"/>
      <c r="SZL894" s="106"/>
      <c r="SZM894" s="40"/>
      <c r="SZN894" s="106"/>
      <c r="SZO894" s="40"/>
      <c r="SZP894" s="106"/>
      <c r="SZQ894" s="40"/>
      <c r="SZR894" s="106"/>
      <c r="SZS894" s="40"/>
      <c r="SZT894" s="106"/>
      <c r="SZU894" s="40"/>
      <c r="SZV894" s="106"/>
      <c r="SZW894" s="40"/>
      <c r="SZX894" s="106"/>
      <c r="SZY894" s="40"/>
      <c r="SZZ894" s="106"/>
      <c r="TAA894" s="40"/>
      <c r="TAB894" s="106"/>
      <c r="TAC894" s="40"/>
      <c r="TAD894" s="106"/>
      <c r="TAE894" s="40"/>
      <c r="TAF894" s="106"/>
      <c r="TAG894" s="40"/>
      <c r="TAH894" s="106"/>
      <c r="TAI894" s="40"/>
      <c r="TAJ894" s="106"/>
      <c r="TAK894" s="40"/>
      <c r="TAL894" s="106"/>
      <c r="TAM894" s="40"/>
      <c r="TAN894" s="106"/>
      <c r="TAO894" s="40"/>
      <c r="TAP894" s="106"/>
      <c r="TAQ894" s="40"/>
      <c r="TAR894" s="106"/>
      <c r="TAS894" s="40"/>
      <c r="TAT894" s="106"/>
      <c r="TAU894" s="40"/>
      <c r="TAV894" s="106"/>
      <c r="TAW894" s="40"/>
      <c r="TAX894" s="106"/>
      <c r="TAY894" s="40"/>
      <c r="TAZ894" s="106"/>
      <c r="TBA894" s="40"/>
      <c r="TBB894" s="106"/>
      <c r="TBC894" s="40"/>
      <c r="TBD894" s="106"/>
      <c r="TBE894" s="40"/>
      <c r="TBF894" s="106"/>
      <c r="TBG894" s="40"/>
      <c r="TBH894" s="106"/>
      <c r="TBI894" s="40"/>
      <c r="TBJ894" s="106"/>
      <c r="TBK894" s="40"/>
      <c r="TBL894" s="106"/>
      <c r="TBM894" s="40"/>
      <c r="TBN894" s="106"/>
      <c r="TBO894" s="40"/>
      <c r="TBP894" s="106"/>
      <c r="TBQ894" s="40"/>
      <c r="TBR894" s="106"/>
      <c r="TBS894" s="40"/>
      <c r="TBT894" s="106"/>
      <c r="TBU894" s="40"/>
      <c r="TBV894" s="106"/>
      <c r="TBW894" s="40"/>
      <c r="TBX894" s="106"/>
      <c r="TBY894" s="40"/>
      <c r="TBZ894" s="106"/>
      <c r="TCA894" s="40"/>
      <c r="TCB894" s="106"/>
      <c r="TCC894" s="40"/>
      <c r="TCD894" s="106"/>
      <c r="TCE894" s="40"/>
      <c r="TCF894" s="106"/>
      <c r="TCG894" s="40"/>
      <c r="TCH894" s="106"/>
      <c r="TCI894" s="40"/>
      <c r="TCJ894" s="106"/>
      <c r="TCK894" s="40"/>
      <c r="TCL894" s="106"/>
      <c r="TCM894" s="40"/>
      <c r="TCN894" s="106"/>
      <c r="TCO894" s="40"/>
      <c r="TCP894" s="106"/>
      <c r="TCQ894" s="40"/>
      <c r="TCR894" s="106"/>
      <c r="TCS894" s="40"/>
      <c r="TCT894" s="106"/>
      <c r="TCU894" s="40"/>
      <c r="TCV894" s="106"/>
      <c r="TCW894" s="40"/>
      <c r="TCX894" s="106"/>
      <c r="TCY894" s="40"/>
      <c r="TCZ894" s="106"/>
      <c r="TDA894" s="40"/>
      <c r="TDB894" s="106"/>
      <c r="TDC894" s="40"/>
      <c r="TDD894" s="106"/>
      <c r="TDE894" s="40"/>
      <c r="TDF894" s="106"/>
      <c r="TDG894" s="40"/>
      <c r="TDH894" s="106"/>
      <c r="TDI894" s="40"/>
      <c r="TDJ894" s="106"/>
      <c r="TDK894" s="40"/>
      <c r="TDL894" s="106"/>
      <c r="TDM894" s="40"/>
      <c r="TDN894" s="106"/>
      <c r="TDO894" s="40"/>
      <c r="TDP894" s="106"/>
      <c r="TDQ894" s="40"/>
      <c r="TDR894" s="106"/>
      <c r="TDS894" s="40"/>
      <c r="TDT894" s="106"/>
      <c r="TDU894" s="40"/>
      <c r="TDV894" s="106"/>
      <c r="TDW894" s="40"/>
      <c r="TDX894" s="106"/>
      <c r="TDY894" s="40"/>
      <c r="TDZ894" s="106"/>
      <c r="TEA894" s="40"/>
      <c r="TEB894" s="106"/>
      <c r="TEC894" s="40"/>
      <c r="TED894" s="106"/>
      <c r="TEE894" s="40"/>
      <c r="TEF894" s="106"/>
      <c r="TEG894" s="40"/>
      <c r="TEH894" s="106"/>
      <c r="TEI894" s="40"/>
      <c r="TEJ894" s="106"/>
      <c r="TEK894" s="40"/>
      <c r="TEL894" s="106"/>
      <c r="TEM894" s="40"/>
      <c r="TEN894" s="106"/>
      <c r="TEO894" s="40"/>
      <c r="TEP894" s="106"/>
      <c r="TEQ894" s="40"/>
      <c r="TER894" s="106"/>
      <c r="TES894" s="40"/>
      <c r="TET894" s="106"/>
      <c r="TEU894" s="40"/>
      <c r="TEV894" s="106"/>
      <c r="TEW894" s="40"/>
      <c r="TEX894" s="106"/>
      <c r="TEY894" s="40"/>
      <c r="TEZ894" s="106"/>
      <c r="TFA894" s="40"/>
      <c r="TFB894" s="106"/>
      <c r="TFC894" s="40"/>
      <c r="TFD894" s="106"/>
      <c r="TFE894" s="40"/>
      <c r="TFF894" s="106"/>
      <c r="TFG894" s="40"/>
      <c r="TFH894" s="106"/>
      <c r="TFI894" s="40"/>
      <c r="TFJ894" s="106"/>
      <c r="TFK894" s="40"/>
      <c r="TFL894" s="106"/>
      <c r="TFM894" s="40"/>
      <c r="TFN894" s="106"/>
      <c r="TFO894" s="40"/>
      <c r="TFP894" s="106"/>
      <c r="TFQ894" s="40"/>
      <c r="TFR894" s="106"/>
      <c r="TFS894" s="40"/>
      <c r="TFT894" s="106"/>
      <c r="TFU894" s="40"/>
      <c r="TFV894" s="106"/>
      <c r="TFW894" s="40"/>
      <c r="TFX894" s="106"/>
      <c r="TFY894" s="40"/>
      <c r="TFZ894" s="106"/>
      <c r="TGA894" s="40"/>
      <c r="TGB894" s="106"/>
      <c r="TGC894" s="40"/>
      <c r="TGD894" s="106"/>
      <c r="TGE894" s="40"/>
      <c r="TGF894" s="106"/>
      <c r="TGG894" s="40"/>
      <c r="TGH894" s="106"/>
      <c r="TGI894" s="40"/>
      <c r="TGJ894" s="106"/>
      <c r="TGK894" s="40"/>
      <c r="TGL894" s="106"/>
      <c r="TGM894" s="40"/>
      <c r="TGN894" s="106"/>
      <c r="TGO894" s="40"/>
      <c r="TGP894" s="106"/>
      <c r="TGQ894" s="40"/>
      <c r="TGR894" s="106"/>
      <c r="TGS894" s="40"/>
      <c r="TGT894" s="106"/>
      <c r="TGU894" s="40"/>
      <c r="TGV894" s="106"/>
      <c r="TGW894" s="40"/>
      <c r="TGX894" s="106"/>
      <c r="TGY894" s="40"/>
      <c r="TGZ894" s="106"/>
      <c r="THA894" s="40"/>
      <c r="THB894" s="106"/>
      <c r="THC894" s="40"/>
      <c r="THD894" s="106"/>
      <c r="THE894" s="40"/>
      <c r="THF894" s="106"/>
      <c r="THG894" s="40"/>
      <c r="THH894" s="106"/>
      <c r="THI894" s="40"/>
      <c r="THJ894" s="106"/>
      <c r="THK894" s="40"/>
      <c r="THL894" s="106"/>
      <c r="THM894" s="40"/>
      <c r="THN894" s="106"/>
      <c r="THO894" s="40"/>
      <c r="THP894" s="106"/>
      <c r="THQ894" s="40"/>
      <c r="THR894" s="106"/>
      <c r="THS894" s="40"/>
      <c r="THT894" s="106"/>
      <c r="THU894" s="40"/>
      <c r="THV894" s="106"/>
      <c r="THW894" s="40"/>
      <c r="THX894" s="106"/>
      <c r="THY894" s="40"/>
      <c r="THZ894" s="106"/>
      <c r="TIA894" s="40"/>
      <c r="TIB894" s="106"/>
      <c r="TIC894" s="40"/>
      <c r="TID894" s="106"/>
      <c r="TIE894" s="40"/>
      <c r="TIF894" s="106"/>
      <c r="TIG894" s="40"/>
      <c r="TIH894" s="106"/>
      <c r="TII894" s="40"/>
      <c r="TIJ894" s="106"/>
      <c r="TIK894" s="40"/>
      <c r="TIL894" s="106"/>
      <c r="TIM894" s="40"/>
      <c r="TIN894" s="106"/>
      <c r="TIO894" s="40"/>
      <c r="TIP894" s="106"/>
      <c r="TIQ894" s="40"/>
      <c r="TIR894" s="106"/>
      <c r="TIS894" s="40"/>
      <c r="TIT894" s="106"/>
      <c r="TIU894" s="40"/>
      <c r="TIV894" s="106"/>
      <c r="TIW894" s="40"/>
      <c r="TIX894" s="106"/>
      <c r="TIY894" s="40"/>
      <c r="TIZ894" s="106"/>
      <c r="TJA894" s="40"/>
      <c r="TJB894" s="106"/>
      <c r="TJC894" s="40"/>
      <c r="TJD894" s="106"/>
      <c r="TJE894" s="40"/>
      <c r="TJF894" s="106"/>
      <c r="TJG894" s="40"/>
      <c r="TJH894" s="106"/>
      <c r="TJI894" s="40"/>
      <c r="TJJ894" s="106"/>
      <c r="TJK894" s="40"/>
      <c r="TJL894" s="106"/>
      <c r="TJM894" s="40"/>
      <c r="TJN894" s="106"/>
      <c r="TJO894" s="40"/>
      <c r="TJP894" s="106"/>
      <c r="TJQ894" s="40"/>
      <c r="TJR894" s="106"/>
      <c r="TJS894" s="40"/>
      <c r="TJT894" s="106"/>
      <c r="TJU894" s="40"/>
      <c r="TJV894" s="106"/>
      <c r="TJW894" s="40"/>
      <c r="TJX894" s="106"/>
      <c r="TJY894" s="40"/>
      <c r="TJZ894" s="106"/>
      <c r="TKA894" s="40"/>
      <c r="TKB894" s="106"/>
      <c r="TKC894" s="40"/>
      <c r="TKD894" s="106"/>
      <c r="TKE894" s="40"/>
      <c r="TKF894" s="106"/>
      <c r="TKG894" s="40"/>
      <c r="TKH894" s="106"/>
      <c r="TKI894" s="40"/>
      <c r="TKJ894" s="106"/>
      <c r="TKK894" s="40"/>
      <c r="TKL894" s="106"/>
      <c r="TKM894" s="40"/>
      <c r="TKN894" s="106"/>
      <c r="TKO894" s="40"/>
      <c r="TKP894" s="106"/>
      <c r="TKQ894" s="40"/>
      <c r="TKR894" s="106"/>
      <c r="TKS894" s="40"/>
      <c r="TKT894" s="106"/>
      <c r="TKU894" s="40"/>
      <c r="TKV894" s="106"/>
      <c r="TKW894" s="40"/>
      <c r="TKX894" s="106"/>
      <c r="TKY894" s="40"/>
      <c r="TKZ894" s="106"/>
      <c r="TLA894" s="40"/>
      <c r="TLB894" s="106"/>
      <c r="TLC894" s="40"/>
      <c r="TLD894" s="106"/>
      <c r="TLE894" s="40"/>
      <c r="TLF894" s="106"/>
      <c r="TLG894" s="40"/>
      <c r="TLH894" s="106"/>
      <c r="TLI894" s="40"/>
      <c r="TLJ894" s="106"/>
      <c r="TLK894" s="40"/>
      <c r="TLL894" s="106"/>
      <c r="TLM894" s="40"/>
      <c r="TLN894" s="106"/>
      <c r="TLO894" s="40"/>
      <c r="TLP894" s="106"/>
      <c r="TLQ894" s="40"/>
      <c r="TLR894" s="106"/>
      <c r="TLS894" s="40"/>
      <c r="TLT894" s="106"/>
      <c r="TLU894" s="40"/>
      <c r="TLV894" s="106"/>
      <c r="TLW894" s="40"/>
      <c r="TLX894" s="106"/>
      <c r="TLY894" s="40"/>
      <c r="TLZ894" s="106"/>
      <c r="TMA894" s="40"/>
      <c r="TMB894" s="106"/>
      <c r="TMC894" s="40"/>
      <c r="TMD894" s="106"/>
      <c r="TME894" s="40"/>
      <c r="TMF894" s="106"/>
      <c r="TMG894" s="40"/>
      <c r="TMH894" s="106"/>
      <c r="TMI894" s="40"/>
      <c r="TMJ894" s="106"/>
      <c r="TMK894" s="40"/>
      <c r="TML894" s="106"/>
      <c r="TMM894" s="40"/>
      <c r="TMN894" s="106"/>
      <c r="TMO894" s="40"/>
      <c r="TMP894" s="106"/>
      <c r="TMQ894" s="40"/>
      <c r="TMR894" s="106"/>
      <c r="TMS894" s="40"/>
      <c r="TMT894" s="106"/>
      <c r="TMU894" s="40"/>
      <c r="TMV894" s="106"/>
      <c r="TMW894" s="40"/>
      <c r="TMX894" s="106"/>
      <c r="TMY894" s="40"/>
      <c r="TMZ894" s="106"/>
      <c r="TNA894" s="40"/>
      <c r="TNB894" s="106"/>
      <c r="TNC894" s="40"/>
      <c r="TND894" s="106"/>
      <c r="TNE894" s="40"/>
      <c r="TNF894" s="106"/>
      <c r="TNG894" s="40"/>
      <c r="TNH894" s="106"/>
      <c r="TNI894" s="40"/>
      <c r="TNJ894" s="106"/>
      <c r="TNK894" s="40"/>
      <c r="TNL894" s="106"/>
      <c r="TNM894" s="40"/>
      <c r="TNN894" s="106"/>
      <c r="TNO894" s="40"/>
      <c r="TNP894" s="106"/>
      <c r="TNQ894" s="40"/>
      <c r="TNR894" s="106"/>
      <c r="TNS894" s="40"/>
      <c r="TNT894" s="106"/>
      <c r="TNU894" s="40"/>
      <c r="TNV894" s="106"/>
      <c r="TNW894" s="40"/>
      <c r="TNX894" s="106"/>
      <c r="TNY894" s="40"/>
      <c r="TNZ894" s="106"/>
      <c r="TOA894" s="40"/>
      <c r="TOB894" s="106"/>
      <c r="TOC894" s="40"/>
      <c r="TOD894" s="106"/>
      <c r="TOE894" s="40"/>
      <c r="TOF894" s="106"/>
      <c r="TOG894" s="40"/>
      <c r="TOH894" s="106"/>
      <c r="TOI894" s="40"/>
      <c r="TOJ894" s="106"/>
      <c r="TOK894" s="40"/>
      <c r="TOL894" s="106"/>
      <c r="TOM894" s="40"/>
      <c r="TON894" s="106"/>
      <c r="TOO894" s="40"/>
      <c r="TOP894" s="106"/>
      <c r="TOQ894" s="40"/>
      <c r="TOR894" s="106"/>
      <c r="TOS894" s="40"/>
      <c r="TOT894" s="106"/>
      <c r="TOU894" s="40"/>
      <c r="TOV894" s="106"/>
      <c r="TOW894" s="40"/>
      <c r="TOX894" s="106"/>
      <c r="TOY894" s="40"/>
      <c r="TOZ894" s="106"/>
      <c r="TPA894" s="40"/>
      <c r="TPB894" s="106"/>
      <c r="TPC894" s="40"/>
      <c r="TPD894" s="106"/>
      <c r="TPE894" s="40"/>
      <c r="TPF894" s="106"/>
      <c r="TPG894" s="40"/>
      <c r="TPH894" s="106"/>
      <c r="TPI894" s="40"/>
      <c r="TPJ894" s="106"/>
      <c r="TPK894" s="40"/>
      <c r="TPL894" s="106"/>
      <c r="TPM894" s="40"/>
      <c r="TPN894" s="106"/>
      <c r="TPO894" s="40"/>
      <c r="TPP894" s="106"/>
      <c r="TPQ894" s="40"/>
      <c r="TPR894" s="106"/>
      <c r="TPS894" s="40"/>
      <c r="TPT894" s="106"/>
      <c r="TPU894" s="40"/>
      <c r="TPV894" s="106"/>
      <c r="TPW894" s="40"/>
      <c r="TPX894" s="106"/>
      <c r="TPY894" s="40"/>
      <c r="TPZ894" s="106"/>
      <c r="TQA894" s="40"/>
      <c r="TQB894" s="106"/>
      <c r="TQC894" s="40"/>
      <c r="TQD894" s="106"/>
      <c r="TQE894" s="40"/>
      <c r="TQF894" s="106"/>
      <c r="TQG894" s="40"/>
      <c r="TQH894" s="106"/>
      <c r="TQI894" s="40"/>
      <c r="TQJ894" s="106"/>
      <c r="TQK894" s="40"/>
      <c r="TQL894" s="106"/>
      <c r="TQM894" s="40"/>
      <c r="TQN894" s="106"/>
      <c r="TQO894" s="40"/>
      <c r="TQP894" s="106"/>
      <c r="TQQ894" s="40"/>
      <c r="TQR894" s="106"/>
      <c r="TQS894" s="40"/>
      <c r="TQT894" s="106"/>
      <c r="TQU894" s="40"/>
      <c r="TQV894" s="106"/>
      <c r="TQW894" s="40"/>
      <c r="TQX894" s="106"/>
      <c r="TQY894" s="40"/>
      <c r="TQZ894" s="106"/>
      <c r="TRA894" s="40"/>
      <c r="TRB894" s="106"/>
      <c r="TRC894" s="40"/>
      <c r="TRD894" s="106"/>
      <c r="TRE894" s="40"/>
      <c r="TRF894" s="106"/>
      <c r="TRG894" s="40"/>
      <c r="TRH894" s="106"/>
      <c r="TRI894" s="40"/>
      <c r="TRJ894" s="106"/>
      <c r="TRK894" s="40"/>
      <c r="TRL894" s="106"/>
      <c r="TRM894" s="40"/>
      <c r="TRN894" s="106"/>
      <c r="TRO894" s="40"/>
      <c r="TRP894" s="106"/>
      <c r="TRQ894" s="40"/>
      <c r="TRR894" s="106"/>
      <c r="TRS894" s="40"/>
      <c r="TRT894" s="106"/>
      <c r="TRU894" s="40"/>
      <c r="TRV894" s="106"/>
      <c r="TRW894" s="40"/>
      <c r="TRX894" s="106"/>
      <c r="TRY894" s="40"/>
      <c r="TRZ894" s="106"/>
      <c r="TSA894" s="40"/>
      <c r="TSB894" s="106"/>
      <c r="TSC894" s="40"/>
      <c r="TSD894" s="106"/>
      <c r="TSE894" s="40"/>
      <c r="TSF894" s="106"/>
      <c r="TSG894" s="40"/>
      <c r="TSH894" s="106"/>
      <c r="TSI894" s="40"/>
      <c r="TSJ894" s="106"/>
      <c r="TSK894" s="40"/>
      <c r="TSL894" s="106"/>
      <c r="TSM894" s="40"/>
      <c r="TSN894" s="106"/>
      <c r="TSO894" s="40"/>
      <c r="TSP894" s="106"/>
      <c r="TSQ894" s="40"/>
      <c r="TSR894" s="106"/>
      <c r="TSS894" s="40"/>
      <c r="TST894" s="106"/>
      <c r="TSU894" s="40"/>
      <c r="TSV894" s="106"/>
      <c r="TSW894" s="40"/>
      <c r="TSX894" s="106"/>
      <c r="TSY894" s="40"/>
      <c r="TSZ894" s="106"/>
      <c r="TTA894" s="40"/>
      <c r="TTB894" s="106"/>
      <c r="TTC894" s="40"/>
      <c r="TTD894" s="106"/>
      <c r="TTE894" s="40"/>
      <c r="TTF894" s="106"/>
      <c r="TTG894" s="40"/>
      <c r="TTH894" s="106"/>
      <c r="TTI894" s="40"/>
      <c r="TTJ894" s="106"/>
      <c r="TTK894" s="40"/>
      <c r="TTL894" s="106"/>
      <c r="TTM894" s="40"/>
      <c r="TTN894" s="106"/>
      <c r="TTO894" s="40"/>
      <c r="TTP894" s="106"/>
      <c r="TTQ894" s="40"/>
      <c r="TTR894" s="106"/>
      <c r="TTS894" s="40"/>
      <c r="TTT894" s="106"/>
      <c r="TTU894" s="40"/>
      <c r="TTV894" s="106"/>
      <c r="TTW894" s="40"/>
      <c r="TTX894" s="106"/>
      <c r="TTY894" s="40"/>
      <c r="TTZ894" s="106"/>
      <c r="TUA894" s="40"/>
      <c r="TUB894" s="106"/>
      <c r="TUC894" s="40"/>
      <c r="TUD894" s="106"/>
      <c r="TUE894" s="40"/>
      <c r="TUF894" s="106"/>
      <c r="TUG894" s="40"/>
      <c r="TUH894" s="106"/>
      <c r="TUI894" s="40"/>
      <c r="TUJ894" s="106"/>
      <c r="TUK894" s="40"/>
      <c r="TUL894" s="106"/>
      <c r="TUM894" s="40"/>
      <c r="TUN894" s="106"/>
      <c r="TUO894" s="40"/>
      <c r="TUP894" s="106"/>
      <c r="TUQ894" s="40"/>
      <c r="TUR894" s="106"/>
      <c r="TUS894" s="40"/>
      <c r="TUT894" s="106"/>
      <c r="TUU894" s="40"/>
      <c r="TUV894" s="106"/>
      <c r="TUW894" s="40"/>
      <c r="TUX894" s="106"/>
      <c r="TUY894" s="40"/>
      <c r="TUZ894" s="106"/>
      <c r="TVA894" s="40"/>
      <c r="TVB894" s="106"/>
      <c r="TVC894" s="40"/>
      <c r="TVD894" s="106"/>
      <c r="TVE894" s="40"/>
      <c r="TVF894" s="106"/>
      <c r="TVG894" s="40"/>
      <c r="TVH894" s="106"/>
      <c r="TVI894" s="40"/>
      <c r="TVJ894" s="106"/>
      <c r="TVK894" s="40"/>
      <c r="TVL894" s="106"/>
      <c r="TVM894" s="40"/>
      <c r="TVN894" s="106"/>
      <c r="TVO894" s="40"/>
      <c r="TVP894" s="106"/>
      <c r="TVQ894" s="40"/>
      <c r="TVR894" s="106"/>
      <c r="TVS894" s="40"/>
      <c r="TVT894" s="106"/>
      <c r="TVU894" s="40"/>
      <c r="TVV894" s="106"/>
      <c r="TVW894" s="40"/>
      <c r="TVX894" s="106"/>
      <c r="TVY894" s="40"/>
      <c r="TVZ894" s="106"/>
      <c r="TWA894" s="40"/>
      <c r="TWB894" s="106"/>
      <c r="TWC894" s="40"/>
      <c r="TWD894" s="106"/>
      <c r="TWE894" s="40"/>
      <c r="TWF894" s="106"/>
      <c r="TWG894" s="40"/>
      <c r="TWH894" s="106"/>
      <c r="TWI894" s="40"/>
      <c r="TWJ894" s="106"/>
      <c r="TWK894" s="40"/>
      <c r="TWL894" s="106"/>
      <c r="TWM894" s="40"/>
      <c r="TWN894" s="106"/>
      <c r="TWO894" s="40"/>
      <c r="TWP894" s="106"/>
      <c r="TWQ894" s="40"/>
      <c r="TWR894" s="106"/>
      <c r="TWS894" s="40"/>
      <c r="TWT894" s="106"/>
      <c r="TWU894" s="40"/>
      <c r="TWV894" s="106"/>
      <c r="TWW894" s="40"/>
      <c r="TWX894" s="106"/>
      <c r="TWY894" s="40"/>
      <c r="TWZ894" s="106"/>
      <c r="TXA894" s="40"/>
      <c r="TXB894" s="106"/>
      <c r="TXC894" s="40"/>
      <c r="TXD894" s="106"/>
      <c r="TXE894" s="40"/>
      <c r="TXF894" s="106"/>
      <c r="TXG894" s="40"/>
      <c r="TXH894" s="106"/>
      <c r="TXI894" s="40"/>
      <c r="TXJ894" s="106"/>
      <c r="TXK894" s="40"/>
      <c r="TXL894" s="106"/>
      <c r="TXM894" s="40"/>
      <c r="TXN894" s="106"/>
      <c r="TXO894" s="40"/>
      <c r="TXP894" s="106"/>
      <c r="TXQ894" s="40"/>
      <c r="TXR894" s="106"/>
      <c r="TXS894" s="40"/>
      <c r="TXT894" s="106"/>
      <c r="TXU894" s="40"/>
      <c r="TXV894" s="106"/>
      <c r="TXW894" s="40"/>
      <c r="TXX894" s="106"/>
      <c r="TXY894" s="40"/>
      <c r="TXZ894" s="106"/>
      <c r="TYA894" s="40"/>
      <c r="TYB894" s="106"/>
      <c r="TYC894" s="40"/>
      <c r="TYD894" s="106"/>
      <c r="TYE894" s="40"/>
      <c r="TYF894" s="106"/>
      <c r="TYG894" s="40"/>
      <c r="TYH894" s="106"/>
      <c r="TYI894" s="40"/>
      <c r="TYJ894" s="106"/>
      <c r="TYK894" s="40"/>
      <c r="TYL894" s="106"/>
      <c r="TYM894" s="40"/>
      <c r="TYN894" s="106"/>
      <c r="TYO894" s="40"/>
      <c r="TYP894" s="106"/>
      <c r="TYQ894" s="40"/>
      <c r="TYR894" s="106"/>
      <c r="TYS894" s="40"/>
      <c r="TYT894" s="106"/>
      <c r="TYU894" s="40"/>
      <c r="TYV894" s="106"/>
      <c r="TYW894" s="40"/>
      <c r="TYX894" s="106"/>
      <c r="TYY894" s="40"/>
      <c r="TYZ894" s="106"/>
      <c r="TZA894" s="40"/>
      <c r="TZB894" s="106"/>
      <c r="TZC894" s="40"/>
      <c r="TZD894" s="106"/>
      <c r="TZE894" s="40"/>
      <c r="TZF894" s="106"/>
      <c r="TZG894" s="40"/>
      <c r="TZH894" s="106"/>
      <c r="TZI894" s="40"/>
      <c r="TZJ894" s="106"/>
      <c r="TZK894" s="40"/>
      <c r="TZL894" s="106"/>
      <c r="TZM894" s="40"/>
      <c r="TZN894" s="106"/>
      <c r="TZO894" s="40"/>
      <c r="TZP894" s="106"/>
      <c r="TZQ894" s="40"/>
      <c r="TZR894" s="106"/>
      <c r="TZS894" s="40"/>
      <c r="TZT894" s="106"/>
      <c r="TZU894" s="40"/>
      <c r="TZV894" s="106"/>
      <c r="TZW894" s="40"/>
      <c r="TZX894" s="106"/>
      <c r="TZY894" s="40"/>
      <c r="TZZ894" s="106"/>
      <c r="UAA894" s="40"/>
      <c r="UAB894" s="106"/>
      <c r="UAC894" s="40"/>
      <c r="UAD894" s="106"/>
      <c r="UAE894" s="40"/>
      <c r="UAF894" s="106"/>
      <c r="UAG894" s="40"/>
      <c r="UAH894" s="106"/>
      <c r="UAI894" s="40"/>
      <c r="UAJ894" s="106"/>
      <c r="UAK894" s="40"/>
      <c r="UAL894" s="106"/>
      <c r="UAM894" s="40"/>
      <c r="UAN894" s="106"/>
      <c r="UAO894" s="40"/>
      <c r="UAP894" s="106"/>
      <c r="UAQ894" s="40"/>
      <c r="UAR894" s="106"/>
      <c r="UAS894" s="40"/>
      <c r="UAT894" s="106"/>
      <c r="UAU894" s="40"/>
      <c r="UAV894" s="106"/>
      <c r="UAW894" s="40"/>
      <c r="UAX894" s="106"/>
      <c r="UAY894" s="40"/>
      <c r="UAZ894" s="106"/>
      <c r="UBA894" s="40"/>
      <c r="UBB894" s="106"/>
      <c r="UBC894" s="40"/>
      <c r="UBD894" s="106"/>
      <c r="UBE894" s="40"/>
      <c r="UBF894" s="106"/>
      <c r="UBG894" s="40"/>
      <c r="UBH894" s="106"/>
      <c r="UBI894" s="40"/>
      <c r="UBJ894" s="106"/>
      <c r="UBK894" s="40"/>
      <c r="UBL894" s="106"/>
      <c r="UBM894" s="40"/>
      <c r="UBN894" s="106"/>
      <c r="UBO894" s="40"/>
      <c r="UBP894" s="106"/>
      <c r="UBQ894" s="40"/>
      <c r="UBR894" s="106"/>
      <c r="UBS894" s="40"/>
      <c r="UBT894" s="106"/>
      <c r="UBU894" s="40"/>
      <c r="UBV894" s="106"/>
      <c r="UBW894" s="40"/>
      <c r="UBX894" s="106"/>
      <c r="UBY894" s="40"/>
      <c r="UBZ894" s="106"/>
      <c r="UCA894" s="40"/>
      <c r="UCB894" s="106"/>
      <c r="UCC894" s="40"/>
      <c r="UCD894" s="106"/>
      <c r="UCE894" s="40"/>
      <c r="UCF894" s="106"/>
      <c r="UCG894" s="40"/>
      <c r="UCH894" s="106"/>
      <c r="UCI894" s="40"/>
      <c r="UCJ894" s="106"/>
      <c r="UCK894" s="40"/>
      <c r="UCL894" s="106"/>
      <c r="UCM894" s="40"/>
      <c r="UCN894" s="106"/>
      <c r="UCO894" s="40"/>
      <c r="UCP894" s="106"/>
      <c r="UCQ894" s="40"/>
      <c r="UCR894" s="106"/>
      <c r="UCS894" s="40"/>
      <c r="UCT894" s="106"/>
      <c r="UCU894" s="40"/>
      <c r="UCV894" s="106"/>
      <c r="UCW894" s="40"/>
      <c r="UCX894" s="106"/>
      <c r="UCY894" s="40"/>
      <c r="UCZ894" s="106"/>
      <c r="UDA894" s="40"/>
      <c r="UDB894" s="106"/>
      <c r="UDC894" s="40"/>
      <c r="UDD894" s="106"/>
      <c r="UDE894" s="40"/>
      <c r="UDF894" s="106"/>
      <c r="UDG894" s="40"/>
      <c r="UDH894" s="106"/>
      <c r="UDI894" s="40"/>
      <c r="UDJ894" s="106"/>
      <c r="UDK894" s="40"/>
      <c r="UDL894" s="106"/>
      <c r="UDM894" s="40"/>
      <c r="UDN894" s="106"/>
      <c r="UDO894" s="40"/>
      <c r="UDP894" s="106"/>
      <c r="UDQ894" s="40"/>
      <c r="UDR894" s="106"/>
      <c r="UDS894" s="40"/>
      <c r="UDT894" s="106"/>
      <c r="UDU894" s="40"/>
      <c r="UDV894" s="106"/>
      <c r="UDW894" s="40"/>
      <c r="UDX894" s="106"/>
      <c r="UDY894" s="40"/>
      <c r="UDZ894" s="106"/>
      <c r="UEA894" s="40"/>
      <c r="UEB894" s="106"/>
      <c r="UEC894" s="40"/>
      <c r="UED894" s="106"/>
      <c r="UEE894" s="40"/>
      <c r="UEF894" s="106"/>
      <c r="UEG894" s="40"/>
      <c r="UEH894" s="106"/>
      <c r="UEI894" s="40"/>
      <c r="UEJ894" s="106"/>
      <c r="UEK894" s="40"/>
      <c r="UEL894" s="106"/>
      <c r="UEM894" s="40"/>
      <c r="UEN894" s="106"/>
      <c r="UEO894" s="40"/>
      <c r="UEP894" s="106"/>
      <c r="UEQ894" s="40"/>
      <c r="UER894" s="106"/>
      <c r="UES894" s="40"/>
      <c r="UET894" s="106"/>
      <c r="UEU894" s="40"/>
      <c r="UEV894" s="106"/>
      <c r="UEW894" s="40"/>
      <c r="UEX894" s="106"/>
      <c r="UEY894" s="40"/>
      <c r="UEZ894" s="106"/>
      <c r="UFA894" s="40"/>
      <c r="UFB894" s="106"/>
      <c r="UFC894" s="40"/>
      <c r="UFD894" s="106"/>
      <c r="UFE894" s="40"/>
      <c r="UFF894" s="106"/>
      <c r="UFG894" s="40"/>
      <c r="UFH894" s="106"/>
      <c r="UFI894" s="40"/>
      <c r="UFJ894" s="106"/>
      <c r="UFK894" s="40"/>
      <c r="UFL894" s="106"/>
      <c r="UFM894" s="40"/>
      <c r="UFN894" s="106"/>
      <c r="UFO894" s="40"/>
      <c r="UFP894" s="106"/>
      <c r="UFQ894" s="40"/>
      <c r="UFR894" s="106"/>
      <c r="UFS894" s="40"/>
      <c r="UFT894" s="106"/>
      <c r="UFU894" s="40"/>
      <c r="UFV894" s="106"/>
      <c r="UFW894" s="40"/>
      <c r="UFX894" s="106"/>
      <c r="UFY894" s="40"/>
      <c r="UFZ894" s="106"/>
      <c r="UGA894" s="40"/>
      <c r="UGB894" s="106"/>
      <c r="UGC894" s="40"/>
      <c r="UGD894" s="106"/>
      <c r="UGE894" s="40"/>
      <c r="UGF894" s="106"/>
      <c r="UGG894" s="40"/>
      <c r="UGH894" s="106"/>
      <c r="UGI894" s="40"/>
      <c r="UGJ894" s="106"/>
      <c r="UGK894" s="40"/>
      <c r="UGL894" s="106"/>
      <c r="UGM894" s="40"/>
      <c r="UGN894" s="106"/>
      <c r="UGO894" s="40"/>
      <c r="UGP894" s="106"/>
      <c r="UGQ894" s="40"/>
      <c r="UGR894" s="106"/>
      <c r="UGS894" s="40"/>
      <c r="UGT894" s="106"/>
      <c r="UGU894" s="40"/>
      <c r="UGV894" s="106"/>
      <c r="UGW894" s="40"/>
      <c r="UGX894" s="106"/>
      <c r="UGY894" s="40"/>
      <c r="UGZ894" s="106"/>
      <c r="UHA894" s="40"/>
      <c r="UHB894" s="106"/>
      <c r="UHC894" s="40"/>
      <c r="UHD894" s="106"/>
      <c r="UHE894" s="40"/>
      <c r="UHF894" s="106"/>
      <c r="UHG894" s="40"/>
      <c r="UHH894" s="106"/>
      <c r="UHI894" s="40"/>
      <c r="UHJ894" s="106"/>
      <c r="UHK894" s="40"/>
      <c r="UHL894" s="106"/>
      <c r="UHM894" s="40"/>
      <c r="UHN894" s="106"/>
      <c r="UHO894" s="40"/>
      <c r="UHP894" s="106"/>
      <c r="UHQ894" s="40"/>
      <c r="UHR894" s="106"/>
      <c r="UHS894" s="40"/>
      <c r="UHT894" s="106"/>
      <c r="UHU894" s="40"/>
      <c r="UHV894" s="106"/>
      <c r="UHW894" s="40"/>
      <c r="UHX894" s="106"/>
      <c r="UHY894" s="40"/>
      <c r="UHZ894" s="106"/>
      <c r="UIA894" s="40"/>
      <c r="UIB894" s="106"/>
      <c r="UIC894" s="40"/>
      <c r="UID894" s="106"/>
      <c r="UIE894" s="40"/>
      <c r="UIF894" s="106"/>
      <c r="UIG894" s="40"/>
      <c r="UIH894" s="106"/>
      <c r="UII894" s="40"/>
      <c r="UIJ894" s="106"/>
      <c r="UIK894" s="40"/>
      <c r="UIL894" s="106"/>
      <c r="UIM894" s="40"/>
      <c r="UIN894" s="106"/>
      <c r="UIO894" s="40"/>
      <c r="UIP894" s="106"/>
      <c r="UIQ894" s="40"/>
      <c r="UIR894" s="106"/>
      <c r="UIS894" s="40"/>
      <c r="UIT894" s="106"/>
      <c r="UIU894" s="40"/>
      <c r="UIV894" s="106"/>
      <c r="UIW894" s="40"/>
      <c r="UIX894" s="106"/>
      <c r="UIY894" s="40"/>
      <c r="UIZ894" s="106"/>
      <c r="UJA894" s="40"/>
      <c r="UJB894" s="106"/>
      <c r="UJC894" s="40"/>
      <c r="UJD894" s="106"/>
      <c r="UJE894" s="40"/>
      <c r="UJF894" s="106"/>
      <c r="UJG894" s="40"/>
      <c r="UJH894" s="106"/>
      <c r="UJI894" s="40"/>
      <c r="UJJ894" s="106"/>
      <c r="UJK894" s="40"/>
      <c r="UJL894" s="106"/>
      <c r="UJM894" s="40"/>
      <c r="UJN894" s="106"/>
      <c r="UJO894" s="40"/>
      <c r="UJP894" s="106"/>
      <c r="UJQ894" s="40"/>
      <c r="UJR894" s="106"/>
      <c r="UJS894" s="40"/>
      <c r="UJT894" s="106"/>
      <c r="UJU894" s="40"/>
      <c r="UJV894" s="106"/>
      <c r="UJW894" s="40"/>
      <c r="UJX894" s="106"/>
      <c r="UJY894" s="40"/>
      <c r="UJZ894" s="106"/>
      <c r="UKA894" s="40"/>
      <c r="UKB894" s="106"/>
      <c r="UKC894" s="40"/>
      <c r="UKD894" s="106"/>
      <c r="UKE894" s="40"/>
      <c r="UKF894" s="106"/>
      <c r="UKG894" s="40"/>
      <c r="UKH894" s="106"/>
      <c r="UKI894" s="40"/>
      <c r="UKJ894" s="106"/>
      <c r="UKK894" s="40"/>
      <c r="UKL894" s="106"/>
      <c r="UKM894" s="40"/>
      <c r="UKN894" s="106"/>
      <c r="UKO894" s="40"/>
      <c r="UKP894" s="106"/>
      <c r="UKQ894" s="40"/>
      <c r="UKR894" s="106"/>
      <c r="UKS894" s="40"/>
      <c r="UKT894" s="106"/>
      <c r="UKU894" s="40"/>
      <c r="UKV894" s="106"/>
      <c r="UKW894" s="40"/>
      <c r="UKX894" s="106"/>
      <c r="UKY894" s="40"/>
      <c r="UKZ894" s="106"/>
      <c r="ULA894" s="40"/>
      <c r="ULB894" s="106"/>
      <c r="ULC894" s="40"/>
      <c r="ULD894" s="106"/>
      <c r="ULE894" s="40"/>
      <c r="ULF894" s="106"/>
      <c r="ULG894" s="40"/>
      <c r="ULH894" s="106"/>
      <c r="ULI894" s="40"/>
      <c r="ULJ894" s="106"/>
      <c r="ULK894" s="40"/>
      <c r="ULL894" s="106"/>
      <c r="ULM894" s="40"/>
      <c r="ULN894" s="106"/>
      <c r="ULO894" s="40"/>
      <c r="ULP894" s="106"/>
      <c r="ULQ894" s="40"/>
      <c r="ULR894" s="106"/>
      <c r="ULS894" s="40"/>
      <c r="ULT894" s="106"/>
      <c r="ULU894" s="40"/>
      <c r="ULV894" s="106"/>
      <c r="ULW894" s="40"/>
      <c r="ULX894" s="106"/>
      <c r="ULY894" s="40"/>
      <c r="ULZ894" s="106"/>
      <c r="UMA894" s="40"/>
      <c r="UMB894" s="106"/>
      <c r="UMC894" s="40"/>
      <c r="UMD894" s="106"/>
      <c r="UME894" s="40"/>
      <c r="UMF894" s="106"/>
      <c r="UMG894" s="40"/>
      <c r="UMH894" s="106"/>
      <c r="UMI894" s="40"/>
      <c r="UMJ894" s="106"/>
      <c r="UMK894" s="40"/>
      <c r="UML894" s="106"/>
      <c r="UMM894" s="40"/>
      <c r="UMN894" s="106"/>
      <c r="UMO894" s="40"/>
      <c r="UMP894" s="106"/>
      <c r="UMQ894" s="40"/>
      <c r="UMR894" s="106"/>
      <c r="UMS894" s="40"/>
      <c r="UMT894" s="106"/>
      <c r="UMU894" s="40"/>
      <c r="UMV894" s="106"/>
      <c r="UMW894" s="40"/>
      <c r="UMX894" s="106"/>
      <c r="UMY894" s="40"/>
      <c r="UMZ894" s="106"/>
      <c r="UNA894" s="40"/>
      <c r="UNB894" s="106"/>
      <c r="UNC894" s="40"/>
      <c r="UND894" s="106"/>
      <c r="UNE894" s="40"/>
      <c r="UNF894" s="106"/>
      <c r="UNG894" s="40"/>
      <c r="UNH894" s="106"/>
      <c r="UNI894" s="40"/>
      <c r="UNJ894" s="106"/>
      <c r="UNK894" s="40"/>
      <c r="UNL894" s="106"/>
      <c r="UNM894" s="40"/>
      <c r="UNN894" s="106"/>
      <c r="UNO894" s="40"/>
      <c r="UNP894" s="106"/>
      <c r="UNQ894" s="40"/>
      <c r="UNR894" s="106"/>
      <c r="UNS894" s="40"/>
      <c r="UNT894" s="106"/>
      <c r="UNU894" s="40"/>
      <c r="UNV894" s="106"/>
      <c r="UNW894" s="40"/>
      <c r="UNX894" s="106"/>
      <c r="UNY894" s="40"/>
      <c r="UNZ894" s="106"/>
      <c r="UOA894" s="40"/>
      <c r="UOB894" s="106"/>
      <c r="UOC894" s="40"/>
      <c r="UOD894" s="106"/>
      <c r="UOE894" s="40"/>
      <c r="UOF894" s="106"/>
      <c r="UOG894" s="40"/>
      <c r="UOH894" s="106"/>
      <c r="UOI894" s="40"/>
      <c r="UOJ894" s="106"/>
      <c r="UOK894" s="40"/>
      <c r="UOL894" s="106"/>
      <c r="UOM894" s="40"/>
      <c r="UON894" s="106"/>
      <c r="UOO894" s="40"/>
      <c r="UOP894" s="106"/>
      <c r="UOQ894" s="40"/>
      <c r="UOR894" s="106"/>
      <c r="UOS894" s="40"/>
      <c r="UOT894" s="106"/>
      <c r="UOU894" s="40"/>
      <c r="UOV894" s="106"/>
      <c r="UOW894" s="40"/>
      <c r="UOX894" s="106"/>
      <c r="UOY894" s="40"/>
      <c r="UOZ894" s="106"/>
      <c r="UPA894" s="40"/>
      <c r="UPB894" s="106"/>
      <c r="UPC894" s="40"/>
      <c r="UPD894" s="106"/>
      <c r="UPE894" s="40"/>
      <c r="UPF894" s="106"/>
      <c r="UPG894" s="40"/>
      <c r="UPH894" s="106"/>
      <c r="UPI894" s="40"/>
      <c r="UPJ894" s="106"/>
      <c r="UPK894" s="40"/>
      <c r="UPL894" s="106"/>
      <c r="UPM894" s="40"/>
      <c r="UPN894" s="106"/>
      <c r="UPO894" s="40"/>
      <c r="UPP894" s="106"/>
      <c r="UPQ894" s="40"/>
      <c r="UPR894" s="106"/>
      <c r="UPS894" s="40"/>
      <c r="UPT894" s="106"/>
      <c r="UPU894" s="40"/>
      <c r="UPV894" s="106"/>
      <c r="UPW894" s="40"/>
      <c r="UPX894" s="106"/>
      <c r="UPY894" s="40"/>
      <c r="UPZ894" s="106"/>
      <c r="UQA894" s="40"/>
      <c r="UQB894" s="106"/>
      <c r="UQC894" s="40"/>
      <c r="UQD894" s="106"/>
      <c r="UQE894" s="40"/>
      <c r="UQF894" s="106"/>
      <c r="UQG894" s="40"/>
      <c r="UQH894" s="106"/>
      <c r="UQI894" s="40"/>
      <c r="UQJ894" s="106"/>
      <c r="UQK894" s="40"/>
      <c r="UQL894" s="106"/>
      <c r="UQM894" s="40"/>
      <c r="UQN894" s="106"/>
      <c r="UQO894" s="40"/>
      <c r="UQP894" s="106"/>
      <c r="UQQ894" s="40"/>
      <c r="UQR894" s="106"/>
      <c r="UQS894" s="40"/>
      <c r="UQT894" s="106"/>
      <c r="UQU894" s="40"/>
      <c r="UQV894" s="106"/>
      <c r="UQW894" s="40"/>
      <c r="UQX894" s="106"/>
      <c r="UQY894" s="40"/>
      <c r="UQZ894" s="106"/>
      <c r="URA894" s="40"/>
      <c r="URB894" s="106"/>
      <c r="URC894" s="40"/>
      <c r="URD894" s="106"/>
      <c r="URE894" s="40"/>
      <c r="URF894" s="106"/>
      <c r="URG894" s="40"/>
      <c r="URH894" s="106"/>
      <c r="URI894" s="40"/>
      <c r="URJ894" s="106"/>
      <c r="URK894" s="40"/>
      <c r="URL894" s="106"/>
      <c r="URM894" s="40"/>
      <c r="URN894" s="106"/>
      <c r="URO894" s="40"/>
      <c r="URP894" s="106"/>
      <c r="URQ894" s="40"/>
      <c r="URR894" s="106"/>
      <c r="URS894" s="40"/>
      <c r="URT894" s="106"/>
      <c r="URU894" s="40"/>
      <c r="URV894" s="106"/>
      <c r="URW894" s="40"/>
      <c r="URX894" s="106"/>
      <c r="URY894" s="40"/>
      <c r="URZ894" s="106"/>
      <c r="USA894" s="40"/>
      <c r="USB894" s="106"/>
      <c r="USC894" s="40"/>
      <c r="USD894" s="106"/>
      <c r="USE894" s="40"/>
      <c r="USF894" s="106"/>
      <c r="USG894" s="40"/>
      <c r="USH894" s="106"/>
      <c r="USI894" s="40"/>
      <c r="USJ894" s="106"/>
      <c r="USK894" s="40"/>
      <c r="USL894" s="106"/>
      <c r="USM894" s="40"/>
      <c r="USN894" s="106"/>
      <c r="USO894" s="40"/>
      <c r="USP894" s="106"/>
      <c r="USQ894" s="40"/>
      <c r="USR894" s="106"/>
      <c r="USS894" s="40"/>
      <c r="UST894" s="106"/>
      <c r="USU894" s="40"/>
      <c r="USV894" s="106"/>
      <c r="USW894" s="40"/>
      <c r="USX894" s="106"/>
      <c r="USY894" s="40"/>
      <c r="USZ894" s="106"/>
      <c r="UTA894" s="40"/>
      <c r="UTB894" s="106"/>
      <c r="UTC894" s="40"/>
      <c r="UTD894" s="106"/>
      <c r="UTE894" s="40"/>
      <c r="UTF894" s="106"/>
      <c r="UTG894" s="40"/>
      <c r="UTH894" s="106"/>
      <c r="UTI894" s="40"/>
      <c r="UTJ894" s="106"/>
      <c r="UTK894" s="40"/>
      <c r="UTL894" s="106"/>
      <c r="UTM894" s="40"/>
      <c r="UTN894" s="106"/>
      <c r="UTO894" s="40"/>
      <c r="UTP894" s="106"/>
      <c r="UTQ894" s="40"/>
      <c r="UTR894" s="106"/>
      <c r="UTS894" s="40"/>
      <c r="UTT894" s="106"/>
      <c r="UTU894" s="40"/>
      <c r="UTV894" s="106"/>
      <c r="UTW894" s="40"/>
      <c r="UTX894" s="106"/>
      <c r="UTY894" s="40"/>
      <c r="UTZ894" s="106"/>
      <c r="UUA894" s="40"/>
      <c r="UUB894" s="106"/>
      <c r="UUC894" s="40"/>
      <c r="UUD894" s="106"/>
      <c r="UUE894" s="40"/>
      <c r="UUF894" s="106"/>
      <c r="UUG894" s="40"/>
      <c r="UUH894" s="106"/>
      <c r="UUI894" s="40"/>
      <c r="UUJ894" s="106"/>
      <c r="UUK894" s="40"/>
      <c r="UUL894" s="106"/>
      <c r="UUM894" s="40"/>
      <c r="UUN894" s="106"/>
      <c r="UUO894" s="40"/>
      <c r="UUP894" s="106"/>
      <c r="UUQ894" s="40"/>
      <c r="UUR894" s="106"/>
      <c r="UUS894" s="40"/>
      <c r="UUT894" s="106"/>
      <c r="UUU894" s="40"/>
      <c r="UUV894" s="106"/>
      <c r="UUW894" s="40"/>
      <c r="UUX894" s="106"/>
      <c r="UUY894" s="40"/>
      <c r="UUZ894" s="106"/>
      <c r="UVA894" s="40"/>
      <c r="UVB894" s="106"/>
      <c r="UVC894" s="40"/>
      <c r="UVD894" s="106"/>
      <c r="UVE894" s="40"/>
      <c r="UVF894" s="106"/>
      <c r="UVG894" s="40"/>
      <c r="UVH894" s="106"/>
      <c r="UVI894" s="40"/>
      <c r="UVJ894" s="106"/>
      <c r="UVK894" s="40"/>
      <c r="UVL894" s="106"/>
      <c r="UVM894" s="40"/>
      <c r="UVN894" s="106"/>
      <c r="UVO894" s="40"/>
      <c r="UVP894" s="106"/>
      <c r="UVQ894" s="40"/>
      <c r="UVR894" s="106"/>
      <c r="UVS894" s="40"/>
      <c r="UVT894" s="106"/>
      <c r="UVU894" s="40"/>
      <c r="UVV894" s="106"/>
      <c r="UVW894" s="40"/>
      <c r="UVX894" s="106"/>
      <c r="UVY894" s="40"/>
      <c r="UVZ894" s="106"/>
      <c r="UWA894" s="40"/>
      <c r="UWB894" s="106"/>
      <c r="UWC894" s="40"/>
      <c r="UWD894" s="106"/>
      <c r="UWE894" s="40"/>
      <c r="UWF894" s="106"/>
      <c r="UWG894" s="40"/>
      <c r="UWH894" s="106"/>
      <c r="UWI894" s="40"/>
      <c r="UWJ894" s="106"/>
      <c r="UWK894" s="40"/>
      <c r="UWL894" s="106"/>
      <c r="UWM894" s="40"/>
      <c r="UWN894" s="106"/>
      <c r="UWO894" s="40"/>
      <c r="UWP894" s="106"/>
      <c r="UWQ894" s="40"/>
      <c r="UWR894" s="106"/>
      <c r="UWS894" s="40"/>
      <c r="UWT894" s="106"/>
      <c r="UWU894" s="40"/>
      <c r="UWV894" s="106"/>
      <c r="UWW894" s="40"/>
      <c r="UWX894" s="106"/>
      <c r="UWY894" s="40"/>
      <c r="UWZ894" s="106"/>
      <c r="UXA894" s="40"/>
      <c r="UXB894" s="106"/>
      <c r="UXC894" s="40"/>
      <c r="UXD894" s="106"/>
      <c r="UXE894" s="40"/>
      <c r="UXF894" s="106"/>
      <c r="UXG894" s="40"/>
      <c r="UXH894" s="106"/>
      <c r="UXI894" s="40"/>
      <c r="UXJ894" s="106"/>
      <c r="UXK894" s="40"/>
      <c r="UXL894" s="106"/>
      <c r="UXM894" s="40"/>
      <c r="UXN894" s="106"/>
      <c r="UXO894" s="40"/>
      <c r="UXP894" s="106"/>
      <c r="UXQ894" s="40"/>
      <c r="UXR894" s="106"/>
      <c r="UXS894" s="40"/>
      <c r="UXT894" s="106"/>
      <c r="UXU894" s="40"/>
      <c r="UXV894" s="106"/>
      <c r="UXW894" s="40"/>
      <c r="UXX894" s="106"/>
      <c r="UXY894" s="40"/>
      <c r="UXZ894" s="106"/>
      <c r="UYA894" s="40"/>
      <c r="UYB894" s="106"/>
      <c r="UYC894" s="40"/>
      <c r="UYD894" s="106"/>
      <c r="UYE894" s="40"/>
      <c r="UYF894" s="106"/>
      <c r="UYG894" s="40"/>
      <c r="UYH894" s="106"/>
      <c r="UYI894" s="40"/>
      <c r="UYJ894" s="106"/>
      <c r="UYK894" s="40"/>
      <c r="UYL894" s="106"/>
      <c r="UYM894" s="40"/>
      <c r="UYN894" s="106"/>
      <c r="UYO894" s="40"/>
      <c r="UYP894" s="106"/>
      <c r="UYQ894" s="40"/>
      <c r="UYR894" s="106"/>
      <c r="UYS894" s="40"/>
      <c r="UYT894" s="106"/>
      <c r="UYU894" s="40"/>
      <c r="UYV894" s="106"/>
      <c r="UYW894" s="40"/>
      <c r="UYX894" s="106"/>
      <c r="UYY894" s="40"/>
      <c r="UYZ894" s="106"/>
      <c r="UZA894" s="40"/>
      <c r="UZB894" s="106"/>
      <c r="UZC894" s="40"/>
      <c r="UZD894" s="106"/>
      <c r="UZE894" s="40"/>
      <c r="UZF894" s="106"/>
      <c r="UZG894" s="40"/>
      <c r="UZH894" s="106"/>
      <c r="UZI894" s="40"/>
      <c r="UZJ894" s="106"/>
      <c r="UZK894" s="40"/>
      <c r="UZL894" s="106"/>
      <c r="UZM894" s="40"/>
      <c r="UZN894" s="106"/>
      <c r="UZO894" s="40"/>
      <c r="UZP894" s="106"/>
      <c r="UZQ894" s="40"/>
      <c r="UZR894" s="106"/>
      <c r="UZS894" s="40"/>
      <c r="UZT894" s="106"/>
      <c r="UZU894" s="40"/>
      <c r="UZV894" s="106"/>
      <c r="UZW894" s="40"/>
      <c r="UZX894" s="106"/>
      <c r="UZY894" s="40"/>
      <c r="UZZ894" s="106"/>
      <c r="VAA894" s="40"/>
      <c r="VAB894" s="106"/>
      <c r="VAC894" s="40"/>
      <c r="VAD894" s="106"/>
      <c r="VAE894" s="40"/>
      <c r="VAF894" s="106"/>
      <c r="VAG894" s="40"/>
      <c r="VAH894" s="106"/>
      <c r="VAI894" s="40"/>
      <c r="VAJ894" s="106"/>
      <c r="VAK894" s="40"/>
      <c r="VAL894" s="106"/>
      <c r="VAM894" s="40"/>
      <c r="VAN894" s="106"/>
      <c r="VAO894" s="40"/>
      <c r="VAP894" s="106"/>
      <c r="VAQ894" s="40"/>
      <c r="VAR894" s="106"/>
      <c r="VAS894" s="40"/>
      <c r="VAT894" s="106"/>
      <c r="VAU894" s="40"/>
      <c r="VAV894" s="106"/>
      <c r="VAW894" s="40"/>
      <c r="VAX894" s="106"/>
      <c r="VAY894" s="40"/>
      <c r="VAZ894" s="106"/>
      <c r="VBA894" s="40"/>
      <c r="VBB894" s="106"/>
      <c r="VBC894" s="40"/>
      <c r="VBD894" s="106"/>
      <c r="VBE894" s="40"/>
      <c r="VBF894" s="106"/>
      <c r="VBG894" s="40"/>
      <c r="VBH894" s="106"/>
      <c r="VBI894" s="40"/>
      <c r="VBJ894" s="106"/>
      <c r="VBK894" s="40"/>
      <c r="VBL894" s="106"/>
      <c r="VBM894" s="40"/>
      <c r="VBN894" s="106"/>
      <c r="VBO894" s="40"/>
      <c r="VBP894" s="106"/>
      <c r="VBQ894" s="40"/>
      <c r="VBR894" s="106"/>
      <c r="VBS894" s="40"/>
      <c r="VBT894" s="106"/>
      <c r="VBU894" s="40"/>
      <c r="VBV894" s="106"/>
      <c r="VBW894" s="40"/>
      <c r="VBX894" s="106"/>
      <c r="VBY894" s="40"/>
      <c r="VBZ894" s="106"/>
      <c r="VCA894" s="40"/>
      <c r="VCB894" s="106"/>
      <c r="VCC894" s="40"/>
      <c r="VCD894" s="106"/>
      <c r="VCE894" s="40"/>
      <c r="VCF894" s="106"/>
      <c r="VCG894" s="40"/>
      <c r="VCH894" s="106"/>
      <c r="VCI894" s="40"/>
      <c r="VCJ894" s="106"/>
      <c r="VCK894" s="40"/>
      <c r="VCL894" s="106"/>
      <c r="VCM894" s="40"/>
      <c r="VCN894" s="106"/>
      <c r="VCO894" s="40"/>
      <c r="VCP894" s="106"/>
      <c r="VCQ894" s="40"/>
      <c r="VCR894" s="106"/>
      <c r="VCS894" s="40"/>
      <c r="VCT894" s="106"/>
      <c r="VCU894" s="40"/>
      <c r="VCV894" s="106"/>
      <c r="VCW894" s="40"/>
      <c r="VCX894" s="106"/>
      <c r="VCY894" s="40"/>
      <c r="VCZ894" s="106"/>
      <c r="VDA894" s="40"/>
      <c r="VDB894" s="106"/>
      <c r="VDC894" s="40"/>
      <c r="VDD894" s="106"/>
      <c r="VDE894" s="40"/>
      <c r="VDF894" s="106"/>
      <c r="VDG894" s="40"/>
      <c r="VDH894" s="106"/>
      <c r="VDI894" s="40"/>
      <c r="VDJ894" s="106"/>
      <c r="VDK894" s="40"/>
      <c r="VDL894" s="106"/>
      <c r="VDM894" s="40"/>
      <c r="VDN894" s="106"/>
      <c r="VDO894" s="40"/>
      <c r="VDP894" s="106"/>
      <c r="VDQ894" s="40"/>
      <c r="VDR894" s="106"/>
      <c r="VDS894" s="40"/>
      <c r="VDT894" s="106"/>
      <c r="VDU894" s="40"/>
      <c r="VDV894" s="106"/>
      <c r="VDW894" s="40"/>
      <c r="VDX894" s="106"/>
      <c r="VDY894" s="40"/>
      <c r="VDZ894" s="106"/>
      <c r="VEA894" s="40"/>
      <c r="VEB894" s="106"/>
      <c r="VEC894" s="40"/>
      <c r="VED894" s="106"/>
      <c r="VEE894" s="40"/>
      <c r="VEF894" s="106"/>
      <c r="VEG894" s="40"/>
      <c r="VEH894" s="106"/>
      <c r="VEI894" s="40"/>
      <c r="VEJ894" s="106"/>
      <c r="VEK894" s="40"/>
      <c r="VEL894" s="106"/>
      <c r="VEM894" s="40"/>
      <c r="VEN894" s="106"/>
      <c r="VEO894" s="40"/>
      <c r="VEP894" s="106"/>
      <c r="VEQ894" s="40"/>
      <c r="VER894" s="106"/>
      <c r="VES894" s="40"/>
      <c r="VET894" s="106"/>
      <c r="VEU894" s="40"/>
      <c r="VEV894" s="106"/>
      <c r="VEW894" s="40"/>
      <c r="VEX894" s="106"/>
      <c r="VEY894" s="40"/>
      <c r="VEZ894" s="106"/>
      <c r="VFA894" s="40"/>
      <c r="VFB894" s="106"/>
      <c r="VFC894" s="40"/>
      <c r="VFD894" s="106"/>
      <c r="VFE894" s="40"/>
      <c r="VFF894" s="106"/>
      <c r="VFG894" s="40"/>
      <c r="VFH894" s="106"/>
      <c r="VFI894" s="40"/>
      <c r="VFJ894" s="106"/>
      <c r="VFK894" s="40"/>
      <c r="VFL894" s="106"/>
      <c r="VFM894" s="40"/>
      <c r="VFN894" s="106"/>
      <c r="VFO894" s="40"/>
      <c r="VFP894" s="106"/>
      <c r="VFQ894" s="40"/>
      <c r="VFR894" s="106"/>
      <c r="VFS894" s="40"/>
      <c r="VFT894" s="106"/>
      <c r="VFU894" s="40"/>
      <c r="VFV894" s="106"/>
      <c r="VFW894" s="40"/>
      <c r="VFX894" s="106"/>
      <c r="VFY894" s="40"/>
      <c r="VFZ894" s="106"/>
      <c r="VGA894" s="40"/>
      <c r="VGB894" s="106"/>
      <c r="VGC894" s="40"/>
      <c r="VGD894" s="106"/>
      <c r="VGE894" s="40"/>
      <c r="VGF894" s="106"/>
      <c r="VGG894" s="40"/>
      <c r="VGH894" s="106"/>
      <c r="VGI894" s="40"/>
      <c r="VGJ894" s="106"/>
      <c r="VGK894" s="40"/>
      <c r="VGL894" s="106"/>
      <c r="VGM894" s="40"/>
      <c r="VGN894" s="106"/>
      <c r="VGO894" s="40"/>
      <c r="VGP894" s="106"/>
      <c r="VGQ894" s="40"/>
      <c r="VGR894" s="106"/>
      <c r="VGS894" s="40"/>
      <c r="VGT894" s="106"/>
      <c r="VGU894" s="40"/>
      <c r="VGV894" s="106"/>
      <c r="VGW894" s="40"/>
      <c r="VGX894" s="106"/>
      <c r="VGY894" s="40"/>
      <c r="VGZ894" s="106"/>
      <c r="VHA894" s="40"/>
      <c r="VHB894" s="106"/>
      <c r="VHC894" s="40"/>
      <c r="VHD894" s="106"/>
      <c r="VHE894" s="40"/>
      <c r="VHF894" s="106"/>
      <c r="VHG894" s="40"/>
      <c r="VHH894" s="106"/>
      <c r="VHI894" s="40"/>
      <c r="VHJ894" s="106"/>
      <c r="VHK894" s="40"/>
      <c r="VHL894" s="106"/>
      <c r="VHM894" s="40"/>
      <c r="VHN894" s="106"/>
      <c r="VHO894" s="40"/>
      <c r="VHP894" s="106"/>
      <c r="VHQ894" s="40"/>
      <c r="VHR894" s="106"/>
      <c r="VHS894" s="40"/>
      <c r="VHT894" s="106"/>
      <c r="VHU894" s="40"/>
      <c r="VHV894" s="106"/>
      <c r="VHW894" s="40"/>
      <c r="VHX894" s="106"/>
      <c r="VHY894" s="40"/>
      <c r="VHZ894" s="106"/>
      <c r="VIA894" s="40"/>
      <c r="VIB894" s="106"/>
      <c r="VIC894" s="40"/>
      <c r="VID894" s="106"/>
      <c r="VIE894" s="40"/>
      <c r="VIF894" s="106"/>
      <c r="VIG894" s="40"/>
      <c r="VIH894" s="106"/>
      <c r="VII894" s="40"/>
      <c r="VIJ894" s="106"/>
      <c r="VIK894" s="40"/>
      <c r="VIL894" s="106"/>
      <c r="VIM894" s="40"/>
      <c r="VIN894" s="106"/>
      <c r="VIO894" s="40"/>
      <c r="VIP894" s="106"/>
      <c r="VIQ894" s="40"/>
      <c r="VIR894" s="106"/>
      <c r="VIS894" s="40"/>
      <c r="VIT894" s="106"/>
      <c r="VIU894" s="40"/>
      <c r="VIV894" s="106"/>
      <c r="VIW894" s="40"/>
      <c r="VIX894" s="106"/>
      <c r="VIY894" s="40"/>
      <c r="VIZ894" s="106"/>
      <c r="VJA894" s="40"/>
      <c r="VJB894" s="106"/>
      <c r="VJC894" s="40"/>
      <c r="VJD894" s="106"/>
      <c r="VJE894" s="40"/>
      <c r="VJF894" s="106"/>
      <c r="VJG894" s="40"/>
      <c r="VJH894" s="106"/>
      <c r="VJI894" s="40"/>
      <c r="VJJ894" s="106"/>
      <c r="VJK894" s="40"/>
      <c r="VJL894" s="106"/>
      <c r="VJM894" s="40"/>
      <c r="VJN894" s="106"/>
      <c r="VJO894" s="40"/>
      <c r="VJP894" s="106"/>
      <c r="VJQ894" s="40"/>
      <c r="VJR894" s="106"/>
      <c r="VJS894" s="40"/>
      <c r="VJT894" s="106"/>
      <c r="VJU894" s="40"/>
      <c r="VJV894" s="106"/>
      <c r="VJW894" s="40"/>
      <c r="VJX894" s="106"/>
      <c r="VJY894" s="40"/>
      <c r="VJZ894" s="106"/>
      <c r="VKA894" s="40"/>
      <c r="VKB894" s="106"/>
      <c r="VKC894" s="40"/>
      <c r="VKD894" s="106"/>
      <c r="VKE894" s="40"/>
      <c r="VKF894" s="106"/>
      <c r="VKG894" s="40"/>
      <c r="VKH894" s="106"/>
      <c r="VKI894" s="40"/>
      <c r="VKJ894" s="106"/>
      <c r="VKK894" s="40"/>
      <c r="VKL894" s="106"/>
      <c r="VKM894" s="40"/>
      <c r="VKN894" s="106"/>
      <c r="VKO894" s="40"/>
      <c r="VKP894" s="106"/>
      <c r="VKQ894" s="40"/>
      <c r="VKR894" s="106"/>
      <c r="VKS894" s="40"/>
      <c r="VKT894" s="106"/>
      <c r="VKU894" s="40"/>
      <c r="VKV894" s="106"/>
      <c r="VKW894" s="40"/>
      <c r="VKX894" s="106"/>
      <c r="VKY894" s="40"/>
      <c r="VKZ894" s="106"/>
      <c r="VLA894" s="40"/>
      <c r="VLB894" s="106"/>
      <c r="VLC894" s="40"/>
      <c r="VLD894" s="106"/>
      <c r="VLE894" s="40"/>
      <c r="VLF894" s="106"/>
      <c r="VLG894" s="40"/>
      <c r="VLH894" s="106"/>
      <c r="VLI894" s="40"/>
      <c r="VLJ894" s="106"/>
      <c r="VLK894" s="40"/>
      <c r="VLL894" s="106"/>
      <c r="VLM894" s="40"/>
      <c r="VLN894" s="106"/>
      <c r="VLO894" s="40"/>
      <c r="VLP894" s="106"/>
      <c r="VLQ894" s="40"/>
      <c r="VLR894" s="106"/>
      <c r="VLS894" s="40"/>
      <c r="VLT894" s="106"/>
      <c r="VLU894" s="40"/>
      <c r="VLV894" s="106"/>
      <c r="VLW894" s="40"/>
      <c r="VLX894" s="106"/>
      <c r="VLY894" s="40"/>
      <c r="VLZ894" s="106"/>
      <c r="VMA894" s="40"/>
      <c r="VMB894" s="106"/>
      <c r="VMC894" s="40"/>
      <c r="VMD894" s="106"/>
      <c r="VME894" s="40"/>
      <c r="VMF894" s="106"/>
      <c r="VMG894" s="40"/>
      <c r="VMH894" s="106"/>
      <c r="VMI894" s="40"/>
      <c r="VMJ894" s="106"/>
      <c r="VMK894" s="40"/>
      <c r="VML894" s="106"/>
      <c r="VMM894" s="40"/>
      <c r="VMN894" s="106"/>
      <c r="VMO894" s="40"/>
      <c r="VMP894" s="106"/>
      <c r="VMQ894" s="40"/>
      <c r="VMR894" s="106"/>
      <c r="VMS894" s="40"/>
      <c r="VMT894" s="106"/>
      <c r="VMU894" s="40"/>
      <c r="VMV894" s="106"/>
      <c r="VMW894" s="40"/>
      <c r="VMX894" s="106"/>
      <c r="VMY894" s="40"/>
      <c r="VMZ894" s="106"/>
      <c r="VNA894" s="40"/>
      <c r="VNB894" s="106"/>
      <c r="VNC894" s="40"/>
      <c r="VND894" s="106"/>
      <c r="VNE894" s="40"/>
      <c r="VNF894" s="106"/>
      <c r="VNG894" s="40"/>
      <c r="VNH894" s="106"/>
      <c r="VNI894" s="40"/>
      <c r="VNJ894" s="106"/>
      <c r="VNK894" s="40"/>
      <c r="VNL894" s="106"/>
      <c r="VNM894" s="40"/>
      <c r="VNN894" s="106"/>
      <c r="VNO894" s="40"/>
      <c r="VNP894" s="106"/>
      <c r="VNQ894" s="40"/>
      <c r="VNR894" s="106"/>
      <c r="VNS894" s="40"/>
      <c r="VNT894" s="106"/>
      <c r="VNU894" s="40"/>
      <c r="VNV894" s="106"/>
      <c r="VNW894" s="40"/>
      <c r="VNX894" s="106"/>
      <c r="VNY894" s="40"/>
      <c r="VNZ894" s="106"/>
      <c r="VOA894" s="40"/>
      <c r="VOB894" s="106"/>
      <c r="VOC894" s="40"/>
      <c r="VOD894" s="106"/>
      <c r="VOE894" s="40"/>
      <c r="VOF894" s="106"/>
      <c r="VOG894" s="40"/>
      <c r="VOH894" s="106"/>
      <c r="VOI894" s="40"/>
      <c r="VOJ894" s="106"/>
      <c r="VOK894" s="40"/>
      <c r="VOL894" s="106"/>
      <c r="VOM894" s="40"/>
      <c r="VON894" s="106"/>
      <c r="VOO894" s="40"/>
      <c r="VOP894" s="106"/>
      <c r="VOQ894" s="40"/>
      <c r="VOR894" s="106"/>
      <c r="VOS894" s="40"/>
      <c r="VOT894" s="106"/>
      <c r="VOU894" s="40"/>
      <c r="VOV894" s="106"/>
      <c r="VOW894" s="40"/>
      <c r="VOX894" s="106"/>
      <c r="VOY894" s="40"/>
      <c r="VOZ894" s="106"/>
      <c r="VPA894" s="40"/>
      <c r="VPB894" s="106"/>
      <c r="VPC894" s="40"/>
      <c r="VPD894" s="106"/>
      <c r="VPE894" s="40"/>
      <c r="VPF894" s="106"/>
      <c r="VPG894" s="40"/>
      <c r="VPH894" s="106"/>
      <c r="VPI894" s="40"/>
      <c r="VPJ894" s="106"/>
      <c r="VPK894" s="40"/>
      <c r="VPL894" s="106"/>
      <c r="VPM894" s="40"/>
      <c r="VPN894" s="106"/>
      <c r="VPO894" s="40"/>
      <c r="VPP894" s="106"/>
      <c r="VPQ894" s="40"/>
      <c r="VPR894" s="106"/>
      <c r="VPS894" s="40"/>
      <c r="VPT894" s="106"/>
      <c r="VPU894" s="40"/>
      <c r="VPV894" s="106"/>
      <c r="VPW894" s="40"/>
      <c r="VPX894" s="106"/>
      <c r="VPY894" s="40"/>
      <c r="VPZ894" s="106"/>
      <c r="VQA894" s="40"/>
      <c r="VQB894" s="106"/>
      <c r="VQC894" s="40"/>
      <c r="VQD894" s="106"/>
      <c r="VQE894" s="40"/>
      <c r="VQF894" s="106"/>
      <c r="VQG894" s="40"/>
      <c r="VQH894" s="106"/>
      <c r="VQI894" s="40"/>
      <c r="VQJ894" s="106"/>
      <c r="VQK894" s="40"/>
      <c r="VQL894" s="106"/>
      <c r="VQM894" s="40"/>
      <c r="VQN894" s="106"/>
      <c r="VQO894" s="40"/>
      <c r="VQP894" s="106"/>
      <c r="VQQ894" s="40"/>
      <c r="VQR894" s="106"/>
      <c r="VQS894" s="40"/>
      <c r="VQT894" s="106"/>
      <c r="VQU894" s="40"/>
      <c r="VQV894" s="106"/>
      <c r="VQW894" s="40"/>
      <c r="VQX894" s="106"/>
      <c r="VQY894" s="40"/>
      <c r="VQZ894" s="106"/>
      <c r="VRA894" s="40"/>
      <c r="VRB894" s="106"/>
      <c r="VRC894" s="40"/>
      <c r="VRD894" s="106"/>
      <c r="VRE894" s="40"/>
      <c r="VRF894" s="106"/>
      <c r="VRG894" s="40"/>
      <c r="VRH894" s="106"/>
      <c r="VRI894" s="40"/>
      <c r="VRJ894" s="106"/>
      <c r="VRK894" s="40"/>
      <c r="VRL894" s="106"/>
      <c r="VRM894" s="40"/>
      <c r="VRN894" s="106"/>
      <c r="VRO894" s="40"/>
      <c r="VRP894" s="106"/>
      <c r="VRQ894" s="40"/>
      <c r="VRR894" s="106"/>
      <c r="VRS894" s="40"/>
      <c r="VRT894" s="106"/>
      <c r="VRU894" s="40"/>
      <c r="VRV894" s="106"/>
      <c r="VRW894" s="40"/>
      <c r="VRX894" s="106"/>
      <c r="VRY894" s="40"/>
      <c r="VRZ894" s="106"/>
      <c r="VSA894" s="40"/>
      <c r="VSB894" s="106"/>
      <c r="VSC894" s="40"/>
      <c r="VSD894" s="106"/>
      <c r="VSE894" s="40"/>
      <c r="VSF894" s="106"/>
      <c r="VSG894" s="40"/>
      <c r="VSH894" s="106"/>
      <c r="VSI894" s="40"/>
      <c r="VSJ894" s="106"/>
      <c r="VSK894" s="40"/>
      <c r="VSL894" s="106"/>
      <c r="VSM894" s="40"/>
      <c r="VSN894" s="106"/>
      <c r="VSO894" s="40"/>
      <c r="VSP894" s="106"/>
      <c r="VSQ894" s="40"/>
      <c r="VSR894" s="106"/>
      <c r="VSS894" s="40"/>
      <c r="VST894" s="106"/>
      <c r="VSU894" s="40"/>
      <c r="VSV894" s="106"/>
      <c r="VSW894" s="40"/>
      <c r="VSX894" s="106"/>
      <c r="VSY894" s="40"/>
      <c r="VSZ894" s="106"/>
      <c r="VTA894" s="40"/>
      <c r="VTB894" s="106"/>
      <c r="VTC894" s="40"/>
      <c r="VTD894" s="106"/>
      <c r="VTE894" s="40"/>
      <c r="VTF894" s="106"/>
      <c r="VTG894" s="40"/>
      <c r="VTH894" s="106"/>
      <c r="VTI894" s="40"/>
      <c r="VTJ894" s="106"/>
      <c r="VTK894" s="40"/>
      <c r="VTL894" s="106"/>
      <c r="VTM894" s="40"/>
      <c r="VTN894" s="106"/>
      <c r="VTO894" s="40"/>
      <c r="VTP894" s="106"/>
      <c r="VTQ894" s="40"/>
      <c r="VTR894" s="106"/>
      <c r="VTS894" s="40"/>
      <c r="VTT894" s="106"/>
      <c r="VTU894" s="40"/>
      <c r="VTV894" s="106"/>
      <c r="VTW894" s="40"/>
      <c r="VTX894" s="106"/>
      <c r="VTY894" s="40"/>
      <c r="VTZ894" s="106"/>
      <c r="VUA894" s="40"/>
      <c r="VUB894" s="106"/>
      <c r="VUC894" s="40"/>
      <c r="VUD894" s="106"/>
      <c r="VUE894" s="40"/>
      <c r="VUF894" s="106"/>
      <c r="VUG894" s="40"/>
      <c r="VUH894" s="106"/>
      <c r="VUI894" s="40"/>
      <c r="VUJ894" s="106"/>
      <c r="VUK894" s="40"/>
      <c r="VUL894" s="106"/>
      <c r="VUM894" s="40"/>
      <c r="VUN894" s="106"/>
      <c r="VUO894" s="40"/>
      <c r="VUP894" s="106"/>
      <c r="VUQ894" s="40"/>
      <c r="VUR894" s="106"/>
      <c r="VUS894" s="40"/>
      <c r="VUT894" s="106"/>
      <c r="VUU894" s="40"/>
      <c r="VUV894" s="106"/>
      <c r="VUW894" s="40"/>
      <c r="VUX894" s="106"/>
      <c r="VUY894" s="40"/>
      <c r="VUZ894" s="106"/>
      <c r="VVA894" s="40"/>
      <c r="VVB894" s="106"/>
      <c r="VVC894" s="40"/>
      <c r="VVD894" s="106"/>
      <c r="VVE894" s="40"/>
      <c r="VVF894" s="106"/>
      <c r="VVG894" s="40"/>
      <c r="VVH894" s="106"/>
      <c r="VVI894" s="40"/>
      <c r="VVJ894" s="106"/>
      <c r="VVK894" s="40"/>
      <c r="VVL894" s="106"/>
      <c r="VVM894" s="40"/>
      <c r="VVN894" s="106"/>
      <c r="VVO894" s="40"/>
      <c r="VVP894" s="106"/>
      <c r="VVQ894" s="40"/>
      <c r="VVR894" s="106"/>
      <c r="VVS894" s="40"/>
      <c r="VVT894" s="106"/>
      <c r="VVU894" s="40"/>
      <c r="VVV894" s="106"/>
      <c r="VVW894" s="40"/>
      <c r="VVX894" s="106"/>
      <c r="VVY894" s="40"/>
      <c r="VVZ894" s="106"/>
      <c r="VWA894" s="40"/>
      <c r="VWB894" s="106"/>
      <c r="VWC894" s="40"/>
      <c r="VWD894" s="106"/>
      <c r="VWE894" s="40"/>
      <c r="VWF894" s="106"/>
      <c r="VWG894" s="40"/>
      <c r="VWH894" s="106"/>
      <c r="VWI894" s="40"/>
      <c r="VWJ894" s="106"/>
      <c r="VWK894" s="40"/>
      <c r="VWL894" s="106"/>
      <c r="VWM894" s="40"/>
      <c r="VWN894" s="106"/>
      <c r="VWO894" s="40"/>
      <c r="VWP894" s="106"/>
      <c r="VWQ894" s="40"/>
      <c r="VWR894" s="106"/>
      <c r="VWS894" s="40"/>
      <c r="VWT894" s="106"/>
      <c r="VWU894" s="40"/>
      <c r="VWV894" s="106"/>
      <c r="VWW894" s="40"/>
      <c r="VWX894" s="106"/>
      <c r="VWY894" s="40"/>
      <c r="VWZ894" s="106"/>
      <c r="VXA894" s="40"/>
      <c r="VXB894" s="106"/>
      <c r="VXC894" s="40"/>
      <c r="VXD894" s="106"/>
      <c r="VXE894" s="40"/>
      <c r="VXF894" s="106"/>
      <c r="VXG894" s="40"/>
      <c r="VXH894" s="106"/>
      <c r="VXI894" s="40"/>
      <c r="VXJ894" s="106"/>
      <c r="VXK894" s="40"/>
      <c r="VXL894" s="106"/>
      <c r="VXM894" s="40"/>
      <c r="VXN894" s="106"/>
      <c r="VXO894" s="40"/>
      <c r="VXP894" s="106"/>
      <c r="VXQ894" s="40"/>
      <c r="VXR894" s="106"/>
      <c r="VXS894" s="40"/>
      <c r="VXT894" s="106"/>
      <c r="VXU894" s="40"/>
      <c r="VXV894" s="106"/>
      <c r="VXW894" s="40"/>
      <c r="VXX894" s="106"/>
      <c r="VXY894" s="40"/>
      <c r="VXZ894" s="106"/>
      <c r="VYA894" s="40"/>
      <c r="VYB894" s="106"/>
      <c r="VYC894" s="40"/>
      <c r="VYD894" s="106"/>
      <c r="VYE894" s="40"/>
      <c r="VYF894" s="106"/>
      <c r="VYG894" s="40"/>
      <c r="VYH894" s="106"/>
      <c r="VYI894" s="40"/>
      <c r="VYJ894" s="106"/>
      <c r="VYK894" s="40"/>
      <c r="VYL894" s="106"/>
      <c r="VYM894" s="40"/>
      <c r="VYN894" s="106"/>
      <c r="VYO894" s="40"/>
      <c r="VYP894" s="106"/>
      <c r="VYQ894" s="40"/>
      <c r="VYR894" s="106"/>
      <c r="VYS894" s="40"/>
      <c r="VYT894" s="106"/>
      <c r="VYU894" s="40"/>
      <c r="VYV894" s="106"/>
      <c r="VYW894" s="40"/>
      <c r="VYX894" s="106"/>
      <c r="VYY894" s="40"/>
      <c r="VYZ894" s="106"/>
      <c r="VZA894" s="40"/>
      <c r="VZB894" s="106"/>
      <c r="VZC894" s="40"/>
      <c r="VZD894" s="106"/>
      <c r="VZE894" s="40"/>
      <c r="VZF894" s="106"/>
      <c r="VZG894" s="40"/>
      <c r="VZH894" s="106"/>
      <c r="VZI894" s="40"/>
      <c r="VZJ894" s="106"/>
      <c r="VZK894" s="40"/>
      <c r="VZL894" s="106"/>
      <c r="VZM894" s="40"/>
      <c r="VZN894" s="106"/>
      <c r="VZO894" s="40"/>
      <c r="VZP894" s="106"/>
      <c r="VZQ894" s="40"/>
      <c r="VZR894" s="106"/>
      <c r="VZS894" s="40"/>
      <c r="VZT894" s="106"/>
      <c r="VZU894" s="40"/>
      <c r="VZV894" s="106"/>
      <c r="VZW894" s="40"/>
      <c r="VZX894" s="106"/>
      <c r="VZY894" s="40"/>
      <c r="VZZ894" s="106"/>
      <c r="WAA894" s="40"/>
      <c r="WAB894" s="106"/>
      <c r="WAC894" s="40"/>
      <c r="WAD894" s="106"/>
      <c r="WAE894" s="40"/>
      <c r="WAF894" s="106"/>
      <c r="WAG894" s="40"/>
      <c r="WAH894" s="106"/>
      <c r="WAI894" s="40"/>
      <c r="WAJ894" s="106"/>
      <c r="WAK894" s="40"/>
      <c r="WAL894" s="106"/>
      <c r="WAM894" s="40"/>
      <c r="WAN894" s="106"/>
      <c r="WAO894" s="40"/>
      <c r="WAP894" s="106"/>
      <c r="WAQ894" s="40"/>
      <c r="WAR894" s="106"/>
      <c r="WAS894" s="40"/>
      <c r="WAT894" s="106"/>
      <c r="WAU894" s="40"/>
      <c r="WAV894" s="106"/>
      <c r="WAW894" s="40"/>
      <c r="WAX894" s="106"/>
      <c r="WAY894" s="40"/>
      <c r="WAZ894" s="106"/>
      <c r="WBA894" s="40"/>
      <c r="WBB894" s="106"/>
      <c r="WBC894" s="40"/>
      <c r="WBD894" s="106"/>
      <c r="WBE894" s="40"/>
      <c r="WBF894" s="106"/>
      <c r="WBG894" s="40"/>
      <c r="WBH894" s="106"/>
      <c r="WBI894" s="40"/>
      <c r="WBJ894" s="106"/>
      <c r="WBK894" s="40"/>
      <c r="WBL894" s="106"/>
      <c r="WBM894" s="40"/>
      <c r="WBN894" s="106"/>
      <c r="WBO894" s="40"/>
      <c r="WBP894" s="106"/>
      <c r="WBQ894" s="40"/>
      <c r="WBR894" s="106"/>
      <c r="WBS894" s="40"/>
      <c r="WBT894" s="106"/>
      <c r="WBU894" s="40"/>
      <c r="WBV894" s="106"/>
      <c r="WBW894" s="40"/>
      <c r="WBX894" s="106"/>
      <c r="WBY894" s="40"/>
      <c r="WBZ894" s="106"/>
      <c r="WCA894" s="40"/>
      <c r="WCB894" s="106"/>
      <c r="WCC894" s="40"/>
      <c r="WCD894" s="106"/>
      <c r="WCE894" s="40"/>
      <c r="WCF894" s="106"/>
      <c r="WCG894" s="40"/>
      <c r="WCH894" s="106"/>
      <c r="WCI894" s="40"/>
      <c r="WCJ894" s="106"/>
      <c r="WCK894" s="40"/>
      <c r="WCL894" s="106"/>
      <c r="WCM894" s="40"/>
      <c r="WCN894" s="106"/>
      <c r="WCO894" s="40"/>
      <c r="WCP894" s="106"/>
      <c r="WCQ894" s="40"/>
      <c r="WCR894" s="106"/>
      <c r="WCS894" s="40"/>
      <c r="WCT894" s="106"/>
      <c r="WCU894" s="40"/>
      <c r="WCV894" s="106"/>
      <c r="WCW894" s="40"/>
      <c r="WCX894" s="106"/>
      <c r="WCY894" s="40"/>
      <c r="WCZ894" s="106"/>
      <c r="WDA894" s="40"/>
      <c r="WDB894" s="106"/>
      <c r="WDC894" s="40"/>
      <c r="WDD894" s="106"/>
      <c r="WDE894" s="40"/>
      <c r="WDF894" s="106"/>
      <c r="WDG894" s="40"/>
      <c r="WDH894" s="106"/>
      <c r="WDI894" s="40"/>
      <c r="WDJ894" s="106"/>
      <c r="WDK894" s="40"/>
      <c r="WDL894" s="106"/>
      <c r="WDM894" s="40"/>
      <c r="WDN894" s="106"/>
      <c r="WDO894" s="40"/>
      <c r="WDP894" s="106"/>
      <c r="WDQ894" s="40"/>
      <c r="WDR894" s="106"/>
      <c r="WDS894" s="40"/>
      <c r="WDT894" s="106"/>
      <c r="WDU894" s="40"/>
      <c r="WDV894" s="106"/>
      <c r="WDW894" s="40"/>
      <c r="WDX894" s="106"/>
      <c r="WDY894" s="40"/>
      <c r="WDZ894" s="106"/>
      <c r="WEA894" s="40"/>
      <c r="WEB894" s="106"/>
      <c r="WEC894" s="40"/>
      <c r="WED894" s="106"/>
      <c r="WEE894" s="40"/>
      <c r="WEF894" s="106"/>
      <c r="WEG894" s="40"/>
      <c r="WEH894" s="106"/>
      <c r="WEI894" s="40"/>
      <c r="WEJ894" s="106"/>
      <c r="WEK894" s="40"/>
      <c r="WEL894" s="106"/>
      <c r="WEM894" s="40"/>
      <c r="WEN894" s="106"/>
      <c r="WEO894" s="40"/>
      <c r="WEP894" s="106"/>
      <c r="WEQ894" s="40"/>
      <c r="WER894" s="106"/>
      <c r="WES894" s="40"/>
      <c r="WET894" s="106"/>
      <c r="WEU894" s="40"/>
      <c r="WEV894" s="106"/>
      <c r="WEW894" s="40"/>
      <c r="WEX894" s="106"/>
      <c r="WEY894" s="40"/>
      <c r="WEZ894" s="106"/>
      <c r="WFA894" s="40"/>
      <c r="WFB894" s="106"/>
      <c r="WFC894" s="40"/>
      <c r="WFD894" s="106"/>
      <c r="WFE894" s="40"/>
      <c r="WFF894" s="106"/>
      <c r="WFG894" s="40"/>
      <c r="WFH894" s="106"/>
      <c r="WFI894" s="40"/>
      <c r="WFJ894" s="106"/>
      <c r="WFK894" s="40"/>
      <c r="WFL894" s="106"/>
      <c r="WFM894" s="40"/>
      <c r="WFN894" s="106"/>
      <c r="WFO894" s="40"/>
      <c r="WFP894" s="106"/>
      <c r="WFQ894" s="40"/>
      <c r="WFR894" s="106"/>
      <c r="WFS894" s="40"/>
      <c r="WFT894" s="106"/>
      <c r="WFU894" s="40"/>
      <c r="WFV894" s="106"/>
      <c r="WFW894" s="40"/>
      <c r="WFX894" s="106"/>
      <c r="WFY894" s="40"/>
      <c r="WFZ894" s="106"/>
      <c r="WGA894" s="40"/>
      <c r="WGB894" s="106"/>
      <c r="WGC894" s="40"/>
      <c r="WGD894" s="106"/>
      <c r="WGE894" s="40"/>
      <c r="WGF894" s="106"/>
      <c r="WGG894" s="40"/>
      <c r="WGH894" s="106"/>
      <c r="WGI894" s="40"/>
      <c r="WGJ894" s="106"/>
      <c r="WGK894" s="40"/>
      <c r="WGL894" s="106"/>
      <c r="WGM894" s="40"/>
      <c r="WGN894" s="106"/>
      <c r="WGO894" s="40"/>
      <c r="WGP894" s="106"/>
      <c r="WGQ894" s="40"/>
      <c r="WGR894" s="106"/>
      <c r="WGS894" s="40"/>
      <c r="WGT894" s="106"/>
      <c r="WGU894" s="40"/>
      <c r="WGV894" s="106"/>
      <c r="WGW894" s="40"/>
      <c r="WGX894" s="106"/>
      <c r="WGY894" s="40"/>
      <c r="WGZ894" s="106"/>
      <c r="WHA894" s="40"/>
      <c r="WHB894" s="106"/>
      <c r="WHC894" s="40"/>
      <c r="WHD894" s="106"/>
      <c r="WHE894" s="40"/>
      <c r="WHF894" s="106"/>
      <c r="WHG894" s="40"/>
      <c r="WHH894" s="106"/>
      <c r="WHI894" s="40"/>
      <c r="WHJ894" s="106"/>
      <c r="WHK894" s="40"/>
      <c r="WHL894" s="106"/>
      <c r="WHM894" s="40"/>
      <c r="WHN894" s="106"/>
      <c r="WHO894" s="40"/>
      <c r="WHP894" s="106"/>
      <c r="WHQ894" s="40"/>
      <c r="WHR894" s="106"/>
      <c r="WHS894" s="40"/>
      <c r="WHT894" s="106"/>
      <c r="WHU894" s="40"/>
      <c r="WHV894" s="106"/>
      <c r="WHW894" s="40"/>
      <c r="WHX894" s="106"/>
      <c r="WHY894" s="40"/>
      <c r="WHZ894" s="106"/>
      <c r="WIA894" s="40"/>
      <c r="WIB894" s="106"/>
      <c r="WIC894" s="40"/>
      <c r="WID894" s="106"/>
      <c r="WIE894" s="40"/>
      <c r="WIF894" s="106"/>
      <c r="WIG894" s="40"/>
      <c r="WIH894" s="106"/>
      <c r="WII894" s="40"/>
      <c r="WIJ894" s="106"/>
      <c r="WIK894" s="40"/>
      <c r="WIL894" s="106"/>
      <c r="WIM894" s="40"/>
      <c r="WIN894" s="106"/>
      <c r="WIO894" s="40"/>
      <c r="WIP894" s="106"/>
      <c r="WIQ894" s="40"/>
      <c r="WIR894" s="106"/>
      <c r="WIS894" s="40"/>
      <c r="WIT894" s="106"/>
      <c r="WIU894" s="40"/>
      <c r="WIV894" s="106"/>
      <c r="WIW894" s="40"/>
      <c r="WIX894" s="106"/>
      <c r="WIY894" s="40"/>
      <c r="WIZ894" s="106"/>
      <c r="WJA894" s="40"/>
      <c r="WJB894" s="106"/>
      <c r="WJC894" s="40"/>
      <c r="WJD894" s="106"/>
      <c r="WJE894" s="40"/>
      <c r="WJF894" s="106"/>
      <c r="WJG894" s="40"/>
      <c r="WJH894" s="106"/>
      <c r="WJI894" s="40"/>
      <c r="WJJ894" s="106"/>
      <c r="WJK894" s="40"/>
      <c r="WJL894" s="106"/>
      <c r="WJM894" s="40"/>
      <c r="WJN894" s="106"/>
      <c r="WJO894" s="40"/>
      <c r="WJP894" s="106"/>
      <c r="WJQ894" s="40"/>
      <c r="WJR894" s="106"/>
      <c r="WJS894" s="40"/>
      <c r="WJT894" s="106"/>
      <c r="WJU894" s="40"/>
      <c r="WJV894" s="106"/>
      <c r="WJW894" s="40"/>
      <c r="WJX894" s="106"/>
      <c r="WJY894" s="40"/>
      <c r="WJZ894" s="106"/>
      <c r="WKA894" s="40"/>
      <c r="WKB894" s="106"/>
      <c r="WKC894" s="40"/>
      <c r="WKD894" s="106"/>
      <c r="WKE894" s="40"/>
      <c r="WKF894" s="106"/>
      <c r="WKG894" s="40"/>
      <c r="WKH894" s="106"/>
      <c r="WKI894" s="40"/>
      <c r="WKJ894" s="106"/>
      <c r="WKK894" s="40"/>
      <c r="WKL894" s="106"/>
      <c r="WKM894" s="40"/>
      <c r="WKN894" s="106"/>
      <c r="WKO894" s="40"/>
      <c r="WKP894" s="106"/>
      <c r="WKQ894" s="40"/>
      <c r="WKR894" s="106"/>
      <c r="WKS894" s="40"/>
      <c r="WKT894" s="106"/>
      <c r="WKU894" s="40"/>
      <c r="WKV894" s="106"/>
      <c r="WKW894" s="40"/>
      <c r="WKX894" s="106"/>
      <c r="WKY894" s="40"/>
      <c r="WKZ894" s="106"/>
      <c r="WLA894" s="40"/>
      <c r="WLB894" s="106"/>
      <c r="WLC894" s="40"/>
      <c r="WLD894" s="106"/>
      <c r="WLE894" s="40"/>
      <c r="WLF894" s="106"/>
      <c r="WLG894" s="40"/>
      <c r="WLH894" s="106"/>
      <c r="WLI894" s="40"/>
      <c r="WLJ894" s="106"/>
      <c r="WLK894" s="40"/>
      <c r="WLL894" s="106"/>
      <c r="WLM894" s="40"/>
      <c r="WLN894" s="106"/>
      <c r="WLO894" s="40"/>
      <c r="WLP894" s="106"/>
      <c r="WLQ894" s="40"/>
      <c r="WLR894" s="106"/>
      <c r="WLS894" s="40"/>
      <c r="WLT894" s="106"/>
      <c r="WLU894" s="40"/>
      <c r="WLV894" s="106"/>
      <c r="WLW894" s="40"/>
      <c r="WLX894" s="106"/>
      <c r="WLY894" s="40"/>
      <c r="WLZ894" s="106"/>
      <c r="WMA894" s="40"/>
      <c r="WMB894" s="106"/>
      <c r="WMC894" s="40"/>
      <c r="WMD894" s="106"/>
      <c r="WME894" s="40"/>
      <c r="WMF894" s="106"/>
      <c r="WMG894" s="40"/>
      <c r="WMH894" s="106"/>
      <c r="WMI894" s="40"/>
      <c r="WMJ894" s="106"/>
      <c r="WMK894" s="40"/>
      <c r="WML894" s="106"/>
      <c r="WMM894" s="40"/>
      <c r="WMN894" s="106"/>
      <c r="WMO894" s="40"/>
      <c r="WMP894" s="106"/>
      <c r="WMQ894" s="40"/>
      <c r="WMR894" s="106"/>
      <c r="WMS894" s="40"/>
      <c r="WMT894" s="106"/>
      <c r="WMU894" s="40"/>
      <c r="WMV894" s="106"/>
      <c r="WMW894" s="40"/>
      <c r="WMX894" s="106"/>
      <c r="WMY894" s="40"/>
      <c r="WMZ894" s="106"/>
      <c r="WNA894" s="40"/>
      <c r="WNB894" s="106"/>
      <c r="WNC894" s="40"/>
      <c r="WND894" s="106"/>
      <c r="WNE894" s="40"/>
      <c r="WNF894" s="106"/>
      <c r="WNG894" s="40"/>
      <c r="WNH894" s="106"/>
      <c r="WNI894" s="40"/>
      <c r="WNJ894" s="106"/>
      <c r="WNK894" s="40"/>
      <c r="WNL894" s="106"/>
      <c r="WNM894" s="40"/>
      <c r="WNN894" s="106"/>
      <c r="WNO894" s="40"/>
      <c r="WNP894" s="106"/>
      <c r="WNQ894" s="40"/>
      <c r="WNR894" s="106"/>
      <c r="WNS894" s="40"/>
      <c r="WNT894" s="106"/>
      <c r="WNU894" s="40"/>
      <c r="WNV894" s="106"/>
      <c r="WNW894" s="40"/>
      <c r="WNX894" s="106"/>
      <c r="WNY894" s="40"/>
      <c r="WNZ894" s="106"/>
      <c r="WOA894" s="40"/>
      <c r="WOB894" s="106"/>
      <c r="WOC894" s="40"/>
      <c r="WOD894" s="106"/>
      <c r="WOE894" s="40"/>
      <c r="WOF894" s="106"/>
      <c r="WOG894" s="40"/>
      <c r="WOH894" s="106"/>
      <c r="WOI894" s="40"/>
      <c r="WOJ894" s="106"/>
      <c r="WOK894" s="40"/>
      <c r="WOL894" s="106"/>
      <c r="WOM894" s="40"/>
      <c r="WON894" s="106"/>
      <c r="WOO894" s="40"/>
      <c r="WOP894" s="106"/>
      <c r="WOQ894" s="40"/>
      <c r="WOR894" s="106"/>
      <c r="WOS894" s="40"/>
      <c r="WOT894" s="106"/>
      <c r="WOU894" s="40"/>
      <c r="WOV894" s="106"/>
      <c r="WOW894" s="40"/>
      <c r="WOX894" s="106"/>
      <c r="WOY894" s="40"/>
      <c r="WOZ894" s="106"/>
      <c r="WPA894" s="40"/>
      <c r="WPB894" s="106"/>
      <c r="WPC894" s="40"/>
      <c r="WPD894" s="106"/>
      <c r="WPE894" s="40"/>
      <c r="WPF894" s="106"/>
      <c r="WPG894" s="40"/>
      <c r="WPH894" s="106"/>
      <c r="WPI894" s="40"/>
      <c r="WPJ894" s="106"/>
      <c r="WPK894" s="40"/>
      <c r="WPL894" s="106"/>
      <c r="WPM894" s="40"/>
      <c r="WPN894" s="106"/>
      <c r="WPO894" s="40"/>
      <c r="WPP894" s="106"/>
      <c r="WPQ894" s="40"/>
      <c r="WPR894" s="106"/>
      <c r="WPS894" s="40"/>
      <c r="WPT894" s="106"/>
      <c r="WPU894" s="40"/>
      <c r="WPV894" s="106"/>
      <c r="WPW894" s="40"/>
      <c r="WPX894" s="106"/>
      <c r="WPY894" s="40"/>
      <c r="WPZ894" s="106"/>
      <c r="WQA894" s="40"/>
      <c r="WQB894" s="106"/>
      <c r="WQC894" s="40"/>
      <c r="WQD894" s="106"/>
      <c r="WQE894" s="40"/>
      <c r="WQF894" s="106"/>
      <c r="WQG894" s="40"/>
      <c r="WQH894" s="106"/>
      <c r="WQI894" s="40"/>
      <c r="WQJ894" s="106"/>
      <c r="WQK894" s="40"/>
      <c r="WQL894" s="106"/>
      <c r="WQM894" s="40"/>
      <c r="WQN894" s="106"/>
      <c r="WQO894" s="40"/>
      <c r="WQP894" s="106"/>
      <c r="WQQ894" s="40"/>
      <c r="WQR894" s="106"/>
      <c r="WQS894" s="40"/>
      <c r="WQT894" s="106"/>
      <c r="WQU894" s="40"/>
      <c r="WQV894" s="106"/>
      <c r="WQW894" s="40"/>
      <c r="WQX894" s="106"/>
      <c r="WQY894" s="40"/>
      <c r="WQZ894" s="106"/>
      <c r="WRA894" s="40"/>
      <c r="WRB894" s="106"/>
      <c r="WRC894" s="40"/>
      <c r="WRD894" s="106"/>
      <c r="WRE894" s="40"/>
      <c r="WRF894" s="106"/>
      <c r="WRG894" s="40"/>
      <c r="WRH894" s="106"/>
      <c r="WRI894" s="40"/>
      <c r="WRJ894" s="106"/>
      <c r="WRK894" s="40"/>
      <c r="WRL894" s="106"/>
      <c r="WRM894" s="40"/>
      <c r="WRN894" s="106"/>
      <c r="WRO894" s="40"/>
      <c r="WRP894" s="106"/>
      <c r="WRQ894" s="40"/>
      <c r="WRR894" s="106"/>
      <c r="WRS894" s="40"/>
      <c r="WRT894" s="106"/>
      <c r="WRU894" s="40"/>
      <c r="WRV894" s="106"/>
      <c r="WRW894" s="40"/>
      <c r="WRX894" s="106"/>
      <c r="WRY894" s="40"/>
      <c r="WRZ894" s="106"/>
      <c r="WSA894" s="40"/>
      <c r="WSB894" s="106"/>
      <c r="WSC894" s="40"/>
      <c r="WSD894" s="106"/>
      <c r="WSE894" s="40"/>
      <c r="WSF894" s="106"/>
      <c r="WSG894" s="40"/>
      <c r="WSH894" s="106"/>
      <c r="WSI894" s="40"/>
      <c r="WSJ894" s="106"/>
      <c r="WSK894" s="40"/>
      <c r="WSL894" s="106"/>
      <c r="WSM894" s="40"/>
      <c r="WSN894" s="106"/>
      <c r="WSO894" s="40"/>
      <c r="WSP894" s="106"/>
      <c r="WSQ894" s="40"/>
      <c r="WSR894" s="106"/>
      <c r="WSS894" s="40"/>
      <c r="WST894" s="106"/>
      <c r="WSU894" s="40"/>
      <c r="WSV894" s="106"/>
      <c r="WSW894" s="40"/>
      <c r="WSX894" s="106"/>
      <c r="WSY894" s="40"/>
      <c r="WSZ894" s="106"/>
      <c r="WTA894" s="40"/>
      <c r="WTB894" s="106"/>
      <c r="WTC894" s="40"/>
      <c r="WTD894" s="106"/>
      <c r="WTE894" s="40"/>
      <c r="WTF894" s="106"/>
      <c r="WTG894" s="40"/>
      <c r="WTH894" s="106"/>
      <c r="WTI894" s="40"/>
      <c r="WTJ894" s="106"/>
      <c r="WTK894" s="40"/>
      <c r="WTL894" s="106"/>
      <c r="WTM894" s="40"/>
      <c r="WTN894" s="106"/>
      <c r="WTO894" s="40"/>
      <c r="WTP894" s="106"/>
      <c r="WTQ894" s="40"/>
      <c r="WTR894" s="106"/>
      <c r="WTS894" s="40"/>
      <c r="WTT894" s="106"/>
      <c r="WTU894" s="40"/>
      <c r="WTV894" s="106"/>
      <c r="WTW894" s="40"/>
      <c r="WTX894" s="106"/>
      <c r="WTY894" s="40"/>
      <c r="WTZ894" s="106"/>
      <c r="WUA894" s="40"/>
      <c r="WUB894" s="106"/>
      <c r="WUC894" s="40"/>
      <c r="WUD894" s="106"/>
      <c r="WUE894" s="40"/>
      <c r="WUF894" s="106"/>
      <c r="WUG894" s="40"/>
      <c r="WUH894" s="106"/>
      <c r="WUI894" s="40"/>
      <c r="WUJ894" s="106"/>
      <c r="WUK894" s="40"/>
      <c r="WUL894" s="106"/>
      <c r="WUM894" s="40"/>
      <c r="WUN894" s="106"/>
      <c r="WUO894" s="40"/>
      <c r="WUP894" s="106"/>
      <c r="WUQ894" s="40"/>
      <c r="WUR894" s="106"/>
      <c r="WUS894" s="40"/>
      <c r="WUT894" s="106"/>
      <c r="WUU894" s="40"/>
      <c r="WUV894" s="106"/>
      <c r="WUW894" s="40"/>
      <c r="WUX894" s="106"/>
      <c r="WUY894" s="40"/>
      <c r="WUZ894" s="106"/>
      <c r="WVA894" s="40"/>
      <c r="WVB894" s="106"/>
      <c r="WVC894" s="40"/>
      <c r="WVD894" s="106"/>
      <c r="WVE894" s="40"/>
      <c r="WVF894" s="106"/>
      <c r="WVG894" s="40"/>
      <c r="WVH894" s="106"/>
      <c r="WVI894" s="40"/>
      <c r="WVJ894" s="106"/>
      <c r="WVK894" s="40"/>
      <c r="WVL894" s="106"/>
      <c r="WVM894" s="40"/>
      <c r="WVN894" s="106"/>
      <c r="WVO894" s="40"/>
      <c r="WVP894" s="106"/>
      <c r="WVQ894" s="40"/>
      <c r="WVR894" s="106"/>
      <c r="WVS894" s="40"/>
      <c r="WVT894" s="106"/>
      <c r="WVU894" s="40"/>
      <c r="WVV894" s="106"/>
      <c r="WVW894" s="40"/>
      <c r="WVX894" s="106"/>
      <c r="WVY894" s="40"/>
      <c r="WVZ894" s="106"/>
      <c r="WWA894" s="40"/>
      <c r="WWB894" s="106"/>
      <c r="WWC894" s="40"/>
      <c r="WWD894" s="106"/>
      <c r="WWE894" s="40"/>
      <c r="WWF894" s="106"/>
      <c r="WWG894" s="40"/>
      <c r="WWH894" s="106"/>
      <c r="WWI894" s="40"/>
      <c r="WWJ894" s="106"/>
      <c r="WWK894" s="40"/>
      <c r="WWL894" s="106"/>
      <c r="WWM894" s="40"/>
      <c r="WWN894" s="106"/>
      <c r="WWO894" s="40"/>
      <c r="WWP894" s="106"/>
      <c r="WWQ894" s="40"/>
      <c r="WWR894" s="106"/>
      <c r="WWS894" s="40"/>
      <c r="WWT894" s="106"/>
      <c r="WWU894" s="40"/>
      <c r="WWV894" s="106"/>
      <c r="WWW894" s="40"/>
      <c r="WWX894" s="106"/>
      <c r="WWY894" s="40"/>
      <c r="WWZ894" s="106"/>
      <c r="WXA894" s="40"/>
      <c r="WXB894" s="106"/>
      <c r="WXC894" s="40"/>
      <c r="WXD894" s="106"/>
      <c r="WXE894" s="40"/>
      <c r="WXF894" s="106"/>
      <c r="WXG894" s="40"/>
      <c r="WXH894" s="106"/>
      <c r="WXI894" s="40"/>
      <c r="WXJ894" s="106"/>
      <c r="WXK894" s="40"/>
      <c r="WXL894" s="106"/>
      <c r="WXM894" s="40"/>
      <c r="WXN894" s="106"/>
      <c r="WXO894" s="40"/>
      <c r="WXP894" s="106"/>
      <c r="WXQ894" s="40"/>
      <c r="WXR894" s="106"/>
      <c r="WXS894" s="40"/>
      <c r="WXT894" s="106"/>
      <c r="WXU894" s="40"/>
      <c r="WXV894" s="106"/>
      <c r="WXW894" s="40"/>
      <c r="WXX894" s="106"/>
      <c r="WXY894" s="40"/>
      <c r="WXZ894" s="106"/>
      <c r="WYA894" s="40"/>
      <c r="WYB894" s="106"/>
      <c r="WYC894" s="40"/>
      <c r="WYD894" s="106"/>
      <c r="WYE894" s="40"/>
      <c r="WYF894" s="106"/>
      <c r="WYG894" s="40"/>
      <c r="WYH894" s="106"/>
      <c r="WYI894" s="40"/>
      <c r="WYJ894" s="106"/>
      <c r="WYK894" s="40"/>
      <c r="WYL894" s="106"/>
      <c r="WYM894" s="40"/>
      <c r="WYN894" s="106"/>
      <c r="WYO894" s="40"/>
      <c r="WYP894" s="106"/>
      <c r="WYQ894" s="40"/>
      <c r="WYR894" s="106"/>
      <c r="WYS894" s="40"/>
      <c r="WYT894" s="106"/>
      <c r="WYU894" s="40"/>
      <c r="WYV894" s="106"/>
      <c r="WYW894" s="40"/>
      <c r="WYX894" s="106"/>
      <c r="WYY894" s="40"/>
      <c r="WYZ894" s="106"/>
      <c r="WZA894" s="40"/>
      <c r="WZB894" s="106"/>
      <c r="WZC894" s="40"/>
      <c r="WZD894" s="106"/>
      <c r="WZE894" s="40"/>
      <c r="WZF894" s="106"/>
      <c r="WZG894" s="40"/>
      <c r="WZH894" s="106"/>
      <c r="WZI894" s="40"/>
      <c r="WZJ894" s="106"/>
      <c r="WZK894" s="40"/>
      <c r="WZL894" s="106"/>
      <c r="WZM894" s="40"/>
      <c r="WZN894" s="106"/>
      <c r="WZO894" s="40"/>
      <c r="WZP894" s="106"/>
      <c r="WZQ894" s="40"/>
      <c r="WZR894" s="106"/>
      <c r="WZS894" s="40"/>
      <c r="WZT894" s="106"/>
      <c r="WZU894" s="40"/>
      <c r="WZV894" s="106"/>
      <c r="WZW894" s="40"/>
      <c r="WZX894" s="106"/>
      <c r="WZY894" s="40"/>
      <c r="WZZ894" s="106"/>
      <c r="XAA894" s="40"/>
      <c r="XAB894" s="106"/>
      <c r="XAC894" s="40"/>
      <c r="XAD894" s="106"/>
      <c r="XAE894" s="40"/>
      <c r="XAF894" s="106"/>
      <c r="XAG894" s="40"/>
      <c r="XAH894" s="106"/>
      <c r="XAI894" s="40"/>
      <c r="XAJ894" s="106"/>
      <c r="XAK894" s="40"/>
      <c r="XAL894" s="106"/>
      <c r="XAM894" s="40"/>
      <c r="XAN894" s="106"/>
      <c r="XAO894" s="40"/>
      <c r="XAP894" s="106"/>
      <c r="XAQ894" s="40"/>
      <c r="XAR894" s="106"/>
      <c r="XAS894" s="40"/>
      <c r="XAT894" s="106"/>
      <c r="XAU894" s="40"/>
      <c r="XAV894" s="106"/>
      <c r="XAW894" s="40"/>
      <c r="XAX894" s="106"/>
      <c r="XAY894" s="40"/>
      <c r="XAZ894" s="106"/>
      <c r="XBA894" s="40"/>
      <c r="XBB894" s="106"/>
      <c r="XBC894" s="40"/>
      <c r="XBD894" s="106"/>
      <c r="XBE894" s="40"/>
      <c r="XBF894" s="106"/>
      <c r="XBG894" s="40"/>
      <c r="XBH894" s="106"/>
      <c r="XBI894" s="40"/>
      <c r="XBJ894" s="106"/>
      <c r="XBK894" s="40"/>
      <c r="XBL894" s="106"/>
      <c r="XBM894" s="40"/>
      <c r="XBN894" s="106"/>
      <c r="XBO894" s="40"/>
      <c r="XBP894" s="106"/>
      <c r="XBQ894" s="40"/>
      <c r="XBR894" s="106"/>
      <c r="XBS894" s="40"/>
      <c r="XBT894" s="106"/>
      <c r="XBU894" s="40"/>
      <c r="XBV894" s="106"/>
      <c r="XBW894" s="40"/>
      <c r="XBX894" s="106"/>
      <c r="XBY894" s="40"/>
      <c r="XBZ894" s="106"/>
      <c r="XCA894" s="40"/>
      <c r="XCB894" s="106"/>
      <c r="XCC894" s="40"/>
      <c r="XCD894" s="106"/>
      <c r="XCE894" s="40"/>
      <c r="XCF894" s="106"/>
      <c r="XCG894" s="40"/>
      <c r="XCH894" s="106"/>
      <c r="XCI894" s="40"/>
      <c r="XCJ894" s="106"/>
      <c r="XCK894" s="40"/>
      <c r="XCL894" s="106"/>
      <c r="XCM894" s="40"/>
      <c r="XCN894" s="106"/>
      <c r="XCO894" s="40"/>
      <c r="XCP894" s="106"/>
      <c r="XCQ894" s="40"/>
      <c r="XCR894" s="106"/>
      <c r="XCS894" s="40"/>
      <c r="XCT894" s="106"/>
      <c r="XCU894" s="40"/>
      <c r="XCV894" s="106"/>
      <c r="XCW894" s="40"/>
      <c r="XCX894" s="106"/>
      <c r="XCY894" s="40"/>
      <c r="XCZ894" s="106"/>
      <c r="XDA894" s="40"/>
      <c r="XDB894" s="106"/>
      <c r="XDC894" s="40"/>
      <c r="XDD894" s="106"/>
      <c r="XDE894" s="40"/>
      <c r="XDF894" s="106"/>
      <c r="XDG894" s="40"/>
      <c r="XDH894" s="106"/>
      <c r="XDI894" s="40"/>
      <c r="XDJ894" s="106"/>
      <c r="XDK894" s="40"/>
      <c r="XDL894" s="106"/>
      <c r="XDM894" s="40"/>
      <c r="XDN894" s="106"/>
      <c r="XDO894" s="40"/>
      <c r="XDP894" s="106"/>
      <c r="XDQ894" s="40"/>
      <c r="XDR894" s="106"/>
      <c r="XDS894" s="40"/>
      <c r="XDT894" s="106"/>
      <c r="XDU894" s="40"/>
      <c r="XDV894" s="106"/>
      <c r="XDW894" s="40"/>
      <c r="XDX894" s="106"/>
      <c r="XDY894" s="40"/>
      <c r="XDZ894" s="106"/>
      <c r="XEA894" s="40"/>
      <c r="XEB894" s="106"/>
      <c r="XEC894" s="40"/>
      <c r="XED894" s="106"/>
      <c r="XEE894" s="40"/>
      <c r="XEF894" s="106"/>
      <c r="XEG894" s="40"/>
      <c r="XEH894" s="106"/>
      <c r="XEI894" s="40"/>
      <c r="XEJ894" s="106"/>
      <c r="XEK894" s="40"/>
      <c r="XEL894" s="106"/>
      <c r="XEM894" s="40"/>
      <c r="XEN894" s="106"/>
      <c r="XEO894" s="40"/>
      <c r="XEP894" s="106"/>
      <c r="XEQ894" s="40"/>
      <c r="XER894" s="106"/>
      <c r="XES894" s="40"/>
      <c r="XET894" s="106"/>
      <c r="XEU894" s="40"/>
      <c r="XEV894" s="106"/>
      <c r="XEW894" s="40"/>
      <c r="XEX894" s="106"/>
      <c r="XEY894" s="40"/>
      <c r="XEZ894" s="106"/>
      <c r="XFA894" s="40"/>
      <c r="XFB894" s="106"/>
      <c r="XFC894" s="40"/>
      <c r="XFD894" s="106"/>
    </row>
    <row r="895" spans="1:16384" ht="14.5">
      <c r="A895" s="81" t="s">
        <v>1772</v>
      </c>
      <c r="B895" s="362" t="s">
        <v>8277</v>
      </c>
      <c r="C895" s="103" t="s">
        <v>8279</v>
      </c>
      <c r="D895" s="363" t="s">
        <v>8278</v>
      </c>
      <c r="E895" s="103" t="s">
        <v>8280</v>
      </c>
      <c r="F895" s="103" t="s">
        <v>8284</v>
      </c>
      <c r="G895" s="103">
        <v>1</v>
      </c>
      <c r="H895" s="103" t="s">
        <v>8285</v>
      </c>
      <c r="I895" s="103"/>
      <c r="J895" s="103"/>
      <c r="K895" s="80" t="s">
        <v>8286</v>
      </c>
      <c r="L895" s="103"/>
      <c r="N895" s="80" t="s">
        <v>8281</v>
      </c>
      <c r="O895" s="103"/>
      <c r="P895" s="103"/>
      <c r="Q895" s="103"/>
      <c r="R895" s="103"/>
      <c r="S895" s="103"/>
      <c r="T895" s="103"/>
      <c r="U895" s="103"/>
      <c r="V895" s="103"/>
      <c r="W895" s="103"/>
      <c r="X895" s="103"/>
      <c r="Y895" s="103"/>
      <c r="Z895" s="103"/>
      <c r="AA895" s="103"/>
    </row>
    <row r="896" spans="1:16384" ht="14.5">
      <c r="A896" s="40" t="s">
        <v>8289</v>
      </c>
      <c r="B896" s="362" t="s">
        <v>3043</v>
      </c>
      <c r="C896" s="103"/>
      <c r="D896" s="363"/>
      <c r="E896" s="103"/>
      <c r="F896" s="103"/>
      <c r="G896" s="103"/>
      <c r="H896" s="103"/>
      <c r="I896" s="103"/>
      <c r="J896" s="103"/>
      <c r="K896" s="80"/>
      <c r="L896" s="103"/>
      <c r="N896" s="80"/>
      <c r="O896" s="103"/>
      <c r="P896" s="103"/>
      <c r="Q896" s="103"/>
      <c r="R896" s="103"/>
      <c r="S896" s="103"/>
      <c r="T896" s="103"/>
      <c r="U896" s="103"/>
      <c r="V896" s="103"/>
      <c r="W896" s="103"/>
      <c r="X896" s="103"/>
      <c r="Y896" s="103"/>
      <c r="Z896" s="103"/>
      <c r="AA896" s="103"/>
    </row>
    <row r="897" spans="1:27" ht="14.5">
      <c r="A897" s="81" t="s">
        <v>8301</v>
      </c>
      <c r="B897" s="244" t="s">
        <v>3043</v>
      </c>
      <c r="C897" s="103"/>
      <c r="D897" s="363"/>
      <c r="E897" s="103"/>
      <c r="F897" s="103"/>
      <c r="G897" s="103"/>
      <c r="H897" s="103"/>
      <c r="I897" s="103"/>
      <c r="J897" s="103"/>
      <c r="K897" s="80"/>
      <c r="L897" s="103"/>
      <c r="N897" s="80"/>
      <c r="O897" s="103"/>
      <c r="P897" s="103"/>
      <c r="Q897" s="103"/>
      <c r="R897" s="103"/>
      <c r="S897" s="103"/>
      <c r="T897" s="103"/>
      <c r="U897" s="103"/>
      <c r="V897" s="103"/>
      <c r="W897" s="103"/>
      <c r="X897" s="103"/>
      <c r="Y897" s="103"/>
      <c r="Z897" s="103"/>
      <c r="AA897" s="103"/>
    </row>
    <row r="898" spans="1:27" ht="14.5">
      <c r="A898" s="353" t="s">
        <v>803</v>
      </c>
      <c r="B898" s="103"/>
      <c r="C898" s="103"/>
      <c r="D898" s="103"/>
      <c r="E898" s="103"/>
      <c r="F898" s="103"/>
      <c r="G898" s="103"/>
      <c r="H898" s="103"/>
      <c r="I898" s="103" t="s">
        <v>8340</v>
      </c>
      <c r="J898" s="103"/>
      <c r="L898" s="103"/>
      <c r="N898" s="80" t="s">
        <v>8341</v>
      </c>
      <c r="O898" s="103"/>
      <c r="P898" s="103"/>
      <c r="Q898" s="103"/>
      <c r="R898" s="103"/>
      <c r="S898" s="103"/>
      <c r="T898" s="103"/>
      <c r="U898" s="103"/>
      <c r="V898" s="103"/>
      <c r="W898" s="103"/>
      <c r="X898" s="103"/>
      <c r="Y898" s="103"/>
      <c r="Z898" s="103"/>
      <c r="AA898" s="103"/>
    </row>
    <row r="899" spans="1:27" ht="14.5">
      <c r="A899" s="28" t="s">
        <v>8356</v>
      </c>
      <c r="B899" s="103" t="s">
        <v>3551</v>
      </c>
      <c r="C899" s="103" t="s">
        <v>8358</v>
      </c>
      <c r="D899" s="103"/>
      <c r="E899" s="103"/>
      <c r="F899" s="103"/>
      <c r="G899" s="103"/>
      <c r="H899" s="103"/>
      <c r="I899" s="103"/>
      <c r="J899" s="103"/>
      <c r="L899" s="103"/>
      <c r="O899" s="103"/>
      <c r="P899" s="103"/>
      <c r="Q899" s="103"/>
      <c r="R899" s="103"/>
      <c r="S899" s="103"/>
      <c r="T899" s="103"/>
      <c r="U899" s="103"/>
      <c r="V899" s="103"/>
      <c r="W899" s="103"/>
      <c r="X899" s="103"/>
      <c r="Y899" s="103"/>
      <c r="Z899" s="103"/>
      <c r="AA899" s="103"/>
    </row>
    <row r="900" spans="1:27" ht="14.5">
      <c r="A900" s="81" t="s">
        <v>8359</v>
      </c>
      <c r="B900" s="103" t="s">
        <v>3551</v>
      </c>
      <c r="C900" s="103"/>
      <c r="D900" s="103"/>
      <c r="E900" s="103"/>
      <c r="F900" s="103"/>
      <c r="G900" s="103"/>
      <c r="H900" s="103"/>
      <c r="I900" s="103"/>
      <c r="J900" s="103"/>
      <c r="L900" s="103"/>
      <c r="O900" s="103"/>
      <c r="P900" s="103"/>
      <c r="Q900" s="103"/>
      <c r="R900" s="103"/>
      <c r="S900" s="103"/>
      <c r="T900" s="103"/>
      <c r="U900" s="103"/>
      <c r="V900" s="103"/>
      <c r="W900" s="103"/>
      <c r="X900" s="103"/>
      <c r="Y900" s="103"/>
      <c r="Z900" s="103"/>
      <c r="AA900" s="103"/>
    </row>
    <row r="901" spans="1:27" ht="14.5">
      <c r="A901" s="81" t="s">
        <v>8370</v>
      </c>
      <c r="B901" s="103" t="s">
        <v>3551</v>
      </c>
      <c r="C901" s="103"/>
      <c r="D901" s="103"/>
      <c r="E901" s="103"/>
      <c r="F901" s="103"/>
      <c r="G901" s="103"/>
      <c r="H901" s="103"/>
      <c r="I901" s="103" t="s">
        <v>8396</v>
      </c>
      <c r="J901" s="103"/>
      <c r="K901" s="80" t="s">
        <v>8393</v>
      </c>
      <c r="L901" s="103"/>
      <c r="O901" s="103"/>
      <c r="P901" s="103"/>
      <c r="Q901" s="103"/>
      <c r="R901" s="103"/>
      <c r="S901" s="103"/>
      <c r="T901" s="103"/>
      <c r="U901" s="103"/>
      <c r="V901" s="103"/>
      <c r="W901" s="103"/>
      <c r="X901" s="103"/>
      <c r="Y901" s="103"/>
      <c r="Z901" s="103"/>
      <c r="AA901" s="103"/>
    </row>
    <row r="902" spans="1:27" ht="14.5">
      <c r="A902" s="81" t="s">
        <v>8403</v>
      </c>
      <c r="B902" s="103" t="s">
        <v>3551</v>
      </c>
      <c r="C902" s="103"/>
      <c r="D902" s="103"/>
      <c r="E902" s="103"/>
      <c r="F902" s="103"/>
      <c r="G902" s="103"/>
      <c r="H902" s="103"/>
      <c r="I902" s="103"/>
      <c r="J902" s="103"/>
      <c r="K902" s="80"/>
      <c r="L902" s="103"/>
      <c r="O902" s="103"/>
      <c r="P902" s="103"/>
      <c r="Q902" s="103"/>
      <c r="R902" s="103"/>
      <c r="S902" s="103"/>
      <c r="T902" s="103"/>
      <c r="U902" s="103"/>
      <c r="V902" s="103"/>
      <c r="W902" s="103"/>
      <c r="X902" s="103"/>
      <c r="Y902" s="103"/>
      <c r="Z902" s="103"/>
      <c r="AA902" s="103"/>
    </row>
    <row r="903" spans="1:27" ht="14.5">
      <c r="A903" s="81" t="s">
        <v>8411</v>
      </c>
      <c r="B903" s="103" t="s">
        <v>3551</v>
      </c>
      <c r="C903" s="103" t="s">
        <v>8413</v>
      </c>
      <c r="D903" s="103" t="s">
        <v>3551</v>
      </c>
      <c r="E903" s="103" t="s">
        <v>8414</v>
      </c>
      <c r="F903" s="103"/>
      <c r="G903" s="103"/>
      <c r="H903" s="103"/>
      <c r="I903" s="103"/>
      <c r="J903" s="103"/>
      <c r="K903" s="80"/>
      <c r="L903" s="103"/>
      <c r="M903" s="80" t="s">
        <v>3492</v>
      </c>
      <c r="N903" s="80" t="s">
        <v>8415</v>
      </c>
      <c r="O903" s="103"/>
      <c r="P903" s="103"/>
      <c r="Q903" s="103"/>
      <c r="R903" s="103"/>
      <c r="S903" s="103"/>
      <c r="T903" s="103"/>
      <c r="U903" s="103"/>
      <c r="V903" s="103"/>
      <c r="W903" s="103"/>
      <c r="X903" s="103"/>
      <c r="Y903" s="103"/>
      <c r="Z903" s="103"/>
      <c r="AA903" s="103"/>
    </row>
    <row r="904" spans="1:27" ht="14.5">
      <c r="A904" s="81" t="s">
        <v>8418</v>
      </c>
      <c r="B904" s="103" t="s">
        <v>3551</v>
      </c>
      <c r="C904" s="103"/>
      <c r="D904" s="103"/>
      <c r="E904" s="103"/>
      <c r="F904" s="103"/>
      <c r="G904" s="103"/>
      <c r="H904" s="103"/>
      <c r="I904" s="103"/>
      <c r="J904" s="103"/>
      <c r="K904" s="80"/>
      <c r="L904" s="103"/>
      <c r="M904" s="80"/>
      <c r="N904" s="80"/>
      <c r="O904" s="103"/>
      <c r="P904" s="103"/>
      <c r="Q904" s="103"/>
      <c r="R904" s="103"/>
      <c r="S904" s="103"/>
      <c r="T904" s="103"/>
      <c r="U904" s="103"/>
      <c r="V904" s="103"/>
      <c r="W904" s="103"/>
      <c r="X904" s="103"/>
      <c r="Y904" s="103"/>
      <c r="Z904" s="103"/>
      <c r="AA904" s="103"/>
    </row>
    <row r="905" spans="1:27" ht="14.5">
      <c r="A905" s="81" t="s">
        <v>772</v>
      </c>
      <c r="B905" s="103" t="s">
        <v>3551</v>
      </c>
      <c r="C905" s="103"/>
      <c r="D905" s="103"/>
      <c r="E905" s="103"/>
      <c r="F905" s="103"/>
      <c r="G905" s="103"/>
      <c r="H905" s="103"/>
      <c r="I905" s="103"/>
      <c r="J905" s="103"/>
      <c r="K905" s="80"/>
      <c r="L905" s="103"/>
      <c r="M905" s="80"/>
      <c r="N905" s="80"/>
      <c r="O905" s="103"/>
      <c r="P905" s="103"/>
      <c r="Q905" s="103"/>
      <c r="R905" s="103"/>
      <c r="S905" s="103"/>
      <c r="T905" s="103"/>
      <c r="U905" s="103"/>
      <c r="V905" s="103"/>
      <c r="W905" s="103"/>
      <c r="X905" s="103"/>
      <c r="Y905" s="103"/>
      <c r="Z905" s="103"/>
      <c r="AA905" s="103"/>
    </row>
    <row r="906" spans="1:27" ht="14.5">
      <c r="A906" s="40" t="s">
        <v>8441</v>
      </c>
      <c r="B906" s="103" t="s">
        <v>759</v>
      </c>
      <c r="C906" s="103"/>
      <c r="D906" s="103"/>
      <c r="E906" s="103"/>
      <c r="F906" s="103"/>
      <c r="G906" s="103"/>
      <c r="H906" s="103"/>
      <c r="I906" s="103"/>
      <c r="J906" s="103"/>
      <c r="K906" s="80"/>
      <c r="L906" s="103"/>
      <c r="M906" s="80"/>
      <c r="N906" s="80"/>
      <c r="O906" s="103"/>
      <c r="P906" s="103"/>
      <c r="Q906" s="103"/>
      <c r="R906" s="103"/>
      <c r="S906" s="103"/>
      <c r="T906" s="103"/>
      <c r="U906" s="103"/>
      <c r="V906" s="103"/>
      <c r="W906" s="103"/>
      <c r="X906" s="103"/>
      <c r="Y906" s="103"/>
      <c r="Z906" s="103"/>
      <c r="AA906" s="103"/>
    </row>
    <row r="907" spans="1:27" ht="14.5">
      <c r="A907" s="40" t="s">
        <v>8456</v>
      </c>
      <c r="B907" s="103" t="s">
        <v>3043</v>
      </c>
      <c r="C907" s="103"/>
      <c r="D907" s="103"/>
      <c r="E907" s="103"/>
      <c r="F907" s="103"/>
      <c r="G907" s="103"/>
      <c r="H907" s="103"/>
      <c r="I907" s="103"/>
      <c r="J907" s="103"/>
      <c r="K907" s="80"/>
      <c r="L907" s="103"/>
      <c r="M907" s="80"/>
      <c r="N907" s="80"/>
      <c r="O907" s="103"/>
      <c r="P907" s="103"/>
      <c r="Q907" s="103"/>
      <c r="R907" s="103"/>
      <c r="S907" s="103"/>
      <c r="T907" s="103"/>
      <c r="U907" s="103"/>
      <c r="V907" s="103"/>
      <c r="W907" s="103"/>
      <c r="X907" s="103"/>
      <c r="Y907" s="103"/>
      <c r="Z907" s="103"/>
      <c r="AA907" s="103"/>
    </row>
    <row r="908" spans="1:27" ht="14.5">
      <c r="A908" s="40" t="s">
        <v>8463</v>
      </c>
      <c r="B908" s="103" t="s">
        <v>46</v>
      </c>
      <c r="C908" s="103" t="s">
        <v>8052</v>
      </c>
      <c r="D908" s="103" t="s">
        <v>126</v>
      </c>
      <c r="E908" s="103" t="s">
        <v>8173</v>
      </c>
      <c r="F908" s="103"/>
      <c r="G908" s="103"/>
      <c r="H908" s="103"/>
      <c r="I908" s="103"/>
      <c r="J908" s="103"/>
      <c r="K908" s="80"/>
      <c r="L908" s="103" t="s">
        <v>8474</v>
      </c>
      <c r="M908" s="80"/>
      <c r="N908" s="80"/>
      <c r="O908" s="103"/>
      <c r="P908" s="103"/>
      <c r="Q908" s="103"/>
      <c r="R908" s="103"/>
      <c r="S908" s="103"/>
      <c r="T908" s="103"/>
      <c r="U908" s="103"/>
      <c r="V908" s="103"/>
      <c r="W908" s="103"/>
      <c r="X908" s="103"/>
      <c r="Y908" s="103"/>
      <c r="Z908" s="103"/>
      <c r="AA908" s="103"/>
    </row>
    <row r="909" spans="1:27" ht="14.5">
      <c r="A909" s="40" t="s">
        <v>8479</v>
      </c>
      <c r="B909" s="103" t="s">
        <v>248</v>
      </c>
      <c r="C909" s="103" t="s">
        <v>7708</v>
      </c>
      <c r="D909" s="103"/>
      <c r="E909" s="103"/>
      <c r="F909" s="103"/>
      <c r="G909" s="103"/>
      <c r="H909" s="103"/>
      <c r="I909" s="103"/>
      <c r="J909" s="103"/>
      <c r="K909" s="80"/>
      <c r="L909" s="103"/>
      <c r="M909" s="80"/>
      <c r="N909" s="80"/>
      <c r="O909" s="103"/>
      <c r="P909" s="103"/>
      <c r="Q909" s="103"/>
      <c r="R909" s="103"/>
      <c r="S909" s="103"/>
      <c r="T909" s="103"/>
      <c r="U909" s="103"/>
      <c r="V909" s="103"/>
      <c r="W909" s="103"/>
      <c r="X909" s="103"/>
      <c r="Y909" s="103"/>
      <c r="Z909" s="103"/>
      <c r="AA909" s="103"/>
    </row>
    <row r="910" spans="1:27" ht="14.5">
      <c r="A910" s="40" t="s">
        <v>339</v>
      </c>
      <c r="B910" s="103" t="s">
        <v>7969</v>
      </c>
      <c r="C910" s="103"/>
      <c r="D910" s="103"/>
      <c r="E910" s="103"/>
      <c r="F910" s="103"/>
      <c r="G910" s="103"/>
      <c r="H910" s="103"/>
      <c r="I910" s="103"/>
      <c r="J910" s="103"/>
      <c r="K910" s="80"/>
      <c r="L910" s="103"/>
      <c r="M910" s="80"/>
      <c r="N910" s="80"/>
      <c r="O910" s="103"/>
      <c r="P910" s="103"/>
      <c r="Q910" s="103"/>
      <c r="R910" s="103"/>
      <c r="S910" s="103"/>
      <c r="T910" s="103"/>
      <c r="U910" s="103"/>
      <c r="V910" s="103"/>
      <c r="W910" s="103"/>
      <c r="X910" s="103"/>
      <c r="Y910" s="103"/>
      <c r="Z910" s="103"/>
      <c r="AA910" s="103"/>
    </row>
    <row r="911" spans="1:27" ht="14.5">
      <c r="A911" s="40" t="s">
        <v>8497</v>
      </c>
      <c r="B911" s="103"/>
      <c r="C911" s="103"/>
      <c r="D911" s="103"/>
      <c r="E911" s="103"/>
      <c r="F911" s="103"/>
      <c r="G911" s="103"/>
      <c r="H911" s="103"/>
      <c r="I911" s="103" t="s">
        <v>8522</v>
      </c>
      <c r="J911" s="103"/>
      <c r="K911" s="80"/>
      <c r="L911" s="103"/>
      <c r="M911" s="80"/>
      <c r="N911" s="80"/>
      <c r="O911" s="103"/>
      <c r="P911" s="103"/>
      <c r="Q911" s="103"/>
      <c r="R911" s="103"/>
      <c r="S911" s="103"/>
      <c r="T911" s="103"/>
      <c r="U911" s="103"/>
      <c r="V911" s="103"/>
      <c r="W911" s="103"/>
      <c r="X911" s="103"/>
      <c r="Y911" s="103"/>
      <c r="Z911" s="103"/>
      <c r="AA911" s="103"/>
    </row>
    <row r="912" spans="1:27" ht="14.5">
      <c r="A912" s="81" t="s">
        <v>8498</v>
      </c>
      <c r="B912" s="103" t="s">
        <v>7969</v>
      </c>
      <c r="C912" s="103"/>
      <c r="D912" s="103"/>
      <c r="E912" s="103"/>
      <c r="F912" s="103"/>
      <c r="G912" s="103"/>
      <c r="H912" s="103"/>
      <c r="I912" s="103"/>
      <c r="J912" s="103"/>
      <c r="K912" s="80"/>
      <c r="L912" s="103"/>
      <c r="M912" s="80"/>
      <c r="N912" s="80"/>
      <c r="O912" s="103"/>
      <c r="P912" s="103"/>
      <c r="Q912" s="103"/>
      <c r="R912" s="103"/>
      <c r="S912" s="103"/>
      <c r="T912" s="103"/>
      <c r="U912" s="103"/>
      <c r="V912" s="103"/>
      <c r="W912" s="103"/>
      <c r="X912" s="103"/>
      <c r="Y912" s="103"/>
      <c r="Z912" s="103"/>
      <c r="AA912" s="103"/>
    </row>
    <row r="913" spans="1:27" ht="14.5">
      <c r="A913" s="81" t="s">
        <v>8499</v>
      </c>
      <c r="B913" s="103" t="s">
        <v>7969</v>
      </c>
      <c r="C913" s="103"/>
      <c r="D913" s="103"/>
      <c r="E913" s="103"/>
      <c r="F913" s="103"/>
      <c r="G913" s="103"/>
      <c r="H913" s="103"/>
      <c r="I913" s="103"/>
      <c r="J913" s="103"/>
      <c r="K913" s="80"/>
      <c r="L913" s="103"/>
      <c r="M913" s="80"/>
      <c r="N913" s="80"/>
      <c r="O913" s="103"/>
      <c r="P913" s="103"/>
      <c r="Q913" s="103"/>
      <c r="R913" s="103"/>
      <c r="S913" s="103"/>
      <c r="T913" s="103"/>
      <c r="U913" s="103"/>
      <c r="V913" s="103"/>
      <c r="W913" s="103"/>
      <c r="X913" s="103"/>
      <c r="Y913" s="103"/>
      <c r="Z913" s="103"/>
      <c r="AA913" s="103"/>
    </row>
    <row r="914" spans="1:27" ht="14.5">
      <c r="A914" s="81" t="s">
        <v>8541</v>
      </c>
      <c r="B914" s="103" t="s">
        <v>3043</v>
      </c>
      <c r="C914" s="103"/>
      <c r="D914" s="103"/>
      <c r="E914" s="103"/>
      <c r="F914" s="103"/>
      <c r="G914" s="103"/>
      <c r="H914" s="103"/>
      <c r="I914" s="103"/>
      <c r="J914" s="103"/>
      <c r="K914" s="80"/>
      <c r="L914" s="103"/>
      <c r="M914" s="80"/>
      <c r="N914" s="80"/>
      <c r="O914" s="103"/>
      <c r="P914" s="103"/>
      <c r="Q914" s="103"/>
      <c r="R914" s="103"/>
      <c r="S914" s="103"/>
      <c r="T914" s="103"/>
      <c r="U914" s="103"/>
      <c r="V914" s="103"/>
      <c r="W914" s="103"/>
      <c r="X914" s="103"/>
      <c r="Y914" s="103"/>
      <c r="Z914" s="103"/>
      <c r="AA914" s="103"/>
    </row>
    <row r="915" spans="1:27" ht="14.5">
      <c r="A915" s="40" t="s">
        <v>8502</v>
      </c>
      <c r="B915" s="103" t="s">
        <v>3551</v>
      </c>
      <c r="C915" s="103" t="s">
        <v>3437</v>
      </c>
      <c r="D915" s="103" t="s">
        <v>248</v>
      </c>
      <c r="E915" s="103" t="s">
        <v>8554</v>
      </c>
      <c r="F915" s="103"/>
      <c r="G915" s="103"/>
      <c r="H915" s="103"/>
      <c r="I915" s="103"/>
      <c r="J915" s="103"/>
      <c r="K915" s="80" t="s">
        <v>8555</v>
      </c>
      <c r="L915" s="103"/>
      <c r="M915" s="80"/>
      <c r="N915" s="80"/>
      <c r="O915" s="103"/>
      <c r="P915" s="103"/>
      <c r="Q915" s="103"/>
      <c r="R915" s="103"/>
      <c r="S915" s="103"/>
      <c r="T915" s="103"/>
      <c r="U915" s="103"/>
      <c r="V915" s="103"/>
      <c r="W915" s="103"/>
      <c r="X915" s="103"/>
      <c r="Y915" s="103"/>
      <c r="Z915" s="103"/>
      <c r="AA915" s="103"/>
    </row>
    <row r="916" spans="1:27" ht="14.5">
      <c r="A916" s="81" t="s">
        <v>8501</v>
      </c>
      <c r="B916" s="244" t="s">
        <v>481</v>
      </c>
      <c r="C916" s="103"/>
      <c r="D916" s="103"/>
      <c r="E916" s="103"/>
      <c r="F916" s="103"/>
      <c r="G916" s="103"/>
      <c r="H916" s="103"/>
      <c r="I916" s="103"/>
      <c r="J916" s="103"/>
      <c r="K916" s="80"/>
      <c r="L916" s="103"/>
      <c r="M916" s="80"/>
      <c r="N916" s="80"/>
      <c r="O916" s="103"/>
      <c r="P916" s="103"/>
      <c r="Q916" s="103"/>
      <c r="R916" s="103"/>
      <c r="S916" s="103"/>
      <c r="T916" s="103"/>
      <c r="U916" s="103"/>
      <c r="V916" s="103"/>
      <c r="W916" s="103"/>
      <c r="X916" s="103"/>
      <c r="Y916" s="103"/>
      <c r="Z916" s="103"/>
      <c r="AA916" s="103"/>
    </row>
    <row r="917" spans="1:27" ht="14.5">
      <c r="A917" s="81" t="s">
        <v>8503</v>
      </c>
      <c r="B917" s="244" t="s">
        <v>248</v>
      </c>
      <c r="C917" s="103" t="s">
        <v>8052</v>
      </c>
      <c r="D917" s="103" t="s">
        <v>3551</v>
      </c>
      <c r="E917" s="103" t="s">
        <v>8581</v>
      </c>
      <c r="F917" s="103"/>
      <c r="G917" s="103"/>
      <c r="H917" s="103"/>
      <c r="I917" s="103"/>
      <c r="J917" s="103"/>
      <c r="K917" s="80"/>
      <c r="L917" s="103"/>
      <c r="M917" s="80"/>
      <c r="N917" s="80"/>
      <c r="O917" s="103"/>
      <c r="P917" s="103"/>
      <c r="Q917" s="103"/>
      <c r="R917" s="103"/>
      <c r="S917" s="103"/>
      <c r="T917" s="103"/>
      <c r="U917" s="103"/>
      <c r="V917" s="103"/>
      <c r="W917" s="103"/>
      <c r="X917" s="103"/>
      <c r="Y917" s="103"/>
      <c r="Z917" s="103"/>
      <c r="AA917" s="103"/>
    </row>
    <row r="918" spans="1:27" ht="14.5">
      <c r="A918" s="81" t="s">
        <v>8584</v>
      </c>
      <c r="B918" s="103" t="s">
        <v>3551</v>
      </c>
      <c r="C918" s="103" t="s">
        <v>3852</v>
      </c>
      <c r="D918" s="103">
        <v>0</v>
      </c>
      <c r="E918" s="103" t="s">
        <v>3837</v>
      </c>
      <c r="F918" s="103"/>
      <c r="G918" s="103"/>
      <c r="H918" s="103"/>
      <c r="I918" s="103"/>
      <c r="J918" s="103"/>
      <c r="K918" s="80" t="s">
        <v>8593</v>
      </c>
      <c r="L918" s="103"/>
      <c r="M918" s="80"/>
      <c r="N918" s="80"/>
      <c r="O918" s="103"/>
      <c r="P918" s="103"/>
      <c r="Q918" s="103"/>
      <c r="R918" s="103"/>
      <c r="S918" s="103"/>
      <c r="T918" s="103"/>
      <c r="U918" s="103"/>
      <c r="V918" s="103"/>
      <c r="W918" s="103"/>
      <c r="X918" s="103"/>
      <c r="Y918" s="103"/>
      <c r="Z918" s="103"/>
      <c r="AA918" s="103"/>
    </row>
    <row r="919" spans="1:27" ht="14.5">
      <c r="A919" s="81" t="s">
        <v>8623</v>
      </c>
      <c r="B919" s="103" t="s">
        <v>759</v>
      </c>
      <c r="C919" s="103"/>
      <c r="D919" s="103"/>
      <c r="E919" s="103"/>
      <c r="F919" s="103"/>
      <c r="G919" s="103"/>
      <c r="H919" s="103"/>
      <c r="I919" s="103"/>
      <c r="J919" s="103"/>
      <c r="K919" s="80"/>
      <c r="L919" s="103"/>
      <c r="M919" s="80"/>
      <c r="N919" s="80"/>
      <c r="O919" s="103"/>
      <c r="P919" s="103"/>
      <c r="Q919" s="103"/>
      <c r="R919" s="103"/>
      <c r="S919" s="103"/>
      <c r="T919" s="103"/>
      <c r="U919" s="103"/>
      <c r="V919" s="103"/>
      <c r="W919" s="103"/>
      <c r="X919" s="103"/>
      <c r="Y919" s="103"/>
      <c r="Z919" s="103"/>
      <c r="AA919" s="103"/>
    </row>
    <row r="920" spans="1:27" ht="14.5">
      <c r="A920" s="81" t="s">
        <v>8624</v>
      </c>
      <c r="B920" s="103" t="s">
        <v>3551</v>
      </c>
      <c r="C920" s="103"/>
      <c r="D920" s="103"/>
      <c r="E920" s="103"/>
      <c r="F920" s="103"/>
      <c r="G920" s="103"/>
      <c r="H920" s="103"/>
      <c r="I920" s="103"/>
      <c r="J920" s="103"/>
      <c r="K920" s="80"/>
      <c r="L920" s="103"/>
      <c r="M920" s="80"/>
      <c r="N920" s="80"/>
      <c r="O920" s="103"/>
      <c r="P920" s="103"/>
      <c r="Q920" s="103"/>
      <c r="R920" s="103"/>
      <c r="S920" s="103"/>
      <c r="T920" s="103"/>
      <c r="U920" s="103"/>
      <c r="V920" s="103"/>
      <c r="W920" s="103"/>
      <c r="X920" s="103"/>
      <c r="Y920" s="103"/>
      <c r="Z920" s="103"/>
      <c r="AA920" s="103"/>
    </row>
    <row r="921" spans="1:27" ht="14.5">
      <c r="A921" s="28" t="s">
        <v>8608</v>
      </c>
      <c r="B921" s="103" t="s">
        <v>3551</v>
      </c>
      <c r="C921" s="103"/>
      <c r="D921" s="103"/>
      <c r="E921" s="103"/>
      <c r="F921" s="103"/>
      <c r="G921" s="103"/>
      <c r="H921" s="103"/>
      <c r="I921" s="103"/>
      <c r="J921" s="103"/>
      <c r="K921" s="80"/>
      <c r="L921" s="103"/>
      <c r="M921" s="80"/>
      <c r="N921" s="80"/>
      <c r="O921" s="103"/>
      <c r="P921" s="103"/>
      <c r="Q921" s="103"/>
      <c r="R921" s="103"/>
      <c r="S921" s="103"/>
      <c r="T921" s="103"/>
      <c r="U921" s="103"/>
      <c r="V921" s="103"/>
      <c r="W921" s="103"/>
      <c r="X921" s="103"/>
      <c r="Y921" s="103"/>
      <c r="Z921" s="103"/>
      <c r="AA921" s="103"/>
    </row>
    <row r="922" spans="1:27" ht="14.5">
      <c r="A922" s="81" t="s">
        <v>8609</v>
      </c>
      <c r="B922" s="103" t="s">
        <v>248</v>
      </c>
      <c r="C922" s="103" t="s">
        <v>3205</v>
      </c>
      <c r="D922" s="103"/>
      <c r="E922" s="103"/>
      <c r="F922" s="103"/>
      <c r="G922" s="103"/>
      <c r="H922" s="103"/>
      <c r="I922" s="103"/>
      <c r="J922" s="103"/>
      <c r="K922" s="80" t="s">
        <v>2618</v>
      </c>
      <c r="L922" s="103"/>
      <c r="M922" s="80"/>
      <c r="N922" s="80"/>
      <c r="O922" s="103"/>
      <c r="P922" s="103"/>
      <c r="Q922" s="103"/>
      <c r="R922" s="103"/>
      <c r="S922" s="103"/>
      <c r="T922" s="103"/>
      <c r="U922" s="103"/>
      <c r="V922" s="103"/>
      <c r="W922" s="103"/>
      <c r="X922" s="103"/>
      <c r="Y922" s="103"/>
      <c r="Z922" s="103"/>
      <c r="AA922" s="103"/>
    </row>
    <row r="923" spans="1:27" ht="14.5">
      <c r="A923" s="81" t="s">
        <v>8654</v>
      </c>
      <c r="B923" s="103" t="s">
        <v>8659</v>
      </c>
      <c r="C923" s="103" t="s">
        <v>8660</v>
      </c>
      <c r="D923" s="103"/>
      <c r="E923" s="103"/>
      <c r="F923" s="103"/>
      <c r="H923" s="103"/>
      <c r="I923" s="103"/>
      <c r="J923" s="103"/>
      <c r="K923" s="80" t="s">
        <v>8676</v>
      </c>
      <c r="L923" s="103"/>
      <c r="M923" s="80"/>
      <c r="N923" s="80"/>
      <c r="O923" s="103"/>
      <c r="P923" s="103"/>
      <c r="Q923" s="103"/>
      <c r="R923" s="103"/>
      <c r="S923" s="103"/>
      <c r="T923" s="103"/>
      <c r="U923" s="103"/>
      <c r="V923" s="103"/>
      <c r="W923" s="103"/>
      <c r="X923" s="103"/>
      <c r="Y923" s="103"/>
      <c r="Z923" s="103"/>
      <c r="AA923" s="103"/>
    </row>
    <row r="924" spans="1:27" ht="14.5">
      <c r="A924" s="81" t="s">
        <v>8678</v>
      </c>
      <c r="B924" s="362" t="s">
        <v>8692</v>
      </c>
      <c r="C924" s="103" t="s">
        <v>8691</v>
      </c>
      <c r="D924" s="103"/>
      <c r="E924" s="103"/>
      <c r="F924" s="362" t="s">
        <v>8693</v>
      </c>
      <c r="G924" s="103" t="s">
        <v>8694</v>
      </c>
      <c r="H924" s="103"/>
      <c r="I924" s="103"/>
      <c r="J924" s="103"/>
      <c r="K924" s="80" t="s">
        <v>2357</v>
      </c>
      <c r="L924" s="103"/>
      <c r="M924" s="80"/>
      <c r="N924" s="80" t="s">
        <v>8695</v>
      </c>
      <c r="O924" s="103"/>
      <c r="P924" s="103"/>
      <c r="Q924" s="103"/>
      <c r="R924" s="103"/>
      <c r="S924" s="103"/>
      <c r="T924" s="103"/>
      <c r="U924" s="103"/>
      <c r="V924" s="103"/>
      <c r="W924" s="103"/>
      <c r="X924" s="103"/>
      <c r="Y924" s="103"/>
      <c r="Z924" s="103"/>
      <c r="AA924" s="103"/>
    </row>
    <row r="925" spans="1:27" ht="14.5">
      <c r="A925" s="40" t="s">
        <v>8684</v>
      </c>
      <c r="B925" s="103" t="s">
        <v>8709</v>
      </c>
      <c r="C925" s="103"/>
      <c r="D925" s="103"/>
      <c r="E925" s="103"/>
      <c r="F925" s="103"/>
      <c r="G925" s="103"/>
      <c r="H925" s="103"/>
      <c r="I925" s="103"/>
      <c r="J925" s="103"/>
      <c r="K925" s="80" t="s">
        <v>8711</v>
      </c>
      <c r="L925" s="103"/>
      <c r="M925" s="80"/>
      <c r="N925" s="80"/>
      <c r="O925" s="103"/>
      <c r="P925" s="103"/>
      <c r="Q925" s="103"/>
      <c r="R925" s="103"/>
      <c r="S925" s="103"/>
      <c r="T925" s="103"/>
      <c r="U925" s="103"/>
      <c r="V925" s="103"/>
      <c r="W925" s="103"/>
      <c r="X925" s="103"/>
      <c r="Y925" s="103"/>
      <c r="Z925" s="103"/>
      <c r="AA925" s="103"/>
    </row>
    <row r="926" spans="1:27" ht="14.5">
      <c r="A926" s="40" t="s">
        <v>8685</v>
      </c>
      <c r="B926" s="103" t="s">
        <v>8722</v>
      </c>
      <c r="C926" s="103" t="s">
        <v>8173</v>
      </c>
      <c r="D926" s="103"/>
      <c r="E926" s="103"/>
      <c r="F926" s="103"/>
      <c r="G926" s="103"/>
      <c r="H926" s="103"/>
      <c r="I926" s="103"/>
      <c r="J926" s="103"/>
      <c r="K926" s="80"/>
      <c r="L926" s="103"/>
      <c r="M926" s="80"/>
      <c r="N926" s="80"/>
      <c r="O926" s="103"/>
      <c r="P926" s="103"/>
      <c r="Q926" s="103"/>
      <c r="R926" s="103"/>
      <c r="S926" s="103"/>
      <c r="T926" s="103"/>
      <c r="U926" s="103"/>
      <c r="V926" s="103"/>
      <c r="W926" s="103"/>
      <c r="X926" s="103"/>
      <c r="Y926" s="103"/>
      <c r="Z926" s="103"/>
      <c r="AA926" s="103"/>
    </row>
    <row r="927" spans="1:27" ht="14.5">
      <c r="A927" s="40" t="s">
        <v>1678</v>
      </c>
      <c r="B927" s="103">
        <v>10</v>
      </c>
      <c r="C927" s="103" t="s">
        <v>8735</v>
      </c>
      <c r="D927" s="103">
        <v>7</v>
      </c>
      <c r="E927" s="103" t="s">
        <v>8734</v>
      </c>
      <c r="F927" s="103"/>
      <c r="G927" s="103"/>
      <c r="H927" s="103"/>
      <c r="I927" s="103"/>
      <c r="J927" s="103"/>
      <c r="K927" s="80"/>
      <c r="L927" s="103"/>
      <c r="M927" s="80"/>
      <c r="N927" s="80"/>
      <c r="O927" s="103"/>
      <c r="P927" s="103"/>
      <c r="Q927" s="103"/>
      <c r="R927" s="103"/>
      <c r="S927" s="103"/>
      <c r="T927" s="103"/>
      <c r="U927" s="103"/>
      <c r="V927" s="103"/>
      <c r="W927" s="103"/>
      <c r="X927" s="103"/>
      <c r="Y927" s="103"/>
      <c r="Z927" s="103"/>
      <c r="AA927" s="103"/>
    </row>
    <row r="928" spans="1:27" ht="14.5">
      <c r="A928" s="81" t="s">
        <v>8738</v>
      </c>
      <c r="B928" s="103" t="s">
        <v>3043</v>
      </c>
      <c r="C928" s="103"/>
      <c r="D928" s="103"/>
      <c r="E928" s="103"/>
      <c r="F928" s="103"/>
      <c r="G928" s="103"/>
      <c r="H928" s="103"/>
      <c r="I928" s="103"/>
      <c r="J928" s="103"/>
      <c r="K928" s="80"/>
      <c r="L928" s="103"/>
      <c r="M928" s="80"/>
      <c r="N928" s="80"/>
      <c r="O928" s="103"/>
      <c r="P928" s="103"/>
      <c r="Q928" s="103"/>
      <c r="R928" s="103"/>
      <c r="S928" s="103"/>
      <c r="T928" s="103"/>
      <c r="U928" s="103"/>
      <c r="V928" s="103"/>
      <c r="W928" s="103"/>
      <c r="X928" s="103"/>
      <c r="Y928" s="103"/>
      <c r="Z928" s="103"/>
      <c r="AA928" s="103"/>
    </row>
    <row r="929" spans="1:27" ht="14.5">
      <c r="A929" s="81" t="s">
        <v>8759</v>
      </c>
      <c r="B929" s="103" t="s">
        <v>3043</v>
      </c>
      <c r="C929" s="103"/>
      <c r="D929" s="103"/>
      <c r="E929" s="103"/>
      <c r="F929" s="103"/>
      <c r="G929" s="103"/>
      <c r="H929" s="103"/>
      <c r="I929" s="103"/>
      <c r="J929" s="103"/>
      <c r="K929" s="80"/>
      <c r="L929" s="103"/>
      <c r="M929" s="80"/>
      <c r="N929" s="80"/>
      <c r="O929" s="103"/>
      <c r="P929" s="103"/>
      <c r="Q929" s="103"/>
      <c r="R929" s="103"/>
      <c r="S929" s="103"/>
      <c r="T929" s="103"/>
      <c r="U929" s="103"/>
      <c r="V929" s="103"/>
      <c r="W929" s="103"/>
      <c r="X929" s="103"/>
      <c r="Y929" s="103"/>
      <c r="Z929" s="103"/>
      <c r="AA929" s="103"/>
    </row>
    <row r="930" spans="1:27" ht="14.5">
      <c r="A930" s="81" t="s">
        <v>8814</v>
      </c>
      <c r="B930" s="103" t="s">
        <v>3043</v>
      </c>
      <c r="C930" s="103"/>
      <c r="D930" s="103"/>
      <c r="E930" s="103"/>
      <c r="F930" s="103"/>
      <c r="G930" s="103"/>
      <c r="H930" s="103"/>
      <c r="I930" s="103"/>
      <c r="J930" s="103"/>
      <c r="K930" s="80"/>
      <c r="L930" s="103"/>
      <c r="M930" s="80"/>
      <c r="N930" s="80"/>
      <c r="O930" s="103"/>
      <c r="P930" s="103"/>
      <c r="Q930" s="103"/>
      <c r="R930" s="103"/>
      <c r="S930" s="103"/>
      <c r="T930" s="103"/>
      <c r="U930" s="103"/>
      <c r="V930" s="103"/>
      <c r="W930" s="103"/>
      <c r="X930" s="103"/>
      <c r="Y930" s="103"/>
      <c r="Z930" s="103"/>
      <c r="AA930" s="103"/>
    </row>
    <row r="931" spans="1:27" ht="14.5">
      <c r="A931" s="81" t="s">
        <v>8777</v>
      </c>
      <c r="B931" s="103" t="s">
        <v>7969</v>
      </c>
      <c r="C931" s="103"/>
      <c r="D931" s="103"/>
      <c r="E931" s="103"/>
      <c r="F931" s="103"/>
      <c r="G931" s="103"/>
      <c r="H931" s="103"/>
      <c r="I931" s="103"/>
      <c r="J931" s="103"/>
      <c r="K931" s="80"/>
      <c r="L931" s="103"/>
      <c r="M931" s="80"/>
      <c r="N931" s="80"/>
      <c r="O931" s="103"/>
      <c r="P931" s="103"/>
      <c r="Q931" s="103"/>
      <c r="R931" s="103"/>
      <c r="S931" s="103"/>
      <c r="T931" s="103"/>
      <c r="U931" s="103"/>
      <c r="V931" s="103"/>
      <c r="W931" s="103"/>
      <c r="X931" s="103"/>
      <c r="Y931" s="103"/>
      <c r="Z931" s="103"/>
      <c r="AA931" s="103"/>
    </row>
    <row r="932" spans="1:27" ht="14.5">
      <c r="A932" s="371" t="s">
        <v>8779</v>
      </c>
      <c r="B932" s="103"/>
      <c r="C932" s="103"/>
      <c r="D932" s="103"/>
      <c r="E932" s="103"/>
      <c r="F932" s="103"/>
      <c r="G932" s="103" t="s">
        <v>136</v>
      </c>
      <c r="H932" s="103"/>
      <c r="I932" s="103"/>
      <c r="J932" s="103"/>
      <c r="K932" s="80"/>
      <c r="L932" s="103"/>
      <c r="M932" s="80"/>
      <c r="N932" s="80" t="s">
        <v>8791</v>
      </c>
      <c r="O932" s="103"/>
      <c r="P932" s="103"/>
      <c r="Q932" s="103"/>
      <c r="R932" s="103"/>
      <c r="S932" s="103"/>
      <c r="T932" s="103"/>
      <c r="U932" s="103"/>
      <c r="V932" s="103"/>
      <c r="W932" s="103"/>
      <c r="X932" s="103"/>
      <c r="Y932" s="103"/>
      <c r="Z932" s="103"/>
      <c r="AA932" s="103"/>
    </row>
    <row r="933" spans="1:27" ht="14.5">
      <c r="A933" s="40" t="s">
        <v>8812</v>
      </c>
      <c r="B933" s="103" t="s">
        <v>8813</v>
      </c>
      <c r="C933" s="103"/>
      <c r="D933" s="103"/>
      <c r="E933" s="103"/>
      <c r="F933" s="103"/>
      <c r="G933" s="103"/>
      <c r="H933" s="103"/>
      <c r="I933" s="103"/>
      <c r="J933" s="103"/>
      <c r="K933" s="80"/>
      <c r="L933" s="103"/>
      <c r="M933" s="80"/>
      <c r="N933" s="80"/>
      <c r="O933" s="103"/>
      <c r="P933" s="103"/>
      <c r="Q933" s="103"/>
      <c r="R933" s="103"/>
      <c r="S933" s="103"/>
      <c r="T933" s="103"/>
      <c r="U933" s="103"/>
      <c r="V933" s="103"/>
      <c r="W933" s="103"/>
      <c r="X933" s="103"/>
      <c r="Y933" s="103"/>
      <c r="Z933" s="103"/>
      <c r="AA933" s="103"/>
    </row>
    <row r="934" spans="1:27" ht="14.5">
      <c r="A934" s="81" t="s">
        <v>8798</v>
      </c>
      <c r="B934" s="103" t="s">
        <v>3043</v>
      </c>
      <c r="C934" s="103"/>
      <c r="D934" s="103"/>
      <c r="E934" s="103"/>
      <c r="F934" s="103"/>
      <c r="G934" s="103"/>
      <c r="H934" s="103"/>
      <c r="I934" s="103"/>
      <c r="J934" s="103"/>
      <c r="K934" s="80"/>
      <c r="L934" s="103"/>
      <c r="M934" s="80"/>
      <c r="N934" s="80"/>
      <c r="O934" s="103"/>
      <c r="P934" s="103"/>
      <c r="Q934" s="103"/>
      <c r="R934" s="103"/>
      <c r="S934" s="103"/>
      <c r="T934" s="103"/>
      <c r="U934" s="103"/>
      <c r="V934" s="103"/>
      <c r="W934" s="103"/>
      <c r="X934" s="103"/>
      <c r="Y934" s="103"/>
      <c r="Z934" s="103"/>
      <c r="AA934" s="103"/>
    </row>
    <row r="935" spans="1:27" ht="14.5">
      <c r="A935" s="81" t="s">
        <v>8820</v>
      </c>
      <c r="B935" s="103" t="s">
        <v>8832</v>
      </c>
      <c r="C935" s="103" t="s">
        <v>8833</v>
      </c>
      <c r="D935" s="103"/>
      <c r="E935" s="103"/>
      <c r="F935" s="103"/>
      <c r="G935" s="103"/>
      <c r="H935" s="103"/>
      <c r="I935" s="103"/>
      <c r="J935" s="103"/>
      <c r="K935" s="80"/>
      <c r="L935" s="103"/>
      <c r="M935" s="80"/>
      <c r="N935" s="80"/>
      <c r="O935" s="103"/>
      <c r="P935" s="103"/>
      <c r="Q935" s="103"/>
      <c r="R935" s="103"/>
      <c r="S935" s="103"/>
      <c r="T935" s="103"/>
      <c r="U935" s="103"/>
      <c r="V935" s="103"/>
      <c r="W935" s="103"/>
      <c r="X935" s="103"/>
      <c r="Y935" s="103"/>
      <c r="Z935" s="103"/>
      <c r="AA935" s="103"/>
    </row>
    <row r="936" spans="1:27" ht="14.5">
      <c r="A936" s="81" t="s">
        <v>8821</v>
      </c>
      <c r="B936" s="103">
        <v>0</v>
      </c>
      <c r="C936" s="103" t="s">
        <v>8837</v>
      </c>
      <c r="D936" s="103">
        <v>0</v>
      </c>
      <c r="E936" s="103" t="s">
        <v>8836</v>
      </c>
      <c r="F936" s="103"/>
      <c r="G936" s="103"/>
      <c r="H936" s="103"/>
      <c r="I936" s="103"/>
      <c r="J936" s="103"/>
      <c r="K936" s="80"/>
      <c r="L936" s="103"/>
      <c r="M936" s="80"/>
      <c r="N936" s="80"/>
      <c r="O936" s="103"/>
      <c r="P936" s="103"/>
      <c r="Q936" s="103"/>
      <c r="R936" s="103"/>
      <c r="S936" s="103"/>
      <c r="T936" s="103"/>
      <c r="U936" s="103"/>
      <c r="V936" s="103"/>
      <c r="W936" s="103"/>
      <c r="X936" s="103"/>
      <c r="Y936" s="103"/>
      <c r="Z936" s="103"/>
      <c r="AA936" s="103"/>
    </row>
    <row r="937" spans="1:27" ht="14.5">
      <c r="A937" s="371" t="s">
        <v>8841</v>
      </c>
      <c r="B937" s="103" t="s">
        <v>3043</v>
      </c>
      <c r="C937" s="103"/>
      <c r="D937" s="103"/>
      <c r="E937" s="103"/>
      <c r="F937" s="103"/>
      <c r="G937" s="103"/>
      <c r="H937" s="103"/>
      <c r="I937" s="103"/>
      <c r="J937" s="103"/>
      <c r="K937" s="80"/>
      <c r="L937" s="103"/>
      <c r="M937" s="80"/>
      <c r="N937" s="80"/>
      <c r="O937" s="103"/>
      <c r="P937" s="103"/>
      <c r="Q937" s="103"/>
      <c r="R937" s="103"/>
      <c r="S937" s="103"/>
      <c r="T937" s="103"/>
      <c r="U937" s="103"/>
      <c r="V937" s="103"/>
      <c r="W937" s="103"/>
      <c r="X937" s="103"/>
      <c r="Y937" s="103"/>
      <c r="Z937" s="103"/>
      <c r="AA937" s="103"/>
    </row>
    <row r="938" spans="1:27" ht="14.5">
      <c r="A938" s="28" t="s">
        <v>8839</v>
      </c>
      <c r="B938" s="106" t="s">
        <v>3043</v>
      </c>
      <c r="C938" s="103"/>
      <c r="D938" s="103"/>
      <c r="E938" s="103"/>
      <c r="F938" s="103"/>
      <c r="G938" s="103"/>
      <c r="H938" s="103"/>
      <c r="I938" s="103"/>
      <c r="J938" s="103"/>
      <c r="K938" s="80"/>
      <c r="L938" s="103"/>
      <c r="M938" s="80"/>
      <c r="N938" s="80"/>
      <c r="O938" s="103"/>
      <c r="P938" s="103"/>
      <c r="Q938" s="103"/>
      <c r="R938" s="103"/>
      <c r="S938" s="103"/>
      <c r="T938" s="103"/>
      <c r="U938" s="103"/>
      <c r="V938" s="103"/>
      <c r="W938" s="103"/>
      <c r="X938" s="103"/>
      <c r="Y938" s="103"/>
      <c r="Z938" s="103"/>
      <c r="AA938" s="103"/>
    </row>
    <row r="939" spans="1:27" ht="14.5">
      <c r="A939" s="40" t="s">
        <v>8855</v>
      </c>
      <c r="B939" s="106" t="s">
        <v>3043</v>
      </c>
      <c r="C939" s="103"/>
      <c r="D939" s="103"/>
      <c r="E939" s="103"/>
      <c r="F939" s="103"/>
      <c r="G939" s="103"/>
      <c r="H939" s="103"/>
      <c r="I939" s="103"/>
      <c r="J939" s="103"/>
      <c r="K939" s="80"/>
      <c r="L939" s="103"/>
      <c r="M939" s="80"/>
      <c r="N939" s="80"/>
      <c r="O939" s="103"/>
      <c r="P939" s="103"/>
      <c r="Q939" s="103"/>
      <c r="R939" s="103"/>
      <c r="S939" s="103"/>
      <c r="T939" s="103"/>
      <c r="U939" s="103"/>
      <c r="V939" s="103"/>
      <c r="W939" s="103"/>
      <c r="X939" s="103"/>
      <c r="Y939" s="103"/>
      <c r="Z939" s="103"/>
      <c r="AA939" s="103"/>
    </row>
    <row r="940" spans="1:27" ht="14.5">
      <c r="A940" s="40" t="s">
        <v>5390</v>
      </c>
      <c r="B940" s="106" t="s">
        <v>3043</v>
      </c>
      <c r="C940" s="103"/>
      <c r="D940" s="103"/>
      <c r="E940" s="103"/>
      <c r="F940" s="103"/>
      <c r="G940" s="103"/>
      <c r="H940" s="103"/>
      <c r="I940" s="103"/>
      <c r="J940" s="103"/>
      <c r="K940" s="80"/>
      <c r="L940" s="103"/>
      <c r="M940" s="80"/>
      <c r="N940" s="80"/>
      <c r="O940" s="103"/>
      <c r="P940" s="103"/>
      <c r="Q940" s="103"/>
      <c r="R940" s="103"/>
      <c r="S940" s="103"/>
      <c r="T940" s="103"/>
      <c r="U940" s="103"/>
      <c r="V940" s="103"/>
      <c r="W940" s="103"/>
      <c r="X940" s="103"/>
      <c r="Y940" s="103"/>
      <c r="Z940" s="103"/>
      <c r="AA940" s="103"/>
    </row>
    <row r="941" spans="1:27" ht="14.5">
      <c r="A941" s="40" t="s">
        <v>213</v>
      </c>
      <c r="B941" s="106" t="s">
        <v>8887</v>
      </c>
      <c r="C941" s="103" t="s">
        <v>3437</v>
      </c>
      <c r="D941" s="103" t="s">
        <v>8888</v>
      </c>
      <c r="E941" s="103" t="s">
        <v>8886</v>
      </c>
      <c r="F941" s="103"/>
      <c r="G941" s="103"/>
      <c r="H941" s="103"/>
      <c r="I941" s="103"/>
      <c r="J941" s="103"/>
      <c r="K941" s="80"/>
      <c r="L941" s="103" t="s">
        <v>3532</v>
      </c>
      <c r="M941" s="80"/>
      <c r="N941" s="80"/>
      <c r="O941" s="103"/>
      <c r="P941" s="103"/>
      <c r="Q941" s="103"/>
      <c r="R941" s="103"/>
      <c r="S941" s="103"/>
      <c r="T941" s="103"/>
      <c r="U941" s="103"/>
      <c r="V941" s="103"/>
      <c r="W941" s="103"/>
      <c r="X941" s="103"/>
      <c r="Y941" s="103"/>
      <c r="Z941" s="103"/>
      <c r="AA941" s="103"/>
    </row>
    <row r="942" spans="1:27" ht="14.5">
      <c r="A942" s="40" t="s">
        <v>8870</v>
      </c>
      <c r="B942" s="106" t="s">
        <v>3551</v>
      </c>
      <c r="C942" s="103" t="s">
        <v>3437</v>
      </c>
      <c r="D942" s="103" t="s">
        <v>3551</v>
      </c>
      <c r="E942" s="103" t="s">
        <v>8173</v>
      </c>
      <c r="F942" s="103"/>
      <c r="G942" s="103"/>
      <c r="H942" s="103"/>
      <c r="I942" s="103"/>
      <c r="J942" s="103"/>
      <c r="K942" s="80" t="s">
        <v>2618</v>
      </c>
      <c r="L942" s="103"/>
      <c r="M942" s="80"/>
      <c r="N942" s="80"/>
      <c r="O942" s="103"/>
      <c r="P942" s="103"/>
      <c r="Q942" s="103"/>
      <c r="R942" s="103"/>
      <c r="S942" s="103"/>
      <c r="T942" s="103"/>
      <c r="U942" s="103"/>
      <c r="V942" s="103"/>
      <c r="W942" s="103"/>
      <c r="X942" s="103"/>
      <c r="Y942" s="103"/>
      <c r="Z942" s="103"/>
      <c r="AA942" s="103"/>
    </row>
    <row r="943" spans="1:27" ht="14.5">
      <c r="A943" s="40" t="s">
        <v>8896</v>
      </c>
      <c r="B943" s="106" t="s">
        <v>3551</v>
      </c>
      <c r="C943" s="103" t="s">
        <v>8910</v>
      </c>
      <c r="D943" s="103"/>
      <c r="E943" s="103"/>
      <c r="F943" s="103"/>
      <c r="G943" s="103"/>
      <c r="H943" s="103"/>
      <c r="I943" s="103"/>
      <c r="J943" s="103"/>
      <c r="K943" s="80"/>
      <c r="L943" s="103"/>
      <c r="M943" s="80"/>
      <c r="N943" s="80"/>
      <c r="O943" s="103"/>
      <c r="P943" s="103"/>
      <c r="Q943" s="103"/>
      <c r="R943" s="103"/>
      <c r="S943" s="103"/>
      <c r="T943" s="103"/>
      <c r="U943" s="103"/>
      <c r="V943" s="103"/>
      <c r="W943" s="103"/>
      <c r="X943" s="103"/>
      <c r="Y943" s="103"/>
      <c r="Z943" s="103"/>
      <c r="AA943" s="103"/>
    </row>
    <row r="944" spans="1:27" ht="14.5">
      <c r="A944" s="40" t="s">
        <v>8897</v>
      </c>
      <c r="B944" s="106" t="s">
        <v>3043</v>
      </c>
      <c r="C944" s="103"/>
      <c r="D944" s="103"/>
      <c r="E944" s="103"/>
      <c r="F944" s="103"/>
      <c r="G944" s="103"/>
      <c r="H944" s="103"/>
      <c r="I944" s="103"/>
      <c r="J944" s="103"/>
      <c r="K944" s="80"/>
      <c r="L944" s="103"/>
      <c r="M944" s="80"/>
      <c r="N944" s="80"/>
      <c r="O944" s="103"/>
      <c r="P944" s="103"/>
      <c r="Q944" s="103"/>
      <c r="R944" s="103"/>
      <c r="S944" s="103"/>
      <c r="T944" s="103"/>
      <c r="U944" s="103"/>
      <c r="V944" s="103"/>
      <c r="W944" s="103"/>
      <c r="X944" s="103"/>
      <c r="Y944" s="103"/>
      <c r="Z944" s="103"/>
      <c r="AA944" s="103"/>
    </row>
    <row r="945" spans="1:27" ht="14.5">
      <c r="A945" s="40" t="s">
        <v>8915</v>
      </c>
      <c r="B945" s="106" t="s">
        <v>3043</v>
      </c>
      <c r="C945" s="103"/>
      <c r="D945" s="103"/>
      <c r="E945" s="103"/>
      <c r="F945" s="103"/>
      <c r="G945" s="103"/>
      <c r="H945" s="103"/>
      <c r="I945" s="103"/>
      <c r="J945" s="103"/>
      <c r="K945" s="80"/>
      <c r="L945" s="103"/>
      <c r="M945" s="80"/>
      <c r="N945" s="80"/>
      <c r="O945" s="103"/>
      <c r="P945" s="103"/>
      <c r="Q945" s="103"/>
      <c r="R945" s="103"/>
      <c r="S945" s="103"/>
      <c r="T945" s="103"/>
      <c r="U945" s="103"/>
      <c r="V945" s="103"/>
      <c r="W945" s="103"/>
      <c r="X945" s="103"/>
      <c r="Y945" s="103"/>
      <c r="Z945" s="103"/>
      <c r="AA945" s="103"/>
    </row>
    <row r="946" spans="1:27" ht="14.5">
      <c r="A946" s="40" t="s">
        <v>8921</v>
      </c>
      <c r="B946" s="106" t="s">
        <v>8935</v>
      </c>
      <c r="C946" s="103" t="s">
        <v>3873</v>
      </c>
      <c r="D946" s="103"/>
      <c r="E946" s="103"/>
      <c r="F946" s="103"/>
      <c r="G946" s="103"/>
      <c r="H946" s="103"/>
      <c r="I946" s="103"/>
      <c r="J946" s="103"/>
      <c r="K946" s="80"/>
      <c r="L946" s="103"/>
      <c r="M946" s="80"/>
      <c r="N946" s="80"/>
      <c r="O946" s="103"/>
      <c r="P946" s="103"/>
      <c r="Q946" s="103"/>
      <c r="R946" s="103"/>
      <c r="S946" s="103"/>
      <c r="T946" s="103"/>
      <c r="U946" s="103"/>
      <c r="V946" s="103"/>
      <c r="W946" s="103"/>
      <c r="X946" s="103"/>
      <c r="Y946" s="103"/>
      <c r="Z946" s="103"/>
      <c r="AA946" s="103"/>
    </row>
    <row r="947" spans="1:27" ht="14.5">
      <c r="A947" s="40" t="s">
        <v>8938</v>
      </c>
      <c r="B947" s="106" t="s">
        <v>3043</v>
      </c>
      <c r="C947" s="103"/>
      <c r="D947" s="103"/>
      <c r="E947" s="103"/>
      <c r="F947" s="103"/>
      <c r="G947" s="103"/>
      <c r="H947" s="103"/>
      <c r="I947" s="103"/>
      <c r="J947" s="103"/>
      <c r="K947" s="80"/>
      <c r="L947" s="103"/>
      <c r="M947" s="80"/>
      <c r="N947" s="80"/>
      <c r="O947" s="103"/>
      <c r="P947" s="103"/>
      <c r="Q947" s="103"/>
      <c r="R947" s="103"/>
      <c r="S947" s="103"/>
      <c r="T947" s="103"/>
      <c r="U947" s="103"/>
      <c r="V947" s="103"/>
      <c r="W947" s="103"/>
      <c r="X947" s="103"/>
      <c r="Y947" s="103"/>
      <c r="Z947" s="103"/>
      <c r="AA947" s="103"/>
    </row>
    <row r="948" spans="1:27" ht="14.5">
      <c r="A948" s="40" t="s">
        <v>8944</v>
      </c>
      <c r="B948" s="106" t="s">
        <v>3043</v>
      </c>
      <c r="C948" s="103"/>
      <c r="D948" s="103"/>
      <c r="E948" s="103"/>
      <c r="F948" s="103"/>
      <c r="G948" s="103"/>
      <c r="H948" s="103"/>
      <c r="I948" s="103"/>
      <c r="J948" s="103"/>
      <c r="K948" s="80"/>
      <c r="L948" s="103"/>
      <c r="M948" s="80"/>
      <c r="N948" s="80"/>
      <c r="O948" s="103"/>
      <c r="P948" s="103"/>
      <c r="Q948" s="103"/>
      <c r="R948" s="103"/>
      <c r="S948" s="103"/>
      <c r="T948" s="103"/>
      <c r="U948" s="103"/>
      <c r="V948" s="103"/>
      <c r="W948" s="103"/>
      <c r="X948" s="103"/>
      <c r="Y948" s="103"/>
      <c r="Z948" s="103"/>
      <c r="AA948" s="103"/>
    </row>
    <row r="949" spans="1:27" ht="14.5">
      <c r="A949" s="40" t="s">
        <v>8948</v>
      </c>
      <c r="B949" s="106" t="s">
        <v>3551</v>
      </c>
      <c r="C949" s="103" t="s">
        <v>3873</v>
      </c>
      <c r="D949" s="103"/>
      <c r="E949" s="103"/>
      <c r="F949" s="103"/>
      <c r="G949" s="103"/>
      <c r="H949" s="103"/>
      <c r="I949" s="103"/>
      <c r="J949" s="103"/>
      <c r="K949" s="80"/>
      <c r="L949" s="103"/>
      <c r="M949" s="80"/>
      <c r="N949" s="80"/>
      <c r="O949" s="103"/>
      <c r="P949" s="103"/>
      <c r="Q949" s="103"/>
      <c r="R949" s="103"/>
      <c r="S949" s="103"/>
      <c r="T949" s="103"/>
      <c r="U949" s="103"/>
      <c r="V949" s="103"/>
      <c r="W949" s="103"/>
      <c r="X949" s="103"/>
      <c r="Y949" s="103"/>
      <c r="Z949" s="103"/>
      <c r="AA949" s="103"/>
    </row>
    <row r="950" spans="1:27" ht="14.5">
      <c r="A950" s="40" t="s">
        <v>8814</v>
      </c>
      <c r="B950" s="106" t="s">
        <v>3043</v>
      </c>
      <c r="C950" s="103"/>
      <c r="D950" s="103"/>
      <c r="E950" s="103"/>
      <c r="F950" s="103"/>
      <c r="G950" s="103"/>
      <c r="H950" s="103"/>
      <c r="I950" s="103"/>
      <c r="J950" s="103"/>
      <c r="K950" s="80"/>
      <c r="L950" s="103"/>
      <c r="M950" s="80"/>
      <c r="N950" s="80"/>
      <c r="O950" s="103"/>
      <c r="P950" s="103"/>
      <c r="Q950" s="103"/>
      <c r="R950" s="103"/>
      <c r="S950" s="103"/>
      <c r="T950" s="103"/>
      <c r="U950" s="103"/>
      <c r="V950" s="103"/>
      <c r="W950" s="103"/>
      <c r="X950" s="103"/>
      <c r="Y950" s="103"/>
      <c r="Z950" s="103"/>
      <c r="AA950" s="103"/>
    </row>
    <row r="951" spans="1:27" ht="14.5">
      <c r="A951" s="40" t="s">
        <v>8956</v>
      </c>
      <c r="B951" s="106" t="s">
        <v>3043</v>
      </c>
      <c r="F951" s="103"/>
      <c r="G951" s="103"/>
      <c r="H951" s="103"/>
      <c r="I951" s="103"/>
      <c r="J951" s="103"/>
      <c r="K951" s="80"/>
      <c r="L951" s="103"/>
      <c r="M951" s="80"/>
      <c r="N951" s="80"/>
      <c r="O951" s="103"/>
      <c r="P951" s="103"/>
      <c r="Q951" s="103"/>
      <c r="R951" s="103"/>
      <c r="S951" s="103"/>
      <c r="T951" s="103"/>
      <c r="U951" s="103"/>
      <c r="V951" s="103"/>
      <c r="W951" s="103"/>
      <c r="X951" s="103"/>
      <c r="Y951" s="103"/>
      <c r="Z951" s="103"/>
      <c r="AA951" s="103"/>
    </row>
    <row r="952" spans="1:27" ht="14.5">
      <c r="A952" s="40" t="s">
        <v>8961</v>
      </c>
      <c r="B952" s="106" t="s">
        <v>209</v>
      </c>
      <c r="C952" s="103" t="s">
        <v>7708</v>
      </c>
      <c r="D952" s="103" t="s">
        <v>3551</v>
      </c>
      <c r="E952" s="103" t="s">
        <v>8117</v>
      </c>
      <c r="F952" s="103"/>
      <c r="G952" s="103"/>
      <c r="H952" s="103"/>
      <c r="I952" s="103"/>
      <c r="J952" s="103"/>
      <c r="K952" s="80" t="s">
        <v>2357</v>
      </c>
      <c r="L952" s="103"/>
      <c r="M952" s="80"/>
      <c r="N952" s="80"/>
      <c r="O952" s="103"/>
      <c r="P952" s="103"/>
      <c r="Q952" s="103"/>
      <c r="R952" s="103"/>
      <c r="S952" s="103"/>
      <c r="T952" s="103"/>
      <c r="U952" s="103"/>
      <c r="V952" s="103"/>
      <c r="W952" s="103"/>
      <c r="X952" s="103"/>
      <c r="Y952" s="103"/>
      <c r="Z952" s="103"/>
      <c r="AA952" s="103"/>
    </row>
    <row r="953" spans="1:27" ht="14.5">
      <c r="A953" s="40" t="s">
        <v>8967</v>
      </c>
      <c r="B953" s="106" t="s">
        <v>3043</v>
      </c>
      <c r="C953" s="103"/>
      <c r="E953" s="103"/>
      <c r="F953" s="103"/>
      <c r="G953" s="103"/>
      <c r="H953" s="103"/>
      <c r="I953" s="103"/>
      <c r="J953" s="103"/>
      <c r="K953" s="80"/>
      <c r="L953" s="103"/>
      <c r="M953" s="80"/>
      <c r="N953" s="80"/>
      <c r="O953" s="103"/>
      <c r="P953" s="103"/>
      <c r="Q953" s="103"/>
      <c r="R953" s="103"/>
      <c r="S953" s="103"/>
      <c r="T953" s="103"/>
      <c r="U953" s="103"/>
      <c r="V953" s="103"/>
      <c r="W953" s="103"/>
      <c r="X953" s="103"/>
      <c r="Y953" s="103"/>
      <c r="Z953" s="103"/>
      <c r="AA953" s="103"/>
    </row>
    <row r="954" spans="1:27" ht="14.5">
      <c r="A954" s="40" t="s">
        <v>8973</v>
      </c>
      <c r="B954" s="106" t="s">
        <v>3043</v>
      </c>
      <c r="C954" s="103"/>
      <c r="E954" s="103"/>
      <c r="F954" s="103"/>
      <c r="G954" s="103"/>
      <c r="H954" s="103"/>
      <c r="I954" s="103"/>
      <c r="J954" s="103"/>
      <c r="K954" s="80"/>
      <c r="L954" s="103"/>
      <c r="M954" s="80"/>
      <c r="N954" s="80"/>
      <c r="O954" s="103"/>
      <c r="P954" s="103"/>
      <c r="Q954" s="103"/>
      <c r="R954" s="103"/>
      <c r="S954" s="103"/>
      <c r="T954" s="103"/>
      <c r="U954" s="103"/>
      <c r="V954" s="103"/>
      <c r="W954" s="103"/>
      <c r="X954" s="103"/>
      <c r="Y954" s="103"/>
      <c r="Z954" s="103"/>
      <c r="AA954" s="103"/>
    </row>
    <row r="955" spans="1:27" ht="14.5">
      <c r="A955" s="40" t="s">
        <v>8978</v>
      </c>
      <c r="B955" s="106" t="s">
        <v>3043</v>
      </c>
      <c r="C955" s="103"/>
      <c r="E955" s="103"/>
      <c r="F955" s="103"/>
      <c r="G955" s="103"/>
      <c r="H955" s="103"/>
      <c r="I955" s="103"/>
      <c r="J955" s="103"/>
      <c r="K955" s="80"/>
      <c r="L955" s="103"/>
      <c r="M955" s="80"/>
      <c r="N955" s="80"/>
      <c r="O955" s="103"/>
      <c r="P955" s="103"/>
      <c r="Q955" s="103"/>
      <c r="R955" s="103"/>
      <c r="S955" s="103"/>
      <c r="T955" s="103"/>
      <c r="U955" s="103"/>
      <c r="V955" s="103"/>
      <c r="W955" s="103"/>
      <c r="X955" s="103"/>
      <c r="Y955" s="103"/>
      <c r="Z955" s="103"/>
      <c r="AA955" s="103"/>
    </row>
    <row r="956" spans="1:27" ht="14.5">
      <c r="A956" s="40" t="s">
        <v>8983</v>
      </c>
      <c r="B956" s="103" t="s">
        <v>9041</v>
      </c>
      <c r="C956" s="103" t="s">
        <v>3888</v>
      </c>
      <c r="E956" s="103"/>
      <c r="F956" s="103"/>
      <c r="G956" s="103"/>
      <c r="H956" s="103"/>
      <c r="I956" s="103"/>
      <c r="J956" s="103"/>
      <c r="K956" s="80"/>
      <c r="L956" s="103"/>
      <c r="M956" s="80"/>
      <c r="N956" s="80"/>
      <c r="O956" s="103"/>
      <c r="P956" s="103"/>
      <c r="Q956" s="103"/>
      <c r="R956" s="103"/>
      <c r="S956" s="103"/>
      <c r="T956" s="103"/>
      <c r="U956" s="103"/>
      <c r="V956" s="103"/>
      <c r="W956" s="103"/>
      <c r="X956" s="103"/>
      <c r="Y956" s="103"/>
      <c r="Z956" s="103"/>
      <c r="AA956" s="103"/>
    </row>
    <row r="957" spans="1:27" ht="14.5">
      <c r="A957" s="40" t="s">
        <v>9058</v>
      </c>
      <c r="B957" s="103" t="s">
        <v>3043</v>
      </c>
      <c r="C957" s="103"/>
      <c r="E957" s="103"/>
      <c r="F957" s="103"/>
      <c r="G957" s="103"/>
      <c r="H957" s="103"/>
      <c r="I957" s="103"/>
      <c r="J957" s="103"/>
      <c r="K957" s="80"/>
      <c r="L957" s="103"/>
      <c r="M957" s="80"/>
      <c r="N957" s="80"/>
      <c r="O957" s="103"/>
      <c r="P957" s="103"/>
      <c r="Q957" s="103"/>
      <c r="R957" s="103"/>
      <c r="S957" s="103"/>
      <c r="T957" s="103"/>
      <c r="U957" s="103"/>
      <c r="V957" s="103"/>
      <c r="W957" s="103"/>
      <c r="X957" s="103"/>
      <c r="Y957" s="103"/>
      <c r="Z957" s="103"/>
      <c r="AA957" s="103"/>
    </row>
    <row r="958" spans="1:27" ht="14.5">
      <c r="A958" s="40" t="s">
        <v>9063</v>
      </c>
      <c r="B958" s="103" t="s">
        <v>3043</v>
      </c>
      <c r="C958" s="103"/>
      <c r="E958" s="103"/>
      <c r="F958" s="103"/>
      <c r="G958" s="103"/>
      <c r="H958" s="103"/>
      <c r="I958" s="103"/>
      <c r="J958" s="103"/>
      <c r="K958" s="80"/>
      <c r="L958" s="103"/>
      <c r="M958" s="80"/>
      <c r="N958" s="80"/>
      <c r="O958" s="103"/>
      <c r="P958" s="103"/>
      <c r="Q958" s="103"/>
      <c r="R958" s="103"/>
      <c r="S958" s="103"/>
      <c r="T958" s="103"/>
      <c r="U958" s="103"/>
      <c r="V958" s="103"/>
      <c r="W958" s="103"/>
      <c r="X958" s="103"/>
      <c r="Y958" s="103"/>
      <c r="Z958" s="103"/>
      <c r="AA958" s="103"/>
    </row>
    <row r="959" spans="1:27" ht="14.5">
      <c r="A959" s="40" t="s">
        <v>9069</v>
      </c>
      <c r="B959" s="103" t="s">
        <v>3043</v>
      </c>
      <c r="C959" s="103"/>
      <c r="E959" s="103"/>
      <c r="F959" s="103"/>
      <c r="G959" s="103"/>
      <c r="H959" s="103"/>
      <c r="I959" s="103"/>
      <c r="J959" s="103"/>
      <c r="K959" s="80"/>
      <c r="L959" s="103"/>
      <c r="M959" s="80"/>
      <c r="N959" s="80"/>
      <c r="O959" s="103"/>
      <c r="P959" s="103"/>
      <c r="Q959" s="103"/>
      <c r="R959" s="103"/>
      <c r="S959" s="103"/>
      <c r="T959" s="103"/>
      <c r="U959" s="103"/>
      <c r="V959" s="103"/>
      <c r="W959" s="103"/>
      <c r="X959" s="103"/>
      <c r="Y959" s="103"/>
      <c r="Z959" s="103"/>
      <c r="AA959" s="103"/>
    </row>
    <row r="960" spans="1:27" ht="14.5">
      <c r="A960" s="40" t="s">
        <v>1344</v>
      </c>
      <c r="B960" s="103" t="s">
        <v>9111</v>
      </c>
      <c r="C960" s="103" t="s">
        <v>3437</v>
      </c>
      <c r="D960" s="80" t="s">
        <v>9112</v>
      </c>
      <c r="E960" s="103" t="s">
        <v>9113</v>
      </c>
      <c r="F960" s="103"/>
      <c r="G960" s="103"/>
      <c r="H960" s="103"/>
      <c r="I960" s="103" t="s">
        <v>9110</v>
      </c>
      <c r="J960" s="103"/>
      <c r="K960" s="80"/>
      <c r="L960" s="103" t="s">
        <v>9</v>
      </c>
      <c r="M960" s="80"/>
      <c r="N960" s="80"/>
      <c r="O960" s="103"/>
      <c r="P960" s="103"/>
      <c r="Q960" s="103"/>
      <c r="R960" s="103"/>
      <c r="S960" s="103"/>
      <c r="T960" s="103"/>
      <c r="U960" s="103"/>
      <c r="V960" s="103"/>
      <c r="W960" s="103"/>
      <c r="X960" s="103"/>
      <c r="Y960" s="103"/>
      <c r="Z960" s="103"/>
      <c r="AA960" s="103"/>
    </row>
    <row r="961" spans="1:27" ht="14.5">
      <c r="A961" s="40" t="s">
        <v>9085</v>
      </c>
      <c r="B961" s="103" t="s">
        <v>9115</v>
      </c>
      <c r="C961" s="103" t="s">
        <v>3437</v>
      </c>
      <c r="E961" s="103"/>
      <c r="F961" s="103"/>
      <c r="G961" s="103"/>
      <c r="H961" s="103"/>
      <c r="I961" s="103"/>
      <c r="J961" s="103"/>
      <c r="K961" s="80" t="s">
        <v>1657</v>
      </c>
      <c r="L961" s="103" t="s">
        <v>9116</v>
      </c>
      <c r="M961" s="80"/>
      <c r="N961" s="80"/>
      <c r="O961" s="103"/>
      <c r="P961" s="103"/>
      <c r="Q961" s="103"/>
      <c r="R961" s="103"/>
      <c r="S961" s="103"/>
      <c r="T961" s="103"/>
      <c r="U961" s="103"/>
      <c r="V961" s="103"/>
      <c r="W961" s="103"/>
      <c r="X961" s="103"/>
      <c r="Y961" s="103"/>
      <c r="Z961" s="103"/>
      <c r="AA961" s="103"/>
    </row>
    <row r="962" spans="1:27" ht="14.5">
      <c r="A962" s="40" t="s">
        <v>9117</v>
      </c>
      <c r="B962" s="103" t="s">
        <v>248</v>
      </c>
      <c r="C962" s="103"/>
      <c r="E962" s="103"/>
      <c r="F962" s="103"/>
      <c r="G962" s="103"/>
      <c r="H962" s="103"/>
      <c r="I962" s="103"/>
      <c r="J962" s="103"/>
      <c r="K962" s="80"/>
      <c r="L962" s="103"/>
      <c r="M962" s="80"/>
      <c r="N962" s="80"/>
      <c r="O962" s="103"/>
      <c r="P962" s="103"/>
      <c r="Q962" s="103"/>
      <c r="R962" s="103"/>
      <c r="S962" s="103"/>
      <c r="T962" s="103"/>
      <c r="U962" s="103"/>
      <c r="V962" s="103"/>
      <c r="W962" s="103"/>
      <c r="X962" s="103"/>
      <c r="Y962" s="103"/>
      <c r="Z962" s="103"/>
      <c r="AA962" s="103"/>
    </row>
    <row r="963" spans="1:27" ht="14.5">
      <c r="A963" s="40" t="s">
        <v>9122</v>
      </c>
      <c r="B963" s="103" t="s">
        <v>209</v>
      </c>
      <c r="C963" s="103" t="s">
        <v>9164</v>
      </c>
      <c r="E963" s="103"/>
      <c r="F963" s="103"/>
      <c r="G963" s="103"/>
      <c r="H963" s="103"/>
      <c r="I963" s="103"/>
      <c r="J963" s="103"/>
      <c r="K963" s="80" t="s">
        <v>9162</v>
      </c>
      <c r="L963" s="103"/>
      <c r="M963" s="80"/>
      <c r="N963" s="80"/>
      <c r="O963" s="103"/>
      <c r="P963" s="103"/>
      <c r="Q963" s="103"/>
      <c r="R963" s="103"/>
      <c r="S963" s="103"/>
      <c r="T963" s="103"/>
      <c r="U963" s="103"/>
      <c r="V963" s="103"/>
      <c r="W963" s="103"/>
      <c r="X963" s="103"/>
      <c r="Y963" s="103"/>
      <c r="Z963" s="103"/>
      <c r="AA963" s="103"/>
    </row>
    <row r="964" spans="1:27" ht="14.5">
      <c r="A964" s="40" t="s">
        <v>9127</v>
      </c>
      <c r="B964" s="414" t="s">
        <v>9181</v>
      </c>
      <c r="C964" s="103" t="s">
        <v>3437</v>
      </c>
      <c r="E964" s="103"/>
      <c r="F964" s="103"/>
      <c r="G964" s="103"/>
      <c r="H964" s="103"/>
      <c r="I964" s="103"/>
      <c r="J964" s="103"/>
      <c r="K964" s="80"/>
      <c r="L964" s="103"/>
      <c r="M964" s="80" t="s">
        <v>9188</v>
      </c>
      <c r="N964" s="80"/>
      <c r="O964" s="103"/>
      <c r="P964" s="103"/>
      <c r="Q964" s="103"/>
      <c r="R964" s="103"/>
      <c r="S964" s="103"/>
      <c r="T964" s="103"/>
      <c r="U964" s="103"/>
      <c r="V964" s="103"/>
      <c r="W964" s="103"/>
      <c r="X964" s="103"/>
      <c r="Y964" s="103"/>
      <c r="Z964" s="103"/>
      <c r="AA964" s="103"/>
    </row>
    <row r="965" spans="1:27" ht="14.5">
      <c r="A965" s="40" t="s">
        <v>9132</v>
      </c>
      <c r="B965" s="103" t="s">
        <v>3043</v>
      </c>
      <c r="C965" s="103"/>
      <c r="E965" s="103"/>
      <c r="F965" s="103"/>
      <c r="G965" s="103"/>
      <c r="H965" s="103"/>
      <c r="I965" s="103"/>
      <c r="J965" s="103"/>
      <c r="K965" s="80"/>
      <c r="L965" s="103"/>
      <c r="M965" s="80"/>
      <c r="N965" s="80"/>
      <c r="O965" s="103"/>
      <c r="P965" s="103"/>
      <c r="Q965" s="103"/>
      <c r="R965" s="103"/>
      <c r="S965" s="103"/>
      <c r="T965" s="103"/>
      <c r="U965" s="103"/>
      <c r="V965" s="103"/>
      <c r="W965" s="103"/>
      <c r="X965" s="103"/>
      <c r="Y965" s="103"/>
      <c r="Z965" s="103"/>
      <c r="AA965" s="103"/>
    </row>
    <row r="966" spans="1:27" ht="14.5">
      <c r="A966" s="40" t="s">
        <v>9138</v>
      </c>
      <c r="B966" s="103" t="s">
        <v>3043</v>
      </c>
      <c r="C966" s="103"/>
      <c r="E966" s="103"/>
      <c r="F966" s="103"/>
      <c r="G966" s="103"/>
      <c r="H966" s="103"/>
      <c r="I966" s="103"/>
      <c r="J966" s="103"/>
      <c r="K966" s="80"/>
      <c r="L966" s="103"/>
      <c r="M966" s="80"/>
      <c r="N966" s="80"/>
      <c r="O966" s="103"/>
      <c r="P966" s="103"/>
      <c r="Q966" s="103"/>
      <c r="R966" s="103"/>
      <c r="S966" s="103"/>
      <c r="T966" s="103"/>
      <c r="U966" s="103"/>
      <c r="V966" s="103"/>
      <c r="W966" s="103"/>
      <c r="X966" s="103"/>
      <c r="Y966" s="103"/>
      <c r="Z966" s="103"/>
      <c r="AA966" s="103"/>
    </row>
    <row r="967" spans="1:27" ht="14.5">
      <c r="A967" s="40" t="s">
        <v>9192</v>
      </c>
      <c r="B967" s="103" t="s">
        <v>3551</v>
      </c>
      <c r="C967" s="103" t="s">
        <v>9264</v>
      </c>
      <c r="E967" s="103"/>
      <c r="F967" s="103"/>
      <c r="G967" s="103"/>
      <c r="H967" s="103"/>
      <c r="I967" s="103"/>
      <c r="J967" s="103"/>
      <c r="K967" s="80"/>
      <c r="L967" s="103"/>
      <c r="M967" s="80"/>
      <c r="N967" s="80"/>
      <c r="O967" s="103"/>
      <c r="P967" s="103"/>
      <c r="Q967" s="103"/>
      <c r="R967" s="103"/>
      <c r="S967" s="103"/>
      <c r="T967" s="103"/>
      <c r="U967" s="103"/>
      <c r="V967" s="103"/>
      <c r="W967" s="103"/>
      <c r="X967" s="103"/>
      <c r="Y967" s="103"/>
      <c r="Z967" s="103"/>
      <c r="AA967" s="103"/>
    </row>
    <row r="968" spans="1:27" ht="14.5">
      <c r="A968" s="40" t="s">
        <v>9195</v>
      </c>
      <c r="B968" s="103" t="s">
        <v>3043</v>
      </c>
      <c r="C968" s="103"/>
      <c r="E968" s="103"/>
      <c r="F968" s="103"/>
      <c r="G968" s="103"/>
      <c r="H968" s="103"/>
      <c r="I968" s="103"/>
      <c r="J968" s="103"/>
      <c r="K968" s="80"/>
      <c r="L968" s="103"/>
      <c r="M968" s="80"/>
      <c r="N968" s="80"/>
      <c r="O968" s="103"/>
      <c r="P968" s="103"/>
      <c r="Q968" s="103"/>
      <c r="R968" s="103"/>
      <c r="S968" s="103"/>
      <c r="T968" s="103"/>
      <c r="U968" s="103"/>
      <c r="V968" s="103"/>
      <c r="W968" s="103"/>
      <c r="X968" s="103"/>
      <c r="Y968" s="103"/>
      <c r="Z968" s="103"/>
      <c r="AA968" s="103"/>
    </row>
    <row r="969" spans="1:27" ht="14.5">
      <c r="A969" s="40" t="s">
        <v>9200</v>
      </c>
      <c r="B969" s="103" t="s">
        <v>3043</v>
      </c>
      <c r="C969" s="103"/>
      <c r="E969" s="103"/>
      <c r="F969" s="103"/>
      <c r="G969" s="103"/>
      <c r="H969" s="103"/>
      <c r="I969" s="103"/>
      <c r="J969" s="103"/>
      <c r="K969" s="80"/>
      <c r="L969" s="103"/>
      <c r="M969" s="80"/>
      <c r="N969" s="80"/>
      <c r="O969" s="103"/>
      <c r="P969" s="103"/>
      <c r="Q969" s="103"/>
      <c r="R969" s="103"/>
      <c r="S969" s="103"/>
      <c r="T969" s="103"/>
      <c r="U969" s="103"/>
      <c r="V969" s="103"/>
      <c r="W969" s="103"/>
      <c r="X969" s="103"/>
      <c r="Y969" s="103"/>
      <c r="Z969" s="103"/>
      <c r="AA969" s="103"/>
    </row>
    <row r="970" spans="1:27" ht="14.5">
      <c r="A970" s="40" t="s">
        <v>9206</v>
      </c>
      <c r="B970" s="103" t="s">
        <v>3551</v>
      </c>
      <c r="C970" s="103"/>
      <c r="E970" s="103"/>
      <c r="F970" s="103"/>
      <c r="G970" s="103"/>
      <c r="H970" s="103"/>
      <c r="I970" s="103"/>
      <c r="J970" s="103"/>
      <c r="K970" s="80"/>
      <c r="L970" s="103"/>
      <c r="M970" s="80"/>
      <c r="N970" s="80"/>
      <c r="O970" s="103"/>
      <c r="P970" s="103"/>
      <c r="Q970" s="103"/>
      <c r="R970" s="103"/>
      <c r="S970" s="103"/>
      <c r="T970" s="103"/>
      <c r="U970" s="103"/>
      <c r="V970" s="103"/>
      <c r="W970" s="103"/>
      <c r="X970" s="103"/>
      <c r="Y970" s="103"/>
      <c r="Z970" s="103"/>
      <c r="AA970" s="103"/>
    </row>
    <row r="971" spans="1:27" ht="14.5">
      <c r="A971" s="40" t="s">
        <v>9213</v>
      </c>
      <c r="B971" s="103" t="s">
        <v>3043</v>
      </c>
      <c r="C971" s="103"/>
      <c r="E971" s="103"/>
      <c r="F971" s="103"/>
      <c r="G971" s="103"/>
      <c r="H971" s="103"/>
      <c r="I971" s="103"/>
      <c r="J971" s="103"/>
      <c r="K971" s="80"/>
      <c r="L971" s="103"/>
      <c r="M971" s="80"/>
      <c r="N971" s="80"/>
      <c r="O971" s="103"/>
      <c r="P971" s="103"/>
      <c r="Q971" s="103"/>
      <c r="R971" s="103"/>
      <c r="S971" s="103"/>
      <c r="T971" s="103"/>
      <c r="U971" s="103"/>
      <c r="V971" s="103"/>
      <c r="W971" s="103"/>
      <c r="X971" s="103"/>
      <c r="Y971" s="103"/>
      <c r="Z971" s="103"/>
      <c r="AA971" s="103"/>
    </row>
    <row r="972" spans="1:27" ht="14.5">
      <c r="A972" s="40" t="s">
        <v>9218</v>
      </c>
      <c r="B972" s="103" t="s">
        <v>3043</v>
      </c>
      <c r="C972" s="103"/>
      <c r="E972" s="103"/>
      <c r="F972" s="103"/>
      <c r="G972" s="103"/>
      <c r="H972" s="103"/>
      <c r="I972" s="103"/>
      <c r="J972" s="103"/>
      <c r="K972" s="80"/>
      <c r="L972" s="103"/>
      <c r="M972" s="80"/>
      <c r="N972" s="80"/>
      <c r="O972" s="103"/>
      <c r="P972" s="103"/>
      <c r="Q972" s="103"/>
      <c r="R972" s="103"/>
      <c r="S972" s="103"/>
      <c r="T972" s="103"/>
      <c r="U972" s="103"/>
      <c r="V972" s="103"/>
      <c r="W972" s="103"/>
      <c r="X972" s="103"/>
      <c r="Y972" s="103"/>
      <c r="Z972" s="103"/>
      <c r="AA972" s="103"/>
    </row>
    <row r="973" spans="1:27" ht="14.5">
      <c r="A973" s="40" t="s">
        <v>9224</v>
      </c>
      <c r="B973" s="362" t="s">
        <v>9291</v>
      </c>
      <c r="C973" s="103" t="s">
        <v>3437</v>
      </c>
      <c r="D973" s="80" t="s">
        <v>3551</v>
      </c>
      <c r="E973" s="103" t="s">
        <v>9293</v>
      </c>
      <c r="F973" s="103" t="s">
        <v>9295</v>
      </c>
      <c r="G973" s="103" t="s">
        <v>9294</v>
      </c>
      <c r="H973" s="103"/>
      <c r="I973" s="103"/>
      <c r="J973" s="103"/>
      <c r="K973" s="80"/>
      <c r="L973" s="103"/>
      <c r="M973" s="80" t="s">
        <v>9297</v>
      </c>
      <c r="N973" s="80"/>
      <c r="O973" s="103"/>
      <c r="P973" s="103"/>
      <c r="Q973" s="103"/>
      <c r="R973" s="103"/>
      <c r="S973" s="103"/>
      <c r="T973" s="103"/>
      <c r="U973" s="103"/>
      <c r="V973" s="103"/>
      <c r="W973" s="103"/>
      <c r="X973" s="103"/>
      <c r="Y973" s="103"/>
      <c r="Z973" s="103"/>
      <c r="AA973" s="103"/>
    </row>
    <row r="974" spans="1:27" ht="14.5">
      <c r="A974" s="40" t="s">
        <v>9233</v>
      </c>
      <c r="B974" s="103" t="s">
        <v>3043</v>
      </c>
      <c r="C974" s="103"/>
      <c r="E974" s="103"/>
      <c r="F974" s="103"/>
      <c r="G974" s="103"/>
      <c r="H974" s="103"/>
      <c r="I974" s="103"/>
      <c r="J974" s="103"/>
      <c r="K974" s="80"/>
      <c r="L974" s="103"/>
      <c r="M974" s="80"/>
      <c r="N974" s="80"/>
      <c r="O974" s="103"/>
      <c r="P974" s="103"/>
      <c r="Q974" s="103"/>
      <c r="R974" s="103"/>
      <c r="S974" s="103"/>
      <c r="T974" s="103"/>
      <c r="U974" s="103"/>
      <c r="V974" s="103"/>
      <c r="W974" s="103"/>
      <c r="X974" s="103"/>
      <c r="Y974" s="103"/>
      <c r="Z974" s="103"/>
      <c r="AA974" s="103"/>
    </row>
    <row r="975" spans="1:27" ht="14.5">
      <c r="A975" s="40" t="s">
        <v>9237</v>
      </c>
      <c r="B975" s="103" t="s">
        <v>3043</v>
      </c>
      <c r="C975" s="103"/>
      <c r="E975" s="103"/>
      <c r="F975" s="103"/>
      <c r="G975" s="103"/>
      <c r="H975" s="103"/>
      <c r="I975" s="103"/>
      <c r="J975" s="103"/>
      <c r="K975" s="80"/>
      <c r="L975" s="103"/>
      <c r="M975" s="80"/>
      <c r="N975" s="80"/>
      <c r="O975" s="103"/>
      <c r="P975" s="103"/>
      <c r="Q975" s="103"/>
      <c r="R975" s="103"/>
      <c r="S975" s="103"/>
      <c r="T975" s="103"/>
      <c r="U975" s="103"/>
      <c r="V975" s="103"/>
      <c r="W975" s="103"/>
      <c r="X975" s="103"/>
      <c r="Y975" s="103"/>
      <c r="Z975" s="103"/>
      <c r="AA975" s="103"/>
    </row>
    <row r="976" spans="1:27" ht="14.5">
      <c r="A976" s="40" t="s">
        <v>9242</v>
      </c>
      <c r="B976" s="103" t="s">
        <v>563</v>
      </c>
      <c r="C976" s="103" t="s">
        <v>9314</v>
      </c>
      <c r="E976" s="103"/>
      <c r="F976" s="103"/>
      <c r="G976" s="103"/>
      <c r="H976" s="103"/>
      <c r="I976" s="103"/>
      <c r="J976" s="103"/>
      <c r="K976" s="80"/>
      <c r="L976" s="103"/>
      <c r="M976" s="80"/>
      <c r="N976" s="80"/>
      <c r="O976" s="103"/>
      <c r="P976" s="103"/>
      <c r="Q976" s="103"/>
      <c r="R976" s="103"/>
      <c r="S976" s="103"/>
      <c r="T976" s="103"/>
      <c r="U976" s="103"/>
      <c r="V976" s="103"/>
      <c r="W976" s="103"/>
      <c r="X976" s="103"/>
      <c r="Y976" s="103"/>
      <c r="Z976" s="103"/>
      <c r="AA976" s="103"/>
    </row>
    <row r="977" spans="1:27" ht="14.5">
      <c r="A977" s="40" t="s">
        <v>9247</v>
      </c>
      <c r="B977" s="103" t="s">
        <v>3043</v>
      </c>
      <c r="C977" s="103"/>
      <c r="E977" s="103"/>
      <c r="F977" s="103"/>
      <c r="G977" s="103"/>
      <c r="H977" s="103"/>
      <c r="I977" s="103"/>
      <c r="J977" s="103"/>
      <c r="K977" s="80"/>
      <c r="L977" s="103"/>
      <c r="M977" s="80"/>
      <c r="N977" s="80"/>
      <c r="O977" s="103"/>
      <c r="P977" s="103"/>
      <c r="Q977" s="103"/>
      <c r="R977" s="103"/>
      <c r="S977" s="103"/>
      <c r="T977" s="103"/>
      <c r="U977" s="103"/>
      <c r="V977" s="103"/>
      <c r="W977" s="103"/>
      <c r="X977" s="103"/>
      <c r="Y977" s="103"/>
      <c r="Z977" s="103"/>
      <c r="AA977" s="103"/>
    </row>
    <row r="978" spans="1:27" ht="14.5">
      <c r="A978" s="40" t="s">
        <v>9058</v>
      </c>
      <c r="B978" s="103" t="s">
        <v>3043</v>
      </c>
      <c r="C978" s="103"/>
      <c r="E978" s="103"/>
      <c r="F978" s="103"/>
      <c r="G978" s="103"/>
      <c r="H978" s="103"/>
      <c r="I978" s="103"/>
      <c r="J978" s="103"/>
      <c r="K978" s="80"/>
      <c r="L978" s="103"/>
      <c r="M978" s="80"/>
      <c r="N978" s="80"/>
      <c r="O978" s="103"/>
      <c r="P978" s="103"/>
      <c r="Q978" s="103"/>
      <c r="R978" s="103"/>
      <c r="S978" s="103"/>
      <c r="T978" s="103"/>
      <c r="U978" s="103"/>
      <c r="V978" s="103"/>
      <c r="W978" s="103"/>
      <c r="X978" s="103"/>
      <c r="Y978" s="103"/>
      <c r="Z978" s="103"/>
      <c r="AA978" s="103"/>
    </row>
    <row r="979" spans="1:27" ht="14.5">
      <c r="A979" s="40" t="s">
        <v>9323</v>
      </c>
      <c r="B979" s="414" t="s">
        <v>9404</v>
      </c>
      <c r="C979" s="103" t="s">
        <v>7901</v>
      </c>
      <c r="D979" s="414" t="s">
        <v>9405</v>
      </c>
      <c r="E979" s="103" t="s">
        <v>8173</v>
      </c>
      <c r="F979" s="103"/>
      <c r="G979" s="103"/>
      <c r="H979" s="103"/>
      <c r="I979" s="103" t="s">
        <v>9406</v>
      </c>
      <c r="J979" s="103"/>
      <c r="K979" s="103"/>
      <c r="L979" s="103"/>
      <c r="M979" s="103"/>
      <c r="N979" s="103"/>
      <c r="O979" s="103"/>
      <c r="P979" s="103"/>
      <c r="Q979" s="103"/>
      <c r="R979" s="103"/>
      <c r="S979" s="103"/>
      <c r="T979" s="103"/>
      <c r="U979" s="103"/>
      <c r="V979" s="103"/>
      <c r="W979" s="103"/>
      <c r="X979" s="103"/>
      <c r="Y979" s="103"/>
      <c r="Z979" s="103"/>
      <c r="AA979" s="103"/>
    </row>
    <row r="980" spans="1:27" ht="14.5">
      <c r="A980" s="40" t="s">
        <v>9330</v>
      </c>
      <c r="B980" s="103" t="s">
        <v>9513</v>
      </c>
      <c r="C980" s="103"/>
      <c r="E980" s="103"/>
      <c r="F980" s="103"/>
      <c r="G980" s="103"/>
      <c r="H980" s="103"/>
      <c r="I980" s="103"/>
      <c r="J980" s="103"/>
      <c r="K980" s="103"/>
      <c r="L980" s="103"/>
      <c r="N980" s="103" t="s">
        <v>9514</v>
      </c>
      <c r="O980" s="103"/>
      <c r="P980" s="103"/>
      <c r="Q980" s="103"/>
      <c r="R980" s="103"/>
      <c r="S980" s="103"/>
      <c r="T980" s="103"/>
      <c r="U980" s="103"/>
      <c r="V980" s="103"/>
      <c r="W980" s="103"/>
      <c r="X980" s="103"/>
      <c r="Y980" s="103"/>
      <c r="Z980" s="103"/>
      <c r="AA980" s="103"/>
    </row>
    <row r="981" spans="1:27" ht="14.5">
      <c r="A981" s="40" t="s">
        <v>9334</v>
      </c>
      <c r="B981" s="103" t="s">
        <v>3551</v>
      </c>
      <c r="C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4.5">
      <c r="A982" s="40" t="s">
        <v>9337</v>
      </c>
      <c r="B982" s="103" t="s">
        <v>8028</v>
      </c>
      <c r="C982" s="103" t="s">
        <v>3437</v>
      </c>
      <c r="D982">
        <v>2</v>
      </c>
      <c r="E982" s="103" t="s">
        <v>8173</v>
      </c>
      <c r="F982" s="103"/>
      <c r="G982" s="103"/>
      <c r="H982" s="103"/>
      <c r="I982" s="103">
        <v>0</v>
      </c>
      <c r="J982" s="103"/>
      <c r="K982" s="103"/>
      <c r="L982" s="103"/>
      <c r="M982" s="103" t="s">
        <v>9444</v>
      </c>
      <c r="N982" s="103"/>
      <c r="O982" s="103"/>
      <c r="P982" s="103"/>
      <c r="Q982" s="103"/>
      <c r="R982" s="103"/>
      <c r="S982" s="103"/>
      <c r="T982" s="103"/>
      <c r="U982" s="103"/>
      <c r="V982" s="103"/>
      <c r="W982" s="103"/>
      <c r="X982" s="103"/>
      <c r="Y982" s="103"/>
      <c r="Z982" s="103"/>
      <c r="AA982" s="103"/>
    </row>
    <row r="983" spans="1:27" ht="14.5">
      <c r="A983" s="40" t="s">
        <v>9342</v>
      </c>
      <c r="B983" s="103" t="s">
        <v>3043</v>
      </c>
      <c r="C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4.5">
      <c r="A984" s="40" t="s">
        <v>1472</v>
      </c>
      <c r="B984" s="103" t="s">
        <v>9517</v>
      </c>
      <c r="C984" s="103"/>
      <c r="D984" s="103"/>
      <c r="E984" s="103"/>
      <c r="G984" s="103"/>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4.5">
      <c r="A985" s="40" t="s">
        <v>9351</v>
      </c>
      <c r="B985" s="103" t="s">
        <v>3551</v>
      </c>
      <c r="C985" s="103" t="s">
        <v>3852</v>
      </c>
      <c r="D985" s="103" t="s">
        <v>9459</v>
      </c>
      <c r="E985" s="103" t="s">
        <v>9460</v>
      </c>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4.5">
      <c r="A986" s="40" t="s">
        <v>9360</v>
      </c>
      <c r="B986" s="414" t="s">
        <v>9465</v>
      </c>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4.5">
      <c r="A987" s="40" t="s">
        <v>500</v>
      </c>
      <c r="B987" s="103" t="s">
        <v>248</v>
      </c>
      <c r="C987" s="103" t="s">
        <v>3873</v>
      </c>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4.5">
      <c r="A988" s="40" t="s">
        <v>9369</v>
      </c>
      <c r="B988" s="103" t="s">
        <v>3043</v>
      </c>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4.5">
      <c r="A989" s="40" t="s">
        <v>574</v>
      </c>
      <c r="B989" s="103" t="s">
        <v>3043</v>
      </c>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4.5">
      <c r="A990" s="40" t="s">
        <v>9377</v>
      </c>
      <c r="B990" s="103" t="s">
        <v>3043</v>
      </c>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4.5">
      <c r="A991" s="40" t="s">
        <v>9384</v>
      </c>
      <c r="B991" s="103" t="s">
        <v>9505</v>
      </c>
      <c r="C991" s="103" t="s">
        <v>9508</v>
      </c>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4.5">
      <c r="A992" s="40" t="s">
        <v>9518</v>
      </c>
      <c r="B992" s="103" t="s">
        <v>3043</v>
      </c>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4.5">
      <c r="A993" s="40" t="s">
        <v>9523</v>
      </c>
      <c r="B993" s="103" t="s">
        <v>3043</v>
      </c>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4.5">
      <c r="A994" s="40" t="s">
        <v>9527</v>
      </c>
      <c r="B994" s="103" t="s">
        <v>3043</v>
      </c>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4.5">
      <c r="A995" s="40" t="s">
        <v>9532</v>
      </c>
      <c r="B995" s="103" t="s">
        <v>3551</v>
      </c>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4.5">
      <c r="A996" s="40" t="s">
        <v>9539</v>
      </c>
      <c r="B996" s="103" t="s">
        <v>3043</v>
      </c>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4.5">
      <c r="A997" s="40" t="s">
        <v>9543</v>
      </c>
      <c r="B997" s="103" t="s">
        <v>3043</v>
      </c>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4.5">
      <c r="A998" s="40" t="s">
        <v>9551</v>
      </c>
      <c r="B998" s="103" t="s">
        <v>3043</v>
      </c>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4.5">
      <c r="A999" s="40" t="s">
        <v>9527</v>
      </c>
      <c r="B999" s="103" t="s">
        <v>3043</v>
      </c>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4.5">
      <c r="A1000" s="40" t="s">
        <v>9559</v>
      </c>
      <c r="B1000" s="103" t="s">
        <v>3043</v>
      </c>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row r="1001" spans="1:27" ht="14.5">
      <c r="A1001" s="40" t="s">
        <v>9575</v>
      </c>
      <c r="B1001" s="103" t="s">
        <v>3043</v>
      </c>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c r="AA1001" s="103"/>
    </row>
    <row r="1002" spans="1:27" ht="14.5">
      <c r="A1002" s="40" t="s">
        <v>9570</v>
      </c>
      <c r="B1002" s="103" t="s">
        <v>9640</v>
      </c>
      <c r="C1002" s="103" t="s">
        <v>9635</v>
      </c>
      <c r="D1002" s="103"/>
      <c r="E1002" s="103" t="s">
        <v>9636</v>
      </c>
      <c r="F1002" s="103"/>
      <c r="G1002" s="103"/>
      <c r="H1002" s="103"/>
      <c r="I1002" s="103"/>
      <c r="J1002" s="103"/>
      <c r="K1002" s="103" t="s">
        <v>9637</v>
      </c>
      <c r="L1002" s="103" t="s">
        <v>9641</v>
      </c>
      <c r="M1002" s="103" t="s">
        <v>9639</v>
      </c>
      <c r="N1002" s="103"/>
      <c r="O1002" s="103"/>
      <c r="P1002" s="103"/>
      <c r="Q1002" s="103"/>
      <c r="R1002" s="103"/>
      <c r="S1002" s="103"/>
      <c r="T1002" s="103"/>
      <c r="U1002" s="103"/>
      <c r="V1002" s="103"/>
      <c r="W1002" s="103"/>
      <c r="X1002" s="103"/>
      <c r="Y1002" s="103"/>
      <c r="Z1002" s="103"/>
      <c r="AA1002" s="103"/>
    </row>
    <row r="1003" spans="1:27" ht="14.5">
      <c r="A1003" s="81" t="s">
        <v>9642</v>
      </c>
      <c r="B1003" s="103" t="s">
        <v>3043</v>
      </c>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row>
    <row r="1004" spans="1:27" ht="14.5">
      <c r="A1004" s="81" t="s">
        <v>9651</v>
      </c>
      <c r="B1004" s="414" t="s">
        <v>9660</v>
      </c>
      <c r="C1004" s="103" t="s">
        <v>3873</v>
      </c>
      <c r="D1004" s="103"/>
      <c r="E1004" s="103"/>
      <c r="F1004" s="103"/>
      <c r="G1004" s="103"/>
      <c r="H1004" s="103"/>
      <c r="I1004" s="103"/>
      <c r="J1004" s="103"/>
      <c r="K1004" s="103"/>
      <c r="L1004" s="103"/>
      <c r="M1004" s="103"/>
      <c r="N1004" s="103"/>
      <c r="O1004" s="103"/>
      <c r="P1004" s="103"/>
      <c r="Q1004" s="103"/>
      <c r="R1004" s="103"/>
      <c r="S1004" s="103"/>
      <c r="T1004" s="103"/>
      <c r="U1004" s="103"/>
      <c r="V1004" s="103"/>
      <c r="W1004" s="103"/>
      <c r="X1004" s="103"/>
      <c r="Y1004" s="103"/>
      <c r="Z1004" s="103"/>
      <c r="AA1004" s="103"/>
    </row>
    <row r="1005" spans="1:27" ht="14.5">
      <c r="A1005" s="40" t="s">
        <v>9195</v>
      </c>
      <c r="B1005" s="103"/>
      <c r="C1005" s="103"/>
      <c r="D1005" s="103"/>
      <c r="E1005" s="103"/>
      <c r="F1005" s="103"/>
      <c r="G1005" s="103" t="s">
        <v>9739</v>
      </c>
      <c r="H1005" s="103"/>
      <c r="I1005" s="103"/>
      <c r="J1005" s="103"/>
      <c r="K1005" s="103"/>
      <c r="L1005" s="103"/>
      <c r="M1005" s="103"/>
      <c r="N1005" s="103"/>
      <c r="O1005" s="103"/>
      <c r="P1005" s="103"/>
      <c r="Q1005" s="103"/>
      <c r="R1005" s="103"/>
      <c r="S1005" s="103"/>
      <c r="T1005" s="103"/>
      <c r="U1005" s="103"/>
      <c r="V1005" s="103"/>
      <c r="W1005" s="103"/>
      <c r="X1005" s="103"/>
      <c r="Y1005" s="103"/>
      <c r="Z1005" s="103"/>
      <c r="AA1005" s="103"/>
    </row>
    <row r="1006" spans="1:27" ht="14.5">
      <c r="A1006" s="40" t="s">
        <v>9674</v>
      </c>
      <c r="B1006" s="103" t="s">
        <v>759</v>
      </c>
      <c r="C1006" s="103"/>
      <c r="D1006" s="103"/>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c r="Z1006" s="103"/>
      <c r="AA1006" s="103"/>
    </row>
    <row r="1007" spans="1:27" ht="14.5">
      <c r="A1007" s="40" t="s">
        <v>9680</v>
      </c>
      <c r="B1007" s="103" t="s">
        <v>9746</v>
      </c>
      <c r="C1007" s="103"/>
      <c r="D1007" s="10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row>
    <row r="1008" spans="1:27" ht="14.5">
      <c r="A1008" s="40" t="s">
        <v>9686</v>
      </c>
      <c r="B1008" s="103"/>
      <c r="C1008" s="103"/>
      <c r="D1008" s="103"/>
      <c r="E1008" s="103"/>
      <c r="F1008" s="103"/>
      <c r="G1008" s="103"/>
      <c r="H1008" s="103"/>
      <c r="I1008" s="103"/>
      <c r="J1008" s="103"/>
      <c r="K1008" s="103"/>
      <c r="L1008" s="103"/>
      <c r="M1008" s="103"/>
      <c r="N1008" s="103"/>
      <c r="O1008" s="103"/>
      <c r="P1008" s="103"/>
      <c r="Q1008" s="103"/>
      <c r="R1008" s="103"/>
      <c r="S1008" s="103"/>
      <c r="T1008" s="103"/>
      <c r="U1008" s="103"/>
      <c r="V1008" s="103"/>
      <c r="W1008" s="103"/>
      <c r="X1008" s="103"/>
      <c r="Y1008" s="103"/>
      <c r="Z1008" s="103"/>
      <c r="AA1008" s="103"/>
    </row>
    <row r="1009" spans="1:27" ht="14.5">
      <c r="A1009" s="40" t="s">
        <v>9692</v>
      </c>
      <c r="B1009" s="103" t="s">
        <v>9755</v>
      </c>
      <c r="C1009" s="103"/>
      <c r="D1009" s="103"/>
      <c r="E1009" s="103"/>
      <c r="F1009" s="103"/>
      <c r="G1009" s="103" t="s">
        <v>9754</v>
      </c>
      <c r="H1009" s="103"/>
      <c r="I1009" s="103"/>
      <c r="J1009" s="103"/>
      <c r="K1009" s="103"/>
      <c r="L1009" s="103"/>
      <c r="M1009" s="103"/>
      <c r="N1009" s="103"/>
      <c r="O1009" s="103"/>
      <c r="P1009" s="103"/>
      <c r="Q1009" s="103"/>
      <c r="R1009" s="103"/>
      <c r="S1009" s="103"/>
      <c r="T1009" s="103"/>
      <c r="U1009" s="103"/>
      <c r="V1009" s="103"/>
      <c r="W1009" s="103"/>
      <c r="X1009" s="103"/>
      <c r="Y1009" s="103"/>
      <c r="Z1009" s="103"/>
      <c r="AA1009" s="103"/>
    </row>
    <row r="1010" spans="1:27" ht="14.5">
      <c r="A1010" s="40" t="s">
        <v>9702</v>
      </c>
      <c r="B1010" s="103" t="s">
        <v>307</v>
      </c>
      <c r="C1010" s="43" t="s">
        <v>9757</v>
      </c>
      <c r="D1010" s="103"/>
      <c r="E1010" s="103"/>
      <c r="F1010" s="103"/>
      <c r="G1010" s="103"/>
      <c r="H1010" s="103"/>
      <c r="I1010" s="103"/>
      <c r="J1010" s="103"/>
      <c r="K1010" s="103"/>
      <c r="L1010" s="103"/>
      <c r="M1010" s="103"/>
      <c r="N1010" s="103"/>
      <c r="O1010" s="103"/>
      <c r="P1010" s="103"/>
      <c r="Q1010" s="103"/>
      <c r="R1010" s="103"/>
      <c r="S1010" s="103"/>
      <c r="T1010" s="103"/>
      <c r="U1010" s="103"/>
      <c r="V1010" s="103"/>
      <c r="W1010" s="103"/>
      <c r="X1010" s="103"/>
      <c r="Y1010" s="103"/>
      <c r="Z1010" s="103"/>
      <c r="AA1010" s="103"/>
    </row>
    <row r="1011" spans="1:27" ht="14.5">
      <c r="A1011" s="40" t="s">
        <v>9706</v>
      </c>
      <c r="B1011" s="103" t="s">
        <v>759</v>
      </c>
      <c r="C1011" s="103"/>
      <c r="D1011" s="103"/>
      <c r="E1011" s="103"/>
      <c r="F1011" s="103"/>
      <c r="G1011" s="103"/>
      <c r="H1011" s="103"/>
      <c r="I1011" s="103"/>
      <c r="J1011" s="103"/>
      <c r="K1011" s="103"/>
      <c r="L1011" s="103"/>
      <c r="M1011" s="103"/>
      <c r="N1011" s="103"/>
      <c r="O1011" s="103"/>
      <c r="P1011" s="103"/>
      <c r="Q1011" s="103"/>
      <c r="R1011" s="103"/>
      <c r="S1011" s="103"/>
      <c r="T1011" s="103"/>
      <c r="U1011" s="103"/>
      <c r="V1011" s="103"/>
      <c r="W1011" s="103"/>
      <c r="X1011" s="103"/>
      <c r="Y1011" s="103"/>
      <c r="Z1011" s="103"/>
      <c r="AA1011" s="103"/>
    </row>
    <row r="1012" spans="1:27" ht="14.5">
      <c r="A1012" s="40" t="s">
        <v>626</v>
      </c>
      <c r="B1012" s="103" t="s">
        <v>759</v>
      </c>
      <c r="C1012" s="103"/>
      <c r="D1012" s="103"/>
      <c r="E1012" s="103"/>
      <c r="F1012" s="103"/>
      <c r="G1012" s="103"/>
      <c r="H1012" s="103"/>
      <c r="I1012" s="103"/>
      <c r="J1012" s="103"/>
      <c r="K1012" s="103"/>
      <c r="L1012" s="103"/>
      <c r="M1012" s="103"/>
      <c r="N1012" s="103"/>
      <c r="O1012" s="103"/>
      <c r="P1012" s="103"/>
      <c r="Q1012" s="103"/>
      <c r="R1012" s="103"/>
      <c r="S1012" s="103"/>
      <c r="T1012" s="103"/>
      <c r="U1012" s="103"/>
      <c r="V1012" s="103"/>
      <c r="W1012" s="103"/>
      <c r="X1012" s="103"/>
      <c r="Y1012" s="103"/>
      <c r="Z1012" s="103"/>
      <c r="AA1012" s="103"/>
    </row>
    <row r="1013" spans="1:27" ht="14.5">
      <c r="A1013" s="40" t="s">
        <v>9718</v>
      </c>
      <c r="B1013" s="103"/>
      <c r="C1013" s="103"/>
      <c r="D1013" s="103"/>
      <c r="E1013" s="103"/>
      <c r="F1013" s="103"/>
      <c r="G1013" s="103"/>
      <c r="H1013" s="103"/>
      <c r="I1013" s="103"/>
      <c r="J1013" s="103"/>
      <c r="K1013" s="103"/>
      <c r="L1013" s="103"/>
      <c r="M1013" s="103"/>
      <c r="N1013" s="103"/>
      <c r="O1013" s="103"/>
      <c r="P1013" s="103"/>
      <c r="Q1013" s="103"/>
      <c r="R1013" s="103"/>
      <c r="S1013" s="103"/>
      <c r="T1013" s="103"/>
      <c r="U1013" s="103"/>
      <c r="V1013" s="103"/>
      <c r="W1013" s="103"/>
      <c r="X1013" s="103"/>
      <c r="Y1013" s="103"/>
      <c r="Z1013" s="103"/>
      <c r="AA1013" s="103"/>
    </row>
    <row r="1014" spans="1:27" ht="14.5">
      <c r="A1014" s="40" t="s">
        <v>9723</v>
      </c>
      <c r="B1014" s="103" t="s">
        <v>9781</v>
      </c>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c r="Z1014" s="103"/>
      <c r="AA1014" s="103"/>
    </row>
    <row r="1015" spans="1:27" ht="14.5">
      <c r="A1015" s="40" t="s">
        <v>9784</v>
      </c>
      <c r="B1015" s="103" t="s">
        <v>759</v>
      </c>
      <c r="C1015" s="103"/>
      <c r="D1015" s="103"/>
      <c r="E1015" s="103"/>
      <c r="F1015" s="103"/>
      <c r="G1015" s="103"/>
      <c r="H1015" s="103"/>
      <c r="I1015" s="103"/>
      <c r="J1015" s="103"/>
      <c r="K1015" s="103"/>
      <c r="L1015" s="103"/>
      <c r="M1015" s="103"/>
      <c r="N1015" s="103"/>
      <c r="O1015" s="103"/>
      <c r="P1015" s="103"/>
      <c r="Q1015" s="103"/>
      <c r="R1015" s="103"/>
      <c r="S1015" s="103"/>
      <c r="T1015" s="103"/>
      <c r="U1015" s="103"/>
      <c r="V1015" s="103"/>
      <c r="W1015" s="103"/>
      <c r="X1015" s="103"/>
      <c r="Y1015" s="103"/>
      <c r="Z1015" s="103"/>
      <c r="AA1015" s="103"/>
    </row>
    <row r="1016" spans="1:27" ht="14.5">
      <c r="A1016" s="40" t="s">
        <v>9788</v>
      </c>
      <c r="B1016" s="103" t="s">
        <v>759</v>
      </c>
      <c r="C1016" s="103"/>
      <c r="D1016" s="103"/>
      <c r="E1016" s="103"/>
      <c r="F1016" s="103"/>
      <c r="G1016" s="103"/>
      <c r="H1016" s="103"/>
      <c r="I1016" s="103"/>
      <c r="J1016" s="103"/>
      <c r="K1016" s="103"/>
      <c r="L1016" s="103"/>
      <c r="M1016" s="103"/>
      <c r="N1016" s="103"/>
      <c r="O1016" s="103"/>
      <c r="P1016" s="103"/>
      <c r="Q1016" s="103"/>
      <c r="R1016" s="103"/>
      <c r="S1016" s="103"/>
      <c r="T1016" s="103"/>
      <c r="U1016" s="103"/>
      <c r="V1016" s="103"/>
      <c r="W1016" s="103"/>
      <c r="X1016" s="103"/>
      <c r="Y1016" s="103"/>
      <c r="Z1016" s="103"/>
      <c r="AA1016" s="103"/>
    </row>
    <row r="1017" spans="1:27" ht="14.5">
      <c r="A1017" s="40" t="s">
        <v>9793</v>
      </c>
      <c r="B1017" s="103" t="s">
        <v>9876</v>
      </c>
      <c r="C1017" s="103" t="s">
        <v>3437</v>
      </c>
      <c r="D1017" s="103" t="s">
        <v>3577</v>
      </c>
      <c r="E1017" s="103" t="s">
        <v>9877</v>
      </c>
      <c r="F1017" s="103"/>
      <c r="G1017" s="103"/>
      <c r="H1017" s="103"/>
      <c r="I1017" s="103"/>
      <c r="J1017" s="103"/>
      <c r="K1017" s="103">
        <v>9</v>
      </c>
      <c r="L1017" s="103"/>
      <c r="M1017" s="103"/>
      <c r="N1017" s="103"/>
      <c r="O1017" s="103"/>
      <c r="P1017" s="103"/>
      <c r="Q1017" s="103"/>
      <c r="R1017" s="103"/>
      <c r="S1017" s="103"/>
      <c r="T1017" s="103"/>
      <c r="U1017" s="103"/>
      <c r="V1017" s="103"/>
      <c r="W1017" s="103"/>
      <c r="X1017" s="103"/>
      <c r="Y1017" s="103"/>
      <c r="Z1017" s="103"/>
      <c r="AA1017" s="103"/>
    </row>
    <row r="1018" spans="1:27" ht="14.5">
      <c r="A1018" s="40" t="s">
        <v>9797</v>
      </c>
      <c r="B1018" s="80" t="s">
        <v>9855</v>
      </c>
      <c r="C1018" s="103"/>
      <c r="D1018" s="103"/>
      <c r="E1018" s="103"/>
      <c r="F1018" s="103"/>
      <c r="G1018" s="103"/>
      <c r="H1018" s="103"/>
      <c r="I1018" s="103"/>
      <c r="J1018" s="103"/>
      <c r="K1018" s="103">
        <v>40</v>
      </c>
      <c r="L1018" s="103"/>
      <c r="M1018" s="103"/>
      <c r="N1018" s="103" t="s">
        <v>9879</v>
      </c>
      <c r="O1018" s="103"/>
      <c r="P1018" s="103"/>
      <c r="Q1018" s="103"/>
      <c r="R1018" s="103"/>
      <c r="S1018" s="103"/>
      <c r="T1018" s="103"/>
      <c r="U1018" s="103"/>
      <c r="V1018" s="103"/>
      <c r="W1018" s="103"/>
      <c r="X1018" s="103"/>
      <c r="Y1018" s="103"/>
      <c r="Z1018" s="103"/>
      <c r="AA1018" s="103"/>
    </row>
    <row r="1019" spans="1:27" ht="14.5">
      <c r="A1019" s="40" t="s">
        <v>9799</v>
      </c>
      <c r="B1019" s="103" t="s">
        <v>759</v>
      </c>
      <c r="C1019" s="103"/>
      <c r="D1019" s="103"/>
      <c r="E1019" s="103"/>
      <c r="F1019" s="103"/>
      <c r="G1019" s="103"/>
      <c r="H1019" s="103"/>
      <c r="I1019" s="103"/>
      <c r="J1019" s="103"/>
      <c r="K1019" s="103"/>
      <c r="L1019" s="103"/>
      <c r="M1019" s="103"/>
      <c r="N1019" s="103"/>
      <c r="O1019" s="103"/>
      <c r="P1019" s="103"/>
      <c r="Q1019" s="103"/>
      <c r="R1019" s="103"/>
      <c r="S1019" s="103"/>
      <c r="T1019" s="103"/>
      <c r="U1019" s="103"/>
      <c r="V1019" s="103"/>
      <c r="W1019" s="103"/>
      <c r="X1019" s="103"/>
      <c r="Y1019" s="103"/>
      <c r="Z1019" s="103"/>
      <c r="AA1019" s="103"/>
    </row>
    <row r="1020" spans="1:27" ht="14.5">
      <c r="A1020" s="40" t="s">
        <v>9802</v>
      </c>
      <c r="B1020" s="103" t="s">
        <v>759</v>
      </c>
      <c r="C1020" s="103"/>
      <c r="D1020" s="103"/>
      <c r="E1020" s="103"/>
      <c r="F1020" s="103"/>
      <c r="G1020" s="103"/>
      <c r="H1020" s="103"/>
      <c r="I1020" s="103"/>
      <c r="J1020" s="103"/>
      <c r="K1020" s="103"/>
      <c r="L1020" s="103"/>
      <c r="M1020" s="103"/>
      <c r="N1020" s="103"/>
      <c r="O1020" s="103"/>
      <c r="P1020" s="103"/>
      <c r="Q1020" s="103"/>
      <c r="R1020" s="103"/>
      <c r="S1020" s="103"/>
      <c r="T1020" s="103"/>
      <c r="U1020" s="103"/>
      <c r="V1020" s="103"/>
      <c r="W1020" s="103"/>
      <c r="X1020" s="103"/>
      <c r="Y1020" s="103"/>
      <c r="Z1020" s="103"/>
      <c r="AA1020" s="103"/>
    </row>
    <row r="1021" spans="1:27" ht="14.5">
      <c r="A1021" s="40" t="s">
        <v>8624</v>
      </c>
      <c r="B1021" s="103" t="s">
        <v>759</v>
      </c>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c r="Z1021" s="103"/>
      <c r="AA1021" s="103"/>
    </row>
    <row r="1022" spans="1:27" ht="14.5">
      <c r="A1022" s="40" t="s">
        <v>9808</v>
      </c>
      <c r="B1022" s="103" t="s">
        <v>9896</v>
      </c>
      <c r="C1022" s="103" t="s">
        <v>3727</v>
      </c>
      <c r="D1022" s="103"/>
      <c r="E1022" s="103" t="s">
        <v>3556</v>
      </c>
      <c r="F1022" s="103"/>
      <c r="G1022" s="103"/>
      <c r="H1022" s="103"/>
      <c r="I1022" s="103"/>
      <c r="J1022" s="103"/>
      <c r="K1022" s="103"/>
      <c r="L1022" s="103"/>
      <c r="M1022" s="103"/>
      <c r="N1022" s="103"/>
      <c r="O1022" s="103"/>
      <c r="P1022" s="103"/>
      <c r="Q1022" s="103"/>
      <c r="R1022" s="103"/>
      <c r="S1022" s="103"/>
      <c r="T1022" s="103"/>
      <c r="U1022" s="103"/>
      <c r="V1022" s="103"/>
      <c r="W1022" s="103"/>
      <c r="X1022" s="103"/>
      <c r="Y1022" s="103"/>
      <c r="Z1022" s="103"/>
      <c r="AA1022" s="103"/>
    </row>
    <row r="1023" spans="1:27" ht="14.5">
      <c r="A1023" s="40" t="s">
        <v>9899</v>
      </c>
      <c r="B1023" s="103" t="s">
        <v>759</v>
      </c>
      <c r="C1023" s="103"/>
      <c r="D1023" s="103"/>
      <c r="E1023" s="103"/>
      <c r="F1023" s="103"/>
      <c r="G1023" s="103"/>
      <c r="H1023" s="103"/>
      <c r="I1023" s="103"/>
      <c r="J1023" s="103"/>
      <c r="K1023" s="103"/>
      <c r="L1023" s="103"/>
      <c r="M1023" s="103"/>
      <c r="N1023" s="103"/>
      <c r="O1023" s="103"/>
      <c r="P1023" s="103"/>
      <c r="Q1023" s="103"/>
      <c r="R1023" s="103"/>
      <c r="S1023" s="103"/>
      <c r="T1023" s="103"/>
      <c r="U1023" s="103"/>
      <c r="V1023" s="103"/>
      <c r="W1023" s="103"/>
      <c r="X1023" s="103"/>
      <c r="Y1023" s="103"/>
      <c r="Z1023" s="103"/>
      <c r="AA1023" s="103"/>
    </row>
    <row r="1024" spans="1:27" ht="14.5">
      <c r="A1024" s="40" t="s">
        <v>9905</v>
      </c>
      <c r="B1024" s="103" t="s">
        <v>759</v>
      </c>
      <c r="C1024" s="103"/>
      <c r="D1024" s="103"/>
      <c r="E1024" s="103"/>
      <c r="F1024" s="103"/>
      <c r="G1024" s="103"/>
      <c r="H1024" s="103"/>
      <c r="I1024" s="103"/>
      <c r="J1024" s="103"/>
      <c r="K1024" s="103"/>
      <c r="L1024" s="103"/>
      <c r="M1024" s="103"/>
      <c r="N1024" s="103"/>
      <c r="O1024" s="103"/>
      <c r="P1024" s="103"/>
      <c r="Q1024" s="103"/>
      <c r="R1024" s="103"/>
      <c r="S1024" s="103"/>
      <c r="T1024" s="103"/>
      <c r="U1024" s="103"/>
      <c r="V1024" s="103"/>
      <c r="W1024" s="103"/>
      <c r="X1024" s="103"/>
      <c r="Y1024" s="103"/>
      <c r="Z1024" s="103"/>
      <c r="AA1024" s="103"/>
    </row>
    <row r="1025" spans="1:27" ht="14.5">
      <c r="A1025" s="40" t="s">
        <v>9910</v>
      </c>
      <c r="B1025" s="103" t="s">
        <v>759</v>
      </c>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row>
    <row r="1026" spans="1:27" ht="14.5">
      <c r="A1026" s="40" t="s">
        <v>9936</v>
      </c>
      <c r="B1026" s="103" t="s">
        <v>759</v>
      </c>
      <c r="C1026" s="103"/>
      <c r="D1026" s="103"/>
      <c r="E1026" s="103"/>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c r="Z1026" s="103"/>
      <c r="AA1026" s="103"/>
    </row>
    <row r="1027" spans="1:27" ht="14.5">
      <c r="A1027" s="40" t="s">
        <v>9924</v>
      </c>
      <c r="B1027" s="103" t="s">
        <v>759</v>
      </c>
      <c r="C1027" s="103"/>
      <c r="D1027" s="103"/>
      <c r="E1027" s="103"/>
      <c r="F1027" s="103"/>
      <c r="G1027" s="103"/>
      <c r="H1027" s="103"/>
      <c r="I1027" s="103"/>
      <c r="J1027" s="103"/>
      <c r="K1027" s="103"/>
      <c r="L1027" s="103"/>
      <c r="M1027" s="103"/>
      <c r="N1027" s="103"/>
      <c r="O1027" s="103"/>
      <c r="P1027" s="103"/>
      <c r="Q1027" s="103"/>
      <c r="R1027" s="103"/>
      <c r="S1027" s="103"/>
      <c r="T1027" s="103"/>
      <c r="U1027" s="103"/>
      <c r="V1027" s="103"/>
      <c r="W1027" s="103"/>
      <c r="X1027" s="103"/>
      <c r="Y1027" s="103"/>
      <c r="Z1027" s="103"/>
      <c r="AA1027" s="103"/>
    </row>
    <row r="1028" spans="1:27" ht="14.5">
      <c r="A1028" s="40" t="s">
        <v>9930</v>
      </c>
      <c r="B1028" s="103" t="s">
        <v>9946</v>
      </c>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row>
    <row r="1029" spans="1:27" ht="14.5">
      <c r="A1029" s="40" t="s">
        <v>9952</v>
      </c>
      <c r="B1029" s="103" t="s">
        <v>481</v>
      </c>
      <c r="C1029" s="103"/>
      <c r="D1029" s="103"/>
      <c r="E1029" s="103"/>
      <c r="F1029" s="103"/>
      <c r="G1029" s="103">
        <v>82</v>
      </c>
      <c r="H1029" s="103"/>
      <c r="I1029" s="103"/>
      <c r="J1029" s="103"/>
      <c r="K1029" s="103"/>
      <c r="L1029" s="103"/>
      <c r="M1029" s="103"/>
      <c r="N1029" s="103"/>
      <c r="O1029" s="103"/>
      <c r="P1029" s="103"/>
      <c r="Q1029" s="103"/>
      <c r="R1029" s="103"/>
      <c r="S1029" s="103"/>
      <c r="T1029" s="103"/>
      <c r="U1029" s="103"/>
      <c r="V1029" s="103"/>
      <c r="W1029" s="103"/>
      <c r="X1029" s="103"/>
      <c r="Y1029" s="103"/>
      <c r="Z1029" s="103"/>
      <c r="AA1029" s="103"/>
    </row>
    <row r="1030" spans="1:27" ht="14.5">
      <c r="A1030" s="40" t="s">
        <v>9957</v>
      </c>
      <c r="B1030" s="103" t="s">
        <v>759</v>
      </c>
      <c r="C1030" s="103"/>
      <c r="D1030" s="103"/>
      <c r="E1030" s="103"/>
      <c r="F1030" s="103"/>
      <c r="G1030" s="103"/>
      <c r="H1030" s="103"/>
      <c r="I1030" s="103"/>
      <c r="J1030" s="103"/>
      <c r="K1030" s="103"/>
      <c r="L1030" s="103"/>
      <c r="M1030" s="103"/>
      <c r="N1030" s="103"/>
      <c r="O1030" s="103"/>
      <c r="P1030" s="103"/>
      <c r="Q1030" s="103"/>
      <c r="R1030" s="103"/>
      <c r="S1030" s="103"/>
      <c r="T1030" s="103"/>
      <c r="U1030" s="103"/>
      <c r="V1030" s="103"/>
      <c r="W1030" s="103"/>
      <c r="X1030" s="103"/>
      <c r="Y1030" s="103"/>
      <c r="Z1030" s="103"/>
      <c r="AA1030" s="103"/>
    </row>
    <row r="1031" spans="1:27" ht="14.5">
      <c r="A1031" s="40" t="s">
        <v>9965</v>
      </c>
      <c r="B1031" s="103" t="s">
        <v>307</v>
      </c>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row>
    <row r="1032" spans="1:27" ht="14.5">
      <c r="A1032" s="40" t="s">
        <v>9968</v>
      </c>
      <c r="B1032" s="103" t="s">
        <v>759</v>
      </c>
      <c r="C1032" s="103"/>
      <c r="D1032" s="103"/>
      <c r="E1032" s="103"/>
      <c r="F1032" s="103"/>
      <c r="G1032" s="103">
        <v>74</v>
      </c>
      <c r="H1032" s="103"/>
      <c r="I1032" s="103"/>
      <c r="J1032" s="103"/>
      <c r="K1032" s="103"/>
      <c r="L1032" s="103"/>
      <c r="M1032" s="103"/>
      <c r="N1032" s="103" t="s">
        <v>9984</v>
      </c>
      <c r="O1032" s="103"/>
      <c r="P1032" s="103"/>
      <c r="Q1032" s="103"/>
      <c r="R1032" s="103"/>
      <c r="S1032" s="103"/>
      <c r="T1032" s="103"/>
      <c r="U1032" s="103"/>
      <c r="V1032" s="103"/>
      <c r="W1032" s="103"/>
      <c r="X1032" s="103"/>
      <c r="Y1032" s="103"/>
      <c r="Z1032" s="103"/>
      <c r="AA1032" s="103"/>
    </row>
    <row r="1033" spans="1:27" ht="14.5">
      <c r="A1033" s="40" t="s">
        <v>9973</v>
      </c>
      <c r="B1033" s="103" t="s">
        <v>759</v>
      </c>
      <c r="C1033" s="103"/>
      <c r="D1033" s="103"/>
      <c r="E1033" s="103"/>
      <c r="F1033" s="103"/>
      <c r="G1033" s="103"/>
      <c r="H1033" s="103"/>
      <c r="I1033" s="103"/>
      <c r="J1033" s="103"/>
      <c r="K1033" s="103"/>
      <c r="L1033" s="103"/>
      <c r="M1033" s="103"/>
      <c r="N1033" s="103"/>
      <c r="O1033" s="103"/>
      <c r="P1033" s="103"/>
      <c r="Q1033" s="103"/>
      <c r="R1033" s="103"/>
      <c r="S1033" s="103"/>
      <c r="T1033" s="103"/>
      <c r="U1033" s="103"/>
      <c r="V1033" s="103"/>
      <c r="W1033" s="103"/>
      <c r="X1033" s="103"/>
      <c r="Y1033" s="103"/>
      <c r="Z1033" s="103"/>
      <c r="AA1033" s="103"/>
    </row>
    <row r="1034" spans="1:27" ht="14.5">
      <c r="A1034" s="40" t="s">
        <v>9989</v>
      </c>
      <c r="B1034" s="103" t="s">
        <v>136</v>
      </c>
      <c r="C1034" s="103" t="s">
        <v>3727</v>
      </c>
      <c r="D1034" s="103" t="s">
        <v>136</v>
      </c>
      <c r="E1034" s="103" t="s">
        <v>10010</v>
      </c>
      <c r="F1034" s="103"/>
      <c r="G1034" s="103"/>
      <c r="H1034" s="103"/>
      <c r="I1034" s="103"/>
      <c r="J1034" s="103"/>
      <c r="K1034" s="103"/>
      <c r="L1034" s="103"/>
      <c r="M1034" s="103"/>
      <c r="N1034" s="103" t="s">
        <v>10011</v>
      </c>
      <c r="O1034" s="103"/>
      <c r="P1034" s="103"/>
      <c r="Q1034" s="103"/>
      <c r="R1034" s="103"/>
      <c r="S1034" s="103"/>
      <c r="T1034" s="103"/>
      <c r="U1034" s="103"/>
      <c r="V1034" s="103"/>
      <c r="W1034" s="103"/>
      <c r="X1034" s="103"/>
      <c r="Y1034" s="103"/>
      <c r="Z1034" s="103"/>
      <c r="AA1034" s="103"/>
    </row>
    <row r="1035" spans="1:27" ht="14.5">
      <c r="A1035" s="40" t="s">
        <v>9992</v>
      </c>
      <c r="B1035" s="103" t="s">
        <v>759</v>
      </c>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c r="Z1035" s="103"/>
      <c r="AA1035" s="103"/>
    </row>
    <row r="1036" spans="1:27" ht="14.5">
      <c r="A1036" s="40" t="s">
        <v>10001</v>
      </c>
      <c r="B1036" s="103" t="s">
        <v>209</v>
      </c>
      <c r="C1036" s="103" t="s">
        <v>3727</v>
      </c>
      <c r="D1036" s="103"/>
      <c r="E1036" s="103"/>
      <c r="F1036" s="103"/>
      <c r="G1036" s="103"/>
      <c r="H1036" s="103"/>
      <c r="I1036" s="103"/>
      <c r="J1036" s="103"/>
      <c r="K1036" s="103"/>
      <c r="L1036" s="103"/>
      <c r="M1036" s="103"/>
      <c r="N1036" s="103"/>
      <c r="O1036" s="103"/>
      <c r="P1036" s="103"/>
      <c r="Q1036" s="103"/>
      <c r="R1036" s="103"/>
      <c r="S1036" s="103"/>
      <c r="T1036" s="103"/>
      <c r="U1036" s="103"/>
      <c r="V1036" s="103"/>
      <c r="W1036" s="103"/>
      <c r="X1036" s="103"/>
      <c r="Y1036" s="103"/>
      <c r="Z1036" s="103"/>
      <c r="AA1036" s="103"/>
    </row>
    <row r="1037" spans="1:27" ht="14.5">
      <c r="A1037" s="40" t="s">
        <v>10002</v>
      </c>
      <c r="B1037" s="103" t="s">
        <v>248</v>
      </c>
      <c r="C1037" s="103" t="s">
        <v>3903</v>
      </c>
      <c r="D1037" s="103" t="s">
        <v>248</v>
      </c>
      <c r="E1037" s="103" t="s">
        <v>3773</v>
      </c>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c r="Z1037" s="103"/>
      <c r="AA1037" s="103"/>
    </row>
    <row r="1038" spans="1:27" ht="14.5">
      <c r="A1038" s="40" t="s">
        <v>10009</v>
      </c>
      <c r="B1038" s="103" t="s">
        <v>3551</v>
      </c>
      <c r="C1038" s="103" t="s">
        <v>3727</v>
      </c>
      <c r="D1038" s="103"/>
      <c r="E1038" s="103" t="s">
        <v>3773</v>
      </c>
      <c r="F1038" s="103"/>
      <c r="G1038" s="103"/>
      <c r="H1038" s="103"/>
      <c r="I1038" s="103"/>
      <c r="J1038" s="103"/>
      <c r="K1038" s="103"/>
      <c r="L1038" s="103"/>
      <c r="M1038" s="103"/>
      <c r="N1038" s="103"/>
      <c r="O1038" s="103"/>
      <c r="P1038" s="103"/>
      <c r="Q1038" s="103"/>
      <c r="R1038" s="103"/>
      <c r="S1038" s="103"/>
      <c r="T1038" s="103"/>
      <c r="U1038" s="103"/>
      <c r="V1038" s="103"/>
      <c r="W1038" s="103"/>
      <c r="X1038" s="103"/>
      <c r="Y1038" s="103"/>
      <c r="Z1038" s="103"/>
      <c r="AA1038" s="103"/>
    </row>
    <row r="1039" spans="1:27" ht="14.5">
      <c r="A1039" s="40" t="s">
        <v>10032</v>
      </c>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row>
    <row r="1040" spans="1:27" ht="14.5">
      <c r="A1040" s="40" t="s">
        <v>10037</v>
      </c>
      <c r="B1040" s="103" t="s">
        <v>136</v>
      </c>
      <c r="C1040" s="103"/>
      <c r="D1040" s="103"/>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c r="Z1040" s="103"/>
      <c r="AA1040" s="103"/>
    </row>
    <row r="1041" spans="1:27" ht="14.5">
      <c r="A1041" s="110" t="s">
        <v>10131</v>
      </c>
      <c r="B1041" s="103" t="s">
        <v>3043</v>
      </c>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row>
    <row r="1042" spans="1:27" ht="14.5">
      <c r="A1042" s="110" t="s">
        <v>10132</v>
      </c>
      <c r="B1042" s="103" t="s">
        <v>3043</v>
      </c>
      <c r="C1042" s="103"/>
      <c r="D1042" s="103"/>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c r="Z1042" s="103"/>
      <c r="AA1042" s="103"/>
    </row>
    <row r="1043" spans="1:27" ht="14.5">
      <c r="A1043" s="40" t="s">
        <v>852</v>
      </c>
      <c r="B1043" s="103" t="s">
        <v>3043</v>
      </c>
      <c r="C1043" s="103"/>
      <c r="D1043" s="103"/>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c r="Z1043" s="103"/>
      <c r="AA1043" s="103"/>
    </row>
    <row r="1044" spans="1:27" ht="14.5">
      <c r="A1044" s="40" t="s">
        <v>10050</v>
      </c>
      <c r="B1044" s="103" t="s">
        <v>3043</v>
      </c>
      <c r="C1044" s="103"/>
      <c r="D1044" s="103"/>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c r="Z1044" s="103"/>
      <c r="AA1044" s="103"/>
    </row>
    <row r="1045" spans="1:27" ht="14.5">
      <c r="A1045" s="40" t="s">
        <v>10138</v>
      </c>
      <c r="B1045" s="103" t="s">
        <v>3043</v>
      </c>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c r="Z1045" s="103"/>
      <c r="AA1045" s="103"/>
    </row>
    <row r="1046" spans="1:27" ht="14.5">
      <c r="A1046" s="40" t="s">
        <v>10063</v>
      </c>
      <c r="B1046" s="103" t="s">
        <v>3043</v>
      </c>
      <c r="C1046" s="103"/>
      <c r="D1046" s="103"/>
      <c r="E1046" s="103"/>
      <c r="F1046" s="103"/>
      <c r="G1046" s="103"/>
      <c r="H1046" s="103"/>
      <c r="I1046" s="103"/>
      <c r="J1046" s="103"/>
      <c r="K1046" s="103"/>
      <c r="L1046" s="103"/>
      <c r="M1046" s="103"/>
      <c r="N1046" s="103"/>
      <c r="O1046" s="103"/>
      <c r="P1046" s="103"/>
      <c r="Q1046" s="103"/>
      <c r="R1046" s="103"/>
      <c r="S1046" s="103"/>
      <c r="T1046" s="103"/>
      <c r="U1046" s="103"/>
      <c r="V1046" s="103"/>
      <c r="W1046" s="103"/>
      <c r="X1046" s="103"/>
      <c r="Y1046" s="103"/>
      <c r="Z1046" s="103"/>
      <c r="AA1046" s="103"/>
    </row>
    <row r="1047" spans="1:27" ht="14.5">
      <c r="A1047" s="40" t="s">
        <v>10068</v>
      </c>
      <c r="B1047" s="103" t="s">
        <v>3043</v>
      </c>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row>
    <row r="1048" spans="1:27" ht="14.5">
      <c r="A1048" s="40" t="s">
        <v>10076</v>
      </c>
      <c r="B1048" s="103" t="s">
        <v>3043</v>
      </c>
      <c r="C1048" s="103"/>
      <c r="D1048" s="103"/>
      <c r="E1048" s="103"/>
      <c r="F1048" s="103"/>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row>
    <row r="1049" spans="1:27" ht="14.5">
      <c r="A1049" s="40" t="s">
        <v>1431</v>
      </c>
      <c r="B1049" s="103" t="s">
        <v>10156</v>
      </c>
      <c r="C1049" s="103" t="s">
        <v>10157</v>
      </c>
      <c r="D1049" s="103"/>
      <c r="E1049" s="103"/>
      <c r="F1049" s="103"/>
      <c r="G1049" s="103"/>
      <c r="H1049" s="103"/>
      <c r="I1049" s="103"/>
      <c r="J1049" s="103"/>
      <c r="K1049" s="103">
        <v>92</v>
      </c>
      <c r="L1049" s="103"/>
      <c r="M1049" s="103"/>
      <c r="N1049" s="103" t="s">
        <v>10158</v>
      </c>
      <c r="O1049" s="103"/>
      <c r="P1049" s="103"/>
      <c r="Q1049" s="103"/>
      <c r="R1049" s="103"/>
      <c r="S1049" s="103"/>
      <c r="T1049" s="103"/>
      <c r="U1049" s="103"/>
      <c r="V1049" s="103"/>
      <c r="W1049" s="103"/>
      <c r="X1049" s="103"/>
      <c r="Y1049" s="103"/>
      <c r="Z1049" s="103"/>
      <c r="AA1049" s="103"/>
    </row>
    <row r="1050" spans="1:27" ht="14.5">
      <c r="A1050" s="40" t="s">
        <v>10083</v>
      </c>
      <c r="B1050" s="103" t="s">
        <v>3788</v>
      </c>
      <c r="C1050" s="103" t="s">
        <v>3417</v>
      </c>
      <c r="D1050" s="103" t="s">
        <v>10163</v>
      </c>
      <c r="E1050" s="103" t="s">
        <v>10164</v>
      </c>
      <c r="F1050" s="103"/>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row>
    <row r="1051" spans="1:27" ht="14.5">
      <c r="A1051" s="40" t="s">
        <v>10087</v>
      </c>
      <c r="B1051" s="103" t="s">
        <v>3043</v>
      </c>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row>
    <row r="1052" spans="1:27" ht="14.5">
      <c r="A1052" s="40" t="s">
        <v>10096</v>
      </c>
      <c r="B1052" s="103" t="s">
        <v>307</v>
      </c>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row>
    <row r="1053" spans="1:27" ht="14.5">
      <c r="A1053" s="40" t="s">
        <v>7935</v>
      </c>
      <c r="B1053" s="103" t="s">
        <v>10172</v>
      </c>
      <c r="C1053" s="103"/>
      <c r="D1053" s="103"/>
      <c r="E1053" s="103"/>
      <c r="F1053" s="103"/>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row>
    <row r="1054" spans="1:27" ht="14.5">
      <c r="A1054" s="40" t="s">
        <v>10102</v>
      </c>
      <c r="B1054" s="103" t="s">
        <v>3043</v>
      </c>
      <c r="C1054" s="103"/>
      <c r="D1054" s="103"/>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row>
    <row r="1055" spans="1:27" ht="14.5">
      <c r="A1055" s="40" t="s">
        <v>10108</v>
      </c>
      <c r="B1055" s="103" t="s">
        <v>10176</v>
      </c>
      <c r="C1055" s="103"/>
      <c r="D1055" s="103"/>
      <c r="E1055" s="103"/>
      <c r="F1055" s="103"/>
      <c r="G1055" s="103" t="s">
        <v>41</v>
      </c>
      <c r="H1055" s="103"/>
      <c r="I1055" s="103"/>
      <c r="J1055" s="103"/>
      <c r="K1055" s="103">
        <v>23</v>
      </c>
      <c r="L1055" s="103"/>
      <c r="M1055" s="103"/>
      <c r="N1055" s="103" t="s">
        <v>10174</v>
      </c>
      <c r="O1055" s="103" t="s">
        <v>10175</v>
      </c>
      <c r="P1055" s="103"/>
      <c r="Q1055" s="103"/>
      <c r="R1055" s="103"/>
      <c r="S1055" s="103"/>
      <c r="T1055" s="103"/>
      <c r="U1055" s="103"/>
      <c r="V1055" s="103"/>
      <c r="W1055" s="103"/>
      <c r="X1055" s="103"/>
      <c r="Y1055" s="103"/>
      <c r="Z1055" s="103"/>
      <c r="AA1055" s="103"/>
    </row>
    <row r="1056" spans="1:27" ht="14.5">
      <c r="A1056" s="40" t="s">
        <v>1638</v>
      </c>
      <c r="B1056" s="103" t="s">
        <v>285</v>
      </c>
      <c r="C1056" s="103"/>
      <c r="D1056" s="103"/>
      <c r="E1056" s="103"/>
      <c r="F1056" s="103"/>
      <c r="G1056" s="103"/>
      <c r="H1056" s="103"/>
      <c r="I1056" s="103"/>
      <c r="J1056" s="103"/>
      <c r="K1056" s="103">
        <v>18</v>
      </c>
      <c r="L1056" s="103"/>
      <c r="M1056" s="103"/>
      <c r="N1056" s="103"/>
      <c r="O1056" s="103"/>
      <c r="P1056" s="103"/>
      <c r="Q1056" s="103"/>
      <c r="R1056" s="103"/>
      <c r="S1056" s="103"/>
      <c r="T1056" s="103"/>
      <c r="U1056" s="103"/>
      <c r="V1056" s="103"/>
      <c r="W1056" s="103"/>
      <c r="X1056" s="103"/>
      <c r="Y1056" s="103"/>
      <c r="Z1056" s="103"/>
      <c r="AA1056" s="103"/>
    </row>
    <row r="1057" spans="1:27" ht="14.5">
      <c r="A1057" s="40" t="s">
        <v>10116</v>
      </c>
      <c r="B1057" s="103" t="s">
        <v>3625</v>
      </c>
      <c r="C1057" s="103"/>
      <c r="D1057" s="103"/>
      <c r="E1057" s="103"/>
      <c r="F1057" s="103"/>
      <c r="G1057" s="103"/>
      <c r="H1057" s="103"/>
      <c r="I1057" s="103"/>
      <c r="J1057" s="103"/>
      <c r="K1057" s="103">
        <v>106</v>
      </c>
      <c r="L1057" s="103"/>
      <c r="M1057" s="103"/>
      <c r="N1057" s="103"/>
      <c r="O1057" s="103"/>
      <c r="P1057" s="103"/>
      <c r="Q1057" s="103"/>
      <c r="R1057" s="103"/>
      <c r="S1057" s="103"/>
      <c r="T1057" s="103"/>
      <c r="U1057" s="103"/>
      <c r="V1057" s="103"/>
      <c r="W1057" s="103"/>
      <c r="X1057" s="103"/>
      <c r="Y1057" s="103"/>
      <c r="Z1057" s="103"/>
      <c r="AA1057" s="103"/>
    </row>
    <row r="1058" spans="1:27" ht="14.5">
      <c r="A1058" s="40" t="s">
        <v>10186</v>
      </c>
      <c r="B1058" s="103" t="s">
        <v>759</v>
      </c>
      <c r="C1058" s="103"/>
      <c r="D1058" s="103"/>
      <c r="E1058" s="103"/>
      <c r="F1058" s="103"/>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row>
    <row r="1059" spans="1:27" ht="14.5">
      <c r="A1059" s="40" t="s">
        <v>10193</v>
      </c>
      <c r="B1059" s="103" t="s">
        <v>759</v>
      </c>
      <c r="C1059" s="103"/>
      <c r="D1059" s="103"/>
      <c r="E1059" s="103"/>
      <c r="F1059" s="103"/>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row>
    <row r="1060" spans="1:27" ht="14.5">
      <c r="A1060" s="40" t="s">
        <v>10238</v>
      </c>
      <c r="B1060" s="103" t="s">
        <v>10246</v>
      </c>
      <c r="C1060" s="103" t="s">
        <v>7708</v>
      </c>
      <c r="D1060" s="103"/>
      <c r="E1060" s="103"/>
      <c r="F1060" s="103"/>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row>
    <row r="1061" spans="1:27" ht="14.5">
      <c r="A1061" s="40" t="s">
        <v>10239</v>
      </c>
      <c r="B1061" s="103" t="s">
        <v>248</v>
      </c>
      <c r="C1061" s="103" t="s">
        <v>9508</v>
      </c>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row>
    <row r="1062" spans="1:27" ht="14.5">
      <c r="A1062" s="40" t="s">
        <v>10205</v>
      </c>
      <c r="B1062" s="103" t="s">
        <v>3577</v>
      </c>
      <c r="C1062" s="103" t="s">
        <v>3727</v>
      </c>
      <c r="D1062" s="103" t="s">
        <v>248</v>
      </c>
      <c r="E1062" s="103" t="s">
        <v>10254</v>
      </c>
      <c r="F1062" s="103" t="s">
        <v>208</v>
      </c>
      <c r="G1062" s="103" t="s">
        <v>10255</v>
      </c>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row>
    <row r="1063" spans="1:27" ht="14.5">
      <c r="A1063" s="40" t="s">
        <v>10208</v>
      </c>
      <c r="B1063" s="103" t="s">
        <v>759</v>
      </c>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row>
    <row r="1064" spans="1:27" ht="14.5">
      <c r="A1064" s="40" t="s">
        <v>10213</v>
      </c>
      <c r="B1064" s="103" t="s">
        <v>3043</v>
      </c>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c r="Z1064" s="103"/>
      <c r="AA1064" s="103"/>
    </row>
    <row r="1065" spans="1:27" ht="14.5">
      <c r="A1065" s="40" t="s">
        <v>10220</v>
      </c>
      <c r="B1065" s="103" t="s">
        <v>10282</v>
      </c>
      <c r="C1065" s="103"/>
      <c r="D1065" s="103"/>
      <c r="E1065" s="103"/>
      <c r="F1065" s="103"/>
      <c r="G1065" s="103"/>
      <c r="H1065" s="103"/>
      <c r="I1065" s="103"/>
      <c r="J1065" s="103"/>
      <c r="K1065" s="103"/>
      <c r="L1065" s="103"/>
      <c r="M1065" s="103"/>
      <c r="N1065" s="103"/>
      <c r="O1065" s="103"/>
      <c r="P1065" s="103"/>
      <c r="Q1065" s="103"/>
      <c r="R1065" s="103"/>
      <c r="S1065" s="103"/>
      <c r="T1065" s="103"/>
      <c r="U1065" s="103"/>
      <c r="V1065" s="103"/>
      <c r="W1065" s="103"/>
      <c r="X1065" s="103"/>
      <c r="Y1065" s="103"/>
      <c r="Z1065" s="103"/>
      <c r="AA1065" s="103"/>
    </row>
    <row r="1066" spans="1:27" ht="14.5">
      <c r="A1066" s="40" t="s">
        <v>10226</v>
      </c>
      <c r="B1066" s="103" t="s">
        <v>3577</v>
      </c>
      <c r="C1066" s="103"/>
      <c r="D1066" s="103"/>
      <c r="E1066" s="103"/>
      <c r="F1066" s="103"/>
      <c r="G1066" s="103"/>
      <c r="H1066" s="103"/>
      <c r="I1066" s="103"/>
      <c r="J1066" s="103"/>
      <c r="K1066" s="103">
        <v>46</v>
      </c>
      <c r="L1066" s="103"/>
      <c r="M1066" s="103"/>
      <c r="N1066" s="103" t="s">
        <v>10260</v>
      </c>
      <c r="O1066" s="103"/>
      <c r="P1066" s="103"/>
      <c r="Q1066" s="103"/>
      <c r="R1066" s="103"/>
      <c r="S1066" s="103"/>
      <c r="T1066" s="103"/>
      <c r="U1066" s="103"/>
      <c r="V1066" s="103"/>
      <c r="W1066" s="103"/>
      <c r="X1066" s="103"/>
      <c r="Y1066" s="103"/>
      <c r="Z1066" s="103"/>
      <c r="AA1066" s="103"/>
    </row>
    <row r="1067" spans="1:27" ht="14.5">
      <c r="A1067" s="40" t="s">
        <v>10264</v>
      </c>
      <c r="B1067" s="103" t="s">
        <v>3043</v>
      </c>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row>
    <row r="1068" spans="1:27" ht="14.5">
      <c r="A1068" s="40" t="s">
        <v>10269</v>
      </c>
      <c r="B1068" s="103" t="s">
        <v>3043</v>
      </c>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row>
    <row r="1069" spans="1:27" ht="14.5">
      <c r="A1069" s="40" t="s">
        <v>7582</v>
      </c>
      <c r="B1069" s="103" t="s">
        <v>3043</v>
      </c>
      <c r="C1069" s="103"/>
      <c r="D1069" s="103"/>
      <c r="E1069" s="103"/>
      <c r="F1069" s="103"/>
      <c r="G1069" s="103"/>
      <c r="H1069" s="103"/>
      <c r="I1069" s="103"/>
      <c r="J1069" s="103"/>
      <c r="K1069" s="103"/>
      <c r="L1069" s="103"/>
      <c r="M1069" s="103"/>
      <c r="N1069" s="103"/>
      <c r="O1069" s="103"/>
      <c r="P1069" s="103"/>
      <c r="Q1069" s="103"/>
      <c r="R1069" s="103"/>
      <c r="S1069" s="103"/>
      <c r="T1069" s="103"/>
      <c r="U1069" s="103"/>
      <c r="V1069" s="103"/>
      <c r="W1069" s="103"/>
      <c r="X1069" s="103"/>
      <c r="Y1069" s="103"/>
      <c r="Z1069" s="103"/>
      <c r="AA1069" s="103"/>
    </row>
    <row r="1070" spans="1:27" ht="14.5">
      <c r="A1070" s="40" t="s">
        <v>10277</v>
      </c>
      <c r="B1070" s="103" t="s">
        <v>3625</v>
      </c>
      <c r="C1070" s="103"/>
      <c r="D1070" s="103"/>
      <c r="E1070" s="103"/>
      <c r="F1070" s="103"/>
      <c r="G1070" s="103" t="s">
        <v>10305</v>
      </c>
      <c r="H1070" s="103"/>
      <c r="I1070" s="103"/>
      <c r="J1070" s="103"/>
      <c r="K1070" s="103"/>
      <c r="L1070" s="103"/>
      <c r="M1070" s="103"/>
      <c r="N1070" s="103"/>
      <c r="O1070" s="103"/>
      <c r="P1070" s="103"/>
      <c r="Q1070" s="103"/>
      <c r="R1070" s="103"/>
      <c r="S1070" s="103"/>
      <c r="T1070" s="103"/>
      <c r="U1070" s="103"/>
      <c r="V1070" s="103"/>
      <c r="W1070" s="103"/>
      <c r="X1070" s="103"/>
      <c r="Y1070" s="103"/>
      <c r="Z1070" s="103"/>
      <c r="AA1070" s="103"/>
    </row>
    <row r="1071" spans="1:27" ht="14.5">
      <c r="A1071" s="40" t="s">
        <v>10310</v>
      </c>
      <c r="B1071" s="103" t="s">
        <v>759</v>
      </c>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row>
    <row r="1072" spans="1:27" ht="14.5">
      <c r="A1072" s="40" t="s">
        <v>10319</v>
      </c>
      <c r="B1072" s="103" t="s">
        <v>10324</v>
      </c>
      <c r="C1072" s="103"/>
      <c r="D1072" s="103"/>
      <c r="E1072" s="103"/>
      <c r="F1072" s="103"/>
      <c r="G1072" s="103"/>
      <c r="H1072" s="103"/>
      <c r="I1072" s="103"/>
      <c r="J1072" s="103"/>
      <c r="K1072" s="103"/>
      <c r="L1072" s="103"/>
      <c r="M1072" s="103"/>
      <c r="N1072" s="103"/>
      <c r="O1072" s="103"/>
      <c r="P1072" s="103"/>
      <c r="Q1072" s="103"/>
      <c r="R1072" s="103"/>
      <c r="S1072" s="103"/>
      <c r="T1072" s="103"/>
      <c r="U1072" s="103"/>
      <c r="V1072" s="103"/>
      <c r="W1072" s="103"/>
      <c r="X1072" s="103"/>
      <c r="Y1072" s="103"/>
      <c r="Z1072" s="103"/>
      <c r="AA1072" s="103"/>
    </row>
    <row r="1073" spans="1:27" ht="14.5">
      <c r="A1073" s="40" t="s">
        <v>10330</v>
      </c>
      <c r="B1073" s="103" t="s">
        <v>126</v>
      </c>
      <c r="C1073" s="103" t="s">
        <v>3727</v>
      </c>
      <c r="D1073" s="103" t="s">
        <v>3577</v>
      </c>
      <c r="E1073" s="103" t="s">
        <v>3556</v>
      </c>
      <c r="F1073" s="103"/>
      <c r="G1073" s="103"/>
      <c r="H1073" s="103"/>
      <c r="I1073" s="103"/>
      <c r="J1073" s="103"/>
      <c r="K1073" s="103"/>
      <c r="L1073" s="103"/>
      <c r="M1073" s="103"/>
      <c r="N1073" s="103"/>
      <c r="O1073" s="103"/>
      <c r="P1073" s="103"/>
      <c r="Q1073" s="103"/>
      <c r="R1073" s="103"/>
      <c r="S1073" s="103"/>
      <c r="T1073" s="103"/>
      <c r="U1073" s="103"/>
      <c r="V1073" s="103"/>
      <c r="W1073" s="103"/>
      <c r="X1073" s="103"/>
      <c r="Y1073" s="103"/>
      <c r="Z1073" s="103"/>
      <c r="AA1073" s="103"/>
    </row>
    <row r="1074" spans="1:27" ht="14.5">
      <c r="A1074" s="40" t="s">
        <v>10333</v>
      </c>
      <c r="B1074" s="103" t="s">
        <v>3043</v>
      </c>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row>
    <row r="1075" spans="1:27" s="40" customFormat="1" ht="14.5">
      <c r="A1075" s="40" t="s">
        <v>10339</v>
      </c>
      <c r="B1075" s="74" t="s">
        <v>3625</v>
      </c>
      <c r="C1075" s="187"/>
      <c r="D1075" s="187"/>
      <c r="E1075" s="187"/>
      <c r="F1075" s="187"/>
      <c r="G1075" s="187"/>
      <c r="H1075" s="187"/>
      <c r="I1075" s="187"/>
      <c r="J1075" s="187"/>
      <c r="K1075" s="187"/>
    </row>
    <row r="1076" spans="1:27" s="40" customFormat="1" ht="14.5">
      <c r="A1076" s="40" t="s">
        <v>10344</v>
      </c>
      <c r="B1076" s="74" t="s">
        <v>7861</v>
      </c>
      <c r="C1076" s="74"/>
      <c r="D1076" s="74"/>
      <c r="E1076" s="74"/>
      <c r="F1076" s="74"/>
      <c r="G1076" s="74"/>
      <c r="H1076" s="74"/>
      <c r="I1076" s="74"/>
      <c r="J1076" s="74"/>
      <c r="K1076" s="74"/>
      <c r="L1076" s="41"/>
    </row>
    <row r="1077" spans="1:27" s="40" customFormat="1" ht="14.5">
      <c r="A1077" s="40" t="s">
        <v>10349</v>
      </c>
      <c r="B1077" s="74" t="s">
        <v>759</v>
      </c>
      <c r="C1077" s="74"/>
      <c r="D1077" s="74"/>
      <c r="E1077" s="74"/>
      <c r="F1077" s="74"/>
      <c r="G1077" s="74"/>
      <c r="H1077" s="74"/>
      <c r="I1077" s="74"/>
      <c r="J1077" s="74"/>
      <c r="K1077" s="74"/>
      <c r="L1077" s="41"/>
    </row>
    <row r="1078" spans="1:27" s="40" customFormat="1" ht="14.5">
      <c r="A1078" s="40" t="s">
        <v>10355</v>
      </c>
      <c r="B1078" s="74" t="s">
        <v>3902</v>
      </c>
      <c r="C1078" s="74"/>
      <c r="D1078" s="74"/>
      <c r="E1078" s="74"/>
      <c r="F1078" s="74"/>
      <c r="G1078" s="74"/>
      <c r="H1078" s="74"/>
      <c r="I1078" s="74"/>
      <c r="J1078" s="74"/>
      <c r="K1078" s="74"/>
      <c r="L1078" s="41"/>
    </row>
    <row r="1079" spans="1:27" s="40" customFormat="1" ht="14.5">
      <c r="A1079" s="40" t="s">
        <v>10359</v>
      </c>
      <c r="B1079" s="74" t="s">
        <v>10467</v>
      </c>
      <c r="C1079" s="74"/>
      <c r="D1079" s="74"/>
      <c r="E1079" s="74"/>
      <c r="F1079" s="74"/>
      <c r="G1079" s="74"/>
      <c r="H1079" s="74"/>
      <c r="I1079" s="74"/>
      <c r="J1079" s="74"/>
      <c r="K1079" s="74"/>
      <c r="L1079" s="41"/>
    </row>
    <row r="1080" spans="1:27" s="40" customFormat="1" ht="14.5">
      <c r="A1080" s="40" t="s">
        <v>10366</v>
      </c>
      <c r="B1080" s="74" t="s">
        <v>3043</v>
      </c>
      <c r="C1080" s="74"/>
      <c r="D1080" s="74"/>
      <c r="E1080" s="74"/>
      <c r="F1080" s="74"/>
      <c r="G1080" s="74"/>
      <c r="H1080" s="74"/>
      <c r="I1080" s="74"/>
      <c r="J1080" s="74"/>
      <c r="K1080" s="74"/>
      <c r="L1080" s="41"/>
    </row>
    <row r="1081" spans="1:27" s="40" customFormat="1" ht="14.5">
      <c r="A1081" s="40" t="s">
        <v>10369</v>
      </c>
      <c r="B1081" s="74" t="s">
        <v>3043</v>
      </c>
      <c r="C1081" s="74"/>
      <c r="D1081" s="74"/>
      <c r="E1081" s="74"/>
      <c r="F1081" s="74"/>
      <c r="G1081" s="74"/>
      <c r="H1081" s="74"/>
      <c r="I1081" s="74"/>
      <c r="J1081" s="74"/>
      <c r="K1081" s="74"/>
      <c r="L1081" s="41"/>
    </row>
    <row r="1082" spans="1:27" s="40" customFormat="1" ht="14.5">
      <c r="A1082" s="40" t="s">
        <v>10376</v>
      </c>
      <c r="B1082" s="74" t="s">
        <v>3043</v>
      </c>
      <c r="C1082" s="74"/>
      <c r="D1082" s="74"/>
      <c r="E1082" s="74"/>
      <c r="F1082" s="74"/>
      <c r="G1082" s="74"/>
      <c r="H1082" s="74"/>
      <c r="I1082" s="74"/>
      <c r="J1082" s="74"/>
      <c r="K1082" s="74"/>
      <c r="L1082" s="41"/>
    </row>
    <row r="1083" spans="1:27" s="40" customFormat="1" ht="14.5">
      <c r="A1083" s="40" t="s">
        <v>10381</v>
      </c>
      <c r="B1083" s="74" t="s">
        <v>3043</v>
      </c>
      <c r="C1083" s="74"/>
      <c r="D1083" s="74"/>
      <c r="E1083" s="74"/>
      <c r="F1083" s="74"/>
      <c r="G1083" s="74"/>
      <c r="H1083" s="74"/>
      <c r="I1083" s="74"/>
      <c r="J1083" s="74"/>
      <c r="K1083" s="74"/>
      <c r="L1083" s="41"/>
    </row>
    <row r="1084" spans="1:27" s="40" customFormat="1" ht="14.5">
      <c r="A1084" s="40" t="s">
        <v>10386</v>
      </c>
      <c r="B1084" s="74" t="s">
        <v>3043</v>
      </c>
      <c r="C1084" s="74"/>
      <c r="D1084" s="74"/>
      <c r="E1084" s="74"/>
      <c r="F1084" s="74"/>
      <c r="G1084" s="74"/>
      <c r="H1084" s="74"/>
      <c r="I1084" s="74"/>
      <c r="J1084" s="74"/>
      <c r="K1084" s="74"/>
      <c r="L1084" s="41"/>
    </row>
    <row r="1085" spans="1:27" s="40" customFormat="1" ht="14.5">
      <c r="A1085" s="40" t="s">
        <v>10390</v>
      </c>
      <c r="B1085" s="74" t="s">
        <v>3043</v>
      </c>
      <c r="C1085" s="74"/>
      <c r="D1085" s="74"/>
      <c r="E1085" s="74"/>
      <c r="F1085" s="74"/>
      <c r="G1085" s="74"/>
      <c r="H1085" s="74"/>
      <c r="I1085" s="74" t="s">
        <v>10494</v>
      </c>
      <c r="J1085" s="74"/>
      <c r="K1085" s="74"/>
      <c r="L1085" s="41"/>
    </row>
    <row r="1086" spans="1:27" s="40" customFormat="1" ht="14.5">
      <c r="A1086" s="40" t="s">
        <v>10400</v>
      </c>
      <c r="B1086" s="74" t="s">
        <v>3043</v>
      </c>
      <c r="C1086" s="74"/>
      <c r="D1086" s="74"/>
      <c r="E1086" s="74"/>
      <c r="F1086" s="74"/>
      <c r="G1086" s="74"/>
      <c r="H1086" s="74"/>
      <c r="I1086" s="74"/>
      <c r="J1086" s="74"/>
      <c r="K1086" s="74"/>
      <c r="L1086" s="41"/>
    </row>
    <row r="1087" spans="1:27" s="40" customFormat="1" ht="14.5">
      <c r="A1087" s="40" t="s">
        <v>10404</v>
      </c>
      <c r="B1087" s="74" t="s">
        <v>3043</v>
      </c>
      <c r="C1087" s="74"/>
      <c r="D1087" s="74"/>
      <c r="E1087" s="74"/>
      <c r="F1087" s="74"/>
      <c r="G1087" s="74"/>
      <c r="H1087" s="74"/>
      <c r="I1087" s="74"/>
      <c r="J1087" s="74"/>
      <c r="K1087" s="74"/>
      <c r="L1087" s="41"/>
    </row>
    <row r="1088" spans="1:27" s="40" customFormat="1" ht="14.5">
      <c r="A1088" s="40" t="s">
        <v>1322</v>
      </c>
      <c r="B1088" s="74" t="s">
        <v>10500</v>
      </c>
      <c r="C1088" s="74" t="s">
        <v>3530</v>
      </c>
      <c r="D1088" s="74"/>
      <c r="E1088" s="74" t="s">
        <v>10499</v>
      </c>
      <c r="F1088" s="74"/>
      <c r="G1088" s="74"/>
      <c r="H1088" s="74"/>
      <c r="I1088" s="74"/>
      <c r="J1088" s="74"/>
      <c r="K1088" s="74">
        <v>130</v>
      </c>
      <c r="L1088" s="41"/>
    </row>
    <row r="1089" spans="1:27" s="40" customFormat="1" ht="14.5">
      <c r="A1089" s="40" t="s">
        <v>10414</v>
      </c>
      <c r="B1089" s="74" t="s">
        <v>3043</v>
      </c>
      <c r="C1089" s="74"/>
      <c r="D1089" s="74"/>
      <c r="E1089" s="74"/>
      <c r="F1089" s="74"/>
      <c r="G1089" s="74"/>
      <c r="H1089" s="74"/>
      <c r="I1089" s="74"/>
      <c r="J1089" s="74"/>
      <c r="K1089" s="74"/>
      <c r="L1089" s="41"/>
    </row>
    <row r="1090" spans="1:27" s="40" customFormat="1" ht="14.5">
      <c r="A1090" s="40" t="s">
        <v>10419</v>
      </c>
      <c r="B1090" s="74" t="s">
        <v>3043</v>
      </c>
      <c r="C1090" s="74"/>
      <c r="D1090" s="74"/>
      <c r="E1090" s="74"/>
      <c r="F1090" s="74"/>
      <c r="G1090" s="74"/>
      <c r="H1090" s="74"/>
      <c r="I1090" s="74"/>
      <c r="J1090" s="74"/>
      <c r="K1090" s="74"/>
      <c r="L1090" s="41"/>
    </row>
    <row r="1091" spans="1:27" s="40" customFormat="1" ht="14.5">
      <c r="A1091" s="40" t="s">
        <v>10425</v>
      </c>
      <c r="B1091" s="74" t="s">
        <v>3043</v>
      </c>
      <c r="C1091" s="74"/>
      <c r="D1091" s="74"/>
      <c r="E1091" s="74"/>
      <c r="F1091" s="74"/>
      <c r="G1091" s="74"/>
      <c r="H1091" s="74"/>
      <c r="I1091" s="74"/>
      <c r="J1091" s="74"/>
      <c r="K1091" s="74"/>
      <c r="L1091" s="41"/>
    </row>
    <row r="1092" spans="1:27" s="40" customFormat="1" ht="14.5">
      <c r="A1092" s="40" t="s">
        <v>10429</v>
      </c>
      <c r="B1092" s="74" t="s">
        <v>10513</v>
      </c>
      <c r="C1092" s="74"/>
      <c r="D1092" s="74"/>
      <c r="E1092" s="74"/>
      <c r="F1092" s="74"/>
      <c r="G1092" s="74"/>
      <c r="H1092" s="74"/>
      <c r="I1092" s="74"/>
      <c r="J1092" s="74"/>
      <c r="K1092" s="74"/>
      <c r="L1092" s="41"/>
    </row>
    <row r="1093" spans="1:27" s="40" customFormat="1" ht="14.5">
      <c r="A1093" s="40" t="s">
        <v>10431</v>
      </c>
      <c r="B1093" s="74" t="s">
        <v>561</v>
      </c>
      <c r="C1093" s="74"/>
      <c r="D1093" s="74"/>
      <c r="E1093" s="74"/>
      <c r="F1093" s="74"/>
      <c r="G1093" s="74"/>
      <c r="H1093" s="74"/>
      <c r="I1093" s="74"/>
      <c r="J1093" s="74"/>
      <c r="K1093" s="74"/>
      <c r="L1093" s="41"/>
    </row>
    <row r="1094" spans="1:27" s="40" customFormat="1" ht="14.5">
      <c r="A1094" s="40" t="s">
        <v>10538</v>
      </c>
      <c r="B1094" s="74" t="s">
        <v>3043</v>
      </c>
    </row>
    <row r="1095" spans="1:27" s="40" customFormat="1" ht="14.5">
      <c r="A1095" s="40" t="s">
        <v>10535</v>
      </c>
      <c r="B1095" s="74" t="s">
        <v>3043</v>
      </c>
    </row>
    <row r="1096" spans="1:27" s="40" customFormat="1" ht="14.5">
      <c r="A1096" s="40" t="s">
        <v>10537</v>
      </c>
      <c r="B1096" s="74" t="s">
        <v>3043</v>
      </c>
    </row>
    <row r="1097" spans="1:27" s="40" customFormat="1" ht="14.5">
      <c r="A1097" s="40" t="s">
        <v>10566</v>
      </c>
      <c r="B1097" s="74" t="s">
        <v>248</v>
      </c>
      <c r="C1097" s="41"/>
      <c r="D1097" s="41"/>
      <c r="E1097" s="41"/>
      <c r="F1097" s="41"/>
      <c r="G1097" s="41"/>
      <c r="H1097" s="41"/>
      <c r="I1097" s="41"/>
      <c r="J1097" s="41"/>
      <c r="K1097" s="41"/>
      <c r="L1097" s="41"/>
      <c r="M1097" s="41"/>
      <c r="N1097" s="41"/>
      <c r="O1097" s="41"/>
    </row>
    <row r="1098" spans="1:27" s="40" customFormat="1" ht="14.5">
      <c r="A1098" s="40" t="s">
        <v>10571</v>
      </c>
      <c r="B1098" s="74" t="s">
        <v>10632</v>
      </c>
      <c r="C1098" s="134"/>
      <c r="D1098" s="134"/>
      <c r="E1098" s="134"/>
      <c r="F1098" s="134"/>
      <c r="G1098" s="134"/>
      <c r="H1098" s="134"/>
      <c r="I1098" s="134"/>
      <c r="J1098" s="134"/>
      <c r="K1098" s="134">
        <v>162</v>
      </c>
      <c r="L1098" s="134"/>
      <c r="M1098" s="134"/>
      <c r="N1098" s="134"/>
      <c r="O1098" s="134"/>
      <c r="P1098" s="458"/>
      <c r="Q1098" s="458"/>
      <c r="R1098" s="458"/>
      <c r="S1098" s="458"/>
    </row>
    <row r="1099" spans="1:27" s="40" customFormat="1" ht="14.5">
      <c r="A1099" s="40" t="s">
        <v>10580</v>
      </c>
      <c r="B1099" s="74" t="s">
        <v>3577</v>
      </c>
      <c r="C1099" s="134" t="s">
        <v>2698</v>
      </c>
      <c r="D1099" s="134" t="s">
        <v>3556</v>
      </c>
      <c r="E1099" s="134"/>
      <c r="F1099" s="134"/>
      <c r="G1099" s="134"/>
      <c r="H1099" s="134"/>
      <c r="I1099" s="134"/>
      <c r="J1099" s="134"/>
      <c r="K1099" s="134"/>
      <c r="L1099" s="134"/>
      <c r="M1099" s="134"/>
      <c r="N1099" s="134"/>
      <c r="O1099" s="134"/>
      <c r="P1099" s="458"/>
      <c r="Q1099" s="458"/>
      <c r="R1099" s="458"/>
      <c r="S1099" s="458"/>
    </row>
    <row r="1100" spans="1:27" s="40" customFormat="1" ht="14.5">
      <c r="A1100" s="40" t="s">
        <v>10582</v>
      </c>
      <c r="B1100" s="74" t="s">
        <v>3577</v>
      </c>
      <c r="C1100" s="134"/>
      <c r="D1100" s="134"/>
      <c r="E1100" s="134"/>
      <c r="F1100" s="134"/>
      <c r="G1100" s="134"/>
      <c r="H1100" s="134"/>
      <c r="I1100" s="134"/>
      <c r="J1100" s="134"/>
      <c r="K1100" s="134"/>
      <c r="L1100" s="134"/>
      <c r="M1100" s="134"/>
      <c r="N1100" s="134"/>
      <c r="O1100" s="134"/>
      <c r="P1100" s="458"/>
      <c r="Q1100" s="458"/>
      <c r="R1100" s="458"/>
      <c r="S1100" s="458"/>
    </row>
    <row r="1101" spans="1:27" s="40" customFormat="1" ht="14.5">
      <c r="A1101" s="40" t="s">
        <v>10591</v>
      </c>
      <c r="B1101" s="74" t="s">
        <v>10647</v>
      </c>
      <c r="C1101" s="134" t="s">
        <v>2698</v>
      </c>
      <c r="D1101" s="134"/>
      <c r="E1101" s="134"/>
      <c r="F1101" s="134"/>
      <c r="G1101" s="134"/>
      <c r="H1101" s="134"/>
      <c r="I1101" s="134"/>
      <c r="J1101" s="134"/>
      <c r="K1101" s="134"/>
      <c r="L1101" s="134"/>
      <c r="M1101" s="134"/>
      <c r="N1101" s="134"/>
      <c r="O1101" s="134"/>
      <c r="P1101" s="458"/>
      <c r="Q1101" s="458"/>
      <c r="R1101" s="458"/>
      <c r="S1101" s="458"/>
    </row>
    <row r="1102" spans="1:27" s="40" customFormat="1" ht="14.5">
      <c r="A1102" s="40" t="s">
        <v>10595</v>
      </c>
      <c r="B1102" s="74" t="s">
        <v>759</v>
      </c>
      <c r="C1102" s="134"/>
      <c r="D1102" s="134"/>
      <c r="E1102" s="134"/>
      <c r="F1102" s="134"/>
      <c r="G1102" s="134"/>
      <c r="H1102" s="134"/>
      <c r="I1102" s="134"/>
      <c r="J1102" s="134"/>
      <c r="K1102" s="134"/>
      <c r="L1102" s="134"/>
      <c r="M1102" s="134"/>
      <c r="N1102" s="134"/>
      <c r="O1102" s="134"/>
      <c r="P1102" s="458"/>
      <c r="Q1102" s="458"/>
      <c r="R1102" s="458"/>
      <c r="S1102" s="458"/>
    </row>
    <row r="1103" spans="1:27" ht="14.5">
      <c r="A1103" s="40" t="s">
        <v>10603</v>
      </c>
      <c r="B1103" s="74" t="s">
        <v>759</v>
      </c>
      <c r="C1103" s="134"/>
      <c r="D1103" s="134"/>
      <c r="E1103" s="134"/>
      <c r="F1103" s="134"/>
      <c r="G1103" s="134"/>
      <c r="H1103" s="134"/>
      <c r="I1103" s="134"/>
      <c r="J1103" s="134"/>
      <c r="K1103" s="134"/>
      <c r="L1103" s="134"/>
      <c r="M1103" s="134"/>
      <c r="N1103" s="134"/>
      <c r="O1103" s="134"/>
      <c r="P1103" s="134"/>
      <c r="Q1103" s="134"/>
      <c r="R1103" s="134"/>
      <c r="S1103" s="134"/>
      <c r="T1103" s="103"/>
      <c r="U1103" s="103"/>
      <c r="V1103" s="103"/>
      <c r="W1103" s="103"/>
      <c r="X1103" s="103"/>
      <c r="Y1103" s="103"/>
      <c r="Z1103" s="103"/>
      <c r="AA1103" s="103"/>
    </row>
    <row r="1104" spans="1:27" ht="14.5">
      <c r="A1104" s="40" t="s">
        <v>10610</v>
      </c>
      <c r="B1104" s="74" t="s">
        <v>759</v>
      </c>
      <c r="C1104" s="134"/>
      <c r="D1104" s="134"/>
      <c r="E1104" s="134"/>
      <c r="F1104" s="134"/>
      <c r="G1104" s="134"/>
      <c r="H1104" s="134"/>
      <c r="I1104" s="134"/>
      <c r="J1104" s="134"/>
      <c r="K1104" s="134"/>
      <c r="L1104" s="134"/>
      <c r="M1104" s="134"/>
      <c r="N1104" s="134"/>
      <c r="O1104" s="134"/>
      <c r="P1104" s="134"/>
      <c r="Q1104" s="134"/>
      <c r="R1104" s="134"/>
      <c r="S1104" s="134"/>
      <c r="T1104" s="103"/>
      <c r="U1104" s="103"/>
      <c r="V1104" s="103"/>
      <c r="W1104" s="103"/>
      <c r="X1104" s="103"/>
      <c r="Y1104" s="103"/>
      <c r="Z1104" s="103"/>
      <c r="AA1104" s="103"/>
    </row>
    <row r="1105" spans="1:27" ht="14.5">
      <c r="A1105" s="40" t="s">
        <v>9058</v>
      </c>
      <c r="B1105" s="74" t="s">
        <v>759</v>
      </c>
      <c r="C1105" s="134"/>
      <c r="D1105" s="134"/>
      <c r="E1105" s="134"/>
      <c r="F1105" s="134"/>
      <c r="G1105" s="134"/>
      <c r="H1105" s="134"/>
      <c r="I1105" s="134"/>
      <c r="J1105" s="134"/>
      <c r="K1105" s="134"/>
      <c r="L1105" s="134"/>
      <c r="M1105" s="134"/>
      <c r="N1105" s="134"/>
      <c r="O1105" s="134"/>
      <c r="P1105" s="134"/>
      <c r="Q1105" s="134"/>
      <c r="R1105" s="134"/>
      <c r="S1105" s="134"/>
      <c r="T1105" s="103"/>
      <c r="U1105" s="103"/>
      <c r="V1105" s="103"/>
      <c r="W1105" s="103"/>
      <c r="X1105" s="103"/>
      <c r="Y1105" s="103"/>
      <c r="Z1105" s="103"/>
      <c r="AA1105" s="103"/>
    </row>
    <row r="1106" spans="1:27" ht="14.5">
      <c r="A1106" s="40" t="s">
        <v>10620</v>
      </c>
      <c r="B1106" s="21" t="s">
        <v>759</v>
      </c>
      <c r="C1106" s="74"/>
      <c r="D1106" s="74"/>
      <c r="E1106" s="74"/>
      <c r="F1106" s="74"/>
      <c r="G1106" s="74"/>
      <c r="H1106" s="74"/>
      <c r="I1106" s="74"/>
      <c r="J1106" s="74"/>
      <c r="K1106" s="74"/>
      <c r="L1106" s="74"/>
      <c r="M1106" s="74"/>
      <c r="N1106" s="74"/>
      <c r="O1106" s="74"/>
      <c r="P1106" s="134"/>
      <c r="Q1106" s="134"/>
      <c r="R1106" s="134"/>
      <c r="S1106" s="134"/>
      <c r="T1106" s="103"/>
      <c r="U1106" s="103"/>
      <c r="V1106" s="103"/>
      <c r="W1106" s="103"/>
      <c r="X1106" s="103"/>
      <c r="Y1106" s="103"/>
      <c r="Z1106" s="103"/>
      <c r="AA1106" s="103"/>
    </row>
    <row r="1107" spans="1:27" ht="14.5">
      <c r="A1107" s="40" t="s">
        <v>10624</v>
      </c>
      <c r="B1107" s="21" t="s">
        <v>46</v>
      </c>
      <c r="C1107" s="74" t="s">
        <v>10675</v>
      </c>
      <c r="D1107" s="74"/>
      <c r="E1107" s="74"/>
      <c r="F1107" s="74"/>
      <c r="G1107" s="74"/>
      <c r="H1107" s="74"/>
      <c r="I1107" s="74"/>
      <c r="J1107" s="74"/>
      <c r="K1107" s="74"/>
      <c r="L1107" s="74"/>
      <c r="M1107" s="74"/>
      <c r="N1107" s="74"/>
      <c r="O1107" s="74"/>
      <c r="P1107" s="134"/>
      <c r="Q1107" s="134"/>
      <c r="R1107" s="134"/>
      <c r="S1107" s="134"/>
      <c r="T1107" s="103"/>
      <c r="U1107" s="103"/>
      <c r="V1107" s="103"/>
      <c r="W1107" s="103"/>
      <c r="X1107" s="103"/>
      <c r="Y1107" s="103"/>
      <c r="Z1107" s="103"/>
      <c r="AA1107" s="103"/>
    </row>
    <row r="1108" spans="1:27" ht="14.5">
      <c r="A1108" s="40" t="s">
        <v>10680</v>
      </c>
      <c r="B1108" s="74" t="s">
        <v>126</v>
      </c>
      <c r="C1108" s="74" t="s">
        <v>10734</v>
      </c>
      <c r="D1108" s="74"/>
      <c r="E1108" s="74"/>
      <c r="F1108" s="74"/>
      <c r="G1108" s="74"/>
      <c r="H1108" s="74"/>
      <c r="I1108" s="74" t="s">
        <v>10733</v>
      </c>
      <c r="J1108" s="74"/>
      <c r="K1108" s="74">
        <v>91</v>
      </c>
      <c r="L1108" s="74"/>
      <c r="M1108" s="74"/>
      <c r="N1108" s="74"/>
      <c r="O1108" s="74"/>
      <c r="P1108" s="134"/>
      <c r="Q1108" s="134"/>
      <c r="R1108" s="134"/>
      <c r="S1108" s="134"/>
      <c r="T1108" s="103"/>
      <c r="U1108" s="103"/>
      <c r="V1108" s="103"/>
      <c r="W1108" s="103"/>
      <c r="X1108" s="103"/>
      <c r="Y1108" s="103"/>
      <c r="Z1108" s="103"/>
      <c r="AA1108" s="103"/>
    </row>
    <row r="1109" spans="1:27" ht="14.5">
      <c r="A1109" s="40" t="s">
        <v>10736</v>
      </c>
      <c r="B1109" s="103" t="s">
        <v>10738</v>
      </c>
      <c r="C1109" s="74"/>
      <c r="D1109" s="74"/>
      <c r="E1109" s="74"/>
      <c r="F1109" s="74"/>
      <c r="G1109" s="74"/>
      <c r="H1109" s="74"/>
      <c r="I1109" s="74"/>
      <c r="J1109" s="74"/>
      <c r="K1109" s="74"/>
      <c r="L1109" s="74"/>
      <c r="M1109" s="74"/>
      <c r="N1109" s="74"/>
      <c r="O1109" s="74"/>
      <c r="P1109" s="134"/>
      <c r="Q1109" s="134"/>
      <c r="R1109" s="134"/>
      <c r="S1109" s="134"/>
      <c r="T1109" s="103"/>
      <c r="U1109" s="103"/>
      <c r="V1109" s="103"/>
      <c r="W1109" s="103"/>
      <c r="X1109" s="103"/>
      <c r="Y1109" s="103"/>
      <c r="Z1109" s="103"/>
      <c r="AA1109" s="103"/>
    </row>
    <row r="1110" spans="1:27" ht="14.5">
      <c r="A1110" s="40" t="s">
        <v>10737</v>
      </c>
      <c r="B1110" s="103" t="s">
        <v>328</v>
      </c>
      <c r="C1110" s="74"/>
      <c r="D1110" s="74"/>
      <c r="E1110" s="74"/>
      <c r="F1110" s="74"/>
      <c r="G1110" s="74"/>
      <c r="H1110" s="74"/>
      <c r="I1110" s="74"/>
      <c r="J1110" s="74"/>
      <c r="K1110" s="74"/>
      <c r="L1110" s="74"/>
      <c r="M1110" s="74"/>
      <c r="N1110" s="74"/>
      <c r="O1110" s="74"/>
      <c r="P1110" s="134"/>
      <c r="Q1110" s="134"/>
      <c r="R1110" s="134"/>
      <c r="S1110" s="134"/>
      <c r="T1110" s="103"/>
      <c r="U1110" s="103"/>
      <c r="V1110" s="103"/>
      <c r="W1110" s="103"/>
      <c r="X1110" s="103"/>
      <c r="Y1110" s="103"/>
      <c r="Z1110" s="103"/>
      <c r="AA1110" s="103"/>
    </row>
    <row r="1111" spans="1:27" ht="14.5">
      <c r="A1111" s="40" t="s">
        <v>10688</v>
      </c>
      <c r="B1111" s="103" t="s">
        <v>759</v>
      </c>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c r="Z1111" s="103"/>
      <c r="AA1111" s="103"/>
    </row>
    <row r="1112" spans="1:27" ht="14.5">
      <c r="A1112" s="40" t="s">
        <v>10696</v>
      </c>
      <c r="B1112" s="103" t="s">
        <v>759</v>
      </c>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c r="Z1112" s="103"/>
      <c r="AA1112" s="103"/>
    </row>
    <row r="1113" spans="1:27" ht="14.5">
      <c r="A1113" s="40" t="s">
        <v>10702</v>
      </c>
      <c r="B1113" s="103" t="s">
        <v>481</v>
      </c>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c r="Z1113" s="103"/>
      <c r="AA1113" s="103"/>
    </row>
    <row r="1114" spans="1:27" ht="14.5">
      <c r="A1114" s="40" t="s">
        <v>10708</v>
      </c>
      <c r="B1114" s="103" t="s">
        <v>10747</v>
      </c>
      <c r="C1114" s="103" t="s">
        <v>3437</v>
      </c>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c r="Z1114" s="103"/>
      <c r="AA1114" s="103"/>
    </row>
    <row r="1115" spans="1:27" ht="14.5">
      <c r="A1115" s="40" t="s">
        <v>10711</v>
      </c>
      <c r="B1115" s="103" t="s">
        <v>144</v>
      </c>
      <c r="C1115" s="103" t="s">
        <v>3437</v>
      </c>
      <c r="D1115" s="103"/>
      <c r="E1115" s="103"/>
      <c r="F1115" s="103" t="s">
        <v>10748</v>
      </c>
      <c r="G1115" s="103"/>
      <c r="H1115" s="103"/>
      <c r="I1115" s="103"/>
      <c r="J1115" s="103"/>
      <c r="K1115" s="103"/>
      <c r="L1115" s="103"/>
      <c r="M1115" s="103"/>
      <c r="N1115" s="103"/>
      <c r="O1115" s="103"/>
      <c r="P1115" s="103"/>
      <c r="Q1115" s="103"/>
      <c r="R1115" s="103"/>
      <c r="S1115" s="103"/>
      <c r="T1115" s="103"/>
      <c r="U1115" s="103"/>
      <c r="V1115" s="103"/>
      <c r="W1115" s="103"/>
      <c r="X1115" s="103"/>
      <c r="Y1115" s="103"/>
      <c r="Z1115" s="103"/>
      <c r="AA1115" s="103"/>
    </row>
    <row r="1116" spans="1:27" ht="14.5">
      <c r="A1116" s="40" t="s">
        <v>10719</v>
      </c>
      <c r="B1116" s="103" t="s">
        <v>136</v>
      </c>
      <c r="C1116" s="103" t="s">
        <v>10749</v>
      </c>
      <c r="D1116" s="103" t="s">
        <v>10750</v>
      </c>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c r="Z1116" s="103"/>
      <c r="AA1116" s="103"/>
    </row>
    <row r="1117" spans="1:27" ht="14.5">
      <c r="A1117" s="40" t="s">
        <v>10726</v>
      </c>
      <c r="B1117" s="103" t="s">
        <v>216</v>
      </c>
      <c r="C1117" s="103" t="s">
        <v>3710</v>
      </c>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row>
    <row r="1118" spans="1:27" ht="14.5">
      <c r="A1118" s="40" t="s">
        <v>10757</v>
      </c>
      <c r="B1118" s="103" t="s">
        <v>759</v>
      </c>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c r="Z1118" s="103"/>
      <c r="AA1118" s="103"/>
    </row>
    <row r="1119" spans="1:27" ht="14.5">
      <c r="A1119" s="40" t="s">
        <v>10765</v>
      </c>
      <c r="B1119" s="103" t="s">
        <v>759</v>
      </c>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c r="Z1119" s="103"/>
      <c r="AA1119" s="103"/>
    </row>
    <row r="1120" spans="1:27" ht="14.5">
      <c r="A1120" s="40" t="s">
        <v>10771</v>
      </c>
      <c r="B1120" s="103" t="s">
        <v>759</v>
      </c>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row>
    <row r="1121" spans="1:27" ht="14.5">
      <c r="A1121" s="40" t="s">
        <v>10775</v>
      </c>
      <c r="B1121" s="103" t="s">
        <v>563</v>
      </c>
      <c r="C1121" s="103"/>
      <c r="D1121" s="103"/>
      <c r="E1121" s="103"/>
      <c r="F1121" s="103"/>
      <c r="G1121" s="103"/>
      <c r="H1121" s="103"/>
      <c r="I1121" s="103" t="s">
        <v>3795</v>
      </c>
      <c r="J1121" s="103"/>
      <c r="K1121" s="103"/>
      <c r="L1121" s="103"/>
      <c r="M1121" s="103"/>
      <c r="N1121" s="103"/>
      <c r="O1121" s="103"/>
      <c r="P1121" s="103"/>
      <c r="Q1121" s="103"/>
      <c r="R1121" s="103"/>
      <c r="S1121" s="103"/>
      <c r="T1121" s="103"/>
      <c r="U1121" s="103"/>
      <c r="V1121" s="103"/>
      <c r="W1121" s="103"/>
      <c r="X1121" s="103"/>
      <c r="Y1121" s="103"/>
      <c r="Z1121" s="103"/>
      <c r="AA1121" s="103"/>
    </row>
    <row r="1122" spans="1:27" ht="14.5">
      <c r="A1122" s="40" t="s">
        <v>10781</v>
      </c>
      <c r="B1122" s="103" t="s">
        <v>759</v>
      </c>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c r="Z1122" s="103"/>
      <c r="AA1122" s="103"/>
    </row>
    <row r="1123" spans="1:27" ht="14.5">
      <c r="A1123" s="40" t="s">
        <v>10784</v>
      </c>
      <c r="B1123" s="103" t="s">
        <v>759</v>
      </c>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row>
    <row r="1124" spans="1:27" ht="14.5">
      <c r="A1124" s="40" t="s">
        <v>10790</v>
      </c>
      <c r="B1124" s="103" t="s">
        <v>759</v>
      </c>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c r="Z1124" s="103"/>
      <c r="AA1124" s="103"/>
    </row>
    <row r="1125" spans="1:27" ht="14.5">
      <c r="A1125" s="40" t="s">
        <v>10829</v>
      </c>
      <c r="B1125" s="103" t="s">
        <v>196</v>
      </c>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c r="Z1125" s="103"/>
      <c r="AA1125" s="103"/>
    </row>
    <row r="1126" spans="1:27" ht="14.5">
      <c r="A1126" s="40" t="s">
        <v>10836</v>
      </c>
      <c r="B1126" s="103" t="s">
        <v>46</v>
      </c>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row>
    <row r="1127" spans="1:27" ht="14.5">
      <c r="A1127" s="40" t="s">
        <v>10841</v>
      </c>
      <c r="B1127" s="103" t="s">
        <v>3149</v>
      </c>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c r="Z1127" s="103"/>
      <c r="AA1127" s="103"/>
    </row>
    <row r="1128" spans="1:27" ht="14.5">
      <c r="A1128" s="40" t="s">
        <v>10860</v>
      </c>
      <c r="B1128" s="103" t="s">
        <v>759</v>
      </c>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c r="Z1128" s="103"/>
      <c r="AA1128" s="103"/>
    </row>
    <row r="1129" spans="1:27" ht="14.5">
      <c r="A1129" s="40" t="s">
        <v>10844</v>
      </c>
      <c r="B1129" s="103" t="s">
        <v>136</v>
      </c>
      <c r="C1129" s="103" t="s">
        <v>10865</v>
      </c>
      <c r="D1129" s="103" t="s">
        <v>136</v>
      </c>
      <c r="E1129" s="103" t="s">
        <v>3569</v>
      </c>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c r="Z1129" s="103"/>
      <c r="AA1129" s="103"/>
    </row>
    <row r="1130" spans="1:27" ht="14.5">
      <c r="A1130" s="40" t="s">
        <v>10847</v>
      </c>
      <c r="B1130" s="103" t="s">
        <v>759</v>
      </c>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c r="Z1130" s="103"/>
      <c r="AA1130" s="103"/>
    </row>
    <row r="1131" spans="1:27" ht="14.5">
      <c r="A1131" s="40" t="s">
        <v>10850</v>
      </c>
      <c r="B1131" s="103" t="s">
        <v>1343</v>
      </c>
      <c r="C1131" s="103" t="s">
        <v>3597</v>
      </c>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row>
    <row r="1132" spans="1:27" ht="14.5">
      <c r="A1132" s="28" t="s">
        <v>10893</v>
      </c>
      <c r="B1132" s="103" t="s">
        <v>285</v>
      </c>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c r="Z1132" s="103"/>
      <c r="AA1132" s="103"/>
    </row>
    <row r="1133" spans="1:27" ht="14.5">
      <c r="A1133" s="40" t="s">
        <v>6692</v>
      </c>
      <c r="B1133" s="103" t="s">
        <v>10944</v>
      </c>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row>
    <row r="1134" spans="1:27" ht="14.5">
      <c r="A1134" s="40" t="s">
        <v>1861</v>
      </c>
      <c r="B1134" s="103" t="s">
        <v>3043</v>
      </c>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c r="Z1134" s="103"/>
      <c r="AA1134" s="103"/>
    </row>
    <row r="1135" spans="1:27" ht="14.5">
      <c r="A1135" s="40" t="s">
        <v>10912</v>
      </c>
      <c r="B1135" s="103" t="s">
        <v>3043</v>
      </c>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c r="Z1135" s="103"/>
      <c r="AA1135" s="103"/>
    </row>
    <row r="1136" spans="1:27" ht="14.5">
      <c r="A1136" s="40" t="s">
        <v>10918</v>
      </c>
      <c r="B1136" s="103" t="s">
        <v>3043</v>
      </c>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c r="Z1136" s="103"/>
      <c r="AA1136" s="103"/>
    </row>
    <row r="1137" spans="1:27" ht="14.5">
      <c r="A1137" s="40" t="s">
        <v>10923</v>
      </c>
      <c r="B1137" s="103" t="s">
        <v>3043</v>
      </c>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c r="Z1137" s="103"/>
      <c r="AA1137" s="103"/>
    </row>
    <row r="1138" spans="1:27" ht="14.5">
      <c r="A1138" s="40" t="s">
        <v>10928</v>
      </c>
      <c r="B1138" s="103" t="s">
        <v>3043</v>
      </c>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c r="Z1138" s="103"/>
      <c r="AA1138" s="103"/>
    </row>
    <row r="1139" spans="1:27" ht="14.5">
      <c r="A1139" s="40" t="s">
        <v>6037</v>
      </c>
      <c r="B1139" s="103" t="s">
        <v>3043</v>
      </c>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c r="Z1139" s="103"/>
      <c r="AA1139" s="103"/>
    </row>
    <row r="1140" spans="1:27" ht="14.5">
      <c r="A1140" s="40" t="s">
        <v>10937</v>
      </c>
      <c r="B1140" s="103" t="s">
        <v>3149</v>
      </c>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c r="Z1140" s="103"/>
      <c r="AA1140" s="103"/>
    </row>
    <row r="1141" spans="1:27" ht="14.5">
      <c r="A1141" s="40" t="s">
        <v>10971</v>
      </c>
      <c r="B1141" s="103" t="s">
        <v>11015</v>
      </c>
      <c r="C1141" s="103" t="s">
        <v>3719</v>
      </c>
      <c r="D1141" s="103" t="s">
        <v>41</v>
      </c>
      <c r="E1141" s="103" t="s">
        <v>3527</v>
      </c>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row>
    <row r="1142" spans="1:27" ht="14.5">
      <c r="A1142" s="169" t="s">
        <v>10976</v>
      </c>
      <c r="B1142" s="103" t="s">
        <v>3043</v>
      </c>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c r="Z1142" s="103"/>
      <c r="AA1142" s="103"/>
    </row>
    <row r="1143" spans="1:27" ht="14.5">
      <c r="A1143" s="40" t="s">
        <v>10981</v>
      </c>
      <c r="B1143" s="103" t="s">
        <v>3043</v>
      </c>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row>
    <row r="1144" spans="1:27" ht="14.5">
      <c r="A1144" s="40" t="s">
        <v>10990</v>
      </c>
      <c r="B1144" s="103" t="s">
        <v>3043</v>
      </c>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row>
    <row r="1145" spans="1:27" ht="14.5">
      <c r="A1145" s="40" t="s">
        <v>10989</v>
      </c>
      <c r="B1145" s="103" t="s">
        <v>3577</v>
      </c>
      <c r="C1145" s="103" t="s">
        <v>3727</v>
      </c>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c r="Z1145" s="103"/>
      <c r="AA1145" s="103"/>
    </row>
    <row r="1146" spans="1:27" ht="14.5">
      <c r="A1146" s="40" t="s">
        <v>10994</v>
      </c>
      <c r="B1146" s="103" t="s">
        <v>46</v>
      </c>
      <c r="C1146" s="103" t="s">
        <v>3727</v>
      </c>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c r="Z1146" s="103"/>
      <c r="AA1146" s="103"/>
    </row>
    <row r="1147" spans="1:27" ht="14.5">
      <c r="A1147" s="40" t="s">
        <v>11001</v>
      </c>
      <c r="B1147" s="103" t="s">
        <v>3043</v>
      </c>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c r="Z1147" s="103"/>
      <c r="AA1147" s="103"/>
    </row>
    <row r="1148" spans="1:27" ht="14.5">
      <c r="A1148" s="40" t="s">
        <v>11006</v>
      </c>
      <c r="B1148" s="103" t="s">
        <v>3577</v>
      </c>
      <c r="C1148" s="103" t="s">
        <v>3597</v>
      </c>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c r="Z1148" s="103"/>
      <c r="AA1148" s="103"/>
    </row>
    <row r="1149" spans="1:27" ht="14.5">
      <c r="A1149" s="40" t="s">
        <v>11064</v>
      </c>
      <c r="B1149" s="103" t="s">
        <v>759</v>
      </c>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c r="Z1149" s="103"/>
      <c r="AA1149" s="103"/>
    </row>
    <row r="1150" spans="1:27" ht="14.5">
      <c r="A1150" s="40" t="s">
        <v>11058</v>
      </c>
      <c r="B1150" s="103" t="s">
        <v>759</v>
      </c>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c r="Z1150" s="103"/>
      <c r="AA1150" s="103"/>
    </row>
    <row r="1151" spans="1:27" ht="14.5">
      <c r="A1151" s="40" t="s">
        <v>11052</v>
      </c>
      <c r="B1151" s="103" t="s">
        <v>759</v>
      </c>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c r="Z1151" s="103"/>
      <c r="AA1151" s="103"/>
    </row>
    <row r="1152" spans="1:27" ht="14.5">
      <c r="A1152" s="40" t="s">
        <v>11046</v>
      </c>
      <c r="B1152" s="103" t="s">
        <v>759</v>
      </c>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c r="Z1152" s="103"/>
      <c r="AA1152" s="103"/>
    </row>
    <row r="1153" spans="1:27" ht="14.5">
      <c r="A1153" s="40" t="s">
        <v>11041</v>
      </c>
      <c r="B1153" s="103" t="s">
        <v>209</v>
      </c>
      <c r="C1153" s="103"/>
      <c r="D1153" s="103" t="s">
        <v>46</v>
      </c>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c r="Z1153" s="103"/>
      <c r="AA1153" s="103"/>
    </row>
    <row r="1154" spans="1:27" ht="14.5">
      <c r="A1154" s="40" t="s">
        <v>11035</v>
      </c>
      <c r="B1154" s="103" t="s">
        <v>759</v>
      </c>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c r="Z1154" s="103"/>
      <c r="AA1154" s="103"/>
    </row>
    <row r="1155" spans="1:27" ht="14.5">
      <c r="A1155" s="40" t="s">
        <v>11028</v>
      </c>
      <c r="B1155" s="103" t="s">
        <v>759</v>
      </c>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c r="Z1155" s="103"/>
      <c r="AA1155" s="103"/>
    </row>
    <row r="1156" spans="1:27" ht="14.5">
      <c r="A1156" s="40" t="s">
        <v>626</v>
      </c>
      <c r="B1156" s="103" t="s">
        <v>759</v>
      </c>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c r="Z1156" s="103"/>
      <c r="AA1156" s="103"/>
    </row>
    <row r="1157" spans="1:27" ht="14.5">
      <c r="A1157" s="40" t="s">
        <v>11095</v>
      </c>
      <c r="B1157" s="103" t="s">
        <v>285</v>
      </c>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c r="Z1157" s="103"/>
      <c r="AA1157" s="103"/>
    </row>
    <row r="1158" spans="1:27" ht="14.5">
      <c r="A1158" s="40" t="s">
        <v>11103</v>
      </c>
      <c r="B1158" s="103" t="s">
        <v>41</v>
      </c>
      <c r="C1158" s="103" t="s">
        <v>3727</v>
      </c>
      <c r="D1158" s="103" t="s">
        <v>41</v>
      </c>
      <c r="E1158" s="103" t="s">
        <v>3773</v>
      </c>
      <c r="F1158" s="103"/>
      <c r="G1158" s="103"/>
      <c r="H1158" s="103"/>
      <c r="I1158" s="103"/>
      <c r="J1158" s="103"/>
      <c r="K1158" s="103"/>
      <c r="L1158" s="103"/>
      <c r="M1158" s="103"/>
      <c r="N1158" s="103" t="s">
        <v>11114</v>
      </c>
      <c r="O1158" s="103"/>
      <c r="P1158" s="103"/>
      <c r="Q1158" s="103"/>
      <c r="R1158" s="103"/>
      <c r="S1158" s="103"/>
      <c r="T1158" s="103"/>
      <c r="U1158" s="103"/>
      <c r="V1158" s="103"/>
      <c r="W1158" s="103"/>
      <c r="X1158" s="103"/>
      <c r="Y1158" s="103"/>
      <c r="Z1158" s="103"/>
      <c r="AA1158" s="103"/>
    </row>
    <row r="1159" spans="1:27" ht="14.5">
      <c r="A1159" s="40" t="s">
        <v>11104</v>
      </c>
      <c r="B1159" s="103" t="s">
        <v>3577</v>
      </c>
      <c r="C1159" s="103" t="s">
        <v>3727</v>
      </c>
      <c r="D1159" s="103" t="s">
        <v>3577</v>
      </c>
      <c r="E1159" s="103" t="s">
        <v>10499</v>
      </c>
      <c r="F1159" s="103"/>
      <c r="G1159" s="103"/>
      <c r="H1159" s="103"/>
      <c r="I1159" s="103"/>
      <c r="J1159" s="103"/>
      <c r="K1159" s="103"/>
      <c r="L1159" s="103"/>
      <c r="M1159" s="103"/>
      <c r="N1159" s="103" t="s">
        <v>11120</v>
      </c>
      <c r="O1159" s="103"/>
      <c r="P1159" s="103"/>
      <c r="Q1159" s="103"/>
      <c r="R1159" s="103"/>
      <c r="S1159" s="103"/>
      <c r="T1159" s="103"/>
      <c r="U1159" s="103"/>
      <c r="V1159" s="103"/>
      <c r="W1159" s="103"/>
      <c r="X1159" s="103"/>
      <c r="Y1159" s="103"/>
      <c r="Z1159" s="103"/>
      <c r="AA1159" s="103"/>
    </row>
    <row r="1160" spans="1:27" ht="14.5">
      <c r="A1160" s="40" t="s">
        <v>11123</v>
      </c>
      <c r="B1160" s="103" t="s">
        <v>759</v>
      </c>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row>
    <row r="1161" spans="1:27" ht="14.5">
      <c r="A1161" s="40" t="s">
        <v>11128</v>
      </c>
      <c r="B1161" s="103" t="s">
        <v>11135</v>
      </c>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row>
    <row r="1162" spans="1:27" ht="14.5">
      <c r="A1162" s="40" t="s">
        <v>11136</v>
      </c>
      <c r="B1162" s="103" t="s">
        <v>759</v>
      </c>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c r="Z1162" s="103"/>
      <c r="AA1162" s="103"/>
    </row>
    <row r="1163" spans="1:27" ht="14.5">
      <c r="A1163" s="40" t="s">
        <v>11138</v>
      </c>
      <c r="B1163" s="103" t="s">
        <v>759</v>
      </c>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row>
    <row r="1164" spans="1:27" ht="14.5">
      <c r="A1164" s="40" t="s">
        <v>11142</v>
      </c>
      <c r="B1164" s="103" t="s">
        <v>759</v>
      </c>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c r="Z1164" s="103"/>
      <c r="AA1164" s="103"/>
    </row>
    <row r="1165" spans="1:27" ht="14.5">
      <c r="A1165" s="40" t="s">
        <v>11166</v>
      </c>
      <c r="B1165" s="103" t="s">
        <v>3043</v>
      </c>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c r="Z1165" s="103"/>
      <c r="AA1165" s="103"/>
    </row>
    <row r="1166" spans="1:27" ht="14.5">
      <c r="A1166" s="40" t="s">
        <v>11172</v>
      </c>
      <c r="B1166" s="103" t="s">
        <v>3043</v>
      </c>
      <c r="C1166" s="103"/>
      <c r="D1166" s="103"/>
      <c r="E1166" s="103"/>
      <c r="F1166" s="103"/>
      <c r="G1166" s="103"/>
      <c r="H1166" s="103"/>
      <c r="I1166" s="103"/>
      <c r="J1166" s="103"/>
      <c r="K1166" s="103" t="s">
        <v>11187</v>
      </c>
      <c r="L1166" s="103"/>
      <c r="M1166" s="103"/>
      <c r="N1166" s="103" t="s">
        <v>11188</v>
      </c>
      <c r="O1166" s="103"/>
      <c r="P1166" s="103"/>
      <c r="Q1166" s="103"/>
      <c r="R1166" s="103"/>
      <c r="S1166" s="103"/>
      <c r="T1166" s="103"/>
      <c r="U1166" s="103"/>
      <c r="V1166" s="103"/>
      <c r="W1166" s="103"/>
      <c r="X1166" s="103"/>
      <c r="Y1166" s="103"/>
      <c r="Z1166" s="103"/>
      <c r="AA1166" s="103"/>
    </row>
    <row r="1167" spans="1:27" ht="14.5">
      <c r="A1167" s="40" t="s">
        <v>11176</v>
      </c>
      <c r="B1167" s="103" t="s">
        <v>46</v>
      </c>
      <c r="C1167" s="103" t="s">
        <v>3437</v>
      </c>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c r="Z1167" s="103"/>
      <c r="AA1167" s="103"/>
    </row>
    <row r="1168" spans="1:27" ht="14.5">
      <c r="A1168" s="40" t="s">
        <v>8370</v>
      </c>
      <c r="B1168" s="103" t="s">
        <v>3043</v>
      </c>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c r="Z1168" s="103"/>
      <c r="AA1168" s="103"/>
    </row>
    <row r="1169" spans="1:27" ht="14.5">
      <c r="A1169" s="40" t="s">
        <v>11199</v>
      </c>
      <c r="B1169" s="103" t="s">
        <v>3043</v>
      </c>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row>
    <row r="1170" spans="1:27" ht="14.5">
      <c r="A1170" s="40" t="s">
        <v>11204</v>
      </c>
      <c r="B1170" s="103" t="s">
        <v>3043</v>
      </c>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c r="Z1170" s="103"/>
      <c r="AA1170" s="103"/>
    </row>
    <row r="1171" spans="1:27" ht="14.5">
      <c r="A1171" s="40" t="s">
        <v>11209</v>
      </c>
      <c r="B1171" s="103" t="s">
        <v>759</v>
      </c>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row>
    <row r="1172" spans="1:27" ht="14.5">
      <c r="A1172" s="40" t="s">
        <v>9651</v>
      </c>
      <c r="B1172" s="103" t="s">
        <v>11251</v>
      </c>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c r="Z1172" s="103"/>
      <c r="AA1172" s="103"/>
    </row>
    <row r="1173" spans="1:27" ht="14.5">
      <c r="A1173" s="40" t="s">
        <v>11221</v>
      </c>
      <c r="B1173" s="103" t="s">
        <v>11253</v>
      </c>
      <c r="C1173" s="103"/>
      <c r="D1173" s="103"/>
      <c r="E1173" s="103"/>
      <c r="F1173" s="103"/>
      <c r="G1173" s="103"/>
      <c r="H1173" s="103"/>
      <c r="I1173" s="103" t="s">
        <v>248</v>
      </c>
      <c r="J1173" s="103"/>
      <c r="K1173" s="103"/>
      <c r="L1173" s="103"/>
      <c r="M1173" s="103"/>
      <c r="N1173" s="103"/>
      <c r="O1173" s="103"/>
      <c r="P1173" s="103"/>
      <c r="Q1173" s="103"/>
      <c r="R1173" s="103"/>
      <c r="S1173" s="103"/>
      <c r="T1173" s="103"/>
      <c r="U1173" s="103"/>
      <c r="V1173" s="103"/>
      <c r="W1173" s="103"/>
      <c r="X1173" s="103"/>
      <c r="Y1173" s="103"/>
      <c r="Z1173" s="103"/>
      <c r="AA1173" s="103"/>
    </row>
    <row r="1174" spans="1:27" ht="14.5">
      <c r="A1174" s="40" t="s">
        <v>11229</v>
      </c>
      <c r="B1174" s="103" t="s">
        <v>3043</v>
      </c>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row>
    <row r="1175" spans="1:27" ht="14.5">
      <c r="A1175" s="43" t="s">
        <v>11326</v>
      </c>
      <c r="B1175" s="103" t="s">
        <v>3043</v>
      </c>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c r="Z1175" s="103"/>
      <c r="AA1175" s="103"/>
    </row>
    <row r="1176" spans="1:27" ht="14.5">
      <c r="A1176" s="40" t="s">
        <v>11261</v>
      </c>
      <c r="B1176" s="103" t="s">
        <v>2576</v>
      </c>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c r="Z1176" s="103"/>
      <c r="AA1176" s="103"/>
    </row>
    <row r="1177" spans="1:27" ht="14.5">
      <c r="A1177" s="40" t="s">
        <v>11266</v>
      </c>
      <c r="B1177" s="103" t="s">
        <v>41</v>
      </c>
      <c r="C1177" s="103" t="s">
        <v>3727</v>
      </c>
      <c r="D1177" s="103" t="s">
        <v>41</v>
      </c>
      <c r="E1177" s="103" t="s">
        <v>3773</v>
      </c>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c r="Z1177" s="103"/>
      <c r="AA1177" s="103"/>
    </row>
    <row r="1178" spans="1:27" ht="14.5">
      <c r="A1178" s="40" t="s">
        <v>11286</v>
      </c>
      <c r="B1178" s="103" t="s">
        <v>3043</v>
      </c>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c r="Z1178" s="103"/>
      <c r="AA1178" s="103"/>
    </row>
    <row r="1179" spans="1:27" ht="14.5">
      <c r="A1179" s="40" t="s">
        <v>11339</v>
      </c>
      <c r="B1179" s="103" t="s">
        <v>11353</v>
      </c>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c r="Z1179" s="103"/>
      <c r="AA1179" s="103"/>
    </row>
    <row r="1180" spans="1:27" ht="14.5">
      <c r="A1180" s="40" t="s">
        <v>11340</v>
      </c>
      <c r="B1180" s="103" t="s">
        <v>11354</v>
      </c>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c r="Z1180" s="103"/>
      <c r="AA1180" s="103"/>
    </row>
    <row r="1181" spans="1:27" ht="14.5">
      <c r="A1181" s="40" t="s">
        <v>11284</v>
      </c>
      <c r="B1181" s="103" t="s">
        <v>759</v>
      </c>
      <c r="C1181" s="103"/>
      <c r="D1181" s="103"/>
      <c r="E1181" s="103"/>
      <c r="F1181" s="103" t="s">
        <v>10748</v>
      </c>
      <c r="G1181" s="103" t="s">
        <v>11314</v>
      </c>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row>
    <row r="1182" spans="1:27" ht="14.5">
      <c r="A1182" s="40" t="s">
        <v>11293</v>
      </c>
      <c r="B1182" s="103" t="s">
        <v>759</v>
      </c>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c r="Z1182" s="103"/>
      <c r="AA1182" s="103"/>
    </row>
    <row r="1183" spans="1:27" ht="14.5">
      <c r="A1183" s="40" t="s">
        <v>11296</v>
      </c>
      <c r="B1183" s="103" t="s">
        <v>759</v>
      </c>
      <c r="C1183" s="103"/>
      <c r="D1183" s="103"/>
      <c r="E1183" s="103"/>
      <c r="F1183" s="103" t="s">
        <v>55</v>
      </c>
      <c r="G1183" s="103" t="s">
        <v>55</v>
      </c>
      <c r="H1183" s="103"/>
      <c r="I1183" s="103"/>
      <c r="J1183" s="103"/>
      <c r="K1183" s="103"/>
      <c r="L1183" s="103"/>
      <c r="M1183" s="103"/>
      <c r="N1183" s="103"/>
      <c r="O1183" s="103"/>
      <c r="P1183" s="103"/>
      <c r="Q1183" s="103"/>
      <c r="R1183" s="103"/>
      <c r="S1183" s="103"/>
      <c r="T1183" s="103"/>
      <c r="U1183" s="103"/>
      <c r="V1183" s="103"/>
      <c r="W1183" s="103"/>
      <c r="X1183" s="103"/>
      <c r="Y1183" s="103"/>
      <c r="Z1183" s="103"/>
      <c r="AA1183" s="103"/>
    </row>
    <row r="1184" spans="1:27" ht="14.5">
      <c r="A1184" s="40" t="s">
        <v>11303</v>
      </c>
      <c r="B1184" s="103" t="s">
        <v>759</v>
      </c>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row>
    <row r="1185" spans="1:27" ht="14.5">
      <c r="A1185" s="40" t="s">
        <v>11319</v>
      </c>
      <c r="B1185" s="103" t="s">
        <v>759</v>
      </c>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row>
    <row r="1186" spans="1:27" ht="14.5">
      <c r="A1186" s="40" t="s">
        <v>8624</v>
      </c>
      <c r="B1186" s="103" t="s">
        <v>46</v>
      </c>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c r="Z1186" s="103"/>
      <c r="AA1186" s="103"/>
    </row>
    <row r="1187" spans="1:27" ht="14.5">
      <c r="A1187" s="40" t="s">
        <v>762</v>
      </c>
      <c r="B1187" s="103" t="s">
        <v>216</v>
      </c>
      <c r="C1187" s="103"/>
      <c r="D1187" s="103"/>
      <c r="E1187" s="103"/>
      <c r="F1187" s="103"/>
      <c r="G1187" s="103"/>
      <c r="H1187" s="103"/>
      <c r="I1187" s="103"/>
      <c r="J1187" s="103"/>
      <c r="K1187" s="103"/>
      <c r="L1187" s="103"/>
      <c r="M1187" s="103"/>
      <c r="N1187" s="103" t="s">
        <v>11474</v>
      </c>
      <c r="O1187" s="103"/>
      <c r="P1187" s="103"/>
      <c r="Q1187" s="103"/>
      <c r="R1187" s="103"/>
      <c r="S1187" s="103"/>
      <c r="T1187" s="103"/>
      <c r="U1187" s="103"/>
      <c r="V1187" s="103"/>
      <c r="W1187" s="103"/>
      <c r="X1187" s="103"/>
      <c r="Y1187" s="103"/>
      <c r="Z1187" s="103"/>
      <c r="AA1187" s="103"/>
    </row>
    <row r="1188" spans="1:27" ht="14.5">
      <c r="A1188" s="40" t="s">
        <v>11373</v>
      </c>
      <c r="B1188" s="103" t="s">
        <v>3577</v>
      </c>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c r="Z1188" s="103"/>
      <c r="AA1188" s="103"/>
    </row>
    <row r="1189" spans="1:27" ht="14.5">
      <c r="A1189" s="40" t="s">
        <v>11379</v>
      </c>
      <c r="B1189" s="103" t="s">
        <v>759</v>
      </c>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c r="Z1189" s="103"/>
      <c r="AA1189" s="103"/>
    </row>
    <row r="1190" spans="1:27" ht="14.5">
      <c r="A1190" s="40" t="s">
        <v>11383</v>
      </c>
      <c r="B1190" s="103" t="s">
        <v>759</v>
      </c>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c r="Z1190" s="103"/>
      <c r="AA1190" s="103"/>
    </row>
    <row r="1191" spans="1:27" ht="14.5">
      <c r="A1191" s="40" t="s">
        <v>11390</v>
      </c>
      <c r="B1191" s="103" t="s">
        <v>759</v>
      </c>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c r="Z1191" s="103"/>
      <c r="AA1191" s="103"/>
    </row>
    <row r="1192" spans="1:27" ht="14.5">
      <c r="A1192" s="40" t="s">
        <v>8855</v>
      </c>
      <c r="B1192" s="103" t="s">
        <v>759</v>
      </c>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c r="Z1192" s="103"/>
      <c r="AA1192" s="103"/>
    </row>
    <row r="1193" spans="1:27" ht="14.5">
      <c r="A1193" s="40" t="s">
        <v>11399</v>
      </c>
      <c r="B1193" s="103" t="s">
        <v>66</v>
      </c>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c r="Z1193" s="103"/>
      <c r="AA1193" s="103"/>
    </row>
    <row r="1194" spans="1:27" ht="14.5">
      <c r="A1194" s="40" t="s">
        <v>11402</v>
      </c>
      <c r="B1194" s="103" t="s">
        <v>3577</v>
      </c>
      <c r="C1194" s="103"/>
      <c r="D1194" s="103"/>
      <c r="E1194" s="103"/>
      <c r="F1194" s="103"/>
      <c r="G1194" s="103" t="s">
        <v>512</v>
      </c>
      <c r="H1194" s="103"/>
      <c r="I1194" s="103"/>
      <c r="J1194" s="103"/>
      <c r="K1194" s="103"/>
      <c r="L1194" s="103"/>
      <c r="M1194" s="103"/>
      <c r="N1194" s="103"/>
      <c r="O1194" s="103"/>
      <c r="P1194" s="103"/>
      <c r="Q1194" s="103"/>
      <c r="R1194" s="103"/>
      <c r="S1194" s="103"/>
      <c r="T1194" s="103"/>
      <c r="U1194" s="103"/>
      <c r="V1194" s="103"/>
      <c r="W1194" s="103"/>
      <c r="X1194" s="103"/>
      <c r="Y1194" s="103"/>
      <c r="Z1194" s="103"/>
      <c r="AA1194" s="103"/>
    </row>
    <row r="1195" spans="1:27" ht="14.5">
      <c r="A1195" s="40" t="s">
        <v>11411</v>
      </c>
      <c r="B1195" s="103" t="s">
        <v>759</v>
      </c>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c r="Z1195" s="103"/>
      <c r="AA1195" s="103"/>
    </row>
    <row r="1196" spans="1:27" ht="14.5">
      <c r="A1196" s="40" t="s">
        <v>11416</v>
      </c>
      <c r="B1196" s="103" t="s">
        <v>759</v>
      </c>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c r="Z1196" s="103"/>
      <c r="AA1196" s="103"/>
    </row>
    <row r="1197" spans="1:27" ht="14.5">
      <c r="A1197" s="40" t="s">
        <v>10087</v>
      </c>
      <c r="B1197" s="103" t="s">
        <v>3577</v>
      </c>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c r="Z1197" s="103"/>
      <c r="AA1197" s="103"/>
    </row>
    <row r="1198" spans="1:27" ht="14.5">
      <c r="A1198" s="40" t="s">
        <v>11428</v>
      </c>
      <c r="B1198" s="103" t="s">
        <v>248</v>
      </c>
      <c r="C1198" s="103"/>
      <c r="D1198" s="103"/>
      <c r="E1198" s="103"/>
      <c r="F1198" s="103"/>
      <c r="G1198" s="103" t="s">
        <v>126</v>
      </c>
      <c r="H1198" s="103"/>
      <c r="I1198" s="103"/>
      <c r="J1198" s="103"/>
      <c r="K1198" s="103"/>
      <c r="L1198" s="103"/>
      <c r="M1198" s="103"/>
      <c r="N1198" s="103"/>
      <c r="O1198" s="103"/>
      <c r="P1198" s="103"/>
      <c r="Q1198" s="103"/>
      <c r="R1198" s="103"/>
      <c r="S1198" s="103"/>
      <c r="T1198" s="103"/>
      <c r="U1198" s="103"/>
      <c r="V1198" s="103"/>
      <c r="W1198" s="103"/>
      <c r="X1198" s="103"/>
      <c r="Y1198" s="103"/>
      <c r="Z1198" s="103"/>
      <c r="AA1198" s="103"/>
    </row>
    <row r="1199" spans="1:27" ht="14.5">
      <c r="A1199" s="40" t="s">
        <v>11431</v>
      </c>
      <c r="B1199" s="103" t="s">
        <v>759</v>
      </c>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row>
    <row r="1200" spans="1:27" ht="14.5">
      <c r="A1200" s="40" t="s">
        <v>11437</v>
      </c>
      <c r="B1200" s="103" t="s">
        <v>759</v>
      </c>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c r="Z1200" s="103"/>
      <c r="AA1200" s="103"/>
    </row>
    <row r="1201" spans="1:27" ht="14.5">
      <c r="A1201" s="40" t="s">
        <v>11442</v>
      </c>
      <c r="B1201" s="103" t="s">
        <v>3577</v>
      </c>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c r="Z1201" s="103"/>
      <c r="AA1201" s="103"/>
    </row>
    <row r="1202" spans="1:27" ht="14.5">
      <c r="A1202" s="40" t="s">
        <v>11448</v>
      </c>
      <c r="B1202" s="103" t="s">
        <v>759</v>
      </c>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c r="Z1202" s="103"/>
      <c r="AA1202" s="103"/>
    </row>
    <row r="1203" spans="1:27" ht="14.5">
      <c r="A1203" s="40" t="s">
        <v>11453</v>
      </c>
      <c r="B1203" s="103" t="s">
        <v>759</v>
      </c>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row>
    <row r="1204" spans="1:27" ht="14.5">
      <c r="A1204" s="40" t="s">
        <v>10923</v>
      </c>
      <c r="B1204" s="103" t="s">
        <v>3577</v>
      </c>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c r="Z1204" s="103"/>
      <c r="AA1204" s="103"/>
    </row>
    <row r="1205" spans="1:27" ht="14.5">
      <c r="A1205" s="40" t="s">
        <v>11462</v>
      </c>
      <c r="B1205" s="103" t="s">
        <v>248</v>
      </c>
      <c r="C1205" s="103" t="s">
        <v>3597</v>
      </c>
      <c r="D1205" s="103" t="s">
        <v>248</v>
      </c>
      <c r="E1205" s="103" t="s">
        <v>3773</v>
      </c>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c r="Z1205" s="103"/>
      <c r="AA1205" s="103"/>
    </row>
    <row r="1206" spans="1:27" ht="14.5">
      <c r="A1206" s="40" t="s">
        <v>11466</v>
      </c>
      <c r="B1206" s="103" t="s">
        <v>3577</v>
      </c>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c r="Z1206" s="103"/>
      <c r="AA1206" s="103"/>
    </row>
    <row r="1207" spans="1:27" ht="14.5">
      <c r="A1207" s="43" t="s">
        <v>11484</v>
      </c>
      <c r="B1207" s="103" t="s">
        <v>11558</v>
      </c>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row>
    <row r="1208" spans="1:27" ht="14.5">
      <c r="A1208" s="40" t="s">
        <v>11561</v>
      </c>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c r="Z1208" s="103"/>
      <c r="AA1208" s="103"/>
    </row>
    <row r="1209" spans="1:27" ht="14.5">
      <c r="A1209" s="40" t="s">
        <v>11567</v>
      </c>
      <c r="B1209" s="103" t="s">
        <v>126</v>
      </c>
      <c r="C1209" s="103"/>
      <c r="D1209" s="103"/>
      <c r="E1209" s="103"/>
      <c r="F1209" s="103"/>
      <c r="G1209" s="103"/>
      <c r="H1209" s="103"/>
      <c r="I1209" s="103" t="s">
        <v>11673</v>
      </c>
      <c r="J1209" s="103"/>
      <c r="K1209" s="103" t="s">
        <v>11671</v>
      </c>
      <c r="L1209" s="103"/>
      <c r="M1209" s="103"/>
      <c r="N1209" s="103"/>
      <c r="O1209" s="103"/>
      <c r="P1209" s="103"/>
      <c r="Q1209" s="103"/>
      <c r="R1209" s="103"/>
      <c r="S1209" s="103"/>
      <c r="T1209" s="103"/>
      <c r="U1209" s="103"/>
      <c r="V1209" s="103"/>
      <c r="W1209" s="103"/>
      <c r="X1209" s="103"/>
      <c r="Y1209" s="103"/>
      <c r="Z1209" s="103"/>
      <c r="AA1209" s="103"/>
    </row>
    <row r="1210" spans="1:27" ht="14.5">
      <c r="A1210" s="40" t="s">
        <v>11575</v>
      </c>
      <c r="B1210" s="103" t="s">
        <v>759</v>
      </c>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c r="Z1210" s="103"/>
      <c r="AA1210" s="103"/>
    </row>
    <row r="1211" spans="1:27" ht="14.5">
      <c r="A1211" s="40" t="s">
        <v>11581</v>
      </c>
      <c r="B1211" s="103" t="s">
        <v>759</v>
      </c>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c r="Z1211" s="103"/>
      <c r="AA1211" s="103"/>
    </row>
    <row r="1212" spans="1:27" ht="14.5">
      <c r="A1212" s="40" t="s">
        <v>11585</v>
      </c>
      <c r="B1212" s="103" t="s">
        <v>41</v>
      </c>
      <c r="C1212" s="103" t="s">
        <v>11681</v>
      </c>
      <c r="D1212" s="103" t="s">
        <v>41</v>
      </c>
      <c r="E1212" s="103" t="s">
        <v>11682</v>
      </c>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row>
    <row r="1213" spans="1:27" ht="14.5">
      <c r="A1213" s="40" t="s">
        <v>11593</v>
      </c>
      <c r="B1213" s="103" t="s">
        <v>759</v>
      </c>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row>
    <row r="1214" spans="1:27" ht="14.5">
      <c r="A1214" s="40" t="s">
        <v>11599</v>
      </c>
      <c r="B1214" s="103" t="s">
        <v>759</v>
      </c>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c r="Z1214" s="103"/>
      <c r="AA1214" s="103"/>
    </row>
    <row r="1215" spans="1:27" ht="14.5">
      <c r="A1215" s="40" t="s">
        <v>11604</v>
      </c>
      <c r="B1215" s="103" t="s">
        <v>11712</v>
      </c>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row>
    <row r="1216" spans="1:27" ht="14.5">
      <c r="A1216" s="40" t="s">
        <v>11608</v>
      </c>
      <c r="B1216" s="103" t="s">
        <v>41</v>
      </c>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c r="Z1216" s="103"/>
      <c r="AA1216" s="103"/>
    </row>
    <row r="1217" spans="1:27" ht="14.5">
      <c r="A1217" s="40" t="s">
        <v>11617</v>
      </c>
      <c r="B1217" s="103" t="s">
        <v>759</v>
      </c>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c r="Z1217" s="103"/>
      <c r="AA1217" s="103"/>
    </row>
    <row r="1218" spans="1:27" ht="14.5">
      <c r="A1218" s="40" t="s">
        <v>11620</v>
      </c>
      <c r="B1218" s="103" t="s">
        <v>759</v>
      </c>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row>
    <row r="1219" spans="1:27" ht="14.5">
      <c r="A1219" s="40" t="s">
        <v>11627</v>
      </c>
      <c r="B1219" s="103" t="s">
        <v>512</v>
      </c>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c r="Z1219" s="103"/>
      <c r="AA1219" s="103"/>
    </row>
    <row r="1220" spans="1:27" ht="14.5">
      <c r="A1220" s="40" t="s">
        <v>11633</v>
      </c>
      <c r="B1220" s="103" t="s">
        <v>759</v>
      </c>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c r="Z1220" s="103"/>
      <c r="AA1220" s="103"/>
    </row>
    <row r="1221" spans="1:27" ht="14.5">
      <c r="A1221" s="40" t="s">
        <v>11638</v>
      </c>
      <c r="B1221" s="103" t="s">
        <v>481</v>
      </c>
      <c r="C1221" s="103" t="s">
        <v>11735</v>
      </c>
      <c r="D1221" s="103"/>
      <c r="E1221" s="103"/>
      <c r="F1221" s="103"/>
      <c r="G1221" s="103"/>
      <c r="H1221" s="103"/>
      <c r="I1221" s="103"/>
      <c r="J1221" s="103"/>
      <c r="K1221" s="103" t="s">
        <v>11732</v>
      </c>
      <c r="L1221" s="103"/>
      <c r="M1221" s="103"/>
      <c r="N1221" s="103"/>
      <c r="O1221" s="103"/>
      <c r="P1221" s="103"/>
      <c r="Q1221" s="103"/>
      <c r="R1221" s="103"/>
      <c r="S1221" s="103"/>
      <c r="T1221" s="103"/>
      <c r="U1221" s="103"/>
      <c r="V1221" s="103"/>
      <c r="W1221" s="103"/>
      <c r="X1221" s="103"/>
      <c r="Y1221" s="103"/>
      <c r="Z1221" s="103"/>
      <c r="AA1221" s="103"/>
    </row>
    <row r="1222" spans="1:27" ht="14.5">
      <c r="A1222" s="40" t="s">
        <v>11642</v>
      </c>
      <c r="B1222" s="103" t="s">
        <v>759</v>
      </c>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c r="Z1222" s="103"/>
      <c r="AA1222" s="103"/>
    </row>
    <row r="1223" spans="1:27" ht="14.5">
      <c r="A1223" s="40" t="s">
        <v>11649</v>
      </c>
      <c r="B1223" s="103" t="s">
        <v>46</v>
      </c>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row>
    <row r="1224" spans="1:27" ht="14.5">
      <c r="A1224" s="40" t="s">
        <v>10860</v>
      </c>
      <c r="B1224" s="103" t="s">
        <v>126</v>
      </c>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c r="Z1224" s="103"/>
      <c r="AA1224" s="103"/>
    </row>
    <row r="1225" spans="1:27" ht="14.5">
      <c r="A1225" s="40" t="s">
        <v>11663</v>
      </c>
      <c r="B1225" s="103" t="s">
        <v>759</v>
      </c>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c r="Z1225" s="103"/>
      <c r="AA1225" s="103"/>
    </row>
    <row r="1226" spans="1:27" ht="14.5">
      <c r="A1226" s="40" t="s">
        <v>11766</v>
      </c>
      <c r="B1226" s="103" t="s">
        <v>3551</v>
      </c>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c r="Z1226" s="103"/>
      <c r="AA1226" s="103"/>
    </row>
    <row r="1227" spans="1:27" ht="14.5">
      <c r="A1227" s="40" t="s">
        <v>899</v>
      </c>
      <c r="B1227" s="103" t="s">
        <v>3043</v>
      </c>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c r="Z1227" s="103"/>
      <c r="AA1227" s="103"/>
    </row>
    <row r="1228" spans="1:27" ht="14.5">
      <c r="A1228" s="40" t="s">
        <v>11771</v>
      </c>
      <c r="B1228" s="103" t="s">
        <v>3577</v>
      </c>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c r="Z1228" s="103"/>
      <c r="AA1228" s="103"/>
    </row>
    <row r="1229" spans="1:27" ht="14.5">
      <c r="A1229" s="40" t="s">
        <v>11775</v>
      </c>
      <c r="B1229" s="103" t="s">
        <v>3043</v>
      </c>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c r="Z1229" s="103"/>
      <c r="AA1229" s="103"/>
    </row>
    <row r="1230" spans="1:27" ht="14.5">
      <c r="A1230" s="40" t="s">
        <v>11782</v>
      </c>
      <c r="B1230" s="103" t="s">
        <v>3043</v>
      </c>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c r="Z1230" s="103"/>
      <c r="AA1230" s="103"/>
    </row>
    <row r="1231" spans="1:27" ht="14.5">
      <c r="A1231" s="40" t="s">
        <v>11787</v>
      </c>
      <c r="B1231" s="103" t="s">
        <v>3043</v>
      </c>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c r="Z1231" s="103"/>
      <c r="AA1231" s="103"/>
    </row>
    <row r="1232" spans="1:27" ht="14.5">
      <c r="A1232" s="513" t="s">
        <v>11800</v>
      </c>
      <c r="B1232" s="103" t="s">
        <v>3043</v>
      </c>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c r="Z1232" s="103"/>
      <c r="AA1232" s="103"/>
    </row>
    <row r="1233" spans="1:27" ht="14.5">
      <c r="A1233" s="40" t="s">
        <v>10205</v>
      </c>
      <c r="B1233" s="103" t="s">
        <v>11848</v>
      </c>
      <c r="C1233" s="103" t="s">
        <v>3727</v>
      </c>
      <c r="D1233" s="103" t="s">
        <v>11847</v>
      </c>
      <c r="E1233" s="103" t="s">
        <v>10254</v>
      </c>
      <c r="F1233" s="103"/>
      <c r="G1233" s="103" t="s">
        <v>10255</v>
      </c>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row>
    <row r="1234" spans="1:27" ht="14.5">
      <c r="A1234" s="40" t="s">
        <v>11820</v>
      </c>
      <c r="B1234" s="103" t="s">
        <v>759</v>
      </c>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c r="Z1234" s="103"/>
      <c r="AA1234" s="103"/>
    </row>
    <row r="1235" spans="1:27" ht="14.5">
      <c r="A1235" s="40" t="s">
        <v>11824</v>
      </c>
      <c r="B1235" s="103" t="s">
        <v>248</v>
      </c>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c r="Z1235" s="103"/>
      <c r="AA1235" s="103"/>
    </row>
    <row r="1236" spans="1:27" ht="14.5">
      <c r="A1236" s="40" t="s">
        <v>11828</v>
      </c>
      <c r="B1236" s="103" t="s">
        <v>3043</v>
      </c>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row>
    <row r="1237" spans="1:27" ht="14.5">
      <c r="A1237" s="40" t="s">
        <v>11835</v>
      </c>
      <c r="B1237" s="103" t="s">
        <v>3043</v>
      </c>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c r="Z1237" s="103"/>
      <c r="AA1237" s="103"/>
    </row>
    <row r="1238" spans="1:27" ht="14.5">
      <c r="A1238" s="40" t="s">
        <v>11837</v>
      </c>
      <c r="B1238" s="103" t="s">
        <v>3043</v>
      </c>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c r="Z1238" s="103"/>
      <c r="AA1238" s="103"/>
    </row>
    <row r="1239" spans="1:27" ht="14.5">
      <c r="A1239" s="40" t="s">
        <v>11874</v>
      </c>
      <c r="B1239" s="103" t="s">
        <v>11904</v>
      </c>
      <c r="C1239" s="103"/>
      <c r="D1239" s="103"/>
      <c r="E1239" s="103"/>
      <c r="F1239" s="103"/>
      <c r="G1239" s="103"/>
      <c r="H1239" s="103"/>
      <c r="I1239" s="103" t="s">
        <v>11907</v>
      </c>
      <c r="J1239" s="103"/>
      <c r="K1239" s="103" t="s">
        <v>11908</v>
      </c>
      <c r="L1239" s="103"/>
      <c r="M1239" s="103"/>
      <c r="N1239" s="103"/>
      <c r="O1239" s="103"/>
      <c r="P1239" s="103"/>
      <c r="Q1239" s="103"/>
      <c r="R1239" s="103"/>
      <c r="S1239" s="103"/>
      <c r="T1239" s="103"/>
      <c r="U1239" s="103"/>
      <c r="V1239" s="103"/>
      <c r="W1239" s="103"/>
      <c r="X1239" s="103"/>
      <c r="Y1239" s="103"/>
      <c r="Z1239" s="103"/>
      <c r="AA1239" s="103"/>
    </row>
    <row r="1240" spans="1:27" ht="14.5">
      <c r="A1240" s="40" t="s">
        <v>11879</v>
      </c>
      <c r="B1240" s="103" t="s">
        <v>3577</v>
      </c>
      <c r="C1240" s="103" t="s">
        <v>3742</v>
      </c>
      <c r="D1240" s="103"/>
      <c r="E1240" s="103"/>
      <c r="F1240" s="103">
        <v>1</v>
      </c>
      <c r="G1240" s="103">
        <v>96</v>
      </c>
      <c r="H1240" s="103"/>
      <c r="I1240" s="103"/>
      <c r="J1240" s="103"/>
      <c r="K1240" s="103"/>
      <c r="L1240" s="103"/>
      <c r="M1240" s="103"/>
      <c r="N1240" s="103"/>
      <c r="O1240" s="103"/>
      <c r="P1240" s="103"/>
      <c r="Q1240" s="103"/>
      <c r="R1240" s="103"/>
      <c r="S1240" s="103"/>
      <c r="T1240" s="103"/>
      <c r="U1240" s="103"/>
      <c r="V1240" s="103"/>
      <c r="W1240" s="103"/>
      <c r="X1240" s="103"/>
      <c r="Y1240" s="103"/>
      <c r="Z1240" s="103"/>
      <c r="AA1240" s="103"/>
    </row>
    <row r="1241" spans="1:27" ht="14.5">
      <c r="A1241" s="40" t="s">
        <v>11884</v>
      </c>
      <c r="B1241" s="103" t="s">
        <v>41</v>
      </c>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c r="Z1241" s="103"/>
      <c r="AA1241" s="103"/>
    </row>
    <row r="1242" spans="1:27" ht="14.5">
      <c r="A1242" s="40" t="s">
        <v>11889</v>
      </c>
      <c r="B1242" t="s">
        <v>3788</v>
      </c>
      <c r="C1242" s="103" t="s">
        <v>11890</v>
      </c>
      <c r="D1242" s="103" t="s">
        <v>3788</v>
      </c>
      <c r="E1242" s="103" t="s">
        <v>11891</v>
      </c>
      <c r="F1242" s="103"/>
      <c r="G1242" s="103"/>
      <c r="H1242" s="103"/>
      <c r="I1242" s="103" t="s">
        <v>55</v>
      </c>
      <c r="J1242" s="103"/>
      <c r="K1242" s="103"/>
      <c r="L1242" s="103"/>
      <c r="M1242" s="103" t="s">
        <v>11892</v>
      </c>
      <c r="N1242" s="103"/>
      <c r="O1242" s="103"/>
      <c r="P1242" s="103"/>
      <c r="Q1242" s="103"/>
      <c r="R1242" s="103"/>
      <c r="S1242" s="103"/>
      <c r="T1242" s="103"/>
      <c r="U1242" s="103"/>
      <c r="V1242" s="103"/>
      <c r="W1242" s="103"/>
      <c r="X1242" s="103"/>
      <c r="Y1242" s="103"/>
      <c r="Z1242" s="103"/>
      <c r="AA1242" s="103"/>
    </row>
    <row r="1243" spans="1:27" ht="14.5">
      <c r="A1243" s="28" t="s">
        <v>11913</v>
      </c>
      <c r="B1243" s="103" t="s">
        <v>3043</v>
      </c>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c r="Z1243" s="103"/>
      <c r="AA1243" s="103"/>
    </row>
    <row r="1244" spans="1:27" ht="14.5">
      <c r="A1244" s="40" t="s">
        <v>11922</v>
      </c>
      <c r="B1244" s="103" t="s">
        <v>41</v>
      </c>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c r="Z1244" s="103"/>
      <c r="AA1244" s="103"/>
    </row>
    <row r="1245" spans="1:27" ht="14.5">
      <c r="A1245" s="40" t="s">
        <v>11927</v>
      </c>
      <c r="B1245" s="103" t="s">
        <v>759</v>
      </c>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row>
    <row r="1246" spans="1:27" ht="14.5">
      <c r="A1246" s="40" t="s">
        <v>11935</v>
      </c>
      <c r="B1246" s="103" t="s">
        <v>759</v>
      </c>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c r="Z1246" s="103"/>
      <c r="AA1246" s="103"/>
    </row>
    <row r="1247" spans="1:27" ht="14.5">
      <c r="A1247" s="40" t="s">
        <v>11938</v>
      </c>
      <c r="B1247" s="103" t="s">
        <v>11996</v>
      </c>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c r="Z1247" s="103"/>
      <c r="AA1247" s="103"/>
    </row>
    <row r="1248" spans="1:27" ht="14.5">
      <c r="A1248" s="40" t="s">
        <v>11941</v>
      </c>
      <c r="B1248" s="103" t="s">
        <v>56</v>
      </c>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c r="Z1248" s="103"/>
      <c r="AA1248" s="103"/>
    </row>
    <row r="1249" spans="1:27" ht="14.5">
      <c r="A1249" s="40" t="s">
        <v>11948</v>
      </c>
      <c r="B1249" s="103" t="s">
        <v>3577</v>
      </c>
      <c r="C1249" s="103" t="s">
        <v>12002</v>
      </c>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row>
    <row r="1250" spans="1:27" ht="14.5">
      <c r="A1250" s="40" t="s">
        <v>11953</v>
      </c>
      <c r="B1250" s="103" t="s">
        <v>12035</v>
      </c>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c r="Z1250" s="103"/>
      <c r="AA1250" s="103"/>
    </row>
    <row r="1251" spans="1:27" ht="14.5">
      <c r="A1251" s="40" t="s">
        <v>11958</v>
      </c>
      <c r="B1251" s="103" t="s">
        <v>12009</v>
      </c>
      <c r="C1251" s="103" t="s">
        <v>12010</v>
      </c>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c r="Z1251" s="103"/>
      <c r="AA1251" s="103"/>
    </row>
    <row r="1252" spans="1:27" ht="14.5">
      <c r="A1252" s="40" t="s">
        <v>11965</v>
      </c>
      <c r="B1252" s="103" t="s">
        <v>759</v>
      </c>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row>
    <row r="1253" spans="1:27" ht="14.5">
      <c r="A1253" s="40" t="s">
        <v>11972</v>
      </c>
      <c r="B1253" s="103" t="s">
        <v>759</v>
      </c>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c r="Z1253" s="103"/>
      <c r="AA1253" s="103"/>
    </row>
    <row r="1254" spans="1:27" ht="14.5">
      <c r="A1254" s="40" t="s">
        <v>11976</v>
      </c>
      <c r="B1254" t="s">
        <v>759</v>
      </c>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c r="Z1254" s="103"/>
      <c r="AA1254" s="103"/>
    </row>
    <row r="1255" spans="1:27" ht="14.5">
      <c r="A1255" s="40" t="s">
        <v>11984</v>
      </c>
      <c r="B1255" s="103" t="s">
        <v>759</v>
      </c>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row>
    <row r="1256" spans="1:27" ht="14.5">
      <c r="A1256" s="40" t="s">
        <v>12021</v>
      </c>
      <c r="B1256" t="s">
        <v>12030</v>
      </c>
      <c r="C1256" s="103" t="s">
        <v>2698</v>
      </c>
      <c r="D1256" s="103" t="s">
        <v>3556</v>
      </c>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c r="Z1256" s="103"/>
      <c r="AA1256" s="103"/>
    </row>
    <row r="1257" spans="1:27" ht="14.5">
      <c r="A1257" s="40" t="s">
        <v>12059</v>
      </c>
      <c r="B1257" s="103" t="s">
        <v>3788</v>
      </c>
      <c r="C1257" s="103" t="s">
        <v>2698</v>
      </c>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c r="Z1257" s="103"/>
      <c r="AA1257" s="103"/>
    </row>
    <row r="1258" spans="1:27" ht="14.5">
      <c r="A1258" s="40" t="s">
        <v>12064</v>
      </c>
      <c r="B1258" s="103" t="s">
        <v>759</v>
      </c>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row>
    <row r="1259" spans="1:27" ht="14.5">
      <c r="A1259" s="40" t="s">
        <v>12070</v>
      </c>
      <c r="B1259" s="103" t="s">
        <v>46</v>
      </c>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c r="Z1259" s="103"/>
      <c r="AA1259" s="103"/>
    </row>
    <row r="1260" spans="1:27" ht="14.5">
      <c r="A1260" s="40" t="s">
        <v>12084</v>
      </c>
      <c r="B1260" s="103" t="s">
        <v>609</v>
      </c>
      <c r="C1260" s="103"/>
      <c r="D1260" s="103"/>
      <c r="E1260" s="103"/>
      <c r="F1260" s="103">
        <v>16</v>
      </c>
      <c r="G1260" s="103">
        <v>12</v>
      </c>
      <c r="H1260" s="103"/>
      <c r="I1260" s="103"/>
      <c r="J1260" s="103"/>
      <c r="K1260" s="103"/>
      <c r="L1260" s="103"/>
      <c r="M1260" s="103"/>
      <c r="N1260" s="103"/>
      <c r="O1260" s="103"/>
      <c r="P1260" s="103"/>
      <c r="Q1260" s="103"/>
      <c r="R1260" s="103"/>
      <c r="S1260" s="103"/>
      <c r="T1260" s="103"/>
      <c r="U1260" s="103"/>
      <c r="V1260" s="103"/>
      <c r="W1260" s="103"/>
      <c r="X1260" s="103"/>
      <c r="Y1260" s="103"/>
      <c r="Z1260" s="103"/>
      <c r="AA1260" s="103"/>
    </row>
    <row r="1261" spans="1:27" ht="14.5">
      <c r="A1261" s="40" t="s">
        <v>12089</v>
      </c>
      <c r="B1261" s="103" t="s">
        <v>12096</v>
      </c>
      <c r="C1261" s="103"/>
      <c r="D1261" s="103"/>
      <c r="E1261" s="103"/>
      <c r="F1261" s="103"/>
      <c r="G1261" s="103"/>
      <c r="H1261" s="103"/>
      <c r="I1261" s="103"/>
      <c r="J1261" s="103"/>
      <c r="K1261" s="103"/>
      <c r="L1261" s="103"/>
      <c r="M1261" s="103"/>
      <c r="N1261" s="103" t="s">
        <v>12094</v>
      </c>
      <c r="O1261" s="103"/>
      <c r="P1261" s="103"/>
      <c r="Q1261" s="103"/>
      <c r="R1261" s="103"/>
      <c r="S1261" s="103"/>
      <c r="T1261" s="103"/>
      <c r="U1261" s="103"/>
      <c r="V1261" s="103"/>
      <c r="W1261" s="103"/>
      <c r="X1261" s="103"/>
      <c r="Y1261" s="103"/>
      <c r="Z1261" s="103"/>
      <c r="AA1261" s="103"/>
    </row>
    <row r="1262" spans="1:27" ht="14.5">
      <c r="A1262" s="40" t="s">
        <v>10571</v>
      </c>
      <c r="B1262" s="103" t="s">
        <v>759</v>
      </c>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c r="Z1262" s="103"/>
      <c r="AA1262" s="103"/>
    </row>
    <row r="1263" spans="1:27" ht="14.5">
      <c r="A1263" s="40" t="s">
        <v>12103</v>
      </c>
      <c r="B1263" s="103" t="s">
        <v>759</v>
      </c>
      <c r="C1263" s="103"/>
      <c r="D1263" s="103"/>
      <c r="E1263" s="103"/>
      <c r="F1263" s="103"/>
      <c r="G1263" s="516"/>
      <c r="H1263" s="103"/>
      <c r="I1263" s="103" t="s">
        <v>12121</v>
      </c>
      <c r="J1263" s="103"/>
      <c r="K1263" s="103"/>
      <c r="L1263" s="103"/>
      <c r="M1263" s="103"/>
      <c r="N1263" s="103"/>
      <c r="O1263" s="103"/>
      <c r="P1263" s="103"/>
      <c r="Q1263" s="103"/>
      <c r="R1263" s="103"/>
      <c r="S1263" s="103"/>
      <c r="T1263" s="103"/>
      <c r="U1263" s="103"/>
      <c r="V1263" s="103"/>
      <c r="W1263" s="103"/>
      <c r="X1263" s="103"/>
      <c r="Y1263" s="103"/>
      <c r="Z1263" s="103"/>
      <c r="AA1263" s="103"/>
    </row>
    <row r="1264" spans="1:27" ht="14.5">
      <c r="A1264" s="40" t="s">
        <v>12109</v>
      </c>
      <c r="B1264" s="103" t="s">
        <v>759</v>
      </c>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c r="Z1264" s="103"/>
      <c r="AA1264" s="103"/>
    </row>
    <row r="1265" spans="1:27" ht="14.5">
      <c r="A1265" s="43" t="s">
        <v>12128</v>
      </c>
      <c r="B1265" s="103" t="s">
        <v>3043</v>
      </c>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c r="Z1265" s="103"/>
      <c r="AA1265" s="103"/>
    </row>
    <row r="1266" spans="1:27" ht="14.5">
      <c r="A1266" s="40" t="s">
        <v>12140</v>
      </c>
      <c r="B1266" s="103" t="s">
        <v>759</v>
      </c>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row>
    <row r="1267" spans="1:27" ht="14.5">
      <c r="A1267" s="40" t="s">
        <v>12150</v>
      </c>
      <c r="B1267" s="103" t="s">
        <v>66</v>
      </c>
      <c r="C1267" s="103" t="s">
        <v>12187</v>
      </c>
      <c r="D1267" s="103"/>
      <c r="E1267" s="103"/>
      <c r="F1267" s="103">
        <v>5</v>
      </c>
      <c r="G1267" s="103">
        <v>273</v>
      </c>
      <c r="H1267" s="103"/>
      <c r="I1267" s="103"/>
      <c r="J1267" s="103"/>
      <c r="K1267" s="103"/>
      <c r="L1267" s="103"/>
      <c r="M1267" s="103"/>
      <c r="N1267" s="103"/>
      <c r="O1267" s="103"/>
      <c r="P1267" s="103"/>
      <c r="Q1267" s="103"/>
      <c r="R1267" s="103"/>
      <c r="S1267" s="103"/>
      <c r="T1267" s="103"/>
      <c r="U1267" s="103"/>
      <c r="V1267" s="103"/>
      <c r="W1267" s="103"/>
      <c r="X1267" s="103"/>
      <c r="Y1267" s="103"/>
      <c r="Z1267" s="103"/>
      <c r="AA1267" s="103"/>
    </row>
    <row r="1268" spans="1:27" ht="14.5">
      <c r="A1268" s="40" t="s">
        <v>12154</v>
      </c>
      <c r="B1268" s="103" t="s">
        <v>3043</v>
      </c>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c r="Z1268" s="103"/>
      <c r="AA1268" s="103"/>
    </row>
    <row r="1269" spans="1:27" ht="14.5">
      <c r="A1269" s="40" t="s">
        <v>12158</v>
      </c>
      <c r="B1269" s="103" t="s">
        <v>3043</v>
      </c>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c r="Z1269" s="103"/>
      <c r="AA1269" s="103"/>
    </row>
    <row r="1270" spans="1:27" ht="14.5">
      <c r="A1270" s="40" t="s">
        <v>12164</v>
      </c>
      <c r="B1270" s="103" t="s">
        <v>3043</v>
      </c>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c r="Z1270" s="103"/>
      <c r="AA1270" s="103"/>
    </row>
    <row r="1271" spans="1:27" ht="14.5">
      <c r="A1271" s="40" t="s">
        <v>12169</v>
      </c>
      <c r="B1271" s="103" t="s">
        <v>3043</v>
      </c>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c r="Z1271" s="103"/>
      <c r="AA1271" s="103"/>
    </row>
    <row r="1272" spans="1:27" ht="14.5">
      <c r="A1272" s="40" t="s">
        <v>12175</v>
      </c>
      <c r="B1272" s="103" t="s">
        <v>12209</v>
      </c>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c r="Z1272" s="103"/>
      <c r="AA1272" s="103"/>
    </row>
    <row r="1273" spans="1:27" ht="14.5">
      <c r="A1273" s="28" t="s">
        <v>12212</v>
      </c>
      <c r="B1273" s="103" t="s">
        <v>3043</v>
      </c>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c r="Z1273" s="103"/>
      <c r="AA1273" s="103"/>
    </row>
    <row r="1274" spans="1:27" ht="14.5">
      <c r="A1274" s="40" t="s">
        <v>12225</v>
      </c>
      <c r="B1274" s="103" t="s">
        <v>41</v>
      </c>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c r="Z1274" s="103"/>
      <c r="AA1274" s="103"/>
    </row>
    <row r="1275" spans="1:27" ht="14.5">
      <c r="A1275" s="40" t="s">
        <v>12229</v>
      </c>
      <c r="B1275" s="103" t="s">
        <v>3149</v>
      </c>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c r="Z1275" s="103"/>
      <c r="AA1275" s="103"/>
    </row>
    <row r="1276" spans="1:27" ht="14.5">
      <c r="A1276" s="40" t="s">
        <v>12230</v>
      </c>
      <c r="B1276" s="103" t="s">
        <v>12272</v>
      </c>
      <c r="C1276" s="103"/>
      <c r="D1276" s="103"/>
      <c r="E1276" s="103"/>
      <c r="F1276" s="103"/>
      <c r="G1276" s="103"/>
      <c r="H1276" s="103"/>
      <c r="I1276" s="103"/>
      <c r="J1276" s="103"/>
      <c r="K1276" s="103">
        <v>104</v>
      </c>
      <c r="L1276" s="103"/>
      <c r="M1276" s="103"/>
      <c r="N1276" s="103"/>
      <c r="O1276" s="103"/>
      <c r="P1276" s="103"/>
      <c r="Q1276" s="103"/>
      <c r="R1276" s="103"/>
      <c r="S1276" s="103"/>
      <c r="T1276" s="103"/>
      <c r="U1276" s="103"/>
      <c r="V1276" s="103"/>
      <c r="W1276" s="103"/>
      <c r="X1276" s="103"/>
      <c r="Y1276" s="103"/>
      <c r="Z1276" s="103"/>
      <c r="AA1276" s="103"/>
    </row>
    <row r="1277" spans="1:27" ht="14.5">
      <c r="A1277" s="40" t="s">
        <v>12245</v>
      </c>
      <c r="B1277" s="103" t="s">
        <v>759</v>
      </c>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row>
    <row r="1278" spans="1:27" ht="14.5">
      <c r="A1278" s="40" t="s">
        <v>12244</v>
      </c>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c r="Z1278" s="103"/>
      <c r="AA1278" s="103"/>
    </row>
    <row r="1279" spans="1:27" ht="14.5">
      <c r="A1279" s="40" t="s">
        <v>12250</v>
      </c>
      <c r="B1279" s="103" t="s">
        <v>9781</v>
      </c>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row>
    <row r="1280" spans="1:27" ht="14.5">
      <c r="A1280" s="40" t="s">
        <v>12254</v>
      </c>
      <c r="B1280" s="103" t="s">
        <v>41</v>
      </c>
      <c r="C1280" s="103"/>
      <c r="D1280" s="103"/>
      <c r="E1280" s="103"/>
      <c r="F1280" s="103"/>
      <c r="G1280" s="103"/>
      <c r="H1280" s="103"/>
      <c r="I1280" s="103"/>
      <c r="J1280" s="103"/>
      <c r="K1280" s="103"/>
      <c r="L1280" s="103"/>
      <c r="M1280" s="103"/>
      <c r="N1280" s="103" t="s">
        <v>12273</v>
      </c>
      <c r="O1280" s="103"/>
      <c r="P1280" s="103"/>
      <c r="Q1280" s="103"/>
      <c r="R1280" s="103"/>
      <c r="S1280" s="103"/>
      <c r="T1280" s="103"/>
      <c r="U1280" s="103"/>
      <c r="V1280" s="103"/>
      <c r="W1280" s="103"/>
      <c r="X1280" s="103"/>
      <c r="Y1280" s="103"/>
      <c r="Z1280" s="103"/>
      <c r="AA1280" s="103"/>
    </row>
    <row r="1281" spans="1:27" ht="14.5">
      <c r="A1281" s="40" t="s">
        <v>12259</v>
      </c>
      <c r="B1281" s="103" t="s">
        <v>3149</v>
      </c>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row>
    <row r="1282" spans="1:27" ht="14.5">
      <c r="A1282" s="40" t="s">
        <v>12263</v>
      </c>
      <c r="B1282" s="103" t="s">
        <v>136</v>
      </c>
      <c r="C1282" s="103" t="s">
        <v>10499</v>
      </c>
      <c r="D1282" s="103"/>
      <c r="E1282" s="103"/>
      <c r="F1282" s="103"/>
      <c r="G1282" s="103"/>
      <c r="H1282" s="103"/>
      <c r="I1282" s="103"/>
      <c r="J1282" s="103"/>
      <c r="K1282" s="103"/>
      <c r="L1282" s="103"/>
      <c r="M1282" s="103"/>
      <c r="N1282" s="103" t="s">
        <v>12274</v>
      </c>
      <c r="O1282" s="103"/>
      <c r="P1282" s="103"/>
      <c r="Q1282" s="103"/>
      <c r="R1282" s="103"/>
      <c r="S1282" s="103"/>
      <c r="T1282" s="103"/>
      <c r="U1282" s="103"/>
      <c r="V1282" s="103"/>
      <c r="W1282" s="103"/>
      <c r="X1282" s="103"/>
      <c r="Y1282" s="103"/>
      <c r="Z1282" s="103"/>
      <c r="AA1282" s="103"/>
    </row>
    <row r="1283" spans="1:27" ht="14.5">
      <c r="A1283" s="40" t="s">
        <v>12268</v>
      </c>
      <c r="B1283" s="103" t="s">
        <v>759</v>
      </c>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c r="Z1283" s="103"/>
      <c r="AA1283" s="103"/>
    </row>
    <row r="1284" spans="1:27" ht="14.5">
      <c r="A1284" s="43" t="s">
        <v>10431</v>
      </c>
      <c r="B1284" s="103" t="s">
        <v>133</v>
      </c>
      <c r="C1284" s="103"/>
      <c r="D1284" s="103"/>
      <c r="E1284" s="103"/>
      <c r="F1284" s="103" t="s">
        <v>133</v>
      </c>
      <c r="G1284" s="103" t="s">
        <v>248</v>
      </c>
      <c r="H1284" s="103"/>
      <c r="I1284" s="103"/>
      <c r="J1284" s="103"/>
      <c r="K1284" s="103"/>
      <c r="L1284" s="103"/>
      <c r="M1284" s="103"/>
      <c r="N1284" s="103"/>
      <c r="O1284" s="103"/>
      <c r="P1284" s="103"/>
      <c r="Q1284" s="103"/>
      <c r="R1284" s="103"/>
      <c r="S1284" s="103"/>
      <c r="T1284" s="103"/>
      <c r="U1284" s="103"/>
      <c r="V1284" s="103"/>
      <c r="W1284" s="103"/>
      <c r="X1284" s="103"/>
      <c r="Y1284" s="103"/>
      <c r="Z1284" s="103"/>
      <c r="AA1284" s="103"/>
    </row>
    <row r="1285" spans="1:27" ht="14.5">
      <c r="A1285" s="40" t="s">
        <v>12291</v>
      </c>
      <c r="B1285" s="103" t="s">
        <v>759</v>
      </c>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c r="Z1285" s="103"/>
      <c r="AA1285" s="103"/>
    </row>
    <row r="1286" spans="1:27" ht="14.5">
      <c r="A1286" s="40" t="s">
        <v>12298</v>
      </c>
      <c r="B1286" s="103" t="s">
        <v>759</v>
      </c>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c r="Z1286" s="103"/>
      <c r="AA1286" s="103"/>
    </row>
    <row r="1287" spans="1:27" ht="14.5">
      <c r="A1287" s="40" t="s">
        <v>12318</v>
      </c>
      <c r="B1287" s="103" t="s">
        <v>759</v>
      </c>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row>
    <row r="1288" spans="1:27" ht="14.5">
      <c r="A1288" s="40" t="s">
        <v>12324</v>
      </c>
      <c r="B1288" s="103" t="s">
        <v>759</v>
      </c>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c r="Z1288" s="103"/>
      <c r="AA1288" s="103"/>
    </row>
    <row r="1289" spans="1:27" ht="14.5">
      <c r="A1289" s="40" t="s">
        <v>12328</v>
      </c>
      <c r="B1289" s="103" t="s">
        <v>12371</v>
      </c>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c r="Z1289" s="103"/>
      <c r="AA1289" s="103"/>
    </row>
    <row r="1290" spans="1:27" ht="14.5">
      <c r="A1290" s="40" t="s">
        <v>12334</v>
      </c>
      <c r="B1290" s="103" t="s">
        <v>759</v>
      </c>
      <c r="C1290" s="103"/>
      <c r="D1290" s="103"/>
      <c r="E1290" s="103"/>
      <c r="F1290" s="103"/>
      <c r="G1290" s="103" t="s">
        <v>12377</v>
      </c>
      <c r="H1290" s="103"/>
      <c r="I1290" s="103"/>
      <c r="J1290" s="103"/>
      <c r="K1290" s="103"/>
      <c r="L1290" s="103"/>
      <c r="M1290" s="103"/>
      <c r="N1290" s="103"/>
      <c r="O1290" s="103"/>
      <c r="P1290" s="103"/>
      <c r="Q1290" s="103"/>
      <c r="R1290" s="103"/>
      <c r="S1290" s="103"/>
      <c r="T1290" s="103"/>
      <c r="U1290" s="103"/>
      <c r="V1290" s="103"/>
      <c r="W1290" s="103"/>
      <c r="X1290" s="103"/>
      <c r="Y1290" s="103"/>
      <c r="Z1290" s="103"/>
      <c r="AA1290" s="103"/>
    </row>
    <row r="1291" spans="1:27" ht="14.5">
      <c r="A1291" s="40" t="s">
        <v>12340</v>
      </c>
      <c r="B1291" s="103" t="s">
        <v>759</v>
      </c>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c r="Z1291" s="103"/>
      <c r="AA1291" s="103"/>
    </row>
    <row r="1292" spans="1:27" ht="14.5">
      <c r="A1292" s="40" t="s">
        <v>12345</v>
      </c>
      <c r="B1292" s="103" t="s">
        <v>759</v>
      </c>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c r="Z1292" s="103"/>
      <c r="AA1292" s="103"/>
    </row>
    <row r="1293" spans="1:27" ht="14.5">
      <c r="A1293" s="40" t="s">
        <v>12354</v>
      </c>
      <c r="B1293" s="103" t="s">
        <v>3577</v>
      </c>
      <c r="C1293" s="103" t="s">
        <v>3597</v>
      </c>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c r="Z1293" s="103"/>
      <c r="AA1293" s="103"/>
    </row>
    <row r="1294" spans="1:27" ht="14.5">
      <c r="A1294" s="40" t="s">
        <v>12360</v>
      </c>
      <c r="B1294" s="103" t="s">
        <v>759</v>
      </c>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c r="Z1294" s="103"/>
      <c r="AA1294" s="103"/>
    </row>
    <row r="1295" spans="1:27" ht="14.5">
      <c r="A1295" s="40" t="s">
        <v>12402</v>
      </c>
      <c r="B1295" s="103" t="s">
        <v>759</v>
      </c>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c r="Z1295" s="103"/>
      <c r="AA1295" s="103"/>
    </row>
    <row r="1296" spans="1:27" ht="14.5">
      <c r="A1296" s="40" t="s">
        <v>12406</v>
      </c>
      <c r="B1296" s="103" t="s">
        <v>759</v>
      </c>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c r="Z1296" s="103"/>
      <c r="AA1296" s="103"/>
    </row>
    <row r="1297" spans="1:27" ht="14.5">
      <c r="A1297" s="40" t="s">
        <v>12411</v>
      </c>
      <c r="B1297" s="103" t="s">
        <v>481</v>
      </c>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c r="Z1297" s="103"/>
      <c r="AA1297" s="103"/>
    </row>
    <row r="1298" spans="1:27" ht="14.5">
      <c r="A1298" s="40" t="s">
        <v>12416</v>
      </c>
      <c r="B1298" s="103" t="s">
        <v>759</v>
      </c>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c r="Z1298" s="103"/>
      <c r="AA1298" s="103"/>
    </row>
    <row r="1299" spans="1:27" ht="14.5">
      <c r="A1299" s="40" t="s">
        <v>11958</v>
      </c>
      <c r="B1299" s="103" t="s">
        <v>759</v>
      </c>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c r="Z1299" s="103"/>
      <c r="AA1299" s="103"/>
    </row>
    <row r="1300" spans="1:27" ht="14.5">
      <c r="A1300" s="40" t="s">
        <v>12426</v>
      </c>
      <c r="B1300" s="103" t="s">
        <v>759</v>
      </c>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c r="Z1300" s="103"/>
      <c r="AA1300" s="103"/>
    </row>
    <row r="1301" spans="1:27" ht="14.5">
      <c r="A1301" s="40" t="s">
        <v>12433</v>
      </c>
      <c r="B1301" s="103" t="s">
        <v>759</v>
      </c>
      <c r="C1301" s="103"/>
      <c r="D1301" s="103"/>
      <c r="E1301" s="103"/>
      <c r="F1301" s="103"/>
      <c r="G1301" s="103"/>
      <c r="H1301" s="103"/>
      <c r="I1301" s="103"/>
      <c r="J1301" s="103"/>
      <c r="K1301" s="103"/>
      <c r="L1301" s="103"/>
      <c r="M1301" s="103"/>
      <c r="N1301" s="103"/>
      <c r="O1301" s="103"/>
      <c r="P1301" s="103"/>
      <c r="Q1301" s="103"/>
      <c r="R1301" s="103"/>
      <c r="S1301" s="103"/>
      <c r="T1301" s="103"/>
      <c r="U1301" s="103"/>
      <c r="V1301" s="103"/>
      <c r="W1301" s="103"/>
      <c r="X1301" s="103"/>
      <c r="Y1301" s="103"/>
      <c r="Z1301" s="103"/>
      <c r="AA1301" s="103"/>
    </row>
    <row r="1302" spans="1:27" ht="14.5">
      <c r="A1302" s="40" t="s">
        <v>12436</v>
      </c>
      <c r="B1302" s="103" t="s">
        <v>759</v>
      </c>
      <c r="C1302" s="103"/>
      <c r="D1302" s="103"/>
      <c r="E1302" s="103"/>
      <c r="F1302" s="103"/>
      <c r="G1302" s="103"/>
      <c r="H1302" s="103"/>
      <c r="I1302" s="103"/>
      <c r="J1302" s="103"/>
      <c r="K1302" s="103"/>
      <c r="L1302" s="103"/>
      <c r="M1302" s="103"/>
      <c r="N1302" s="103"/>
      <c r="O1302" s="103"/>
      <c r="P1302" s="103"/>
      <c r="Q1302" s="103"/>
      <c r="R1302" s="103"/>
      <c r="S1302" s="103"/>
      <c r="T1302" s="103"/>
      <c r="U1302" s="103"/>
      <c r="V1302" s="103"/>
      <c r="W1302" s="103"/>
      <c r="X1302" s="103"/>
      <c r="Y1302" s="103"/>
      <c r="Z1302" s="103"/>
      <c r="AA1302" s="103"/>
    </row>
    <row r="1303" spans="1:27" ht="14.5">
      <c r="A1303" s="40" t="s">
        <v>12442</v>
      </c>
      <c r="B1303" s="103" t="s">
        <v>248</v>
      </c>
      <c r="C1303" s="103"/>
      <c r="D1303" s="103"/>
      <c r="E1303" s="103"/>
      <c r="F1303" s="103"/>
      <c r="G1303" s="103"/>
      <c r="H1303" s="103"/>
      <c r="I1303" s="103"/>
      <c r="J1303" s="103"/>
      <c r="K1303" s="103"/>
      <c r="L1303" s="103"/>
      <c r="M1303" s="103"/>
      <c r="N1303" s="103" t="s">
        <v>12506</v>
      </c>
      <c r="O1303" s="103"/>
      <c r="P1303" s="103"/>
      <c r="Q1303" s="103"/>
      <c r="R1303" s="103"/>
      <c r="S1303" s="103"/>
      <c r="T1303" s="103"/>
      <c r="U1303" s="103"/>
      <c r="V1303" s="103"/>
      <c r="W1303" s="103"/>
      <c r="X1303" s="103"/>
      <c r="Y1303" s="103"/>
      <c r="Z1303" s="103"/>
      <c r="AA1303" s="103"/>
    </row>
    <row r="1304" spans="1:27" ht="14.5">
      <c r="A1304" s="40" t="s">
        <v>12448</v>
      </c>
      <c r="B1304" s="103" t="s">
        <v>481</v>
      </c>
      <c r="C1304" s="103"/>
      <c r="D1304" s="103"/>
      <c r="E1304" s="103"/>
      <c r="F1304" s="103"/>
      <c r="G1304" s="103"/>
      <c r="H1304" s="103"/>
      <c r="I1304" s="103" t="s">
        <v>12517</v>
      </c>
      <c r="J1304" s="103"/>
      <c r="K1304" s="103"/>
      <c r="L1304" s="103"/>
      <c r="M1304" s="103"/>
      <c r="N1304" s="103"/>
      <c r="O1304" s="103"/>
      <c r="P1304" s="103"/>
      <c r="Q1304" s="103"/>
      <c r="R1304" s="103"/>
      <c r="S1304" s="103"/>
      <c r="T1304" s="103"/>
      <c r="U1304" s="103"/>
      <c r="V1304" s="103"/>
      <c r="W1304" s="103"/>
      <c r="X1304" s="103"/>
      <c r="Y1304" s="103"/>
      <c r="Z1304" s="103"/>
      <c r="AA1304" s="103"/>
    </row>
    <row r="1305" spans="1:27" ht="14.5">
      <c r="A1305" s="40" t="s">
        <v>12453</v>
      </c>
      <c r="B1305" s="103" t="s">
        <v>3577</v>
      </c>
      <c r="C1305" s="103"/>
      <c r="D1305" s="103"/>
      <c r="E1305" s="103"/>
      <c r="F1305" s="103"/>
      <c r="G1305" s="103"/>
      <c r="H1305" s="103"/>
      <c r="I1305" s="103"/>
      <c r="J1305" s="103"/>
      <c r="K1305" s="103"/>
      <c r="L1305" s="103"/>
      <c r="M1305" s="103"/>
      <c r="N1305" s="103"/>
      <c r="O1305" s="103"/>
      <c r="P1305" s="103"/>
      <c r="Q1305" s="103"/>
      <c r="R1305" s="103"/>
      <c r="S1305" s="103"/>
      <c r="T1305" s="103"/>
      <c r="U1305" s="103"/>
      <c r="V1305" s="103"/>
      <c r="W1305" s="103"/>
      <c r="X1305" s="103"/>
      <c r="Y1305" s="103"/>
      <c r="Z1305" s="103"/>
      <c r="AA1305" s="103"/>
    </row>
    <row r="1306" spans="1:27" ht="14.5">
      <c r="A1306" s="40" t="s">
        <v>12459</v>
      </c>
      <c r="B1306" s="103" t="s">
        <v>759</v>
      </c>
      <c r="C1306" s="103"/>
      <c r="D1306" s="103"/>
      <c r="E1306" s="103"/>
      <c r="F1306" s="103"/>
      <c r="G1306" s="103"/>
      <c r="H1306" s="103"/>
      <c r="I1306" s="103"/>
      <c r="J1306" s="103"/>
      <c r="K1306" s="103"/>
      <c r="L1306" s="103"/>
      <c r="M1306" s="103"/>
      <c r="N1306" s="103"/>
      <c r="O1306" s="103"/>
      <c r="P1306" s="103"/>
      <c r="Q1306" s="103"/>
      <c r="R1306" s="103"/>
      <c r="S1306" s="103"/>
      <c r="T1306" s="103"/>
      <c r="U1306" s="103"/>
      <c r="V1306" s="103"/>
      <c r="W1306" s="103"/>
      <c r="X1306" s="103"/>
      <c r="Y1306" s="103"/>
      <c r="Z1306" s="103"/>
      <c r="AA1306" s="103"/>
    </row>
    <row r="1307" spans="1:27" ht="14.5">
      <c r="A1307" s="40" t="s">
        <v>12463</v>
      </c>
      <c r="B1307" s="103" t="s">
        <v>248</v>
      </c>
      <c r="C1307" s="103" t="s">
        <v>12525</v>
      </c>
      <c r="D1307" s="103"/>
      <c r="E1307" s="103"/>
      <c r="F1307" s="103"/>
      <c r="G1307" s="103"/>
      <c r="H1307" s="103"/>
      <c r="I1307" s="103"/>
      <c r="J1307" s="103"/>
      <c r="K1307" s="103"/>
      <c r="L1307" s="103"/>
      <c r="M1307" s="103"/>
      <c r="N1307" s="103"/>
      <c r="O1307" s="103"/>
      <c r="P1307" s="103"/>
      <c r="Q1307" s="103"/>
      <c r="R1307" s="103"/>
      <c r="S1307" s="103"/>
      <c r="T1307" s="103"/>
      <c r="U1307" s="103"/>
      <c r="V1307" s="103"/>
      <c r="W1307" s="103"/>
      <c r="X1307" s="103"/>
      <c r="Y1307" s="103"/>
      <c r="Z1307" s="103"/>
      <c r="AA1307" s="103"/>
    </row>
    <row r="1308" spans="1:27" ht="14.5">
      <c r="A1308" s="40" t="s">
        <v>12498</v>
      </c>
      <c r="B1308" s="103" t="s">
        <v>759</v>
      </c>
      <c r="C1308" s="103"/>
      <c r="D1308" s="103"/>
      <c r="E1308" s="103"/>
      <c r="F1308" s="103"/>
      <c r="G1308" s="103"/>
      <c r="H1308" s="103"/>
      <c r="I1308" s="103"/>
      <c r="J1308" s="103"/>
      <c r="K1308" s="103"/>
      <c r="L1308" s="103"/>
      <c r="M1308" s="103"/>
      <c r="N1308" s="103"/>
      <c r="O1308" s="103"/>
      <c r="P1308" s="103"/>
      <c r="Q1308" s="103"/>
      <c r="R1308" s="103"/>
      <c r="S1308" s="103"/>
      <c r="T1308" s="103"/>
      <c r="U1308" s="103"/>
      <c r="V1308" s="103"/>
      <c r="W1308" s="103"/>
      <c r="X1308" s="103"/>
      <c r="Y1308" s="103"/>
      <c r="Z1308" s="103"/>
      <c r="AA1308" s="103"/>
    </row>
    <row r="1309" spans="1:27" ht="14.5">
      <c r="A1309" s="40" t="s">
        <v>12502</v>
      </c>
      <c r="B1309" s="103" t="s">
        <v>759</v>
      </c>
      <c r="C1309" s="103"/>
      <c r="D1309" s="103"/>
      <c r="E1309" s="103"/>
      <c r="F1309" s="103"/>
      <c r="G1309" s="103"/>
      <c r="H1309" s="103"/>
      <c r="I1309" s="103"/>
      <c r="J1309" s="103"/>
      <c r="K1309" s="103"/>
      <c r="L1309" s="103"/>
      <c r="M1309" s="103"/>
      <c r="N1309" s="103"/>
      <c r="O1309" s="103"/>
      <c r="P1309" s="103"/>
      <c r="Q1309" s="103"/>
      <c r="R1309" s="103"/>
      <c r="S1309" s="103"/>
      <c r="T1309" s="103"/>
      <c r="U1309" s="103"/>
      <c r="V1309" s="103"/>
      <c r="W1309" s="103"/>
      <c r="X1309" s="103"/>
      <c r="Y1309" s="103"/>
      <c r="Z1309" s="103"/>
      <c r="AA1309" s="103"/>
    </row>
    <row r="1310" spans="1:27" ht="14.5">
      <c r="A1310" s="40" t="s">
        <v>12579</v>
      </c>
      <c r="B1310" s="103" t="s">
        <v>3577</v>
      </c>
      <c r="C1310" s="103"/>
      <c r="D1310" s="103"/>
      <c r="E1310" s="103"/>
      <c r="F1310" s="103">
        <v>1</v>
      </c>
      <c r="G1310" s="103">
        <v>7</v>
      </c>
      <c r="H1310" s="103"/>
      <c r="I1310" s="103"/>
      <c r="J1310" s="103"/>
      <c r="K1310" s="103"/>
      <c r="L1310" s="103"/>
      <c r="M1310" s="103"/>
      <c r="N1310" s="103"/>
      <c r="O1310" s="103"/>
      <c r="P1310" s="103"/>
      <c r="Q1310" s="103"/>
      <c r="R1310" s="103"/>
      <c r="S1310" s="103"/>
      <c r="T1310" s="103"/>
      <c r="U1310" s="103"/>
      <c r="V1310" s="103"/>
      <c r="W1310" s="103"/>
      <c r="X1310" s="103"/>
      <c r="Y1310" s="103"/>
      <c r="Z1310" s="103"/>
      <c r="AA1310" s="103"/>
    </row>
    <row r="1311" spans="1:27" ht="14.5">
      <c r="A1311" s="40" t="s">
        <v>12585</v>
      </c>
      <c r="B1311" s="103">
        <v>106</v>
      </c>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row>
    <row r="1312" spans="1:27" ht="14.5">
      <c r="A1312" s="40" t="s">
        <v>12590</v>
      </c>
      <c r="B1312" s="103" t="s">
        <v>3577</v>
      </c>
      <c r="C1312" s="103"/>
      <c r="D1312" s="103"/>
      <c r="E1312" s="103"/>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c r="Z1312" s="103"/>
      <c r="AA1312" s="103"/>
    </row>
    <row r="1313" spans="1:27" ht="14.5">
      <c r="A1313" s="40" t="s">
        <v>9127</v>
      </c>
      <c r="B1313" s="103" t="s">
        <v>759</v>
      </c>
      <c r="C1313" s="103"/>
      <c r="D1313" s="103"/>
      <c r="E1313" s="103"/>
      <c r="F1313" s="103"/>
      <c r="G1313" s="103"/>
      <c r="H1313" s="103"/>
      <c r="I1313" s="103"/>
      <c r="J1313" s="103"/>
      <c r="K1313" s="103"/>
      <c r="L1313" s="103"/>
      <c r="M1313" s="103"/>
      <c r="N1313" s="103"/>
      <c r="O1313" s="103"/>
      <c r="P1313" s="103"/>
      <c r="Q1313" s="103"/>
      <c r="R1313" s="103"/>
      <c r="S1313" s="103"/>
      <c r="T1313" s="103"/>
      <c r="U1313" s="103"/>
      <c r="V1313" s="103"/>
      <c r="W1313" s="103"/>
      <c r="X1313" s="103"/>
      <c r="Y1313" s="103"/>
      <c r="Z1313" s="103"/>
      <c r="AA1313" s="103"/>
    </row>
    <row r="1314" spans="1:27" ht="14.5">
      <c r="A1314" s="40" t="s">
        <v>12599</v>
      </c>
      <c r="B1314" s="103" t="s">
        <v>759</v>
      </c>
      <c r="C1314" s="103"/>
      <c r="D1314" s="103"/>
      <c r="E1314" s="103"/>
      <c r="F1314" s="103"/>
      <c r="G1314" s="103"/>
      <c r="H1314" s="103"/>
      <c r="I1314" s="103"/>
      <c r="J1314" s="103"/>
      <c r="K1314" s="103"/>
      <c r="L1314" s="103"/>
      <c r="M1314" s="103"/>
      <c r="N1314" s="103"/>
      <c r="O1314" s="103"/>
      <c r="P1314" s="103"/>
      <c r="Q1314" s="103"/>
      <c r="R1314" s="103"/>
      <c r="S1314" s="103"/>
      <c r="T1314" s="103"/>
      <c r="U1314" s="103"/>
      <c r="V1314" s="103"/>
      <c r="W1314" s="103"/>
      <c r="X1314" s="103"/>
      <c r="Y1314" s="103"/>
      <c r="Z1314" s="103"/>
      <c r="AA1314" s="103"/>
    </row>
    <row r="1315" spans="1:27" ht="14.5">
      <c r="A1315" s="40" t="s">
        <v>12601</v>
      </c>
      <c r="B1315" s="103" t="s">
        <v>759</v>
      </c>
      <c r="C1315" s="103"/>
      <c r="D1315" s="103"/>
      <c r="E1315" s="103"/>
      <c r="F1315" s="103"/>
      <c r="G1315" s="103"/>
      <c r="H1315" s="103"/>
      <c r="I1315" s="103"/>
      <c r="J1315" s="103"/>
      <c r="K1315" s="103"/>
      <c r="L1315" s="103"/>
      <c r="M1315" s="103"/>
      <c r="N1315" s="103"/>
      <c r="O1315" s="103"/>
      <c r="P1315" s="103"/>
      <c r="Q1315" s="103"/>
      <c r="R1315" s="103"/>
      <c r="S1315" s="103"/>
      <c r="T1315" s="103"/>
      <c r="U1315" s="103"/>
      <c r="V1315" s="103"/>
      <c r="W1315" s="103"/>
      <c r="X1315" s="103"/>
      <c r="Y1315" s="103"/>
      <c r="Z1315" s="103"/>
      <c r="AA1315" s="103"/>
    </row>
    <row r="1316" spans="1:27" ht="14.5">
      <c r="A1316" s="40" t="s">
        <v>12618</v>
      </c>
      <c r="B1316" s="103" t="s">
        <v>759</v>
      </c>
      <c r="C1316" s="103"/>
      <c r="D1316" s="103"/>
      <c r="E1316" s="103"/>
      <c r="F1316" s="103"/>
      <c r="G1316" s="103"/>
      <c r="H1316" s="103"/>
      <c r="I1316" s="103"/>
      <c r="J1316" s="103"/>
      <c r="K1316" s="103"/>
      <c r="L1316" s="103"/>
      <c r="M1316" s="103"/>
      <c r="N1316" s="103"/>
      <c r="O1316" s="103"/>
      <c r="P1316" s="103"/>
      <c r="Q1316" s="103"/>
      <c r="R1316" s="103"/>
      <c r="S1316" s="103"/>
      <c r="T1316" s="103"/>
      <c r="U1316" s="103"/>
      <c r="V1316" s="103"/>
      <c r="W1316" s="103"/>
      <c r="X1316" s="103"/>
      <c r="Y1316" s="103"/>
      <c r="Z1316" s="103"/>
      <c r="AA1316" s="103"/>
    </row>
    <row r="1317" spans="1:27" ht="14.5">
      <c r="A1317" s="40" t="s">
        <v>12622</v>
      </c>
      <c r="B1317" s="103" t="s">
        <v>759</v>
      </c>
      <c r="C1317" s="103"/>
      <c r="D1317" s="103"/>
      <c r="E1317" s="103"/>
      <c r="F1317" s="103"/>
      <c r="G1317" s="103"/>
      <c r="H1317" s="103"/>
      <c r="I1317" s="103"/>
      <c r="J1317" s="103"/>
      <c r="K1317" s="103"/>
      <c r="L1317" s="103"/>
      <c r="M1317" s="103"/>
      <c r="N1317" s="103"/>
      <c r="O1317" s="103"/>
      <c r="P1317" s="103"/>
      <c r="Q1317" s="103"/>
      <c r="R1317" s="103"/>
      <c r="S1317" s="103"/>
      <c r="T1317" s="103"/>
      <c r="U1317" s="103"/>
      <c r="V1317" s="103"/>
      <c r="W1317" s="103"/>
      <c r="X1317" s="103"/>
      <c r="Y1317" s="103"/>
      <c r="Z1317" s="103"/>
      <c r="AA1317" s="103"/>
    </row>
    <row r="1318" spans="1:27" ht="14.5">
      <c r="A1318" s="40" t="s">
        <v>519</v>
      </c>
      <c r="B1318" s="103" t="s">
        <v>759</v>
      </c>
      <c r="C1318" s="103"/>
      <c r="D1318" s="103"/>
      <c r="E1318" s="103"/>
      <c r="F1318" s="103"/>
      <c r="G1318" s="103"/>
      <c r="H1318" s="103"/>
      <c r="I1318" s="103"/>
      <c r="J1318" s="103"/>
      <c r="K1318" s="103"/>
      <c r="L1318" s="103"/>
      <c r="M1318" s="103"/>
      <c r="N1318" s="103"/>
      <c r="O1318" s="103"/>
      <c r="P1318" s="103"/>
      <c r="Q1318" s="103"/>
      <c r="R1318" s="103"/>
      <c r="S1318" s="103"/>
      <c r="T1318" s="103"/>
      <c r="U1318" s="103"/>
      <c r="V1318" s="103"/>
      <c r="W1318" s="103"/>
      <c r="X1318" s="103"/>
      <c r="Y1318" s="103"/>
      <c r="Z1318" s="103"/>
      <c r="AA1318" s="103"/>
    </row>
    <row r="1319" spans="1:27" ht="14.5">
      <c r="A1319" s="28" t="s">
        <v>12639</v>
      </c>
      <c r="B1319" s="103" t="s">
        <v>759</v>
      </c>
      <c r="C1319" s="103"/>
      <c r="D1319" s="103"/>
      <c r="E1319" s="103"/>
      <c r="F1319" s="103"/>
      <c r="G1319" s="103"/>
      <c r="H1319" s="103"/>
      <c r="I1319" s="103"/>
      <c r="J1319" s="103"/>
      <c r="K1319" s="103"/>
      <c r="L1319" s="103"/>
      <c r="M1319" s="103"/>
      <c r="N1319" s="103"/>
      <c r="O1319" s="103"/>
      <c r="P1319" s="103"/>
      <c r="Q1319" s="103"/>
      <c r="R1319" s="103"/>
      <c r="S1319" s="103"/>
      <c r="T1319" s="103"/>
      <c r="U1319" s="103"/>
      <c r="V1319" s="103"/>
      <c r="W1319" s="103"/>
      <c r="X1319" s="103"/>
      <c r="Y1319" s="103"/>
      <c r="Z1319" s="103"/>
      <c r="AA1319" s="103"/>
    </row>
    <row r="1320" spans="1:27" ht="14.5">
      <c r="A1320" s="40" t="s">
        <v>12646</v>
      </c>
      <c r="B1320" s="103" t="s">
        <v>759</v>
      </c>
      <c r="C1320" s="103"/>
      <c r="D1320" s="103"/>
      <c r="E1320" s="103"/>
      <c r="F1320" s="103"/>
      <c r="G1320" s="103"/>
      <c r="H1320" s="103"/>
      <c r="I1320" s="103"/>
      <c r="J1320" s="103"/>
      <c r="K1320" s="103"/>
      <c r="L1320" s="103"/>
      <c r="M1320" s="103"/>
      <c r="N1320" s="103"/>
      <c r="O1320" s="103"/>
      <c r="P1320" s="103"/>
      <c r="Q1320" s="103"/>
      <c r="R1320" s="103"/>
      <c r="S1320" s="103"/>
      <c r="T1320" s="103"/>
      <c r="U1320" s="103"/>
      <c r="V1320" s="103"/>
      <c r="W1320" s="103"/>
      <c r="X1320" s="103"/>
      <c r="Y1320" s="103"/>
      <c r="Z1320" s="103"/>
      <c r="AA1320" s="103"/>
    </row>
    <row r="1321" spans="1:27" ht="14.5">
      <c r="A1321" s="40" t="s">
        <v>1052</v>
      </c>
      <c r="B1321" s="103" t="s">
        <v>759</v>
      </c>
      <c r="C1321" s="103"/>
      <c r="D1321" s="103"/>
      <c r="E1321" s="103"/>
      <c r="F1321" s="103"/>
      <c r="G1321" s="103"/>
      <c r="H1321" s="103"/>
      <c r="I1321" s="103"/>
      <c r="J1321" s="103"/>
      <c r="K1321" s="103"/>
      <c r="L1321" s="103"/>
      <c r="M1321" s="103"/>
      <c r="N1321" s="103"/>
      <c r="O1321" s="103"/>
      <c r="P1321" s="103"/>
      <c r="Q1321" s="103"/>
      <c r="R1321" s="103"/>
      <c r="S1321" s="103"/>
      <c r="T1321" s="103"/>
      <c r="U1321" s="103"/>
      <c r="V1321" s="103"/>
      <c r="W1321" s="103"/>
      <c r="X1321" s="103"/>
      <c r="Y1321" s="103"/>
      <c r="Z1321" s="103"/>
      <c r="AA1321" s="103"/>
    </row>
    <row r="1322" spans="1:27" ht="14.5">
      <c r="A1322" s="40" t="s">
        <v>12662</v>
      </c>
      <c r="B1322" s="103" t="s">
        <v>759</v>
      </c>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c r="Z1322" s="103"/>
      <c r="AA1322" s="103"/>
    </row>
    <row r="1323" spans="1:27" ht="14.5">
      <c r="A1323" s="40" t="s">
        <v>12672</v>
      </c>
      <c r="B1323" s="103" t="s">
        <v>759</v>
      </c>
      <c r="C1323" s="103"/>
      <c r="D1323" s="103"/>
      <c r="E1323" s="103"/>
      <c r="F1323" s="103"/>
      <c r="G1323" s="103"/>
      <c r="H1323" s="103"/>
      <c r="I1323" s="103"/>
      <c r="J1323" s="103"/>
      <c r="K1323" s="103"/>
      <c r="L1323" s="103"/>
      <c r="M1323" s="103"/>
      <c r="N1323" s="103"/>
      <c r="O1323" s="103"/>
      <c r="P1323" s="103"/>
      <c r="Q1323" s="103"/>
      <c r="R1323" s="103"/>
      <c r="S1323" s="103"/>
      <c r="T1323" s="103"/>
      <c r="U1323" s="103"/>
      <c r="V1323" s="103"/>
      <c r="W1323" s="103"/>
      <c r="X1323" s="103"/>
      <c r="Y1323" s="103"/>
      <c r="Z1323" s="103"/>
      <c r="AA1323" s="103"/>
    </row>
    <row r="1324" spans="1:27" ht="14.5">
      <c r="A1324" s="40" t="s">
        <v>12678</v>
      </c>
      <c r="B1324" s="103" t="s">
        <v>759</v>
      </c>
      <c r="C1324" s="103"/>
      <c r="D1324" s="103"/>
      <c r="E1324" s="103"/>
      <c r="F1324" s="103"/>
      <c r="G1324" s="103"/>
      <c r="H1324" s="103"/>
      <c r="I1324" s="103"/>
      <c r="J1324" s="103"/>
      <c r="K1324" s="103"/>
      <c r="L1324" s="103"/>
      <c r="M1324" s="103"/>
      <c r="N1324" s="103"/>
      <c r="O1324" s="103"/>
      <c r="P1324" s="103"/>
      <c r="Q1324" s="103"/>
      <c r="R1324" s="103"/>
      <c r="S1324" s="103"/>
      <c r="T1324" s="103"/>
      <c r="U1324" s="103"/>
      <c r="V1324" s="103"/>
      <c r="W1324" s="103"/>
      <c r="X1324" s="103"/>
      <c r="Y1324" s="103"/>
      <c r="Z1324" s="103"/>
      <c r="AA1324" s="103"/>
    </row>
    <row r="1325" spans="1:27" ht="14.5">
      <c r="A1325" s="40" t="s">
        <v>12683</v>
      </c>
      <c r="B1325" s="103" t="s">
        <v>759</v>
      </c>
      <c r="C1325" s="103"/>
      <c r="D1325" s="103"/>
      <c r="E1325" s="103"/>
      <c r="F1325" s="103"/>
      <c r="G1325" s="103"/>
      <c r="H1325" s="103"/>
      <c r="I1325" s="103"/>
      <c r="J1325" s="103"/>
      <c r="K1325" s="103"/>
      <c r="L1325" s="103"/>
      <c r="M1325" s="103"/>
      <c r="N1325" s="103"/>
      <c r="O1325" s="103"/>
      <c r="P1325" s="103"/>
      <c r="Q1325" s="103"/>
      <c r="R1325" s="103"/>
      <c r="S1325" s="103"/>
      <c r="T1325" s="103"/>
      <c r="U1325" s="103"/>
      <c r="V1325" s="103"/>
      <c r="W1325" s="103"/>
      <c r="X1325" s="103"/>
      <c r="Y1325" s="103"/>
      <c r="Z1325" s="103"/>
      <c r="AA1325" s="103"/>
    </row>
    <row r="1326" spans="1:27" ht="14.5">
      <c r="A1326" s="40" t="s">
        <v>12687</v>
      </c>
      <c r="B1326" s="103" t="s">
        <v>759</v>
      </c>
      <c r="C1326" s="103"/>
      <c r="D1326" s="103"/>
      <c r="E1326" s="103"/>
      <c r="F1326" s="103"/>
      <c r="G1326" s="103"/>
      <c r="H1326" s="103"/>
      <c r="I1326" s="103"/>
      <c r="J1326" s="103"/>
      <c r="K1326" s="103"/>
      <c r="L1326" s="103"/>
      <c r="M1326" s="103"/>
      <c r="N1326" s="103"/>
      <c r="O1326" s="103"/>
      <c r="P1326" s="103"/>
      <c r="Q1326" s="103"/>
      <c r="R1326" s="103"/>
      <c r="S1326" s="103"/>
      <c r="T1326" s="103"/>
      <c r="U1326" s="103"/>
      <c r="V1326" s="103"/>
      <c r="W1326" s="103"/>
      <c r="X1326" s="103"/>
      <c r="Y1326" s="103"/>
      <c r="Z1326" s="103"/>
      <c r="AA1326" s="103"/>
    </row>
    <row r="1327" spans="1:27" ht="14.5">
      <c r="A1327" s="40" t="s">
        <v>12691</v>
      </c>
      <c r="B1327" s="103" t="s">
        <v>3577</v>
      </c>
      <c r="C1327" s="103" t="s">
        <v>12749</v>
      </c>
      <c r="D1327" s="103"/>
      <c r="E1327" s="103"/>
      <c r="F1327" s="103"/>
      <c r="G1327" s="103"/>
      <c r="H1327" s="103"/>
      <c r="I1327" s="103"/>
      <c r="J1327" s="103"/>
      <c r="K1327" s="103"/>
      <c r="L1327" s="103"/>
      <c r="M1327" s="103"/>
      <c r="N1327" s="103"/>
      <c r="O1327" s="103"/>
      <c r="P1327" s="103"/>
      <c r="Q1327" s="103"/>
      <c r="R1327" s="103"/>
      <c r="S1327" s="103"/>
      <c r="T1327" s="103"/>
      <c r="U1327" s="103"/>
      <c r="V1327" s="103"/>
      <c r="W1327" s="103"/>
      <c r="X1327" s="103"/>
      <c r="Y1327" s="103"/>
      <c r="Z1327" s="103"/>
      <c r="AA1327" s="103"/>
    </row>
    <row r="1328" spans="1:27" ht="14.5">
      <c r="A1328" s="40" t="s">
        <v>12696</v>
      </c>
      <c r="B1328" s="103" t="s">
        <v>759</v>
      </c>
      <c r="C1328" s="103"/>
      <c r="D1328" s="103"/>
      <c r="E1328" s="103"/>
      <c r="F1328" s="103"/>
      <c r="G1328" s="103"/>
      <c r="H1328" s="103"/>
      <c r="I1328" s="103"/>
      <c r="J1328" s="103"/>
      <c r="K1328" s="103"/>
      <c r="L1328" s="103"/>
      <c r="M1328" s="103"/>
      <c r="N1328" s="103"/>
      <c r="O1328" s="103"/>
      <c r="P1328" s="103"/>
      <c r="Q1328" s="103"/>
      <c r="R1328" s="103"/>
      <c r="S1328" s="103"/>
      <c r="T1328" s="103"/>
      <c r="U1328" s="103"/>
      <c r="V1328" s="103"/>
      <c r="W1328" s="103"/>
      <c r="X1328" s="103"/>
      <c r="Y1328" s="103"/>
      <c r="Z1328" s="103"/>
      <c r="AA1328" s="103"/>
    </row>
    <row r="1329" spans="1:27" ht="14.5">
      <c r="A1329" s="40" t="s">
        <v>12699</v>
      </c>
      <c r="B1329" s="103" t="s">
        <v>759</v>
      </c>
      <c r="C1329" s="103"/>
      <c r="D1329" s="103"/>
      <c r="E1329" s="103"/>
      <c r="F1329" s="103"/>
      <c r="G1329" s="103"/>
      <c r="H1329" s="103"/>
      <c r="I1329" s="103"/>
      <c r="J1329" s="103"/>
      <c r="K1329" s="103"/>
      <c r="L1329" s="103"/>
      <c r="M1329" s="103"/>
      <c r="N1329" s="103"/>
      <c r="O1329" s="103"/>
      <c r="P1329" s="103"/>
      <c r="Q1329" s="103"/>
      <c r="R1329" s="103"/>
      <c r="S1329" s="103"/>
      <c r="T1329" s="103"/>
      <c r="U1329" s="103"/>
      <c r="V1329" s="103"/>
      <c r="W1329" s="103"/>
      <c r="X1329" s="103"/>
      <c r="Y1329" s="103"/>
      <c r="Z1329" s="103"/>
      <c r="AA1329" s="103"/>
    </row>
    <row r="1330" spans="1:27" ht="14.5">
      <c r="A1330" s="40" t="s">
        <v>12706</v>
      </c>
      <c r="B1330" s="103" t="s">
        <v>759</v>
      </c>
      <c r="C1330" s="103"/>
      <c r="D1330" s="103"/>
      <c r="E1330" s="103"/>
      <c r="F1330" s="103"/>
      <c r="G1330" s="103"/>
      <c r="H1330" s="103"/>
      <c r="I1330" s="103"/>
      <c r="J1330" s="103"/>
      <c r="K1330" s="103"/>
      <c r="L1330" s="103"/>
      <c r="M1330" s="103"/>
      <c r="N1330" s="103"/>
      <c r="O1330" s="103"/>
      <c r="P1330" s="103"/>
      <c r="Q1330" s="103"/>
      <c r="R1330" s="103"/>
      <c r="S1330" s="103"/>
      <c r="T1330" s="103"/>
      <c r="U1330" s="103"/>
      <c r="V1330" s="103"/>
      <c r="W1330" s="103"/>
      <c r="X1330" s="103"/>
      <c r="Y1330" s="103"/>
      <c r="Z1330" s="103"/>
      <c r="AA1330" s="103"/>
    </row>
    <row r="1331" spans="1:27" ht="14.5">
      <c r="A1331" s="40" t="s">
        <v>12712</v>
      </c>
      <c r="B1331" s="80" t="s">
        <v>759</v>
      </c>
      <c r="C1331" s="103"/>
      <c r="D1331" s="103"/>
      <c r="E1331" s="103"/>
      <c r="F1331" s="103"/>
      <c r="G1331" s="103"/>
      <c r="H1331" s="103"/>
      <c r="I1331" s="103"/>
      <c r="J1331" s="103"/>
      <c r="K1331" s="103"/>
      <c r="L1331" s="103"/>
      <c r="M1331" s="103"/>
      <c r="N1331" s="103"/>
      <c r="O1331" s="103"/>
      <c r="P1331" s="103"/>
      <c r="Q1331" s="103"/>
      <c r="R1331" s="103"/>
      <c r="S1331" s="103"/>
      <c r="T1331" s="103"/>
      <c r="U1331" s="103"/>
      <c r="V1331" s="103"/>
      <c r="W1331" s="103"/>
      <c r="X1331" s="103"/>
      <c r="Y1331" s="103"/>
      <c r="Z1331" s="103"/>
      <c r="AA1331" s="103"/>
    </row>
    <row r="1332" spans="1:27" ht="14.5">
      <c r="A1332" s="40" t="s">
        <v>12715</v>
      </c>
      <c r="B1332" s="80" t="s">
        <v>759</v>
      </c>
      <c r="C1332" s="103"/>
      <c r="D1332" s="103"/>
      <c r="E1332" s="103"/>
      <c r="F1332" s="103"/>
      <c r="G1332" s="103"/>
      <c r="H1332" s="103"/>
      <c r="I1332" s="103"/>
      <c r="J1332" s="103"/>
      <c r="K1332" s="103"/>
      <c r="L1332" s="103"/>
      <c r="M1332" s="103"/>
      <c r="N1332" s="103"/>
      <c r="O1332" s="103"/>
      <c r="P1332" s="103"/>
      <c r="Q1332" s="103"/>
      <c r="R1332" s="103"/>
      <c r="S1332" s="103"/>
      <c r="T1332" s="103"/>
      <c r="U1332" s="103"/>
      <c r="V1332" s="103"/>
      <c r="W1332" s="103"/>
      <c r="X1332" s="103"/>
      <c r="Y1332" s="103"/>
      <c r="Z1332" s="103"/>
      <c r="AA1332" s="103"/>
    </row>
    <row r="1333" spans="1:27" ht="14.5">
      <c r="A1333" s="40" t="s">
        <v>12154</v>
      </c>
      <c r="B1333" s="80" t="s">
        <v>759</v>
      </c>
      <c r="C1333" s="103"/>
      <c r="D1333" s="103"/>
      <c r="E1333" s="103"/>
      <c r="F1333" s="103"/>
      <c r="G1333" s="103"/>
      <c r="H1333" s="103"/>
      <c r="I1333" s="103"/>
      <c r="J1333" s="103"/>
      <c r="K1333" s="103" t="s">
        <v>12763</v>
      </c>
      <c r="L1333" s="103"/>
      <c r="M1333" s="103"/>
      <c r="N1333" s="103" t="s">
        <v>12764</v>
      </c>
      <c r="O1333" s="103"/>
      <c r="P1333" s="103"/>
      <c r="Q1333" s="103"/>
      <c r="R1333" s="103"/>
      <c r="S1333" s="103"/>
      <c r="T1333" s="103"/>
      <c r="U1333" s="103"/>
      <c r="V1333" s="103"/>
      <c r="W1333" s="103"/>
      <c r="X1333" s="103"/>
      <c r="Y1333" s="103"/>
      <c r="Z1333" s="103"/>
      <c r="AA1333" s="103"/>
    </row>
    <row r="1334" spans="1:27" ht="14.5">
      <c r="A1334" s="40" t="s">
        <v>12728</v>
      </c>
      <c r="B1334" s="80" t="s">
        <v>3149</v>
      </c>
      <c r="C1334" s="103"/>
      <c r="D1334" s="103"/>
      <c r="E1334" s="103"/>
      <c r="F1334" s="103"/>
      <c r="G1334" s="103"/>
      <c r="H1334" s="103"/>
      <c r="I1334" s="103"/>
      <c r="J1334" s="103"/>
      <c r="K1334" s="103"/>
      <c r="L1334" s="103"/>
      <c r="M1334" s="103"/>
      <c r="N1334" s="103"/>
      <c r="O1334" s="103"/>
      <c r="P1334" s="103"/>
      <c r="Q1334" s="103"/>
      <c r="R1334" s="103"/>
      <c r="S1334" s="103"/>
      <c r="T1334" s="103"/>
      <c r="U1334" s="103"/>
      <c r="V1334" s="103"/>
      <c r="W1334" s="103"/>
      <c r="X1334" s="103"/>
      <c r="Y1334" s="103"/>
      <c r="Z1334" s="103"/>
      <c r="AA1334" s="103"/>
    </row>
    <row r="1335" spans="1:27" ht="14.5">
      <c r="A1335" s="40" t="s">
        <v>12732</v>
      </c>
      <c r="B1335" s="103" t="s">
        <v>759</v>
      </c>
      <c r="C1335" s="103"/>
      <c r="D1335" s="103"/>
      <c r="E1335" s="103"/>
      <c r="F1335" s="103"/>
      <c r="G1335" s="103"/>
      <c r="H1335" s="103"/>
      <c r="I1335" s="103"/>
      <c r="J1335" s="103"/>
      <c r="K1335" s="103"/>
      <c r="L1335" s="103"/>
      <c r="M1335" s="103"/>
      <c r="N1335" s="103"/>
      <c r="O1335" s="103"/>
      <c r="P1335" s="103"/>
      <c r="Q1335" s="103"/>
      <c r="R1335" s="103"/>
      <c r="S1335" s="103"/>
      <c r="T1335" s="103"/>
      <c r="U1335" s="103"/>
      <c r="V1335" s="103"/>
      <c r="W1335" s="103"/>
      <c r="X1335" s="103"/>
      <c r="Y1335" s="103"/>
      <c r="Z1335" s="103"/>
      <c r="AA1335" s="103"/>
    </row>
    <row r="1336" spans="1:27" ht="14.5">
      <c r="A1336" s="40" t="s">
        <v>12782</v>
      </c>
      <c r="B1336" s="103" t="s">
        <v>3149</v>
      </c>
      <c r="C1336" s="103"/>
      <c r="D1336" s="103"/>
      <c r="E1336" s="103"/>
      <c r="F1336" s="103"/>
      <c r="G1336" s="103"/>
      <c r="H1336" s="103"/>
      <c r="I1336" s="103"/>
      <c r="J1336" s="103"/>
      <c r="K1336" s="103"/>
      <c r="L1336" s="103"/>
      <c r="M1336" s="103"/>
      <c r="N1336" s="103"/>
      <c r="O1336" s="103"/>
      <c r="P1336" s="103"/>
      <c r="Q1336" s="103"/>
      <c r="R1336" s="103"/>
      <c r="S1336" s="103"/>
      <c r="T1336" s="103"/>
      <c r="U1336" s="103"/>
      <c r="V1336" s="103"/>
      <c r="W1336" s="103"/>
      <c r="X1336" s="103"/>
      <c r="Y1336" s="103"/>
      <c r="Z1336" s="103"/>
      <c r="AA1336" s="103"/>
    </row>
    <row r="1337" spans="1:27" ht="14.5">
      <c r="A1337" s="40" t="s">
        <v>12785</v>
      </c>
      <c r="B1337" s="103" t="s">
        <v>481</v>
      </c>
      <c r="C1337" s="103"/>
      <c r="D1337" s="103"/>
      <c r="E1337" s="103"/>
      <c r="F1337" s="103"/>
      <c r="G1337" s="103"/>
      <c r="H1337" s="103"/>
      <c r="I1337" s="103"/>
      <c r="J1337" s="103"/>
      <c r="K1337" s="103"/>
      <c r="L1337" s="103"/>
      <c r="M1337" s="103"/>
      <c r="N1337" s="103"/>
      <c r="O1337" s="103"/>
      <c r="P1337" s="103"/>
      <c r="Q1337" s="103"/>
      <c r="R1337" s="103"/>
      <c r="S1337" s="103"/>
      <c r="T1337" s="103"/>
      <c r="U1337" s="103"/>
      <c r="V1337" s="103"/>
      <c r="W1337" s="103"/>
      <c r="X1337" s="103"/>
      <c r="Y1337" s="103"/>
      <c r="Z1337" s="103"/>
      <c r="AA1337" s="103"/>
    </row>
    <row r="1338" spans="1:27" ht="14.5">
      <c r="A1338" s="40" t="s">
        <v>12790</v>
      </c>
      <c r="B1338" s="103" t="s">
        <v>759</v>
      </c>
      <c r="C1338" s="103"/>
      <c r="D1338" s="103"/>
      <c r="E1338" s="103"/>
      <c r="F1338" s="103"/>
      <c r="G1338" s="103"/>
      <c r="H1338" s="103"/>
      <c r="I1338" s="103"/>
      <c r="J1338" s="103"/>
      <c r="K1338" s="103"/>
      <c r="L1338" s="103"/>
      <c r="M1338" s="103"/>
      <c r="N1338" s="103"/>
      <c r="O1338" s="103"/>
      <c r="P1338" s="103"/>
      <c r="Q1338" s="103"/>
      <c r="R1338" s="103"/>
      <c r="S1338" s="103"/>
      <c r="T1338" s="103"/>
      <c r="U1338" s="103"/>
      <c r="V1338" s="103"/>
      <c r="W1338" s="103"/>
      <c r="X1338" s="103"/>
      <c r="Y1338" s="103"/>
      <c r="Z1338" s="103"/>
      <c r="AA1338" s="103"/>
    </row>
    <row r="1339" spans="1:27" ht="14.5">
      <c r="A1339" s="40" t="s">
        <v>12796</v>
      </c>
      <c r="B1339" s="103" t="s">
        <v>10163</v>
      </c>
      <c r="C1339" s="103" t="s">
        <v>3727</v>
      </c>
      <c r="D1339" s="103" t="s">
        <v>10163</v>
      </c>
      <c r="E1339" s="103" t="s">
        <v>3773</v>
      </c>
      <c r="F1339" s="103"/>
      <c r="G1339" s="103"/>
      <c r="H1339" s="103"/>
      <c r="I1339" s="103"/>
      <c r="J1339" s="103"/>
      <c r="K1339" s="103"/>
      <c r="L1339" s="103"/>
      <c r="M1339" s="103"/>
      <c r="N1339" s="103"/>
      <c r="O1339" s="103"/>
      <c r="P1339" s="103"/>
      <c r="Q1339" s="103"/>
      <c r="R1339" s="103"/>
      <c r="S1339" s="103"/>
      <c r="T1339" s="103"/>
      <c r="U1339" s="103"/>
      <c r="V1339" s="103"/>
      <c r="W1339" s="103"/>
      <c r="X1339" s="103"/>
      <c r="Y1339" s="103"/>
      <c r="Z1339" s="103"/>
      <c r="AA1339" s="103"/>
    </row>
    <row r="1340" spans="1:27" ht="14.5">
      <c r="A1340" s="40" t="s">
        <v>12830</v>
      </c>
      <c r="B1340" s="103" t="s">
        <v>759</v>
      </c>
      <c r="C1340" s="103"/>
      <c r="D1340" s="103"/>
      <c r="E1340" s="103"/>
      <c r="F1340" s="103"/>
      <c r="G1340" s="103"/>
      <c r="H1340" s="103"/>
      <c r="I1340" s="103"/>
      <c r="J1340" s="103"/>
      <c r="K1340" s="103"/>
      <c r="L1340" s="103"/>
      <c r="M1340" s="103"/>
      <c r="N1340" s="103"/>
      <c r="O1340" s="103"/>
      <c r="P1340" s="103"/>
      <c r="Q1340" s="103"/>
      <c r="R1340" s="103"/>
      <c r="S1340" s="103"/>
      <c r="T1340" s="103"/>
      <c r="U1340" s="103"/>
      <c r="V1340" s="103"/>
      <c r="W1340" s="103"/>
      <c r="X1340" s="103"/>
      <c r="Y1340" s="103"/>
      <c r="Z1340" s="103"/>
      <c r="AA1340" s="103"/>
    </row>
    <row r="1341" spans="1:27" ht="14.5">
      <c r="A1341" s="40" t="s">
        <v>12806</v>
      </c>
      <c r="B1341" s="103" t="s">
        <v>759</v>
      </c>
      <c r="C1341" s="103"/>
      <c r="D1341" s="103"/>
      <c r="E1341" s="103"/>
      <c r="F1341" s="103"/>
      <c r="G1341" s="103"/>
      <c r="H1341" s="103"/>
      <c r="I1341" s="103"/>
      <c r="J1341" s="103"/>
      <c r="K1341" s="103"/>
      <c r="L1341" s="103"/>
      <c r="M1341" s="103"/>
      <c r="N1341" s="103"/>
      <c r="O1341" s="103"/>
      <c r="P1341" s="103"/>
      <c r="Q1341" s="103"/>
      <c r="R1341" s="103"/>
      <c r="S1341" s="103"/>
      <c r="T1341" s="103"/>
      <c r="U1341" s="103"/>
      <c r="V1341" s="103"/>
      <c r="W1341" s="103"/>
      <c r="X1341" s="103"/>
      <c r="Y1341" s="103"/>
      <c r="Z1341" s="103"/>
      <c r="AA1341" s="103"/>
    </row>
    <row r="1342" spans="1:27" ht="14.5">
      <c r="A1342" s="40" t="s">
        <v>12811</v>
      </c>
      <c r="B1342" s="103" t="s">
        <v>759</v>
      </c>
      <c r="C1342" s="103"/>
      <c r="D1342" s="103"/>
      <c r="E1342" s="103"/>
      <c r="F1342" s="103"/>
      <c r="G1342" s="103"/>
      <c r="H1342" s="103"/>
      <c r="I1342" s="103"/>
      <c r="J1342" s="103"/>
      <c r="K1342" s="103"/>
      <c r="L1342" s="103"/>
      <c r="M1342" s="103"/>
      <c r="N1342" s="103"/>
      <c r="O1342" s="103"/>
      <c r="P1342" s="103"/>
      <c r="Q1342" s="103"/>
      <c r="R1342" s="103"/>
      <c r="S1342" s="103"/>
      <c r="T1342" s="103"/>
      <c r="U1342" s="103"/>
      <c r="V1342" s="103"/>
      <c r="W1342" s="103"/>
      <c r="X1342" s="103"/>
      <c r="Y1342" s="103"/>
      <c r="Z1342" s="103"/>
      <c r="AA1342" s="103"/>
    </row>
    <row r="1343" spans="1:27" ht="14.5">
      <c r="A1343" s="40" t="s">
        <v>12816</v>
      </c>
      <c r="B1343" s="103" t="s">
        <v>759</v>
      </c>
      <c r="C1343" s="103"/>
      <c r="D1343" s="103"/>
      <c r="E1343" s="103"/>
      <c r="F1343" s="103"/>
      <c r="G1343" s="103"/>
      <c r="H1343" s="103"/>
      <c r="I1343" s="103"/>
      <c r="J1343" s="103"/>
      <c r="K1343" s="103"/>
      <c r="L1343" s="103"/>
      <c r="M1343" s="103"/>
      <c r="N1343" s="103"/>
      <c r="O1343" s="103"/>
      <c r="P1343" s="103"/>
      <c r="Q1343" s="103"/>
      <c r="R1343" s="103"/>
      <c r="S1343" s="103"/>
      <c r="T1343" s="103"/>
      <c r="U1343" s="103"/>
      <c r="V1343" s="103"/>
      <c r="W1343" s="103"/>
      <c r="X1343" s="103"/>
      <c r="Y1343" s="103"/>
      <c r="Z1343" s="103"/>
      <c r="AA1343" s="103"/>
    </row>
    <row r="1344" spans="1:27" ht="14.5">
      <c r="A1344" s="40" t="s">
        <v>12820</v>
      </c>
      <c r="B1344" s="103" t="s">
        <v>3551</v>
      </c>
      <c r="C1344" s="103"/>
      <c r="D1344" s="103"/>
      <c r="E1344" s="103"/>
      <c r="F1344" s="103"/>
      <c r="G1344" s="103"/>
      <c r="H1344" s="103"/>
      <c r="I1344" s="103"/>
      <c r="J1344" s="103"/>
      <c r="K1344" s="103"/>
      <c r="L1344" s="103"/>
      <c r="M1344" s="103"/>
      <c r="N1344" s="103"/>
      <c r="O1344" s="103"/>
      <c r="P1344" s="103"/>
      <c r="Q1344" s="103"/>
      <c r="R1344" s="103"/>
      <c r="S1344" s="103"/>
      <c r="T1344" s="103"/>
      <c r="U1344" s="103"/>
      <c r="V1344" s="103"/>
      <c r="W1344" s="103"/>
      <c r="X1344" s="103"/>
      <c r="Y1344" s="103"/>
      <c r="Z1344" s="103"/>
      <c r="AA1344" s="103"/>
    </row>
    <row r="1345" spans="1:27" ht="14.5">
      <c r="A1345" s="40" t="s">
        <v>12826</v>
      </c>
      <c r="B1345" s="103" t="s">
        <v>3149</v>
      </c>
      <c r="C1345" s="103"/>
      <c r="D1345" s="103"/>
      <c r="E1345" s="103"/>
      <c r="F1345" s="103"/>
      <c r="G1345" s="103"/>
      <c r="H1345" s="103"/>
      <c r="I1345" s="103"/>
      <c r="J1345" s="103"/>
      <c r="K1345" s="103"/>
      <c r="L1345" s="103"/>
      <c r="M1345" s="103"/>
      <c r="N1345" s="103"/>
      <c r="O1345" s="103"/>
      <c r="P1345" s="103"/>
      <c r="Q1345" s="103"/>
      <c r="R1345" s="103"/>
      <c r="S1345" s="103"/>
      <c r="T1345" s="103"/>
      <c r="U1345" s="103"/>
      <c r="V1345" s="103"/>
      <c r="W1345" s="103"/>
      <c r="X1345" s="103"/>
      <c r="Y1345" s="103"/>
      <c r="Z1345" s="103"/>
      <c r="AA1345" s="103"/>
    </row>
    <row r="1346" spans="1:27" ht="14.5">
      <c r="A1346" s="40" t="s">
        <v>12833</v>
      </c>
      <c r="B1346" s="103" t="s">
        <v>759</v>
      </c>
      <c r="C1346" s="103"/>
      <c r="D1346" s="103"/>
      <c r="E1346" s="103"/>
      <c r="F1346" s="103"/>
      <c r="G1346" s="103"/>
      <c r="H1346" s="103"/>
      <c r="I1346" s="103" t="s">
        <v>12910</v>
      </c>
      <c r="J1346" s="103"/>
      <c r="K1346" s="103"/>
      <c r="L1346" s="103"/>
      <c r="M1346" s="103"/>
      <c r="N1346" s="103"/>
      <c r="O1346" s="103"/>
      <c r="P1346" s="103"/>
      <c r="Q1346" s="103"/>
      <c r="R1346" s="103"/>
      <c r="S1346" s="103"/>
      <c r="T1346" s="103"/>
      <c r="U1346" s="103"/>
      <c r="V1346" s="103"/>
      <c r="W1346" s="103"/>
      <c r="X1346" s="103"/>
      <c r="Y1346" s="103"/>
      <c r="Z1346" s="103"/>
      <c r="AA1346" s="103"/>
    </row>
    <row r="1347" spans="1:27" ht="14.5">
      <c r="A1347" s="40" t="s">
        <v>12848</v>
      </c>
      <c r="B1347" s="103" t="s">
        <v>759</v>
      </c>
      <c r="C1347" s="103"/>
      <c r="D1347" s="103"/>
      <c r="E1347" s="103"/>
      <c r="F1347" s="103"/>
      <c r="G1347" s="103"/>
      <c r="H1347" s="103"/>
      <c r="I1347" s="103"/>
      <c r="J1347" s="103"/>
      <c r="K1347" s="103"/>
      <c r="L1347" s="103"/>
      <c r="M1347" s="103"/>
      <c r="N1347" s="103"/>
      <c r="O1347" s="103"/>
      <c r="P1347" s="103"/>
      <c r="Q1347" s="103"/>
      <c r="R1347" s="103"/>
      <c r="S1347" s="103"/>
      <c r="T1347" s="103"/>
      <c r="U1347" s="103"/>
      <c r="V1347" s="103"/>
      <c r="W1347" s="103"/>
      <c r="X1347" s="103"/>
      <c r="Y1347" s="103"/>
      <c r="Z1347" s="103"/>
      <c r="AA1347" s="103"/>
    </row>
    <row r="1348" spans="1:27" ht="14.5">
      <c r="A1348" s="40" t="s">
        <v>12853</v>
      </c>
      <c r="B1348" s="103" t="s">
        <v>3602</v>
      </c>
      <c r="C1348" s="103"/>
      <c r="D1348" s="103"/>
      <c r="E1348" s="103"/>
      <c r="F1348" s="103"/>
      <c r="G1348" s="103"/>
      <c r="H1348" s="103"/>
      <c r="I1348" s="103"/>
      <c r="J1348" s="103"/>
      <c r="K1348" s="103"/>
      <c r="L1348" s="103"/>
      <c r="M1348" s="103"/>
      <c r="N1348" s="103"/>
      <c r="O1348" s="103"/>
      <c r="P1348" s="103"/>
      <c r="Q1348" s="103"/>
      <c r="R1348" s="103"/>
      <c r="S1348" s="103"/>
      <c r="T1348" s="103"/>
      <c r="U1348" s="103"/>
      <c r="V1348" s="103"/>
      <c r="W1348" s="103"/>
      <c r="X1348" s="103"/>
      <c r="Y1348" s="103"/>
      <c r="Z1348" s="103"/>
      <c r="AA1348" s="103"/>
    </row>
    <row r="1349" spans="1:27" ht="14.5">
      <c r="A1349" s="40" t="s">
        <v>12859</v>
      </c>
      <c r="B1349" s="103" t="s">
        <v>12891</v>
      </c>
      <c r="C1349" s="103"/>
      <c r="D1349" s="103"/>
      <c r="E1349" s="103"/>
      <c r="F1349" s="103"/>
      <c r="G1349" s="103"/>
      <c r="H1349" s="103"/>
      <c r="I1349" s="103"/>
      <c r="J1349" s="103"/>
      <c r="K1349" s="103">
        <v>5401</v>
      </c>
      <c r="L1349" s="103"/>
      <c r="M1349" s="103"/>
      <c r="N1349" s="103"/>
      <c r="O1349" s="103"/>
      <c r="P1349" s="103"/>
      <c r="Q1349" s="103"/>
      <c r="R1349" s="103"/>
      <c r="S1349" s="103"/>
      <c r="T1349" s="103"/>
      <c r="U1349" s="103"/>
      <c r="V1349" s="103"/>
      <c r="W1349" s="103"/>
      <c r="X1349" s="103"/>
      <c r="Y1349" s="103"/>
      <c r="Z1349" s="103"/>
      <c r="AA1349" s="103"/>
    </row>
    <row r="1350" spans="1:27" ht="14.5">
      <c r="A1350" s="40" t="s">
        <v>12914</v>
      </c>
      <c r="B1350" s="103" t="s">
        <v>3577</v>
      </c>
      <c r="C1350" s="103"/>
      <c r="D1350" s="103"/>
      <c r="E1350" s="103"/>
      <c r="F1350" s="103"/>
      <c r="G1350" s="103"/>
      <c r="H1350" s="103"/>
      <c r="I1350" s="103"/>
      <c r="J1350" s="103"/>
      <c r="K1350" s="103"/>
      <c r="L1350" s="103"/>
      <c r="M1350" s="103"/>
      <c r="N1350" s="103"/>
      <c r="O1350" s="103"/>
      <c r="P1350" s="103"/>
      <c r="Q1350" s="103"/>
      <c r="R1350" s="103"/>
      <c r="S1350" s="103"/>
      <c r="T1350" s="103"/>
      <c r="U1350" s="103"/>
      <c r="V1350" s="103"/>
      <c r="W1350" s="103"/>
      <c r="X1350" s="103"/>
      <c r="Y1350" s="103"/>
      <c r="Z1350" s="103"/>
      <c r="AA1350" s="103"/>
    </row>
    <row r="1351" spans="1:27" ht="14.5">
      <c r="A1351" s="40" t="s">
        <v>12919</v>
      </c>
      <c r="B1351" s="103" t="s">
        <v>759</v>
      </c>
      <c r="C1351" s="103"/>
      <c r="D1351" s="103"/>
      <c r="E1351" s="103"/>
      <c r="F1351" s="103"/>
      <c r="G1351" s="103"/>
      <c r="H1351" s="103"/>
      <c r="I1351" s="103"/>
      <c r="J1351" s="103"/>
      <c r="K1351" s="103"/>
      <c r="L1351" s="103"/>
      <c r="M1351" s="103"/>
      <c r="N1351" s="103"/>
      <c r="O1351" s="103"/>
      <c r="P1351" s="103"/>
      <c r="Q1351" s="103"/>
      <c r="R1351" s="103"/>
      <c r="S1351" s="103"/>
      <c r="T1351" s="103"/>
      <c r="U1351" s="103"/>
      <c r="V1351" s="103"/>
      <c r="W1351" s="103"/>
      <c r="X1351" s="103"/>
      <c r="Y1351" s="103"/>
      <c r="Z1351" s="103"/>
      <c r="AA1351" s="103"/>
    </row>
    <row r="1352" spans="1:27" ht="14.5">
      <c r="A1352" s="40" t="s">
        <v>12926</v>
      </c>
      <c r="B1352" s="103" t="s">
        <v>759</v>
      </c>
      <c r="C1352" s="103"/>
      <c r="D1352" s="103"/>
      <c r="E1352" s="103"/>
      <c r="F1352" s="103"/>
      <c r="G1352" s="103"/>
      <c r="H1352" s="103"/>
      <c r="I1352" s="103"/>
      <c r="J1352" s="103"/>
      <c r="K1352" s="103"/>
      <c r="L1352" s="103"/>
      <c r="M1352" s="103"/>
      <c r="N1352" s="103"/>
      <c r="O1352" s="103"/>
      <c r="P1352" s="103"/>
      <c r="Q1352" s="103"/>
      <c r="R1352" s="103"/>
      <c r="S1352" s="103"/>
      <c r="T1352" s="103"/>
      <c r="U1352" s="103"/>
      <c r="V1352" s="103"/>
      <c r="W1352" s="103"/>
      <c r="X1352" s="103"/>
      <c r="Y1352" s="103"/>
      <c r="Z1352" s="103"/>
      <c r="AA1352" s="103"/>
    </row>
    <row r="1353" spans="1:27" ht="14.5">
      <c r="A1353" s="40" t="s">
        <v>12436</v>
      </c>
      <c r="B1353" s="103" t="s">
        <v>759</v>
      </c>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row>
    <row r="1354" spans="1:27" ht="14.5">
      <c r="A1354" s="40" t="s">
        <v>12942</v>
      </c>
      <c r="B1354" s="103" t="s">
        <v>616</v>
      </c>
      <c r="C1354" s="103"/>
      <c r="D1354" s="103"/>
      <c r="E1354" s="103"/>
      <c r="F1354" s="103"/>
      <c r="G1354" s="103"/>
      <c r="H1354" s="103"/>
      <c r="I1354" s="103"/>
      <c r="J1354" s="103"/>
      <c r="K1354" s="103"/>
      <c r="L1354" s="103"/>
      <c r="M1354" s="103"/>
      <c r="N1354" s="103"/>
      <c r="O1354" s="103"/>
      <c r="P1354" s="103"/>
      <c r="Q1354" s="103"/>
      <c r="R1354" s="103"/>
      <c r="S1354" s="103"/>
      <c r="T1354" s="103"/>
      <c r="U1354" s="103"/>
      <c r="V1354" s="103"/>
      <c r="W1354" s="103"/>
      <c r="X1354" s="103"/>
      <c r="Y1354" s="103"/>
      <c r="Z1354" s="103"/>
      <c r="AA1354" s="103"/>
    </row>
    <row r="1355" spans="1:27" ht="14.5">
      <c r="A1355" s="40" t="s">
        <v>12948</v>
      </c>
      <c r="B1355" s="103" t="s">
        <v>759</v>
      </c>
      <c r="C1355" s="103"/>
      <c r="D1355" s="103"/>
      <c r="E1355" s="103"/>
      <c r="F1355" s="103"/>
      <c r="G1355" s="103"/>
      <c r="H1355" s="103"/>
      <c r="I1355" s="103"/>
      <c r="J1355" s="103"/>
      <c r="K1355" s="103"/>
      <c r="L1355" s="103"/>
      <c r="M1355" s="103"/>
      <c r="N1355" s="103"/>
      <c r="O1355" s="103"/>
      <c r="P1355" s="103"/>
      <c r="Q1355" s="103"/>
      <c r="R1355" s="103"/>
      <c r="S1355" s="103"/>
      <c r="T1355" s="103"/>
      <c r="U1355" s="103"/>
      <c r="V1355" s="103"/>
      <c r="W1355" s="103"/>
      <c r="X1355" s="103"/>
      <c r="Y1355" s="103"/>
      <c r="Z1355" s="103"/>
      <c r="AA1355" s="103"/>
    </row>
    <row r="1356" spans="1:27" ht="14.5">
      <c r="A1356" s="40" t="s">
        <v>12967</v>
      </c>
      <c r="B1356" t="s">
        <v>55</v>
      </c>
      <c r="C1356" s="103" t="s">
        <v>12978</v>
      </c>
      <c r="D1356" s="103"/>
      <c r="E1356" s="103"/>
      <c r="F1356" s="103"/>
      <c r="G1356" s="103"/>
      <c r="H1356" s="103"/>
      <c r="I1356" s="103"/>
      <c r="J1356" s="103"/>
      <c r="K1356" s="103"/>
      <c r="L1356" s="103"/>
      <c r="M1356" s="103"/>
      <c r="N1356" s="103"/>
      <c r="O1356" s="103"/>
      <c r="P1356" s="103"/>
      <c r="Q1356" s="103"/>
      <c r="R1356" s="103"/>
      <c r="S1356" s="103"/>
      <c r="T1356" s="103"/>
      <c r="U1356" s="103"/>
      <c r="V1356" s="103"/>
      <c r="W1356" s="103"/>
      <c r="X1356" s="103"/>
      <c r="Y1356" s="103"/>
      <c r="Z1356" s="103"/>
      <c r="AA1356" s="103"/>
    </row>
    <row r="1357" spans="1:27" ht="14.5">
      <c r="A1357" s="40" t="s">
        <v>12971</v>
      </c>
      <c r="B1357" s="103" t="s">
        <v>12982</v>
      </c>
      <c r="C1357" s="103" t="s">
        <v>12981</v>
      </c>
      <c r="D1357" s="103" t="s">
        <v>41</v>
      </c>
      <c r="E1357" s="103" t="s">
        <v>3570</v>
      </c>
      <c r="F1357" s="103"/>
      <c r="G1357" s="103"/>
      <c r="H1357" s="103"/>
      <c r="I1357" s="103"/>
      <c r="J1357" s="103"/>
      <c r="K1357" s="103"/>
      <c r="L1357" s="103"/>
      <c r="M1357" s="103"/>
      <c r="N1357" s="103"/>
      <c r="O1357" s="103"/>
      <c r="P1357" s="103"/>
      <c r="Q1357" s="103"/>
      <c r="R1357" s="103"/>
      <c r="S1357" s="103"/>
      <c r="T1357" s="103"/>
      <c r="U1357" s="103"/>
      <c r="V1357" s="103"/>
      <c r="W1357" s="103"/>
      <c r="X1357" s="103"/>
      <c r="Y1357" s="103"/>
      <c r="Z1357" s="103"/>
      <c r="AA1357" s="103"/>
    </row>
    <row r="1358" spans="1:27" ht="14.5">
      <c r="A1358" s="40" t="s">
        <v>12971</v>
      </c>
      <c r="B1358" s="103" t="s">
        <v>13001</v>
      </c>
      <c r="C1358" s="103" t="s">
        <v>12981</v>
      </c>
      <c r="D1358" s="103" t="s">
        <v>41</v>
      </c>
      <c r="E1358" s="103" t="s">
        <v>12983</v>
      </c>
      <c r="F1358" s="103"/>
      <c r="G1358" s="103"/>
      <c r="H1358" s="103"/>
      <c r="I1358" s="103"/>
      <c r="J1358" s="103"/>
      <c r="K1358" s="103"/>
      <c r="L1358" s="103"/>
      <c r="M1358" s="103"/>
      <c r="N1358" s="103"/>
      <c r="O1358" s="103"/>
      <c r="P1358" s="103"/>
      <c r="Q1358" s="103"/>
      <c r="R1358" s="103"/>
      <c r="S1358" s="103"/>
      <c r="T1358" s="103"/>
      <c r="U1358" s="103"/>
      <c r="V1358" s="103"/>
      <c r="W1358" s="103"/>
      <c r="X1358" s="103"/>
      <c r="Y1358" s="103"/>
      <c r="Z1358" s="103"/>
      <c r="AA1358" s="103"/>
    </row>
    <row r="1359" spans="1:27" ht="14.5">
      <c r="A1359" s="40" t="s">
        <v>12973</v>
      </c>
      <c r="B1359" s="103" t="s">
        <v>759</v>
      </c>
      <c r="C1359" s="103"/>
      <c r="D1359" s="103"/>
      <c r="E1359" s="103"/>
      <c r="F1359" s="103"/>
      <c r="G1359" s="103"/>
      <c r="H1359" s="103"/>
      <c r="I1359" s="103"/>
      <c r="J1359" s="103"/>
      <c r="K1359" s="103"/>
      <c r="L1359" s="103"/>
      <c r="M1359" s="103"/>
      <c r="N1359" s="103"/>
      <c r="O1359" s="103"/>
      <c r="P1359" s="103"/>
      <c r="Q1359" s="103"/>
      <c r="R1359" s="103"/>
      <c r="S1359" s="103"/>
      <c r="T1359" s="103"/>
      <c r="U1359" s="103"/>
      <c r="V1359" s="103"/>
      <c r="W1359" s="103"/>
      <c r="X1359" s="103"/>
      <c r="Y1359" s="103"/>
      <c r="Z1359" s="103"/>
      <c r="AA1359" s="103"/>
    </row>
    <row r="1360" spans="1:27" ht="14.5">
      <c r="A1360" s="40" t="s">
        <v>13016</v>
      </c>
      <c r="B1360" s="103" t="s">
        <v>759</v>
      </c>
      <c r="C1360" s="103"/>
      <c r="D1360" s="103"/>
      <c r="E1360" s="103"/>
      <c r="F1360" s="103"/>
      <c r="G1360" s="103"/>
      <c r="H1360" s="103"/>
      <c r="I1360" s="103"/>
      <c r="J1360" s="103"/>
      <c r="K1360" s="103"/>
      <c r="L1360" s="103"/>
      <c r="M1360" s="103"/>
      <c r="N1360" s="103"/>
      <c r="O1360" s="103"/>
      <c r="P1360" s="103"/>
      <c r="Q1360" s="103"/>
      <c r="R1360" s="103"/>
      <c r="S1360" s="103"/>
      <c r="T1360" s="103"/>
      <c r="U1360" s="103"/>
      <c r="V1360" s="103"/>
      <c r="W1360" s="103"/>
      <c r="X1360" s="103"/>
      <c r="Y1360" s="103"/>
      <c r="Z1360" s="103"/>
      <c r="AA1360" s="103"/>
    </row>
    <row r="1361" spans="1:27" ht="14.5">
      <c r="A1361" s="40" t="s">
        <v>13022</v>
      </c>
      <c r="B1361" s="103" t="s">
        <v>759</v>
      </c>
      <c r="C1361" s="103"/>
      <c r="D1361" s="103"/>
      <c r="E1361" s="103"/>
      <c r="F1361" s="103"/>
      <c r="G1361" s="103"/>
      <c r="H1361" s="103"/>
      <c r="I1361" s="103"/>
      <c r="J1361" s="103"/>
      <c r="K1361" s="103" t="s">
        <v>13038</v>
      </c>
      <c r="L1361" s="103"/>
      <c r="M1361" s="103"/>
      <c r="N1361" s="103"/>
      <c r="O1361" s="103"/>
      <c r="P1361" s="103"/>
      <c r="Q1361" s="103"/>
      <c r="R1361" s="103"/>
      <c r="S1361" s="103"/>
      <c r="T1361" s="103"/>
      <c r="U1361" s="103"/>
      <c r="V1361" s="103"/>
      <c r="W1361" s="103"/>
      <c r="X1361" s="103"/>
      <c r="Y1361" s="103"/>
      <c r="Z1361" s="103"/>
      <c r="AA1361" s="103"/>
    </row>
    <row r="1362" spans="1:27" ht="14.5">
      <c r="A1362" s="40" t="s">
        <v>13026</v>
      </c>
      <c r="B1362" s="103" t="s">
        <v>13037</v>
      </c>
      <c r="C1362" s="103"/>
      <c r="D1362" s="103"/>
      <c r="E1362" s="103"/>
      <c r="F1362" s="103"/>
      <c r="G1362" s="103"/>
      <c r="H1362" s="103"/>
      <c r="I1362" s="103"/>
      <c r="J1362" s="103"/>
      <c r="K1362" s="103"/>
      <c r="L1362" s="103"/>
      <c r="M1362" s="103"/>
      <c r="N1362" s="103"/>
      <c r="O1362" s="103"/>
      <c r="P1362" s="103"/>
      <c r="Q1362" s="103"/>
      <c r="R1362" s="103"/>
      <c r="S1362" s="103"/>
      <c r="T1362" s="103"/>
      <c r="U1362" s="103"/>
      <c r="V1362" s="103"/>
      <c r="W1362" s="103"/>
      <c r="X1362" s="103"/>
      <c r="Y1362" s="103"/>
      <c r="Z1362" s="103"/>
      <c r="AA1362" s="103"/>
    </row>
    <row r="1363" spans="1:27" ht="14.5">
      <c r="A1363" s="28" t="s">
        <v>13011</v>
      </c>
      <c r="B1363" s="103" t="s">
        <v>13045</v>
      </c>
      <c r="C1363" s="103"/>
      <c r="D1363" s="103"/>
      <c r="E1363" s="103"/>
      <c r="F1363" s="103"/>
      <c r="G1363" s="103"/>
      <c r="H1363" s="103"/>
      <c r="I1363" s="103"/>
      <c r="J1363" s="103"/>
      <c r="K1363" s="103"/>
      <c r="L1363" s="103"/>
      <c r="M1363" s="103"/>
      <c r="N1363" s="103"/>
      <c r="O1363" s="103"/>
      <c r="P1363" s="103"/>
      <c r="Q1363" s="103"/>
      <c r="R1363" s="103"/>
      <c r="S1363" s="103"/>
      <c r="T1363" s="103"/>
      <c r="U1363" s="103"/>
      <c r="V1363" s="103"/>
      <c r="W1363" s="103"/>
      <c r="X1363" s="103"/>
      <c r="Y1363" s="103"/>
      <c r="Z1363" s="103"/>
      <c r="AA1363" s="103"/>
    </row>
    <row r="1364" spans="1:27" ht="14.5">
      <c r="A1364" s="40" t="s">
        <v>13048</v>
      </c>
      <c r="B1364" s="103" t="s">
        <v>759</v>
      </c>
      <c r="C1364" s="103"/>
      <c r="D1364" s="103"/>
      <c r="E1364" s="103"/>
      <c r="F1364" s="103"/>
      <c r="G1364" s="103"/>
      <c r="H1364" s="103"/>
      <c r="I1364" s="103"/>
      <c r="J1364" s="103"/>
      <c r="K1364" s="103"/>
      <c r="L1364" s="103"/>
      <c r="M1364" s="103"/>
      <c r="N1364" s="103"/>
      <c r="O1364" s="103"/>
      <c r="P1364" s="103"/>
      <c r="Q1364" s="103"/>
      <c r="R1364" s="103"/>
      <c r="S1364" s="103"/>
      <c r="T1364" s="103"/>
      <c r="U1364" s="103"/>
      <c r="V1364" s="103"/>
      <c r="W1364" s="103"/>
      <c r="X1364" s="103"/>
      <c r="Y1364" s="103"/>
      <c r="Z1364" s="103"/>
      <c r="AA1364" s="103"/>
    </row>
    <row r="1365" spans="1:27" ht="14.5">
      <c r="A1365" s="40" t="s">
        <v>13051</v>
      </c>
      <c r="B1365" s="103" t="s">
        <v>41</v>
      </c>
      <c r="C1365" s="103" t="s">
        <v>3727</v>
      </c>
      <c r="D1365" s="103" t="s">
        <v>136</v>
      </c>
      <c r="E1365" s="103" t="s">
        <v>3556</v>
      </c>
      <c r="F1365" s="103"/>
      <c r="G1365" s="103"/>
      <c r="H1365" s="103"/>
      <c r="I1365" s="103"/>
      <c r="J1365" s="103"/>
      <c r="K1365" s="103"/>
      <c r="L1365" s="103"/>
      <c r="M1365" s="103"/>
      <c r="N1365" s="103"/>
      <c r="O1365" s="103"/>
      <c r="P1365" s="103"/>
      <c r="Q1365" s="103"/>
      <c r="R1365" s="103"/>
      <c r="S1365" s="103"/>
      <c r="T1365" s="103"/>
      <c r="U1365" s="103"/>
      <c r="V1365" s="103"/>
      <c r="W1365" s="103"/>
      <c r="X1365" s="103"/>
      <c r="Y1365" s="103"/>
      <c r="Z1365" s="103"/>
      <c r="AA1365" s="103"/>
    </row>
    <row r="1366" spans="1:27" ht="14.5">
      <c r="A1366" s="40" t="s">
        <v>13054</v>
      </c>
      <c r="B1366" s="103" t="s">
        <v>759</v>
      </c>
      <c r="C1366" s="103"/>
      <c r="D1366" s="103"/>
      <c r="E1366" s="103"/>
      <c r="F1366" s="103"/>
      <c r="G1366" s="103"/>
      <c r="H1366" s="103"/>
      <c r="I1366" s="103"/>
      <c r="J1366" s="103"/>
      <c r="K1366" s="103"/>
      <c r="L1366" s="103"/>
      <c r="M1366" s="103"/>
      <c r="N1366" s="103"/>
      <c r="O1366" s="103"/>
      <c r="P1366" s="103"/>
      <c r="Q1366" s="103"/>
      <c r="R1366" s="103"/>
      <c r="S1366" s="103"/>
      <c r="T1366" s="103"/>
      <c r="U1366" s="103"/>
      <c r="V1366" s="103"/>
      <c r="W1366" s="103"/>
      <c r="X1366" s="103"/>
      <c r="Y1366" s="103"/>
      <c r="Z1366" s="103"/>
      <c r="AA1366" s="103"/>
    </row>
    <row r="1367" spans="1:27" ht="14.5">
      <c r="A1367" s="40" t="s">
        <v>13056</v>
      </c>
      <c r="B1367" s="103" t="s">
        <v>759</v>
      </c>
      <c r="C1367" s="103"/>
      <c r="D1367" s="103"/>
      <c r="E1367" s="103"/>
      <c r="F1367" s="103"/>
      <c r="G1367" s="103"/>
      <c r="H1367" s="103"/>
      <c r="I1367" s="103"/>
      <c r="J1367" s="103"/>
      <c r="K1367" s="103"/>
      <c r="L1367" s="103"/>
      <c r="M1367" s="103"/>
      <c r="N1367" s="103"/>
      <c r="O1367" s="103"/>
      <c r="P1367" s="103"/>
      <c r="Q1367" s="103"/>
      <c r="R1367" s="103"/>
      <c r="S1367" s="103"/>
      <c r="T1367" s="103"/>
      <c r="U1367" s="103"/>
      <c r="V1367" s="103"/>
      <c r="W1367" s="103"/>
      <c r="X1367" s="103"/>
      <c r="Y1367" s="103"/>
      <c r="Z1367" s="103"/>
      <c r="AA1367" s="103"/>
    </row>
    <row r="1368" spans="1:27" ht="14.5">
      <c r="A1368" s="40" t="s">
        <v>13061</v>
      </c>
      <c r="B1368" s="103" t="s">
        <v>3577</v>
      </c>
      <c r="C1368" s="103"/>
      <c r="D1368" s="103"/>
      <c r="E1368" s="103"/>
      <c r="F1368" s="103"/>
      <c r="G1368" s="103"/>
      <c r="H1368" s="103"/>
      <c r="I1368" s="103"/>
      <c r="J1368" s="103"/>
      <c r="K1368" s="103"/>
      <c r="L1368" s="103"/>
      <c r="M1368" s="103"/>
      <c r="N1368" s="103"/>
      <c r="O1368" s="103"/>
      <c r="P1368" s="103"/>
      <c r="Q1368" s="103"/>
      <c r="R1368" s="103"/>
      <c r="S1368" s="103"/>
      <c r="T1368" s="103"/>
      <c r="U1368" s="103"/>
      <c r="V1368" s="103"/>
      <c r="W1368" s="103"/>
      <c r="X1368" s="103"/>
      <c r="Y1368" s="103"/>
      <c r="Z1368" s="103"/>
      <c r="AA1368" s="103"/>
    </row>
    <row r="1369" spans="1:27" ht="14.5">
      <c r="A1369" s="40" t="s">
        <v>13062</v>
      </c>
      <c r="B1369" s="103" t="s">
        <v>759</v>
      </c>
      <c r="C1369" s="103"/>
      <c r="D1369" s="103"/>
      <c r="E1369" s="103"/>
      <c r="F1369" s="103"/>
      <c r="G1369" s="103"/>
      <c r="H1369" s="103"/>
      <c r="I1369" s="103"/>
      <c r="J1369" s="103"/>
      <c r="K1369" s="103" t="s">
        <v>13121</v>
      </c>
      <c r="L1369" s="103"/>
      <c r="M1369" s="103"/>
      <c r="N1369" s="103"/>
      <c r="O1369" s="103"/>
      <c r="P1369" s="103"/>
      <c r="Q1369" s="103"/>
      <c r="R1369" s="103"/>
      <c r="S1369" s="103"/>
      <c r="T1369" s="103"/>
      <c r="U1369" s="103"/>
      <c r="V1369" s="103"/>
      <c r="W1369" s="103"/>
      <c r="X1369" s="103"/>
      <c r="Y1369" s="103"/>
      <c r="Z1369" s="103"/>
      <c r="AA1369" s="103"/>
    </row>
    <row r="1370" spans="1:27" ht="14.5">
      <c r="A1370" s="40" t="s">
        <v>7611</v>
      </c>
      <c r="B1370" s="103" t="s">
        <v>759</v>
      </c>
      <c r="C1370" s="103"/>
      <c r="D1370" s="103"/>
      <c r="E1370" s="103"/>
      <c r="F1370" s="103"/>
      <c r="G1370" s="103"/>
      <c r="H1370" s="103"/>
      <c r="I1370" s="103"/>
      <c r="J1370" s="103"/>
      <c r="K1370" s="103"/>
      <c r="L1370" s="103"/>
      <c r="M1370" s="103"/>
      <c r="N1370" s="103"/>
      <c r="O1370" s="103"/>
      <c r="P1370" s="103"/>
      <c r="Q1370" s="103"/>
      <c r="R1370" s="103"/>
      <c r="S1370" s="103"/>
      <c r="T1370" s="103"/>
      <c r="U1370" s="103"/>
      <c r="V1370" s="103"/>
      <c r="W1370" s="103"/>
      <c r="X1370" s="103"/>
      <c r="Y1370" s="103"/>
      <c r="Z1370" s="103"/>
      <c r="AA1370" s="103"/>
    </row>
    <row r="1371" spans="1:27" ht="14.5">
      <c r="A1371" s="40" t="s">
        <v>9337</v>
      </c>
      <c r="B1371" s="103" t="s">
        <v>759</v>
      </c>
      <c r="C1371" s="103"/>
      <c r="D1371" s="103"/>
      <c r="E1371" s="103"/>
      <c r="F1371" s="103"/>
      <c r="G1371" s="103"/>
      <c r="H1371" s="103"/>
      <c r="I1371" s="103"/>
      <c r="J1371" s="103"/>
      <c r="K1371" s="103" t="s">
        <v>13129</v>
      </c>
      <c r="L1371" s="103"/>
      <c r="M1371" s="103"/>
      <c r="N1371" s="103"/>
      <c r="O1371" s="103"/>
      <c r="P1371" s="103"/>
      <c r="Q1371" s="103"/>
      <c r="R1371" s="103"/>
      <c r="S1371" s="103"/>
      <c r="T1371" s="103"/>
      <c r="U1371" s="103"/>
      <c r="V1371" s="103"/>
      <c r="W1371" s="103"/>
      <c r="X1371" s="103"/>
      <c r="Y1371" s="103"/>
      <c r="Z1371" s="103"/>
      <c r="AA1371" s="103"/>
    </row>
    <row r="1372" spans="1:27" ht="14.5">
      <c r="A1372" s="40" t="s">
        <v>13076</v>
      </c>
      <c r="B1372" s="103" t="s">
        <v>3577</v>
      </c>
      <c r="C1372" s="103" t="s">
        <v>3597</v>
      </c>
      <c r="D1372" s="103"/>
      <c r="E1372" s="103"/>
      <c r="F1372" s="103"/>
      <c r="G1372" s="103"/>
      <c r="H1372" s="103"/>
      <c r="I1372" s="103"/>
      <c r="J1372" s="103"/>
      <c r="K1372" s="103"/>
      <c r="L1372" s="103"/>
      <c r="M1372" s="103"/>
      <c r="N1372" s="103"/>
      <c r="O1372" s="103"/>
      <c r="P1372" s="103"/>
      <c r="Q1372" s="103"/>
      <c r="R1372" s="103"/>
      <c r="S1372" s="103"/>
      <c r="T1372" s="103"/>
      <c r="U1372" s="103"/>
      <c r="V1372" s="103"/>
      <c r="W1372" s="103"/>
      <c r="X1372" s="103"/>
      <c r="Y1372" s="103"/>
      <c r="Z1372" s="103"/>
      <c r="AA1372" s="103"/>
    </row>
    <row r="1373" spans="1:27" ht="14.5">
      <c r="A1373" s="40" t="s">
        <v>13081</v>
      </c>
      <c r="B1373" s="103" t="s">
        <v>759</v>
      </c>
      <c r="C1373" s="103"/>
      <c r="D1373" s="103"/>
      <c r="E1373" s="103"/>
      <c r="F1373" s="103"/>
      <c r="G1373" s="103"/>
      <c r="H1373" s="103"/>
      <c r="I1373" s="103"/>
      <c r="J1373" s="103"/>
      <c r="K1373" s="103"/>
      <c r="L1373" s="103"/>
      <c r="M1373" s="103"/>
      <c r="N1373" s="103"/>
      <c r="O1373" s="103"/>
      <c r="P1373" s="103"/>
      <c r="Q1373" s="103"/>
      <c r="R1373" s="103"/>
      <c r="S1373" s="103"/>
      <c r="T1373" s="103"/>
      <c r="U1373" s="103"/>
      <c r="V1373" s="103"/>
      <c r="W1373" s="103"/>
      <c r="X1373" s="103"/>
      <c r="Y1373" s="103"/>
      <c r="Z1373" s="103"/>
      <c r="AA1373" s="103"/>
    </row>
    <row r="1374" spans="1:27" ht="14.5">
      <c r="A1374" s="40" t="s">
        <v>13084</v>
      </c>
      <c r="B1374" s="103" t="s">
        <v>41</v>
      </c>
      <c r="C1374" s="103" t="s">
        <v>13135</v>
      </c>
      <c r="D1374" s="103" t="s">
        <v>41</v>
      </c>
      <c r="E1374" s="103" t="s">
        <v>13136</v>
      </c>
      <c r="F1374" s="103" t="s">
        <v>41</v>
      </c>
      <c r="G1374" s="103" t="s">
        <v>55</v>
      </c>
      <c r="H1374" s="103" t="s">
        <v>13137</v>
      </c>
      <c r="I1374" s="103"/>
      <c r="J1374" s="103"/>
      <c r="K1374" s="103"/>
      <c r="L1374" s="103"/>
      <c r="M1374" s="103"/>
      <c r="N1374" s="103"/>
      <c r="O1374" s="103"/>
      <c r="P1374" s="103"/>
      <c r="Q1374" s="103"/>
      <c r="R1374" s="103"/>
      <c r="S1374" s="103"/>
      <c r="T1374" s="103"/>
      <c r="U1374" s="103"/>
      <c r="V1374" s="103"/>
      <c r="W1374" s="103"/>
      <c r="X1374" s="103"/>
      <c r="Y1374" s="103"/>
      <c r="Z1374" s="103"/>
      <c r="AA1374" s="103"/>
    </row>
    <row r="1375" spans="1:27" ht="14.5">
      <c r="A1375" s="40" t="s">
        <v>13087</v>
      </c>
      <c r="B1375" s="103" t="s">
        <v>759</v>
      </c>
      <c r="C1375" s="103"/>
      <c r="D1375" s="103"/>
      <c r="E1375" s="103"/>
      <c r="F1375" s="103"/>
      <c r="G1375" s="103"/>
      <c r="H1375" s="103"/>
      <c r="I1375" s="103"/>
      <c r="J1375" s="103"/>
      <c r="K1375" s="103"/>
      <c r="L1375" s="103"/>
      <c r="M1375" s="103"/>
      <c r="N1375" s="103"/>
      <c r="O1375" s="103"/>
      <c r="P1375" s="103"/>
      <c r="Q1375" s="103"/>
      <c r="R1375" s="103"/>
      <c r="S1375" s="103"/>
      <c r="T1375" s="103"/>
      <c r="U1375" s="103"/>
      <c r="V1375" s="103"/>
      <c r="W1375" s="103"/>
      <c r="X1375" s="103"/>
      <c r="Y1375" s="103"/>
      <c r="Z1375" s="103"/>
      <c r="AA1375" s="103"/>
    </row>
    <row r="1376" spans="1:27" ht="14.5">
      <c r="A1376" s="40" t="s">
        <v>13091</v>
      </c>
      <c r="B1376" s="103" t="s">
        <v>46</v>
      </c>
      <c r="C1376" s="103"/>
      <c r="D1376" s="103"/>
      <c r="E1376" s="103"/>
      <c r="F1376" s="103"/>
      <c r="G1376" s="103"/>
      <c r="H1376" s="103"/>
      <c r="I1376" s="103"/>
      <c r="J1376" s="103"/>
      <c r="K1376" s="103"/>
      <c r="L1376" s="103"/>
      <c r="M1376" s="103"/>
      <c r="N1376" s="103"/>
      <c r="O1376" s="103"/>
      <c r="P1376" s="103"/>
      <c r="Q1376" s="103"/>
      <c r="R1376" s="103"/>
      <c r="S1376" s="103"/>
      <c r="T1376" s="103"/>
      <c r="U1376" s="103"/>
      <c r="V1376" s="103"/>
      <c r="W1376" s="103"/>
      <c r="X1376" s="103"/>
      <c r="Y1376" s="103"/>
      <c r="Z1376" s="103"/>
      <c r="AA1376" s="103"/>
    </row>
    <row r="1377" spans="1:27" ht="14.5">
      <c r="A1377" s="40" t="s">
        <v>13147</v>
      </c>
      <c r="B1377" s="103" t="s">
        <v>759</v>
      </c>
      <c r="C1377" s="103"/>
      <c r="D1377" s="103"/>
      <c r="E1377" s="103"/>
      <c r="F1377" s="103"/>
      <c r="G1377" s="103"/>
      <c r="H1377" s="103"/>
      <c r="I1377" s="103"/>
      <c r="J1377" s="103"/>
      <c r="K1377" s="103"/>
      <c r="L1377" s="103"/>
      <c r="M1377" s="103"/>
      <c r="N1377" s="103"/>
      <c r="O1377" s="103"/>
      <c r="P1377" s="103"/>
      <c r="Q1377" s="103"/>
      <c r="R1377" s="103"/>
      <c r="S1377" s="103"/>
      <c r="T1377" s="103"/>
      <c r="U1377" s="103"/>
      <c r="V1377" s="103"/>
      <c r="W1377" s="103"/>
      <c r="X1377" s="103"/>
      <c r="Y1377" s="103"/>
      <c r="Z1377" s="103"/>
      <c r="AA1377" s="103"/>
    </row>
    <row r="1378" spans="1:27" ht="14.5">
      <c r="A1378" s="40" t="s">
        <v>13154</v>
      </c>
      <c r="B1378" s="103" t="s">
        <v>248</v>
      </c>
      <c r="C1378" s="103"/>
      <c r="D1378" s="103"/>
      <c r="E1378" s="103"/>
      <c r="F1378" s="103"/>
      <c r="G1378" s="103"/>
      <c r="H1378" s="103"/>
      <c r="I1378" s="103"/>
      <c r="J1378" s="103"/>
      <c r="K1378" s="103"/>
      <c r="L1378" s="103"/>
      <c r="M1378" s="103"/>
      <c r="N1378" s="103"/>
      <c r="O1378" s="103"/>
      <c r="P1378" s="103"/>
      <c r="Q1378" s="103"/>
      <c r="R1378" s="103"/>
      <c r="S1378" s="103"/>
      <c r="T1378" s="103"/>
      <c r="U1378" s="103"/>
      <c r="V1378" s="103"/>
      <c r="W1378" s="103"/>
      <c r="X1378" s="103"/>
      <c r="Y1378" s="103"/>
      <c r="Z1378" s="103"/>
      <c r="AA1378" s="103"/>
    </row>
    <row r="1379" spans="1:27" ht="14.5">
      <c r="A1379" s="40" t="s">
        <v>13160</v>
      </c>
      <c r="B1379" s="103" t="s">
        <v>759</v>
      </c>
      <c r="C1379" s="103"/>
      <c r="D1379" s="103"/>
      <c r="E1379" s="103"/>
      <c r="F1379" s="103"/>
      <c r="G1379" s="103"/>
      <c r="H1379" s="103"/>
      <c r="I1379" s="103"/>
      <c r="J1379" s="103"/>
      <c r="K1379" s="103"/>
      <c r="L1379" s="103"/>
      <c r="M1379" s="103"/>
      <c r="N1379" s="103"/>
      <c r="O1379" s="103"/>
      <c r="P1379" s="103"/>
      <c r="Q1379" s="103"/>
      <c r="R1379" s="103"/>
      <c r="S1379" s="103"/>
      <c r="T1379" s="103"/>
      <c r="U1379" s="103"/>
      <c r="V1379" s="103"/>
      <c r="W1379" s="103"/>
      <c r="X1379" s="103"/>
      <c r="Y1379" s="103"/>
      <c r="Z1379" s="103"/>
      <c r="AA1379" s="103"/>
    </row>
    <row r="1380" spans="1:27" ht="14.5">
      <c r="A1380" s="40" t="s">
        <v>13144</v>
      </c>
      <c r="B1380" s="103" t="s">
        <v>759</v>
      </c>
      <c r="C1380" s="103"/>
      <c r="D1380" s="103"/>
      <c r="E1380" s="103"/>
      <c r="F1380" s="103"/>
      <c r="G1380" s="103"/>
      <c r="H1380" s="103"/>
      <c r="I1380" s="103"/>
      <c r="J1380" s="103"/>
      <c r="K1380" s="103"/>
      <c r="L1380" s="103"/>
      <c r="M1380" s="103"/>
      <c r="N1380" s="103"/>
      <c r="O1380" s="103"/>
      <c r="P1380" s="103"/>
      <c r="Q1380" s="103"/>
      <c r="R1380" s="103"/>
      <c r="S1380" s="103"/>
      <c r="T1380" s="103"/>
      <c r="U1380" s="103"/>
      <c r="V1380" s="103"/>
      <c r="W1380" s="103"/>
      <c r="X1380" s="103"/>
      <c r="Y1380" s="103"/>
      <c r="Z1380" s="103"/>
      <c r="AA1380" s="103"/>
    </row>
    <row r="1381" spans="1:27" ht="14.5">
      <c r="A1381" s="40" t="s">
        <v>13189</v>
      </c>
      <c r="B1381" s="103" t="s">
        <v>759</v>
      </c>
      <c r="C1381" s="103"/>
      <c r="D1381" s="103"/>
      <c r="E1381" s="103"/>
      <c r="F1381" s="103"/>
      <c r="G1381" s="103"/>
      <c r="H1381" s="103"/>
      <c r="I1381" s="103"/>
      <c r="J1381" s="103"/>
      <c r="K1381" s="103"/>
      <c r="L1381" s="103"/>
      <c r="M1381" s="103"/>
      <c r="N1381" s="103"/>
      <c r="O1381" s="103"/>
      <c r="P1381" s="103"/>
      <c r="Q1381" s="103"/>
      <c r="R1381" s="103"/>
      <c r="S1381" s="103"/>
      <c r="T1381" s="103"/>
      <c r="U1381" s="103"/>
      <c r="V1381" s="103"/>
      <c r="W1381" s="103"/>
      <c r="X1381" s="103"/>
      <c r="Y1381" s="103"/>
      <c r="Z1381" s="103"/>
      <c r="AA1381" s="103"/>
    </row>
    <row r="1382" spans="1:27" ht="14.5">
      <c r="A1382" s="40" t="s">
        <v>13192</v>
      </c>
      <c r="B1382" s="103" t="s">
        <v>759</v>
      </c>
      <c r="C1382" s="103"/>
      <c r="D1382" s="103"/>
      <c r="E1382" s="103"/>
      <c r="F1382" s="103"/>
      <c r="G1382" s="103"/>
      <c r="H1382" s="103"/>
      <c r="I1382" s="103"/>
      <c r="J1382" s="103"/>
      <c r="K1382" s="103"/>
      <c r="L1382" s="103"/>
      <c r="M1382" s="103"/>
      <c r="N1382" s="103"/>
      <c r="O1382" s="103"/>
      <c r="P1382" s="103"/>
      <c r="Q1382" s="103"/>
      <c r="R1382" s="103"/>
      <c r="S1382" s="103"/>
      <c r="T1382" s="103"/>
      <c r="U1382" s="103"/>
      <c r="V1382" s="103"/>
      <c r="W1382" s="103"/>
      <c r="X1382" s="103"/>
      <c r="Y1382" s="103"/>
      <c r="Z1382" s="103"/>
      <c r="AA1382" s="103"/>
    </row>
    <row r="1383" spans="1:27" ht="14.5">
      <c r="A1383" s="40" t="s">
        <v>963</v>
      </c>
      <c r="B1383" s="103" t="s">
        <v>13226</v>
      </c>
      <c r="C1383" s="103"/>
      <c r="D1383" s="103"/>
      <c r="E1383" s="103"/>
      <c r="F1383" s="103"/>
      <c r="G1383" s="103"/>
      <c r="H1383" s="103"/>
      <c r="I1383" s="103"/>
      <c r="J1383" s="103"/>
      <c r="K1383" s="103"/>
      <c r="L1383" s="103"/>
      <c r="M1383" s="103"/>
      <c r="N1383" s="103"/>
      <c r="O1383" s="103"/>
      <c r="P1383" s="103"/>
      <c r="Q1383" s="103"/>
      <c r="R1383" s="103"/>
      <c r="S1383" s="103"/>
      <c r="T1383" s="103"/>
      <c r="U1383" s="103"/>
      <c r="V1383" s="103"/>
      <c r="W1383" s="103"/>
      <c r="X1383" s="103"/>
      <c r="Y1383" s="103"/>
      <c r="Z1383" s="103"/>
      <c r="AA1383" s="103"/>
    </row>
    <row r="1384" spans="1:27" ht="14.5">
      <c r="A1384" s="40" t="s">
        <v>11889</v>
      </c>
      <c r="B1384" s="103" t="s">
        <v>759</v>
      </c>
      <c r="C1384" s="103"/>
      <c r="D1384" s="103"/>
      <c r="E1384" s="103"/>
      <c r="F1384" s="103"/>
      <c r="G1384" s="103"/>
      <c r="H1384" s="103"/>
      <c r="I1384" s="103"/>
      <c r="J1384" s="103"/>
      <c r="K1384" s="103"/>
      <c r="L1384" s="103"/>
      <c r="M1384" s="103"/>
      <c r="N1384" s="103"/>
      <c r="O1384" s="103"/>
      <c r="P1384" s="103"/>
      <c r="Q1384" s="103"/>
      <c r="R1384" s="103"/>
      <c r="S1384" s="103"/>
      <c r="T1384" s="103"/>
      <c r="U1384" s="103"/>
      <c r="V1384" s="103"/>
      <c r="W1384" s="103"/>
      <c r="X1384" s="103"/>
      <c r="Y1384" s="103"/>
      <c r="Z1384" s="103"/>
      <c r="AA1384" s="103"/>
    </row>
    <row r="1385" spans="1:27" ht="14.5">
      <c r="A1385" s="40" t="s">
        <v>13201</v>
      </c>
      <c r="B1385" s="80" t="s">
        <v>3625</v>
      </c>
      <c r="C1385" s="103"/>
      <c r="D1385" s="103"/>
      <c r="E1385" s="103"/>
      <c r="F1385" s="103"/>
      <c r="G1385" s="103"/>
      <c r="H1385" s="103"/>
      <c r="I1385" s="103"/>
      <c r="J1385" s="103"/>
      <c r="K1385" s="103"/>
      <c r="L1385" s="103"/>
      <c r="M1385" s="103"/>
      <c r="N1385" s="103"/>
      <c r="O1385" s="103"/>
      <c r="P1385" s="103"/>
      <c r="Q1385" s="103"/>
      <c r="R1385" s="103"/>
      <c r="S1385" s="103"/>
      <c r="T1385" s="103"/>
      <c r="U1385" s="103"/>
      <c r="V1385" s="103"/>
      <c r="W1385" s="103"/>
      <c r="X1385" s="103"/>
      <c r="Y1385" s="103"/>
      <c r="Z1385" s="103"/>
      <c r="AA1385" s="103"/>
    </row>
    <row r="1386" spans="1:27" ht="14.5">
      <c r="A1386" s="40" t="s">
        <v>13205</v>
      </c>
      <c r="B1386" s="103" t="s">
        <v>759</v>
      </c>
      <c r="C1386" s="103"/>
      <c r="D1386" s="103"/>
      <c r="E1386" s="103"/>
      <c r="F1386" s="103"/>
      <c r="G1386" s="103"/>
      <c r="H1386" s="103"/>
      <c r="I1386" s="103"/>
      <c r="J1386" s="103"/>
      <c r="K1386" s="103"/>
      <c r="L1386" s="103"/>
      <c r="M1386" s="103"/>
      <c r="N1386" s="103"/>
      <c r="O1386" s="103"/>
      <c r="P1386" s="103"/>
      <c r="Q1386" s="103"/>
      <c r="R1386" s="103"/>
      <c r="S1386" s="103"/>
      <c r="T1386" s="103"/>
      <c r="U1386" s="103"/>
      <c r="V1386" s="103"/>
      <c r="W1386" s="103"/>
      <c r="X1386" s="103"/>
      <c r="Y1386" s="103"/>
      <c r="Z1386" s="103"/>
      <c r="AA1386" s="103"/>
    </row>
    <row r="1387" spans="1:27" ht="14.5">
      <c r="A1387" s="40" t="s">
        <v>13212</v>
      </c>
      <c r="B1387" s="103" t="s">
        <v>759</v>
      </c>
      <c r="C1387" s="103"/>
      <c r="D1387" s="103"/>
      <c r="E1387" s="103"/>
      <c r="F1387" s="103"/>
      <c r="G1387" s="103"/>
      <c r="H1387" s="103"/>
      <c r="I1387" s="103"/>
      <c r="J1387" s="103"/>
      <c r="K1387" s="103"/>
      <c r="L1387" s="103"/>
      <c r="M1387" s="103"/>
      <c r="N1387" s="103"/>
      <c r="O1387" s="103"/>
      <c r="P1387" s="103"/>
      <c r="Q1387" s="103"/>
      <c r="R1387" s="103"/>
      <c r="S1387" s="103"/>
      <c r="T1387" s="103"/>
      <c r="U1387" s="103"/>
      <c r="V1387" s="103"/>
      <c r="W1387" s="103"/>
      <c r="X1387" s="103"/>
      <c r="Y1387" s="103"/>
      <c r="Z1387" s="103"/>
      <c r="AA1387" s="103"/>
    </row>
    <row r="1388" spans="1:27" ht="14.5">
      <c r="A1388" s="40" t="s">
        <v>13217</v>
      </c>
      <c r="B1388" s="103" t="s">
        <v>13241</v>
      </c>
      <c r="C1388" s="103"/>
      <c r="D1388" s="103"/>
      <c r="E1388" s="103"/>
      <c r="F1388" s="103"/>
      <c r="G1388" s="103"/>
      <c r="H1388" s="103"/>
      <c r="I1388" s="103"/>
      <c r="J1388" s="103"/>
      <c r="K1388" s="103"/>
      <c r="L1388" s="103"/>
      <c r="M1388" s="103"/>
      <c r="N1388" s="103"/>
      <c r="O1388" s="103"/>
      <c r="P1388" s="103"/>
      <c r="Q1388" s="103"/>
      <c r="R1388" s="103"/>
      <c r="S1388" s="103"/>
      <c r="T1388" s="103"/>
      <c r="U1388" s="103"/>
      <c r="V1388" s="103"/>
      <c r="W1388" s="103"/>
      <c r="X1388" s="103"/>
      <c r="Y1388" s="103"/>
      <c r="Z1388" s="103"/>
      <c r="AA1388" s="103"/>
    </row>
    <row r="1389" spans="1:27" ht="14.5">
      <c r="A1389" s="28" t="s">
        <v>13186</v>
      </c>
      <c r="B1389" s="103" t="s">
        <v>3551</v>
      </c>
      <c r="C1389" s="103" t="s">
        <v>13247</v>
      </c>
      <c r="D1389" s="103"/>
      <c r="E1389" s="103"/>
      <c r="F1389" s="103"/>
      <c r="G1389" s="103"/>
      <c r="H1389" s="103"/>
      <c r="I1389" s="103"/>
      <c r="J1389" s="103"/>
      <c r="K1389" s="103">
        <v>29</v>
      </c>
      <c r="L1389" s="103"/>
      <c r="M1389" s="103"/>
      <c r="N1389" s="103"/>
      <c r="O1389" s="103"/>
      <c r="P1389" s="103"/>
      <c r="Q1389" s="103"/>
      <c r="R1389" s="103"/>
      <c r="S1389" s="103"/>
      <c r="T1389" s="103"/>
      <c r="U1389" s="103"/>
      <c r="V1389" s="103"/>
      <c r="W1389" s="103"/>
      <c r="X1389" s="103"/>
      <c r="Y1389" s="103"/>
      <c r="Z1389" s="103"/>
      <c r="AA1389" s="103"/>
    </row>
    <row r="1390" spans="1:27" ht="14.5">
      <c r="A1390" s="40" t="s">
        <v>13252</v>
      </c>
      <c r="B1390" s="103" t="s">
        <v>759</v>
      </c>
      <c r="C1390" s="103"/>
      <c r="D1390" s="103"/>
      <c r="E1390" s="103"/>
      <c r="F1390" s="103"/>
      <c r="G1390" s="103"/>
      <c r="H1390" s="103"/>
      <c r="I1390" s="103"/>
      <c r="J1390" s="103"/>
      <c r="K1390" s="103"/>
      <c r="L1390" s="103"/>
      <c r="M1390" s="103"/>
      <c r="N1390" s="103"/>
      <c r="O1390" s="103"/>
      <c r="P1390" s="103"/>
      <c r="Q1390" s="103"/>
      <c r="R1390" s="103"/>
      <c r="S1390" s="103"/>
      <c r="T1390" s="103"/>
      <c r="U1390" s="103"/>
      <c r="V1390" s="103"/>
      <c r="W1390" s="103"/>
      <c r="X1390" s="103"/>
      <c r="Y1390" s="103"/>
      <c r="Z1390" s="103"/>
      <c r="AA1390" s="103"/>
    </row>
    <row r="1391" spans="1:27" ht="14.5">
      <c r="A1391" s="40" t="s">
        <v>13254</v>
      </c>
      <c r="B1391" s="103" t="s">
        <v>46</v>
      </c>
      <c r="C1391" s="103"/>
      <c r="D1391" s="103"/>
      <c r="E1391" s="103"/>
      <c r="F1391" s="103"/>
      <c r="G1391" s="103"/>
      <c r="H1391" s="103"/>
      <c r="I1391" s="103"/>
      <c r="J1391" s="103"/>
      <c r="K1391" s="103"/>
      <c r="L1391" s="103"/>
      <c r="M1391" s="103"/>
      <c r="N1391" s="103"/>
      <c r="O1391" s="103"/>
      <c r="P1391" s="103"/>
      <c r="Q1391" s="103"/>
      <c r="R1391" s="103"/>
      <c r="S1391" s="103"/>
      <c r="T1391" s="103"/>
      <c r="U1391" s="103"/>
      <c r="V1391" s="103"/>
      <c r="W1391" s="103"/>
      <c r="X1391" s="103"/>
      <c r="Y1391" s="103"/>
      <c r="Z1391" s="103"/>
      <c r="AA1391" s="103"/>
    </row>
    <row r="1392" spans="1:27" ht="14.5">
      <c r="A1392" s="40" t="s">
        <v>13259</v>
      </c>
      <c r="B1392" s="103" t="s">
        <v>759</v>
      </c>
      <c r="C1392" s="103"/>
      <c r="D1392" s="103"/>
      <c r="E1392" s="103"/>
      <c r="F1392" s="103"/>
      <c r="G1392" s="103"/>
      <c r="H1392" s="103"/>
      <c r="I1392" s="103"/>
      <c r="J1392" s="103"/>
      <c r="K1392" s="103"/>
      <c r="L1392" s="103"/>
      <c r="M1392" s="103"/>
      <c r="N1392" s="103"/>
      <c r="O1392" s="103"/>
      <c r="P1392" s="103"/>
      <c r="Q1392" s="103"/>
      <c r="R1392" s="103"/>
      <c r="S1392" s="103"/>
      <c r="T1392" s="103"/>
      <c r="U1392" s="103"/>
      <c r="V1392" s="103"/>
      <c r="W1392" s="103"/>
      <c r="X1392" s="103"/>
      <c r="Y1392" s="103"/>
      <c r="Z1392" s="103"/>
      <c r="AA1392" s="103"/>
    </row>
    <row r="1393" spans="1:27" ht="14.5">
      <c r="A1393" s="40" t="s">
        <v>13268</v>
      </c>
      <c r="B1393" s="530" t="s">
        <v>13307</v>
      </c>
      <c r="C1393" s="103"/>
      <c r="D1393" s="103"/>
      <c r="E1393" s="103"/>
      <c r="F1393" s="103"/>
      <c r="G1393" s="103"/>
      <c r="H1393" s="103"/>
      <c r="I1393" s="103"/>
      <c r="J1393" s="103"/>
      <c r="K1393" s="103"/>
      <c r="L1393" s="103"/>
      <c r="M1393" s="103"/>
      <c r="N1393" s="103"/>
      <c r="O1393" s="103"/>
      <c r="P1393" s="103"/>
      <c r="Q1393" s="103"/>
      <c r="R1393" s="103"/>
      <c r="S1393" s="103"/>
      <c r="T1393" s="103"/>
      <c r="U1393" s="103"/>
      <c r="V1393" s="103"/>
      <c r="W1393" s="103"/>
      <c r="X1393" s="103"/>
      <c r="Y1393" s="103"/>
      <c r="Z1393" s="103"/>
      <c r="AA1393" s="103"/>
    </row>
    <row r="1394" spans="1:27" ht="14.5">
      <c r="A1394" s="40" t="s">
        <v>13272</v>
      </c>
      <c r="B1394" s="103" t="s">
        <v>759</v>
      </c>
      <c r="C1394" s="103"/>
      <c r="D1394" s="103"/>
      <c r="E1394" s="103"/>
      <c r="F1394" s="103"/>
      <c r="G1394" s="103"/>
      <c r="H1394" s="103"/>
      <c r="I1394" s="103"/>
      <c r="J1394" s="103"/>
      <c r="K1394" s="103"/>
      <c r="L1394" s="103"/>
      <c r="M1394" s="103"/>
      <c r="N1394" s="103"/>
      <c r="O1394" s="103"/>
      <c r="P1394" s="103"/>
      <c r="Q1394" s="103"/>
      <c r="R1394" s="103"/>
      <c r="S1394" s="103"/>
      <c r="T1394" s="103"/>
      <c r="U1394" s="103"/>
      <c r="V1394" s="103"/>
      <c r="W1394" s="103"/>
      <c r="X1394" s="103"/>
      <c r="Y1394" s="103"/>
      <c r="Z1394" s="103"/>
      <c r="AA1394" s="103"/>
    </row>
    <row r="1395" spans="1:27" ht="14.5">
      <c r="A1395" s="40" t="s">
        <v>13278</v>
      </c>
      <c r="B1395" s="103" t="s">
        <v>759</v>
      </c>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row>
    <row r="1396" spans="1:27" ht="14.5">
      <c r="A1396" s="40" t="s">
        <v>13331</v>
      </c>
      <c r="B1396" s="103" t="s">
        <v>41</v>
      </c>
      <c r="C1396" s="103" t="s">
        <v>13424</v>
      </c>
      <c r="D1396" s="103"/>
      <c r="E1396" s="103"/>
      <c r="F1396" s="103"/>
      <c r="G1396" s="103"/>
      <c r="H1396" s="103"/>
      <c r="I1396" s="103"/>
      <c r="J1396" s="103"/>
      <c r="K1396" s="103"/>
      <c r="L1396" s="103"/>
      <c r="M1396" s="103"/>
      <c r="N1396" s="103"/>
      <c r="O1396" s="103"/>
      <c r="P1396" s="103"/>
      <c r="Q1396" s="103"/>
      <c r="R1396" s="103"/>
      <c r="S1396" s="103"/>
      <c r="T1396" s="103"/>
      <c r="U1396" s="103"/>
      <c r="V1396" s="103"/>
      <c r="W1396" s="103"/>
      <c r="X1396" s="103"/>
      <c r="Y1396" s="103"/>
      <c r="Z1396" s="103"/>
      <c r="AA1396" s="103"/>
    </row>
    <row r="1397" spans="1:27" ht="14.5">
      <c r="A1397" s="40" t="s">
        <v>13334</v>
      </c>
      <c r="B1397" s="103" t="s">
        <v>66</v>
      </c>
      <c r="C1397" s="103" t="s">
        <v>13425</v>
      </c>
      <c r="D1397" s="103"/>
      <c r="E1397" s="103"/>
      <c r="F1397" s="103"/>
      <c r="G1397" s="103"/>
      <c r="H1397" s="103"/>
      <c r="I1397" s="103"/>
      <c r="J1397" s="103"/>
      <c r="K1397" s="103"/>
      <c r="L1397" s="103"/>
      <c r="M1397" s="103"/>
      <c r="N1397" s="103"/>
      <c r="O1397" s="103"/>
      <c r="P1397" s="103"/>
      <c r="Q1397" s="103"/>
      <c r="R1397" s="103"/>
      <c r="S1397" s="103"/>
      <c r="T1397" s="103"/>
      <c r="U1397" s="103"/>
      <c r="V1397" s="103"/>
      <c r="W1397" s="103"/>
      <c r="X1397" s="103"/>
      <c r="Y1397" s="103"/>
      <c r="Z1397" s="103"/>
      <c r="AA1397" s="103"/>
    </row>
    <row r="1398" spans="1:27" ht="14.5">
      <c r="A1398" s="40" t="s">
        <v>13339</v>
      </c>
      <c r="B1398" s="103" t="s">
        <v>307</v>
      </c>
      <c r="C1398" s="103" t="s">
        <v>13424</v>
      </c>
      <c r="D1398" s="103"/>
      <c r="E1398" s="103"/>
      <c r="F1398" s="103"/>
      <c r="G1398" s="103"/>
      <c r="H1398" s="103"/>
      <c r="I1398" s="103"/>
      <c r="J1398" s="103"/>
      <c r="K1398" s="103"/>
      <c r="L1398" s="103"/>
      <c r="M1398" s="103"/>
      <c r="N1398" s="103"/>
      <c r="O1398" s="103"/>
      <c r="P1398" s="103"/>
      <c r="Q1398" s="103"/>
      <c r="R1398" s="103"/>
      <c r="S1398" s="103"/>
      <c r="T1398" s="103"/>
      <c r="U1398" s="103"/>
      <c r="V1398" s="103"/>
      <c r="W1398" s="103"/>
      <c r="X1398" s="103"/>
      <c r="Y1398" s="103"/>
      <c r="Z1398" s="103"/>
      <c r="AA1398" s="103"/>
    </row>
    <row r="1399" spans="1:27" ht="14.5">
      <c r="A1399" s="40" t="s">
        <v>13341</v>
      </c>
      <c r="B1399" s="103" t="s">
        <v>759</v>
      </c>
      <c r="C1399" s="103"/>
      <c r="D1399" s="103"/>
      <c r="E1399" s="103"/>
      <c r="F1399" s="103"/>
      <c r="G1399" s="103"/>
      <c r="H1399" s="103"/>
      <c r="I1399" s="103"/>
      <c r="J1399" s="103"/>
      <c r="K1399" s="103"/>
      <c r="L1399" s="103"/>
      <c r="M1399" s="103"/>
      <c r="N1399" s="103"/>
      <c r="O1399" s="103"/>
      <c r="P1399" s="103"/>
      <c r="Q1399" s="103"/>
      <c r="R1399" s="103"/>
      <c r="S1399" s="103"/>
      <c r="T1399" s="103"/>
      <c r="U1399" s="103"/>
      <c r="V1399" s="103"/>
      <c r="W1399" s="103"/>
      <c r="X1399" s="103"/>
      <c r="Y1399" s="103"/>
      <c r="Z1399" s="103"/>
      <c r="AA1399" s="103"/>
    </row>
    <row r="1400" spans="1:27" ht="14.5">
      <c r="A1400" s="40" t="s">
        <v>13346</v>
      </c>
      <c r="B1400" s="103" t="s">
        <v>3551</v>
      </c>
      <c r="C1400" s="103"/>
      <c r="D1400" s="103"/>
      <c r="E1400" s="103"/>
      <c r="F1400" s="103"/>
      <c r="G1400" s="103"/>
      <c r="H1400" s="103"/>
      <c r="I1400" s="103"/>
      <c r="J1400" s="103"/>
      <c r="K1400" s="103"/>
      <c r="L1400" s="103"/>
      <c r="M1400" s="103"/>
      <c r="N1400" s="103"/>
      <c r="O1400" s="103"/>
      <c r="P1400" s="103"/>
      <c r="Q1400" s="103"/>
      <c r="R1400" s="103"/>
      <c r="S1400" s="103"/>
      <c r="T1400" s="103"/>
      <c r="U1400" s="103"/>
      <c r="V1400" s="103"/>
      <c r="W1400" s="103"/>
      <c r="X1400" s="103"/>
      <c r="Y1400" s="103"/>
      <c r="Z1400" s="103"/>
      <c r="AA1400" s="103"/>
    </row>
    <row r="1401" spans="1:27" ht="14.5">
      <c r="A1401" s="40" t="s">
        <v>13354</v>
      </c>
      <c r="B1401" s="103" t="s">
        <v>759</v>
      </c>
      <c r="C1401" s="103"/>
      <c r="D1401" s="103"/>
      <c r="E1401" s="103"/>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c r="Z1401" s="103"/>
      <c r="AA1401" s="103"/>
    </row>
    <row r="1402" spans="1:27" ht="14.5">
      <c r="A1402" s="40" t="s">
        <v>13357</v>
      </c>
      <c r="B1402" s="103" t="s">
        <v>759</v>
      </c>
      <c r="C1402" s="103"/>
      <c r="D1402" s="103"/>
      <c r="E1402" s="103"/>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c r="Z1402" s="103"/>
      <c r="AA1402" s="103"/>
    </row>
    <row r="1403" spans="1:27" ht="14.5">
      <c r="A1403" s="40" t="s">
        <v>13361</v>
      </c>
      <c r="B1403" s="103" t="s">
        <v>759</v>
      </c>
      <c r="C1403" s="103"/>
      <c r="D1403" s="103"/>
      <c r="E1403" s="103"/>
      <c r="F1403" s="103"/>
      <c r="G1403" s="103"/>
      <c r="H1403" s="103"/>
      <c r="I1403" s="103"/>
      <c r="J1403" s="103"/>
      <c r="K1403" s="103"/>
      <c r="L1403" s="103"/>
      <c r="M1403" s="103"/>
      <c r="N1403" s="103"/>
      <c r="O1403" s="103"/>
      <c r="P1403" s="103"/>
      <c r="Q1403" s="103"/>
      <c r="R1403" s="103"/>
      <c r="S1403" s="103"/>
      <c r="T1403" s="103"/>
      <c r="U1403" s="103"/>
      <c r="V1403" s="103"/>
      <c r="W1403" s="103"/>
      <c r="X1403" s="103"/>
      <c r="Y1403" s="103"/>
      <c r="Z1403" s="103"/>
      <c r="AA1403" s="103"/>
    </row>
    <row r="1404" spans="1:27" ht="14.5">
      <c r="A1404" s="40" t="s">
        <v>13366</v>
      </c>
      <c r="B1404" s="103" t="s">
        <v>3551</v>
      </c>
      <c r="C1404" s="103" t="s">
        <v>13424</v>
      </c>
      <c r="D1404" s="103"/>
      <c r="E1404" s="103"/>
      <c r="F1404" s="103"/>
      <c r="G1404" s="103"/>
      <c r="H1404" s="103"/>
      <c r="I1404" s="103"/>
      <c r="J1404" s="103"/>
      <c r="K1404" s="103"/>
      <c r="L1404" s="103"/>
      <c r="M1404" s="103"/>
      <c r="N1404" s="103"/>
      <c r="O1404" s="103"/>
      <c r="P1404" s="103"/>
      <c r="Q1404" s="103"/>
      <c r="R1404" s="103"/>
      <c r="S1404" s="103"/>
      <c r="T1404" s="103"/>
      <c r="U1404" s="103"/>
      <c r="V1404" s="103"/>
      <c r="W1404" s="103"/>
      <c r="X1404" s="103"/>
      <c r="Y1404" s="103"/>
      <c r="Z1404" s="103"/>
      <c r="AA1404" s="103"/>
    </row>
    <row r="1405" spans="1:27" ht="14.5">
      <c r="A1405" s="40" t="s">
        <v>13371</v>
      </c>
      <c r="B1405" s="103" t="s">
        <v>759</v>
      </c>
      <c r="C1405" s="103"/>
      <c r="D1405" s="103"/>
      <c r="E1405" s="103"/>
      <c r="F1405" s="103"/>
      <c r="G1405" s="103"/>
      <c r="H1405" s="103"/>
      <c r="I1405" s="103"/>
      <c r="J1405" s="103"/>
      <c r="K1405" s="103"/>
      <c r="L1405" s="103"/>
      <c r="M1405" s="103"/>
      <c r="N1405" s="103"/>
      <c r="O1405" s="103"/>
      <c r="P1405" s="103"/>
      <c r="Q1405" s="103"/>
      <c r="R1405" s="103"/>
      <c r="S1405" s="103"/>
      <c r="T1405" s="103"/>
      <c r="U1405" s="103"/>
      <c r="V1405" s="103"/>
      <c r="W1405" s="103"/>
      <c r="X1405" s="103"/>
      <c r="Y1405" s="103"/>
      <c r="Z1405" s="103"/>
      <c r="AA1405" s="103"/>
    </row>
    <row r="1406" spans="1:27" ht="14.5">
      <c r="A1406" s="40" t="s">
        <v>13373</v>
      </c>
      <c r="B1406" s="103" t="s">
        <v>759</v>
      </c>
      <c r="C1406" s="103"/>
      <c r="D1406" s="103"/>
      <c r="E1406" s="103"/>
      <c r="F1406" s="103"/>
      <c r="G1406" s="103"/>
      <c r="H1406" s="103"/>
      <c r="I1406" s="103"/>
      <c r="J1406" s="103"/>
      <c r="K1406" s="103"/>
      <c r="L1406" s="103"/>
      <c r="M1406" s="103"/>
      <c r="N1406" s="103"/>
      <c r="O1406" s="103"/>
      <c r="P1406" s="103"/>
      <c r="Q1406" s="103"/>
      <c r="R1406" s="103"/>
      <c r="S1406" s="103"/>
      <c r="T1406" s="103"/>
      <c r="U1406" s="103"/>
      <c r="V1406" s="103"/>
      <c r="W1406" s="103"/>
      <c r="X1406" s="103"/>
      <c r="Y1406" s="103"/>
      <c r="Z1406" s="103"/>
      <c r="AA1406" s="103"/>
    </row>
    <row r="1407" spans="1:27" ht="14.5">
      <c r="A1407" s="40" t="s">
        <v>13381</v>
      </c>
      <c r="B1407" s="103" t="s">
        <v>759</v>
      </c>
      <c r="C1407" s="103"/>
      <c r="D1407" s="103"/>
      <c r="E1407" s="103"/>
      <c r="F1407" s="103"/>
      <c r="G1407" s="103"/>
      <c r="H1407" s="103"/>
      <c r="I1407" s="103"/>
      <c r="J1407" s="103"/>
      <c r="K1407" s="103"/>
      <c r="L1407" s="103"/>
      <c r="M1407" s="103"/>
      <c r="N1407" s="103"/>
      <c r="O1407" s="103"/>
      <c r="P1407" s="103"/>
      <c r="Q1407" s="103"/>
      <c r="R1407" s="103"/>
      <c r="S1407" s="103"/>
      <c r="T1407" s="103"/>
      <c r="U1407" s="103"/>
      <c r="V1407" s="103"/>
      <c r="W1407" s="103"/>
      <c r="X1407" s="103"/>
      <c r="Y1407" s="103"/>
      <c r="Z1407" s="103"/>
      <c r="AA1407" s="103"/>
    </row>
    <row r="1408" spans="1:27" ht="14.5">
      <c r="A1408" s="40" t="s">
        <v>13384</v>
      </c>
      <c r="B1408" s="103" t="s">
        <v>46</v>
      </c>
      <c r="C1408" s="103" t="s">
        <v>3519</v>
      </c>
      <c r="D1408" s="103"/>
      <c r="E1408" s="103"/>
      <c r="F1408" s="103"/>
      <c r="G1408" s="103"/>
      <c r="H1408" s="103"/>
      <c r="I1408" s="103"/>
      <c r="J1408" s="103"/>
      <c r="K1408" s="103"/>
      <c r="L1408" s="103"/>
      <c r="M1408" s="103"/>
      <c r="N1408" s="103"/>
      <c r="O1408" s="103"/>
      <c r="P1408" s="103"/>
      <c r="Q1408" s="103"/>
      <c r="R1408" s="103"/>
      <c r="S1408" s="103"/>
      <c r="T1408" s="103"/>
      <c r="U1408" s="103"/>
      <c r="V1408" s="103"/>
      <c r="W1408" s="103"/>
      <c r="X1408" s="103"/>
      <c r="Y1408" s="103"/>
      <c r="Z1408" s="103"/>
      <c r="AA1408" s="103"/>
    </row>
    <row r="1409" spans="1:27" ht="14.5">
      <c r="A1409" s="40" t="s">
        <v>13390</v>
      </c>
      <c r="B1409" s="103" t="s">
        <v>41</v>
      </c>
      <c r="C1409" s="103"/>
      <c r="D1409" s="103"/>
      <c r="E1409" s="103"/>
      <c r="F1409" s="103"/>
      <c r="G1409" s="103"/>
      <c r="H1409" s="103"/>
      <c r="I1409" s="103"/>
      <c r="J1409" s="103"/>
      <c r="K1409" s="103"/>
      <c r="L1409" s="103"/>
      <c r="M1409" s="103"/>
      <c r="N1409" s="103"/>
      <c r="O1409" s="103"/>
      <c r="P1409" s="103"/>
      <c r="Q1409" s="103"/>
      <c r="R1409" s="103"/>
      <c r="S1409" s="103"/>
      <c r="T1409" s="103"/>
      <c r="U1409" s="103"/>
      <c r="V1409" s="103"/>
      <c r="W1409" s="103"/>
      <c r="X1409" s="103"/>
      <c r="Y1409" s="103"/>
      <c r="Z1409" s="103"/>
      <c r="AA1409" s="103"/>
    </row>
    <row r="1410" spans="1:27" ht="14.5">
      <c r="A1410" s="40" t="s">
        <v>13400</v>
      </c>
      <c r="B1410" s="103" t="s">
        <v>759</v>
      </c>
      <c r="C1410" s="103"/>
      <c r="D1410" s="103"/>
      <c r="E1410" s="103"/>
      <c r="F1410" s="103"/>
      <c r="G1410" s="103"/>
      <c r="H1410" s="103"/>
      <c r="I1410" s="103"/>
      <c r="J1410" s="103"/>
      <c r="K1410" s="103"/>
      <c r="L1410" s="103"/>
      <c r="M1410" s="103"/>
      <c r="N1410" s="103"/>
      <c r="O1410" s="103"/>
      <c r="P1410" s="103"/>
      <c r="Q1410" s="103"/>
      <c r="R1410" s="103"/>
      <c r="S1410" s="103"/>
      <c r="T1410" s="103"/>
      <c r="U1410" s="103"/>
      <c r="V1410" s="103"/>
      <c r="W1410" s="103"/>
      <c r="X1410" s="103"/>
      <c r="Y1410" s="103"/>
      <c r="Z1410" s="103"/>
      <c r="AA1410" s="103"/>
    </row>
    <row r="1411" spans="1:27" ht="14.5">
      <c r="A1411" s="40" t="s">
        <v>13412</v>
      </c>
      <c r="B1411" s="103" t="s">
        <v>323</v>
      </c>
      <c r="C1411" s="103"/>
      <c r="D1411" s="103"/>
      <c r="E1411" s="103"/>
      <c r="F1411" s="103"/>
      <c r="G1411" s="103"/>
      <c r="H1411" s="103"/>
      <c r="I1411" s="103"/>
      <c r="J1411" s="103"/>
      <c r="K1411" s="103"/>
      <c r="L1411" s="103"/>
      <c r="M1411" s="103"/>
      <c r="N1411" s="103"/>
      <c r="O1411" s="103"/>
      <c r="P1411" s="103"/>
      <c r="Q1411" s="103"/>
      <c r="R1411" s="103"/>
      <c r="S1411" s="103"/>
      <c r="T1411" s="103"/>
      <c r="U1411" s="103"/>
      <c r="V1411" s="103"/>
      <c r="W1411" s="103"/>
      <c r="X1411" s="103"/>
      <c r="Y1411" s="103"/>
      <c r="Z1411" s="103"/>
      <c r="AA1411" s="103"/>
    </row>
    <row r="1412" spans="1:27" ht="14.5">
      <c r="A1412" s="40" t="s">
        <v>13401</v>
      </c>
      <c r="B1412" s="103" t="s">
        <v>759</v>
      </c>
      <c r="C1412" s="103"/>
      <c r="D1412" s="103"/>
      <c r="E1412" s="103"/>
      <c r="F1412" s="103"/>
      <c r="G1412" s="103"/>
      <c r="H1412" s="103"/>
      <c r="I1412" s="103"/>
      <c r="J1412" s="103"/>
      <c r="K1412" s="103"/>
      <c r="L1412" s="103"/>
      <c r="M1412" s="103"/>
      <c r="N1412" s="103"/>
      <c r="O1412" s="103"/>
      <c r="P1412" s="103"/>
      <c r="Q1412" s="103"/>
      <c r="R1412" s="103"/>
      <c r="S1412" s="103"/>
      <c r="T1412" s="103"/>
      <c r="U1412" s="103"/>
      <c r="V1412" s="103"/>
      <c r="W1412" s="103"/>
      <c r="X1412" s="103"/>
      <c r="Y1412" s="103"/>
      <c r="Z1412" s="103"/>
      <c r="AA1412" s="103"/>
    </row>
    <row r="1413" spans="1:27" ht="14.5">
      <c r="A1413" s="40" t="s">
        <v>13406</v>
      </c>
      <c r="B1413" s="103" t="s">
        <v>759</v>
      </c>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c r="Z1413" s="103"/>
      <c r="AA1413" s="103"/>
    </row>
    <row r="1414" spans="1:27" ht="14.5">
      <c r="A1414" s="40" t="s">
        <v>13445</v>
      </c>
      <c r="B1414" s="103" t="s">
        <v>759</v>
      </c>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c r="Z1414" s="103"/>
      <c r="AA1414" s="103"/>
    </row>
    <row r="1415" spans="1:27" ht="14.5">
      <c r="A1415" s="40" t="s">
        <v>13450</v>
      </c>
      <c r="B1415" s="103" t="s">
        <v>759</v>
      </c>
      <c r="C1415" s="103"/>
      <c r="D1415" s="103"/>
      <c r="E1415" s="103"/>
      <c r="F1415" s="103"/>
      <c r="G1415" s="103"/>
      <c r="H1415" s="103"/>
      <c r="I1415" s="103"/>
      <c r="J1415" s="103"/>
      <c r="K1415" s="103"/>
      <c r="L1415" s="103"/>
      <c r="M1415" s="103"/>
      <c r="N1415" s="103"/>
      <c r="O1415" s="103"/>
      <c r="P1415" s="103"/>
      <c r="Q1415" s="103"/>
      <c r="R1415" s="103"/>
      <c r="S1415" s="103"/>
      <c r="T1415" s="103"/>
      <c r="U1415" s="103"/>
      <c r="V1415" s="103"/>
      <c r="W1415" s="103"/>
      <c r="X1415" s="103"/>
      <c r="Y1415" s="103"/>
      <c r="Z1415" s="103"/>
      <c r="AA1415" s="103"/>
    </row>
    <row r="1416" spans="1:27" ht="14.5">
      <c r="A1416" s="40" t="s">
        <v>13453</v>
      </c>
      <c r="B1416" s="103" t="s">
        <v>759</v>
      </c>
      <c r="C1416" s="103"/>
      <c r="D1416" s="103"/>
      <c r="E1416" s="103"/>
      <c r="F1416" s="103"/>
      <c r="G1416" s="103"/>
      <c r="H1416" s="103"/>
      <c r="I1416" s="103"/>
      <c r="J1416" s="103"/>
      <c r="K1416" s="103"/>
      <c r="L1416" s="103"/>
      <c r="M1416" s="103"/>
      <c r="N1416" s="103"/>
      <c r="O1416" s="103"/>
      <c r="P1416" s="103"/>
      <c r="Q1416" s="103"/>
      <c r="R1416" s="103"/>
      <c r="S1416" s="103"/>
      <c r="T1416" s="103"/>
      <c r="U1416" s="103"/>
      <c r="V1416" s="103"/>
      <c r="W1416" s="103"/>
      <c r="X1416" s="103"/>
      <c r="Y1416" s="103"/>
      <c r="Z1416" s="103"/>
      <c r="AA1416" s="103"/>
    </row>
    <row r="1417" spans="1:27" ht="14.5">
      <c r="A1417" s="40" t="s">
        <v>13456</v>
      </c>
      <c r="B1417" s="103" t="s">
        <v>759</v>
      </c>
      <c r="C1417" s="103"/>
      <c r="D1417" s="103"/>
      <c r="E1417" s="103"/>
      <c r="F1417" s="103"/>
      <c r="G1417" s="103"/>
      <c r="H1417" s="103"/>
      <c r="I1417" s="103"/>
      <c r="J1417" s="103"/>
      <c r="K1417" s="103"/>
      <c r="L1417" s="103"/>
      <c r="M1417" s="103"/>
      <c r="N1417" s="103"/>
      <c r="O1417" s="103"/>
      <c r="P1417" s="103"/>
      <c r="Q1417" s="103"/>
      <c r="R1417" s="103"/>
      <c r="S1417" s="103"/>
      <c r="T1417" s="103"/>
      <c r="U1417" s="103"/>
      <c r="V1417" s="103"/>
      <c r="W1417" s="103"/>
      <c r="X1417" s="103"/>
      <c r="Y1417" s="103"/>
      <c r="Z1417" s="103"/>
      <c r="AA1417" s="103"/>
    </row>
    <row r="1418" spans="1:27" ht="14.5">
      <c r="A1418" s="40" t="s">
        <v>13461</v>
      </c>
      <c r="B1418" s="103" t="s">
        <v>759</v>
      </c>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c r="Z1418" s="103"/>
      <c r="AA1418" s="103"/>
    </row>
    <row r="1419" spans="1:27" ht="14.5">
      <c r="A1419" s="40" t="s">
        <v>448</v>
      </c>
      <c r="B1419" s="103" t="s">
        <v>759</v>
      </c>
      <c r="C1419" s="103"/>
      <c r="D1419" s="103"/>
      <c r="E1419" s="103"/>
      <c r="F1419" s="103"/>
      <c r="G1419" s="103"/>
      <c r="H1419" s="103"/>
      <c r="I1419" s="103"/>
      <c r="J1419" s="103"/>
      <c r="K1419" s="103"/>
      <c r="L1419" s="103"/>
      <c r="M1419" s="103"/>
      <c r="N1419" s="103"/>
      <c r="O1419" s="103"/>
      <c r="P1419" s="103"/>
      <c r="Q1419" s="103"/>
      <c r="R1419" s="103"/>
      <c r="S1419" s="103"/>
      <c r="T1419" s="103"/>
      <c r="U1419" s="103"/>
      <c r="V1419" s="103"/>
      <c r="W1419" s="103"/>
      <c r="X1419" s="103"/>
      <c r="Y1419" s="103"/>
      <c r="Z1419" s="103"/>
      <c r="AA1419" s="103"/>
    </row>
    <row r="1420" spans="1:27" ht="14.5">
      <c r="A1420" s="40" t="s">
        <v>13470</v>
      </c>
      <c r="B1420" s="103" t="s">
        <v>759</v>
      </c>
      <c r="C1420" s="103"/>
      <c r="D1420" s="103"/>
      <c r="E1420" s="103"/>
      <c r="F1420" s="103"/>
      <c r="G1420" s="103"/>
      <c r="H1420" s="103"/>
      <c r="I1420" s="103"/>
      <c r="J1420" s="103"/>
      <c r="K1420" s="103"/>
      <c r="L1420" s="103"/>
      <c r="M1420" s="103"/>
      <c r="N1420" s="103"/>
      <c r="O1420" s="103"/>
      <c r="P1420" s="103"/>
      <c r="Q1420" s="103"/>
      <c r="R1420" s="103"/>
      <c r="S1420" s="103"/>
      <c r="T1420" s="103"/>
      <c r="U1420" s="103"/>
      <c r="V1420" s="103"/>
      <c r="W1420" s="103"/>
      <c r="X1420" s="103"/>
      <c r="Y1420" s="103"/>
      <c r="Z1420" s="103"/>
      <c r="AA1420" s="103"/>
    </row>
    <row r="1421" spans="1:27" ht="14.5">
      <c r="A1421" s="40" t="s">
        <v>10790</v>
      </c>
      <c r="B1421" s="103" t="s">
        <v>759</v>
      </c>
      <c r="C1421" s="103"/>
      <c r="D1421" s="103"/>
      <c r="E1421" s="103"/>
      <c r="F1421" s="103"/>
      <c r="G1421" s="103"/>
      <c r="H1421" s="103"/>
      <c r="I1421" s="103"/>
      <c r="J1421" s="103"/>
      <c r="K1421" s="103"/>
      <c r="L1421" s="103"/>
      <c r="M1421" s="103"/>
      <c r="N1421" s="103"/>
      <c r="O1421" s="103"/>
      <c r="P1421" s="103"/>
      <c r="Q1421" s="103"/>
      <c r="R1421" s="103"/>
      <c r="S1421" s="103"/>
      <c r="T1421" s="103"/>
      <c r="U1421" s="103"/>
      <c r="V1421" s="103"/>
      <c r="W1421" s="103"/>
      <c r="X1421" s="103"/>
      <c r="Y1421" s="103"/>
      <c r="Z1421" s="103"/>
      <c r="AA1421" s="103"/>
    </row>
    <row r="1422" spans="1:27" ht="14.5">
      <c r="A1422" s="40" t="s">
        <v>13482</v>
      </c>
      <c r="B1422" s="103" t="s">
        <v>759</v>
      </c>
      <c r="C1422" s="103"/>
      <c r="D1422" s="103"/>
      <c r="E1422" s="103"/>
      <c r="F1422" s="103"/>
      <c r="G1422" s="103"/>
      <c r="H1422" s="103"/>
      <c r="I1422" s="103"/>
      <c r="J1422" s="103"/>
      <c r="K1422" s="103"/>
      <c r="L1422" s="103"/>
      <c r="M1422" s="103"/>
      <c r="N1422" s="103"/>
      <c r="O1422" s="103"/>
      <c r="P1422" s="103"/>
      <c r="Q1422" s="103"/>
      <c r="R1422" s="103"/>
      <c r="S1422" s="103"/>
      <c r="T1422" s="103"/>
      <c r="U1422" s="103"/>
      <c r="V1422" s="103"/>
      <c r="W1422" s="103"/>
      <c r="X1422" s="103"/>
      <c r="Y1422" s="103"/>
      <c r="Z1422" s="103"/>
      <c r="AA1422" s="103"/>
    </row>
    <row r="1423" spans="1:27" ht="14.5">
      <c r="A1423" s="40" t="s">
        <v>13499</v>
      </c>
      <c r="B1423" s="103" t="s">
        <v>46</v>
      </c>
      <c r="C1423" s="103" t="s">
        <v>3417</v>
      </c>
      <c r="D1423" s="103"/>
      <c r="E1423" s="103"/>
      <c r="F1423" s="103"/>
      <c r="G1423" s="103"/>
      <c r="H1423" s="103"/>
      <c r="I1423" s="103"/>
      <c r="J1423" s="103"/>
      <c r="K1423" s="103">
        <v>30</v>
      </c>
      <c r="L1423" s="103"/>
      <c r="M1423" s="103"/>
      <c r="N1423" s="103"/>
      <c r="O1423" s="103"/>
      <c r="P1423" s="103"/>
      <c r="Q1423" s="103"/>
      <c r="R1423" s="103"/>
      <c r="S1423" s="103"/>
      <c r="T1423" s="103"/>
      <c r="U1423" s="103"/>
      <c r="V1423" s="103"/>
      <c r="W1423" s="103"/>
      <c r="X1423" s="103"/>
      <c r="Y1423" s="103"/>
      <c r="Z1423" s="103"/>
      <c r="AA1423" s="103"/>
    </row>
    <row r="1424" spans="1:27" ht="14.5">
      <c r="A1424" s="40" t="s">
        <v>13502</v>
      </c>
      <c r="B1424" s="103" t="s">
        <v>41</v>
      </c>
      <c r="C1424" s="103"/>
      <c r="D1424" s="103"/>
      <c r="E1424" s="103"/>
      <c r="F1424" s="103"/>
      <c r="G1424" s="103"/>
      <c r="H1424" s="103"/>
      <c r="I1424" s="103"/>
      <c r="J1424" s="103"/>
      <c r="K1424" s="103"/>
      <c r="L1424" s="103"/>
      <c r="M1424" s="103"/>
      <c r="N1424" s="103"/>
      <c r="O1424" s="103"/>
      <c r="P1424" s="103"/>
      <c r="Q1424" s="103"/>
      <c r="R1424" s="103"/>
      <c r="S1424" s="103"/>
      <c r="T1424" s="103"/>
      <c r="U1424" s="103"/>
      <c r="V1424" s="103"/>
      <c r="W1424" s="103"/>
      <c r="X1424" s="103"/>
      <c r="Y1424" s="103"/>
      <c r="Z1424" s="103"/>
      <c r="AA1424" s="103"/>
    </row>
    <row r="1425" spans="1:27" ht="14.5">
      <c r="A1425" s="169" t="s">
        <v>13508</v>
      </c>
      <c r="B1425" s="103" t="s">
        <v>307</v>
      </c>
      <c r="C1425" s="103"/>
      <c r="D1425" s="103"/>
      <c r="E1425" s="103"/>
      <c r="F1425" s="103"/>
      <c r="G1425" s="103"/>
      <c r="H1425" s="103"/>
      <c r="I1425" s="103"/>
      <c r="J1425" s="103"/>
      <c r="K1425" s="103"/>
      <c r="L1425" s="103"/>
      <c r="M1425" s="103"/>
      <c r="N1425" s="103"/>
      <c r="O1425" s="103"/>
      <c r="P1425" s="103"/>
      <c r="Q1425" s="103"/>
      <c r="R1425" s="103"/>
      <c r="S1425" s="103"/>
      <c r="T1425" s="103"/>
      <c r="U1425" s="103"/>
      <c r="V1425" s="103"/>
      <c r="W1425" s="103"/>
      <c r="X1425" s="103"/>
      <c r="Y1425" s="103"/>
      <c r="Z1425" s="103"/>
      <c r="AA1425" s="103"/>
    </row>
    <row r="1426" spans="1:27" ht="14.5">
      <c r="A1426" s="40" t="s">
        <v>13512</v>
      </c>
      <c r="B1426" s="103" t="s">
        <v>248</v>
      </c>
      <c r="C1426" s="103" t="s">
        <v>13543</v>
      </c>
      <c r="D1426" s="103"/>
      <c r="E1426" s="103"/>
      <c r="F1426" s="103" t="s">
        <v>126</v>
      </c>
      <c r="G1426" s="103" t="s">
        <v>792</v>
      </c>
      <c r="H1426" s="103"/>
      <c r="I1426" s="103"/>
      <c r="J1426" s="103"/>
      <c r="K1426" s="103"/>
      <c r="L1426" s="103"/>
      <c r="M1426" s="103"/>
      <c r="N1426" s="103"/>
      <c r="O1426" s="103"/>
      <c r="P1426" s="103"/>
      <c r="Q1426" s="103"/>
      <c r="R1426" s="103"/>
      <c r="S1426" s="103"/>
      <c r="T1426" s="103"/>
      <c r="U1426" s="103"/>
      <c r="V1426" s="103"/>
      <c r="W1426" s="103"/>
      <c r="X1426" s="103"/>
      <c r="Y1426" s="103"/>
      <c r="Z1426" s="103"/>
      <c r="AA1426" s="103"/>
    </row>
    <row r="1427" spans="1:27" ht="14.5">
      <c r="A1427" s="40" t="s">
        <v>13550</v>
      </c>
      <c r="B1427" s="103" t="s">
        <v>759</v>
      </c>
      <c r="C1427" s="103"/>
      <c r="D1427" s="103"/>
      <c r="E1427" s="103"/>
      <c r="F1427" s="103"/>
      <c r="G1427" s="103"/>
      <c r="H1427" s="103"/>
      <c r="I1427" s="103"/>
      <c r="J1427" s="103"/>
      <c r="K1427" s="103"/>
      <c r="L1427" s="103"/>
      <c r="M1427" s="103"/>
      <c r="N1427" s="103"/>
      <c r="O1427" s="103"/>
      <c r="P1427" s="103"/>
      <c r="Q1427" s="103"/>
      <c r="R1427" s="103"/>
      <c r="S1427" s="103"/>
      <c r="T1427" s="103"/>
      <c r="U1427" s="103"/>
      <c r="V1427" s="103"/>
      <c r="W1427" s="103"/>
      <c r="X1427" s="103"/>
      <c r="Y1427" s="103"/>
      <c r="Z1427" s="103"/>
      <c r="AA1427" s="103"/>
    </row>
    <row r="1428" spans="1:27" ht="14.5">
      <c r="A1428" s="40" t="s">
        <v>7611</v>
      </c>
      <c r="B1428" s="103" t="s">
        <v>13575</v>
      </c>
      <c r="C1428" s="103"/>
      <c r="D1428" s="103"/>
      <c r="E1428" s="103"/>
      <c r="F1428" s="103"/>
      <c r="G1428" s="103"/>
      <c r="H1428" s="103"/>
      <c r="I1428" s="103"/>
      <c r="J1428" s="103"/>
      <c r="K1428" s="103"/>
      <c r="L1428" s="103"/>
      <c r="M1428" s="103"/>
      <c r="N1428" s="103"/>
      <c r="O1428" s="103"/>
      <c r="P1428" s="103"/>
      <c r="Q1428" s="103"/>
      <c r="R1428" s="103"/>
      <c r="S1428" s="103"/>
      <c r="T1428" s="103"/>
      <c r="U1428" s="103"/>
      <c r="V1428" s="103"/>
      <c r="W1428" s="103"/>
      <c r="X1428" s="103"/>
      <c r="Y1428" s="103"/>
      <c r="Z1428" s="103"/>
      <c r="AA1428" s="103"/>
    </row>
    <row r="1429" spans="1:27" ht="14.5">
      <c r="A1429" s="40" t="s">
        <v>13559</v>
      </c>
      <c r="B1429" s="103" t="s">
        <v>3577</v>
      </c>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c r="Z1429" s="103"/>
      <c r="AA1429" s="103"/>
    </row>
    <row r="1430" spans="1:27" ht="14.5">
      <c r="A1430" s="40" t="s">
        <v>13566</v>
      </c>
      <c r="B1430" s="103" t="s">
        <v>759</v>
      </c>
      <c r="C1430" s="103"/>
      <c r="D1430" s="103"/>
      <c r="E1430" s="103"/>
      <c r="F1430" s="103"/>
      <c r="G1430" s="103"/>
      <c r="H1430" s="103"/>
      <c r="I1430" s="103"/>
      <c r="J1430" s="103"/>
      <c r="K1430" s="103"/>
      <c r="L1430" s="103"/>
      <c r="M1430" s="103"/>
      <c r="N1430" s="103"/>
      <c r="O1430" s="103"/>
      <c r="P1430" s="103"/>
      <c r="Q1430" s="103"/>
      <c r="R1430" s="103"/>
      <c r="S1430" s="103"/>
      <c r="T1430" s="103"/>
      <c r="U1430" s="103"/>
      <c r="V1430" s="103"/>
      <c r="W1430" s="103"/>
      <c r="X1430" s="103"/>
      <c r="Y1430" s="103"/>
      <c r="Z1430" s="103"/>
      <c r="AA1430" s="103"/>
    </row>
    <row r="1431" spans="1:27" ht="14.5">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c r="Z1431" s="103"/>
      <c r="AA1431" s="103"/>
    </row>
    <row r="1432" spans="1:27" ht="14.5">
      <c r="C1432" s="103"/>
      <c r="D1432" s="103"/>
      <c r="E1432" s="103"/>
      <c r="F1432" s="103"/>
      <c r="G1432" s="103"/>
      <c r="H1432" s="103"/>
      <c r="I1432" s="103"/>
      <c r="J1432" s="103"/>
      <c r="K1432" s="103"/>
      <c r="L1432" s="103"/>
      <c r="M1432" s="103"/>
      <c r="N1432" s="103"/>
      <c r="O1432" s="103"/>
      <c r="P1432" s="103"/>
      <c r="Q1432" s="103"/>
      <c r="R1432" s="103"/>
      <c r="S1432" s="103"/>
      <c r="T1432" s="103"/>
      <c r="U1432" s="103"/>
      <c r="V1432" s="103"/>
      <c r="W1432" s="103"/>
      <c r="X1432" s="103"/>
      <c r="Y1432" s="103"/>
      <c r="Z1432" s="103"/>
      <c r="AA1432" s="103"/>
    </row>
    <row r="1433" spans="1:27" ht="14.5">
      <c r="C1433" s="103"/>
      <c r="D1433" s="103"/>
      <c r="E1433" s="103"/>
      <c r="F1433" s="103"/>
      <c r="G1433" s="103"/>
      <c r="H1433" s="103"/>
      <c r="I1433" s="103"/>
      <c r="J1433" s="103"/>
      <c r="K1433" s="103"/>
      <c r="L1433" s="103"/>
      <c r="M1433" s="103"/>
      <c r="N1433" s="103"/>
      <c r="O1433" s="103"/>
      <c r="P1433" s="103"/>
      <c r="Q1433" s="103"/>
      <c r="R1433" s="103"/>
      <c r="S1433" s="103"/>
      <c r="T1433" s="103"/>
      <c r="U1433" s="103"/>
      <c r="V1433" s="103"/>
      <c r="W1433" s="103"/>
      <c r="X1433" s="103"/>
      <c r="Y1433" s="103"/>
      <c r="Z1433" s="103"/>
      <c r="AA1433" s="103"/>
    </row>
    <row r="1434" spans="1:27" ht="14.5">
      <c r="C1434" s="103"/>
      <c r="D1434" s="103"/>
      <c r="E1434" s="103"/>
      <c r="F1434" s="103"/>
      <c r="G1434" s="103"/>
      <c r="H1434" s="103"/>
      <c r="I1434" s="103"/>
      <c r="J1434" s="103"/>
      <c r="K1434" s="103"/>
      <c r="L1434" s="103"/>
      <c r="M1434" s="103"/>
      <c r="N1434" s="103"/>
      <c r="O1434" s="103"/>
      <c r="P1434" s="103"/>
      <c r="Q1434" s="103"/>
      <c r="R1434" s="103"/>
      <c r="S1434" s="103"/>
      <c r="T1434" s="103"/>
      <c r="U1434" s="103"/>
      <c r="V1434" s="103"/>
      <c r="W1434" s="103"/>
      <c r="X1434" s="103"/>
      <c r="Y1434" s="103"/>
      <c r="Z1434" s="103"/>
      <c r="AA1434" s="103"/>
    </row>
    <row r="1435" spans="1:27" ht="14.5">
      <c r="A1435" s="103"/>
      <c r="B1435" s="103"/>
      <c r="C1435" s="103"/>
      <c r="D1435" s="103"/>
      <c r="E1435" s="103"/>
      <c r="F1435" s="103"/>
      <c r="G1435" s="103"/>
      <c r="H1435" s="103"/>
      <c r="I1435" s="103"/>
      <c r="J1435" s="103"/>
      <c r="K1435" s="103"/>
      <c r="L1435" s="103"/>
      <c r="M1435" s="103"/>
      <c r="N1435" s="103"/>
      <c r="O1435" s="103"/>
      <c r="P1435" s="103"/>
      <c r="Q1435" s="103"/>
      <c r="R1435" s="103"/>
      <c r="S1435" s="103"/>
      <c r="T1435" s="103"/>
      <c r="U1435" s="103"/>
      <c r="V1435" s="103"/>
      <c r="W1435" s="103"/>
      <c r="X1435" s="103"/>
      <c r="Y1435" s="103"/>
      <c r="Z1435" s="103"/>
      <c r="AA1435" s="103"/>
    </row>
    <row r="1436" spans="1:27" ht="14.5">
      <c r="A1436" s="103"/>
      <c r="B1436" s="103"/>
      <c r="C1436" s="103"/>
      <c r="D1436" s="103"/>
      <c r="E1436" s="103"/>
      <c r="F1436" s="103"/>
      <c r="G1436" s="103"/>
      <c r="H1436" s="103"/>
      <c r="I1436" s="103"/>
      <c r="J1436" s="103"/>
      <c r="K1436" s="103"/>
      <c r="L1436" s="103"/>
      <c r="M1436" s="103"/>
      <c r="N1436" s="103"/>
      <c r="O1436" s="103"/>
      <c r="P1436" s="103"/>
      <c r="Q1436" s="103"/>
      <c r="R1436" s="103"/>
      <c r="S1436" s="103"/>
      <c r="T1436" s="103"/>
      <c r="U1436" s="103"/>
      <c r="V1436" s="103"/>
      <c r="W1436" s="103"/>
      <c r="X1436" s="103"/>
      <c r="Y1436" s="103"/>
      <c r="Z1436" s="103"/>
      <c r="AA1436" s="103"/>
    </row>
    <row r="1437" spans="1:27" ht="14.5">
      <c r="A1437" s="103"/>
      <c r="B1437" s="103"/>
      <c r="C1437" s="103"/>
      <c r="D1437" s="103"/>
      <c r="E1437" s="103"/>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c r="Z1437" s="103"/>
      <c r="AA1437" s="103"/>
    </row>
    <row r="1438" spans="1:27" ht="14.5">
      <c r="A1438" s="48" t="s">
        <v>3908</v>
      </c>
      <c r="B1438" s="103"/>
      <c r="C1438" s="103"/>
      <c r="D1438" s="103"/>
      <c r="E1438" s="103"/>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c r="Z1438" s="103"/>
      <c r="AA1438" s="103"/>
    </row>
    <row r="1439" spans="1:27" ht="14.5">
      <c r="A1439" s="103" t="s">
        <v>3909</v>
      </c>
      <c r="B1439" s="103"/>
      <c r="C1439" s="103"/>
      <c r="D1439" s="103"/>
      <c r="E1439" s="103"/>
      <c r="F1439" s="103"/>
      <c r="G1439" s="103"/>
      <c r="H1439" s="103"/>
      <c r="I1439" s="103"/>
      <c r="J1439" s="103"/>
      <c r="K1439" s="103"/>
      <c r="L1439" s="103"/>
      <c r="M1439" s="103"/>
      <c r="N1439" s="103"/>
      <c r="O1439" s="103"/>
      <c r="P1439" s="103"/>
      <c r="Q1439" s="103"/>
      <c r="R1439" s="103"/>
      <c r="S1439" s="103"/>
      <c r="T1439" s="103"/>
      <c r="U1439" s="103"/>
      <c r="V1439" s="103"/>
      <c r="W1439" s="103"/>
      <c r="X1439" s="103"/>
      <c r="Y1439" s="103"/>
      <c r="Z1439" s="103"/>
      <c r="AA1439" s="103"/>
    </row>
    <row r="1440" spans="1:27" ht="14.5">
      <c r="A1440" s="103" t="s">
        <v>3910</v>
      </c>
      <c r="B1440" s="103"/>
      <c r="C1440" s="103"/>
      <c r="D1440" s="103"/>
      <c r="E1440" s="103"/>
      <c r="F1440" s="103"/>
      <c r="G1440" s="103"/>
      <c r="H1440" s="103"/>
      <c r="I1440" s="103"/>
      <c r="J1440" s="103"/>
      <c r="K1440" s="103"/>
      <c r="L1440" s="103"/>
      <c r="M1440" s="103"/>
      <c r="N1440" s="103"/>
      <c r="O1440" s="103"/>
      <c r="P1440" s="103"/>
      <c r="Q1440" s="103"/>
      <c r="R1440" s="103"/>
      <c r="S1440" s="103"/>
      <c r="T1440" s="103"/>
      <c r="U1440" s="103"/>
      <c r="V1440" s="103"/>
      <c r="W1440" s="103"/>
      <c r="X1440" s="103"/>
      <c r="Y1440" s="103"/>
      <c r="Z1440" s="103"/>
      <c r="AA1440" s="103"/>
    </row>
    <row r="1441" spans="1:27" ht="14.5">
      <c r="A1441" s="103" t="s">
        <v>2344</v>
      </c>
      <c r="B1441" s="103"/>
      <c r="C1441" s="103"/>
      <c r="D1441" s="103"/>
      <c r="E1441" s="103"/>
      <c r="F1441" s="103"/>
      <c r="G1441" s="103"/>
      <c r="H1441" s="103"/>
      <c r="I1441" s="103"/>
      <c r="J1441" s="103"/>
      <c r="K1441" s="103"/>
      <c r="L1441" s="103"/>
      <c r="M1441" s="103"/>
      <c r="N1441" s="103"/>
      <c r="O1441" s="103"/>
      <c r="P1441" s="103"/>
      <c r="Q1441" s="103"/>
      <c r="R1441" s="103"/>
      <c r="S1441" s="103"/>
      <c r="T1441" s="103"/>
      <c r="U1441" s="103"/>
      <c r="V1441" s="103"/>
      <c r="W1441" s="103"/>
      <c r="X1441" s="103"/>
      <c r="Y1441" s="103"/>
      <c r="Z1441" s="103"/>
      <c r="AA1441" s="103"/>
    </row>
    <row r="1442" spans="1:27" ht="14.5">
      <c r="A1442" s="103"/>
      <c r="B1442" s="103"/>
      <c r="C1442" s="103"/>
      <c r="D1442" s="103"/>
      <c r="E1442" s="103"/>
      <c r="F1442" s="103"/>
      <c r="G1442" s="103"/>
      <c r="H1442" s="103"/>
      <c r="I1442" s="103"/>
      <c r="J1442" s="103"/>
      <c r="K1442" s="103"/>
      <c r="L1442" s="103"/>
      <c r="M1442" s="103"/>
      <c r="N1442" s="103"/>
      <c r="O1442" s="103"/>
      <c r="P1442" s="103"/>
      <c r="Q1442" s="103"/>
      <c r="R1442" s="103"/>
      <c r="S1442" s="103"/>
      <c r="T1442" s="103"/>
      <c r="U1442" s="103"/>
      <c r="V1442" s="103"/>
      <c r="W1442" s="103"/>
      <c r="X1442" s="103"/>
      <c r="Y1442" s="103"/>
      <c r="Z1442" s="103"/>
      <c r="AA1442" s="103"/>
    </row>
    <row r="1443" spans="1:27" ht="14.5">
      <c r="A1443" s="103"/>
      <c r="B1443" s="103"/>
      <c r="C1443" s="103"/>
      <c r="D1443" s="103"/>
      <c r="E1443" s="103"/>
      <c r="F1443" s="103"/>
      <c r="G1443" s="103"/>
      <c r="H1443" s="103"/>
      <c r="I1443" s="103"/>
      <c r="J1443" s="103"/>
      <c r="K1443" s="103"/>
      <c r="L1443" s="103"/>
      <c r="M1443" s="103"/>
      <c r="N1443" s="103"/>
      <c r="O1443" s="103"/>
      <c r="P1443" s="103"/>
      <c r="Q1443" s="103"/>
      <c r="R1443" s="103"/>
      <c r="S1443" s="103"/>
      <c r="T1443" s="103"/>
      <c r="U1443" s="103"/>
      <c r="V1443" s="103"/>
      <c r="W1443" s="103"/>
      <c r="X1443" s="103"/>
      <c r="Y1443" s="103"/>
      <c r="Z1443" s="103"/>
      <c r="AA1443" s="103"/>
    </row>
    <row r="1444" spans="1:27" ht="14.5">
      <c r="A1444" s="103"/>
      <c r="B1444" s="103"/>
      <c r="C1444" s="103"/>
      <c r="D1444" s="103"/>
      <c r="E1444" s="103"/>
      <c r="F1444" s="103"/>
      <c r="G1444" s="103"/>
      <c r="H1444" s="103"/>
      <c r="I1444" s="103"/>
      <c r="J1444" s="103"/>
      <c r="K1444" s="103"/>
      <c r="L1444" s="103"/>
      <c r="M1444" s="103"/>
      <c r="N1444" s="103"/>
      <c r="O1444" s="103"/>
      <c r="P1444" s="103"/>
      <c r="Q1444" s="103"/>
      <c r="R1444" s="103"/>
      <c r="S1444" s="103"/>
      <c r="T1444" s="103"/>
      <c r="U1444" s="103"/>
      <c r="V1444" s="103"/>
      <c r="W1444" s="103"/>
      <c r="X1444" s="103"/>
      <c r="Y1444" s="103"/>
      <c r="Z1444" s="103"/>
      <c r="AA1444" s="103"/>
    </row>
    <row r="1445" spans="1:27" ht="14.5">
      <c r="A1445" s="103"/>
      <c r="B1445" s="103"/>
      <c r="C1445" s="103"/>
      <c r="D1445" s="103"/>
      <c r="E1445" s="103"/>
      <c r="F1445" s="103"/>
      <c r="G1445" s="103"/>
      <c r="H1445" s="103"/>
      <c r="I1445" s="103"/>
      <c r="J1445" s="103"/>
      <c r="K1445" s="103"/>
      <c r="L1445" s="103"/>
      <c r="M1445" s="103"/>
      <c r="N1445" s="103"/>
      <c r="O1445" s="103"/>
      <c r="P1445" s="103"/>
      <c r="Q1445" s="103"/>
      <c r="R1445" s="103"/>
      <c r="S1445" s="103"/>
      <c r="T1445" s="103"/>
      <c r="U1445" s="103"/>
      <c r="V1445" s="103"/>
      <c r="W1445" s="103"/>
      <c r="X1445" s="103"/>
      <c r="Y1445" s="103"/>
      <c r="Z1445" s="103"/>
      <c r="AA1445" s="103"/>
    </row>
    <row r="1446" spans="1:27" ht="14.5">
      <c r="A1446" s="103"/>
      <c r="B1446" s="103"/>
      <c r="C1446" s="103"/>
      <c r="D1446" s="103"/>
      <c r="E1446" s="103"/>
      <c r="F1446" s="103"/>
      <c r="G1446" s="103"/>
      <c r="H1446" s="103"/>
      <c r="I1446" s="103"/>
      <c r="J1446" s="103"/>
      <c r="K1446" s="103"/>
      <c r="L1446" s="103"/>
      <c r="M1446" s="103"/>
      <c r="N1446" s="103"/>
      <c r="O1446" s="103"/>
      <c r="P1446" s="103"/>
      <c r="Q1446" s="103"/>
      <c r="R1446" s="103"/>
      <c r="S1446" s="103"/>
      <c r="T1446" s="103"/>
      <c r="U1446" s="103"/>
      <c r="V1446" s="103"/>
      <c r="W1446" s="103"/>
      <c r="X1446" s="103"/>
      <c r="Y1446" s="103"/>
      <c r="Z1446" s="103"/>
      <c r="AA1446" s="103"/>
    </row>
    <row r="1447" spans="1:27" ht="14.5">
      <c r="A1447" s="103"/>
      <c r="B1447" s="103"/>
      <c r="C1447" s="103"/>
      <c r="D1447" s="103"/>
      <c r="E1447" s="103"/>
      <c r="F1447" s="103"/>
      <c r="G1447" s="103"/>
      <c r="H1447" s="103"/>
      <c r="I1447" s="103"/>
      <c r="J1447" s="103"/>
      <c r="K1447" s="103"/>
      <c r="L1447" s="103"/>
      <c r="M1447" s="103"/>
      <c r="N1447" s="103"/>
      <c r="O1447" s="103"/>
      <c r="P1447" s="103"/>
      <c r="Q1447" s="103"/>
      <c r="R1447" s="103"/>
      <c r="S1447" s="103"/>
      <c r="T1447" s="103"/>
      <c r="U1447" s="103"/>
      <c r="V1447" s="103"/>
      <c r="W1447" s="103"/>
      <c r="X1447" s="103"/>
      <c r="Y1447" s="103"/>
      <c r="Z1447" s="103"/>
      <c r="AA1447" s="103"/>
    </row>
    <row r="1448" spans="1:27" ht="14.5">
      <c r="A1448" s="103"/>
      <c r="B1448" s="103"/>
      <c r="C1448" s="103"/>
      <c r="D1448" s="103"/>
      <c r="E1448" s="103"/>
      <c r="F1448" s="103"/>
      <c r="G1448" s="103"/>
      <c r="H1448" s="103"/>
      <c r="I1448" s="103"/>
      <c r="J1448" s="103"/>
      <c r="K1448" s="103"/>
      <c r="L1448" s="103"/>
      <c r="M1448" s="103"/>
      <c r="N1448" s="103"/>
      <c r="O1448" s="103"/>
      <c r="P1448" s="103"/>
      <c r="Q1448" s="103"/>
      <c r="R1448" s="103"/>
      <c r="S1448" s="103"/>
      <c r="T1448" s="103"/>
      <c r="U1448" s="103"/>
      <c r="V1448" s="103"/>
      <c r="W1448" s="103"/>
      <c r="X1448" s="103"/>
      <c r="Y1448" s="103"/>
      <c r="Z1448" s="103"/>
      <c r="AA1448" s="103"/>
    </row>
    <row r="1449" spans="1:27" ht="14.5">
      <c r="A1449" s="103"/>
      <c r="B1449" s="103"/>
      <c r="C1449" s="103"/>
      <c r="D1449" s="103"/>
      <c r="E1449" s="103"/>
      <c r="F1449" s="103"/>
      <c r="G1449" s="103"/>
      <c r="H1449" s="103"/>
      <c r="I1449" s="103"/>
      <c r="J1449" s="103"/>
      <c r="K1449" s="103"/>
      <c r="L1449" s="103"/>
      <c r="M1449" s="103"/>
      <c r="N1449" s="103"/>
      <c r="O1449" s="103"/>
      <c r="P1449" s="103"/>
      <c r="Q1449" s="103"/>
      <c r="R1449" s="103"/>
      <c r="S1449" s="103"/>
      <c r="T1449" s="103"/>
      <c r="U1449" s="103"/>
      <c r="V1449" s="103"/>
      <c r="W1449" s="103"/>
      <c r="X1449" s="103"/>
      <c r="Y1449" s="103"/>
      <c r="Z1449" s="103"/>
      <c r="AA1449" s="103"/>
    </row>
    <row r="1450" spans="1:27" ht="14.5">
      <c r="A1450" s="103"/>
      <c r="B1450" s="103"/>
      <c r="C1450" s="103"/>
      <c r="D1450" s="103"/>
      <c r="E1450" s="103"/>
      <c r="F1450" s="103"/>
      <c r="G1450" s="103"/>
      <c r="H1450" s="103"/>
      <c r="I1450" s="103"/>
      <c r="J1450" s="103"/>
      <c r="K1450" s="103"/>
      <c r="L1450" s="103"/>
      <c r="M1450" s="103"/>
      <c r="N1450" s="103"/>
      <c r="O1450" s="103"/>
      <c r="P1450" s="103"/>
      <c r="Q1450" s="103"/>
      <c r="R1450" s="103"/>
      <c r="S1450" s="103"/>
      <c r="T1450" s="103"/>
      <c r="U1450" s="103"/>
      <c r="V1450" s="103"/>
      <c r="W1450" s="103"/>
      <c r="X1450" s="103"/>
      <c r="Y1450" s="103"/>
      <c r="Z1450" s="103"/>
      <c r="AA1450" s="103"/>
    </row>
    <row r="1451" spans="1:27" ht="14.5">
      <c r="A1451" s="103"/>
      <c r="B1451" s="103"/>
      <c r="C1451" s="103"/>
      <c r="D1451" s="103"/>
      <c r="E1451" s="103"/>
      <c r="F1451" s="103"/>
      <c r="G1451" s="103"/>
      <c r="H1451" s="103"/>
      <c r="I1451" s="103"/>
      <c r="J1451" s="103"/>
      <c r="K1451" s="103"/>
      <c r="L1451" s="103"/>
      <c r="M1451" s="103"/>
      <c r="N1451" s="103"/>
      <c r="O1451" s="103"/>
      <c r="P1451" s="103"/>
      <c r="Q1451" s="103"/>
      <c r="R1451" s="103"/>
      <c r="S1451" s="103"/>
      <c r="T1451" s="103"/>
      <c r="U1451" s="103"/>
      <c r="V1451" s="103"/>
      <c r="W1451" s="103"/>
      <c r="X1451" s="103"/>
      <c r="Y1451" s="103"/>
      <c r="Z1451" s="103"/>
      <c r="AA1451" s="103"/>
    </row>
    <row r="1452" spans="1:27" ht="14.5">
      <c r="A1452" s="103"/>
      <c r="B1452" s="103"/>
      <c r="C1452" s="103"/>
      <c r="D1452" s="103"/>
      <c r="E1452" s="103"/>
      <c r="F1452" s="103"/>
      <c r="G1452" s="103"/>
      <c r="H1452" s="103"/>
      <c r="I1452" s="103"/>
      <c r="J1452" s="103"/>
      <c r="K1452" s="103"/>
      <c r="L1452" s="103"/>
      <c r="M1452" s="103"/>
      <c r="N1452" s="103"/>
      <c r="O1452" s="103"/>
      <c r="P1452" s="103"/>
      <c r="Q1452" s="103"/>
      <c r="R1452" s="103"/>
      <c r="S1452" s="103"/>
      <c r="T1452" s="103"/>
      <c r="U1452" s="103"/>
      <c r="V1452" s="103"/>
      <c r="W1452" s="103"/>
      <c r="X1452" s="103"/>
      <c r="Y1452" s="103"/>
      <c r="Z1452" s="103"/>
      <c r="AA1452" s="103"/>
    </row>
    <row r="1453" spans="1:27" ht="14.5">
      <c r="A1453" s="103"/>
      <c r="B1453" s="103"/>
      <c r="C1453" s="103"/>
      <c r="D1453" s="103"/>
      <c r="E1453" s="103"/>
      <c r="F1453" s="103"/>
      <c r="G1453" s="103"/>
      <c r="H1453" s="103"/>
      <c r="I1453" s="103"/>
      <c r="J1453" s="103"/>
      <c r="K1453" s="103"/>
      <c r="L1453" s="103"/>
      <c r="M1453" s="103"/>
      <c r="N1453" s="103"/>
      <c r="O1453" s="103"/>
      <c r="P1453" s="103"/>
      <c r="Q1453" s="103"/>
      <c r="R1453" s="103"/>
      <c r="S1453" s="103"/>
      <c r="T1453" s="103"/>
      <c r="U1453" s="103"/>
      <c r="V1453" s="103"/>
      <c r="W1453" s="103"/>
      <c r="X1453" s="103"/>
      <c r="Y1453" s="103"/>
      <c r="Z1453" s="103"/>
      <c r="AA1453" s="103"/>
    </row>
    <row r="1454" spans="1:27" ht="14.5">
      <c r="A1454" s="103"/>
      <c r="B1454" s="103"/>
      <c r="C1454" s="103"/>
      <c r="D1454" s="103"/>
      <c r="E1454" s="103"/>
      <c r="F1454" s="103"/>
      <c r="G1454" s="103"/>
      <c r="H1454" s="103"/>
      <c r="I1454" s="103"/>
      <c r="J1454" s="103"/>
      <c r="K1454" s="103"/>
      <c r="L1454" s="103"/>
      <c r="M1454" s="103"/>
      <c r="N1454" s="103"/>
      <c r="O1454" s="103"/>
      <c r="P1454" s="103"/>
      <c r="Q1454" s="103"/>
      <c r="R1454" s="103"/>
      <c r="S1454" s="103"/>
      <c r="T1454" s="103"/>
      <c r="U1454" s="103"/>
      <c r="V1454" s="103"/>
      <c r="W1454" s="103"/>
      <c r="X1454" s="103"/>
      <c r="Y1454" s="103"/>
      <c r="Z1454" s="103"/>
      <c r="AA1454" s="103"/>
    </row>
    <row r="1455" spans="1:27" ht="14.5">
      <c r="A1455" s="103"/>
      <c r="B1455" s="103"/>
      <c r="C1455" s="103"/>
      <c r="D1455" s="103"/>
      <c r="E1455" s="103"/>
      <c r="F1455" s="103"/>
      <c r="G1455" s="103"/>
      <c r="H1455" s="103"/>
      <c r="I1455" s="103"/>
      <c r="J1455" s="103"/>
      <c r="K1455" s="103"/>
      <c r="L1455" s="103"/>
      <c r="M1455" s="103"/>
      <c r="N1455" s="103"/>
      <c r="O1455" s="103"/>
      <c r="P1455" s="103"/>
      <c r="Q1455" s="103"/>
      <c r="R1455" s="103"/>
      <c r="S1455" s="103"/>
      <c r="T1455" s="103"/>
      <c r="U1455" s="103"/>
      <c r="V1455" s="103"/>
      <c r="W1455" s="103"/>
      <c r="X1455" s="103"/>
      <c r="Y1455" s="103"/>
      <c r="Z1455" s="103"/>
      <c r="AA1455" s="103"/>
    </row>
    <row r="1456" spans="1:27" ht="14.5">
      <c r="A1456" s="103"/>
      <c r="B1456" s="103"/>
      <c r="C1456" s="103"/>
      <c r="D1456" s="103"/>
      <c r="E1456" s="103"/>
      <c r="F1456" s="103"/>
      <c r="G1456" s="103"/>
      <c r="H1456" s="103"/>
      <c r="I1456" s="103"/>
      <c r="J1456" s="103"/>
      <c r="K1456" s="103"/>
      <c r="L1456" s="103"/>
      <c r="M1456" s="103"/>
      <c r="N1456" s="103"/>
      <c r="O1456" s="103"/>
      <c r="P1456" s="103"/>
      <c r="Q1456" s="103"/>
      <c r="R1456" s="103"/>
      <c r="S1456" s="103"/>
      <c r="T1456" s="103"/>
      <c r="U1456" s="103"/>
      <c r="V1456" s="103"/>
      <c r="W1456" s="103"/>
      <c r="X1456" s="103"/>
      <c r="Y1456" s="103"/>
      <c r="Z1456" s="103"/>
      <c r="AA1456" s="103"/>
    </row>
    <row r="1457" spans="1:27" ht="14.5">
      <c r="A1457" s="103"/>
      <c r="B1457" s="103"/>
      <c r="C1457" s="103"/>
      <c r="D1457" s="103"/>
      <c r="E1457" s="103"/>
      <c r="F1457" s="103"/>
      <c r="G1457" s="103"/>
      <c r="H1457" s="103"/>
      <c r="I1457" s="103"/>
      <c r="J1457" s="103"/>
      <c r="K1457" s="103"/>
      <c r="L1457" s="103"/>
      <c r="M1457" s="103"/>
      <c r="N1457" s="103"/>
      <c r="O1457" s="103"/>
      <c r="P1457" s="103"/>
      <c r="Q1457" s="103"/>
      <c r="R1457" s="103"/>
      <c r="S1457" s="103"/>
      <c r="T1457" s="103"/>
      <c r="U1457" s="103"/>
      <c r="V1457" s="103"/>
      <c r="W1457" s="103"/>
      <c r="X1457" s="103"/>
      <c r="Y1457" s="103"/>
      <c r="Z1457" s="103"/>
      <c r="AA1457" s="103"/>
    </row>
    <row r="1458" spans="1:27" ht="14.5">
      <c r="A1458" s="103"/>
      <c r="B1458" s="103"/>
      <c r="C1458" s="103"/>
      <c r="D1458" s="103"/>
      <c r="E1458" s="103"/>
      <c r="F1458" s="103"/>
      <c r="G1458" s="103"/>
      <c r="H1458" s="103"/>
      <c r="I1458" s="103"/>
      <c r="J1458" s="103"/>
      <c r="K1458" s="103"/>
      <c r="L1458" s="103"/>
      <c r="M1458" s="103"/>
      <c r="N1458" s="103"/>
      <c r="O1458" s="103"/>
      <c r="P1458" s="103"/>
      <c r="Q1458" s="103"/>
      <c r="R1458" s="103"/>
      <c r="S1458" s="103"/>
      <c r="T1458" s="103"/>
      <c r="U1458" s="103"/>
      <c r="V1458" s="103"/>
      <c r="W1458" s="103"/>
      <c r="X1458" s="103"/>
      <c r="Y1458" s="103"/>
      <c r="Z1458" s="103"/>
      <c r="AA1458" s="103"/>
    </row>
    <row r="1459" spans="1:27" ht="14.5">
      <c r="A1459" s="103"/>
      <c r="B1459" s="103"/>
      <c r="C1459" s="103"/>
      <c r="D1459" s="103"/>
      <c r="E1459" s="103"/>
      <c r="F1459" s="103"/>
      <c r="G1459" s="103"/>
      <c r="H1459" s="103"/>
      <c r="I1459" s="103"/>
      <c r="J1459" s="103"/>
      <c r="K1459" s="103"/>
      <c r="L1459" s="103"/>
      <c r="M1459" s="103"/>
      <c r="N1459" s="103"/>
      <c r="O1459" s="103"/>
      <c r="P1459" s="103"/>
      <c r="Q1459" s="103"/>
      <c r="R1459" s="103"/>
      <c r="S1459" s="103"/>
      <c r="T1459" s="103"/>
      <c r="U1459" s="103"/>
      <c r="V1459" s="103"/>
      <c r="W1459" s="103"/>
      <c r="X1459" s="103"/>
      <c r="Y1459" s="103"/>
      <c r="Z1459" s="103"/>
      <c r="AA1459" s="103"/>
    </row>
    <row r="1460" spans="1:27" ht="14.5">
      <c r="A1460" s="103"/>
      <c r="B1460" s="103"/>
      <c r="C1460" s="103"/>
      <c r="D1460" s="103"/>
      <c r="E1460" s="103"/>
      <c r="F1460" s="103"/>
      <c r="G1460" s="103"/>
      <c r="H1460" s="103"/>
      <c r="I1460" s="103"/>
      <c r="J1460" s="103"/>
      <c r="K1460" s="103"/>
      <c r="L1460" s="103"/>
      <c r="M1460" s="103"/>
      <c r="N1460" s="103"/>
      <c r="O1460" s="103"/>
      <c r="P1460" s="103"/>
      <c r="Q1460" s="103"/>
      <c r="R1460" s="103"/>
      <c r="S1460" s="103"/>
      <c r="T1460" s="103"/>
      <c r="U1460" s="103"/>
      <c r="V1460" s="103"/>
      <c r="W1460" s="103"/>
      <c r="X1460" s="103"/>
      <c r="Y1460" s="103"/>
      <c r="Z1460" s="103"/>
      <c r="AA1460" s="103"/>
    </row>
    <row r="1461" spans="1:27" ht="14.5">
      <c r="A1461" s="103"/>
      <c r="B1461" s="103"/>
      <c r="C1461" s="103"/>
      <c r="D1461" s="103"/>
      <c r="E1461" s="103"/>
      <c r="F1461" s="103"/>
      <c r="G1461" s="103"/>
      <c r="H1461" s="103"/>
      <c r="I1461" s="103"/>
      <c r="J1461" s="103"/>
      <c r="K1461" s="103"/>
      <c r="L1461" s="103"/>
      <c r="M1461" s="103"/>
      <c r="N1461" s="103"/>
      <c r="O1461" s="103"/>
      <c r="P1461" s="103"/>
      <c r="Q1461" s="103"/>
      <c r="R1461" s="103"/>
      <c r="S1461" s="103"/>
      <c r="T1461" s="103"/>
      <c r="U1461" s="103"/>
      <c r="V1461" s="103"/>
      <c r="W1461" s="103"/>
      <c r="X1461" s="103"/>
      <c r="Y1461" s="103"/>
      <c r="Z1461" s="103"/>
      <c r="AA1461" s="103"/>
    </row>
    <row r="1462" spans="1:27" ht="14.5">
      <c r="A1462" s="103"/>
      <c r="B1462" s="103"/>
      <c r="C1462" s="103"/>
      <c r="D1462" s="103"/>
      <c r="E1462" s="103"/>
      <c r="F1462" s="103"/>
      <c r="G1462" s="103"/>
      <c r="H1462" s="103"/>
      <c r="I1462" s="103"/>
      <c r="J1462" s="103"/>
      <c r="K1462" s="103"/>
      <c r="L1462" s="103"/>
      <c r="M1462" s="103"/>
      <c r="N1462" s="103"/>
      <c r="O1462" s="103"/>
      <c r="P1462" s="103"/>
      <c r="Q1462" s="103"/>
      <c r="R1462" s="103"/>
      <c r="S1462" s="103"/>
      <c r="T1462" s="103"/>
      <c r="U1462" s="103"/>
      <c r="V1462" s="103"/>
      <c r="W1462" s="103"/>
      <c r="X1462" s="103"/>
      <c r="Y1462" s="103"/>
      <c r="Z1462" s="103"/>
      <c r="AA1462" s="103"/>
    </row>
    <row r="1463" spans="1:27" ht="14.5">
      <c r="A1463" s="103"/>
      <c r="B1463" s="103"/>
      <c r="C1463" s="103"/>
      <c r="D1463" s="103"/>
      <c r="E1463" s="103"/>
      <c r="F1463" s="103"/>
      <c r="G1463" s="103"/>
      <c r="H1463" s="103"/>
      <c r="I1463" s="103"/>
      <c r="J1463" s="103"/>
      <c r="K1463" s="103"/>
      <c r="L1463" s="103"/>
      <c r="M1463" s="103"/>
      <c r="N1463" s="103"/>
      <c r="O1463" s="103"/>
      <c r="P1463" s="103"/>
      <c r="Q1463" s="103"/>
      <c r="R1463" s="103"/>
      <c r="S1463" s="103"/>
      <c r="T1463" s="103"/>
      <c r="U1463" s="103"/>
      <c r="V1463" s="103"/>
      <c r="W1463" s="103"/>
      <c r="X1463" s="103"/>
      <c r="Y1463" s="103"/>
      <c r="Z1463" s="103"/>
      <c r="AA1463" s="103"/>
    </row>
    <row r="1464" spans="1:27" ht="14.5">
      <c r="A1464" s="103"/>
      <c r="B1464" s="103"/>
      <c r="C1464" s="103"/>
      <c r="D1464" s="103"/>
      <c r="E1464" s="103"/>
      <c r="F1464" s="103"/>
      <c r="G1464" s="103"/>
      <c r="H1464" s="103"/>
      <c r="I1464" s="103"/>
      <c r="J1464" s="103"/>
      <c r="K1464" s="103"/>
      <c r="L1464" s="103"/>
      <c r="M1464" s="103"/>
      <c r="N1464" s="103"/>
      <c r="O1464" s="103"/>
      <c r="P1464" s="103"/>
      <c r="Q1464" s="103"/>
      <c r="R1464" s="103"/>
      <c r="S1464" s="103"/>
      <c r="T1464" s="103"/>
      <c r="U1464" s="103"/>
      <c r="V1464" s="103"/>
      <c r="W1464" s="103"/>
      <c r="X1464" s="103"/>
      <c r="Y1464" s="103"/>
      <c r="Z1464" s="103"/>
      <c r="AA1464" s="103"/>
    </row>
    <row r="1465" spans="1:27" ht="14.5">
      <c r="A1465" s="103"/>
      <c r="B1465" s="103"/>
      <c r="C1465" s="103"/>
      <c r="D1465" s="103"/>
      <c r="E1465" s="103"/>
      <c r="F1465" s="103"/>
      <c r="G1465" s="103"/>
      <c r="H1465" s="103"/>
      <c r="I1465" s="103"/>
      <c r="J1465" s="103"/>
      <c r="K1465" s="103"/>
      <c r="L1465" s="103"/>
      <c r="M1465" s="103"/>
      <c r="N1465" s="103"/>
      <c r="O1465" s="103"/>
      <c r="P1465" s="103"/>
      <c r="Q1465" s="103"/>
      <c r="R1465" s="103"/>
      <c r="S1465" s="103"/>
      <c r="T1465" s="103"/>
      <c r="U1465" s="103"/>
      <c r="V1465" s="103"/>
      <c r="W1465" s="103"/>
      <c r="X1465" s="103"/>
      <c r="Y1465" s="103"/>
      <c r="Z1465" s="103"/>
      <c r="AA1465" s="103"/>
    </row>
    <row r="1466" spans="1:27" ht="14.5">
      <c r="A1466" s="103"/>
      <c r="B1466" s="103"/>
      <c r="C1466" s="103"/>
      <c r="D1466" s="103"/>
      <c r="E1466" s="103"/>
      <c r="F1466" s="103"/>
      <c r="G1466" s="103"/>
      <c r="H1466" s="103"/>
      <c r="I1466" s="103"/>
      <c r="J1466" s="103"/>
      <c r="K1466" s="103"/>
      <c r="L1466" s="103"/>
      <c r="M1466" s="103"/>
      <c r="N1466" s="103"/>
      <c r="O1466" s="103"/>
      <c r="P1466" s="103"/>
      <c r="Q1466" s="103"/>
      <c r="R1466" s="103"/>
      <c r="S1466" s="103"/>
      <c r="T1466" s="103"/>
      <c r="U1466" s="103"/>
      <c r="V1466" s="103"/>
      <c r="W1466" s="103"/>
      <c r="X1466" s="103"/>
      <c r="Y1466" s="103"/>
      <c r="Z1466" s="103"/>
      <c r="AA1466" s="103"/>
    </row>
    <row r="1467" spans="1:27" ht="14.5">
      <c r="A1467" s="103"/>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row>
    <row r="1468" spans="1:27" ht="14.5">
      <c r="A1468" s="103"/>
      <c r="B1468" s="103"/>
      <c r="C1468" s="103"/>
      <c r="D1468" s="103"/>
      <c r="E1468" s="103"/>
      <c r="F1468" s="103"/>
      <c r="G1468" s="103"/>
      <c r="H1468" s="103"/>
      <c r="I1468" s="103"/>
      <c r="J1468" s="103"/>
      <c r="K1468" s="103"/>
      <c r="L1468" s="103"/>
      <c r="M1468" s="103"/>
      <c r="N1468" s="103"/>
      <c r="O1468" s="103"/>
      <c r="P1468" s="103"/>
      <c r="Q1468" s="103"/>
      <c r="R1468" s="103"/>
      <c r="S1468" s="103"/>
      <c r="T1468" s="103"/>
      <c r="U1468" s="103"/>
      <c r="V1468" s="103"/>
      <c r="W1468" s="103"/>
      <c r="X1468" s="103"/>
      <c r="Y1468" s="103"/>
      <c r="Z1468" s="103"/>
      <c r="AA1468" s="103"/>
    </row>
    <row r="1469" spans="1:27" ht="14.5">
      <c r="A1469" s="103"/>
      <c r="B1469" s="103"/>
      <c r="C1469" s="103"/>
      <c r="D1469" s="103"/>
      <c r="E1469" s="103"/>
      <c r="F1469" s="103"/>
      <c r="G1469" s="103"/>
      <c r="H1469" s="103"/>
      <c r="I1469" s="103"/>
      <c r="J1469" s="103"/>
      <c r="K1469" s="103"/>
      <c r="L1469" s="103"/>
      <c r="M1469" s="103"/>
      <c r="N1469" s="103"/>
      <c r="O1469" s="103"/>
      <c r="P1469" s="103"/>
      <c r="Q1469" s="103"/>
      <c r="R1469" s="103"/>
      <c r="S1469" s="103"/>
      <c r="T1469" s="103"/>
      <c r="U1469" s="103"/>
      <c r="V1469" s="103"/>
      <c r="W1469" s="103"/>
      <c r="X1469" s="103"/>
      <c r="Y1469" s="103"/>
      <c r="Z1469" s="103"/>
      <c r="AA1469" s="103"/>
    </row>
    <row r="1470" spans="1:27" ht="14.5">
      <c r="A1470" s="103"/>
      <c r="B1470" s="103"/>
      <c r="C1470" s="103"/>
      <c r="D1470" s="103"/>
      <c r="E1470" s="103"/>
      <c r="F1470" s="103"/>
      <c r="G1470" s="103"/>
      <c r="H1470" s="103"/>
      <c r="I1470" s="103"/>
      <c r="J1470" s="103"/>
      <c r="K1470" s="103"/>
      <c r="L1470" s="103"/>
      <c r="M1470" s="103"/>
      <c r="N1470" s="103"/>
      <c r="O1470" s="103"/>
      <c r="P1470" s="103"/>
      <c r="Q1470" s="103"/>
      <c r="R1470" s="103"/>
      <c r="S1470" s="103"/>
      <c r="T1470" s="103"/>
      <c r="U1470" s="103"/>
      <c r="V1470" s="103"/>
      <c r="W1470" s="103"/>
      <c r="X1470" s="103"/>
      <c r="Y1470" s="103"/>
      <c r="Z1470" s="103"/>
      <c r="AA1470" s="103"/>
    </row>
    <row r="1471" spans="1:27" ht="14.5">
      <c r="A1471" s="103"/>
      <c r="B1471" s="103"/>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c r="Z1471" s="103"/>
      <c r="AA1471" s="103"/>
    </row>
    <row r="1472" spans="1:27" ht="14.5">
      <c r="A1472" s="103"/>
      <c r="B1472" s="103"/>
      <c r="C1472" s="103"/>
      <c r="D1472" s="103"/>
      <c r="E1472" s="103"/>
      <c r="F1472" s="103"/>
      <c r="G1472" s="103"/>
      <c r="H1472" s="103"/>
      <c r="I1472" s="103"/>
      <c r="J1472" s="103"/>
      <c r="K1472" s="103"/>
      <c r="L1472" s="103"/>
      <c r="M1472" s="103"/>
      <c r="N1472" s="103"/>
      <c r="O1472" s="103"/>
      <c r="P1472" s="103"/>
      <c r="Q1472" s="103"/>
      <c r="R1472" s="103"/>
      <c r="S1472" s="103"/>
      <c r="T1472" s="103"/>
      <c r="U1472" s="103"/>
      <c r="V1472" s="103"/>
      <c r="W1472" s="103"/>
      <c r="X1472" s="103"/>
      <c r="Y1472" s="103"/>
      <c r="Z1472" s="103"/>
      <c r="AA1472" s="103"/>
    </row>
    <row r="1473" spans="1:27" ht="14.5">
      <c r="A1473" s="103"/>
      <c r="B1473" s="103"/>
      <c r="C1473" s="103"/>
      <c r="D1473" s="103"/>
      <c r="E1473" s="103"/>
      <c r="F1473" s="103"/>
      <c r="G1473" s="103"/>
      <c r="H1473" s="103"/>
      <c r="I1473" s="103"/>
      <c r="J1473" s="103"/>
      <c r="K1473" s="103"/>
      <c r="L1473" s="103"/>
      <c r="M1473" s="103"/>
      <c r="N1473" s="103"/>
      <c r="O1473" s="103"/>
      <c r="P1473" s="103"/>
      <c r="Q1473" s="103"/>
      <c r="R1473" s="103"/>
      <c r="S1473" s="103"/>
      <c r="T1473" s="103"/>
      <c r="U1473" s="103"/>
      <c r="V1473" s="103"/>
      <c r="W1473" s="103"/>
      <c r="X1473" s="103"/>
      <c r="Y1473" s="103"/>
      <c r="Z1473" s="103"/>
      <c r="AA1473" s="103"/>
    </row>
    <row r="1474" spans="1:27" ht="14.5">
      <c r="A1474" s="103"/>
      <c r="B1474" s="103"/>
      <c r="C1474" s="103"/>
      <c r="D1474" s="103"/>
      <c r="E1474" s="103"/>
      <c r="F1474" s="103"/>
      <c r="G1474" s="103"/>
      <c r="H1474" s="103"/>
      <c r="I1474" s="103"/>
      <c r="J1474" s="103"/>
      <c r="K1474" s="103"/>
      <c r="L1474" s="103"/>
      <c r="M1474" s="103"/>
      <c r="N1474" s="103"/>
      <c r="O1474" s="103"/>
      <c r="P1474" s="103"/>
      <c r="Q1474" s="103"/>
      <c r="R1474" s="103"/>
      <c r="S1474" s="103"/>
      <c r="T1474" s="103"/>
      <c r="U1474" s="103"/>
      <c r="V1474" s="103"/>
      <c r="W1474" s="103"/>
      <c r="X1474" s="103"/>
      <c r="Y1474" s="103"/>
      <c r="Z1474" s="103"/>
      <c r="AA1474" s="103"/>
    </row>
    <row r="1475" spans="1:27" ht="14.5">
      <c r="A1475" s="103"/>
      <c r="B1475" s="103"/>
      <c r="C1475" s="103"/>
      <c r="D1475" s="103"/>
      <c r="E1475" s="103"/>
      <c r="F1475" s="103"/>
      <c r="G1475" s="103"/>
      <c r="H1475" s="103"/>
      <c r="I1475" s="103"/>
      <c r="J1475" s="103"/>
      <c r="K1475" s="103"/>
      <c r="L1475" s="103"/>
      <c r="M1475" s="103"/>
      <c r="N1475" s="103"/>
      <c r="O1475" s="103"/>
      <c r="P1475" s="103"/>
      <c r="Q1475" s="103"/>
      <c r="R1475" s="103"/>
      <c r="S1475" s="103"/>
      <c r="T1475" s="103"/>
      <c r="U1475" s="103"/>
      <c r="V1475" s="103"/>
      <c r="W1475" s="103"/>
      <c r="X1475" s="103"/>
      <c r="Y1475" s="103"/>
      <c r="Z1475" s="103"/>
      <c r="AA1475" s="103"/>
    </row>
    <row r="1476" spans="1:27" ht="14.5">
      <c r="A1476" s="103"/>
      <c r="B1476" s="103"/>
      <c r="C1476" s="103"/>
      <c r="D1476" s="103"/>
      <c r="E1476" s="103"/>
      <c r="F1476" s="103"/>
      <c r="G1476" s="103"/>
      <c r="H1476" s="103"/>
      <c r="I1476" s="103"/>
      <c r="J1476" s="103"/>
      <c r="K1476" s="103"/>
      <c r="L1476" s="103"/>
      <c r="M1476" s="103"/>
      <c r="N1476" s="103"/>
      <c r="O1476" s="103"/>
      <c r="P1476" s="103"/>
      <c r="Q1476" s="103"/>
      <c r="R1476" s="103"/>
      <c r="S1476" s="103"/>
      <c r="T1476" s="103"/>
      <c r="U1476" s="103"/>
      <c r="V1476" s="103"/>
      <c r="W1476" s="103"/>
      <c r="X1476" s="103"/>
      <c r="Y1476" s="103"/>
      <c r="Z1476" s="103"/>
      <c r="AA1476" s="103"/>
    </row>
    <row r="1477" spans="1:27" ht="14.5">
      <c r="A1477" s="103"/>
      <c r="B1477" s="103"/>
      <c r="C1477" s="103"/>
      <c r="D1477" s="103"/>
      <c r="E1477" s="103"/>
      <c r="F1477" s="103"/>
      <c r="G1477" s="103"/>
      <c r="H1477" s="103"/>
      <c r="I1477" s="103"/>
      <c r="J1477" s="103"/>
      <c r="K1477" s="103"/>
      <c r="L1477" s="103"/>
      <c r="M1477" s="103"/>
      <c r="N1477" s="103"/>
      <c r="O1477" s="103"/>
      <c r="P1477" s="103"/>
      <c r="Q1477" s="103"/>
      <c r="R1477" s="103"/>
      <c r="S1477" s="103"/>
      <c r="T1477" s="103"/>
      <c r="U1477" s="103"/>
      <c r="V1477" s="103"/>
      <c r="W1477" s="103"/>
      <c r="X1477" s="103"/>
      <c r="Y1477" s="103"/>
      <c r="Z1477" s="103"/>
      <c r="AA1477" s="103"/>
    </row>
    <row r="1478" spans="1:27" ht="14.5">
      <c r="A1478" s="103"/>
      <c r="B1478" s="103"/>
      <c r="C1478" s="103"/>
      <c r="D1478" s="103"/>
      <c r="E1478" s="103"/>
      <c r="F1478" s="103"/>
      <c r="G1478" s="103"/>
      <c r="H1478" s="103"/>
      <c r="I1478" s="103"/>
      <c r="J1478" s="103"/>
      <c r="K1478" s="103"/>
      <c r="L1478" s="103"/>
      <c r="M1478" s="103"/>
      <c r="N1478" s="103"/>
      <c r="O1478" s="103"/>
      <c r="P1478" s="103"/>
      <c r="Q1478" s="103"/>
      <c r="R1478" s="103"/>
      <c r="S1478" s="103"/>
      <c r="T1478" s="103"/>
      <c r="U1478" s="103"/>
      <c r="V1478" s="103"/>
      <c r="W1478" s="103"/>
      <c r="X1478" s="103"/>
      <c r="Y1478" s="103"/>
      <c r="Z1478" s="103"/>
      <c r="AA1478" s="103"/>
    </row>
    <row r="1479" spans="1:27" ht="14.5">
      <c r="A1479" s="103"/>
      <c r="B1479" s="103"/>
      <c r="C1479" s="103"/>
      <c r="D1479" s="103"/>
      <c r="E1479" s="103"/>
      <c r="F1479" s="103"/>
      <c r="G1479" s="103"/>
      <c r="H1479" s="103"/>
      <c r="I1479" s="103"/>
      <c r="J1479" s="103"/>
      <c r="K1479" s="103"/>
      <c r="L1479" s="103"/>
      <c r="M1479" s="103"/>
      <c r="N1479" s="103"/>
      <c r="O1479" s="103"/>
      <c r="P1479" s="103"/>
      <c r="Q1479" s="103"/>
      <c r="R1479" s="103"/>
      <c r="S1479" s="103"/>
      <c r="T1479" s="103"/>
      <c r="U1479" s="103"/>
      <c r="V1479" s="103"/>
      <c r="W1479" s="103"/>
      <c r="X1479" s="103"/>
      <c r="Y1479" s="103"/>
      <c r="Z1479" s="103"/>
      <c r="AA1479" s="103"/>
    </row>
    <row r="1480" spans="1:27" ht="14.5">
      <c r="A1480" s="103"/>
      <c r="B1480" s="103"/>
      <c r="C1480" s="103"/>
      <c r="D1480" s="103"/>
      <c r="E1480" s="103"/>
      <c r="F1480" s="103"/>
      <c r="G1480" s="103"/>
      <c r="H1480" s="103"/>
      <c r="I1480" s="103"/>
      <c r="J1480" s="103"/>
      <c r="K1480" s="103"/>
      <c r="L1480" s="103"/>
      <c r="M1480" s="103"/>
      <c r="N1480" s="103"/>
      <c r="O1480" s="103"/>
      <c r="P1480" s="103"/>
      <c r="Q1480" s="103"/>
      <c r="R1480" s="103"/>
      <c r="S1480" s="103"/>
      <c r="T1480" s="103"/>
      <c r="U1480" s="103"/>
      <c r="V1480" s="103"/>
      <c r="W1480" s="103"/>
      <c r="X1480" s="103"/>
      <c r="Y1480" s="103"/>
      <c r="Z1480" s="103"/>
      <c r="AA1480" s="103"/>
    </row>
    <row r="1481" spans="1:27" ht="14.5">
      <c r="A1481" s="103"/>
      <c r="B1481" s="103"/>
      <c r="C1481" s="103"/>
      <c r="D1481" s="103"/>
      <c r="E1481" s="103"/>
      <c r="F1481" s="103"/>
      <c r="G1481" s="103"/>
      <c r="H1481" s="103"/>
      <c r="I1481" s="103"/>
      <c r="J1481" s="103"/>
      <c r="K1481" s="103"/>
      <c r="L1481" s="103"/>
      <c r="M1481" s="103"/>
      <c r="N1481" s="103"/>
      <c r="O1481" s="103"/>
      <c r="P1481" s="103"/>
      <c r="Q1481" s="103"/>
      <c r="R1481" s="103"/>
      <c r="S1481" s="103"/>
      <c r="T1481" s="103"/>
      <c r="U1481" s="103"/>
      <c r="V1481" s="103"/>
      <c r="W1481" s="103"/>
      <c r="X1481" s="103"/>
      <c r="Y1481" s="103"/>
      <c r="Z1481" s="103"/>
      <c r="AA1481" s="103"/>
    </row>
    <row r="1482" spans="1:27" ht="14.5">
      <c r="A1482" s="103"/>
      <c r="B1482" s="103"/>
      <c r="C1482" s="103"/>
      <c r="D1482" s="103"/>
      <c r="E1482" s="103"/>
      <c r="F1482" s="103"/>
      <c r="G1482" s="103"/>
      <c r="H1482" s="103"/>
      <c r="I1482" s="103"/>
      <c r="J1482" s="103"/>
      <c r="K1482" s="103"/>
      <c r="L1482" s="103"/>
      <c r="M1482" s="103"/>
      <c r="N1482" s="103"/>
      <c r="O1482" s="103"/>
      <c r="P1482" s="103"/>
      <c r="Q1482" s="103"/>
      <c r="R1482" s="103"/>
      <c r="S1482" s="103"/>
      <c r="T1482" s="103"/>
      <c r="U1482" s="103"/>
      <c r="V1482" s="103"/>
      <c r="W1482" s="103"/>
      <c r="X1482" s="103"/>
      <c r="Y1482" s="103"/>
      <c r="Z1482" s="103"/>
      <c r="AA1482" s="103"/>
    </row>
    <row r="1483" spans="1:27" ht="14.5">
      <c r="A1483" s="103"/>
      <c r="B1483" s="103"/>
      <c r="C1483" s="103"/>
      <c r="D1483" s="103"/>
      <c r="E1483" s="103"/>
      <c r="F1483" s="103"/>
      <c r="G1483" s="103"/>
      <c r="H1483" s="103"/>
      <c r="I1483" s="103"/>
      <c r="J1483" s="103"/>
      <c r="K1483" s="103"/>
      <c r="L1483" s="103"/>
      <c r="M1483" s="103"/>
      <c r="N1483" s="103"/>
      <c r="O1483" s="103"/>
      <c r="P1483" s="103"/>
      <c r="Q1483" s="103"/>
      <c r="R1483" s="103"/>
      <c r="S1483" s="103"/>
      <c r="T1483" s="103"/>
      <c r="U1483" s="103"/>
      <c r="V1483" s="103"/>
      <c r="W1483" s="103"/>
      <c r="X1483" s="103"/>
      <c r="Y1483" s="103"/>
      <c r="Z1483" s="103"/>
      <c r="AA1483" s="103"/>
    </row>
    <row r="1484" spans="1:27" ht="14.5">
      <c r="A1484" s="103"/>
      <c r="B1484" s="103"/>
      <c r="C1484" s="103"/>
      <c r="D1484" s="103"/>
      <c r="E1484" s="103"/>
      <c r="F1484" s="103"/>
      <c r="G1484" s="103"/>
      <c r="H1484" s="103"/>
      <c r="I1484" s="103"/>
      <c r="J1484" s="103"/>
      <c r="K1484" s="103"/>
      <c r="L1484" s="103"/>
      <c r="M1484" s="103"/>
      <c r="N1484" s="103"/>
      <c r="O1484" s="103"/>
      <c r="P1484" s="103"/>
      <c r="Q1484" s="103"/>
      <c r="R1484" s="103"/>
      <c r="S1484" s="103"/>
      <c r="T1484" s="103"/>
      <c r="U1484" s="103"/>
      <c r="V1484" s="103"/>
      <c r="W1484" s="103"/>
      <c r="X1484" s="103"/>
      <c r="Y1484" s="103"/>
      <c r="Z1484" s="103"/>
      <c r="AA1484" s="103"/>
    </row>
    <row r="1485" spans="1:27" ht="14.5">
      <c r="A1485" s="103"/>
      <c r="B1485" s="103"/>
      <c r="C1485" s="103"/>
      <c r="D1485" s="103"/>
      <c r="E1485" s="103"/>
      <c r="F1485" s="103"/>
      <c r="G1485" s="103"/>
      <c r="H1485" s="103"/>
      <c r="I1485" s="103"/>
      <c r="J1485" s="103"/>
      <c r="K1485" s="103"/>
      <c r="L1485" s="103"/>
      <c r="M1485" s="103"/>
      <c r="N1485" s="103"/>
      <c r="O1485" s="103"/>
      <c r="P1485" s="103"/>
      <c r="Q1485" s="103"/>
      <c r="R1485" s="103"/>
      <c r="S1485" s="103"/>
      <c r="T1485" s="103"/>
      <c r="U1485" s="103"/>
      <c r="V1485" s="103"/>
      <c r="W1485" s="103"/>
      <c r="X1485" s="103"/>
      <c r="Y1485" s="103"/>
      <c r="Z1485" s="103"/>
      <c r="AA1485" s="103"/>
    </row>
    <row r="1486" spans="1:27" ht="14.5">
      <c r="A1486" s="103"/>
      <c r="B1486" s="103"/>
      <c r="C1486" s="103"/>
      <c r="D1486" s="103"/>
      <c r="E1486" s="103"/>
      <c r="F1486" s="103"/>
      <c r="G1486" s="103"/>
      <c r="H1486" s="103"/>
      <c r="I1486" s="103"/>
      <c r="J1486" s="103"/>
      <c r="K1486" s="103"/>
      <c r="L1486" s="103"/>
      <c r="M1486" s="103"/>
      <c r="N1486" s="103"/>
      <c r="O1486" s="103"/>
      <c r="P1486" s="103"/>
      <c r="Q1486" s="103"/>
      <c r="R1486" s="103"/>
      <c r="S1486" s="103"/>
      <c r="T1486" s="103"/>
      <c r="U1486" s="103"/>
      <c r="V1486" s="103"/>
      <c r="W1486" s="103"/>
      <c r="X1486" s="103"/>
      <c r="Y1486" s="103"/>
      <c r="Z1486" s="103"/>
      <c r="AA1486" s="103"/>
    </row>
    <row r="1487" spans="1:27" ht="14.5">
      <c r="A1487" s="103"/>
      <c r="B1487" s="103"/>
      <c r="C1487" s="103"/>
      <c r="D1487" s="103"/>
      <c r="E1487" s="103"/>
      <c r="F1487" s="103"/>
      <c r="G1487" s="103"/>
      <c r="H1487" s="103"/>
      <c r="I1487" s="103"/>
      <c r="J1487" s="103"/>
      <c r="K1487" s="103"/>
      <c r="L1487" s="103"/>
      <c r="M1487" s="103"/>
      <c r="N1487" s="103"/>
      <c r="O1487" s="103"/>
      <c r="P1487" s="103"/>
      <c r="Q1487" s="103"/>
      <c r="R1487" s="103"/>
      <c r="S1487" s="103"/>
      <c r="T1487" s="103"/>
      <c r="U1487" s="103"/>
      <c r="V1487" s="103"/>
      <c r="W1487" s="103"/>
      <c r="X1487" s="103"/>
      <c r="Y1487" s="103"/>
      <c r="Z1487" s="103"/>
      <c r="AA1487" s="103"/>
    </row>
    <row r="1488" spans="1:27" ht="14.5">
      <c r="A1488" s="103"/>
      <c r="B1488" s="103"/>
      <c r="C1488" s="103"/>
      <c r="D1488" s="103"/>
      <c r="E1488" s="103"/>
      <c r="F1488" s="103"/>
      <c r="G1488" s="103"/>
      <c r="H1488" s="103"/>
      <c r="I1488" s="103"/>
      <c r="J1488" s="103"/>
      <c r="K1488" s="103"/>
      <c r="L1488" s="103"/>
      <c r="M1488" s="103"/>
      <c r="N1488" s="103"/>
      <c r="O1488" s="103"/>
      <c r="P1488" s="103"/>
      <c r="Q1488" s="103"/>
      <c r="R1488" s="103"/>
      <c r="S1488" s="103"/>
      <c r="T1488" s="103"/>
      <c r="U1488" s="103"/>
      <c r="V1488" s="103"/>
      <c r="W1488" s="103"/>
      <c r="X1488" s="103"/>
      <c r="Y1488" s="103"/>
      <c r="Z1488" s="103"/>
      <c r="AA1488" s="103"/>
    </row>
    <row r="1489" spans="1:27" ht="14.5">
      <c r="A1489" s="103"/>
      <c r="B1489" s="103"/>
      <c r="C1489" s="103"/>
      <c r="D1489" s="103"/>
      <c r="E1489" s="103"/>
      <c r="F1489" s="103"/>
      <c r="G1489" s="103"/>
      <c r="H1489" s="103"/>
      <c r="I1489" s="103"/>
      <c r="J1489" s="103"/>
      <c r="K1489" s="103"/>
      <c r="L1489" s="103"/>
      <c r="M1489" s="103"/>
      <c r="N1489" s="103"/>
      <c r="O1489" s="103"/>
      <c r="P1489" s="103"/>
      <c r="Q1489" s="103"/>
      <c r="R1489" s="103"/>
      <c r="S1489" s="103"/>
      <c r="T1489" s="103"/>
      <c r="U1489" s="103"/>
      <c r="V1489" s="103"/>
      <c r="W1489" s="103"/>
      <c r="X1489" s="103"/>
      <c r="Y1489" s="103"/>
      <c r="Z1489" s="103"/>
      <c r="AA1489" s="103"/>
    </row>
    <row r="1490" spans="1:27" ht="14.5">
      <c r="A1490" s="103"/>
      <c r="B1490" s="103"/>
      <c r="C1490" s="103"/>
      <c r="D1490" s="103"/>
      <c r="E1490" s="103"/>
      <c r="F1490" s="103"/>
      <c r="G1490" s="103"/>
      <c r="H1490" s="103"/>
      <c r="I1490" s="103"/>
      <c r="J1490" s="103"/>
      <c r="K1490" s="103"/>
      <c r="L1490" s="103"/>
      <c r="M1490" s="103"/>
      <c r="N1490" s="103"/>
      <c r="O1490" s="103"/>
      <c r="P1490" s="103"/>
      <c r="Q1490" s="103"/>
      <c r="R1490" s="103"/>
      <c r="S1490" s="103"/>
      <c r="T1490" s="103"/>
      <c r="U1490" s="103"/>
      <c r="V1490" s="103"/>
      <c r="W1490" s="103"/>
      <c r="X1490" s="103"/>
      <c r="Y1490" s="103"/>
      <c r="Z1490" s="103"/>
      <c r="AA1490" s="103"/>
    </row>
    <row r="1491" spans="1:27" ht="14.5">
      <c r="A1491" s="103"/>
      <c r="B1491" s="103"/>
      <c r="C1491" s="103"/>
      <c r="D1491" s="103"/>
      <c r="E1491" s="103"/>
      <c r="F1491" s="103"/>
      <c r="G1491" s="103"/>
      <c r="H1491" s="103"/>
      <c r="I1491" s="103"/>
      <c r="J1491" s="103"/>
      <c r="K1491" s="103"/>
      <c r="L1491" s="103"/>
      <c r="M1491" s="103"/>
      <c r="N1491" s="103"/>
      <c r="O1491" s="103"/>
      <c r="P1491" s="103"/>
      <c r="Q1491" s="103"/>
      <c r="R1491" s="103"/>
      <c r="S1491" s="103"/>
      <c r="T1491" s="103"/>
      <c r="U1491" s="103"/>
      <c r="V1491" s="103"/>
      <c r="W1491" s="103"/>
      <c r="X1491" s="103"/>
      <c r="Y1491" s="103"/>
      <c r="Z1491" s="103"/>
      <c r="AA1491" s="103"/>
    </row>
    <row r="1492" spans="1:27" ht="14.5">
      <c r="A1492" s="103"/>
      <c r="B1492" s="103"/>
      <c r="C1492" s="103"/>
      <c r="D1492" s="103"/>
      <c r="E1492" s="103"/>
      <c r="F1492" s="103"/>
      <c r="G1492" s="103"/>
      <c r="H1492" s="103"/>
      <c r="I1492" s="103"/>
      <c r="J1492" s="103"/>
      <c r="K1492" s="103"/>
      <c r="L1492" s="103"/>
      <c r="M1492" s="103"/>
      <c r="N1492" s="103"/>
      <c r="O1492" s="103"/>
      <c r="P1492" s="103"/>
      <c r="Q1492" s="103"/>
      <c r="R1492" s="103"/>
      <c r="S1492" s="103"/>
      <c r="T1492" s="103"/>
      <c r="U1492" s="103"/>
      <c r="V1492" s="103"/>
      <c r="W1492" s="103"/>
      <c r="X1492" s="103"/>
      <c r="Y1492" s="103"/>
      <c r="Z1492" s="103"/>
      <c r="AA1492" s="103"/>
    </row>
    <row r="1493" spans="1:27" ht="14.5">
      <c r="A1493" s="103"/>
      <c r="B1493" s="103"/>
      <c r="C1493" s="103"/>
      <c r="D1493" s="103"/>
      <c r="E1493" s="103"/>
      <c r="F1493" s="103"/>
      <c r="G1493" s="103"/>
      <c r="H1493" s="103"/>
      <c r="I1493" s="103"/>
      <c r="J1493" s="103"/>
      <c r="K1493" s="103"/>
      <c r="L1493" s="103"/>
      <c r="M1493" s="103"/>
      <c r="N1493" s="103"/>
      <c r="O1493" s="103"/>
      <c r="P1493" s="103"/>
      <c r="Q1493" s="103"/>
      <c r="R1493" s="103"/>
      <c r="S1493" s="103"/>
      <c r="T1493" s="103"/>
      <c r="U1493" s="103"/>
      <c r="V1493" s="103"/>
      <c r="W1493" s="103"/>
      <c r="X1493" s="103"/>
      <c r="Y1493" s="103"/>
      <c r="Z1493" s="103"/>
      <c r="AA1493" s="103"/>
    </row>
    <row r="1494" spans="1:27" ht="14.5">
      <c r="A1494" s="103"/>
      <c r="B1494" s="103"/>
      <c r="C1494" s="103"/>
      <c r="D1494" s="103"/>
      <c r="E1494" s="103"/>
      <c r="F1494" s="103"/>
      <c r="G1494" s="103"/>
      <c r="H1494" s="103"/>
      <c r="I1494" s="103"/>
      <c r="J1494" s="103"/>
      <c r="K1494" s="103"/>
      <c r="L1494" s="103"/>
      <c r="M1494" s="103"/>
      <c r="N1494" s="103"/>
      <c r="O1494" s="103"/>
      <c r="P1494" s="103"/>
      <c r="Q1494" s="103"/>
      <c r="R1494" s="103"/>
      <c r="S1494" s="103"/>
      <c r="T1494" s="103"/>
      <c r="U1494" s="103"/>
      <c r="V1494" s="103"/>
      <c r="W1494" s="103"/>
      <c r="X1494" s="103"/>
      <c r="Y1494" s="103"/>
      <c r="Z1494" s="103"/>
      <c r="AA1494" s="103"/>
    </row>
    <row r="1495" spans="1:27" ht="14.5">
      <c r="A1495" s="103"/>
      <c r="B1495" s="103"/>
      <c r="C1495" s="103"/>
      <c r="D1495" s="103"/>
      <c r="E1495" s="103"/>
      <c r="F1495" s="103"/>
      <c r="G1495" s="103"/>
      <c r="H1495" s="103"/>
      <c r="I1495" s="103"/>
      <c r="J1495" s="103"/>
      <c r="K1495" s="103"/>
      <c r="L1495" s="103"/>
      <c r="M1495" s="103"/>
      <c r="N1495" s="103"/>
      <c r="O1495" s="103"/>
      <c r="P1495" s="103"/>
      <c r="Q1495" s="103"/>
      <c r="R1495" s="103"/>
      <c r="S1495" s="103"/>
      <c r="T1495" s="103"/>
      <c r="U1495" s="103"/>
      <c r="V1495" s="103"/>
      <c r="W1495" s="103"/>
      <c r="X1495" s="103"/>
      <c r="Y1495" s="103"/>
      <c r="Z1495" s="103"/>
      <c r="AA1495" s="103"/>
    </row>
    <row r="1496" spans="1:27" ht="14.5">
      <c r="A1496" s="103"/>
      <c r="B1496" s="103"/>
      <c r="C1496" s="103"/>
      <c r="D1496" s="103"/>
      <c r="E1496" s="103"/>
      <c r="F1496" s="103"/>
      <c r="G1496" s="103"/>
      <c r="H1496" s="103"/>
      <c r="I1496" s="103"/>
      <c r="J1496" s="103"/>
      <c r="K1496" s="103"/>
      <c r="L1496" s="103"/>
      <c r="M1496" s="103"/>
      <c r="N1496" s="103"/>
      <c r="O1496" s="103"/>
      <c r="P1496" s="103"/>
      <c r="Q1496" s="103"/>
      <c r="R1496" s="103"/>
      <c r="S1496" s="103"/>
      <c r="T1496" s="103"/>
      <c r="U1496" s="103"/>
      <c r="V1496" s="103"/>
      <c r="W1496" s="103"/>
      <c r="X1496" s="103"/>
      <c r="Y1496" s="103"/>
      <c r="Z1496" s="103"/>
      <c r="AA1496" s="103"/>
    </row>
    <row r="1497" spans="1:27" ht="14.5">
      <c r="A1497" s="103"/>
      <c r="B1497" s="103"/>
      <c r="C1497" s="103"/>
      <c r="D1497" s="103"/>
      <c r="E1497" s="103"/>
      <c r="F1497" s="103"/>
      <c r="G1497" s="103"/>
      <c r="H1497" s="103"/>
      <c r="I1497" s="103"/>
      <c r="J1497" s="103"/>
      <c r="K1497" s="103"/>
      <c r="L1497" s="103"/>
      <c r="M1497" s="103"/>
      <c r="N1497" s="103"/>
      <c r="O1497" s="103"/>
      <c r="P1497" s="103"/>
      <c r="Q1497" s="103"/>
      <c r="R1497" s="103"/>
      <c r="S1497" s="103"/>
      <c r="T1497" s="103"/>
      <c r="U1497" s="103"/>
      <c r="V1497" s="103"/>
      <c r="W1497" s="103"/>
      <c r="X1497" s="103"/>
      <c r="Y1497" s="103"/>
      <c r="Z1497" s="103"/>
      <c r="AA1497" s="103"/>
    </row>
    <row r="1498" spans="1:27" ht="14.5">
      <c r="A1498" s="103"/>
      <c r="B1498" s="103"/>
      <c r="C1498" s="103"/>
      <c r="D1498" s="103"/>
      <c r="E1498" s="103"/>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row>
    <row r="1499" spans="1:27" ht="14.5">
      <c r="A1499" s="103"/>
      <c r="B1499" s="103"/>
      <c r="C1499" s="103"/>
      <c r="D1499" s="103"/>
      <c r="E1499" s="103"/>
      <c r="F1499" s="103"/>
      <c r="G1499" s="103"/>
      <c r="H1499" s="103"/>
      <c r="I1499" s="103"/>
      <c r="J1499" s="103"/>
      <c r="K1499" s="103"/>
      <c r="L1499" s="103"/>
      <c r="M1499" s="103"/>
      <c r="N1499" s="103"/>
      <c r="O1499" s="103"/>
      <c r="P1499" s="103"/>
      <c r="Q1499" s="103"/>
      <c r="R1499" s="103"/>
      <c r="S1499" s="103"/>
      <c r="T1499" s="103"/>
      <c r="U1499" s="103"/>
      <c r="V1499" s="103"/>
      <c r="W1499" s="103"/>
      <c r="X1499" s="103"/>
      <c r="Y1499" s="103"/>
      <c r="Z1499" s="103"/>
      <c r="AA1499" s="103"/>
    </row>
    <row r="1500" spans="1:27" ht="14.5">
      <c r="A1500" s="103"/>
      <c r="B1500" s="103"/>
      <c r="C1500" s="103"/>
      <c r="D1500" s="103"/>
      <c r="E1500" s="103"/>
      <c r="F1500" s="103"/>
      <c r="G1500" s="103"/>
      <c r="H1500" s="103"/>
      <c r="I1500" s="103"/>
      <c r="J1500" s="103"/>
      <c r="K1500" s="103"/>
      <c r="L1500" s="103"/>
      <c r="M1500" s="103"/>
      <c r="N1500" s="103"/>
      <c r="O1500" s="103"/>
      <c r="P1500" s="103"/>
      <c r="Q1500" s="103"/>
      <c r="R1500" s="103"/>
      <c r="S1500" s="103"/>
      <c r="T1500" s="103"/>
      <c r="U1500" s="103"/>
      <c r="V1500" s="103"/>
      <c r="W1500" s="103"/>
      <c r="X1500" s="103"/>
      <c r="Y1500" s="103"/>
      <c r="Z1500" s="103"/>
      <c r="AA1500" s="103"/>
    </row>
    <row r="1501" spans="1:27" ht="14.5">
      <c r="A1501" s="103"/>
      <c r="B1501" s="103"/>
      <c r="C1501" s="103"/>
      <c r="D1501" s="103"/>
      <c r="E1501" s="103"/>
      <c r="F1501" s="103"/>
      <c r="G1501" s="103"/>
      <c r="H1501" s="103"/>
      <c r="I1501" s="103"/>
      <c r="J1501" s="103"/>
      <c r="K1501" s="103"/>
      <c r="L1501" s="103"/>
      <c r="M1501" s="103"/>
      <c r="N1501" s="103"/>
      <c r="O1501" s="103"/>
      <c r="P1501" s="103"/>
      <c r="Q1501" s="103"/>
      <c r="R1501" s="103"/>
      <c r="S1501" s="103"/>
      <c r="T1501" s="103"/>
      <c r="U1501" s="103"/>
      <c r="V1501" s="103"/>
      <c r="W1501" s="103"/>
      <c r="X1501" s="103"/>
      <c r="Y1501" s="103"/>
      <c r="Z1501" s="103"/>
      <c r="AA1501" s="103"/>
    </row>
    <row r="1502" spans="1:27" ht="14.5">
      <c r="A1502" s="103"/>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row>
    <row r="1503" spans="1:27" ht="14.5">
      <c r="A1503" s="103"/>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row>
    <row r="1504" spans="1:27" ht="14.5">
      <c r="A1504" s="103"/>
      <c r="B1504" s="103"/>
      <c r="C1504" s="103"/>
      <c r="D1504" s="103"/>
      <c r="E1504" s="103"/>
      <c r="F1504" s="103"/>
      <c r="G1504" s="103"/>
      <c r="H1504" s="103"/>
      <c r="I1504" s="103"/>
      <c r="J1504" s="103"/>
      <c r="K1504" s="103"/>
      <c r="L1504" s="103"/>
      <c r="M1504" s="103"/>
      <c r="N1504" s="103"/>
      <c r="O1504" s="103"/>
      <c r="P1504" s="103"/>
      <c r="Q1504" s="103"/>
      <c r="R1504" s="103"/>
      <c r="S1504" s="103"/>
      <c r="T1504" s="103"/>
      <c r="U1504" s="103"/>
      <c r="V1504" s="103"/>
      <c r="W1504" s="103"/>
      <c r="X1504" s="103"/>
      <c r="Y1504" s="103"/>
      <c r="Z1504" s="103"/>
      <c r="AA1504" s="103"/>
    </row>
    <row r="1505" spans="1:27" ht="14.5">
      <c r="A1505" s="103"/>
      <c r="B1505" s="103"/>
      <c r="C1505" s="103"/>
      <c r="D1505" s="103"/>
      <c r="E1505" s="103"/>
      <c r="F1505" s="103"/>
      <c r="G1505" s="103"/>
      <c r="H1505" s="103"/>
      <c r="I1505" s="103"/>
      <c r="J1505" s="103"/>
      <c r="K1505" s="103"/>
      <c r="L1505" s="103"/>
      <c r="M1505" s="103"/>
      <c r="N1505" s="103"/>
      <c r="O1505" s="103"/>
      <c r="P1505" s="103"/>
      <c r="Q1505" s="103"/>
      <c r="R1505" s="103"/>
      <c r="S1505" s="103"/>
      <c r="T1505" s="103"/>
      <c r="U1505" s="103"/>
      <c r="V1505" s="103"/>
      <c r="W1505" s="103"/>
      <c r="X1505" s="103"/>
      <c r="Y1505" s="103"/>
      <c r="Z1505" s="103"/>
      <c r="AA1505" s="103"/>
    </row>
    <row r="1506" spans="1:27" ht="14.5">
      <c r="A1506" s="103"/>
      <c r="B1506" s="103"/>
      <c r="C1506" s="103"/>
      <c r="D1506" s="103"/>
      <c r="E1506" s="103"/>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c r="Z1506" s="103"/>
      <c r="AA1506" s="103"/>
    </row>
    <row r="1507" spans="1:27" ht="14.5">
      <c r="A1507" s="103"/>
      <c r="B1507" s="103"/>
      <c r="C1507" s="103"/>
      <c r="D1507" s="103"/>
      <c r="E1507" s="103"/>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c r="Z1507" s="103"/>
      <c r="AA1507" s="103"/>
    </row>
    <row r="1508" spans="1:27" ht="14.5">
      <c r="A1508" s="103"/>
      <c r="B1508" s="103"/>
      <c r="C1508" s="103"/>
      <c r="D1508" s="103"/>
      <c r="E1508" s="103"/>
      <c r="F1508" s="103"/>
      <c r="G1508" s="103"/>
      <c r="H1508" s="103"/>
      <c r="I1508" s="103"/>
      <c r="J1508" s="103"/>
      <c r="K1508" s="103"/>
      <c r="L1508" s="103"/>
      <c r="M1508" s="103"/>
      <c r="N1508" s="103"/>
      <c r="O1508" s="103"/>
      <c r="P1508" s="103"/>
      <c r="Q1508" s="103"/>
      <c r="R1508" s="103"/>
      <c r="S1508" s="103"/>
      <c r="T1508" s="103"/>
      <c r="U1508" s="103"/>
      <c r="V1508" s="103"/>
      <c r="W1508" s="103"/>
      <c r="X1508" s="103"/>
      <c r="Y1508" s="103"/>
      <c r="Z1508" s="103"/>
      <c r="AA1508" s="103"/>
    </row>
    <row r="1509" spans="1:27" ht="14.5">
      <c r="A1509" s="103"/>
      <c r="B1509" s="103"/>
      <c r="C1509" s="103"/>
      <c r="D1509" s="103"/>
      <c r="E1509" s="103"/>
      <c r="F1509" s="103"/>
      <c r="G1509" s="103"/>
      <c r="H1509" s="103"/>
      <c r="I1509" s="103"/>
      <c r="J1509" s="103"/>
      <c r="K1509" s="103"/>
      <c r="L1509" s="103"/>
      <c r="M1509" s="103"/>
      <c r="N1509" s="103"/>
      <c r="O1509" s="103"/>
      <c r="P1509" s="103"/>
      <c r="Q1509" s="103"/>
      <c r="R1509" s="103"/>
      <c r="S1509" s="103"/>
      <c r="T1509" s="103"/>
      <c r="U1509" s="103"/>
      <c r="V1509" s="103"/>
      <c r="W1509" s="103"/>
      <c r="X1509" s="103"/>
      <c r="Y1509" s="103"/>
      <c r="Z1509" s="103"/>
      <c r="AA1509" s="103"/>
    </row>
    <row r="1510" spans="1:27" ht="14.5">
      <c r="A1510" s="103"/>
      <c r="B1510" s="103"/>
      <c r="C1510" s="103"/>
      <c r="D1510" s="103"/>
      <c r="E1510" s="103"/>
      <c r="F1510" s="103"/>
      <c r="G1510" s="103"/>
      <c r="H1510" s="103"/>
      <c r="I1510" s="103"/>
      <c r="J1510" s="103"/>
      <c r="K1510" s="103"/>
      <c r="L1510" s="103"/>
      <c r="M1510" s="103"/>
      <c r="N1510" s="103"/>
      <c r="O1510" s="103"/>
      <c r="P1510" s="103"/>
      <c r="Q1510" s="103"/>
      <c r="R1510" s="103"/>
      <c r="S1510" s="103"/>
      <c r="T1510" s="103"/>
      <c r="U1510" s="103"/>
      <c r="V1510" s="103"/>
      <c r="W1510" s="103"/>
      <c r="X1510" s="103"/>
      <c r="Y1510" s="103"/>
      <c r="Z1510" s="103"/>
      <c r="AA1510" s="103"/>
    </row>
    <row r="1511" spans="1:27" ht="14.5">
      <c r="A1511" s="103"/>
      <c r="B1511" s="103"/>
      <c r="C1511" s="103"/>
      <c r="D1511" s="103"/>
      <c r="E1511" s="103"/>
      <c r="F1511" s="103"/>
      <c r="G1511" s="103"/>
      <c r="H1511" s="103"/>
      <c r="I1511" s="103"/>
      <c r="J1511" s="103"/>
      <c r="K1511" s="103"/>
      <c r="L1511" s="103"/>
      <c r="M1511" s="103"/>
      <c r="N1511" s="103"/>
      <c r="O1511" s="103"/>
      <c r="P1511" s="103"/>
      <c r="Q1511" s="103"/>
      <c r="R1511" s="103"/>
      <c r="S1511" s="103"/>
      <c r="T1511" s="103"/>
      <c r="U1511" s="103"/>
      <c r="V1511" s="103"/>
      <c r="W1511" s="103"/>
      <c r="X1511" s="103"/>
      <c r="Y1511" s="103"/>
      <c r="Z1511" s="103"/>
      <c r="AA1511" s="103"/>
    </row>
    <row r="1512" spans="1:27" ht="14.5">
      <c r="A1512" s="103"/>
      <c r="B1512" s="103"/>
      <c r="C1512" s="103"/>
      <c r="D1512" s="103"/>
      <c r="E1512" s="103"/>
      <c r="F1512" s="103"/>
      <c r="G1512" s="103"/>
      <c r="H1512" s="103"/>
      <c r="I1512" s="103"/>
      <c r="J1512" s="103"/>
      <c r="K1512" s="103"/>
      <c r="L1512" s="103"/>
      <c r="M1512" s="103"/>
      <c r="N1512" s="103"/>
      <c r="O1512" s="103"/>
      <c r="P1512" s="103"/>
      <c r="Q1512" s="103"/>
      <c r="R1512" s="103"/>
      <c r="S1512" s="103"/>
      <c r="T1512" s="103"/>
      <c r="U1512" s="103"/>
      <c r="V1512" s="103"/>
      <c r="W1512" s="103"/>
      <c r="X1512" s="103"/>
      <c r="Y1512" s="103"/>
      <c r="Z1512" s="103"/>
      <c r="AA1512" s="103"/>
    </row>
    <row r="1513" spans="1:27" ht="14.5">
      <c r="A1513" s="103"/>
      <c r="B1513" s="103"/>
      <c r="C1513" s="103"/>
      <c r="D1513" s="103"/>
      <c r="E1513" s="103"/>
      <c r="F1513" s="103"/>
      <c r="G1513" s="103"/>
      <c r="H1513" s="103"/>
      <c r="I1513" s="103"/>
      <c r="J1513" s="103"/>
      <c r="K1513" s="103"/>
      <c r="L1513" s="103"/>
      <c r="M1513" s="103"/>
      <c r="N1513" s="103"/>
      <c r="O1513" s="103"/>
      <c r="P1513" s="103"/>
      <c r="Q1513" s="103"/>
      <c r="R1513" s="103"/>
      <c r="S1513" s="103"/>
      <c r="T1513" s="103"/>
      <c r="U1513" s="103"/>
      <c r="V1513" s="103"/>
      <c r="W1513" s="103"/>
      <c r="X1513" s="103"/>
      <c r="Y1513" s="103"/>
      <c r="Z1513" s="103"/>
      <c r="AA1513" s="103"/>
    </row>
    <row r="1514" spans="1:27" ht="14.5">
      <c r="A1514" s="103"/>
      <c r="B1514" s="103"/>
      <c r="C1514" s="103"/>
      <c r="D1514" s="103"/>
      <c r="E1514" s="103"/>
      <c r="F1514" s="103"/>
      <c r="G1514" s="103"/>
      <c r="H1514" s="103"/>
      <c r="I1514" s="103"/>
      <c r="J1514" s="103"/>
      <c r="K1514" s="103"/>
      <c r="L1514" s="103"/>
      <c r="M1514" s="103"/>
      <c r="N1514" s="103"/>
      <c r="O1514" s="103"/>
      <c r="P1514" s="103"/>
      <c r="Q1514" s="103"/>
      <c r="R1514" s="103"/>
      <c r="S1514" s="103"/>
      <c r="T1514" s="103"/>
      <c r="U1514" s="103"/>
      <c r="V1514" s="103"/>
      <c r="W1514" s="103"/>
      <c r="X1514" s="103"/>
      <c r="Y1514" s="103"/>
      <c r="Z1514" s="103"/>
      <c r="AA1514" s="103"/>
    </row>
    <row r="1515" spans="1:27" ht="14.5">
      <c r="A1515" s="103"/>
      <c r="B1515" s="103"/>
      <c r="C1515" s="103"/>
      <c r="D1515" s="103"/>
      <c r="E1515" s="103"/>
      <c r="F1515" s="103"/>
      <c r="G1515" s="103"/>
      <c r="H1515" s="103"/>
      <c r="I1515" s="103"/>
      <c r="J1515" s="103"/>
      <c r="K1515" s="103"/>
      <c r="L1515" s="103"/>
      <c r="M1515" s="103"/>
      <c r="N1515" s="103"/>
      <c r="O1515" s="103"/>
      <c r="P1515" s="103"/>
      <c r="Q1515" s="103"/>
      <c r="R1515" s="103"/>
      <c r="S1515" s="103"/>
      <c r="T1515" s="103"/>
      <c r="U1515" s="103"/>
      <c r="V1515" s="103"/>
      <c r="W1515" s="103"/>
      <c r="X1515" s="103"/>
      <c r="Y1515" s="103"/>
      <c r="Z1515" s="103"/>
      <c r="AA1515" s="103"/>
    </row>
    <row r="1516" spans="1:27" ht="14.5">
      <c r="A1516" s="103"/>
      <c r="B1516" s="103"/>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c r="X1516" s="103"/>
      <c r="Y1516" s="103"/>
      <c r="Z1516" s="103"/>
      <c r="AA1516" s="103"/>
    </row>
    <row r="1517" spans="1:27" ht="14.5">
      <c r="A1517" s="103"/>
      <c r="B1517" s="103"/>
      <c r="C1517" s="103"/>
      <c r="D1517" s="103"/>
      <c r="E1517" s="103"/>
      <c r="F1517" s="103"/>
      <c r="G1517" s="103"/>
      <c r="H1517" s="103"/>
      <c r="I1517" s="103"/>
      <c r="J1517" s="103"/>
      <c r="K1517" s="103"/>
      <c r="L1517" s="103"/>
      <c r="M1517" s="103"/>
      <c r="N1517" s="103"/>
      <c r="O1517" s="103"/>
      <c r="P1517" s="103"/>
      <c r="Q1517" s="103"/>
      <c r="R1517" s="103"/>
      <c r="S1517" s="103"/>
      <c r="T1517" s="103"/>
      <c r="U1517" s="103"/>
      <c r="V1517" s="103"/>
      <c r="W1517" s="103"/>
      <c r="X1517" s="103"/>
      <c r="Y1517" s="103"/>
      <c r="Z1517" s="103"/>
      <c r="AA1517" s="103"/>
    </row>
    <row r="1518" spans="1:27" ht="14.5">
      <c r="A1518" s="103"/>
      <c r="B1518" s="103"/>
      <c r="C1518" s="103"/>
      <c r="D1518" s="103"/>
      <c r="E1518" s="103"/>
      <c r="F1518" s="103"/>
      <c r="G1518" s="103"/>
      <c r="H1518" s="103"/>
      <c r="I1518" s="103"/>
      <c r="J1518" s="103"/>
      <c r="K1518" s="103"/>
      <c r="L1518" s="103"/>
      <c r="M1518" s="103"/>
      <c r="N1518" s="103"/>
      <c r="O1518" s="103"/>
      <c r="P1518" s="103"/>
      <c r="Q1518" s="103"/>
      <c r="R1518" s="103"/>
      <c r="S1518" s="103"/>
      <c r="T1518" s="103"/>
      <c r="U1518" s="103"/>
      <c r="V1518" s="103"/>
      <c r="W1518" s="103"/>
      <c r="X1518" s="103"/>
      <c r="Y1518" s="103"/>
      <c r="Z1518" s="103"/>
      <c r="AA1518" s="103"/>
    </row>
    <row r="1519" spans="1:27" ht="14.5">
      <c r="A1519" s="103"/>
      <c r="B1519" s="103"/>
      <c r="C1519" s="103"/>
      <c r="D1519" s="103"/>
      <c r="E1519" s="103"/>
      <c r="F1519" s="103"/>
      <c r="G1519" s="103"/>
      <c r="H1519" s="103"/>
      <c r="I1519" s="103"/>
      <c r="J1519" s="103"/>
      <c r="K1519" s="103"/>
      <c r="L1519" s="103"/>
      <c r="M1519" s="103"/>
      <c r="N1519" s="103"/>
      <c r="O1519" s="103"/>
      <c r="P1519" s="103"/>
      <c r="Q1519" s="103"/>
      <c r="R1519" s="103"/>
      <c r="S1519" s="103"/>
      <c r="T1519" s="103"/>
      <c r="U1519" s="103"/>
      <c r="V1519" s="103"/>
      <c r="W1519" s="103"/>
      <c r="X1519" s="103"/>
      <c r="Y1519" s="103"/>
      <c r="Z1519" s="103"/>
      <c r="AA1519" s="103"/>
    </row>
    <row r="1520" spans="1:27" ht="14.5">
      <c r="A1520" s="103"/>
      <c r="B1520" s="103"/>
      <c r="C1520" s="103"/>
      <c r="D1520" s="103"/>
      <c r="E1520" s="103"/>
      <c r="F1520" s="103"/>
      <c r="G1520" s="103"/>
      <c r="H1520" s="103"/>
      <c r="I1520" s="103"/>
      <c r="J1520" s="103"/>
      <c r="K1520" s="103"/>
      <c r="L1520" s="103"/>
      <c r="M1520" s="103"/>
      <c r="N1520" s="103"/>
      <c r="O1520" s="103"/>
      <c r="P1520" s="103"/>
      <c r="Q1520" s="103"/>
      <c r="R1520" s="103"/>
      <c r="S1520" s="103"/>
      <c r="T1520" s="103"/>
      <c r="U1520" s="103"/>
      <c r="V1520" s="103"/>
      <c r="W1520" s="103"/>
      <c r="X1520" s="103"/>
      <c r="Y1520" s="103"/>
      <c r="Z1520" s="103"/>
      <c r="AA1520" s="103"/>
    </row>
    <row r="1521" spans="1:27" ht="14.5">
      <c r="A1521" s="103"/>
      <c r="B1521" s="103"/>
      <c r="C1521" s="103"/>
      <c r="D1521" s="103"/>
      <c r="E1521" s="103"/>
      <c r="F1521" s="103"/>
      <c r="G1521" s="103"/>
      <c r="H1521" s="103"/>
      <c r="I1521" s="103"/>
      <c r="J1521" s="103"/>
      <c r="K1521" s="103"/>
      <c r="L1521" s="103"/>
      <c r="M1521" s="103"/>
      <c r="N1521" s="103"/>
      <c r="O1521" s="103"/>
      <c r="P1521" s="103"/>
      <c r="Q1521" s="103"/>
      <c r="R1521" s="103"/>
      <c r="S1521" s="103"/>
      <c r="T1521" s="103"/>
      <c r="U1521" s="103"/>
      <c r="V1521" s="103"/>
      <c r="W1521" s="103"/>
      <c r="X1521" s="103"/>
      <c r="Y1521" s="103"/>
      <c r="Z1521" s="103"/>
      <c r="AA1521" s="103"/>
    </row>
    <row r="1522" spans="1:27" ht="14.5">
      <c r="A1522" s="103"/>
      <c r="B1522" s="103"/>
      <c r="C1522" s="103"/>
      <c r="D1522" s="103"/>
      <c r="E1522" s="103"/>
      <c r="F1522" s="103"/>
      <c r="G1522" s="103"/>
      <c r="H1522" s="103"/>
      <c r="I1522" s="103"/>
      <c r="J1522" s="103"/>
      <c r="K1522" s="103"/>
      <c r="L1522" s="103"/>
      <c r="M1522" s="103"/>
      <c r="N1522" s="103"/>
      <c r="O1522" s="103"/>
      <c r="P1522" s="103"/>
      <c r="Q1522" s="103"/>
      <c r="R1522" s="103"/>
      <c r="S1522" s="103"/>
      <c r="T1522" s="103"/>
      <c r="U1522" s="103"/>
      <c r="V1522" s="103"/>
      <c r="W1522" s="103"/>
      <c r="X1522" s="103"/>
      <c r="Y1522" s="103"/>
      <c r="Z1522" s="103"/>
      <c r="AA1522" s="103"/>
    </row>
    <row r="1523" spans="1:27" ht="14.5">
      <c r="A1523" s="103"/>
      <c r="B1523" s="103"/>
      <c r="C1523" s="103"/>
      <c r="D1523" s="103"/>
      <c r="E1523" s="103"/>
      <c r="F1523" s="103"/>
      <c r="G1523" s="103"/>
      <c r="H1523" s="103"/>
      <c r="I1523" s="103"/>
      <c r="J1523" s="103"/>
      <c r="K1523" s="103"/>
      <c r="L1523" s="103"/>
      <c r="M1523" s="103"/>
      <c r="N1523" s="103"/>
      <c r="O1523" s="103"/>
      <c r="P1523" s="103"/>
      <c r="Q1523" s="103"/>
      <c r="R1523" s="103"/>
      <c r="S1523" s="103"/>
      <c r="T1523" s="103"/>
      <c r="U1523" s="103"/>
      <c r="V1523" s="103"/>
      <c r="W1523" s="103"/>
      <c r="X1523" s="103"/>
      <c r="Y1523" s="103"/>
      <c r="Z1523" s="103"/>
      <c r="AA1523" s="103"/>
    </row>
    <row r="1524" spans="1:27" ht="14.5">
      <c r="A1524" s="103"/>
      <c r="B1524" s="103"/>
      <c r="C1524" s="103"/>
      <c r="D1524" s="103"/>
      <c r="E1524" s="103"/>
      <c r="F1524" s="103"/>
      <c r="G1524" s="103"/>
      <c r="H1524" s="103"/>
      <c r="I1524" s="103"/>
      <c r="J1524" s="103"/>
      <c r="K1524" s="103"/>
      <c r="L1524" s="103"/>
      <c r="M1524" s="103"/>
      <c r="N1524" s="103"/>
      <c r="O1524" s="103"/>
      <c r="P1524" s="103"/>
      <c r="Q1524" s="103"/>
      <c r="R1524" s="103"/>
      <c r="S1524" s="103"/>
      <c r="T1524" s="103"/>
      <c r="U1524" s="103"/>
      <c r="V1524" s="103"/>
      <c r="W1524" s="103"/>
      <c r="X1524" s="103"/>
      <c r="Y1524" s="103"/>
      <c r="Z1524" s="103"/>
      <c r="AA1524" s="103"/>
    </row>
    <row r="1525" spans="1:27" ht="14.5">
      <c r="A1525" s="103"/>
      <c r="B1525" s="103"/>
      <c r="C1525" s="103"/>
      <c r="D1525" s="103"/>
      <c r="E1525" s="103"/>
      <c r="F1525" s="103"/>
      <c r="G1525" s="103"/>
      <c r="H1525" s="103"/>
      <c r="I1525" s="103"/>
      <c r="J1525" s="103"/>
      <c r="K1525" s="103"/>
      <c r="L1525" s="103"/>
      <c r="M1525" s="103"/>
      <c r="N1525" s="103"/>
      <c r="O1525" s="103"/>
      <c r="P1525" s="103"/>
      <c r="Q1525" s="103"/>
      <c r="R1525" s="103"/>
      <c r="S1525" s="103"/>
      <c r="T1525" s="103"/>
      <c r="U1525" s="103"/>
      <c r="V1525" s="103"/>
      <c r="W1525" s="103"/>
      <c r="X1525" s="103"/>
      <c r="Y1525" s="103"/>
      <c r="Z1525" s="103"/>
      <c r="AA1525" s="103"/>
    </row>
    <row r="1526" spans="1:27" ht="14.5">
      <c r="A1526" s="103"/>
      <c r="B1526" s="103"/>
      <c r="C1526" s="103"/>
      <c r="D1526" s="103"/>
      <c r="E1526" s="103"/>
      <c r="F1526" s="103"/>
      <c r="G1526" s="103"/>
      <c r="H1526" s="103"/>
      <c r="I1526" s="103"/>
      <c r="J1526" s="103"/>
      <c r="K1526" s="103"/>
      <c r="L1526" s="103"/>
      <c r="M1526" s="103"/>
      <c r="N1526" s="103"/>
      <c r="O1526" s="103"/>
      <c r="P1526" s="103"/>
      <c r="Q1526" s="103"/>
      <c r="R1526" s="103"/>
      <c r="S1526" s="103"/>
      <c r="T1526" s="103"/>
      <c r="U1526" s="103"/>
      <c r="V1526" s="103"/>
      <c r="W1526" s="103"/>
      <c r="X1526" s="103"/>
      <c r="Y1526" s="103"/>
      <c r="Z1526" s="103"/>
      <c r="AA1526" s="103"/>
    </row>
    <row r="1527" spans="1:27" ht="14.5">
      <c r="A1527" s="103"/>
      <c r="B1527" s="103"/>
      <c r="C1527" s="103"/>
      <c r="D1527" s="103"/>
      <c r="E1527" s="103"/>
      <c r="F1527" s="103"/>
      <c r="G1527" s="103"/>
      <c r="H1527" s="103"/>
      <c r="I1527" s="103"/>
      <c r="J1527" s="103"/>
      <c r="K1527" s="103"/>
      <c r="L1527" s="103"/>
      <c r="M1527" s="103"/>
      <c r="N1527" s="103"/>
      <c r="O1527" s="103"/>
      <c r="P1527" s="103"/>
      <c r="Q1527" s="103"/>
      <c r="R1527" s="103"/>
      <c r="S1527" s="103"/>
      <c r="T1527" s="103"/>
      <c r="U1527" s="103"/>
      <c r="V1527" s="103"/>
      <c r="W1527" s="103"/>
      <c r="X1527" s="103"/>
      <c r="Y1527" s="103"/>
      <c r="Z1527" s="103"/>
      <c r="AA1527" s="103"/>
    </row>
    <row r="1528" spans="1:27" ht="14.5">
      <c r="A1528" s="103"/>
      <c r="B1528" s="103"/>
      <c r="C1528" s="103"/>
      <c r="D1528" s="103"/>
      <c r="E1528" s="103"/>
      <c r="F1528" s="103"/>
      <c r="G1528" s="103"/>
      <c r="H1528" s="103"/>
      <c r="I1528" s="103"/>
      <c r="J1528" s="103"/>
      <c r="K1528" s="103"/>
      <c r="L1528" s="103"/>
      <c r="M1528" s="103"/>
      <c r="N1528" s="103"/>
      <c r="O1528" s="103"/>
      <c r="P1528" s="103"/>
      <c r="Q1528" s="103"/>
      <c r="R1528" s="103"/>
      <c r="S1528" s="103"/>
      <c r="T1528" s="103"/>
      <c r="U1528" s="103"/>
      <c r="V1528" s="103"/>
      <c r="W1528" s="103"/>
      <c r="X1528" s="103"/>
      <c r="Y1528" s="103"/>
      <c r="Z1528" s="103"/>
      <c r="AA1528" s="103"/>
    </row>
    <row r="1529" spans="1:27" ht="14.5">
      <c r="A1529" s="103"/>
      <c r="B1529" s="103"/>
      <c r="C1529" s="103"/>
      <c r="D1529" s="103"/>
      <c r="E1529" s="103"/>
      <c r="F1529" s="103"/>
      <c r="G1529" s="103"/>
      <c r="H1529" s="103"/>
      <c r="I1529" s="103"/>
      <c r="J1529" s="103"/>
      <c r="K1529" s="103"/>
      <c r="L1529" s="103"/>
      <c r="M1529" s="103"/>
      <c r="N1529" s="103"/>
      <c r="O1529" s="103"/>
      <c r="P1529" s="103"/>
      <c r="Q1529" s="103"/>
      <c r="R1529" s="103"/>
      <c r="S1529" s="103"/>
      <c r="T1529" s="103"/>
      <c r="U1529" s="103"/>
      <c r="V1529" s="103"/>
      <c r="W1529" s="103"/>
      <c r="X1529" s="103"/>
      <c r="Y1529" s="103"/>
      <c r="Z1529" s="103"/>
      <c r="AA1529" s="103"/>
    </row>
    <row r="1530" spans="1:27" ht="14.5">
      <c r="A1530" s="103"/>
      <c r="B1530" s="103"/>
      <c r="C1530" s="103"/>
      <c r="D1530" s="103"/>
      <c r="E1530" s="103"/>
      <c r="F1530" s="103"/>
      <c r="G1530" s="103"/>
      <c r="H1530" s="103"/>
      <c r="I1530" s="103"/>
      <c r="J1530" s="103"/>
      <c r="K1530" s="103"/>
      <c r="L1530" s="103"/>
      <c r="M1530" s="103"/>
      <c r="N1530" s="103"/>
      <c r="O1530" s="103"/>
      <c r="P1530" s="103"/>
      <c r="Q1530" s="103"/>
      <c r="R1530" s="103"/>
      <c r="S1530" s="103"/>
      <c r="T1530" s="103"/>
      <c r="U1530" s="103"/>
      <c r="V1530" s="103"/>
      <c r="W1530" s="103"/>
      <c r="X1530" s="103"/>
      <c r="Y1530" s="103"/>
      <c r="Z1530" s="103"/>
      <c r="AA1530" s="103"/>
    </row>
    <row r="1531" spans="1:27" ht="14.5">
      <c r="A1531" s="103"/>
      <c r="B1531" s="103"/>
      <c r="C1531" s="103"/>
      <c r="D1531" s="103"/>
      <c r="E1531" s="103"/>
      <c r="F1531" s="103"/>
      <c r="G1531" s="103"/>
      <c r="H1531" s="103"/>
      <c r="I1531" s="103"/>
      <c r="J1531" s="103"/>
      <c r="K1531" s="103"/>
      <c r="L1531" s="103"/>
      <c r="M1531" s="103"/>
      <c r="N1531" s="103"/>
      <c r="O1531" s="103"/>
      <c r="P1531" s="103"/>
      <c r="Q1531" s="103"/>
      <c r="R1531" s="103"/>
      <c r="S1531" s="103"/>
      <c r="T1531" s="103"/>
      <c r="U1531" s="103"/>
      <c r="V1531" s="103"/>
      <c r="W1531" s="103"/>
      <c r="X1531" s="103"/>
      <c r="Y1531" s="103"/>
      <c r="Z1531" s="103"/>
      <c r="AA1531" s="103"/>
    </row>
    <row r="1532" spans="1:27" ht="14.5">
      <c r="A1532" s="103"/>
      <c r="B1532" s="103"/>
      <c r="C1532" s="103"/>
      <c r="D1532" s="103"/>
      <c r="E1532" s="103"/>
      <c r="F1532" s="103"/>
      <c r="G1532" s="103"/>
      <c r="H1532" s="103"/>
      <c r="I1532" s="103"/>
      <c r="J1532" s="103"/>
      <c r="K1532" s="103"/>
      <c r="L1532" s="103"/>
      <c r="M1532" s="103"/>
      <c r="N1532" s="103"/>
      <c r="O1532" s="103"/>
      <c r="P1532" s="103"/>
      <c r="Q1532" s="103"/>
      <c r="R1532" s="103"/>
      <c r="S1532" s="103"/>
      <c r="T1532" s="103"/>
      <c r="U1532" s="103"/>
      <c r="V1532" s="103"/>
      <c r="W1532" s="103"/>
      <c r="X1532" s="103"/>
      <c r="Y1532" s="103"/>
      <c r="Z1532" s="103"/>
      <c r="AA1532" s="103"/>
    </row>
    <row r="1533" spans="1:27" ht="14.5">
      <c r="A1533" s="103"/>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row>
    <row r="1534" spans="1:27" ht="14.5">
      <c r="A1534" s="103"/>
      <c r="B1534" s="103"/>
      <c r="C1534" s="103"/>
      <c r="D1534" s="103"/>
      <c r="E1534" s="103"/>
      <c r="F1534" s="103"/>
      <c r="G1534" s="103"/>
      <c r="H1534" s="103"/>
      <c r="I1534" s="103"/>
      <c r="J1534" s="103"/>
      <c r="K1534" s="103"/>
      <c r="L1534" s="103"/>
      <c r="M1534" s="103"/>
      <c r="N1534" s="103"/>
      <c r="O1534" s="103"/>
      <c r="P1534" s="103"/>
      <c r="Q1534" s="103"/>
      <c r="R1534" s="103"/>
      <c r="S1534" s="103"/>
      <c r="T1534" s="103"/>
      <c r="U1534" s="103"/>
      <c r="V1534" s="103"/>
      <c r="W1534" s="103"/>
      <c r="X1534" s="103"/>
      <c r="Y1534" s="103"/>
      <c r="Z1534" s="103"/>
      <c r="AA1534" s="103"/>
    </row>
    <row r="1535" spans="1:27" ht="14.5">
      <c r="A1535" s="103"/>
      <c r="B1535" s="103"/>
      <c r="C1535" s="103"/>
      <c r="D1535" s="103"/>
      <c r="E1535" s="103"/>
      <c r="F1535" s="103"/>
      <c r="G1535" s="103"/>
      <c r="H1535" s="103"/>
      <c r="I1535" s="103"/>
      <c r="J1535" s="103"/>
      <c r="K1535" s="103"/>
      <c r="L1535" s="103"/>
      <c r="M1535" s="103"/>
      <c r="N1535" s="103"/>
      <c r="O1535" s="103"/>
      <c r="P1535" s="103"/>
      <c r="Q1535" s="103"/>
      <c r="R1535" s="103"/>
      <c r="S1535" s="103"/>
      <c r="T1535" s="103"/>
      <c r="U1535" s="103"/>
      <c r="V1535" s="103"/>
      <c r="W1535" s="103"/>
      <c r="X1535" s="103"/>
      <c r="Y1535" s="103"/>
      <c r="Z1535" s="103"/>
      <c r="AA1535" s="103"/>
    </row>
    <row r="1536" spans="1:27" ht="14.5">
      <c r="A1536" s="103"/>
      <c r="B1536" s="103"/>
      <c r="C1536" s="103"/>
      <c r="D1536" s="103"/>
      <c r="E1536" s="103"/>
      <c r="F1536" s="103"/>
      <c r="G1536" s="103"/>
      <c r="H1536" s="103"/>
      <c r="I1536" s="103"/>
      <c r="J1536" s="103"/>
      <c r="K1536" s="103"/>
      <c r="L1536" s="103"/>
      <c r="M1536" s="103"/>
      <c r="N1536" s="103"/>
      <c r="O1536" s="103"/>
      <c r="P1536" s="103"/>
      <c r="Q1536" s="103"/>
      <c r="R1536" s="103"/>
      <c r="S1536" s="103"/>
      <c r="T1536" s="103"/>
      <c r="U1536" s="103"/>
      <c r="V1536" s="103"/>
      <c r="W1536" s="103"/>
      <c r="X1536" s="103"/>
      <c r="Y1536" s="103"/>
      <c r="Z1536" s="103"/>
      <c r="AA1536" s="103"/>
    </row>
    <row r="1537" spans="1:27" ht="14.5">
      <c r="A1537" s="103"/>
      <c r="B1537" s="103"/>
      <c r="C1537" s="103"/>
      <c r="D1537" s="103"/>
      <c r="E1537" s="103"/>
      <c r="F1537" s="103"/>
      <c r="G1537" s="103"/>
      <c r="H1537" s="103"/>
      <c r="I1537" s="103"/>
      <c r="J1537" s="103"/>
      <c r="K1537" s="103"/>
      <c r="L1537" s="103"/>
      <c r="M1537" s="103"/>
      <c r="N1537" s="103"/>
      <c r="O1537" s="103"/>
      <c r="P1537" s="103"/>
      <c r="Q1537" s="103"/>
      <c r="R1537" s="103"/>
      <c r="S1537" s="103"/>
      <c r="T1537" s="103"/>
      <c r="U1537" s="103"/>
      <c r="V1537" s="103"/>
      <c r="W1537" s="103"/>
      <c r="X1537" s="103"/>
      <c r="Y1537" s="103"/>
      <c r="Z1537" s="103"/>
      <c r="AA1537" s="103"/>
    </row>
    <row r="1538" spans="1:27" ht="14.5">
      <c r="A1538" s="103"/>
      <c r="B1538" s="103"/>
      <c r="C1538" s="103"/>
      <c r="D1538" s="103"/>
      <c r="E1538" s="103"/>
      <c r="F1538" s="103"/>
      <c r="G1538" s="103"/>
      <c r="H1538" s="103"/>
      <c r="I1538" s="103"/>
      <c r="J1538" s="103"/>
      <c r="K1538" s="103"/>
      <c r="L1538" s="103"/>
      <c r="M1538" s="103"/>
      <c r="N1538" s="103"/>
      <c r="O1538" s="103"/>
      <c r="P1538" s="103"/>
      <c r="Q1538" s="103"/>
      <c r="R1538" s="103"/>
      <c r="S1538" s="103"/>
      <c r="T1538" s="103"/>
      <c r="U1538" s="103"/>
      <c r="V1538" s="103"/>
      <c r="W1538" s="103"/>
      <c r="X1538" s="103"/>
      <c r="Y1538" s="103"/>
      <c r="Z1538" s="103"/>
      <c r="AA1538" s="103"/>
    </row>
    <row r="1539" spans="1:27" ht="14.5">
      <c r="A1539" s="103"/>
      <c r="B1539" s="103"/>
      <c r="C1539" s="103"/>
      <c r="D1539" s="103"/>
      <c r="E1539" s="103"/>
      <c r="F1539" s="103"/>
      <c r="G1539" s="103"/>
      <c r="H1539" s="103"/>
      <c r="I1539" s="103"/>
      <c r="J1539" s="103"/>
      <c r="K1539" s="103"/>
      <c r="L1539" s="103"/>
      <c r="M1539" s="103"/>
      <c r="N1539" s="103"/>
      <c r="O1539" s="103"/>
      <c r="P1539" s="103"/>
      <c r="Q1539" s="103"/>
      <c r="R1539" s="103"/>
      <c r="S1539" s="103"/>
      <c r="T1539" s="103"/>
      <c r="U1539" s="103"/>
      <c r="V1539" s="103"/>
      <c r="W1539" s="103"/>
      <c r="X1539" s="103"/>
      <c r="Y1539" s="103"/>
      <c r="Z1539" s="103"/>
      <c r="AA1539" s="103"/>
    </row>
    <row r="1540" spans="1:27" ht="14.5">
      <c r="A1540" s="103"/>
      <c r="B1540" s="103"/>
      <c r="C1540" s="103"/>
      <c r="D1540" s="103"/>
      <c r="E1540" s="103"/>
      <c r="F1540" s="103"/>
      <c r="G1540" s="103"/>
      <c r="H1540" s="103"/>
      <c r="I1540" s="103"/>
      <c r="J1540" s="103"/>
      <c r="K1540" s="103"/>
      <c r="L1540" s="103"/>
      <c r="M1540" s="103"/>
      <c r="N1540" s="103"/>
      <c r="O1540" s="103"/>
      <c r="P1540" s="103"/>
      <c r="Q1540" s="103"/>
      <c r="R1540" s="103"/>
      <c r="S1540" s="103"/>
      <c r="T1540" s="103"/>
      <c r="U1540" s="103"/>
      <c r="V1540" s="103"/>
      <c r="W1540" s="103"/>
      <c r="X1540" s="103"/>
      <c r="Y1540" s="103"/>
      <c r="Z1540" s="103"/>
      <c r="AA1540" s="103"/>
    </row>
    <row r="1541" spans="1:27" ht="14.5">
      <c r="A1541" s="103"/>
      <c r="B1541" s="103"/>
      <c r="C1541" s="103"/>
      <c r="D1541" s="103"/>
      <c r="E1541" s="103"/>
      <c r="F1541" s="103"/>
      <c r="G1541" s="103"/>
      <c r="H1541" s="103"/>
      <c r="I1541" s="103"/>
      <c r="J1541" s="103"/>
      <c r="K1541" s="103"/>
      <c r="L1541" s="103"/>
      <c r="M1541" s="103"/>
      <c r="N1541" s="103"/>
      <c r="O1541" s="103"/>
      <c r="P1541" s="103"/>
      <c r="Q1541" s="103"/>
      <c r="R1541" s="103"/>
      <c r="S1541" s="103"/>
      <c r="T1541" s="103"/>
      <c r="U1541" s="103"/>
      <c r="V1541" s="103"/>
      <c r="W1541" s="103"/>
      <c r="X1541" s="103"/>
      <c r="Y1541" s="103"/>
      <c r="Z1541" s="103"/>
      <c r="AA1541" s="103"/>
    </row>
    <row r="1542" spans="1:27" ht="14.5">
      <c r="A1542" s="103"/>
      <c r="B1542" s="103"/>
      <c r="C1542" s="103"/>
      <c r="D1542" s="103"/>
      <c r="E1542" s="103"/>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c r="Z1542" s="103"/>
      <c r="AA1542" s="103"/>
    </row>
    <row r="1543" spans="1:27" ht="14.5">
      <c r="A1543" s="103"/>
      <c r="B1543" s="103"/>
      <c r="C1543" s="103"/>
      <c r="D1543" s="103"/>
      <c r="E1543" s="103"/>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c r="Z1543" s="103"/>
      <c r="AA1543" s="103"/>
    </row>
    <row r="1544" spans="1:27" ht="14.5">
      <c r="A1544" s="103"/>
      <c r="B1544" s="103"/>
      <c r="C1544" s="103"/>
      <c r="D1544" s="103"/>
      <c r="E1544" s="103"/>
      <c r="F1544" s="103"/>
      <c r="G1544" s="103"/>
      <c r="H1544" s="103"/>
      <c r="I1544" s="103"/>
      <c r="J1544" s="103"/>
      <c r="K1544" s="103"/>
      <c r="L1544" s="103"/>
      <c r="M1544" s="103"/>
      <c r="N1544" s="103"/>
      <c r="O1544" s="103"/>
      <c r="P1544" s="103"/>
      <c r="Q1544" s="103"/>
      <c r="R1544" s="103"/>
      <c r="S1544" s="103"/>
      <c r="T1544" s="103"/>
      <c r="U1544" s="103"/>
      <c r="V1544" s="103"/>
      <c r="W1544" s="103"/>
      <c r="X1544" s="103"/>
      <c r="Y1544" s="103"/>
      <c r="Z1544" s="103"/>
      <c r="AA1544" s="103"/>
    </row>
    <row r="1545" spans="1:27" ht="14.5">
      <c r="A1545" s="103"/>
      <c r="B1545" s="103"/>
      <c r="C1545" s="103"/>
      <c r="D1545" s="103"/>
      <c r="E1545" s="103"/>
      <c r="F1545" s="103"/>
      <c r="G1545" s="103"/>
      <c r="H1545" s="103"/>
      <c r="I1545" s="103"/>
      <c r="J1545" s="103"/>
      <c r="K1545" s="103"/>
      <c r="L1545" s="103"/>
      <c r="M1545" s="103"/>
      <c r="N1545" s="103"/>
      <c r="O1545" s="103"/>
      <c r="P1545" s="103"/>
      <c r="Q1545" s="103"/>
      <c r="R1545" s="103"/>
      <c r="S1545" s="103"/>
      <c r="T1545" s="103"/>
      <c r="U1545" s="103"/>
      <c r="V1545" s="103"/>
      <c r="W1545" s="103"/>
      <c r="X1545" s="103"/>
      <c r="Y1545" s="103"/>
      <c r="Z1545" s="103"/>
      <c r="AA1545" s="103"/>
    </row>
    <row r="1546" spans="1:27" ht="14.5">
      <c r="A1546" s="103"/>
      <c r="B1546" s="103"/>
      <c r="C1546" s="103"/>
      <c r="D1546" s="103"/>
      <c r="E1546" s="103"/>
      <c r="F1546" s="103"/>
      <c r="G1546" s="103"/>
      <c r="H1546" s="103"/>
      <c r="I1546" s="103"/>
      <c r="J1546" s="103"/>
      <c r="K1546" s="103"/>
      <c r="L1546" s="103"/>
      <c r="M1546" s="103"/>
      <c r="N1546" s="103"/>
      <c r="O1546" s="103"/>
      <c r="P1546" s="103"/>
      <c r="Q1546" s="103"/>
      <c r="R1546" s="103"/>
      <c r="S1546" s="103"/>
      <c r="T1546" s="103"/>
      <c r="U1546" s="103"/>
      <c r="V1546" s="103"/>
      <c r="W1546" s="103"/>
      <c r="X1546" s="103"/>
      <c r="Y1546" s="103"/>
      <c r="Z1546" s="103"/>
      <c r="AA1546" s="103"/>
    </row>
    <row r="1547" spans="1:27" ht="14.5">
      <c r="A1547" s="103"/>
      <c r="B1547" s="103"/>
      <c r="C1547" s="103"/>
      <c r="D1547" s="103"/>
      <c r="E1547" s="103"/>
      <c r="F1547" s="103"/>
      <c r="G1547" s="103"/>
      <c r="H1547" s="103"/>
      <c r="I1547" s="103"/>
      <c r="J1547" s="103"/>
      <c r="K1547" s="103"/>
      <c r="L1547" s="103"/>
      <c r="M1547" s="103"/>
      <c r="N1547" s="103"/>
      <c r="O1547" s="103"/>
      <c r="P1547" s="103"/>
      <c r="Q1547" s="103"/>
      <c r="R1547" s="103"/>
      <c r="S1547" s="103"/>
      <c r="T1547" s="103"/>
      <c r="U1547" s="103"/>
      <c r="V1547" s="103"/>
      <c r="W1547" s="103"/>
      <c r="X1547" s="103"/>
      <c r="Y1547" s="103"/>
      <c r="Z1547" s="103"/>
      <c r="AA1547" s="103"/>
    </row>
    <row r="1548" spans="1:27" ht="14.5">
      <c r="A1548" s="103"/>
      <c r="B1548" s="103"/>
      <c r="C1548" s="103"/>
      <c r="D1548" s="103"/>
      <c r="E1548" s="103"/>
      <c r="F1548" s="103"/>
      <c r="G1548" s="103"/>
      <c r="H1548" s="103"/>
      <c r="I1548" s="103"/>
      <c r="J1548" s="103"/>
      <c r="K1548" s="103"/>
      <c r="L1548" s="103"/>
      <c r="M1548" s="103"/>
      <c r="N1548" s="103"/>
      <c r="O1548" s="103"/>
      <c r="P1548" s="103"/>
      <c r="Q1548" s="103"/>
      <c r="R1548" s="103"/>
      <c r="S1548" s="103"/>
      <c r="T1548" s="103"/>
      <c r="U1548" s="103"/>
      <c r="V1548" s="103"/>
      <c r="W1548" s="103"/>
      <c r="X1548" s="103"/>
      <c r="Y1548" s="103"/>
      <c r="Z1548" s="103"/>
      <c r="AA1548" s="103"/>
    </row>
    <row r="1549" spans="1:27" ht="14.5">
      <c r="A1549" s="103"/>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row>
    <row r="1550" spans="1:27" ht="14.5">
      <c r="A1550" s="103"/>
      <c r="B1550" s="103"/>
      <c r="C1550" s="103"/>
      <c r="D1550" s="103"/>
      <c r="E1550" s="103"/>
      <c r="F1550" s="103"/>
      <c r="G1550" s="103"/>
      <c r="H1550" s="103"/>
      <c r="I1550" s="103"/>
      <c r="J1550" s="103"/>
      <c r="K1550" s="103"/>
      <c r="L1550" s="103"/>
      <c r="M1550" s="103"/>
      <c r="N1550" s="103"/>
      <c r="O1550" s="103"/>
      <c r="P1550" s="103"/>
      <c r="Q1550" s="103"/>
      <c r="R1550" s="103"/>
      <c r="S1550" s="103"/>
      <c r="T1550" s="103"/>
      <c r="U1550" s="103"/>
      <c r="V1550" s="103"/>
      <c r="W1550" s="103"/>
      <c r="X1550" s="103"/>
      <c r="Y1550" s="103"/>
      <c r="Z1550" s="103"/>
      <c r="AA1550" s="103"/>
    </row>
    <row r="1551" spans="1:27" ht="14.5">
      <c r="A1551" s="103"/>
      <c r="B1551" s="103"/>
      <c r="C1551" s="103"/>
      <c r="D1551" s="103"/>
      <c r="E1551" s="103"/>
      <c r="F1551" s="103"/>
      <c r="G1551" s="103"/>
      <c r="H1551" s="103"/>
      <c r="I1551" s="103"/>
      <c r="J1551" s="103"/>
      <c r="K1551" s="103"/>
      <c r="L1551" s="103"/>
      <c r="M1551" s="103"/>
      <c r="N1551" s="103"/>
      <c r="O1551" s="103"/>
      <c r="P1551" s="103"/>
      <c r="Q1551" s="103"/>
      <c r="R1551" s="103"/>
      <c r="S1551" s="103"/>
      <c r="T1551" s="103"/>
      <c r="U1551" s="103"/>
      <c r="V1551" s="103"/>
      <c r="W1551" s="103"/>
      <c r="X1551" s="103"/>
      <c r="Y1551" s="103"/>
      <c r="Z1551" s="103"/>
      <c r="AA1551" s="103"/>
    </row>
    <row r="1552" spans="1:27" ht="14.5">
      <c r="A1552" s="103"/>
      <c r="B1552" s="103"/>
      <c r="C1552" s="103"/>
      <c r="D1552" s="103"/>
      <c r="E1552" s="103"/>
      <c r="F1552" s="103"/>
      <c r="G1552" s="103"/>
      <c r="H1552" s="103"/>
      <c r="I1552" s="103"/>
      <c r="J1552" s="103"/>
      <c r="K1552" s="103"/>
      <c r="L1552" s="103"/>
      <c r="M1552" s="103"/>
      <c r="N1552" s="103"/>
      <c r="O1552" s="103"/>
      <c r="P1552" s="103"/>
      <c r="Q1552" s="103"/>
      <c r="R1552" s="103"/>
      <c r="S1552" s="103"/>
      <c r="T1552" s="103"/>
      <c r="U1552" s="103"/>
      <c r="V1552" s="103"/>
      <c r="W1552" s="103"/>
      <c r="X1552" s="103"/>
      <c r="Y1552" s="103"/>
      <c r="Z1552" s="103"/>
      <c r="AA1552" s="103"/>
    </row>
    <row r="1553" spans="1:27" ht="14.5">
      <c r="A1553" s="103"/>
      <c r="B1553" s="103"/>
      <c r="C1553" s="103"/>
      <c r="D1553" s="103"/>
      <c r="E1553" s="103"/>
      <c r="F1553" s="103"/>
      <c r="G1553" s="103"/>
      <c r="H1553" s="103"/>
      <c r="I1553" s="103"/>
      <c r="J1553" s="103"/>
      <c r="K1553" s="103"/>
      <c r="L1553" s="103"/>
      <c r="M1553" s="103"/>
      <c r="N1553" s="103"/>
      <c r="O1553" s="103"/>
      <c r="P1553" s="103"/>
      <c r="Q1553" s="103"/>
      <c r="R1553" s="103"/>
      <c r="S1553" s="103"/>
      <c r="T1553" s="103"/>
      <c r="U1553" s="103"/>
      <c r="V1553" s="103"/>
      <c r="W1553" s="103"/>
      <c r="X1553" s="103"/>
      <c r="Y1553" s="103"/>
      <c r="Z1553" s="103"/>
      <c r="AA1553" s="103"/>
    </row>
    <row r="1554" spans="1:27" ht="14.5">
      <c r="A1554" s="103"/>
      <c r="B1554" s="103"/>
      <c r="C1554" s="103"/>
      <c r="D1554" s="103"/>
      <c r="E1554" s="103"/>
      <c r="F1554" s="103"/>
      <c r="G1554" s="103"/>
      <c r="H1554" s="103"/>
      <c r="I1554" s="103"/>
      <c r="J1554" s="103"/>
      <c r="K1554" s="103"/>
      <c r="L1554" s="103"/>
      <c r="M1554" s="103"/>
      <c r="N1554" s="103"/>
      <c r="O1554" s="103"/>
      <c r="P1554" s="103"/>
      <c r="Q1554" s="103"/>
      <c r="R1554" s="103"/>
      <c r="S1554" s="103"/>
      <c r="T1554" s="103"/>
      <c r="U1554" s="103"/>
      <c r="V1554" s="103"/>
      <c r="W1554" s="103"/>
      <c r="X1554" s="103"/>
      <c r="Y1554" s="103"/>
      <c r="Z1554" s="103"/>
      <c r="AA1554" s="103"/>
    </row>
    <row r="1555" spans="1:27" ht="14.5">
      <c r="A1555" s="103"/>
      <c r="B1555" s="103"/>
      <c r="C1555" s="103"/>
      <c r="D1555" s="103"/>
      <c r="E1555" s="103"/>
      <c r="F1555" s="103"/>
      <c r="G1555" s="103"/>
      <c r="H1555" s="103"/>
      <c r="I1555" s="103"/>
      <c r="J1555" s="103"/>
      <c r="K1555" s="103"/>
      <c r="L1555" s="103"/>
      <c r="M1555" s="103"/>
      <c r="N1555" s="103"/>
      <c r="O1555" s="103"/>
      <c r="P1555" s="103"/>
      <c r="Q1555" s="103"/>
      <c r="R1555" s="103"/>
      <c r="S1555" s="103"/>
      <c r="T1555" s="103"/>
      <c r="U1555" s="103"/>
      <c r="V1555" s="103"/>
      <c r="W1555" s="103"/>
      <c r="X1555" s="103"/>
      <c r="Y1555" s="103"/>
      <c r="Z1555" s="103"/>
      <c r="AA1555" s="103"/>
    </row>
    <row r="1556" spans="1:27" ht="14.5">
      <c r="A1556" s="103"/>
      <c r="B1556" s="103"/>
      <c r="C1556" s="103"/>
      <c r="D1556" s="103"/>
      <c r="E1556" s="103"/>
      <c r="F1556" s="103"/>
      <c r="G1556" s="103"/>
      <c r="H1556" s="103"/>
      <c r="I1556" s="103"/>
      <c r="J1556" s="103"/>
      <c r="K1556" s="103"/>
      <c r="L1556" s="103"/>
      <c r="M1556" s="103"/>
      <c r="N1556" s="103"/>
      <c r="O1556" s="103"/>
      <c r="P1556" s="103"/>
      <c r="Q1556" s="103"/>
      <c r="R1556" s="103"/>
      <c r="S1556" s="103"/>
      <c r="T1556" s="103"/>
      <c r="U1556" s="103"/>
      <c r="V1556" s="103"/>
      <c r="W1556" s="103"/>
      <c r="X1556" s="103"/>
      <c r="Y1556" s="103"/>
      <c r="Z1556" s="103"/>
      <c r="AA1556" s="103"/>
    </row>
    <row r="1557" spans="1:27" ht="14.5">
      <c r="A1557" s="103"/>
      <c r="B1557" s="103"/>
      <c r="C1557" s="103"/>
      <c r="D1557" s="103"/>
      <c r="E1557" s="103"/>
      <c r="F1557" s="103"/>
      <c r="G1557" s="103"/>
      <c r="H1557" s="103"/>
      <c r="I1557" s="103"/>
      <c r="J1557" s="103"/>
      <c r="K1557" s="103"/>
      <c r="L1557" s="103"/>
      <c r="M1557" s="103"/>
      <c r="N1557" s="103"/>
      <c r="O1557" s="103"/>
      <c r="P1557" s="103"/>
      <c r="Q1557" s="103"/>
      <c r="R1557" s="103"/>
      <c r="S1557" s="103"/>
      <c r="T1557" s="103"/>
      <c r="U1557" s="103"/>
      <c r="V1557" s="103"/>
      <c r="W1557" s="103"/>
      <c r="X1557" s="103"/>
      <c r="Y1557" s="103"/>
      <c r="Z1557" s="103"/>
      <c r="AA1557" s="103"/>
    </row>
    <row r="1558" spans="1:27" ht="14.5">
      <c r="A1558" s="103"/>
      <c r="B1558" s="103"/>
      <c r="C1558" s="103"/>
      <c r="D1558" s="103"/>
      <c r="E1558" s="103"/>
      <c r="F1558" s="103"/>
      <c r="G1558" s="103"/>
      <c r="H1558" s="103"/>
      <c r="I1558" s="103"/>
      <c r="J1558" s="103"/>
      <c r="K1558" s="103"/>
      <c r="L1558" s="103"/>
      <c r="M1558" s="103"/>
      <c r="N1558" s="103"/>
      <c r="O1558" s="103"/>
      <c r="P1558" s="103"/>
      <c r="Q1558" s="103"/>
      <c r="R1558" s="103"/>
      <c r="S1558" s="103"/>
      <c r="T1558" s="103"/>
      <c r="U1558" s="103"/>
      <c r="V1558" s="103"/>
      <c r="W1558" s="103"/>
      <c r="X1558" s="103"/>
      <c r="Y1558" s="103"/>
      <c r="Z1558" s="103"/>
      <c r="AA1558" s="103"/>
    </row>
    <row r="1559" spans="1:27" ht="14.5">
      <c r="A1559" s="103"/>
      <c r="B1559" s="103"/>
      <c r="C1559" s="103"/>
      <c r="D1559" s="103"/>
      <c r="E1559" s="103"/>
      <c r="F1559" s="103"/>
      <c r="G1559" s="103"/>
      <c r="H1559" s="103"/>
      <c r="I1559" s="103"/>
      <c r="J1559" s="103"/>
      <c r="K1559" s="103"/>
      <c r="L1559" s="103"/>
      <c r="M1559" s="103"/>
      <c r="N1559" s="103"/>
      <c r="O1559" s="103"/>
      <c r="P1559" s="103"/>
      <c r="Q1559" s="103"/>
      <c r="R1559" s="103"/>
      <c r="S1559" s="103"/>
      <c r="T1559" s="103"/>
      <c r="U1559" s="103"/>
      <c r="V1559" s="103"/>
      <c r="W1559" s="103"/>
      <c r="X1559" s="103"/>
      <c r="Y1559" s="103"/>
      <c r="Z1559" s="103"/>
      <c r="AA1559" s="103"/>
    </row>
    <row r="1560" spans="1:27" ht="14.5">
      <c r="A1560" s="103"/>
      <c r="B1560" s="103"/>
      <c r="C1560" s="103"/>
      <c r="D1560" s="103"/>
      <c r="E1560" s="103"/>
      <c r="F1560" s="103"/>
      <c r="G1560" s="103"/>
      <c r="H1560" s="103"/>
      <c r="I1560" s="103"/>
      <c r="J1560" s="103"/>
      <c r="K1560" s="103"/>
      <c r="L1560" s="103"/>
      <c r="M1560" s="103"/>
      <c r="N1560" s="103"/>
      <c r="O1560" s="103"/>
      <c r="P1560" s="103"/>
      <c r="Q1560" s="103"/>
      <c r="R1560" s="103"/>
      <c r="S1560" s="103"/>
      <c r="T1560" s="103"/>
      <c r="U1560" s="103"/>
      <c r="V1560" s="103"/>
      <c r="W1560" s="103"/>
      <c r="X1560" s="103"/>
      <c r="Y1560" s="103"/>
      <c r="Z1560" s="103"/>
      <c r="AA1560" s="103"/>
    </row>
    <row r="1561" spans="1:27" ht="14.5">
      <c r="A1561" s="103"/>
      <c r="B1561" s="103"/>
      <c r="C1561" s="103"/>
      <c r="D1561" s="103"/>
      <c r="E1561" s="103"/>
      <c r="F1561" s="103"/>
      <c r="G1561" s="103"/>
      <c r="H1561" s="103"/>
      <c r="I1561" s="103"/>
      <c r="J1561" s="103"/>
      <c r="K1561" s="103"/>
      <c r="L1561" s="103"/>
      <c r="M1561" s="103"/>
      <c r="N1561" s="103"/>
      <c r="O1561" s="103"/>
      <c r="P1561" s="103"/>
      <c r="Q1561" s="103"/>
      <c r="R1561" s="103"/>
      <c r="S1561" s="103"/>
      <c r="T1561" s="103"/>
      <c r="U1561" s="103"/>
      <c r="V1561" s="103"/>
      <c r="W1561" s="103"/>
      <c r="X1561" s="103"/>
      <c r="Y1561" s="103"/>
      <c r="Z1561" s="103"/>
      <c r="AA1561" s="103"/>
    </row>
    <row r="1562" spans="1:27" ht="14.5">
      <c r="A1562" s="103"/>
      <c r="B1562" s="103"/>
      <c r="C1562" s="103"/>
      <c r="D1562" s="103"/>
      <c r="E1562" s="103"/>
      <c r="F1562" s="103"/>
      <c r="G1562" s="103"/>
      <c r="H1562" s="103"/>
      <c r="I1562" s="103"/>
      <c r="J1562" s="103"/>
      <c r="K1562" s="103"/>
      <c r="L1562" s="103"/>
      <c r="M1562" s="103"/>
      <c r="N1562" s="103"/>
      <c r="O1562" s="103"/>
      <c r="P1562" s="103"/>
      <c r="Q1562" s="103"/>
      <c r="R1562" s="103"/>
      <c r="S1562" s="103"/>
      <c r="T1562" s="103"/>
      <c r="U1562" s="103"/>
      <c r="V1562" s="103"/>
      <c r="W1562" s="103"/>
      <c r="X1562" s="103"/>
      <c r="Y1562" s="103"/>
      <c r="Z1562" s="103"/>
      <c r="AA1562" s="103"/>
    </row>
    <row r="1563" spans="1:27" ht="14.5">
      <c r="A1563" s="103"/>
      <c r="B1563" s="103"/>
      <c r="C1563" s="103"/>
      <c r="D1563" s="103"/>
      <c r="E1563" s="103"/>
      <c r="F1563" s="103"/>
      <c r="G1563" s="103"/>
      <c r="H1563" s="103"/>
      <c r="I1563" s="103"/>
      <c r="J1563" s="103"/>
      <c r="K1563" s="103"/>
      <c r="L1563" s="103"/>
      <c r="M1563" s="103"/>
      <c r="N1563" s="103"/>
      <c r="O1563" s="103"/>
      <c r="P1563" s="103"/>
      <c r="Q1563" s="103"/>
      <c r="R1563" s="103"/>
      <c r="S1563" s="103"/>
      <c r="T1563" s="103"/>
      <c r="U1563" s="103"/>
      <c r="V1563" s="103"/>
      <c r="W1563" s="103"/>
      <c r="X1563" s="103"/>
      <c r="Y1563" s="103"/>
      <c r="Z1563" s="103"/>
      <c r="AA1563" s="103"/>
    </row>
    <row r="1564" spans="1:27" ht="14.5">
      <c r="A1564" s="103"/>
      <c r="B1564" s="103"/>
      <c r="C1564" s="103"/>
      <c r="D1564" s="103"/>
      <c r="E1564" s="103"/>
      <c r="F1564" s="103"/>
      <c r="G1564" s="103"/>
      <c r="H1564" s="103"/>
      <c r="I1564" s="103"/>
      <c r="J1564" s="103"/>
      <c r="K1564" s="103"/>
      <c r="L1564" s="103"/>
      <c r="M1564" s="103"/>
      <c r="N1564" s="103"/>
      <c r="O1564" s="103"/>
      <c r="P1564" s="103"/>
      <c r="Q1564" s="103"/>
      <c r="R1564" s="103"/>
      <c r="S1564" s="103"/>
      <c r="T1564" s="103"/>
      <c r="U1564" s="103"/>
      <c r="V1564" s="103"/>
      <c r="W1564" s="103"/>
      <c r="X1564" s="103"/>
      <c r="Y1564" s="103"/>
      <c r="Z1564" s="103"/>
      <c r="AA1564" s="103"/>
    </row>
    <row r="1565" spans="1:27" ht="14.5">
      <c r="A1565" s="103"/>
      <c r="B1565" s="103"/>
      <c r="C1565" s="103"/>
      <c r="D1565" s="103"/>
      <c r="E1565" s="103"/>
      <c r="F1565" s="103"/>
      <c r="G1565" s="103"/>
      <c r="H1565" s="103"/>
      <c r="I1565" s="103"/>
      <c r="J1565" s="103"/>
      <c r="K1565" s="103"/>
      <c r="L1565" s="103"/>
      <c r="M1565" s="103"/>
      <c r="N1565" s="103"/>
      <c r="O1565" s="103"/>
      <c r="P1565" s="103"/>
      <c r="Q1565" s="103"/>
      <c r="R1565" s="103"/>
      <c r="S1565" s="103"/>
      <c r="T1565" s="103"/>
      <c r="U1565" s="103"/>
      <c r="V1565" s="103"/>
      <c r="W1565" s="103"/>
      <c r="X1565" s="103"/>
      <c r="Y1565" s="103"/>
      <c r="Z1565" s="103"/>
      <c r="AA1565" s="103"/>
    </row>
    <row r="1566" spans="1:27" ht="14.5">
      <c r="A1566" s="103"/>
      <c r="B1566" s="103"/>
      <c r="C1566" s="103"/>
      <c r="D1566" s="103"/>
      <c r="E1566" s="103"/>
      <c r="F1566" s="103"/>
      <c r="G1566" s="103"/>
      <c r="H1566" s="103"/>
      <c r="I1566" s="103"/>
      <c r="J1566" s="103"/>
      <c r="K1566" s="103"/>
      <c r="L1566" s="103"/>
      <c r="M1566" s="103"/>
      <c r="N1566" s="103"/>
      <c r="O1566" s="103"/>
      <c r="P1566" s="103"/>
      <c r="Q1566" s="103"/>
      <c r="R1566" s="103"/>
      <c r="S1566" s="103"/>
      <c r="T1566" s="103"/>
      <c r="U1566" s="103"/>
      <c r="V1566" s="103"/>
      <c r="W1566" s="103"/>
      <c r="X1566" s="103"/>
      <c r="Y1566" s="103"/>
      <c r="Z1566" s="103"/>
      <c r="AA1566" s="103"/>
    </row>
    <row r="1567" spans="1:27" ht="14.5">
      <c r="A1567" s="103"/>
      <c r="B1567" s="103"/>
      <c r="C1567" s="103"/>
      <c r="D1567" s="103"/>
      <c r="E1567" s="103"/>
      <c r="F1567" s="103"/>
      <c r="G1567" s="103"/>
      <c r="H1567" s="103"/>
      <c r="I1567" s="103"/>
      <c r="J1567" s="103"/>
      <c r="K1567" s="103"/>
      <c r="L1567" s="103"/>
      <c r="M1567" s="103"/>
      <c r="N1567" s="103"/>
      <c r="O1567" s="103"/>
      <c r="P1567" s="103"/>
      <c r="Q1567" s="103"/>
      <c r="R1567" s="103"/>
      <c r="S1567" s="103"/>
      <c r="T1567" s="103"/>
      <c r="U1567" s="103"/>
      <c r="V1567" s="103"/>
      <c r="W1567" s="103"/>
      <c r="X1567" s="103"/>
      <c r="Y1567" s="103"/>
      <c r="Z1567" s="103"/>
      <c r="AA1567" s="103"/>
    </row>
    <row r="1568" spans="1:27" ht="14.5">
      <c r="A1568" s="103"/>
      <c r="B1568" s="103"/>
      <c r="C1568" s="103"/>
      <c r="D1568" s="103"/>
      <c r="E1568" s="103"/>
      <c r="F1568" s="103"/>
      <c r="G1568" s="103"/>
      <c r="H1568" s="103"/>
      <c r="I1568" s="103"/>
      <c r="J1568" s="103"/>
      <c r="K1568" s="103"/>
      <c r="L1568" s="103"/>
      <c r="M1568" s="103"/>
      <c r="N1568" s="103"/>
      <c r="O1568" s="103"/>
      <c r="P1568" s="103"/>
      <c r="Q1568" s="103"/>
      <c r="R1568" s="103"/>
      <c r="S1568" s="103"/>
      <c r="T1568" s="103"/>
      <c r="U1568" s="103"/>
      <c r="V1568" s="103"/>
      <c r="W1568" s="103"/>
      <c r="X1568" s="103"/>
      <c r="Y1568" s="103"/>
      <c r="Z1568" s="103"/>
      <c r="AA1568" s="103"/>
    </row>
    <row r="1569" spans="1:27" ht="14.5">
      <c r="A1569" s="103"/>
      <c r="B1569" s="103"/>
      <c r="C1569" s="103"/>
      <c r="D1569" s="103"/>
      <c r="E1569" s="103"/>
      <c r="F1569" s="103"/>
      <c r="G1569" s="103"/>
      <c r="H1569" s="103"/>
      <c r="I1569" s="103"/>
      <c r="J1569" s="103"/>
      <c r="K1569" s="103"/>
      <c r="L1569" s="103"/>
      <c r="M1569" s="103"/>
      <c r="N1569" s="103"/>
      <c r="O1569" s="103"/>
      <c r="P1569" s="103"/>
      <c r="Q1569" s="103"/>
      <c r="R1569" s="103"/>
      <c r="S1569" s="103"/>
      <c r="T1569" s="103"/>
      <c r="U1569" s="103"/>
      <c r="V1569" s="103"/>
      <c r="W1569" s="103"/>
      <c r="X1569" s="103"/>
      <c r="Y1569" s="103"/>
      <c r="Z1569" s="103"/>
      <c r="AA1569" s="103"/>
    </row>
    <row r="1570" spans="1:27" ht="14.5">
      <c r="A1570" s="103"/>
      <c r="B1570" s="103"/>
      <c r="C1570" s="103"/>
      <c r="D1570" s="103"/>
      <c r="E1570" s="103"/>
      <c r="F1570" s="103"/>
      <c r="G1570" s="103"/>
      <c r="H1570" s="103"/>
      <c r="I1570" s="103"/>
      <c r="J1570" s="103"/>
      <c r="K1570" s="103"/>
      <c r="L1570" s="103"/>
      <c r="M1570" s="103"/>
      <c r="N1570" s="103"/>
      <c r="O1570" s="103"/>
      <c r="P1570" s="103"/>
      <c r="Q1570" s="103"/>
      <c r="R1570" s="103"/>
      <c r="S1570" s="103"/>
      <c r="T1570" s="103"/>
      <c r="U1570" s="103"/>
      <c r="V1570" s="103"/>
      <c r="W1570" s="103"/>
      <c r="X1570" s="103"/>
      <c r="Y1570" s="103"/>
      <c r="Z1570" s="103"/>
      <c r="AA1570" s="103"/>
    </row>
    <row r="1571" spans="1:27" ht="14.5">
      <c r="A1571" s="103"/>
      <c r="B1571" s="103"/>
      <c r="C1571" s="103"/>
      <c r="D1571" s="103"/>
      <c r="E1571" s="103"/>
      <c r="F1571" s="103"/>
      <c r="G1571" s="103"/>
      <c r="H1571" s="103"/>
      <c r="I1571" s="103"/>
      <c r="J1571" s="103"/>
      <c r="K1571" s="103"/>
      <c r="L1571" s="103"/>
      <c r="M1571" s="103"/>
      <c r="N1571" s="103"/>
      <c r="O1571" s="103"/>
      <c r="P1571" s="103"/>
      <c r="Q1571" s="103"/>
      <c r="R1571" s="103"/>
      <c r="S1571" s="103"/>
      <c r="T1571" s="103"/>
      <c r="U1571" s="103"/>
      <c r="V1571" s="103"/>
      <c r="W1571" s="103"/>
      <c r="X1571" s="103"/>
      <c r="Y1571" s="103"/>
      <c r="Z1571" s="103"/>
      <c r="AA1571" s="103"/>
    </row>
    <row r="1572" spans="1:27" ht="14.5">
      <c r="A1572" s="103"/>
      <c r="B1572" s="103"/>
      <c r="C1572" s="103"/>
      <c r="D1572" s="103"/>
      <c r="E1572" s="103"/>
      <c r="F1572" s="103"/>
      <c r="G1572" s="103"/>
      <c r="H1572" s="103"/>
      <c r="I1572" s="103"/>
      <c r="J1572" s="103"/>
      <c r="K1572" s="103"/>
      <c r="L1572" s="103"/>
      <c r="M1572" s="103"/>
      <c r="N1572" s="103"/>
      <c r="O1572" s="103"/>
      <c r="P1572" s="103"/>
      <c r="Q1572" s="103"/>
      <c r="R1572" s="103"/>
      <c r="S1572" s="103"/>
      <c r="T1572" s="103"/>
      <c r="U1572" s="103"/>
      <c r="V1572" s="103"/>
      <c r="W1572" s="103"/>
      <c r="X1572" s="103"/>
      <c r="Y1572" s="103"/>
      <c r="Z1572" s="103"/>
      <c r="AA1572" s="103"/>
    </row>
    <row r="1573" spans="1:27" ht="14.5">
      <c r="A1573" s="103"/>
      <c r="B1573" s="103"/>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c r="Z1573" s="103"/>
      <c r="AA1573" s="103"/>
    </row>
    <row r="1574" spans="1:27" ht="14.5">
      <c r="A1574" s="103"/>
      <c r="B1574" s="103"/>
      <c r="C1574" s="103"/>
      <c r="D1574" s="103"/>
      <c r="E1574" s="103"/>
      <c r="F1574" s="103"/>
      <c r="G1574" s="103"/>
      <c r="H1574" s="103"/>
      <c r="I1574" s="103"/>
      <c r="J1574" s="103"/>
      <c r="K1574" s="103"/>
      <c r="L1574" s="103"/>
      <c r="M1574" s="103"/>
      <c r="N1574" s="103"/>
      <c r="O1574" s="103"/>
      <c r="P1574" s="103"/>
      <c r="Q1574" s="103"/>
      <c r="R1574" s="103"/>
      <c r="S1574" s="103"/>
      <c r="T1574" s="103"/>
      <c r="U1574" s="103"/>
      <c r="V1574" s="103"/>
      <c r="W1574" s="103"/>
      <c r="X1574" s="103"/>
      <c r="Y1574" s="103"/>
      <c r="Z1574" s="103"/>
      <c r="AA1574" s="103"/>
    </row>
    <row r="1575" spans="1:27" ht="14.5">
      <c r="A1575" s="103"/>
      <c r="B1575" s="103"/>
      <c r="C1575" s="103"/>
      <c r="D1575" s="103"/>
      <c r="E1575" s="103"/>
      <c r="F1575" s="103"/>
      <c r="G1575" s="103"/>
      <c r="H1575" s="103"/>
      <c r="I1575" s="103"/>
      <c r="J1575" s="103"/>
      <c r="K1575" s="103"/>
      <c r="L1575" s="103"/>
      <c r="M1575" s="103"/>
      <c r="N1575" s="103"/>
      <c r="O1575" s="103"/>
      <c r="P1575" s="103"/>
      <c r="Q1575" s="103"/>
      <c r="R1575" s="103"/>
      <c r="S1575" s="103"/>
      <c r="T1575" s="103"/>
      <c r="U1575" s="103"/>
      <c r="V1575" s="103"/>
      <c r="W1575" s="103"/>
      <c r="X1575" s="103"/>
      <c r="Y1575" s="103"/>
      <c r="Z1575" s="103"/>
      <c r="AA1575" s="103"/>
    </row>
    <row r="1576" spans="1:27" ht="14.5">
      <c r="A1576" s="103"/>
      <c r="B1576" s="103"/>
      <c r="C1576" s="103"/>
      <c r="D1576" s="103"/>
      <c r="E1576" s="103"/>
      <c r="F1576" s="103"/>
      <c r="G1576" s="103"/>
      <c r="H1576" s="103"/>
      <c r="I1576" s="103"/>
      <c r="J1576" s="103"/>
      <c r="K1576" s="103"/>
      <c r="L1576" s="103"/>
      <c r="M1576" s="103"/>
      <c r="N1576" s="103"/>
      <c r="O1576" s="103"/>
      <c r="P1576" s="103"/>
      <c r="Q1576" s="103"/>
      <c r="R1576" s="103"/>
      <c r="S1576" s="103"/>
      <c r="T1576" s="103"/>
      <c r="U1576" s="103"/>
      <c r="V1576" s="103"/>
      <c r="W1576" s="103"/>
      <c r="X1576" s="103"/>
      <c r="Y1576" s="103"/>
      <c r="Z1576" s="103"/>
      <c r="AA1576" s="103"/>
    </row>
    <row r="1577" spans="1:27" ht="14.5">
      <c r="A1577" s="103"/>
      <c r="B1577" s="103"/>
      <c r="C1577" s="103"/>
      <c r="D1577" s="103"/>
      <c r="E1577" s="103"/>
      <c r="F1577" s="103"/>
      <c r="G1577" s="103"/>
      <c r="H1577" s="103"/>
      <c r="I1577" s="103"/>
      <c r="J1577" s="103"/>
      <c r="K1577" s="103"/>
      <c r="L1577" s="103"/>
      <c r="M1577" s="103"/>
      <c r="N1577" s="103"/>
      <c r="O1577" s="103"/>
      <c r="P1577" s="103"/>
      <c r="Q1577" s="103"/>
      <c r="R1577" s="103"/>
      <c r="S1577" s="103"/>
      <c r="T1577" s="103"/>
      <c r="U1577" s="103"/>
      <c r="V1577" s="103"/>
      <c r="W1577" s="103"/>
      <c r="X1577" s="103"/>
      <c r="Y1577" s="103"/>
      <c r="Z1577" s="103"/>
      <c r="AA1577" s="103"/>
    </row>
    <row r="1578" spans="1:27" ht="14.5">
      <c r="A1578" s="103"/>
      <c r="B1578" s="103"/>
      <c r="C1578" s="103"/>
      <c r="D1578" s="103"/>
      <c r="E1578" s="103"/>
      <c r="F1578" s="103"/>
      <c r="G1578" s="103"/>
      <c r="H1578" s="103"/>
      <c r="I1578" s="103"/>
      <c r="J1578" s="103"/>
      <c r="K1578" s="103"/>
      <c r="L1578" s="103"/>
      <c r="M1578" s="103"/>
      <c r="N1578" s="103"/>
      <c r="O1578" s="103"/>
      <c r="P1578" s="103"/>
      <c r="Q1578" s="103"/>
      <c r="R1578" s="103"/>
      <c r="S1578" s="103"/>
      <c r="T1578" s="103"/>
      <c r="U1578" s="103"/>
      <c r="V1578" s="103"/>
      <c r="W1578" s="103"/>
      <c r="X1578" s="103"/>
      <c r="Y1578" s="103"/>
      <c r="Z1578" s="103"/>
      <c r="AA1578" s="103"/>
    </row>
    <row r="1579" spans="1:27" ht="14.5">
      <c r="A1579" s="103"/>
      <c r="B1579" s="103"/>
      <c r="C1579" s="103"/>
      <c r="D1579" s="103"/>
      <c r="E1579" s="103"/>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c r="Z1579" s="103"/>
      <c r="AA1579" s="103"/>
    </row>
    <row r="1580" spans="1:27" ht="14.5">
      <c r="A1580" s="103"/>
      <c r="B1580" s="103"/>
      <c r="C1580" s="103"/>
      <c r="D1580" s="103"/>
      <c r="E1580" s="103"/>
      <c r="F1580" s="103"/>
      <c r="G1580" s="103"/>
      <c r="H1580" s="103"/>
      <c r="I1580" s="103"/>
      <c r="J1580" s="103"/>
      <c r="K1580" s="103"/>
      <c r="L1580" s="103"/>
      <c r="M1580" s="103"/>
      <c r="N1580" s="103"/>
      <c r="O1580" s="103"/>
      <c r="P1580" s="103"/>
      <c r="Q1580" s="103"/>
      <c r="R1580" s="103"/>
      <c r="S1580" s="103"/>
      <c r="T1580" s="103"/>
      <c r="U1580" s="103"/>
      <c r="V1580" s="103"/>
      <c r="W1580" s="103"/>
      <c r="X1580" s="103"/>
      <c r="Y1580" s="103"/>
      <c r="Z1580" s="103"/>
      <c r="AA1580" s="103"/>
    </row>
    <row r="1581" spans="1:27" ht="14.5">
      <c r="A1581" s="103"/>
      <c r="B1581" s="103"/>
      <c r="C1581" s="103"/>
      <c r="D1581" s="103"/>
      <c r="E1581" s="103"/>
      <c r="F1581" s="103"/>
      <c r="G1581" s="103"/>
      <c r="H1581" s="103"/>
      <c r="I1581" s="103"/>
      <c r="J1581" s="103"/>
      <c r="K1581" s="103"/>
      <c r="L1581" s="103"/>
      <c r="M1581" s="103"/>
      <c r="N1581" s="103"/>
      <c r="O1581" s="103"/>
      <c r="P1581" s="103"/>
      <c r="Q1581" s="103"/>
      <c r="R1581" s="103"/>
      <c r="S1581" s="103"/>
      <c r="T1581" s="103"/>
      <c r="U1581" s="103"/>
      <c r="V1581" s="103"/>
      <c r="W1581" s="103"/>
      <c r="X1581" s="103"/>
      <c r="Y1581" s="103"/>
      <c r="Z1581" s="103"/>
      <c r="AA1581" s="103"/>
    </row>
    <row r="1582" spans="1:27" ht="14.5">
      <c r="A1582" s="103"/>
      <c r="B1582" s="103"/>
      <c r="C1582" s="103"/>
      <c r="D1582" s="103"/>
      <c r="E1582" s="103"/>
      <c r="F1582" s="103"/>
      <c r="G1582" s="103"/>
      <c r="H1582" s="103"/>
      <c r="I1582" s="103"/>
      <c r="J1582" s="103"/>
      <c r="K1582" s="103"/>
      <c r="L1582" s="103"/>
      <c r="M1582" s="103"/>
      <c r="N1582" s="103"/>
      <c r="O1582" s="103"/>
      <c r="P1582" s="103"/>
      <c r="Q1582" s="103"/>
      <c r="R1582" s="103"/>
      <c r="S1582" s="103"/>
      <c r="T1582" s="103"/>
      <c r="U1582" s="103"/>
      <c r="V1582" s="103"/>
      <c r="W1582" s="103"/>
      <c r="X1582" s="103"/>
      <c r="Y1582" s="103"/>
      <c r="Z1582" s="103"/>
      <c r="AA1582" s="103"/>
    </row>
    <row r="1583" spans="1:27" ht="14.5">
      <c r="A1583" s="103"/>
      <c r="B1583" s="103"/>
      <c r="C1583" s="103"/>
      <c r="D1583" s="103"/>
      <c r="E1583" s="103"/>
      <c r="F1583" s="103"/>
      <c r="G1583" s="103"/>
      <c r="H1583" s="103"/>
      <c r="I1583" s="103"/>
      <c r="J1583" s="103"/>
      <c r="K1583" s="103"/>
      <c r="L1583" s="103"/>
      <c r="M1583" s="103"/>
      <c r="N1583" s="103"/>
      <c r="O1583" s="103"/>
      <c r="P1583" s="103"/>
      <c r="Q1583" s="103"/>
      <c r="R1583" s="103"/>
      <c r="S1583" s="103"/>
      <c r="T1583" s="103"/>
      <c r="U1583" s="103"/>
      <c r="V1583" s="103"/>
      <c r="W1583" s="103"/>
      <c r="X1583" s="103"/>
      <c r="Y1583" s="103"/>
      <c r="Z1583" s="103"/>
      <c r="AA1583" s="103"/>
    </row>
    <row r="1584" spans="1:27" ht="14.5">
      <c r="A1584" s="103"/>
      <c r="B1584" s="103"/>
      <c r="C1584" s="103"/>
      <c r="D1584" s="103"/>
      <c r="E1584" s="103"/>
      <c r="F1584" s="103"/>
      <c r="G1584" s="103"/>
      <c r="H1584" s="103"/>
      <c r="I1584" s="103"/>
      <c r="J1584" s="103"/>
      <c r="K1584" s="103"/>
      <c r="L1584" s="103"/>
      <c r="M1584" s="103"/>
      <c r="N1584" s="103"/>
      <c r="O1584" s="103"/>
      <c r="P1584" s="103"/>
      <c r="Q1584" s="103"/>
      <c r="R1584" s="103"/>
      <c r="S1584" s="103"/>
      <c r="T1584" s="103"/>
      <c r="U1584" s="103"/>
      <c r="V1584" s="103"/>
      <c r="W1584" s="103"/>
      <c r="X1584" s="103"/>
      <c r="Y1584" s="103"/>
      <c r="Z1584" s="103"/>
      <c r="AA1584" s="103"/>
    </row>
    <row r="1585" spans="1:27" ht="14.5">
      <c r="A1585" s="103"/>
      <c r="B1585" s="103"/>
      <c r="C1585" s="103"/>
      <c r="D1585" s="103"/>
      <c r="E1585" s="103"/>
      <c r="F1585" s="103"/>
      <c r="G1585" s="103"/>
      <c r="H1585" s="103"/>
      <c r="I1585" s="103"/>
      <c r="J1585" s="103"/>
      <c r="K1585" s="103"/>
      <c r="L1585" s="103"/>
      <c r="M1585" s="103"/>
      <c r="N1585" s="103"/>
      <c r="O1585" s="103"/>
      <c r="P1585" s="103"/>
      <c r="Q1585" s="103"/>
      <c r="R1585" s="103"/>
      <c r="S1585" s="103"/>
      <c r="T1585" s="103"/>
      <c r="U1585" s="103"/>
      <c r="V1585" s="103"/>
      <c r="W1585" s="103"/>
      <c r="X1585" s="103"/>
      <c r="Y1585" s="103"/>
      <c r="Z1585" s="103"/>
      <c r="AA1585" s="103"/>
    </row>
    <row r="1586" spans="1:27" ht="14.5">
      <c r="A1586" s="103"/>
      <c r="B1586" s="103"/>
      <c r="C1586" s="103"/>
      <c r="D1586" s="103"/>
      <c r="E1586" s="103"/>
      <c r="F1586" s="103"/>
      <c r="G1586" s="103"/>
      <c r="H1586" s="103"/>
      <c r="I1586" s="103"/>
      <c r="J1586" s="103"/>
      <c r="K1586" s="103"/>
      <c r="L1586" s="103"/>
      <c r="M1586" s="103"/>
      <c r="N1586" s="103"/>
      <c r="O1586" s="103"/>
      <c r="P1586" s="103"/>
      <c r="Q1586" s="103"/>
      <c r="R1586" s="103"/>
      <c r="S1586" s="103"/>
      <c r="T1586" s="103"/>
      <c r="U1586" s="103"/>
      <c r="V1586" s="103"/>
      <c r="W1586" s="103"/>
      <c r="X1586" s="103"/>
      <c r="Y1586" s="103"/>
      <c r="Z1586" s="103"/>
      <c r="AA1586" s="103"/>
    </row>
    <row r="1587" spans="1:27" ht="14.5">
      <c r="A1587" s="103"/>
      <c r="B1587" s="103"/>
      <c r="C1587" s="103"/>
      <c r="D1587" s="103"/>
      <c r="E1587" s="103"/>
      <c r="F1587" s="103"/>
      <c r="G1587" s="103"/>
      <c r="H1587" s="103"/>
      <c r="I1587" s="103"/>
      <c r="J1587" s="103"/>
      <c r="K1587" s="103"/>
      <c r="L1587" s="103"/>
      <c r="M1587" s="103"/>
      <c r="N1587" s="103"/>
      <c r="O1587" s="103"/>
      <c r="P1587" s="103"/>
      <c r="Q1587" s="103"/>
      <c r="R1587" s="103"/>
      <c r="S1587" s="103"/>
      <c r="T1587" s="103"/>
      <c r="U1587" s="103"/>
      <c r="V1587" s="103"/>
      <c r="W1587" s="103"/>
      <c r="X1587" s="103"/>
      <c r="Y1587" s="103"/>
      <c r="Z1587" s="103"/>
      <c r="AA1587" s="103"/>
    </row>
    <row r="1588" spans="1:27" ht="14.5">
      <c r="A1588" s="103"/>
      <c r="B1588" s="103"/>
      <c r="C1588" s="103"/>
      <c r="D1588" s="103"/>
      <c r="E1588" s="103"/>
      <c r="F1588" s="103"/>
      <c r="G1588" s="103"/>
      <c r="H1588" s="103"/>
      <c r="I1588" s="103"/>
      <c r="J1588" s="103"/>
      <c r="K1588" s="103"/>
      <c r="L1588" s="103"/>
      <c r="M1588" s="103"/>
      <c r="N1588" s="103"/>
      <c r="O1588" s="103"/>
      <c r="P1588" s="103"/>
      <c r="Q1588" s="103"/>
      <c r="R1588" s="103"/>
      <c r="S1588" s="103"/>
      <c r="T1588" s="103"/>
      <c r="U1588" s="103"/>
      <c r="V1588" s="103"/>
      <c r="W1588" s="103"/>
      <c r="X1588" s="103"/>
      <c r="Y1588" s="103"/>
      <c r="Z1588" s="103"/>
      <c r="AA1588" s="103"/>
    </row>
    <row r="1589" spans="1:27" ht="14.5">
      <c r="A1589" s="103"/>
      <c r="B1589" s="103"/>
      <c r="C1589" s="103"/>
      <c r="D1589" s="103"/>
      <c r="E1589" s="103"/>
      <c r="F1589" s="103"/>
      <c r="G1589" s="103"/>
      <c r="H1589" s="103"/>
      <c r="I1589" s="103"/>
      <c r="J1589" s="103"/>
      <c r="K1589" s="103"/>
      <c r="L1589" s="103"/>
      <c r="M1589" s="103"/>
      <c r="N1589" s="103"/>
      <c r="O1589" s="103"/>
      <c r="P1589" s="103"/>
      <c r="Q1589" s="103"/>
      <c r="R1589" s="103"/>
      <c r="S1589" s="103"/>
      <c r="T1589" s="103"/>
      <c r="U1589" s="103"/>
      <c r="V1589" s="103"/>
      <c r="W1589" s="103"/>
      <c r="X1589" s="103"/>
      <c r="Y1589" s="103"/>
      <c r="Z1589" s="103"/>
      <c r="AA1589" s="103"/>
    </row>
    <row r="1590" spans="1:27" ht="14.5">
      <c r="A1590" s="103"/>
      <c r="B1590" s="103"/>
      <c r="C1590" s="103"/>
      <c r="D1590" s="103"/>
      <c r="E1590" s="103"/>
      <c r="F1590" s="103"/>
      <c r="G1590" s="103"/>
      <c r="H1590" s="103"/>
      <c r="I1590" s="103"/>
      <c r="J1590" s="103"/>
      <c r="K1590" s="103"/>
      <c r="L1590" s="103"/>
      <c r="M1590" s="103"/>
      <c r="N1590" s="103"/>
      <c r="O1590" s="103"/>
      <c r="P1590" s="103"/>
      <c r="Q1590" s="103"/>
      <c r="R1590" s="103"/>
      <c r="S1590" s="103"/>
      <c r="T1590" s="103"/>
      <c r="U1590" s="103"/>
      <c r="V1590" s="103"/>
      <c r="W1590" s="103"/>
      <c r="X1590" s="103"/>
      <c r="Y1590" s="103"/>
      <c r="Z1590" s="103"/>
      <c r="AA1590" s="103"/>
    </row>
    <row r="1591" spans="1:27" ht="14.5">
      <c r="A1591" s="103"/>
      <c r="B1591" s="103"/>
      <c r="C1591" s="103"/>
      <c r="D1591" s="103"/>
      <c r="E1591" s="103"/>
      <c r="F1591" s="103"/>
      <c r="G1591" s="103"/>
      <c r="H1591" s="103"/>
      <c r="I1591" s="103"/>
      <c r="J1591" s="103"/>
      <c r="K1591" s="103"/>
      <c r="L1591" s="103"/>
      <c r="M1591" s="103"/>
      <c r="N1591" s="103"/>
      <c r="O1591" s="103"/>
      <c r="P1591" s="103"/>
      <c r="Q1591" s="103"/>
      <c r="R1591" s="103"/>
      <c r="S1591" s="103"/>
      <c r="T1591" s="103"/>
      <c r="U1591" s="103"/>
      <c r="V1591" s="103"/>
      <c r="W1591" s="103"/>
      <c r="X1591" s="103"/>
      <c r="Y1591" s="103"/>
      <c r="Z1591" s="103"/>
      <c r="AA1591" s="103"/>
    </row>
    <row r="1592" spans="1:27" ht="14.5">
      <c r="A1592" s="103"/>
      <c r="B1592" s="103"/>
      <c r="C1592" s="103"/>
      <c r="D1592" s="103"/>
      <c r="E1592" s="103"/>
      <c r="F1592" s="103"/>
      <c r="G1592" s="103"/>
      <c r="H1592" s="103"/>
      <c r="I1592" s="103"/>
      <c r="J1592" s="103"/>
      <c r="K1592" s="103"/>
      <c r="L1592" s="103"/>
      <c r="M1592" s="103"/>
      <c r="N1592" s="103"/>
      <c r="O1592" s="103"/>
      <c r="P1592" s="103"/>
      <c r="Q1592" s="103"/>
      <c r="R1592" s="103"/>
      <c r="S1592" s="103"/>
      <c r="T1592" s="103"/>
      <c r="U1592" s="103"/>
      <c r="V1592" s="103"/>
      <c r="W1592" s="103"/>
      <c r="X1592" s="103"/>
      <c r="Y1592" s="103"/>
      <c r="Z1592" s="103"/>
      <c r="AA1592" s="103"/>
    </row>
    <row r="1593" spans="1:27" ht="14.5">
      <c r="A1593" s="103"/>
      <c r="B1593" s="103"/>
      <c r="C1593" s="103"/>
      <c r="D1593" s="103"/>
      <c r="E1593" s="103"/>
      <c r="F1593" s="103"/>
      <c r="G1593" s="103"/>
      <c r="H1593" s="103"/>
      <c r="I1593" s="103"/>
      <c r="J1593" s="103"/>
      <c r="K1593" s="103"/>
      <c r="L1593" s="103"/>
      <c r="M1593" s="103"/>
      <c r="N1593" s="103"/>
      <c r="O1593" s="103"/>
      <c r="P1593" s="103"/>
      <c r="Q1593" s="103"/>
      <c r="R1593" s="103"/>
      <c r="S1593" s="103"/>
      <c r="T1593" s="103"/>
      <c r="U1593" s="103"/>
      <c r="V1593" s="103"/>
      <c r="W1593" s="103"/>
      <c r="X1593" s="103"/>
      <c r="Y1593" s="103"/>
      <c r="Z1593" s="103"/>
      <c r="AA1593" s="103"/>
    </row>
    <row r="1594" spans="1:27" ht="14.5">
      <c r="A1594" s="103"/>
      <c r="B1594" s="103"/>
      <c r="C1594" s="103"/>
      <c r="D1594" s="103"/>
      <c r="E1594" s="103"/>
      <c r="F1594" s="103"/>
      <c r="G1594" s="103"/>
      <c r="H1594" s="103"/>
      <c r="I1594" s="103"/>
      <c r="J1594" s="103"/>
      <c r="K1594" s="103"/>
      <c r="L1594" s="103"/>
      <c r="M1594" s="103"/>
      <c r="N1594" s="103"/>
      <c r="O1594" s="103"/>
      <c r="P1594" s="103"/>
      <c r="Q1594" s="103"/>
      <c r="R1594" s="103"/>
      <c r="S1594" s="103"/>
      <c r="T1594" s="103"/>
      <c r="U1594" s="103"/>
      <c r="V1594" s="103"/>
      <c r="W1594" s="103"/>
      <c r="X1594" s="103"/>
      <c r="Y1594" s="103"/>
      <c r="Z1594" s="103"/>
      <c r="AA1594" s="103"/>
    </row>
    <row r="1595" spans="1:27" ht="14.5">
      <c r="A1595" s="103"/>
      <c r="B1595" s="103"/>
      <c r="C1595" s="103"/>
      <c r="D1595" s="103"/>
      <c r="E1595" s="103"/>
      <c r="F1595" s="103"/>
      <c r="G1595" s="103"/>
      <c r="H1595" s="103"/>
      <c r="I1595" s="103"/>
      <c r="J1595" s="103"/>
      <c r="K1595" s="103"/>
      <c r="L1595" s="103"/>
      <c r="M1595" s="103"/>
      <c r="N1595" s="103"/>
      <c r="O1595" s="103"/>
      <c r="P1595" s="103"/>
      <c r="Q1595" s="103"/>
      <c r="R1595" s="103"/>
      <c r="S1595" s="103"/>
      <c r="T1595" s="103"/>
      <c r="U1595" s="103"/>
      <c r="V1595" s="103"/>
      <c r="W1595" s="103"/>
      <c r="X1595" s="103"/>
      <c r="Y1595" s="103"/>
      <c r="Z1595" s="103"/>
      <c r="AA1595" s="103"/>
    </row>
    <row r="1596" spans="1:27" ht="14.5">
      <c r="A1596" s="103"/>
      <c r="B1596" s="103"/>
      <c r="C1596" s="103"/>
      <c r="D1596" s="103"/>
      <c r="E1596" s="103"/>
      <c r="F1596" s="103"/>
      <c r="G1596" s="103"/>
      <c r="H1596" s="103"/>
      <c r="I1596" s="103"/>
      <c r="J1596" s="103"/>
      <c r="K1596" s="103"/>
      <c r="L1596" s="103"/>
      <c r="M1596" s="103"/>
      <c r="N1596" s="103"/>
      <c r="O1596" s="103"/>
      <c r="P1596" s="103"/>
      <c r="Q1596" s="103"/>
      <c r="R1596" s="103"/>
      <c r="S1596" s="103"/>
      <c r="T1596" s="103"/>
      <c r="U1596" s="103"/>
      <c r="V1596" s="103"/>
      <c r="W1596" s="103"/>
      <c r="X1596" s="103"/>
      <c r="Y1596" s="103"/>
      <c r="Z1596" s="103"/>
      <c r="AA1596" s="103"/>
    </row>
    <row r="1597" spans="1:27" ht="14.5">
      <c r="A1597" s="103"/>
      <c r="B1597" s="103"/>
      <c r="C1597" s="103"/>
      <c r="D1597" s="103"/>
      <c r="E1597" s="103"/>
      <c r="F1597" s="103"/>
      <c r="G1597" s="103"/>
      <c r="H1597" s="103"/>
      <c r="I1597" s="103"/>
      <c r="J1597" s="103"/>
      <c r="K1597" s="103"/>
      <c r="L1597" s="103"/>
      <c r="M1597" s="103"/>
      <c r="N1597" s="103"/>
      <c r="O1597" s="103"/>
      <c r="P1597" s="103"/>
      <c r="Q1597" s="103"/>
      <c r="R1597" s="103"/>
      <c r="S1597" s="103"/>
      <c r="T1597" s="103"/>
      <c r="U1597" s="103"/>
      <c r="V1597" s="103"/>
      <c r="W1597" s="103"/>
      <c r="X1597" s="103"/>
      <c r="Y1597" s="103"/>
      <c r="Z1597" s="103"/>
      <c r="AA1597" s="103"/>
    </row>
    <row r="1598" spans="1:27" ht="14.5">
      <c r="A1598" s="103"/>
      <c r="B1598" s="103"/>
      <c r="C1598" s="103"/>
      <c r="D1598" s="103"/>
      <c r="E1598" s="103"/>
      <c r="F1598" s="103"/>
      <c r="G1598" s="103"/>
      <c r="H1598" s="103"/>
      <c r="I1598" s="103"/>
      <c r="J1598" s="103"/>
      <c r="K1598" s="103"/>
      <c r="L1598" s="103"/>
      <c r="M1598" s="103"/>
      <c r="N1598" s="103"/>
      <c r="O1598" s="103"/>
      <c r="P1598" s="103"/>
      <c r="Q1598" s="103"/>
      <c r="R1598" s="103"/>
      <c r="S1598" s="103"/>
      <c r="T1598" s="103"/>
      <c r="U1598" s="103"/>
      <c r="V1598" s="103"/>
      <c r="W1598" s="103"/>
      <c r="X1598" s="103"/>
      <c r="Y1598" s="103"/>
      <c r="Z1598" s="103"/>
      <c r="AA1598" s="103"/>
    </row>
    <row r="1599" spans="1:27" ht="14.5">
      <c r="A1599" s="103"/>
      <c r="B1599" s="103"/>
      <c r="C1599" s="103"/>
      <c r="D1599" s="103"/>
      <c r="E1599" s="103"/>
      <c r="F1599" s="103"/>
      <c r="G1599" s="103"/>
      <c r="H1599" s="103"/>
      <c r="I1599" s="103"/>
      <c r="J1599" s="103"/>
      <c r="K1599" s="103"/>
      <c r="L1599" s="103"/>
      <c r="M1599" s="103"/>
      <c r="N1599" s="103"/>
      <c r="O1599" s="103"/>
      <c r="P1599" s="103"/>
      <c r="Q1599" s="103"/>
      <c r="R1599" s="103"/>
      <c r="S1599" s="103"/>
      <c r="T1599" s="103"/>
      <c r="U1599" s="103"/>
      <c r="V1599" s="103"/>
      <c r="W1599" s="103"/>
      <c r="X1599" s="103"/>
      <c r="Y1599" s="103"/>
      <c r="Z1599" s="103"/>
      <c r="AA1599" s="103"/>
    </row>
    <row r="1600" spans="1:27" ht="14.5">
      <c r="A1600" s="103"/>
      <c r="B1600" s="103"/>
      <c r="C1600" s="103"/>
      <c r="D1600" s="103"/>
      <c r="E1600" s="103"/>
      <c r="F1600" s="103"/>
      <c r="G1600" s="103"/>
      <c r="H1600" s="103"/>
      <c r="I1600" s="103"/>
      <c r="J1600" s="103"/>
      <c r="K1600" s="103"/>
      <c r="L1600" s="103"/>
      <c r="M1600" s="103"/>
      <c r="N1600" s="103"/>
      <c r="O1600" s="103"/>
      <c r="P1600" s="103"/>
      <c r="Q1600" s="103"/>
      <c r="R1600" s="103"/>
      <c r="S1600" s="103"/>
      <c r="T1600" s="103"/>
      <c r="U1600" s="103"/>
      <c r="V1600" s="103"/>
      <c r="W1600" s="103"/>
      <c r="X1600" s="103"/>
      <c r="Y1600" s="103"/>
      <c r="Z1600" s="103"/>
      <c r="AA1600" s="103"/>
    </row>
    <row r="1601" spans="1:27" ht="14.5">
      <c r="A1601" s="103"/>
      <c r="B1601" s="103"/>
      <c r="C1601" s="103"/>
      <c r="D1601" s="103"/>
      <c r="E1601" s="103"/>
      <c r="F1601" s="103"/>
      <c r="G1601" s="103"/>
      <c r="H1601" s="103"/>
      <c r="I1601" s="103"/>
      <c r="J1601" s="103"/>
      <c r="K1601" s="103"/>
      <c r="L1601" s="103"/>
      <c r="M1601" s="103"/>
      <c r="N1601" s="103"/>
      <c r="O1601" s="103"/>
      <c r="P1601" s="103"/>
      <c r="Q1601" s="103"/>
      <c r="R1601" s="103"/>
      <c r="S1601" s="103"/>
      <c r="T1601" s="103"/>
      <c r="U1601" s="103"/>
      <c r="V1601" s="103"/>
      <c r="W1601" s="103"/>
      <c r="X1601" s="103"/>
      <c r="Y1601" s="103"/>
      <c r="Z1601" s="103"/>
      <c r="AA1601" s="103"/>
    </row>
    <row r="1602" spans="1:27" ht="14.5">
      <c r="A1602" s="103"/>
      <c r="B1602" s="103"/>
      <c r="C1602" s="103"/>
      <c r="D1602" s="103"/>
      <c r="E1602" s="103"/>
      <c r="F1602" s="103"/>
      <c r="G1602" s="103"/>
      <c r="H1602" s="103"/>
      <c r="I1602" s="103"/>
      <c r="J1602" s="103"/>
      <c r="K1602" s="103"/>
      <c r="L1602" s="103"/>
      <c r="M1602" s="103"/>
      <c r="N1602" s="103"/>
      <c r="O1602" s="103"/>
      <c r="P1602" s="103"/>
      <c r="Q1602" s="103"/>
      <c r="R1602" s="103"/>
      <c r="S1602" s="103"/>
      <c r="T1602" s="103"/>
      <c r="U1602" s="103"/>
      <c r="V1602" s="103"/>
      <c r="W1602" s="103"/>
      <c r="X1602" s="103"/>
      <c r="Y1602" s="103"/>
      <c r="Z1602" s="103"/>
      <c r="AA1602" s="103"/>
    </row>
    <row r="1603" spans="1:27" ht="14.5">
      <c r="A1603" s="103"/>
      <c r="B1603" s="103"/>
      <c r="C1603" s="103"/>
      <c r="D1603" s="103"/>
      <c r="E1603" s="103"/>
      <c r="F1603" s="103"/>
      <c r="G1603" s="103"/>
      <c r="H1603" s="103"/>
      <c r="I1603" s="103"/>
      <c r="J1603" s="103"/>
      <c r="K1603" s="103"/>
      <c r="L1603" s="103"/>
      <c r="M1603" s="103"/>
      <c r="N1603" s="103"/>
      <c r="O1603" s="103"/>
      <c r="P1603" s="103"/>
      <c r="Q1603" s="103"/>
      <c r="R1603" s="103"/>
      <c r="S1603" s="103"/>
      <c r="T1603" s="103"/>
      <c r="U1603" s="103"/>
      <c r="V1603" s="103"/>
      <c r="W1603" s="103"/>
      <c r="X1603" s="103"/>
      <c r="Y1603" s="103"/>
      <c r="Z1603" s="103"/>
      <c r="AA1603" s="103"/>
    </row>
    <row r="1604" spans="1:27" ht="14.5">
      <c r="A1604" s="103"/>
      <c r="B1604" s="103"/>
      <c r="C1604" s="103"/>
      <c r="D1604" s="103"/>
      <c r="E1604" s="103"/>
      <c r="F1604" s="103"/>
      <c r="G1604" s="103"/>
      <c r="H1604" s="103"/>
      <c r="I1604" s="103"/>
      <c r="J1604" s="103"/>
      <c r="K1604" s="103"/>
      <c r="L1604" s="103"/>
      <c r="M1604" s="103"/>
      <c r="N1604" s="103"/>
      <c r="O1604" s="103"/>
      <c r="P1604" s="103"/>
      <c r="Q1604" s="103"/>
      <c r="R1604" s="103"/>
      <c r="S1604" s="103"/>
      <c r="T1604" s="103"/>
      <c r="U1604" s="103"/>
      <c r="V1604" s="103"/>
      <c r="W1604" s="103"/>
      <c r="X1604" s="103"/>
      <c r="Y1604" s="103"/>
      <c r="Z1604" s="103"/>
      <c r="AA1604" s="103"/>
    </row>
    <row r="1605" spans="1:27" ht="14.5">
      <c r="A1605" s="103"/>
      <c r="B1605" s="103"/>
      <c r="C1605" s="103"/>
      <c r="D1605" s="103"/>
      <c r="E1605" s="103"/>
      <c r="F1605" s="103"/>
      <c r="G1605" s="103"/>
      <c r="H1605" s="103"/>
      <c r="I1605" s="103"/>
      <c r="J1605" s="103"/>
      <c r="K1605" s="103"/>
      <c r="L1605" s="103"/>
      <c r="M1605" s="103"/>
      <c r="N1605" s="103"/>
      <c r="O1605" s="103"/>
      <c r="P1605" s="103"/>
      <c r="Q1605" s="103"/>
      <c r="R1605" s="103"/>
      <c r="S1605" s="103"/>
      <c r="T1605" s="103"/>
      <c r="U1605" s="103"/>
      <c r="V1605" s="103"/>
      <c r="W1605" s="103"/>
      <c r="X1605" s="103"/>
      <c r="Y1605" s="103"/>
      <c r="Z1605" s="103"/>
      <c r="AA1605" s="103"/>
    </row>
    <row r="1606" spans="1:27" ht="14.5">
      <c r="A1606" s="103"/>
      <c r="B1606" s="103"/>
      <c r="C1606" s="103"/>
      <c r="D1606" s="103"/>
      <c r="E1606" s="103"/>
      <c r="F1606" s="103"/>
      <c r="G1606" s="103"/>
      <c r="H1606" s="103"/>
      <c r="I1606" s="103"/>
      <c r="J1606" s="103"/>
      <c r="K1606" s="103"/>
      <c r="L1606" s="103"/>
      <c r="M1606" s="103"/>
      <c r="N1606" s="103"/>
      <c r="O1606" s="103"/>
      <c r="P1606" s="103"/>
      <c r="Q1606" s="103"/>
      <c r="R1606" s="103"/>
      <c r="S1606" s="103"/>
      <c r="T1606" s="103"/>
      <c r="U1606" s="103"/>
      <c r="V1606" s="103"/>
      <c r="W1606" s="103"/>
      <c r="X1606" s="103"/>
      <c r="Y1606" s="103"/>
      <c r="Z1606" s="103"/>
      <c r="AA1606" s="103"/>
    </row>
    <row r="1607" spans="1:27" ht="14.5">
      <c r="A1607" s="103"/>
      <c r="B1607" s="103"/>
      <c r="C1607" s="103"/>
      <c r="D1607" s="103"/>
      <c r="E1607" s="103"/>
      <c r="F1607" s="103"/>
      <c r="G1607" s="103"/>
      <c r="H1607" s="103"/>
      <c r="I1607" s="103"/>
      <c r="J1607" s="103"/>
      <c r="K1607" s="103"/>
      <c r="L1607" s="103"/>
      <c r="M1607" s="103"/>
      <c r="N1607" s="103"/>
      <c r="O1607" s="103"/>
      <c r="P1607" s="103"/>
      <c r="Q1607" s="103"/>
      <c r="R1607" s="103"/>
      <c r="S1607" s="103"/>
      <c r="T1607" s="103"/>
      <c r="U1607" s="103"/>
      <c r="V1607" s="103"/>
      <c r="W1607" s="103"/>
      <c r="X1607" s="103"/>
      <c r="Y1607" s="103"/>
      <c r="Z1607" s="103"/>
      <c r="AA1607" s="103"/>
    </row>
    <row r="1608" spans="1:27" ht="14.5">
      <c r="A1608" s="103"/>
      <c r="B1608" s="103"/>
      <c r="C1608" s="103"/>
      <c r="D1608" s="103"/>
      <c r="E1608" s="103"/>
      <c r="F1608" s="103"/>
      <c r="G1608" s="103"/>
      <c r="H1608" s="103"/>
      <c r="I1608" s="103"/>
      <c r="J1608" s="103"/>
      <c r="K1608" s="103"/>
      <c r="L1608" s="103"/>
      <c r="M1608" s="103"/>
      <c r="N1608" s="103"/>
      <c r="O1608" s="103"/>
      <c r="P1608" s="103"/>
      <c r="Q1608" s="103"/>
      <c r="R1608" s="103"/>
      <c r="S1608" s="103"/>
      <c r="T1608" s="103"/>
      <c r="U1608" s="103"/>
      <c r="V1608" s="103"/>
      <c r="W1608" s="103"/>
      <c r="X1608" s="103"/>
      <c r="Y1608" s="103"/>
      <c r="Z1608" s="103"/>
      <c r="AA1608" s="103"/>
    </row>
    <row r="1609" spans="1:27" ht="14.5">
      <c r="A1609" s="103"/>
      <c r="B1609" s="103"/>
      <c r="C1609" s="103"/>
      <c r="D1609" s="103"/>
      <c r="E1609" s="103"/>
      <c r="F1609" s="103"/>
      <c r="G1609" s="103"/>
      <c r="H1609" s="103"/>
      <c r="I1609" s="103"/>
      <c r="J1609" s="103"/>
      <c r="K1609" s="103"/>
      <c r="L1609" s="103"/>
      <c r="M1609" s="103"/>
      <c r="N1609" s="103"/>
      <c r="O1609" s="103"/>
      <c r="P1609" s="103"/>
      <c r="Q1609" s="103"/>
      <c r="R1609" s="103"/>
      <c r="S1609" s="103"/>
      <c r="T1609" s="103"/>
      <c r="U1609" s="103"/>
      <c r="V1609" s="103"/>
      <c r="W1609" s="103"/>
      <c r="X1609" s="103"/>
      <c r="Y1609" s="103"/>
      <c r="Z1609" s="103"/>
      <c r="AA1609" s="103"/>
    </row>
    <row r="1610" spans="1:27" ht="14.5">
      <c r="A1610" s="103"/>
      <c r="B1610" s="103"/>
      <c r="C1610" s="103"/>
      <c r="D1610" s="103"/>
      <c r="E1610" s="103"/>
      <c r="F1610" s="103"/>
      <c r="G1610" s="103"/>
      <c r="H1610" s="103"/>
      <c r="I1610" s="103"/>
      <c r="J1610" s="103"/>
      <c r="K1610" s="103"/>
      <c r="L1610" s="103"/>
      <c r="M1610" s="103"/>
      <c r="N1610" s="103"/>
      <c r="O1610" s="103"/>
      <c r="P1610" s="103"/>
      <c r="Q1610" s="103"/>
      <c r="R1610" s="103"/>
      <c r="S1610" s="103"/>
      <c r="T1610" s="103"/>
      <c r="U1610" s="103"/>
      <c r="V1610" s="103"/>
      <c r="W1610" s="103"/>
      <c r="X1610" s="103"/>
      <c r="Y1610" s="103"/>
      <c r="Z1610" s="103"/>
      <c r="AA1610" s="103"/>
    </row>
    <row r="1611" spans="1:27" ht="14.5">
      <c r="A1611" s="103"/>
      <c r="B1611" s="103"/>
      <c r="C1611" s="103"/>
      <c r="D1611" s="103"/>
      <c r="E1611" s="103"/>
      <c r="F1611" s="103"/>
      <c r="G1611" s="103"/>
      <c r="H1611" s="103"/>
      <c r="I1611" s="103"/>
      <c r="J1611" s="103"/>
      <c r="K1611" s="103"/>
      <c r="L1611" s="103"/>
      <c r="M1611" s="103"/>
      <c r="N1611" s="103"/>
      <c r="O1611" s="103"/>
      <c r="P1611" s="103"/>
      <c r="Q1611" s="103"/>
      <c r="R1611" s="103"/>
      <c r="S1611" s="103"/>
      <c r="T1611" s="103"/>
      <c r="U1611" s="103"/>
      <c r="V1611" s="103"/>
      <c r="W1611" s="103"/>
      <c r="X1611" s="103"/>
      <c r="Y1611" s="103"/>
      <c r="Z1611" s="103"/>
      <c r="AA1611" s="103"/>
    </row>
    <row r="1612" spans="1:27" ht="14.5">
      <c r="A1612" s="103"/>
      <c r="B1612" s="103"/>
      <c r="C1612" s="103"/>
      <c r="D1612" s="103"/>
      <c r="E1612" s="103"/>
      <c r="F1612" s="103"/>
      <c r="G1612" s="103"/>
      <c r="H1612" s="103"/>
      <c r="I1612" s="103"/>
      <c r="J1612" s="103"/>
      <c r="K1612" s="103"/>
      <c r="L1612" s="103"/>
      <c r="M1612" s="103"/>
      <c r="N1612" s="103"/>
      <c r="O1612" s="103"/>
      <c r="P1612" s="103"/>
      <c r="Q1612" s="103"/>
      <c r="R1612" s="103"/>
      <c r="S1612" s="103"/>
      <c r="T1612" s="103"/>
      <c r="U1612" s="103"/>
      <c r="V1612" s="103"/>
      <c r="W1612" s="103"/>
      <c r="X1612" s="103"/>
      <c r="Y1612" s="103"/>
      <c r="Z1612" s="103"/>
      <c r="AA1612" s="103"/>
    </row>
    <row r="1613" spans="1:27" ht="14.5">
      <c r="A1613" s="103"/>
      <c r="B1613" s="103"/>
      <c r="C1613" s="103"/>
      <c r="D1613" s="103"/>
      <c r="E1613" s="103"/>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c r="Z1613" s="103"/>
      <c r="AA1613" s="103"/>
    </row>
    <row r="1614" spans="1:27" ht="14.5">
      <c r="A1614" s="103"/>
      <c r="B1614" s="103"/>
      <c r="C1614" s="103"/>
      <c r="D1614" s="103"/>
      <c r="E1614" s="103"/>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c r="Z1614" s="103"/>
      <c r="AA1614" s="103"/>
    </row>
    <row r="1615" spans="1:27" ht="14.5">
      <c r="A1615" s="103"/>
      <c r="B1615" s="103"/>
      <c r="C1615" s="103"/>
      <c r="D1615" s="103"/>
      <c r="E1615" s="103"/>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c r="Z1615" s="103"/>
      <c r="AA1615" s="103"/>
    </row>
    <row r="1616" spans="1:27" ht="14.5">
      <c r="A1616" s="103"/>
      <c r="B1616" s="103"/>
      <c r="C1616" s="103"/>
      <c r="D1616" s="103"/>
      <c r="E1616" s="103"/>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c r="Z1616" s="103"/>
      <c r="AA1616" s="103"/>
    </row>
    <row r="1617" spans="1:27" ht="14.5">
      <c r="A1617" s="103"/>
      <c r="B1617" s="103"/>
      <c r="C1617" s="103"/>
      <c r="D1617" s="103"/>
      <c r="E1617" s="103"/>
      <c r="F1617" s="103"/>
      <c r="G1617" s="103"/>
      <c r="H1617" s="103"/>
      <c r="I1617" s="103"/>
      <c r="J1617" s="103"/>
      <c r="K1617" s="103"/>
      <c r="L1617" s="103"/>
      <c r="M1617" s="103"/>
      <c r="N1617" s="103"/>
      <c r="O1617" s="103"/>
      <c r="P1617" s="103"/>
      <c r="Q1617" s="103"/>
      <c r="R1617" s="103"/>
      <c r="S1617" s="103"/>
      <c r="T1617" s="103"/>
      <c r="U1617" s="103"/>
      <c r="V1617" s="103"/>
      <c r="W1617" s="103"/>
      <c r="X1617" s="103"/>
      <c r="Y1617" s="103"/>
      <c r="Z1617" s="103"/>
      <c r="AA1617" s="103"/>
    </row>
    <row r="1618" spans="1:27" ht="14.5">
      <c r="A1618" s="103"/>
      <c r="B1618" s="103"/>
      <c r="C1618" s="103"/>
      <c r="D1618" s="103"/>
      <c r="E1618" s="103"/>
      <c r="F1618" s="103"/>
      <c r="G1618" s="103"/>
      <c r="H1618" s="103"/>
      <c r="I1618" s="103"/>
      <c r="J1618" s="103"/>
      <c r="K1618" s="103"/>
      <c r="L1618" s="103"/>
      <c r="M1618" s="103"/>
      <c r="N1618" s="103"/>
      <c r="O1618" s="103"/>
      <c r="P1618" s="103"/>
      <c r="Q1618" s="103"/>
      <c r="R1618" s="103"/>
      <c r="S1618" s="103"/>
      <c r="T1618" s="103"/>
      <c r="U1618" s="103"/>
      <c r="V1618" s="103"/>
      <c r="W1618" s="103"/>
      <c r="X1618" s="103"/>
      <c r="Y1618" s="103"/>
      <c r="Z1618" s="103"/>
      <c r="AA1618" s="103"/>
    </row>
    <row r="1619" spans="1:27" ht="14.5">
      <c r="A1619" s="103"/>
      <c r="B1619" s="103"/>
      <c r="C1619" s="103"/>
      <c r="D1619" s="103"/>
      <c r="E1619" s="103"/>
      <c r="F1619" s="103"/>
      <c r="G1619" s="103"/>
      <c r="H1619" s="103"/>
      <c r="I1619" s="103"/>
      <c r="J1619" s="103"/>
      <c r="K1619" s="103"/>
      <c r="L1619" s="103"/>
      <c r="M1619" s="103"/>
      <c r="N1619" s="103"/>
      <c r="O1619" s="103"/>
      <c r="P1619" s="103"/>
      <c r="Q1619" s="103"/>
      <c r="R1619" s="103"/>
      <c r="S1619" s="103"/>
      <c r="T1619" s="103"/>
      <c r="U1619" s="103"/>
      <c r="V1619" s="103"/>
      <c r="W1619" s="103"/>
      <c r="X1619" s="103"/>
      <c r="Y1619" s="103"/>
      <c r="Z1619" s="103"/>
      <c r="AA1619" s="103"/>
    </row>
    <row r="1620" spans="1:27" ht="14.5">
      <c r="A1620" s="103"/>
      <c r="B1620" s="103"/>
      <c r="C1620" s="103"/>
      <c r="D1620" s="103"/>
      <c r="E1620" s="103"/>
      <c r="F1620" s="103"/>
      <c r="G1620" s="103"/>
      <c r="H1620" s="103"/>
      <c r="I1620" s="103"/>
      <c r="J1620" s="103"/>
      <c r="K1620" s="103"/>
      <c r="L1620" s="103"/>
      <c r="M1620" s="103"/>
      <c r="N1620" s="103"/>
      <c r="O1620" s="103"/>
      <c r="P1620" s="103"/>
      <c r="Q1620" s="103"/>
      <c r="R1620" s="103"/>
      <c r="S1620" s="103"/>
      <c r="T1620" s="103"/>
      <c r="U1620" s="103"/>
      <c r="V1620" s="103"/>
      <c r="W1620" s="103"/>
      <c r="X1620" s="103"/>
      <c r="Y1620" s="103"/>
      <c r="Z1620" s="103"/>
      <c r="AA1620" s="103"/>
    </row>
    <row r="1621" spans="1:27" ht="14.5">
      <c r="A1621" s="103"/>
      <c r="B1621" s="103"/>
      <c r="C1621" s="103"/>
      <c r="D1621" s="103"/>
      <c r="E1621" s="103"/>
      <c r="F1621" s="103"/>
      <c r="G1621" s="103"/>
      <c r="H1621" s="103"/>
      <c r="I1621" s="103"/>
      <c r="J1621" s="103"/>
      <c r="K1621" s="103"/>
      <c r="L1621" s="103"/>
      <c r="M1621" s="103"/>
      <c r="N1621" s="103"/>
      <c r="O1621" s="103"/>
      <c r="P1621" s="103"/>
      <c r="Q1621" s="103"/>
      <c r="R1621" s="103"/>
      <c r="S1621" s="103"/>
      <c r="T1621" s="103"/>
      <c r="U1621" s="103"/>
      <c r="V1621" s="103"/>
      <c r="W1621" s="103"/>
      <c r="X1621" s="103"/>
      <c r="Y1621" s="103"/>
      <c r="Z1621" s="103"/>
      <c r="AA1621" s="103"/>
    </row>
    <row r="1622" spans="1:27" ht="14.5">
      <c r="A1622" s="103"/>
      <c r="B1622" s="103"/>
      <c r="C1622" s="103"/>
      <c r="D1622" s="103"/>
      <c r="E1622" s="103"/>
      <c r="F1622" s="103"/>
      <c r="G1622" s="103"/>
      <c r="H1622" s="103"/>
      <c r="I1622" s="103"/>
      <c r="J1622" s="103"/>
      <c r="K1622" s="103"/>
      <c r="L1622" s="103"/>
      <c r="M1622" s="103"/>
      <c r="N1622" s="103"/>
      <c r="O1622" s="103"/>
      <c r="P1622" s="103"/>
      <c r="Q1622" s="103"/>
      <c r="R1622" s="103"/>
      <c r="S1622" s="103"/>
      <c r="T1622" s="103"/>
      <c r="U1622" s="103"/>
      <c r="V1622" s="103"/>
      <c r="W1622" s="103"/>
      <c r="X1622" s="103"/>
      <c r="Y1622" s="103"/>
      <c r="Z1622" s="103"/>
      <c r="AA1622" s="103"/>
    </row>
    <row r="1623" spans="1:27" ht="14.5">
      <c r="A1623" s="103"/>
      <c r="B1623" s="103"/>
      <c r="C1623" s="103"/>
      <c r="D1623" s="103"/>
      <c r="E1623" s="103"/>
      <c r="F1623" s="103"/>
      <c r="G1623" s="103"/>
      <c r="H1623" s="103"/>
      <c r="I1623" s="103"/>
      <c r="J1623" s="103"/>
      <c r="K1623" s="103"/>
      <c r="L1623" s="103"/>
      <c r="M1623" s="103"/>
      <c r="N1623" s="103"/>
      <c r="O1623" s="103"/>
      <c r="P1623" s="103"/>
      <c r="Q1623" s="103"/>
      <c r="R1623" s="103"/>
      <c r="S1623" s="103"/>
      <c r="T1623" s="103"/>
      <c r="U1623" s="103"/>
      <c r="V1623" s="103"/>
      <c r="W1623" s="103"/>
      <c r="X1623" s="103"/>
      <c r="Y1623" s="103"/>
      <c r="Z1623" s="103"/>
      <c r="AA1623" s="103"/>
    </row>
    <row r="1624" spans="1:27" ht="14.5">
      <c r="A1624" s="103"/>
      <c r="B1624" s="103"/>
      <c r="C1624" s="103"/>
      <c r="D1624" s="103"/>
      <c r="E1624" s="103"/>
      <c r="F1624" s="103"/>
      <c r="G1624" s="103"/>
      <c r="H1624" s="103"/>
      <c r="I1624" s="103"/>
      <c r="J1624" s="103"/>
      <c r="K1624" s="103"/>
      <c r="L1624" s="103"/>
      <c r="M1624" s="103"/>
      <c r="N1624" s="103"/>
      <c r="O1624" s="103"/>
      <c r="P1624" s="103"/>
      <c r="Q1624" s="103"/>
      <c r="R1624" s="103"/>
      <c r="S1624" s="103"/>
      <c r="T1624" s="103"/>
      <c r="U1624" s="103"/>
      <c r="V1624" s="103"/>
      <c r="W1624" s="103"/>
      <c r="X1624" s="103"/>
      <c r="Y1624" s="103"/>
      <c r="Z1624" s="103"/>
      <c r="AA1624" s="103"/>
    </row>
    <row r="1625" spans="1:27" ht="14.5">
      <c r="A1625" s="103"/>
      <c r="B1625" s="103"/>
      <c r="C1625" s="103"/>
      <c r="D1625" s="103"/>
      <c r="E1625" s="103"/>
      <c r="F1625" s="103"/>
      <c r="G1625" s="103"/>
      <c r="H1625" s="103"/>
      <c r="I1625" s="103"/>
      <c r="J1625" s="103"/>
      <c r="K1625" s="103"/>
      <c r="L1625" s="103"/>
      <c r="M1625" s="103"/>
      <c r="N1625" s="103"/>
      <c r="O1625" s="103"/>
      <c r="P1625" s="103"/>
      <c r="Q1625" s="103"/>
      <c r="R1625" s="103"/>
      <c r="S1625" s="103"/>
      <c r="T1625" s="103"/>
      <c r="U1625" s="103"/>
      <c r="V1625" s="103"/>
      <c r="W1625" s="103"/>
      <c r="X1625" s="103"/>
      <c r="Y1625" s="103"/>
      <c r="Z1625" s="103"/>
      <c r="AA1625" s="103"/>
    </row>
    <row r="1626" spans="1:27" ht="14.5">
      <c r="A1626" s="103"/>
      <c r="B1626" s="103"/>
      <c r="C1626" s="103"/>
      <c r="D1626" s="103"/>
      <c r="E1626" s="103"/>
      <c r="F1626" s="103"/>
      <c r="G1626" s="103"/>
      <c r="H1626" s="103"/>
      <c r="I1626" s="103"/>
      <c r="J1626" s="103"/>
      <c r="K1626" s="103"/>
      <c r="L1626" s="103"/>
      <c r="M1626" s="103"/>
      <c r="N1626" s="103"/>
      <c r="O1626" s="103"/>
      <c r="P1626" s="103"/>
      <c r="Q1626" s="103"/>
      <c r="R1626" s="103"/>
      <c r="S1626" s="103"/>
      <c r="T1626" s="103"/>
      <c r="U1626" s="103"/>
      <c r="V1626" s="103"/>
      <c r="W1626" s="103"/>
      <c r="X1626" s="103"/>
      <c r="Y1626" s="103"/>
      <c r="Z1626" s="103"/>
      <c r="AA1626" s="103"/>
    </row>
    <row r="1627" spans="1:27" ht="14.5">
      <c r="A1627" s="103"/>
      <c r="B1627" s="103"/>
      <c r="C1627" s="103"/>
      <c r="D1627" s="103"/>
      <c r="E1627" s="103"/>
      <c r="F1627" s="103"/>
      <c r="G1627" s="103"/>
      <c r="H1627" s="103"/>
      <c r="I1627" s="103"/>
      <c r="J1627" s="103"/>
      <c r="K1627" s="103"/>
      <c r="L1627" s="103"/>
      <c r="M1627" s="103"/>
      <c r="N1627" s="103"/>
      <c r="O1627" s="103"/>
      <c r="P1627" s="103"/>
      <c r="Q1627" s="103"/>
      <c r="R1627" s="103"/>
      <c r="S1627" s="103"/>
      <c r="T1627" s="103"/>
      <c r="U1627" s="103"/>
      <c r="V1627" s="103"/>
      <c r="W1627" s="103"/>
      <c r="X1627" s="103"/>
      <c r="Y1627" s="103"/>
      <c r="Z1627" s="103"/>
      <c r="AA1627" s="103"/>
    </row>
    <row r="1628" spans="1:27" ht="14.5">
      <c r="A1628" s="103"/>
      <c r="B1628" s="103"/>
      <c r="C1628" s="103"/>
      <c r="D1628" s="103"/>
      <c r="E1628" s="103"/>
      <c r="F1628" s="103"/>
      <c r="G1628" s="103"/>
      <c r="H1628" s="103"/>
      <c r="I1628" s="103"/>
      <c r="J1628" s="103"/>
      <c r="K1628" s="103"/>
      <c r="L1628" s="103"/>
      <c r="M1628" s="103"/>
      <c r="N1628" s="103"/>
      <c r="O1628" s="103"/>
      <c r="P1628" s="103"/>
      <c r="Q1628" s="103"/>
      <c r="R1628" s="103"/>
      <c r="S1628" s="103"/>
      <c r="T1628" s="103"/>
      <c r="U1628" s="103"/>
      <c r="V1628" s="103"/>
      <c r="W1628" s="103"/>
      <c r="X1628" s="103"/>
      <c r="Y1628" s="103"/>
      <c r="Z1628" s="103"/>
      <c r="AA1628" s="103"/>
    </row>
    <row r="1629" spans="1:27" ht="14.5">
      <c r="A1629" s="103"/>
      <c r="B1629" s="103"/>
      <c r="C1629" s="103"/>
      <c r="D1629" s="103"/>
      <c r="E1629" s="103"/>
      <c r="F1629" s="103"/>
      <c r="G1629" s="103"/>
      <c r="H1629" s="103"/>
      <c r="I1629" s="103"/>
      <c r="J1629" s="103"/>
      <c r="K1629" s="103"/>
      <c r="L1629" s="103"/>
      <c r="M1629" s="103"/>
      <c r="N1629" s="103"/>
      <c r="O1629" s="103"/>
      <c r="P1629" s="103"/>
      <c r="Q1629" s="103"/>
      <c r="R1629" s="103"/>
      <c r="S1629" s="103"/>
      <c r="T1629" s="103"/>
      <c r="U1629" s="103"/>
      <c r="V1629" s="103"/>
      <c r="W1629" s="103"/>
      <c r="X1629" s="103"/>
      <c r="Y1629" s="103"/>
      <c r="Z1629" s="103"/>
      <c r="AA1629" s="103"/>
    </row>
    <row r="1630" spans="1:27" ht="14.5">
      <c r="A1630" s="103"/>
      <c r="B1630" s="103"/>
      <c r="C1630" s="103"/>
      <c r="D1630" s="103"/>
      <c r="E1630" s="103"/>
      <c r="F1630" s="103"/>
      <c r="G1630" s="103"/>
      <c r="H1630" s="103"/>
      <c r="I1630" s="103"/>
      <c r="J1630" s="103"/>
      <c r="K1630" s="103"/>
      <c r="L1630" s="103"/>
      <c r="M1630" s="103"/>
      <c r="N1630" s="103"/>
      <c r="O1630" s="103"/>
      <c r="P1630" s="103"/>
      <c r="Q1630" s="103"/>
      <c r="R1630" s="103"/>
      <c r="S1630" s="103"/>
      <c r="T1630" s="103"/>
      <c r="U1630" s="103"/>
      <c r="V1630" s="103"/>
      <c r="W1630" s="103"/>
      <c r="X1630" s="103"/>
      <c r="Y1630" s="103"/>
      <c r="Z1630" s="103"/>
      <c r="AA1630" s="103"/>
    </row>
    <row r="1631" spans="1:27" ht="14.5">
      <c r="A1631" s="103"/>
      <c r="B1631" s="103"/>
      <c r="C1631" s="103"/>
      <c r="D1631" s="103"/>
      <c r="E1631" s="103"/>
      <c r="F1631" s="103"/>
      <c r="G1631" s="103"/>
      <c r="H1631" s="103"/>
      <c r="I1631" s="103"/>
      <c r="J1631" s="103"/>
      <c r="K1631" s="103"/>
      <c r="L1631" s="103"/>
      <c r="M1631" s="103"/>
      <c r="N1631" s="103"/>
      <c r="O1631" s="103"/>
      <c r="P1631" s="103"/>
      <c r="Q1631" s="103"/>
      <c r="R1631" s="103"/>
      <c r="S1631" s="103"/>
      <c r="T1631" s="103"/>
      <c r="U1631" s="103"/>
      <c r="V1631" s="103"/>
      <c r="W1631" s="103"/>
      <c r="X1631" s="103"/>
      <c r="Y1631" s="103"/>
      <c r="Z1631" s="103"/>
      <c r="AA1631" s="103"/>
    </row>
    <row r="1632" spans="1:27" ht="14.5">
      <c r="A1632" s="103"/>
      <c r="B1632" s="103"/>
      <c r="C1632" s="103"/>
      <c r="D1632" s="103"/>
      <c r="E1632" s="103"/>
      <c r="F1632" s="103"/>
      <c r="G1632" s="103"/>
      <c r="H1632" s="103"/>
      <c r="I1632" s="103"/>
      <c r="J1632" s="103"/>
      <c r="K1632" s="103"/>
      <c r="L1632" s="103"/>
      <c r="M1632" s="103"/>
      <c r="N1632" s="103"/>
      <c r="O1632" s="103"/>
      <c r="P1632" s="103"/>
      <c r="Q1632" s="103"/>
      <c r="R1632" s="103"/>
      <c r="S1632" s="103"/>
      <c r="T1632" s="103"/>
      <c r="U1632" s="103"/>
      <c r="V1632" s="103"/>
      <c r="W1632" s="103"/>
      <c r="X1632" s="103"/>
      <c r="Y1632" s="103"/>
      <c r="Z1632" s="103"/>
      <c r="AA1632" s="103"/>
    </row>
    <row r="1633" spans="1:27" ht="14.5">
      <c r="A1633" s="103"/>
      <c r="B1633" s="103"/>
      <c r="C1633" s="103"/>
      <c r="D1633" s="103"/>
      <c r="E1633" s="103"/>
      <c r="F1633" s="103"/>
      <c r="G1633" s="103"/>
      <c r="H1633" s="103"/>
      <c r="I1633" s="103"/>
      <c r="J1633" s="103"/>
      <c r="K1633" s="103"/>
      <c r="L1633" s="103"/>
      <c r="M1633" s="103"/>
      <c r="N1633" s="103"/>
      <c r="O1633" s="103"/>
      <c r="P1633" s="103"/>
      <c r="Q1633" s="103"/>
      <c r="R1633" s="103"/>
      <c r="S1633" s="103"/>
      <c r="T1633" s="103"/>
      <c r="U1633" s="103"/>
      <c r="V1633" s="103"/>
      <c r="W1633" s="103"/>
      <c r="X1633" s="103"/>
      <c r="Y1633" s="103"/>
      <c r="Z1633" s="103"/>
      <c r="AA1633" s="103"/>
    </row>
    <row r="1634" spans="1:27" ht="14.5">
      <c r="A1634" s="103"/>
      <c r="B1634" s="103"/>
      <c r="C1634" s="103"/>
      <c r="D1634" s="103"/>
      <c r="E1634" s="103"/>
      <c r="F1634" s="103"/>
      <c r="G1634" s="103"/>
      <c r="H1634" s="103"/>
      <c r="I1634" s="103"/>
      <c r="J1634" s="103"/>
      <c r="K1634" s="103"/>
      <c r="L1634" s="103"/>
      <c r="M1634" s="103"/>
      <c r="N1634" s="103"/>
      <c r="O1634" s="103"/>
      <c r="P1634" s="103"/>
      <c r="Q1634" s="103"/>
      <c r="R1634" s="103"/>
      <c r="S1634" s="103"/>
      <c r="T1634" s="103"/>
      <c r="U1634" s="103"/>
      <c r="V1634" s="103"/>
      <c r="W1634" s="103"/>
      <c r="X1634" s="103"/>
      <c r="Y1634" s="103"/>
      <c r="Z1634" s="103"/>
      <c r="AA1634" s="103"/>
    </row>
    <row r="1635" spans="1:27" ht="14.5">
      <c r="A1635" s="103"/>
      <c r="B1635" s="103"/>
      <c r="C1635" s="103"/>
      <c r="D1635" s="103"/>
      <c r="E1635" s="103"/>
      <c r="F1635" s="103"/>
      <c r="G1635" s="103"/>
      <c r="H1635" s="103"/>
      <c r="I1635" s="103"/>
      <c r="J1635" s="103"/>
      <c r="K1635" s="103"/>
      <c r="L1635" s="103"/>
      <c r="M1635" s="103"/>
      <c r="N1635" s="103"/>
      <c r="O1635" s="103"/>
      <c r="P1635" s="103"/>
      <c r="Q1635" s="103"/>
      <c r="R1635" s="103"/>
      <c r="S1635" s="103"/>
      <c r="T1635" s="103"/>
      <c r="U1635" s="103"/>
      <c r="V1635" s="103"/>
      <c r="W1635" s="103"/>
      <c r="X1635" s="103"/>
      <c r="Y1635" s="103"/>
      <c r="Z1635" s="103"/>
      <c r="AA1635" s="103"/>
    </row>
    <row r="1636" spans="1:27" ht="14.5">
      <c r="A1636" s="103"/>
      <c r="B1636" s="103"/>
      <c r="C1636" s="103"/>
      <c r="D1636" s="103"/>
      <c r="E1636" s="103"/>
      <c r="F1636" s="103"/>
      <c r="G1636" s="103"/>
      <c r="H1636" s="103"/>
      <c r="I1636" s="103"/>
      <c r="J1636" s="103"/>
      <c r="K1636" s="103"/>
      <c r="L1636" s="103"/>
      <c r="M1636" s="103"/>
      <c r="N1636" s="103"/>
      <c r="O1636" s="103"/>
      <c r="P1636" s="103"/>
      <c r="Q1636" s="103"/>
      <c r="R1636" s="103"/>
      <c r="S1636" s="103"/>
      <c r="T1636" s="103"/>
      <c r="U1636" s="103"/>
      <c r="V1636" s="103"/>
      <c r="W1636" s="103"/>
      <c r="X1636" s="103"/>
      <c r="Y1636" s="103"/>
      <c r="Z1636" s="103"/>
      <c r="AA1636" s="103"/>
    </row>
    <row r="1637" spans="1:27" ht="14.5">
      <c r="A1637" s="103"/>
      <c r="B1637" s="103"/>
      <c r="C1637" s="103"/>
      <c r="D1637" s="103"/>
      <c r="E1637" s="103"/>
      <c r="F1637" s="103"/>
      <c r="G1637" s="103"/>
      <c r="H1637" s="103"/>
      <c r="I1637" s="103"/>
      <c r="J1637" s="103"/>
      <c r="K1637" s="103"/>
      <c r="L1637" s="103"/>
      <c r="M1637" s="103"/>
      <c r="N1637" s="103"/>
      <c r="O1637" s="103"/>
      <c r="P1637" s="103"/>
      <c r="Q1637" s="103"/>
      <c r="R1637" s="103"/>
      <c r="S1637" s="103"/>
      <c r="T1637" s="103"/>
      <c r="U1637" s="103"/>
      <c r="V1637" s="103"/>
      <c r="W1637" s="103"/>
      <c r="X1637" s="103"/>
      <c r="Y1637" s="103"/>
      <c r="Z1637" s="103"/>
      <c r="AA1637" s="103"/>
    </row>
    <row r="1638" spans="1:27" ht="14.5">
      <c r="A1638" s="103"/>
      <c r="B1638" s="103"/>
      <c r="C1638" s="103"/>
      <c r="D1638" s="103"/>
      <c r="E1638" s="103"/>
      <c r="F1638" s="103"/>
      <c r="G1638" s="103"/>
      <c r="H1638" s="103"/>
      <c r="I1638" s="103"/>
      <c r="J1638" s="103"/>
      <c r="K1638" s="103"/>
      <c r="L1638" s="103"/>
      <c r="M1638" s="103"/>
      <c r="N1638" s="103"/>
      <c r="O1638" s="103"/>
      <c r="P1638" s="103"/>
      <c r="Q1638" s="103"/>
      <c r="R1638" s="103"/>
      <c r="S1638" s="103"/>
      <c r="T1638" s="103"/>
      <c r="U1638" s="103"/>
      <c r="V1638" s="103"/>
      <c r="W1638" s="103"/>
      <c r="X1638" s="103"/>
      <c r="Y1638" s="103"/>
      <c r="Z1638" s="103"/>
      <c r="AA1638" s="103"/>
    </row>
    <row r="1639" spans="1:27" ht="14.5">
      <c r="A1639" s="103"/>
      <c r="B1639" s="103"/>
      <c r="C1639" s="103"/>
      <c r="D1639" s="103"/>
      <c r="E1639" s="103"/>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c r="Z1639" s="103"/>
      <c r="AA1639" s="103"/>
    </row>
    <row r="1640" spans="1:27" ht="14.5">
      <c r="A1640" s="103"/>
      <c r="B1640" s="103"/>
      <c r="C1640" s="103"/>
      <c r="D1640" s="103"/>
      <c r="E1640" s="103"/>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c r="Z1640" s="103"/>
      <c r="AA1640" s="103"/>
    </row>
    <row r="1641" spans="1:27" ht="14.5">
      <c r="A1641" s="103"/>
      <c r="B1641" s="103"/>
      <c r="C1641" s="103"/>
      <c r="D1641" s="103"/>
      <c r="E1641" s="103"/>
      <c r="F1641" s="103"/>
      <c r="G1641" s="103"/>
      <c r="H1641" s="103"/>
      <c r="I1641" s="103"/>
      <c r="J1641" s="103"/>
      <c r="K1641" s="103"/>
      <c r="L1641" s="103"/>
      <c r="M1641" s="103"/>
      <c r="N1641" s="103"/>
      <c r="O1641" s="103"/>
      <c r="P1641" s="103"/>
      <c r="Q1641" s="103"/>
      <c r="R1641" s="103"/>
      <c r="S1641" s="103"/>
      <c r="T1641" s="103"/>
      <c r="U1641" s="103"/>
      <c r="V1641" s="103"/>
      <c r="W1641" s="103"/>
      <c r="X1641" s="103"/>
      <c r="Y1641" s="103"/>
      <c r="Z1641" s="103"/>
      <c r="AA1641" s="103"/>
    </row>
    <row r="1642" spans="1:27" ht="14.5">
      <c r="A1642" s="103"/>
      <c r="B1642" s="103"/>
      <c r="C1642" s="103"/>
      <c r="D1642" s="103"/>
      <c r="E1642" s="103"/>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c r="Z1642" s="103"/>
      <c r="AA1642" s="103"/>
    </row>
    <row r="1643" spans="1:27" ht="14.5">
      <c r="A1643" s="103"/>
      <c r="B1643" s="103"/>
      <c r="C1643" s="103"/>
      <c r="D1643" s="103"/>
      <c r="E1643" s="103"/>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c r="Z1643" s="103"/>
      <c r="AA1643" s="103"/>
    </row>
    <row r="1644" spans="1:27" ht="14.5">
      <c r="A1644" s="103"/>
      <c r="B1644" s="103"/>
      <c r="C1644" s="103"/>
      <c r="D1644" s="103"/>
      <c r="E1644" s="103"/>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c r="Z1644" s="103"/>
      <c r="AA1644" s="103"/>
    </row>
    <row r="1645" spans="1:27" ht="14.5">
      <c r="A1645" s="103"/>
      <c r="B1645" s="103"/>
      <c r="C1645" s="103"/>
      <c r="D1645" s="103"/>
      <c r="E1645" s="103"/>
      <c r="F1645" s="103"/>
      <c r="G1645" s="103"/>
      <c r="H1645" s="103"/>
      <c r="I1645" s="103"/>
      <c r="J1645" s="103"/>
      <c r="K1645" s="103"/>
      <c r="L1645" s="103"/>
      <c r="M1645" s="103"/>
      <c r="N1645" s="103"/>
      <c r="O1645" s="103"/>
      <c r="P1645" s="103"/>
      <c r="Q1645" s="103"/>
      <c r="R1645" s="103"/>
      <c r="S1645" s="103"/>
      <c r="T1645" s="103"/>
      <c r="U1645" s="103"/>
      <c r="V1645" s="103"/>
      <c r="W1645" s="103"/>
      <c r="X1645" s="103"/>
      <c r="Y1645" s="103"/>
      <c r="Z1645" s="103"/>
      <c r="AA1645" s="103"/>
    </row>
    <row r="1646" spans="1:27" ht="14.5">
      <c r="A1646" s="103"/>
      <c r="B1646" s="103"/>
      <c r="C1646" s="103"/>
      <c r="D1646" s="103"/>
      <c r="E1646" s="103"/>
      <c r="F1646" s="103"/>
      <c r="G1646" s="103"/>
      <c r="H1646" s="103"/>
      <c r="I1646" s="103"/>
      <c r="J1646" s="103"/>
      <c r="K1646" s="103"/>
      <c r="L1646" s="103"/>
      <c r="M1646" s="103"/>
      <c r="N1646" s="103"/>
      <c r="O1646" s="103"/>
      <c r="P1646" s="103"/>
      <c r="Q1646" s="103"/>
      <c r="R1646" s="103"/>
      <c r="S1646" s="103"/>
      <c r="T1646" s="103"/>
      <c r="U1646" s="103"/>
      <c r="V1646" s="103"/>
      <c r="W1646" s="103"/>
      <c r="X1646" s="103"/>
      <c r="Y1646" s="103"/>
      <c r="Z1646" s="103"/>
      <c r="AA1646" s="103"/>
    </row>
    <row r="1647" spans="1:27" ht="14.5">
      <c r="A1647" s="103"/>
      <c r="B1647" s="103"/>
      <c r="C1647" s="103"/>
      <c r="D1647" s="103"/>
      <c r="E1647" s="103"/>
      <c r="F1647" s="103"/>
      <c r="G1647" s="103"/>
      <c r="H1647" s="103"/>
      <c r="I1647" s="103"/>
      <c r="J1647" s="103"/>
      <c r="K1647" s="103"/>
      <c r="L1647" s="103"/>
      <c r="M1647" s="103"/>
      <c r="N1647" s="103"/>
      <c r="O1647" s="103"/>
      <c r="P1647" s="103"/>
      <c r="Q1647" s="103"/>
      <c r="R1647" s="103"/>
      <c r="S1647" s="103"/>
      <c r="T1647" s="103"/>
      <c r="U1647" s="103"/>
      <c r="V1647" s="103"/>
      <c r="W1647" s="103"/>
      <c r="X1647" s="103"/>
      <c r="Y1647" s="103"/>
      <c r="Z1647" s="103"/>
      <c r="AA1647" s="103"/>
    </row>
    <row r="1648" spans="1:27" ht="14.5">
      <c r="A1648" s="103"/>
      <c r="B1648" s="103"/>
      <c r="C1648" s="103"/>
      <c r="D1648" s="103"/>
      <c r="E1648" s="103"/>
      <c r="F1648" s="103"/>
      <c r="G1648" s="103"/>
      <c r="H1648" s="103"/>
      <c r="I1648" s="103"/>
      <c r="J1648" s="103"/>
      <c r="K1648" s="103"/>
      <c r="L1648" s="103"/>
      <c r="M1648" s="103"/>
      <c r="N1648" s="103"/>
      <c r="O1648" s="103"/>
      <c r="P1648" s="103"/>
      <c r="Q1648" s="103"/>
      <c r="R1648" s="103"/>
      <c r="S1648" s="103"/>
      <c r="T1648" s="103"/>
      <c r="U1648" s="103"/>
      <c r="V1648" s="103"/>
      <c r="W1648" s="103"/>
      <c r="X1648" s="103"/>
      <c r="Y1648" s="103"/>
      <c r="Z1648" s="103"/>
      <c r="AA1648" s="103"/>
    </row>
    <row r="1649" spans="1:27" ht="14.5">
      <c r="A1649" s="103"/>
      <c r="B1649" s="103"/>
      <c r="C1649" s="103"/>
      <c r="D1649" s="103"/>
      <c r="E1649" s="103"/>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c r="Z1649" s="103"/>
      <c r="AA1649" s="103"/>
    </row>
    <row r="1650" spans="1:27" ht="14.5">
      <c r="A1650" s="103"/>
      <c r="B1650" s="103"/>
      <c r="C1650" s="103"/>
      <c r="D1650" s="103"/>
      <c r="E1650" s="103"/>
      <c r="F1650" s="103"/>
      <c r="G1650" s="103"/>
      <c r="H1650" s="103"/>
      <c r="I1650" s="103"/>
      <c r="J1650" s="103"/>
      <c r="K1650" s="103"/>
      <c r="L1650" s="103"/>
      <c r="M1650" s="103"/>
      <c r="N1650" s="103"/>
      <c r="O1650" s="103"/>
      <c r="P1650" s="103"/>
      <c r="Q1650" s="103"/>
      <c r="R1650" s="103"/>
      <c r="S1650" s="103"/>
      <c r="T1650" s="103"/>
      <c r="U1650" s="103"/>
      <c r="V1650" s="103"/>
      <c r="W1650" s="103"/>
      <c r="X1650" s="103"/>
      <c r="Y1650" s="103"/>
      <c r="Z1650" s="103"/>
      <c r="AA1650" s="103"/>
    </row>
    <row r="1651" spans="1:27" ht="14.5">
      <c r="A1651" s="103"/>
      <c r="B1651" s="103"/>
      <c r="C1651" s="103"/>
      <c r="D1651" s="103"/>
      <c r="E1651" s="103"/>
      <c r="F1651" s="103"/>
      <c r="G1651" s="103"/>
      <c r="H1651" s="103"/>
      <c r="I1651" s="103"/>
      <c r="J1651" s="103"/>
      <c r="K1651" s="103"/>
      <c r="L1651" s="103"/>
      <c r="M1651" s="103"/>
      <c r="N1651" s="103"/>
      <c r="O1651" s="103"/>
      <c r="P1651" s="103"/>
      <c r="Q1651" s="103"/>
      <c r="R1651" s="103"/>
      <c r="S1651" s="103"/>
      <c r="T1651" s="103"/>
      <c r="U1651" s="103"/>
      <c r="V1651" s="103"/>
      <c r="W1651" s="103"/>
      <c r="X1651" s="103"/>
      <c r="Y1651" s="103"/>
      <c r="Z1651" s="103"/>
      <c r="AA1651" s="103"/>
    </row>
    <row r="1652" spans="1:27" ht="14.5">
      <c r="A1652" s="103"/>
      <c r="B1652" s="103"/>
      <c r="C1652" s="103"/>
      <c r="D1652" s="103"/>
      <c r="E1652" s="103"/>
      <c r="F1652" s="103"/>
      <c r="G1652" s="103"/>
      <c r="H1652" s="103"/>
      <c r="I1652" s="103"/>
      <c r="J1652" s="103"/>
      <c r="K1652" s="103"/>
      <c r="L1652" s="103"/>
      <c r="M1652" s="103"/>
      <c r="N1652" s="103"/>
      <c r="O1652" s="103"/>
      <c r="P1652" s="103"/>
      <c r="Q1652" s="103"/>
      <c r="R1652" s="103"/>
      <c r="S1652" s="103"/>
      <c r="T1652" s="103"/>
      <c r="U1652" s="103"/>
      <c r="V1652" s="103"/>
      <c r="W1652" s="103"/>
      <c r="X1652" s="103"/>
      <c r="Y1652" s="103"/>
      <c r="Z1652" s="103"/>
      <c r="AA1652" s="103"/>
    </row>
    <row r="1653" spans="1:27" ht="14.5">
      <c r="A1653" s="103"/>
      <c r="B1653" s="103"/>
      <c r="C1653" s="103"/>
      <c r="D1653" s="103"/>
      <c r="E1653" s="103"/>
      <c r="F1653" s="103"/>
      <c r="G1653" s="103"/>
      <c r="H1653" s="103"/>
      <c r="I1653" s="103"/>
      <c r="J1653" s="103"/>
      <c r="K1653" s="103"/>
      <c r="L1653" s="103"/>
      <c r="M1653" s="103"/>
      <c r="N1653" s="103"/>
      <c r="O1653" s="103"/>
      <c r="P1653" s="103"/>
      <c r="Q1653" s="103"/>
      <c r="R1653" s="103"/>
      <c r="S1653" s="103"/>
      <c r="T1653" s="103"/>
      <c r="U1653" s="103"/>
      <c r="V1653" s="103"/>
      <c r="W1653" s="103"/>
      <c r="X1653" s="103"/>
      <c r="Y1653" s="103"/>
      <c r="Z1653" s="103"/>
      <c r="AA1653" s="103"/>
    </row>
    <row r="1654" spans="1:27" ht="14.5">
      <c r="A1654" s="103"/>
      <c r="B1654" s="103"/>
      <c r="C1654" s="103"/>
      <c r="D1654" s="103"/>
      <c r="E1654" s="103"/>
      <c r="F1654" s="103"/>
      <c r="G1654" s="103"/>
      <c r="H1654" s="103"/>
      <c r="I1654" s="103"/>
      <c r="J1654" s="103"/>
      <c r="K1654" s="103"/>
      <c r="L1654" s="103"/>
      <c r="M1654" s="103"/>
      <c r="N1654" s="103"/>
      <c r="O1654" s="103"/>
      <c r="P1654" s="103"/>
      <c r="Q1654" s="103"/>
      <c r="R1654" s="103"/>
      <c r="S1654" s="103"/>
      <c r="T1654" s="103"/>
      <c r="U1654" s="103"/>
      <c r="V1654" s="103"/>
      <c r="W1654" s="103"/>
      <c r="X1654" s="103"/>
      <c r="Y1654" s="103"/>
      <c r="Z1654" s="103"/>
      <c r="AA1654" s="103"/>
    </row>
    <row r="1655" spans="1:27" ht="14.5">
      <c r="A1655" s="103"/>
      <c r="B1655" s="103"/>
      <c r="C1655" s="103"/>
      <c r="D1655" s="103"/>
      <c r="E1655" s="103"/>
      <c r="F1655" s="103"/>
      <c r="G1655" s="103"/>
      <c r="H1655" s="103"/>
      <c r="I1655" s="103"/>
      <c r="J1655" s="103"/>
      <c r="K1655" s="103"/>
      <c r="L1655" s="103"/>
      <c r="M1655" s="103"/>
      <c r="N1655" s="103"/>
      <c r="O1655" s="103"/>
      <c r="P1655" s="103"/>
      <c r="Q1655" s="103"/>
      <c r="R1655" s="103"/>
      <c r="S1655" s="103"/>
      <c r="T1655" s="103"/>
      <c r="U1655" s="103"/>
      <c r="V1655" s="103"/>
      <c r="W1655" s="103"/>
      <c r="X1655" s="103"/>
      <c r="Y1655" s="103"/>
      <c r="Z1655" s="103"/>
      <c r="AA1655" s="103"/>
    </row>
    <row r="1656" spans="1:27" ht="14.5">
      <c r="A1656" s="103"/>
      <c r="B1656" s="103"/>
      <c r="C1656" s="103"/>
      <c r="D1656" s="103"/>
      <c r="E1656" s="103"/>
      <c r="F1656" s="103"/>
      <c r="G1656" s="103"/>
      <c r="H1656" s="103"/>
      <c r="I1656" s="103"/>
      <c r="J1656" s="103"/>
      <c r="K1656" s="103"/>
      <c r="L1656" s="103"/>
      <c r="M1656" s="103"/>
      <c r="N1656" s="103"/>
      <c r="O1656" s="103"/>
      <c r="P1656" s="103"/>
      <c r="Q1656" s="103"/>
      <c r="R1656" s="103"/>
      <c r="S1656" s="103"/>
      <c r="T1656" s="103"/>
      <c r="U1656" s="103"/>
      <c r="V1656" s="103"/>
      <c r="W1656" s="103"/>
      <c r="X1656" s="103"/>
      <c r="Y1656" s="103"/>
      <c r="Z1656" s="103"/>
      <c r="AA1656" s="103"/>
    </row>
    <row r="1657" spans="1:27" ht="14.5">
      <c r="A1657" s="103"/>
      <c r="B1657" s="103"/>
      <c r="C1657" s="103"/>
      <c r="D1657" s="103"/>
      <c r="E1657" s="103"/>
      <c r="F1657" s="103"/>
      <c r="G1657" s="103"/>
      <c r="H1657" s="103"/>
      <c r="I1657" s="103"/>
      <c r="J1657" s="103"/>
      <c r="K1657" s="103"/>
      <c r="L1657" s="103"/>
      <c r="M1657" s="103"/>
      <c r="N1657" s="103"/>
      <c r="O1657" s="103"/>
      <c r="P1657" s="103"/>
      <c r="Q1657" s="103"/>
      <c r="R1657" s="103"/>
      <c r="S1657" s="103"/>
      <c r="T1657" s="103"/>
      <c r="U1657" s="103"/>
      <c r="V1657" s="103"/>
      <c r="W1657" s="103"/>
      <c r="X1657" s="103"/>
      <c r="Y1657" s="103"/>
      <c r="Z1657" s="103"/>
      <c r="AA1657" s="103"/>
    </row>
    <row r="1658" spans="1:27" ht="14.5">
      <c r="A1658" s="103"/>
      <c r="B1658" s="103"/>
      <c r="C1658" s="103"/>
      <c r="D1658" s="103"/>
      <c r="E1658" s="103"/>
      <c r="F1658" s="103"/>
      <c r="G1658" s="103"/>
      <c r="H1658" s="103"/>
      <c r="I1658" s="103"/>
      <c r="J1658" s="103"/>
      <c r="K1658" s="103"/>
      <c r="L1658" s="103"/>
      <c r="M1658" s="103"/>
      <c r="N1658" s="103"/>
      <c r="O1658" s="103"/>
      <c r="P1658" s="103"/>
      <c r="Q1658" s="103"/>
      <c r="R1658" s="103"/>
      <c r="S1658" s="103"/>
      <c r="T1658" s="103"/>
      <c r="U1658" s="103"/>
      <c r="V1658" s="103"/>
      <c r="W1658" s="103"/>
      <c r="X1658" s="103"/>
      <c r="Y1658" s="103"/>
      <c r="Z1658" s="103"/>
      <c r="AA1658" s="103"/>
    </row>
    <row r="1659" spans="1:27" ht="14.5">
      <c r="A1659" s="103"/>
      <c r="B1659" s="103"/>
      <c r="C1659" s="103"/>
      <c r="D1659" s="103"/>
      <c r="E1659" s="103"/>
      <c r="F1659" s="103"/>
      <c r="G1659" s="103"/>
      <c r="H1659" s="103"/>
      <c r="I1659" s="103"/>
      <c r="J1659" s="103"/>
      <c r="K1659" s="103"/>
      <c r="L1659" s="103"/>
      <c r="M1659" s="103"/>
      <c r="N1659" s="103"/>
      <c r="O1659" s="103"/>
      <c r="P1659" s="103"/>
      <c r="Q1659" s="103"/>
      <c r="R1659" s="103"/>
      <c r="S1659" s="103"/>
      <c r="T1659" s="103"/>
      <c r="U1659" s="103"/>
      <c r="V1659" s="103"/>
      <c r="W1659" s="103"/>
      <c r="X1659" s="103"/>
      <c r="Y1659" s="103"/>
      <c r="Z1659" s="103"/>
      <c r="AA1659" s="103"/>
    </row>
    <row r="1660" spans="1:27" ht="14.5">
      <c r="A1660" s="103"/>
      <c r="B1660" s="103"/>
      <c r="C1660" s="103"/>
      <c r="D1660" s="103"/>
      <c r="E1660" s="103"/>
      <c r="F1660" s="103"/>
      <c r="G1660" s="103"/>
      <c r="H1660" s="103"/>
      <c r="I1660" s="103"/>
      <c r="J1660" s="103"/>
      <c r="K1660" s="103"/>
      <c r="L1660" s="103"/>
      <c r="M1660" s="103"/>
      <c r="N1660" s="103"/>
      <c r="O1660" s="103"/>
      <c r="P1660" s="103"/>
      <c r="Q1660" s="103"/>
      <c r="R1660" s="103"/>
      <c r="S1660" s="103"/>
      <c r="T1660" s="103"/>
      <c r="U1660" s="103"/>
      <c r="V1660" s="103"/>
      <c r="W1660" s="103"/>
      <c r="X1660" s="103"/>
      <c r="Y1660" s="103"/>
      <c r="Z1660" s="103"/>
      <c r="AA1660" s="103"/>
    </row>
    <row r="1661" spans="1:27" ht="14.5">
      <c r="A1661" s="103"/>
      <c r="B1661" s="103"/>
      <c r="C1661" s="103"/>
      <c r="D1661" s="103"/>
      <c r="E1661" s="103"/>
      <c r="F1661" s="103"/>
      <c r="G1661" s="103"/>
      <c r="H1661" s="103"/>
      <c r="I1661" s="103"/>
      <c r="J1661" s="103"/>
      <c r="K1661" s="103"/>
      <c r="L1661" s="103"/>
      <c r="M1661" s="103"/>
      <c r="N1661" s="103"/>
      <c r="O1661" s="103"/>
      <c r="P1661" s="103"/>
      <c r="Q1661" s="103"/>
      <c r="R1661" s="103"/>
      <c r="S1661" s="103"/>
      <c r="T1661" s="103"/>
      <c r="U1661" s="103"/>
      <c r="V1661" s="103"/>
      <c r="W1661" s="103"/>
      <c r="X1661" s="103"/>
      <c r="Y1661" s="103"/>
      <c r="Z1661" s="103"/>
      <c r="AA1661" s="103"/>
    </row>
    <row r="1662" spans="1:27" ht="14.5">
      <c r="A1662" s="103"/>
      <c r="B1662" s="103"/>
      <c r="C1662" s="103"/>
      <c r="D1662" s="103"/>
      <c r="E1662" s="103"/>
      <c r="F1662" s="103"/>
      <c r="G1662" s="103"/>
      <c r="H1662" s="103"/>
      <c r="I1662" s="103"/>
      <c r="J1662" s="103"/>
      <c r="K1662" s="103"/>
      <c r="L1662" s="103"/>
      <c r="M1662" s="103"/>
      <c r="N1662" s="103"/>
      <c r="O1662" s="103"/>
      <c r="P1662" s="103"/>
      <c r="Q1662" s="103"/>
      <c r="R1662" s="103"/>
      <c r="S1662" s="103"/>
      <c r="T1662" s="103"/>
      <c r="U1662" s="103"/>
      <c r="V1662" s="103"/>
      <c r="W1662" s="103"/>
      <c r="X1662" s="103"/>
      <c r="Y1662" s="103"/>
      <c r="Z1662" s="103"/>
      <c r="AA1662" s="103"/>
    </row>
    <row r="1663" spans="1:27" ht="14.5">
      <c r="A1663" s="103"/>
      <c r="B1663" s="103"/>
      <c r="C1663" s="103"/>
      <c r="D1663" s="103"/>
      <c r="E1663" s="103"/>
      <c r="F1663" s="103"/>
      <c r="G1663" s="103"/>
      <c r="H1663" s="103"/>
      <c r="I1663" s="103"/>
      <c r="J1663" s="103"/>
      <c r="K1663" s="103"/>
      <c r="L1663" s="103"/>
      <c r="M1663" s="103"/>
      <c r="N1663" s="103"/>
      <c r="O1663" s="103"/>
      <c r="P1663" s="103"/>
      <c r="Q1663" s="103"/>
      <c r="R1663" s="103"/>
      <c r="S1663" s="103"/>
      <c r="T1663" s="103"/>
      <c r="U1663" s="103"/>
      <c r="V1663" s="103"/>
      <c r="W1663" s="103"/>
      <c r="X1663" s="103"/>
      <c r="Y1663" s="103"/>
      <c r="Z1663" s="103"/>
      <c r="AA1663" s="103"/>
    </row>
    <row r="1664" spans="1:27" ht="14.5">
      <c r="A1664" s="103"/>
      <c r="B1664" s="103"/>
      <c r="C1664" s="103"/>
      <c r="D1664" s="103"/>
      <c r="E1664" s="103"/>
      <c r="F1664" s="103"/>
      <c r="G1664" s="103"/>
      <c r="H1664" s="103"/>
      <c r="I1664" s="103"/>
      <c r="J1664" s="103"/>
      <c r="K1664" s="103"/>
      <c r="L1664" s="103"/>
      <c r="M1664" s="103"/>
      <c r="N1664" s="103"/>
      <c r="O1664" s="103"/>
      <c r="P1664" s="103"/>
      <c r="Q1664" s="103"/>
      <c r="R1664" s="103"/>
      <c r="S1664" s="103"/>
      <c r="T1664" s="103"/>
      <c r="U1664" s="103"/>
      <c r="V1664" s="103"/>
      <c r="W1664" s="103"/>
      <c r="X1664" s="103"/>
      <c r="Y1664" s="103"/>
      <c r="Z1664" s="103"/>
      <c r="AA1664" s="103"/>
    </row>
    <row r="1665" spans="1:27" ht="14.5">
      <c r="A1665" s="103"/>
      <c r="B1665" s="103"/>
      <c r="C1665" s="103"/>
      <c r="D1665" s="103"/>
      <c r="E1665" s="103"/>
      <c r="F1665" s="103"/>
      <c r="G1665" s="103"/>
      <c r="H1665" s="103"/>
      <c r="I1665" s="103"/>
      <c r="J1665" s="103"/>
      <c r="K1665" s="103"/>
      <c r="L1665" s="103"/>
      <c r="M1665" s="103"/>
      <c r="N1665" s="103"/>
      <c r="O1665" s="103"/>
      <c r="P1665" s="103"/>
      <c r="Q1665" s="103"/>
      <c r="R1665" s="103"/>
      <c r="S1665" s="103"/>
      <c r="T1665" s="103"/>
      <c r="U1665" s="103"/>
      <c r="V1665" s="103"/>
      <c r="W1665" s="103"/>
      <c r="X1665" s="103"/>
      <c r="Y1665" s="103"/>
      <c r="Z1665" s="103"/>
      <c r="AA1665" s="103"/>
    </row>
    <row r="1666" spans="1:27" ht="14.5">
      <c r="A1666" s="103"/>
      <c r="B1666" s="103"/>
      <c r="C1666" s="103"/>
      <c r="D1666" s="103"/>
      <c r="E1666" s="103"/>
      <c r="F1666" s="103"/>
      <c r="G1666" s="103"/>
      <c r="H1666" s="103"/>
      <c r="I1666" s="103"/>
      <c r="J1666" s="103"/>
      <c r="K1666" s="103"/>
      <c r="L1666" s="103"/>
      <c r="M1666" s="103"/>
      <c r="N1666" s="103"/>
      <c r="O1666" s="103"/>
      <c r="P1666" s="103"/>
      <c r="Q1666" s="103"/>
      <c r="R1666" s="103"/>
      <c r="S1666" s="103"/>
      <c r="T1666" s="103"/>
      <c r="U1666" s="103"/>
      <c r="V1666" s="103"/>
      <c r="W1666" s="103"/>
      <c r="X1666" s="103"/>
      <c r="Y1666" s="103"/>
      <c r="Z1666" s="103"/>
      <c r="AA1666" s="103"/>
    </row>
    <row r="1667" spans="1:27" ht="14.5">
      <c r="A1667" s="103"/>
      <c r="B1667" s="103"/>
      <c r="C1667" s="103"/>
      <c r="D1667" s="103"/>
      <c r="E1667" s="103"/>
      <c r="F1667" s="103"/>
      <c r="G1667" s="103"/>
      <c r="H1667" s="103"/>
      <c r="I1667" s="103"/>
      <c r="J1667" s="103"/>
      <c r="K1667" s="103"/>
      <c r="L1667" s="103"/>
      <c r="M1667" s="103"/>
      <c r="N1667" s="103"/>
      <c r="O1667" s="103"/>
      <c r="P1667" s="103"/>
      <c r="Q1667" s="103"/>
      <c r="R1667" s="103"/>
      <c r="S1667" s="103"/>
      <c r="T1667" s="103"/>
      <c r="U1667" s="103"/>
      <c r="V1667" s="103"/>
      <c r="W1667" s="103"/>
      <c r="X1667" s="103"/>
      <c r="Y1667" s="103"/>
      <c r="Z1667" s="103"/>
      <c r="AA1667" s="103"/>
    </row>
    <row r="1668" spans="1:27" ht="14.5">
      <c r="A1668" s="103"/>
      <c r="B1668" s="103"/>
      <c r="C1668" s="103"/>
      <c r="D1668" s="103"/>
      <c r="E1668" s="103"/>
      <c r="F1668" s="103"/>
      <c r="G1668" s="103"/>
      <c r="H1668" s="103"/>
      <c r="I1668" s="103"/>
      <c r="J1668" s="103"/>
      <c r="K1668" s="103"/>
      <c r="L1668" s="103"/>
      <c r="M1668" s="103"/>
      <c r="N1668" s="103"/>
      <c r="O1668" s="103"/>
      <c r="P1668" s="103"/>
      <c r="Q1668" s="103"/>
      <c r="R1668" s="103"/>
      <c r="S1668" s="103"/>
      <c r="T1668" s="103"/>
      <c r="U1668" s="103"/>
      <c r="V1668" s="103"/>
      <c r="W1668" s="103"/>
      <c r="X1668" s="103"/>
      <c r="Y1668" s="103"/>
      <c r="Z1668" s="103"/>
      <c r="AA1668" s="103"/>
    </row>
    <row r="1669" spans="1:27" ht="14.5">
      <c r="A1669" s="103"/>
      <c r="B1669" s="103"/>
      <c r="C1669" s="103"/>
      <c r="D1669" s="103"/>
      <c r="E1669" s="103"/>
      <c r="F1669" s="103"/>
      <c r="G1669" s="103"/>
      <c r="H1669" s="103"/>
      <c r="I1669" s="103"/>
      <c r="J1669" s="103"/>
      <c r="K1669" s="103"/>
      <c r="L1669" s="103"/>
      <c r="M1669" s="103"/>
      <c r="N1669" s="103"/>
      <c r="O1669" s="103"/>
      <c r="P1669" s="103"/>
      <c r="Q1669" s="103"/>
      <c r="R1669" s="103"/>
      <c r="S1669" s="103"/>
      <c r="T1669" s="103"/>
      <c r="U1669" s="103"/>
      <c r="V1669" s="103"/>
      <c r="W1669" s="103"/>
      <c r="X1669" s="103"/>
      <c r="Y1669" s="103"/>
      <c r="Z1669" s="103"/>
      <c r="AA1669" s="103"/>
    </row>
    <row r="1670" spans="1:27" ht="14.5">
      <c r="A1670" s="103"/>
      <c r="B1670" s="103"/>
      <c r="C1670" s="103"/>
      <c r="D1670" s="103"/>
      <c r="E1670" s="103"/>
      <c r="F1670" s="103"/>
      <c r="G1670" s="103"/>
      <c r="H1670" s="103"/>
      <c r="I1670" s="103"/>
      <c r="J1670" s="103"/>
      <c r="K1670" s="103"/>
      <c r="L1670" s="103"/>
      <c r="M1670" s="103"/>
      <c r="N1670" s="103"/>
      <c r="O1670" s="103"/>
      <c r="P1670" s="103"/>
      <c r="Q1670" s="103"/>
      <c r="R1670" s="103"/>
      <c r="S1670" s="103"/>
      <c r="T1670" s="103"/>
      <c r="U1670" s="103"/>
      <c r="V1670" s="103"/>
      <c r="W1670" s="103"/>
      <c r="X1670" s="103"/>
      <c r="Y1670" s="103"/>
      <c r="Z1670" s="103"/>
      <c r="AA1670" s="103"/>
    </row>
    <row r="1671" spans="1:27" ht="14.5">
      <c r="A1671" s="103"/>
      <c r="B1671" s="103"/>
      <c r="C1671" s="103"/>
      <c r="D1671" s="103"/>
      <c r="E1671" s="103"/>
      <c r="F1671" s="103"/>
      <c r="G1671" s="103"/>
      <c r="H1671" s="103"/>
      <c r="I1671" s="103"/>
      <c r="J1671" s="103"/>
      <c r="K1671" s="103"/>
      <c r="L1671" s="103"/>
      <c r="M1671" s="103"/>
      <c r="N1671" s="103"/>
      <c r="O1671" s="103"/>
      <c r="P1671" s="103"/>
      <c r="Q1671" s="103"/>
      <c r="R1671" s="103"/>
      <c r="S1671" s="103"/>
      <c r="T1671" s="103"/>
      <c r="U1671" s="103"/>
      <c r="V1671" s="103"/>
      <c r="W1671" s="103"/>
      <c r="X1671" s="103"/>
      <c r="Y1671" s="103"/>
      <c r="Z1671" s="103"/>
      <c r="AA1671" s="103"/>
    </row>
    <row r="1672" spans="1:27" ht="14.5">
      <c r="A1672" s="103"/>
      <c r="B1672" s="103"/>
      <c r="C1672" s="103"/>
      <c r="D1672" s="103"/>
      <c r="E1672" s="103"/>
      <c r="F1672" s="103"/>
      <c r="G1672" s="103"/>
      <c r="H1672" s="103"/>
      <c r="I1672" s="103"/>
      <c r="J1672" s="103"/>
      <c r="K1672" s="103"/>
      <c r="L1672" s="103"/>
      <c r="M1672" s="103"/>
      <c r="N1672" s="103"/>
      <c r="O1672" s="103"/>
      <c r="P1672" s="103"/>
      <c r="Q1672" s="103"/>
      <c r="R1672" s="103"/>
      <c r="S1672" s="103"/>
      <c r="T1672" s="103"/>
      <c r="U1672" s="103"/>
      <c r="V1672" s="103"/>
      <c r="W1672" s="103"/>
      <c r="X1672" s="103"/>
      <c r="Y1672" s="103"/>
      <c r="Z1672" s="103"/>
      <c r="AA1672" s="103"/>
    </row>
    <row r="1673" spans="1:27" ht="14.5">
      <c r="A1673" s="103"/>
      <c r="B1673" s="103"/>
      <c r="C1673" s="103"/>
      <c r="D1673" s="103"/>
      <c r="E1673" s="103"/>
      <c r="F1673" s="103"/>
      <c r="G1673" s="103"/>
      <c r="H1673" s="103"/>
      <c r="I1673" s="103"/>
      <c r="J1673" s="103"/>
      <c r="K1673" s="103"/>
      <c r="L1673" s="103"/>
      <c r="M1673" s="103"/>
      <c r="N1673" s="103"/>
      <c r="O1673" s="103"/>
      <c r="P1673" s="103"/>
      <c r="Q1673" s="103"/>
      <c r="R1673" s="103"/>
      <c r="S1673" s="103"/>
      <c r="T1673" s="103"/>
      <c r="U1673" s="103"/>
      <c r="V1673" s="103"/>
      <c r="W1673" s="103"/>
      <c r="X1673" s="103"/>
      <c r="Y1673" s="103"/>
      <c r="Z1673" s="103"/>
      <c r="AA1673" s="103"/>
    </row>
    <row r="1674" spans="1:27" ht="14.5">
      <c r="A1674" s="103"/>
      <c r="B1674" s="103"/>
      <c r="C1674" s="103"/>
      <c r="D1674" s="103"/>
      <c r="E1674" s="103"/>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c r="Z1674" s="103"/>
      <c r="AA1674" s="103"/>
    </row>
    <row r="1675" spans="1:27" ht="14.5">
      <c r="A1675" s="103"/>
      <c r="B1675" s="103"/>
      <c r="C1675" s="103"/>
      <c r="D1675" s="103"/>
      <c r="E1675" s="103"/>
      <c r="F1675" s="103"/>
      <c r="G1675" s="103"/>
      <c r="H1675" s="103"/>
      <c r="I1675" s="103"/>
      <c r="J1675" s="103"/>
      <c r="K1675" s="103"/>
      <c r="L1675" s="103"/>
      <c r="M1675" s="103"/>
      <c r="N1675" s="103"/>
      <c r="O1675" s="103"/>
      <c r="P1675" s="103"/>
      <c r="Q1675" s="103"/>
      <c r="R1675" s="103"/>
      <c r="S1675" s="103"/>
      <c r="T1675" s="103"/>
      <c r="U1675" s="103"/>
      <c r="V1675" s="103"/>
      <c r="W1675" s="103"/>
      <c r="X1675" s="103"/>
      <c r="Y1675" s="103"/>
      <c r="Z1675" s="103"/>
      <c r="AA1675" s="103"/>
    </row>
    <row r="1676" spans="1:27" ht="14.5">
      <c r="A1676" s="103"/>
      <c r="B1676" s="103"/>
      <c r="C1676" s="103"/>
      <c r="D1676" s="103"/>
      <c r="E1676" s="103"/>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c r="Z1676" s="103"/>
      <c r="AA1676" s="103"/>
    </row>
    <row r="1677" spans="1:27" ht="14.5">
      <c r="A1677" s="103"/>
      <c r="B1677" s="103"/>
      <c r="C1677" s="103"/>
      <c r="D1677" s="103"/>
      <c r="E1677" s="103"/>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c r="Z1677" s="103"/>
      <c r="AA1677" s="103"/>
    </row>
    <row r="1678" spans="1:27" ht="14.5">
      <c r="A1678" s="103"/>
      <c r="B1678" s="103"/>
      <c r="C1678" s="103"/>
      <c r="D1678" s="103"/>
      <c r="E1678" s="103"/>
      <c r="F1678" s="103"/>
      <c r="G1678" s="103"/>
      <c r="H1678" s="103"/>
      <c r="I1678" s="103"/>
      <c r="J1678" s="103"/>
      <c r="K1678" s="103"/>
      <c r="L1678" s="103"/>
      <c r="M1678" s="103"/>
      <c r="N1678" s="103"/>
      <c r="O1678" s="103"/>
      <c r="P1678" s="103"/>
      <c r="Q1678" s="103"/>
      <c r="R1678" s="103"/>
      <c r="S1678" s="103"/>
      <c r="T1678" s="103"/>
      <c r="U1678" s="103"/>
      <c r="V1678" s="103"/>
      <c r="W1678" s="103"/>
      <c r="X1678" s="103"/>
      <c r="Y1678" s="103"/>
      <c r="Z1678" s="103"/>
      <c r="AA1678" s="103"/>
    </row>
    <row r="1679" spans="1:27" ht="14.5">
      <c r="A1679" s="103"/>
      <c r="B1679" s="103"/>
      <c r="C1679" s="103"/>
      <c r="D1679" s="103"/>
      <c r="E1679" s="103"/>
      <c r="F1679" s="103"/>
      <c r="G1679" s="103"/>
      <c r="H1679" s="103"/>
      <c r="I1679" s="103"/>
      <c r="J1679" s="103"/>
      <c r="K1679" s="103"/>
      <c r="L1679" s="103"/>
      <c r="M1679" s="103"/>
      <c r="N1679" s="103"/>
      <c r="O1679" s="103"/>
      <c r="P1679" s="103"/>
      <c r="Q1679" s="103"/>
      <c r="R1679" s="103"/>
      <c r="S1679" s="103"/>
      <c r="T1679" s="103"/>
      <c r="U1679" s="103"/>
      <c r="V1679" s="103"/>
      <c r="W1679" s="103"/>
      <c r="X1679" s="103"/>
      <c r="Y1679" s="103"/>
      <c r="Z1679" s="103"/>
      <c r="AA1679" s="103"/>
    </row>
    <row r="1680" spans="1:27" ht="14.5">
      <c r="A1680" s="103"/>
      <c r="B1680" s="103"/>
      <c r="C1680" s="103"/>
      <c r="D1680" s="103"/>
      <c r="E1680" s="103"/>
      <c r="F1680" s="103"/>
      <c r="G1680" s="103"/>
      <c r="H1680" s="103"/>
      <c r="I1680" s="103"/>
      <c r="J1680" s="103"/>
      <c r="K1680" s="103"/>
      <c r="L1680" s="103"/>
      <c r="M1680" s="103"/>
      <c r="N1680" s="103"/>
      <c r="O1680" s="103"/>
      <c r="P1680" s="103"/>
      <c r="Q1680" s="103"/>
      <c r="R1680" s="103"/>
      <c r="S1680" s="103"/>
      <c r="T1680" s="103"/>
      <c r="U1680" s="103"/>
      <c r="V1680" s="103"/>
      <c r="W1680" s="103"/>
      <c r="X1680" s="103"/>
      <c r="Y1680" s="103"/>
      <c r="Z1680" s="103"/>
      <c r="AA1680" s="103"/>
    </row>
    <row r="1681" spans="1:27" ht="14.5">
      <c r="A1681" s="103"/>
      <c r="B1681" s="103"/>
      <c r="C1681" s="103"/>
      <c r="D1681" s="103"/>
      <c r="E1681" s="103"/>
      <c r="F1681" s="103"/>
      <c r="G1681" s="103"/>
      <c r="H1681" s="103"/>
      <c r="I1681" s="103"/>
      <c r="J1681" s="103"/>
      <c r="K1681" s="103"/>
      <c r="L1681" s="103"/>
      <c r="M1681" s="103"/>
      <c r="N1681" s="103"/>
      <c r="O1681" s="103"/>
      <c r="P1681" s="103"/>
      <c r="Q1681" s="103"/>
      <c r="R1681" s="103"/>
      <c r="S1681" s="103"/>
      <c r="T1681" s="103"/>
      <c r="U1681" s="103"/>
      <c r="V1681" s="103"/>
      <c r="W1681" s="103"/>
      <c r="X1681" s="103"/>
      <c r="Y1681" s="103"/>
      <c r="Z1681" s="103"/>
      <c r="AA1681" s="103"/>
    </row>
    <row r="1682" spans="1:27" ht="14.5">
      <c r="A1682" s="103"/>
      <c r="B1682" s="103"/>
      <c r="C1682" s="103"/>
      <c r="D1682" s="103"/>
      <c r="E1682" s="103"/>
      <c r="F1682" s="103"/>
      <c r="G1682" s="103"/>
      <c r="H1682" s="103"/>
      <c r="I1682" s="103"/>
      <c r="J1682" s="103"/>
      <c r="K1682" s="103"/>
      <c r="L1682" s="103"/>
      <c r="M1682" s="103"/>
      <c r="N1682" s="103"/>
      <c r="O1682" s="103"/>
      <c r="P1682" s="103"/>
      <c r="Q1682" s="103"/>
      <c r="R1682" s="103"/>
      <c r="S1682" s="103"/>
      <c r="T1682" s="103"/>
      <c r="U1682" s="103"/>
      <c r="V1682" s="103"/>
      <c r="W1682" s="103"/>
      <c r="X1682" s="103"/>
      <c r="Y1682" s="103"/>
      <c r="Z1682" s="103"/>
      <c r="AA1682" s="103"/>
    </row>
    <row r="1683" spans="1:27" ht="14.5">
      <c r="A1683" s="103"/>
      <c r="B1683" s="103"/>
      <c r="C1683" s="103"/>
      <c r="D1683" s="103"/>
      <c r="E1683" s="103"/>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c r="Z1683" s="103"/>
      <c r="AA1683" s="103"/>
    </row>
    <row r="1684" spans="1:27" ht="14.5">
      <c r="A1684" s="103"/>
      <c r="B1684" s="103"/>
      <c r="C1684" s="103"/>
      <c r="D1684" s="103"/>
      <c r="E1684" s="103"/>
      <c r="F1684" s="103"/>
      <c r="G1684" s="103"/>
      <c r="H1684" s="103"/>
      <c r="I1684" s="103"/>
      <c r="J1684" s="103"/>
      <c r="K1684" s="103"/>
      <c r="L1684" s="103"/>
      <c r="M1684" s="103"/>
      <c r="N1684" s="103"/>
      <c r="O1684" s="103"/>
      <c r="P1684" s="103"/>
      <c r="Q1684" s="103"/>
      <c r="R1684" s="103"/>
      <c r="S1684" s="103"/>
      <c r="T1684" s="103"/>
      <c r="U1684" s="103"/>
      <c r="V1684" s="103"/>
      <c r="W1684" s="103"/>
      <c r="X1684" s="103"/>
      <c r="Y1684" s="103"/>
      <c r="Z1684" s="103"/>
      <c r="AA1684" s="103"/>
    </row>
    <row r="1685" spans="1:27" ht="14.5">
      <c r="A1685" s="103"/>
      <c r="B1685" s="103"/>
      <c r="C1685" s="103"/>
      <c r="D1685" s="103"/>
      <c r="E1685" s="103"/>
      <c r="F1685" s="103"/>
      <c r="G1685" s="103"/>
      <c r="H1685" s="103"/>
      <c r="I1685" s="103"/>
      <c r="J1685" s="103"/>
      <c r="K1685" s="103"/>
      <c r="L1685" s="103"/>
      <c r="M1685" s="103"/>
      <c r="N1685" s="103"/>
      <c r="O1685" s="103"/>
      <c r="P1685" s="103"/>
      <c r="Q1685" s="103"/>
      <c r="R1685" s="103"/>
      <c r="S1685" s="103"/>
      <c r="T1685" s="103"/>
      <c r="U1685" s="103"/>
      <c r="V1685" s="103"/>
      <c r="W1685" s="103"/>
      <c r="X1685" s="103"/>
      <c r="Y1685" s="103"/>
      <c r="Z1685" s="103"/>
      <c r="AA1685" s="103"/>
    </row>
    <row r="1686" spans="1:27" ht="14.5">
      <c r="A1686" s="103"/>
      <c r="B1686" s="103"/>
      <c r="C1686" s="103"/>
      <c r="D1686" s="103"/>
      <c r="E1686" s="103"/>
      <c r="F1686" s="103"/>
      <c r="G1686" s="103"/>
      <c r="H1686" s="103"/>
      <c r="I1686" s="103"/>
      <c r="J1686" s="103"/>
      <c r="K1686" s="103"/>
      <c r="L1686" s="103"/>
      <c r="M1686" s="103"/>
      <c r="N1686" s="103"/>
      <c r="O1686" s="103"/>
      <c r="P1686" s="103"/>
      <c r="Q1686" s="103"/>
      <c r="R1686" s="103"/>
      <c r="S1686" s="103"/>
      <c r="T1686" s="103"/>
      <c r="U1686" s="103"/>
      <c r="V1686" s="103"/>
      <c r="W1686" s="103"/>
      <c r="X1686" s="103"/>
      <c r="Y1686" s="103"/>
      <c r="Z1686" s="103"/>
      <c r="AA1686" s="103"/>
    </row>
    <row r="1687" spans="1:27" ht="14.5">
      <c r="A1687" s="103"/>
      <c r="B1687" s="103"/>
      <c r="C1687" s="103"/>
      <c r="D1687" s="103"/>
      <c r="E1687" s="103"/>
      <c r="F1687" s="103"/>
      <c r="G1687" s="103"/>
      <c r="H1687" s="103"/>
      <c r="I1687" s="103"/>
      <c r="J1687" s="103"/>
      <c r="K1687" s="103"/>
      <c r="L1687" s="103"/>
      <c r="M1687" s="103"/>
      <c r="N1687" s="103"/>
      <c r="O1687" s="103"/>
      <c r="P1687" s="103"/>
      <c r="Q1687" s="103"/>
      <c r="R1687" s="103"/>
      <c r="S1687" s="103"/>
      <c r="T1687" s="103"/>
      <c r="U1687" s="103"/>
      <c r="V1687" s="103"/>
      <c r="W1687" s="103"/>
      <c r="X1687" s="103"/>
      <c r="Y1687" s="103"/>
      <c r="Z1687" s="103"/>
      <c r="AA1687" s="103"/>
    </row>
    <row r="1688" spans="1:27" ht="14.5">
      <c r="A1688" s="103"/>
      <c r="B1688" s="103"/>
      <c r="C1688" s="103"/>
      <c r="D1688" s="103"/>
      <c r="E1688" s="103"/>
      <c r="F1688" s="103"/>
      <c r="G1688" s="103"/>
      <c r="H1688" s="103"/>
      <c r="I1688" s="103"/>
      <c r="J1688" s="103"/>
      <c r="K1688" s="103"/>
      <c r="L1688" s="103"/>
      <c r="M1688" s="103"/>
      <c r="N1688" s="103"/>
      <c r="O1688" s="103"/>
      <c r="P1688" s="103"/>
      <c r="Q1688" s="103"/>
      <c r="R1688" s="103"/>
      <c r="S1688" s="103"/>
      <c r="T1688" s="103"/>
      <c r="U1688" s="103"/>
      <c r="V1688" s="103"/>
      <c r="W1688" s="103"/>
      <c r="X1688" s="103"/>
      <c r="Y1688" s="103"/>
      <c r="Z1688" s="103"/>
      <c r="AA1688" s="103"/>
    </row>
    <row r="1689" spans="1:27" ht="14.5">
      <c r="A1689" s="103"/>
      <c r="B1689" s="103"/>
      <c r="C1689" s="103"/>
      <c r="D1689" s="103"/>
      <c r="E1689" s="103"/>
      <c r="F1689" s="103"/>
      <c r="G1689" s="103"/>
      <c r="H1689" s="103"/>
      <c r="I1689" s="103"/>
      <c r="J1689" s="103"/>
      <c r="K1689" s="103"/>
      <c r="L1689" s="103"/>
      <c r="M1689" s="103"/>
      <c r="N1689" s="103"/>
      <c r="O1689" s="103"/>
      <c r="P1689" s="103"/>
      <c r="Q1689" s="103"/>
      <c r="R1689" s="103"/>
      <c r="S1689" s="103"/>
      <c r="T1689" s="103"/>
      <c r="U1689" s="103"/>
      <c r="V1689" s="103"/>
      <c r="W1689" s="103"/>
      <c r="X1689" s="103"/>
      <c r="Y1689" s="103"/>
      <c r="Z1689" s="103"/>
      <c r="AA1689" s="103"/>
    </row>
    <row r="1690" spans="1:27" ht="14.5">
      <c r="A1690" s="103"/>
      <c r="B1690" s="103"/>
      <c r="C1690" s="103"/>
      <c r="D1690" s="103"/>
      <c r="E1690" s="103"/>
      <c r="F1690" s="103"/>
      <c r="G1690" s="103"/>
      <c r="H1690" s="103"/>
      <c r="I1690" s="103"/>
      <c r="J1690" s="103"/>
      <c r="K1690" s="103"/>
      <c r="L1690" s="103"/>
      <c r="M1690" s="103"/>
      <c r="N1690" s="103"/>
      <c r="O1690" s="103"/>
      <c r="P1690" s="103"/>
      <c r="Q1690" s="103"/>
      <c r="R1690" s="103"/>
      <c r="S1690" s="103"/>
      <c r="T1690" s="103"/>
      <c r="U1690" s="103"/>
      <c r="V1690" s="103"/>
      <c r="W1690" s="103"/>
      <c r="X1690" s="103"/>
      <c r="Y1690" s="103"/>
      <c r="Z1690" s="103"/>
      <c r="AA1690" s="103"/>
    </row>
    <row r="1691" spans="1:27" ht="14.5">
      <c r="A1691" s="103"/>
      <c r="B1691" s="103"/>
      <c r="C1691" s="103"/>
      <c r="D1691" s="103"/>
      <c r="E1691" s="103"/>
      <c r="F1691" s="103"/>
      <c r="G1691" s="103"/>
      <c r="H1691" s="103"/>
      <c r="I1691" s="103"/>
      <c r="J1691" s="103"/>
      <c r="K1691" s="103"/>
      <c r="L1691" s="103"/>
      <c r="M1691" s="103"/>
      <c r="N1691" s="103"/>
      <c r="O1691" s="103"/>
      <c r="P1691" s="103"/>
      <c r="Q1691" s="103"/>
      <c r="R1691" s="103"/>
      <c r="S1691" s="103"/>
      <c r="T1691" s="103"/>
      <c r="U1691" s="103"/>
      <c r="V1691" s="103"/>
      <c r="W1691" s="103"/>
      <c r="X1691" s="103"/>
      <c r="Y1691" s="103"/>
      <c r="Z1691" s="103"/>
      <c r="AA1691" s="103"/>
    </row>
    <row r="1692" spans="1:27" ht="14.5">
      <c r="A1692" s="103"/>
      <c r="B1692" s="103"/>
      <c r="C1692" s="103"/>
      <c r="D1692" s="103"/>
      <c r="E1692" s="103"/>
      <c r="F1692" s="103"/>
      <c r="G1692" s="103"/>
      <c r="H1692" s="103"/>
      <c r="I1692" s="103"/>
      <c r="J1692" s="103"/>
      <c r="K1692" s="103"/>
      <c r="L1692" s="103"/>
      <c r="M1692" s="103"/>
      <c r="N1692" s="103"/>
      <c r="O1692" s="103"/>
      <c r="P1692" s="103"/>
      <c r="Q1692" s="103"/>
      <c r="R1692" s="103"/>
      <c r="S1692" s="103"/>
      <c r="T1692" s="103"/>
      <c r="U1692" s="103"/>
      <c r="V1692" s="103"/>
      <c r="W1692" s="103"/>
      <c r="X1692" s="103"/>
      <c r="Y1692" s="103"/>
      <c r="Z1692" s="103"/>
      <c r="AA1692" s="103"/>
    </row>
    <row r="1693" spans="1:27" ht="14.5">
      <c r="A1693" s="103"/>
      <c r="B1693" s="103"/>
      <c r="C1693" s="103"/>
      <c r="D1693" s="103"/>
      <c r="E1693" s="103"/>
      <c r="F1693" s="103"/>
      <c r="G1693" s="103"/>
      <c r="H1693" s="103"/>
      <c r="I1693" s="103"/>
      <c r="J1693" s="103"/>
      <c r="K1693" s="103"/>
      <c r="L1693" s="103"/>
      <c r="M1693" s="103"/>
      <c r="N1693" s="103"/>
      <c r="O1693" s="103"/>
      <c r="P1693" s="103"/>
      <c r="Q1693" s="103"/>
      <c r="R1693" s="103"/>
      <c r="S1693" s="103"/>
      <c r="T1693" s="103"/>
      <c r="U1693" s="103"/>
      <c r="V1693" s="103"/>
      <c r="W1693" s="103"/>
      <c r="X1693" s="103"/>
      <c r="Y1693" s="103"/>
      <c r="Z1693" s="103"/>
      <c r="AA1693" s="103"/>
    </row>
    <row r="1694" spans="1:27" ht="14.5">
      <c r="A1694" s="103"/>
      <c r="B1694" s="103"/>
      <c r="C1694" s="103"/>
      <c r="D1694" s="103"/>
      <c r="E1694" s="103"/>
      <c r="F1694" s="103"/>
      <c r="G1694" s="103"/>
      <c r="H1694" s="103"/>
      <c r="I1694" s="103"/>
      <c r="J1694" s="103"/>
      <c r="K1694" s="103"/>
      <c r="L1694" s="103"/>
      <c r="M1694" s="103"/>
      <c r="N1694" s="103"/>
      <c r="O1694" s="103"/>
      <c r="P1694" s="103"/>
      <c r="Q1694" s="103"/>
      <c r="R1694" s="103"/>
      <c r="S1694" s="103"/>
      <c r="T1694" s="103"/>
      <c r="U1694" s="103"/>
      <c r="V1694" s="103"/>
      <c r="W1694" s="103"/>
      <c r="X1694" s="103"/>
      <c r="Y1694" s="103"/>
      <c r="Z1694" s="103"/>
      <c r="AA1694" s="103"/>
    </row>
    <row r="1695" spans="1:27" ht="14.5">
      <c r="A1695" s="103"/>
      <c r="B1695" s="103"/>
      <c r="C1695" s="103"/>
      <c r="D1695" s="103"/>
      <c r="E1695" s="103"/>
      <c r="F1695" s="103"/>
      <c r="G1695" s="103"/>
      <c r="H1695" s="103"/>
      <c r="I1695" s="103"/>
      <c r="J1695" s="103"/>
      <c r="K1695" s="103"/>
      <c r="L1695" s="103"/>
      <c r="M1695" s="103"/>
      <c r="N1695" s="103"/>
      <c r="O1695" s="103"/>
      <c r="P1695" s="103"/>
      <c r="Q1695" s="103"/>
      <c r="R1695" s="103"/>
      <c r="S1695" s="103"/>
      <c r="T1695" s="103"/>
      <c r="U1695" s="103"/>
      <c r="V1695" s="103"/>
      <c r="W1695" s="103"/>
      <c r="X1695" s="103"/>
      <c r="Y1695" s="103"/>
      <c r="Z1695" s="103"/>
      <c r="AA1695" s="103"/>
    </row>
    <row r="1696" spans="1:27" ht="14.5">
      <c r="A1696" s="103"/>
      <c r="B1696" s="103"/>
      <c r="C1696" s="103"/>
      <c r="D1696" s="103"/>
      <c r="E1696" s="103"/>
      <c r="F1696" s="103"/>
      <c r="G1696" s="103"/>
      <c r="H1696" s="103"/>
      <c r="I1696" s="103"/>
      <c r="J1696" s="103"/>
      <c r="K1696" s="103"/>
      <c r="L1696" s="103"/>
      <c r="M1696" s="103"/>
      <c r="N1696" s="103"/>
      <c r="O1696" s="103"/>
      <c r="P1696" s="103"/>
      <c r="Q1696" s="103"/>
      <c r="R1696" s="103"/>
      <c r="S1696" s="103"/>
      <c r="T1696" s="103"/>
      <c r="U1696" s="103"/>
      <c r="V1696" s="103"/>
      <c r="W1696" s="103"/>
      <c r="X1696" s="103"/>
      <c r="Y1696" s="103"/>
      <c r="Z1696" s="103"/>
      <c r="AA1696" s="103"/>
    </row>
    <row r="1697" spans="1:27" ht="14.5">
      <c r="A1697" s="103"/>
      <c r="B1697" s="103"/>
      <c r="C1697" s="103"/>
      <c r="D1697" s="103"/>
      <c r="E1697" s="103"/>
      <c r="F1697" s="103"/>
      <c r="G1697" s="103"/>
      <c r="H1697" s="103"/>
      <c r="I1697" s="103"/>
      <c r="J1697" s="103"/>
      <c r="K1697" s="103"/>
      <c r="L1697" s="103"/>
      <c r="M1697" s="103"/>
      <c r="N1697" s="103"/>
      <c r="O1697" s="103"/>
      <c r="P1697" s="103"/>
      <c r="Q1697" s="103"/>
      <c r="R1697" s="103"/>
      <c r="S1697" s="103"/>
      <c r="T1697" s="103"/>
      <c r="U1697" s="103"/>
      <c r="V1697" s="103"/>
      <c r="W1697" s="103"/>
      <c r="X1697" s="103"/>
      <c r="Y1697" s="103"/>
      <c r="Z1697" s="103"/>
      <c r="AA1697" s="103"/>
    </row>
    <row r="1698" spans="1:27" ht="14.5">
      <c r="A1698" s="103"/>
      <c r="B1698" s="103"/>
      <c r="C1698" s="103"/>
      <c r="D1698" s="103"/>
      <c r="E1698" s="103"/>
      <c r="F1698" s="103"/>
      <c r="G1698" s="103"/>
      <c r="H1698" s="103"/>
      <c r="I1698" s="103"/>
      <c r="J1698" s="103"/>
      <c r="K1698" s="103"/>
      <c r="L1698" s="103"/>
      <c r="M1698" s="103"/>
      <c r="N1698" s="103"/>
      <c r="O1698" s="103"/>
      <c r="P1698" s="103"/>
      <c r="Q1698" s="103"/>
      <c r="R1698" s="103"/>
      <c r="S1698" s="103"/>
      <c r="T1698" s="103"/>
      <c r="U1698" s="103"/>
      <c r="V1698" s="103"/>
      <c r="W1698" s="103"/>
      <c r="X1698" s="103"/>
      <c r="Y1698" s="103"/>
      <c r="Z1698" s="103"/>
      <c r="AA1698" s="103"/>
    </row>
    <row r="1699" spans="1:27" ht="14.5">
      <c r="A1699" s="103"/>
      <c r="B1699" s="103"/>
      <c r="C1699" s="103"/>
      <c r="D1699" s="103"/>
      <c r="E1699" s="103"/>
      <c r="F1699" s="103"/>
      <c r="G1699" s="103"/>
      <c r="H1699" s="103"/>
      <c r="I1699" s="103"/>
      <c r="J1699" s="103"/>
      <c r="K1699" s="103"/>
      <c r="L1699" s="103"/>
      <c r="M1699" s="103"/>
      <c r="N1699" s="103"/>
      <c r="O1699" s="103"/>
      <c r="P1699" s="103"/>
      <c r="Q1699" s="103"/>
      <c r="R1699" s="103"/>
      <c r="S1699" s="103"/>
      <c r="T1699" s="103"/>
      <c r="U1699" s="103"/>
      <c r="V1699" s="103"/>
      <c r="W1699" s="103"/>
      <c r="X1699" s="103"/>
      <c r="Y1699" s="103"/>
      <c r="Z1699" s="103"/>
      <c r="AA1699" s="103"/>
    </row>
    <row r="1700" spans="1:27" ht="14.5">
      <c r="A1700" s="103"/>
      <c r="B1700" s="103"/>
      <c r="C1700" s="103"/>
      <c r="D1700" s="103"/>
      <c r="E1700" s="103"/>
      <c r="F1700" s="103"/>
      <c r="G1700" s="103"/>
      <c r="H1700" s="103"/>
      <c r="I1700" s="103"/>
      <c r="J1700" s="103"/>
      <c r="K1700" s="103"/>
      <c r="L1700" s="103"/>
      <c r="M1700" s="103"/>
      <c r="N1700" s="103"/>
      <c r="O1700" s="103"/>
      <c r="P1700" s="103"/>
      <c r="Q1700" s="103"/>
      <c r="R1700" s="103"/>
      <c r="S1700" s="103"/>
      <c r="T1700" s="103"/>
      <c r="U1700" s="103"/>
      <c r="V1700" s="103"/>
      <c r="W1700" s="103"/>
      <c r="X1700" s="103"/>
      <c r="Y1700" s="103"/>
      <c r="Z1700" s="103"/>
      <c r="AA1700" s="103"/>
    </row>
    <row r="1701" spans="1:27" ht="14.5">
      <c r="A1701" s="103"/>
      <c r="B1701" s="103"/>
      <c r="C1701" s="103"/>
      <c r="D1701" s="103"/>
      <c r="E1701" s="103"/>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c r="Z1701" s="103"/>
      <c r="AA1701" s="103"/>
    </row>
    <row r="1702" spans="1:27" ht="14.5">
      <c r="A1702" s="103"/>
      <c r="B1702" s="103"/>
      <c r="C1702" s="103"/>
      <c r="D1702" s="103"/>
      <c r="E1702" s="103"/>
      <c r="F1702" s="103"/>
      <c r="G1702" s="103"/>
      <c r="H1702" s="103"/>
      <c r="I1702" s="103"/>
      <c r="J1702" s="103"/>
      <c r="K1702" s="103"/>
      <c r="L1702" s="103"/>
      <c r="M1702" s="103"/>
      <c r="N1702" s="103"/>
      <c r="O1702" s="103"/>
      <c r="P1702" s="103"/>
      <c r="Q1702" s="103"/>
      <c r="R1702" s="103"/>
      <c r="S1702" s="103"/>
      <c r="T1702" s="103"/>
      <c r="U1702" s="103"/>
      <c r="V1702" s="103"/>
      <c r="W1702" s="103"/>
      <c r="X1702" s="103"/>
      <c r="Y1702" s="103"/>
      <c r="Z1702" s="103"/>
      <c r="AA1702" s="103"/>
    </row>
    <row r="1703" spans="1:27" ht="14.5">
      <c r="A1703" s="103"/>
      <c r="B1703" s="103"/>
      <c r="C1703" s="103"/>
      <c r="D1703" s="103"/>
      <c r="E1703" s="103"/>
      <c r="F1703" s="103"/>
      <c r="G1703" s="103"/>
      <c r="H1703" s="103"/>
      <c r="I1703" s="103"/>
      <c r="J1703" s="103"/>
      <c r="K1703" s="103"/>
      <c r="L1703" s="103"/>
      <c r="M1703" s="103"/>
      <c r="N1703" s="103"/>
      <c r="O1703" s="103"/>
      <c r="P1703" s="103"/>
      <c r="Q1703" s="103"/>
      <c r="R1703" s="103"/>
      <c r="S1703" s="103"/>
      <c r="T1703" s="103"/>
      <c r="U1703" s="103"/>
      <c r="V1703" s="103"/>
      <c r="W1703" s="103"/>
      <c r="X1703" s="103"/>
      <c r="Y1703" s="103"/>
      <c r="Z1703" s="103"/>
      <c r="AA1703" s="103"/>
    </row>
    <row r="1704" spans="1:27" ht="14.5">
      <c r="A1704" s="103"/>
      <c r="B1704" s="103"/>
      <c r="C1704" s="103"/>
      <c r="D1704" s="103"/>
      <c r="E1704" s="103"/>
      <c r="F1704" s="103"/>
      <c r="G1704" s="103"/>
      <c r="H1704" s="103"/>
      <c r="I1704" s="103"/>
      <c r="J1704" s="103"/>
      <c r="K1704" s="103"/>
      <c r="L1704" s="103"/>
      <c r="M1704" s="103"/>
      <c r="N1704" s="103"/>
      <c r="O1704" s="103"/>
      <c r="P1704" s="103"/>
      <c r="Q1704" s="103"/>
      <c r="R1704" s="103"/>
      <c r="S1704" s="103"/>
      <c r="T1704" s="103"/>
      <c r="U1704" s="103"/>
      <c r="V1704" s="103"/>
      <c r="W1704" s="103"/>
      <c r="X1704" s="103"/>
      <c r="Y1704" s="103"/>
      <c r="Z1704" s="103"/>
      <c r="AA1704" s="103"/>
    </row>
    <row r="1705" spans="1:27" ht="14.5">
      <c r="A1705" s="103"/>
      <c r="B1705" s="103"/>
      <c r="C1705" s="103"/>
      <c r="D1705" s="103"/>
      <c r="E1705" s="103"/>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c r="Z1705" s="103"/>
      <c r="AA1705" s="103"/>
    </row>
    <row r="1706" spans="1:27" ht="14.5">
      <c r="A1706" s="103"/>
      <c r="B1706" s="103"/>
      <c r="C1706" s="103"/>
      <c r="D1706" s="103"/>
      <c r="E1706" s="103"/>
      <c r="F1706" s="103"/>
      <c r="G1706" s="103"/>
      <c r="H1706" s="103"/>
      <c r="I1706" s="103"/>
      <c r="J1706" s="103"/>
      <c r="K1706" s="103"/>
      <c r="L1706" s="103"/>
      <c r="M1706" s="103"/>
      <c r="N1706" s="103"/>
      <c r="O1706" s="103"/>
      <c r="P1706" s="103"/>
      <c r="Q1706" s="103"/>
      <c r="R1706" s="103"/>
      <c r="S1706" s="103"/>
      <c r="T1706" s="103"/>
      <c r="U1706" s="103"/>
      <c r="V1706" s="103"/>
      <c r="W1706" s="103"/>
      <c r="X1706" s="103"/>
      <c r="Y1706" s="103"/>
      <c r="Z1706" s="103"/>
      <c r="AA1706" s="103"/>
    </row>
    <row r="1707" spans="1:27" ht="14.5">
      <c r="A1707" s="103"/>
      <c r="B1707" s="103"/>
      <c r="C1707" s="103"/>
      <c r="D1707" s="103"/>
      <c r="E1707" s="103"/>
      <c r="F1707" s="103"/>
      <c r="G1707" s="103"/>
      <c r="H1707" s="103"/>
      <c r="I1707" s="103"/>
      <c r="J1707" s="103"/>
      <c r="K1707" s="103"/>
      <c r="L1707" s="103"/>
      <c r="M1707" s="103"/>
      <c r="N1707" s="103"/>
      <c r="O1707" s="103"/>
      <c r="P1707" s="103"/>
      <c r="Q1707" s="103"/>
      <c r="R1707" s="103"/>
      <c r="S1707" s="103"/>
      <c r="T1707" s="103"/>
      <c r="U1707" s="103"/>
      <c r="V1707" s="103"/>
      <c r="W1707" s="103"/>
      <c r="X1707" s="103"/>
      <c r="Y1707" s="103"/>
      <c r="Z1707" s="103"/>
      <c r="AA1707" s="103"/>
    </row>
    <row r="1708" spans="1:27" ht="14.5">
      <c r="A1708" s="103"/>
      <c r="B1708" s="103"/>
      <c r="C1708" s="103"/>
      <c r="D1708" s="103"/>
      <c r="E1708" s="103"/>
      <c r="F1708" s="103"/>
      <c r="G1708" s="103"/>
      <c r="H1708" s="103"/>
      <c r="I1708" s="103"/>
      <c r="J1708" s="103"/>
      <c r="K1708" s="103"/>
      <c r="L1708" s="103"/>
      <c r="M1708" s="103"/>
      <c r="N1708" s="103"/>
      <c r="O1708" s="103"/>
      <c r="P1708" s="103"/>
      <c r="Q1708" s="103"/>
      <c r="R1708" s="103"/>
      <c r="S1708" s="103"/>
      <c r="T1708" s="103"/>
      <c r="U1708" s="103"/>
      <c r="V1708" s="103"/>
      <c r="W1708" s="103"/>
      <c r="X1708" s="103"/>
      <c r="Y1708" s="103"/>
      <c r="Z1708" s="103"/>
      <c r="AA1708" s="103"/>
    </row>
    <row r="1709" spans="1:27" ht="14.5">
      <c r="A1709" s="103"/>
      <c r="B1709" s="103"/>
      <c r="C1709" s="103"/>
      <c r="D1709" s="103"/>
      <c r="E1709" s="103"/>
      <c r="F1709" s="103"/>
      <c r="G1709" s="103"/>
      <c r="H1709" s="103"/>
      <c r="I1709" s="103"/>
      <c r="J1709" s="103"/>
      <c r="K1709" s="103"/>
      <c r="L1709" s="103"/>
      <c r="M1709" s="103"/>
      <c r="N1709" s="103"/>
      <c r="O1709" s="103"/>
      <c r="P1709" s="103"/>
      <c r="Q1709" s="103"/>
      <c r="R1709" s="103"/>
      <c r="S1709" s="103"/>
      <c r="T1709" s="103"/>
      <c r="U1709" s="103"/>
      <c r="V1709" s="103"/>
      <c r="W1709" s="103"/>
      <c r="X1709" s="103"/>
      <c r="Y1709" s="103"/>
      <c r="Z1709" s="103"/>
      <c r="AA1709" s="103"/>
    </row>
    <row r="1710" spans="1:27" ht="14.5">
      <c r="A1710" s="103"/>
      <c r="B1710" s="103"/>
      <c r="C1710" s="103"/>
      <c r="D1710" s="103"/>
      <c r="E1710" s="103"/>
      <c r="F1710" s="103"/>
      <c r="G1710" s="103"/>
      <c r="H1710" s="103"/>
      <c r="I1710" s="103"/>
      <c r="J1710" s="103"/>
      <c r="K1710" s="103"/>
      <c r="L1710" s="103"/>
      <c r="M1710" s="103"/>
      <c r="N1710" s="103"/>
      <c r="O1710" s="103"/>
      <c r="P1710" s="103"/>
      <c r="Q1710" s="103"/>
      <c r="R1710" s="103"/>
      <c r="S1710" s="103"/>
      <c r="T1710" s="103"/>
      <c r="U1710" s="103"/>
      <c r="V1710" s="103"/>
      <c r="W1710" s="103"/>
      <c r="X1710" s="103"/>
      <c r="Y1710" s="103"/>
      <c r="Z1710" s="103"/>
      <c r="AA1710" s="103"/>
    </row>
    <row r="1711" spans="1:27" ht="14.5">
      <c r="A1711" s="103"/>
      <c r="B1711" s="103"/>
      <c r="C1711" s="103"/>
      <c r="D1711" s="103"/>
      <c r="E1711" s="103"/>
      <c r="F1711" s="103"/>
      <c r="G1711" s="103"/>
      <c r="H1711" s="103"/>
      <c r="I1711" s="103"/>
      <c r="J1711" s="103"/>
      <c r="K1711" s="103"/>
      <c r="L1711" s="103"/>
      <c r="M1711" s="103"/>
      <c r="N1711" s="103"/>
      <c r="O1711" s="103"/>
      <c r="P1711" s="103"/>
      <c r="Q1711" s="103"/>
      <c r="R1711" s="103"/>
      <c r="S1711" s="103"/>
      <c r="T1711" s="103"/>
      <c r="U1711" s="103"/>
      <c r="V1711" s="103"/>
      <c r="W1711" s="103"/>
      <c r="X1711" s="103"/>
      <c r="Y1711" s="103"/>
      <c r="Z1711" s="103"/>
      <c r="AA1711" s="103"/>
    </row>
    <row r="1712" spans="1:27" ht="14.5">
      <c r="A1712" s="103"/>
      <c r="B1712" s="103"/>
      <c r="C1712" s="103"/>
      <c r="D1712" s="103"/>
      <c r="E1712" s="103"/>
      <c r="F1712" s="103"/>
      <c r="G1712" s="103"/>
      <c r="H1712" s="103"/>
      <c r="I1712" s="103"/>
      <c r="J1712" s="103"/>
      <c r="K1712" s="103"/>
      <c r="L1712" s="103"/>
      <c r="M1712" s="103"/>
      <c r="N1712" s="103"/>
      <c r="O1712" s="103"/>
      <c r="P1712" s="103"/>
      <c r="Q1712" s="103"/>
      <c r="R1712" s="103"/>
      <c r="S1712" s="103"/>
      <c r="T1712" s="103"/>
      <c r="U1712" s="103"/>
      <c r="V1712" s="103"/>
      <c r="W1712" s="103"/>
      <c r="X1712" s="103"/>
      <c r="Y1712" s="103"/>
      <c r="Z1712" s="103"/>
      <c r="AA1712" s="103"/>
    </row>
    <row r="1713" spans="1:27" ht="14.5">
      <c r="A1713" s="103"/>
      <c r="B1713" s="103"/>
      <c r="C1713" s="103"/>
      <c r="D1713" s="103"/>
      <c r="E1713" s="103"/>
      <c r="F1713" s="103"/>
      <c r="G1713" s="103"/>
      <c r="H1713" s="103"/>
      <c r="I1713" s="103"/>
      <c r="J1713" s="103"/>
      <c r="K1713" s="103"/>
      <c r="L1713" s="103"/>
      <c r="M1713" s="103"/>
      <c r="N1713" s="103"/>
      <c r="O1713" s="103"/>
      <c r="P1713" s="103"/>
      <c r="Q1713" s="103"/>
      <c r="R1713" s="103"/>
      <c r="S1713" s="103"/>
      <c r="T1713" s="103"/>
      <c r="U1713" s="103"/>
      <c r="V1713" s="103"/>
      <c r="W1713" s="103"/>
      <c r="X1713" s="103"/>
      <c r="Y1713" s="103"/>
      <c r="Z1713" s="103"/>
      <c r="AA1713" s="103"/>
    </row>
    <row r="1714" spans="1:27" ht="14.5">
      <c r="A1714" s="103"/>
      <c r="B1714" s="103"/>
      <c r="C1714" s="103"/>
      <c r="D1714" s="103"/>
      <c r="E1714" s="103"/>
      <c r="F1714" s="103"/>
      <c r="G1714" s="103"/>
      <c r="H1714" s="103"/>
      <c r="I1714" s="103"/>
      <c r="J1714" s="103"/>
      <c r="K1714" s="103"/>
      <c r="L1714" s="103"/>
      <c r="M1714" s="103"/>
      <c r="N1714" s="103"/>
      <c r="O1714" s="103"/>
      <c r="P1714" s="103"/>
      <c r="Q1714" s="103"/>
      <c r="R1714" s="103"/>
      <c r="S1714" s="103"/>
      <c r="T1714" s="103"/>
      <c r="U1714" s="103"/>
      <c r="V1714" s="103"/>
      <c r="W1714" s="103"/>
      <c r="X1714" s="103"/>
      <c r="Y1714" s="103"/>
      <c r="Z1714" s="103"/>
      <c r="AA1714" s="103"/>
    </row>
    <row r="1715" spans="1:27" ht="14.5">
      <c r="A1715" s="103"/>
      <c r="B1715" s="103"/>
      <c r="C1715" s="103"/>
      <c r="D1715" s="103"/>
      <c r="E1715" s="103"/>
      <c r="F1715" s="103"/>
      <c r="G1715" s="103"/>
      <c r="H1715" s="103"/>
      <c r="I1715" s="103"/>
      <c r="J1715" s="103"/>
      <c r="K1715" s="103"/>
      <c r="L1715" s="103"/>
      <c r="M1715" s="103"/>
      <c r="N1715" s="103"/>
      <c r="O1715" s="103"/>
      <c r="P1715" s="103"/>
      <c r="Q1715" s="103"/>
      <c r="R1715" s="103"/>
      <c r="S1715" s="103"/>
      <c r="T1715" s="103"/>
      <c r="U1715" s="103"/>
      <c r="V1715" s="103"/>
      <c r="W1715" s="103"/>
      <c r="X1715" s="103"/>
      <c r="Y1715" s="103"/>
      <c r="Z1715" s="103"/>
      <c r="AA1715" s="103"/>
    </row>
    <row r="1716" spans="1:27" ht="14.5">
      <c r="A1716" s="103"/>
      <c r="B1716" s="103"/>
      <c r="C1716" s="103"/>
      <c r="D1716" s="103"/>
      <c r="E1716" s="103"/>
      <c r="F1716" s="103"/>
      <c r="G1716" s="103"/>
      <c r="H1716" s="103"/>
      <c r="I1716" s="103"/>
      <c r="J1716" s="103"/>
      <c r="K1716" s="103"/>
      <c r="L1716" s="103"/>
      <c r="M1716" s="103"/>
      <c r="N1716" s="103"/>
      <c r="O1716" s="103"/>
      <c r="P1716" s="103"/>
      <c r="Q1716" s="103"/>
      <c r="R1716" s="103"/>
      <c r="S1716" s="103"/>
      <c r="T1716" s="103"/>
      <c r="U1716" s="103"/>
      <c r="V1716" s="103"/>
      <c r="W1716" s="103"/>
      <c r="X1716" s="103"/>
      <c r="Y1716" s="103"/>
      <c r="Z1716" s="103"/>
      <c r="AA1716" s="103"/>
    </row>
    <row r="1717" spans="1:27" ht="14.5">
      <c r="A1717" s="103"/>
      <c r="B1717" s="103"/>
      <c r="C1717" s="103"/>
      <c r="D1717" s="103"/>
      <c r="E1717" s="103"/>
      <c r="F1717" s="103"/>
      <c r="G1717" s="103"/>
      <c r="H1717" s="103"/>
      <c r="I1717" s="103"/>
      <c r="J1717" s="103"/>
      <c r="K1717" s="103"/>
      <c r="L1717" s="103"/>
      <c r="M1717" s="103"/>
      <c r="N1717" s="103"/>
      <c r="O1717" s="103"/>
      <c r="P1717" s="103"/>
      <c r="Q1717" s="103"/>
      <c r="R1717" s="103"/>
      <c r="S1717" s="103"/>
      <c r="T1717" s="103"/>
      <c r="U1717" s="103"/>
      <c r="V1717" s="103"/>
      <c r="W1717" s="103"/>
      <c r="X1717" s="103"/>
      <c r="Y1717" s="103"/>
      <c r="Z1717" s="103"/>
      <c r="AA1717" s="103"/>
    </row>
    <row r="1718" spans="1:27" ht="14.5">
      <c r="A1718" s="103"/>
      <c r="B1718" s="103"/>
      <c r="C1718" s="103"/>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c r="Z1718" s="103"/>
      <c r="AA1718" s="103"/>
    </row>
    <row r="1719" spans="1:27" ht="14.5">
      <c r="A1719" s="103"/>
      <c r="B1719" s="103"/>
      <c r="C1719" s="103"/>
      <c r="D1719" s="103"/>
      <c r="E1719" s="103"/>
      <c r="F1719" s="103"/>
      <c r="G1719" s="103"/>
      <c r="H1719" s="103"/>
      <c r="I1719" s="103"/>
      <c r="J1719" s="103"/>
      <c r="K1719" s="103"/>
      <c r="L1719" s="103"/>
      <c r="M1719" s="103"/>
      <c r="N1719" s="103"/>
      <c r="O1719" s="103"/>
      <c r="P1719" s="103"/>
      <c r="Q1719" s="103"/>
      <c r="R1719" s="103"/>
      <c r="S1719" s="103"/>
      <c r="T1719" s="103"/>
      <c r="U1719" s="103"/>
      <c r="V1719" s="103"/>
      <c r="W1719" s="103"/>
      <c r="X1719" s="103"/>
      <c r="Y1719" s="103"/>
      <c r="Z1719" s="103"/>
      <c r="AA1719" s="103"/>
    </row>
    <row r="1720" spans="1:27" ht="14.5">
      <c r="A1720" s="103"/>
      <c r="B1720" s="103"/>
      <c r="C1720" s="103"/>
      <c r="D1720" s="103"/>
      <c r="E1720" s="103"/>
      <c r="F1720" s="103"/>
      <c r="G1720" s="103"/>
      <c r="H1720" s="103"/>
      <c r="I1720" s="103"/>
      <c r="J1720" s="103"/>
      <c r="K1720" s="103"/>
      <c r="L1720" s="103"/>
      <c r="M1720" s="103"/>
      <c r="N1720" s="103"/>
      <c r="O1720" s="103"/>
      <c r="P1720" s="103"/>
      <c r="Q1720" s="103"/>
      <c r="R1720" s="103"/>
      <c r="S1720" s="103"/>
      <c r="T1720" s="103"/>
      <c r="U1720" s="103"/>
      <c r="V1720" s="103"/>
      <c r="W1720" s="103"/>
      <c r="X1720" s="103"/>
      <c r="Y1720" s="103"/>
      <c r="Z1720" s="103"/>
      <c r="AA1720" s="103"/>
    </row>
    <row r="1721" spans="1:27" ht="14.5">
      <c r="A1721" s="103"/>
      <c r="B1721" s="103"/>
      <c r="C1721" s="103"/>
      <c r="D1721" s="103"/>
      <c r="E1721" s="103"/>
      <c r="F1721" s="103"/>
      <c r="G1721" s="103"/>
      <c r="H1721" s="103"/>
      <c r="I1721" s="103"/>
      <c r="J1721" s="103"/>
      <c r="K1721" s="103"/>
      <c r="L1721" s="103"/>
      <c r="M1721" s="103"/>
      <c r="N1721" s="103"/>
      <c r="O1721" s="103"/>
      <c r="P1721" s="103"/>
      <c r="Q1721" s="103"/>
      <c r="R1721" s="103"/>
      <c r="S1721" s="103"/>
      <c r="T1721" s="103"/>
      <c r="U1721" s="103"/>
      <c r="V1721" s="103"/>
      <c r="W1721" s="103"/>
      <c r="X1721" s="103"/>
      <c r="Y1721" s="103"/>
      <c r="Z1721" s="103"/>
      <c r="AA1721" s="103"/>
    </row>
    <row r="1722" spans="1:27" ht="14.5">
      <c r="A1722" s="103"/>
      <c r="B1722" s="103"/>
      <c r="C1722" s="103"/>
      <c r="D1722" s="103"/>
      <c r="E1722" s="103"/>
      <c r="F1722" s="103"/>
      <c r="G1722" s="103"/>
      <c r="H1722" s="103"/>
      <c r="I1722" s="103"/>
      <c r="J1722" s="103"/>
      <c r="K1722" s="103"/>
      <c r="L1722" s="103"/>
      <c r="M1722" s="103"/>
      <c r="N1722" s="103"/>
      <c r="O1722" s="103"/>
      <c r="P1722" s="103"/>
      <c r="Q1722" s="103"/>
      <c r="R1722" s="103"/>
      <c r="S1722" s="103"/>
      <c r="T1722" s="103"/>
      <c r="U1722" s="103"/>
      <c r="V1722" s="103"/>
      <c r="W1722" s="103"/>
      <c r="X1722" s="103"/>
      <c r="Y1722" s="103"/>
      <c r="Z1722" s="103"/>
      <c r="AA1722" s="103"/>
    </row>
    <row r="1723" spans="1:27" ht="14.5">
      <c r="A1723" s="103"/>
      <c r="B1723" s="103"/>
      <c r="C1723" s="103"/>
      <c r="D1723" s="103"/>
      <c r="E1723" s="103"/>
      <c r="F1723" s="103"/>
      <c r="G1723" s="103"/>
      <c r="H1723" s="103"/>
      <c r="I1723" s="103"/>
      <c r="J1723" s="103"/>
      <c r="K1723" s="103"/>
      <c r="L1723" s="103"/>
      <c r="M1723" s="103"/>
      <c r="N1723" s="103"/>
      <c r="O1723" s="103"/>
      <c r="P1723" s="103"/>
      <c r="Q1723" s="103"/>
      <c r="R1723" s="103"/>
      <c r="S1723" s="103"/>
      <c r="T1723" s="103"/>
      <c r="U1723" s="103"/>
      <c r="V1723" s="103"/>
      <c r="W1723" s="103"/>
      <c r="X1723" s="103"/>
      <c r="Y1723" s="103"/>
      <c r="Z1723" s="103"/>
      <c r="AA1723" s="103"/>
    </row>
    <row r="1724" spans="1:27" ht="14.5">
      <c r="A1724" s="103"/>
      <c r="B1724" s="103"/>
      <c r="C1724" s="103"/>
      <c r="D1724" s="103"/>
      <c r="E1724" s="103"/>
      <c r="F1724" s="103"/>
      <c r="G1724" s="103"/>
      <c r="H1724" s="103"/>
      <c r="I1724" s="103"/>
      <c r="J1724" s="103"/>
      <c r="K1724" s="103"/>
      <c r="L1724" s="103"/>
      <c r="M1724" s="103"/>
      <c r="N1724" s="103"/>
      <c r="O1724" s="103"/>
      <c r="P1724" s="103"/>
      <c r="Q1724" s="103"/>
      <c r="R1724" s="103"/>
      <c r="S1724" s="103"/>
      <c r="T1724" s="103"/>
      <c r="U1724" s="103"/>
      <c r="V1724" s="103"/>
      <c r="W1724" s="103"/>
      <c r="X1724" s="103"/>
      <c r="Y1724" s="103"/>
      <c r="Z1724" s="103"/>
      <c r="AA1724" s="103"/>
    </row>
    <row r="1725" spans="1:27" ht="14.5">
      <c r="A1725" s="103"/>
      <c r="B1725" s="103"/>
      <c r="C1725" s="103"/>
      <c r="D1725" s="103"/>
      <c r="E1725" s="103"/>
      <c r="F1725" s="103"/>
      <c r="G1725" s="103"/>
      <c r="H1725" s="103"/>
      <c r="I1725" s="103"/>
      <c r="J1725" s="103"/>
      <c r="K1725" s="103"/>
      <c r="L1725" s="103"/>
      <c r="M1725" s="103"/>
      <c r="N1725" s="103"/>
      <c r="O1725" s="103"/>
      <c r="P1725" s="103"/>
      <c r="Q1725" s="103"/>
      <c r="R1725" s="103"/>
      <c r="S1725" s="103"/>
      <c r="T1725" s="103"/>
      <c r="U1725" s="103"/>
      <c r="V1725" s="103"/>
      <c r="W1725" s="103"/>
      <c r="X1725" s="103"/>
      <c r="Y1725" s="103"/>
      <c r="Z1725" s="103"/>
      <c r="AA1725" s="103"/>
    </row>
    <row r="1726" spans="1:27" ht="14.5">
      <c r="A1726" s="103"/>
      <c r="B1726" s="103"/>
      <c r="C1726" s="103"/>
      <c r="D1726" s="103"/>
      <c r="E1726" s="103"/>
      <c r="F1726" s="103"/>
      <c r="G1726" s="103"/>
      <c r="H1726" s="103"/>
      <c r="I1726" s="103"/>
      <c r="J1726" s="103"/>
      <c r="K1726" s="103"/>
      <c r="L1726" s="103"/>
      <c r="M1726" s="103"/>
      <c r="N1726" s="103"/>
      <c r="O1726" s="103"/>
      <c r="P1726" s="103"/>
      <c r="Q1726" s="103"/>
      <c r="R1726" s="103"/>
      <c r="S1726" s="103"/>
      <c r="T1726" s="103"/>
      <c r="U1726" s="103"/>
      <c r="V1726" s="103"/>
      <c r="W1726" s="103"/>
      <c r="X1726" s="103"/>
      <c r="Y1726" s="103"/>
      <c r="Z1726" s="103"/>
      <c r="AA1726" s="103"/>
    </row>
    <row r="1727" spans="1:27" ht="14.5">
      <c r="A1727" s="103"/>
      <c r="B1727" s="103"/>
      <c r="C1727" s="103"/>
      <c r="D1727" s="103"/>
      <c r="E1727" s="103"/>
      <c r="F1727" s="103"/>
      <c r="G1727" s="103"/>
      <c r="H1727" s="103"/>
      <c r="I1727" s="103"/>
      <c r="J1727" s="103"/>
      <c r="K1727" s="103"/>
      <c r="L1727" s="103"/>
      <c r="M1727" s="103"/>
      <c r="N1727" s="103"/>
      <c r="O1727" s="103"/>
      <c r="P1727" s="103"/>
      <c r="Q1727" s="103"/>
      <c r="R1727" s="103"/>
      <c r="S1727" s="103"/>
      <c r="T1727" s="103"/>
      <c r="U1727" s="103"/>
      <c r="V1727" s="103"/>
      <c r="W1727" s="103"/>
      <c r="X1727" s="103"/>
      <c r="Y1727" s="103"/>
      <c r="Z1727" s="103"/>
      <c r="AA1727" s="103"/>
    </row>
    <row r="1728" spans="1:27" ht="14.5">
      <c r="A1728" s="103"/>
      <c r="B1728" s="103"/>
      <c r="C1728" s="103"/>
      <c r="D1728" s="103"/>
      <c r="E1728" s="103"/>
      <c r="F1728" s="103"/>
      <c r="G1728" s="103"/>
      <c r="H1728" s="103"/>
      <c r="I1728" s="103"/>
      <c r="J1728" s="103"/>
      <c r="K1728" s="103"/>
      <c r="L1728" s="103"/>
      <c r="M1728" s="103"/>
      <c r="N1728" s="103"/>
      <c r="O1728" s="103"/>
      <c r="P1728" s="103"/>
      <c r="Q1728" s="103"/>
      <c r="R1728" s="103"/>
      <c r="S1728" s="103"/>
      <c r="T1728" s="103"/>
      <c r="U1728" s="103"/>
      <c r="V1728" s="103"/>
      <c r="W1728" s="103"/>
      <c r="X1728" s="103"/>
      <c r="Y1728" s="103"/>
      <c r="Z1728" s="103"/>
      <c r="AA1728" s="103"/>
    </row>
    <row r="1729" spans="1:27" ht="14.5">
      <c r="A1729" s="103"/>
      <c r="B1729" s="103"/>
      <c r="C1729" s="103"/>
      <c r="D1729" s="103"/>
      <c r="E1729" s="103"/>
      <c r="F1729" s="103"/>
      <c r="G1729" s="103"/>
      <c r="H1729" s="103"/>
      <c r="I1729" s="103"/>
      <c r="J1729" s="103"/>
      <c r="K1729" s="103"/>
      <c r="L1729" s="103"/>
      <c r="M1729" s="103"/>
      <c r="N1729" s="103"/>
      <c r="O1729" s="103"/>
      <c r="P1729" s="103"/>
      <c r="Q1729" s="103"/>
      <c r="R1729" s="103"/>
      <c r="S1729" s="103"/>
      <c r="T1729" s="103"/>
      <c r="U1729" s="103"/>
      <c r="V1729" s="103"/>
      <c r="W1729" s="103"/>
      <c r="X1729" s="103"/>
      <c r="Y1729" s="103"/>
      <c r="Z1729" s="103"/>
      <c r="AA1729" s="103"/>
    </row>
    <row r="1730" spans="1:27" ht="14.5">
      <c r="A1730" s="103"/>
      <c r="B1730" s="103"/>
      <c r="C1730" s="103"/>
      <c r="D1730" s="103"/>
      <c r="E1730" s="103"/>
      <c r="F1730" s="103"/>
      <c r="G1730" s="103"/>
      <c r="H1730" s="103"/>
      <c r="I1730" s="103"/>
      <c r="J1730" s="103"/>
      <c r="K1730" s="103"/>
      <c r="L1730" s="103"/>
      <c r="M1730" s="103"/>
      <c r="N1730" s="103"/>
      <c r="O1730" s="103"/>
      <c r="P1730" s="103"/>
      <c r="Q1730" s="103"/>
      <c r="R1730" s="103"/>
      <c r="S1730" s="103"/>
      <c r="T1730" s="103"/>
      <c r="U1730" s="103"/>
      <c r="V1730" s="103"/>
      <c r="W1730" s="103"/>
      <c r="X1730" s="103"/>
      <c r="Y1730" s="103"/>
      <c r="Z1730" s="103"/>
      <c r="AA1730" s="103"/>
    </row>
    <row r="1731" spans="1:27" ht="14.5">
      <c r="A1731" s="103"/>
      <c r="B1731" s="103"/>
      <c r="C1731" s="103"/>
      <c r="D1731" s="103"/>
      <c r="E1731" s="103"/>
      <c r="F1731" s="103"/>
      <c r="G1731" s="103"/>
      <c r="H1731" s="103"/>
      <c r="I1731" s="103"/>
      <c r="J1731" s="103"/>
      <c r="K1731" s="103"/>
      <c r="L1731" s="103"/>
      <c r="M1731" s="103"/>
      <c r="N1731" s="103"/>
      <c r="O1731" s="103"/>
      <c r="P1731" s="103"/>
      <c r="Q1731" s="103"/>
      <c r="R1731" s="103"/>
      <c r="S1731" s="103"/>
      <c r="T1731" s="103"/>
      <c r="U1731" s="103"/>
      <c r="V1731" s="103"/>
      <c r="W1731" s="103"/>
      <c r="X1731" s="103"/>
      <c r="Y1731" s="103"/>
      <c r="Z1731" s="103"/>
      <c r="AA1731" s="103"/>
    </row>
    <row r="1732" spans="1:27" ht="14.5">
      <c r="A1732" s="103"/>
      <c r="B1732" s="103"/>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c r="X1732" s="103"/>
      <c r="Y1732" s="103"/>
      <c r="Z1732" s="103"/>
      <c r="AA1732" s="103"/>
    </row>
    <row r="1733" spans="1:27" ht="14.5">
      <c r="A1733" s="103"/>
      <c r="B1733" s="103"/>
      <c r="C1733" s="103"/>
      <c r="D1733" s="103"/>
      <c r="E1733" s="103"/>
      <c r="F1733" s="103"/>
      <c r="G1733" s="103"/>
      <c r="H1733" s="103"/>
      <c r="I1733" s="103"/>
      <c r="J1733" s="103"/>
      <c r="K1733" s="103"/>
      <c r="L1733" s="103"/>
      <c r="M1733" s="103"/>
      <c r="N1733" s="103"/>
      <c r="O1733" s="103"/>
      <c r="P1733" s="103"/>
      <c r="Q1733" s="103"/>
      <c r="R1733" s="103"/>
      <c r="S1733" s="103"/>
      <c r="T1733" s="103"/>
      <c r="U1733" s="103"/>
      <c r="V1733" s="103"/>
      <c r="W1733" s="103"/>
      <c r="X1733" s="103"/>
      <c r="Y1733" s="103"/>
      <c r="Z1733" s="103"/>
      <c r="AA1733" s="103"/>
    </row>
    <row r="1734" spans="1:27" ht="14.5">
      <c r="A1734" s="103"/>
      <c r="B1734" s="103"/>
      <c r="C1734" s="103"/>
      <c r="D1734" s="103"/>
      <c r="E1734" s="103"/>
      <c r="F1734" s="103"/>
      <c r="G1734" s="103"/>
      <c r="H1734" s="103"/>
      <c r="I1734" s="103"/>
      <c r="J1734" s="103"/>
      <c r="K1734" s="103"/>
      <c r="L1734" s="103"/>
      <c r="M1734" s="103"/>
      <c r="N1734" s="103"/>
      <c r="O1734" s="103"/>
      <c r="P1734" s="103"/>
      <c r="Q1734" s="103"/>
      <c r="R1734" s="103"/>
      <c r="S1734" s="103"/>
      <c r="T1734" s="103"/>
      <c r="U1734" s="103"/>
      <c r="V1734" s="103"/>
      <c r="W1734" s="103"/>
      <c r="X1734" s="103"/>
      <c r="Y1734" s="103"/>
      <c r="Z1734" s="103"/>
      <c r="AA1734" s="103"/>
    </row>
    <row r="1735" spans="1:27" ht="14.5">
      <c r="A1735" s="103"/>
      <c r="B1735" s="103"/>
      <c r="C1735" s="103"/>
      <c r="D1735" s="103"/>
      <c r="E1735" s="103"/>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c r="Z1735" s="103"/>
      <c r="AA1735" s="103"/>
    </row>
    <row r="1736" spans="1:27" ht="14.5">
      <c r="A1736" s="103"/>
      <c r="B1736" s="103"/>
      <c r="C1736" s="103"/>
      <c r="D1736" s="103"/>
      <c r="E1736" s="103"/>
      <c r="F1736" s="103"/>
      <c r="G1736" s="103"/>
      <c r="H1736" s="103"/>
      <c r="I1736" s="103"/>
      <c r="J1736" s="103"/>
      <c r="K1736" s="103"/>
      <c r="L1736" s="103"/>
      <c r="M1736" s="103"/>
      <c r="N1736" s="103"/>
      <c r="O1736" s="103"/>
      <c r="P1736" s="103"/>
      <c r="Q1736" s="103"/>
      <c r="R1736" s="103"/>
      <c r="S1736" s="103"/>
      <c r="T1736" s="103"/>
      <c r="U1736" s="103"/>
      <c r="V1736" s="103"/>
      <c r="W1736" s="103"/>
      <c r="X1736" s="103"/>
      <c r="Y1736" s="103"/>
      <c r="Z1736" s="103"/>
      <c r="AA1736" s="103"/>
    </row>
    <row r="1737" spans="1:27" ht="14.5">
      <c r="A1737" s="103"/>
      <c r="B1737" s="103"/>
      <c r="C1737" s="103"/>
      <c r="D1737" s="103"/>
      <c r="E1737" s="103"/>
      <c r="F1737" s="103"/>
      <c r="G1737" s="103"/>
      <c r="H1737" s="103"/>
      <c r="I1737" s="103"/>
      <c r="J1737" s="103"/>
      <c r="K1737" s="103"/>
      <c r="L1737" s="103"/>
      <c r="M1737" s="103"/>
      <c r="N1737" s="103"/>
      <c r="O1737" s="103"/>
      <c r="P1737" s="103"/>
      <c r="Q1737" s="103"/>
      <c r="R1737" s="103"/>
      <c r="S1737" s="103"/>
      <c r="T1737" s="103"/>
      <c r="U1737" s="103"/>
      <c r="V1737" s="103"/>
      <c r="W1737" s="103"/>
      <c r="X1737" s="103"/>
      <c r="Y1737" s="103"/>
      <c r="Z1737" s="103"/>
      <c r="AA1737" s="103"/>
    </row>
    <row r="1738" spans="1:27" ht="14.5">
      <c r="A1738" s="103"/>
      <c r="B1738" s="103"/>
      <c r="C1738" s="103"/>
      <c r="D1738" s="103"/>
      <c r="E1738" s="103"/>
      <c r="F1738" s="103"/>
      <c r="G1738" s="103"/>
      <c r="H1738" s="103"/>
      <c r="I1738" s="103"/>
      <c r="J1738" s="103"/>
      <c r="K1738" s="103"/>
      <c r="L1738" s="103"/>
      <c r="M1738" s="103"/>
      <c r="N1738" s="103"/>
      <c r="O1738" s="103"/>
      <c r="P1738" s="103"/>
      <c r="Q1738" s="103"/>
      <c r="R1738" s="103"/>
      <c r="S1738" s="103"/>
      <c r="T1738" s="103"/>
      <c r="U1738" s="103"/>
      <c r="V1738" s="103"/>
      <c r="W1738" s="103"/>
      <c r="X1738" s="103"/>
      <c r="Y1738" s="103"/>
      <c r="Z1738" s="103"/>
      <c r="AA1738" s="103"/>
    </row>
    <row r="1739" spans="1:27" ht="14.5">
      <c r="A1739" s="103"/>
      <c r="B1739" s="103"/>
      <c r="C1739" s="103"/>
      <c r="D1739" s="103"/>
      <c r="E1739" s="103"/>
      <c r="F1739" s="103"/>
      <c r="G1739" s="103"/>
      <c r="H1739" s="103"/>
      <c r="I1739" s="103"/>
      <c r="J1739" s="103"/>
      <c r="K1739" s="103"/>
      <c r="L1739" s="103"/>
      <c r="M1739" s="103"/>
      <c r="N1739" s="103"/>
      <c r="O1739" s="103"/>
      <c r="P1739" s="103"/>
      <c r="Q1739" s="103"/>
      <c r="R1739" s="103"/>
      <c r="S1739" s="103"/>
      <c r="T1739" s="103"/>
      <c r="U1739" s="103"/>
      <c r="V1739" s="103"/>
      <c r="W1739" s="103"/>
      <c r="X1739" s="103"/>
      <c r="Y1739" s="103"/>
      <c r="Z1739" s="103"/>
      <c r="AA1739" s="103"/>
    </row>
    <row r="1740" spans="1:27" ht="14.5">
      <c r="A1740" s="103"/>
      <c r="B1740" s="103"/>
      <c r="C1740" s="103"/>
      <c r="D1740" s="103"/>
      <c r="E1740" s="103"/>
      <c r="F1740" s="103"/>
      <c r="G1740" s="103"/>
      <c r="H1740" s="103"/>
      <c r="I1740" s="103"/>
      <c r="J1740" s="103"/>
      <c r="K1740" s="103"/>
      <c r="L1740" s="103"/>
      <c r="M1740" s="103"/>
      <c r="N1740" s="103"/>
      <c r="O1740" s="103"/>
      <c r="P1740" s="103"/>
      <c r="Q1740" s="103"/>
      <c r="R1740" s="103"/>
      <c r="S1740" s="103"/>
      <c r="T1740" s="103"/>
      <c r="U1740" s="103"/>
      <c r="V1740" s="103"/>
      <c r="W1740" s="103"/>
      <c r="X1740" s="103"/>
      <c r="Y1740" s="103"/>
      <c r="Z1740" s="103"/>
      <c r="AA1740" s="103"/>
    </row>
    <row r="1741" spans="1:27" ht="14.5">
      <c r="A1741" s="103"/>
      <c r="B1741" s="103"/>
      <c r="C1741" s="103"/>
      <c r="D1741" s="103"/>
      <c r="E1741" s="103"/>
      <c r="F1741" s="103"/>
      <c r="G1741" s="103"/>
      <c r="H1741" s="103"/>
      <c r="I1741" s="103"/>
      <c r="J1741" s="103"/>
      <c r="K1741" s="103"/>
      <c r="L1741" s="103"/>
      <c r="M1741" s="103"/>
      <c r="N1741" s="103"/>
      <c r="O1741" s="103"/>
      <c r="P1741" s="103"/>
      <c r="Q1741" s="103"/>
      <c r="R1741" s="103"/>
      <c r="S1741" s="103"/>
      <c r="T1741" s="103"/>
      <c r="U1741" s="103"/>
      <c r="V1741" s="103"/>
      <c r="W1741" s="103"/>
      <c r="X1741" s="103"/>
      <c r="Y1741" s="103"/>
      <c r="Z1741" s="103"/>
      <c r="AA1741" s="103"/>
    </row>
    <row r="1742" spans="1:27" ht="14.5">
      <c r="A1742" s="103"/>
      <c r="B1742" s="103"/>
      <c r="C1742" s="103"/>
      <c r="D1742" s="103"/>
      <c r="E1742" s="103"/>
      <c r="F1742" s="103"/>
      <c r="G1742" s="103"/>
      <c r="H1742" s="103"/>
      <c r="I1742" s="103"/>
      <c r="J1742" s="103"/>
      <c r="K1742" s="103"/>
      <c r="L1742" s="103"/>
      <c r="M1742" s="103"/>
      <c r="N1742" s="103"/>
      <c r="O1742" s="103"/>
      <c r="P1742" s="103"/>
      <c r="Q1742" s="103"/>
      <c r="R1742" s="103"/>
      <c r="S1742" s="103"/>
      <c r="T1742" s="103"/>
      <c r="U1742" s="103"/>
      <c r="V1742" s="103"/>
      <c r="W1742" s="103"/>
      <c r="X1742" s="103"/>
      <c r="Y1742" s="103"/>
      <c r="Z1742" s="103"/>
      <c r="AA1742" s="103"/>
    </row>
    <row r="1743" spans="1:27" ht="14.5">
      <c r="A1743" s="103"/>
      <c r="B1743" s="103"/>
      <c r="C1743" s="103"/>
      <c r="D1743" s="103"/>
      <c r="E1743" s="103"/>
      <c r="F1743" s="103"/>
      <c r="G1743" s="103"/>
      <c r="H1743" s="103"/>
      <c r="I1743" s="103"/>
      <c r="J1743" s="103"/>
      <c r="K1743" s="103"/>
      <c r="L1743" s="103"/>
      <c r="M1743" s="103"/>
      <c r="N1743" s="103"/>
      <c r="O1743" s="103"/>
      <c r="P1743" s="103"/>
      <c r="Q1743" s="103"/>
      <c r="R1743" s="103"/>
      <c r="S1743" s="103"/>
      <c r="T1743" s="103"/>
      <c r="U1743" s="103"/>
      <c r="V1743" s="103"/>
      <c r="W1743" s="103"/>
      <c r="X1743" s="103"/>
      <c r="Y1743" s="103"/>
      <c r="Z1743" s="103"/>
      <c r="AA1743" s="103"/>
    </row>
  </sheetData>
  <mergeCells count="5">
    <mergeCell ref="L7:L8"/>
    <mergeCell ref="J60:J62"/>
    <mergeCell ref="K60:K62"/>
    <mergeCell ref="M88:M89"/>
    <mergeCell ref="K201:K203"/>
  </mergeCells>
  <phoneticPr fontId="33"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N1972"/>
  <sheetViews>
    <sheetView topLeftCell="A1317" zoomScale="80" zoomScaleNormal="80" workbookViewId="0">
      <selection activeCell="H1342" sqref="H1342"/>
    </sheetView>
  </sheetViews>
  <sheetFormatPr defaultColWidth="14.453125" defaultRowHeight="15.75" customHeight="1"/>
  <cols>
    <col min="6" max="6" width="36.453125" customWidth="1"/>
    <col min="7" max="7" width="8.1796875" style="41" customWidth="1"/>
    <col min="8" max="8" width="27.81640625" customWidth="1"/>
    <col min="9" max="9" width="9.54296875" style="473" customWidth="1"/>
    <col min="10" max="10" width="49.453125" style="376" customWidth="1"/>
  </cols>
  <sheetData>
    <row r="1" spans="1:26" ht="13">
      <c r="A1" s="40" t="s">
        <v>3911</v>
      </c>
      <c r="B1" s="40" t="s">
        <v>3912</v>
      </c>
      <c r="C1" s="115" t="s">
        <v>3913</v>
      </c>
      <c r="D1" s="115" t="s">
        <v>3914</v>
      </c>
      <c r="E1" s="115" t="s">
        <v>3915</v>
      </c>
      <c r="F1" s="115" t="s">
        <v>3916</v>
      </c>
      <c r="G1" s="41" t="s">
        <v>3917</v>
      </c>
      <c r="H1" s="115" t="s">
        <v>3918</v>
      </c>
      <c r="I1" s="473" t="s">
        <v>1</v>
      </c>
      <c r="J1" s="375" t="s">
        <v>3919</v>
      </c>
      <c r="K1" s="115" t="s">
        <v>3920</v>
      </c>
      <c r="L1" s="115"/>
      <c r="M1" s="115"/>
      <c r="N1" s="115"/>
      <c r="O1" s="115"/>
      <c r="P1" s="115"/>
      <c r="Q1" s="115"/>
      <c r="R1" s="115"/>
      <c r="S1" s="115"/>
      <c r="T1" s="115"/>
      <c r="U1" s="115"/>
      <c r="V1" s="115"/>
      <c r="W1" s="115"/>
      <c r="X1" s="115"/>
      <c r="Y1" s="115"/>
      <c r="Z1" s="115"/>
    </row>
    <row r="2" spans="1:26" ht="13">
      <c r="A2" s="40">
        <v>1</v>
      </c>
      <c r="B2" s="40" t="s">
        <v>40</v>
      </c>
      <c r="C2" s="115" t="s">
        <v>3921</v>
      </c>
      <c r="D2" s="115" t="s">
        <v>3922</v>
      </c>
      <c r="E2" s="115" t="s">
        <v>3923</v>
      </c>
      <c r="F2" s="115" t="s">
        <v>3924</v>
      </c>
      <c r="G2" s="41">
        <v>1</v>
      </c>
      <c r="H2" s="49">
        <v>43863</v>
      </c>
      <c r="I2" s="473" t="s">
        <v>3925</v>
      </c>
      <c r="J2" s="375" t="s">
        <v>3926</v>
      </c>
      <c r="K2" s="546" t="s">
        <v>3927</v>
      </c>
      <c r="L2" s="535"/>
      <c r="M2" s="535"/>
      <c r="N2" s="535"/>
      <c r="O2" s="535"/>
      <c r="P2" s="535"/>
      <c r="Q2" s="115"/>
      <c r="R2" s="115"/>
      <c r="S2" s="115"/>
      <c r="T2" s="115"/>
      <c r="U2" s="115"/>
      <c r="V2" s="115"/>
      <c r="W2" s="115"/>
      <c r="X2" s="115"/>
      <c r="Y2" s="115"/>
      <c r="Z2" s="115"/>
    </row>
    <row r="3" spans="1:26" ht="13">
      <c r="A3" s="40">
        <v>2</v>
      </c>
      <c r="B3" s="40" t="s">
        <v>42</v>
      </c>
      <c r="C3" s="115" t="s">
        <v>3928</v>
      </c>
      <c r="D3" s="115" t="s">
        <v>3922</v>
      </c>
      <c r="E3" s="115" t="s">
        <v>3929</v>
      </c>
      <c r="F3" s="50" t="s">
        <v>3930</v>
      </c>
      <c r="G3" s="41">
        <v>3</v>
      </c>
      <c r="H3" s="115" t="s">
        <v>3931</v>
      </c>
      <c r="I3" s="473">
        <v>43893</v>
      </c>
      <c r="J3" s="375" t="s">
        <v>3932</v>
      </c>
      <c r="K3" s="546" t="s">
        <v>3933</v>
      </c>
      <c r="L3" s="535"/>
      <c r="M3" s="535"/>
      <c r="N3" s="535"/>
      <c r="O3" s="535"/>
      <c r="P3" s="535"/>
      <c r="Q3" s="535"/>
      <c r="R3" s="535"/>
      <c r="S3" s="115"/>
      <c r="T3" s="115"/>
      <c r="U3" s="115"/>
      <c r="V3" s="115"/>
      <c r="W3" s="115"/>
      <c r="X3" s="115"/>
      <c r="Y3" s="115"/>
      <c r="Z3" s="115"/>
    </row>
    <row r="4" spans="1:26" ht="13">
      <c r="A4" s="40">
        <v>3</v>
      </c>
      <c r="B4" s="40" t="s">
        <v>47</v>
      </c>
      <c r="C4" s="115" t="s">
        <v>3934</v>
      </c>
      <c r="D4" s="115" t="s">
        <v>3922</v>
      </c>
      <c r="E4" s="115" t="s">
        <v>3935</v>
      </c>
      <c r="F4" s="115" t="s">
        <v>3936</v>
      </c>
      <c r="G4" s="41">
        <v>13</v>
      </c>
      <c r="H4" s="115" t="s">
        <v>3937</v>
      </c>
      <c r="I4" s="473">
        <v>43954</v>
      </c>
      <c r="J4" s="375" t="s">
        <v>3938</v>
      </c>
      <c r="K4" s="546" t="s">
        <v>3939</v>
      </c>
      <c r="L4" s="535"/>
      <c r="M4" s="535"/>
      <c r="N4" s="535"/>
      <c r="O4" s="535"/>
      <c r="P4" s="535"/>
      <c r="Q4" s="535"/>
      <c r="R4" s="535"/>
      <c r="S4" s="535"/>
      <c r="T4" s="115"/>
      <c r="U4" s="115"/>
      <c r="V4" s="115"/>
      <c r="W4" s="115"/>
      <c r="X4" s="115"/>
      <c r="Y4" s="115"/>
      <c r="Z4" s="115"/>
    </row>
    <row r="5" spans="1:26" ht="13">
      <c r="A5" s="40">
        <v>4</v>
      </c>
      <c r="B5" s="40" t="s">
        <v>52</v>
      </c>
      <c r="C5" s="115" t="s">
        <v>3940</v>
      </c>
      <c r="D5" s="115" t="s">
        <v>3922</v>
      </c>
      <c r="E5" s="115" t="s">
        <v>3941</v>
      </c>
      <c r="F5" s="115" t="s">
        <v>3942</v>
      </c>
      <c r="G5" s="41">
        <v>1</v>
      </c>
      <c r="H5" s="49">
        <v>43984</v>
      </c>
      <c r="I5" s="473">
        <v>43985</v>
      </c>
      <c r="J5" s="375" t="s">
        <v>3943</v>
      </c>
      <c r="K5" s="546" t="s">
        <v>3944</v>
      </c>
      <c r="L5" s="535"/>
      <c r="M5" s="535"/>
      <c r="N5" s="535"/>
      <c r="O5" s="535"/>
      <c r="P5" s="535"/>
      <c r="Q5" s="115"/>
      <c r="R5" s="115"/>
      <c r="S5" s="115"/>
      <c r="T5" s="115"/>
      <c r="U5" s="115"/>
      <c r="V5" s="115"/>
      <c r="W5" s="115"/>
      <c r="X5" s="115"/>
      <c r="Y5" s="115"/>
      <c r="Z5" s="115"/>
    </row>
    <row r="6" spans="1:26" ht="13">
      <c r="A6" s="40">
        <v>5</v>
      </c>
      <c r="B6" s="40" t="s">
        <v>58</v>
      </c>
      <c r="C6" s="115" t="s">
        <v>3945</v>
      </c>
      <c r="D6" s="115" t="s">
        <v>3922</v>
      </c>
      <c r="E6" s="115" t="s">
        <v>3929</v>
      </c>
      <c r="F6" s="51" t="s">
        <v>3946</v>
      </c>
      <c r="G6" s="41">
        <v>9</v>
      </c>
      <c r="H6" s="115" t="s">
        <v>3947</v>
      </c>
      <c r="I6" s="473">
        <v>44015</v>
      </c>
      <c r="J6" s="375" t="s">
        <v>3948</v>
      </c>
      <c r="K6" s="546" t="s">
        <v>3949</v>
      </c>
      <c r="L6" s="535"/>
      <c r="M6" s="535"/>
      <c r="N6" s="535"/>
      <c r="O6" s="535"/>
      <c r="P6" s="535"/>
      <c r="Q6" s="535"/>
      <c r="R6" s="535"/>
      <c r="S6" s="535"/>
      <c r="T6" s="115"/>
      <c r="U6" s="115"/>
      <c r="V6" s="115"/>
      <c r="W6" s="115"/>
      <c r="X6" s="115"/>
      <c r="Y6" s="115"/>
      <c r="Z6" s="115"/>
    </row>
    <row r="7" spans="1:26" ht="13">
      <c r="A7" s="40">
        <v>6</v>
      </c>
      <c r="B7" s="40" t="s">
        <v>63</v>
      </c>
      <c r="C7" s="115" t="s">
        <v>3950</v>
      </c>
      <c r="D7" s="115" t="s">
        <v>3922</v>
      </c>
      <c r="E7" s="115" t="s">
        <v>3951</v>
      </c>
      <c r="F7" s="115" t="s">
        <v>3952</v>
      </c>
      <c r="G7" s="41">
        <v>9</v>
      </c>
      <c r="H7" s="115" t="s">
        <v>3953</v>
      </c>
      <c r="I7" s="473">
        <v>44138</v>
      </c>
      <c r="J7" s="375" t="s">
        <v>3954</v>
      </c>
      <c r="K7" s="546" t="s">
        <v>3955</v>
      </c>
      <c r="L7" s="535"/>
      <c r="M7" s="535"/>
      <c r="N7" s="535"/>
      <c r="O7" s="535"/>
      <c r="P7" s="535"/>
      <c r="Q7" s="115"/>
      <c r="R7" s="115"/>
      <c r="S7" s="115"/>
      <c r="T7" s="115"/>
      <c r="U7" s="115"/>
      <c r="V7" s="115"/>
      <c r="W7" s="115"/>
      <c r="X7" s="115"/>
      <c r="Y7" s="115"/>
      <c r="Z7" s="115"/>
    </row>
    <row r="8" spans="1:26" ht="13">
      <c r="A8" s="40">
        <v>7</v>
      </c>
      <c r="B8" s="40" t="s">
        <v>67</v>
      </c>
      <c r="C8" s="115" t="s">
        <v>3921</v>
      </c>
      <c r="D8" s="115" t="s">
        <v>3922</v>
      </c>
      <c r="E8" s="115" t="s">
        <v>3929</v>
      </c>
      <c r="F8" s="52" t="s">
        <v>3956</v>
      </c>
      <c r="G8" s="41">
        <v>2</v>
      </c>
      <c r="H8" s="115" t="s">
        <v>3957</v>
      </c>
      <c r="I8" s="473" t="s">
        <v>3958</v>
      </c>
      <c r="J8" s="375" t="s">
        <v>3959</v>
      </c>
      <c r="K8" s="546" t="s">
        <v>3960</v>
      </c>
      <c r="L8" s="535"/>
      <c r="M8" s="535"/>
      <c r="N8" s="535"/>
      <c r="O8" s="535"/>
      <c r="P8" s="535"/>
      <c r="Q8" s="535"/>
      <c r="R8" s="535"/>
      <c r="S8" s="535"/>
      <c r="T8" s="115"/>
      <c r="U8" s="115"/>
      <c r="V8" s="115"/>
      <c r="W8" s="115"/>
      <c r="X8" s="115"/>
      <c r="Y8" s="115"/>
      <c r="Z8" s="115"/>
    </row>
    <row r="9" spans="1:26" ht="13">
      <c r="A9" s="40">
        <v>8</v>
      </c>
      <c r="B9" s="40" t="s">
        <v>71</v>
      </c>
      <c r="C9" s="115" t="s">
        <v>3961</v>
      </c>
      <c r="D9" s="115" t="s">
        <v>3922</v>
      </c>
      <c r="E9" s="115" t="s">
        <v>3929</v>
      </c>
      <c r="F9" s="50" t="s">
        <v>3962</v>
      </c>
      <c r="G9" s="41">
        <v>15</v>
      </c>
      <c r="H9" s="115" t="s">
        <v>3963</v>
      </c>
      <c r="I9" s="473" t="s">
        <v>3964</v>
      </c>
      <c r="J9" s="375" t="s">
        <v>3965</v>
      </c>
      <c r="K9" s="546" t="s">
        <v>3966</v>
      </c>
      <c r="L9" s="535"/>
      <c r="M9" s="535"/>
      <c r="N9" s="535"/>
      <c r="O9" s="535"/>
      <c r="P9" s="535"/>
      <c r="Q9" s="115"/>
      <c r="R9" s="115"/>
      <c r="S9" s="115"/>
      <c r="T9" s="115"/>
      <c r="U9" s="115"/>
      <c r="V9" s="115"/>
      <c r="W9" s="115"/>
      <c r="X9" s="115"/>
      <c r="Y9" s="115"/>
      <c r="Z9" s="115"/>
    </row>
    <row r="10" spans="1:26" ht="13">
      <c r="A10" s="40">
        <v>9</v>
      </c>
      <c r="B10" s="40" t="s">
        <v>76</v>
      </c>
      <c r="C10" s="115" t="s">
        <v>3967</v>
      </c>
      <c r="D10" s="115" t="s">
        <v>3922</v>
      </c>
      <c r="E10" s="115" t="s">
        <v>3968</v>
      </c>
      <c r="F10" s="115" t="s">
        <v>3969</v>
      </c>
      <c r="G10" s="41">
        <v>1</v>
      </c>
      <c r="H10" s="49">
        <v>43923</v>
      </c>
      <c r="I10" s="473" t="s">
        <v>3958</v>
      </c>
      <c r="J10" s="375" t="s">
        <v>3970</v>
      </c>
      <c r="K10" s="546" t="s">
        <v>3971</v>
      </c>
      <c r="L10" s="535"/>
      <c r="M10" s="535"/>
      <c r="N10" s="535"/>
      <c r="O10" s="535"/>
      <c r="P10" s="535"/>
      <c r="Q10" s="535"/>
      <c r="R10" s="535"/>
      <c r="S10" s="535"/>
      <c r="T10" s="115"/>
      <c r="U10" s="115"/>
      <c r="V10" s="115"/>
      <c r="W10" s="115"/>
      <c r="X10" s="115"/>
      <c r="Y10" s="115"/>
      <c r="Z10" s="115"/>
    </row>
    <row r="11" spans="1:26" ht="13">
      <c r="A11" s="40">
        <v>10</v>
      </c>
      <c r="B11" s="40" t="s">
        <v>78</v>
      </c>
      <c r="C11" s="115" t="s">
        <v>3921</v>
      </c>
      <c r="D11" s="115" t="s">
        <v>3922</v>
      </c>
      <c r="E11" s="115" t="s">
        <v>3929</v>
      </c>
      <c r="F11" s="53" t="s">
        <v>3972</v>
      </c>
      <c r="G11" s="41">
        <v>16</v>
      </c>
      <c r="H11" s="115" t="s">
        <v>3973</v>
      </c>
      <c r="I11" s="473" t="s">
        <v>3974</v>
      </c>
      <c r="J11" s="375" t="s">
        <v>3975</v>
      </c>
      <c r="K11" s="546" t="s">
        <v>3976</v>
      </c>
      <c r="L11" s="535"/>
      <c r="M11" s="535"/>
      <c r="N11" s="535"/>
      <c r="O11" s="535"/>
      <c r="P11" s="535"/>
      <c r="Q11" s="535"/>
      <c r="R11" s="535"/>
      <c r="S11" s="535"/>
      <c r="T11" s="115"/>
      <c r="U11" s="115"/>
      <c r="V11" s="115"/>
      <c r="W11" s="115"/>
      <c r="X11" s="115"/>
      <c r="Y11" s="115"/>
      <c r="Z11" s="115"/>
    </row>
    <row r="12" spans="1:26" ht="13">
      <c r="A12" s="40">
        <v>11</v>
      </c>
      <c r="B12" s="40" t="s">
        <v>81</v>
      </c>
      <c r="C12" s="115" t="s">
        <v>3977</v>
      </c>
      <c r="D12" s="115" t="s">
        <v>3922</v>
      </c>
      <c r="E12" s="115" t="s">
        <v>3929</v>
      </c>
      <c r="F12" s="54" t="s">
        <v>3978</v>
      </c>
      <c r="G12" s="41">
        <v>7</v>
      </c>
      <c r="H12" s="115" t="s">
        <v>3979</v>
      </c>
      <c r="I12" s="473" t="s">
        <v>3980</v>
      </c>
      <c r="J12" s="375" t="s">
        <v>3981</v>
      </c>
      <c r="K12" s="546" t="s">
        <v>3982</v>
      </c>
      <c r="L12" s="535"/>
      <c r="M12" s="535"/>
      <c r="N12" s="535"/>
      <c r="O12" s="535"/>
      <c r="P12" s="535"/>
      <c r="Q12" s="535"/>
      <c r="R12" s="535"/>
      <c r="S12" s="535"/>
      <c r="T12" s="115"/>
      <c r="U12" s="115"/>
      <c r="V12" s="115"/>
      <c r="W12" s="115"/>
      <c r="X12" s="115"/>
      <c r="Y12" s="115"/>
      <c r="Z12" s="115"/>
    </row>
    <row r="13" spans="1:26" ht="13">
      <c r="A13" s="40">
        <v>12</v>
      </c>
      <c r="B13" s="40" t="s">
        <v>85</v>
      </c>
      <c r="C13" s="115" t="s">
        <v>3983</v>
      </c>
      <c r="D13" s="115" t="s">
        <v>3922</v>
      </c>
      <c r="E13" s="115" t="s">
        <v>3929</v>
      </c>
      <c r="F13" s="52" t="s">
        <v>3956</v>
      </c>
      <c r="G13" s="41">
        <v>1</v>
      </c>
      <c r="H13" s="55">
        <v>43858</v>
      </c>
      <c r="I13" s="473" t="s">
        <v>3984</v>
      </c>
      <c r="J13" s="375" t="s">
        <v>3985</v>
      </c>
      <c r="K13" s="547" t="s">
        <v>3986</v>
      </c>
      <c r="L13" s="535"/>
      <c r="M13" s="535"/>
      <c r="N13" s="535"/>
      <c r="O13" s="535"/>
      <c r="P13" s="535"/>
      <c r="Q13" s="535"/>
      <c r="R13" s="115"/>
      <c r="S13" s="115"/>
      <c r="T13" s="115"/>
      <c r="U13" s="115"/>
      <c r="V13" s="115"/>
      <c r="W13" s="115"/>
      <c r="X13" s="115"/>
      <c r="Y13" s="115"/>
      <c r="Z13" s="115"/>
    </row>
    <row r="14" spans="1:26" ht="13">
      <c r="A14" s="40">
        <v>13</v>
      </c>
      <c r="B14" s="40" t="s">
        <v>87</v>
      </c>
      <c r="C14" s="115" t="s">
        <v>3987</v>
      </c>
      <c r="D14" s="115" t="s">
        <v>3922</v>
      </c>
      <c r="E14" s="115" t="s">
        <v>3929</v>
      </c>
      <c r="F14" s="54" t="s">
        <v>3988</v>
      </c>
      <c r="G14" s="41">
        <v>33</v>
      </c>
      <c r="H14" s="115" t="s">
        <v>3989</v>
      </c>
      <c r="I14" s="473" t="s">
        <v>3984</v>
      </c>
      <c r="J14" s="375" t="s">
        <v>3990</v>
      </c>
      <c r="K14" s="546" t="s">
        <v>3991</v>
      </c>
      <c r="L14" s="535"/>
      <c r="M14" s="535"/>
      <c r="N14" s="535"/>
      <c r="O14" s="535"/>
      <c r="P14" s="535"/>
      <c r="Q14" s="535"/>
      <c r="R14" s="535"/>
      <c r="S14" s="115"/>
      <c r="T14" s="115"/>
      <c r="U14" s="115"/>
      <c r="V14" s="115"/>
      <c r="W14" s="115"/>
      <c r="X14" s="115"/>
      <c r="Y14" s="115"/>
      <c r="Z14" s="115"/>
    </row>
    <row r="15" spans="1:26" ht="13">
      <c r="A15" s="40">
        <v>14</v>
      </c>
      <c r="B15" s="40" t="s">
        <v>89</v>
      </c>
      <c r="C15" s="115" t="s">
        <v>3921</v>
      </c>
      <c r="D15" s="115" t="s">
        <v>3922</v>
      </c>
      <c r="E15" s="115" t="s">
        <v>3929</v>
      </c>
      <c r="F15" s="54" t="s">
        <v>3992</v>
      </c>
      <c r="G15" s="41">
        <v>1</v>
      </c>
      <c r="H15" s="55">
        <v>43862</v>
      </c>
      <c r="I15" s="473">
        <v>44168</v>
      </c>
      <c r="J15" s="375" t="s">
        <v>3993</v>
      </c>
      <c r="K15" s="546" t="s">
        <v>3994</v>
      </c>
      <c r="L15" s="535"/>
      <c r="M15" s="535"/>
      <c r="N15" s="535"/>
      <c r="O15" s="535"/>
      <c r="P15" s="535"/>
      <c r="Q15" s="535"/>
      <c r="R15" s="535"/>
      <c r="S15" s="535"/>
      <c r="T15" s="115"/>
      <c r="U15" s="115"/>
      <c r="V15" s="115"/>
      <c r="W15" s="115"/>
      <c r="X15" s="115"/>
      <c r="Y15" s="115"/>
      <c r="Z15" s="115"/>
    </row>
    <row r="16" spans="1:26" ht="13">
      <c r="A16" s="40">
        <v>15</v>
      </c>
      <c r="B16" s="40" t="s">
        <v>91</v>
      </c>
      <c r="C16" s="115" t="s">
        <v>3995</v>
      </c>
      <c r="D16" s="115" t="s">
        <v>3922</v>
      </c>
      <c r="E16" s="115" t="s">
        <v>3929</v>
      </c>
      <c r="F16" s="52" t="s">
        <v>3996</v>
      </c>
      <c r="G16" s="41">
        <v>17</v>
      </c>
      <c r="H16" s="115" t="s">
        <v>3997</v>
      </c>
      <c r="I16" s="473" t="s">
        <v>3998</v>
      </c>
      <c r="J16" s="375" t="s">
        <v>3999</v>
      </c>
      <c r="K16" s="546" t="s">
        <v>4000</v>
      </c>
      <c r="L16" s="535"/>
      <c r="M16" s="535"/>
      <c r="N16" s="535"/>
      <c r="O16" s="535"/>
      <c r="P16" s="535"/>
      <c r="Q16" s="535"/>
      <c r="R16" s="535"/>
      <c r="S16" s="115"/>
      <c r="T16" s="115"/>
      <c r="U16" s="115"/>
      <c r="V16" s="115"/>
      <c r="W16" s="115"/>
      <c r="X16" s="115"/>
      <c r="Y16" s="115"/>
      <c r="Z16" s="115"/>
    </row>
    <row r="17" spans="1:26" ht="13">
      <c r="A17" s="40">
        <v>16</v>
      </c>
      <c r="B17" s="40" t="s">
        <v>94</v>
      </c>
      <c r="C17" s="115" t="s">
        <v>4001</v>
      </c>
      <c r="D17" s="115" t="s">
        <v>3922</v>
      </c>
      <c r="E17" s="115" t="s">
        <v>3929</v>
      </c>
      <c r="F17" s="54" t="s">
        <v>4002</v>
      </c>
      <c r="G17" s="41">
        <v>5</v>
      </c>
      <c r="H17" s="115" t="s">
        <v>4003</v>
      </c>
      <c r="I17" s="473" t="s">
        <v>4004</v>
      </c>
      <c r="J17" s="375" t="s">
        <v>4005</v>
      </c>
      <c r="K17" s="546" t="s">
        <v>4006</v>
      </c>
      <c r="L17" s="535"/>
      <c r="M17" s="535"/>
      <c r="N17" s="535"/>
      <c r="O17" s="535"/>
      <c r="P17" s="535"/>
      <c r="Q17" s="535"/>
      <c r="R17" s="115"/>
      <c r="S17" s="115"/>
      <c r="T17" s="115"/>
      <c r="U17" s="115"/>
      <c r="V17" s="115"/>
      <c r="W17" s="115"/>
      <c r="X17" s="115"/>
      <c r="Y17" s="115"/>
      <c r="Z17" s="115"/>
    </row>
    <row r="18" spans="1:26" ht="13">
      <c r="A18" s="40">
        <v>17</v>
      </c>
      <c r="B18" s="40" t="s">
        <v>98</v>
      </c>
      <c r="C18" s="115" t="s">
        <v>4007</v>
      </c>
      <c r="D18" s="115" t="s">
        <v>4008</v>
      </c>
      <c r="E18" s="115" t="s">
        <v>4009</v>
      </c>
      <c r="F18" s="115" t="s">
        <v>4010</v>
      </c>
      <c r="G18" s="41">
        <v>1</v>
      </c>
      <c r="H18" s="115" t="s">
        <v>4011</v>
      </c>
      <c r="I18" s="473" t="s">
        <v>4012</v>
      </c>
      <c r="J18" s="375" t="s">
        <v>4013</v>
      </c>
      <c r="K18" s="546" t="s">
        <v>4014</v>
      </c>
      <c r="L18" s="535"/>
      <c r="M18" s="535"/>
      <c r="N18" s="535"/>
      <c r="O18" s="535"/>
      <c r="P18" s="535"/>
      <c r="Q18" s="115"/>
      <c r="R18" s="115"/>
      <c r="S18" s="115"/>
      <c r="T18" s="115"/>
      <c r="U18" s="115"/>
      <c r="V18" s="115"/>
      <c r="W18" s="115"/>
      <c r="X18" s="115"/>
      <c r="Y18" s="115"/>
      <c r="Z18" s="115"/>
    </row>
    <row r="19" spans="1:26" ht="13">
      <c r="A19" s="40">
        <v>18</v>
      </c>
      <c r="B19" s="40" t="s">
        <v>101</v>
      </c>
      <c r="C19" s="115" t="s">
        <v>4015</v>
      </c>
      <c r="D19" s="115" t="s">
        <v>4016</v>
      </c>
      <c r="E19" s="115" t="s">
        <v>4017</v>
      </c>
      <c r="F19" s="115" t="s">
        <v>4018</v>
      </c>
      <c r="G19" s="41">
        <v>1</v>
      </c>
      <c r="H19" s="115" t="s">
        <v>4019</v>
      </c>
      <c r="I19" s="473" t="s">
        <v>4020</v>
      </c>
      <c r="J19" s="375" t="s">
        <v>4021</v>
      </c>
      <c r="K19" s="546" t="s">
        <v>4022</v>
      </c>
      <c r="L19" s="535"/>
      <c r="M19" s="535"/>
      <c r="N19" s="535"/>
      <c r="O19" s="535"/>
      <c r="P19" s="535"/>
      <c r="Q19" s="535"/>
      <c r="R19" s="535"/>
      <c r="S19" s="535"/>
      <c r="T19" s="115"/>
      <c r="U19" s="115"/>
      <c r="V19" s="115"/>
      <c r="W19" s="115"/>
      <c r="X19" s="115"/>
      <c r="Y19" s="115"/>
      <c r="Z19" s="115"/>
    </row>
    <row r="20" spans="1:26" ht="13">
      <c r="A20" s="40">
        <v>19</v>
      </c>
      <c r="B20" s="40" t="s">
        <v>104</v>
      </c>
      <c r="C20" s="115" t="s">
        <v>4023</v>
      </c>
      <c r="D20" s="115" t="s">
        <v>3922</v>
      </c>
      <c r="E20" s="115" t="s">
        <v>4024</v>
      </c>
      <c r="F20" s="115" t="s">
        <v>4025</v>
      </c>
      <c r="G20" s="41">
        <v>1</v>
      </c>
      <c r="H20" s="55">
        <v>43872</v>
      </c>
      <c r="I20" s="473" t="s">
        <v>3984</v>
      </c>
      <c r="J20" s="375" t="s">
        <v>4026</v>
      </c>
      <c r="K20" s="546" t="s">
        <v>4027</v>
      </c>
      <c r="L20" s="535"/>
      <c r="M20" s="535"/>
      <c r="N20" s="535"/>
      <c r="O20" s="535"/>
      <c r="P20" s="535"/>
      <c r="Q20" s="535"/>
      <c r="R20" s="115"/>
      <c r="S20" s="115"/>
      <c r="T20" s="115"/>
      <c r="U20" s="115"/>
      <c r="V20" s="115"/>
      <c r="W20" s="115"/>
      <c r="X20" s="115"/>
      <c r="Y20" s="115"/>
      <c r="Z20" s="115"/>
    </row>
    <row r="21" spans="1:26" ht="13">
      <c r="A21" s="40">
        <v>20</v>
      </c>
      <c r="B21" s="40" t="s">
        <v>106</v>
      </c>
      <c r="C21" s="115" t="s">
        <v>3983</v>
      </c>
      <c r="D21" s="115" t="s">
        <v>3922</v>
      </c>
      <c r="E21" s="115" t="s">
        <v>3929</v>
      </c>
      <c r="F21" s="51" t="s">
        <v>3946</v>
      </c>
      <c r="G21" s="41">
        <v>6</v>
      </c>
      <c r="H21" s="115" t="s">
        <v>4028</v>
      </c>
      <c r="I21" s="473" t="s">
        <v>3984</v>
      </c>
      <c r="J21" s="375" t="s">
        <v>4029</v>
      </c>
      <c r="K21" s="546" t="s">
        <v>4030</v>
      </c>
      <c r="L21" s="535"/>
      <c r="M21" s="535"/>
      <c r="N21" s="535"/>
      <c r="O21" s="535"/>
      <c r="P21" s="535"/>
      <c r="Q21" s="535"/>
      <c r="R21" s="115"/>
      <c r="S21" s="115"/>
      <c r="T21" s="115"/>
      <c r="U21" s="115"/>
      <c r="V21" s="115"/>
      <c r="W21" s="115"/>
      <c r="X21" s="115"/>
      <c r="Y21" s="115"/>
      <c r="Z21" s="115"/>
    </row>
    <row r="22" spans="1:26" ht="13">
      <c r="A22" s="40">
        <v>21</v>
      </c>
      <c r="B22" s="40" t="s">
        <v>108</v>
      </c>
      <c r="C22" s="115" t="s">
        <v>4031</v>
      </c>
      <c r="D22" s="115" t="s">
        <v>4032</v>
      </c>
      <c r="E22" s="115" t="s">
        <v>4033</v>
      </c>
      <c r="F22" s="115" t="s">
        <v>4034</v>
      </c>
      <c r="G22" s="41">
        <v>1</v>
      </c>
      <c r="H22" s="115"/>
      <c r="I22" s="473" t="s">
        <v>4012</v>
      </c>
      <c r="J22" s="375" t="s">
        <v>4035</v>
      </c>
      <c r="K22" s="546" t="s">
        <v>4036</v>
      </c>
      <c r="L22" s="535"/>
      <c r="M22" s="535"/>
      <c r="N22" s="535"/>
      <c r="O22" s="535"/>
      <c r="P22" s="535"/>
      <c r="Q22" s="535"/>
      <c r="R22" s="535"/>
      <c r="S22" s="535"/>
      <c r="T22" s="115"/>
      <c r="U22" s="115"/>
      <c r="V22" s="115"/>
      <c r="W22" s="115"/>
      <c r="X22" s="115"/>
      <c r="Y22" s="115"/>
      <c r="Z22" s="115"/>
    </row>
    <row r="23" spans="1:26" ht="13">
      <c r="A23" s="40">
        <v>22</v>
      </c>
      <c r="B23" s="40" t="s">
        <v>111</v>
      </c>
      <c r="C23" s="115" t="s">
        <v>4037</v>
      </c>
      <c r="D23" s="115" t="s">
        <v>4038</v>
      </c>
      <c r="E23" s="115" t="s">
        <v>4039</v>
      </c>
      <c r="F23" s="115" t="s">
        <v>4040</v>
      </c>
      <c r="G23" s="41">
        <v>1</v>
      </c>
      <c r="H23" s="115"/>
      <c r="I23" s="473">
        <v>43834</v>
      </c>
      <c r="J23" s="375" t="s">
        <v>4041</v>
      </c>
      <c r="K23" s="546" t="s">
        <v>4042</v>
      </c>
      <c r="L23" s="535"/>
      <c r="M23" s="535"/>
      <c r="N23" s="535"/>
      <c r="O23" s="535"/>
      <c r="P23" s="535"/>
      <c r="Q23" s="115"/>
      <c r="R23" s="115"/>
      <c r="S23" s="115"/>
      <c r="T23" s="115"/>
      <c r="U23" s="115"/>
      <c r="V23" s="115"/>
      <c r="W23" s="115"/>
      <c r="X23" s="115"/>
      <c r="Y23" s="115"/>
      <c r="Z23" s="115"/>
    </row>
    <row r="24" spans="1:26" ht="13">
      <c r="A24" s="40">
        <v>23</v>
      </c>
      <c r="B24" s="40" t="s">
        <v>112</v>
      </c>
      <c r="C24" s="115" t="s">
        <v>4043</v>
      </c>
      <c r="D24" s="115" t="s">
        <v>4044</v>
      </c>
      <c r="E24" s="115" t="s">
        <v>4045</v>
      </c>
      <c r="F24" s="115" t="s">
        <v>4046</v>
      </c>
      <c r="G24" s="41">
        <v>1</v>
      </c>
      <c r="H24" s="115" t="s">
        <v>4047</v>
      </c>
      <c r="I24" s="473">
        <v>43986</v>
      </c>
      <c r="J24" s="375" t="s">
        <v>4048</v>
      </c>
      <c r="K24" s="546" t="s">
        <v>4049</v>
      </c>
      <c r="L24" s="535"/>
      <c r="M24" s="535"/>
      <c r="N24" s="535"/>
      <c r="O24" s="535"/>
      <c r="P24" s="535"/>
      <c r="Q24" s="535"/>
      <c r="R24" s="115"/>
      <c r="S24" s="115"/>
      <c r="T24" s="115"/>
      <c r="U24" s="115"/>
      <c r="V24" s="115"/>
      <c r="W24" s="115"/>
      <c r="X24" s="115"/>
      <c r="Y24" s="115"/>
      <c r="Z24" s="115"/>
    </row>
    <row r="25" spans="1:26" ht="13">
      <c r="A25" s="40">
        <v>24</v>
      </c>
      <c r="B25" s="40" t="s">
        <v>115</v>
      </c>
      <c r="C25" s="115" t="s">
        <v>4050</v>
      </c>
      <c r="D25" s="115" t="s">
        <v>4051</v>
      </c>
      <c r="E25" s="115" t="s">
        <v>4052</v>
      </c>
      <c r="F25" s="115" t="s">
        <v>4053</v>
      </c>
      <c r="G25" s="41">
        <v>1</v>
      </c>
      <c r="H25" s="115"/>
      <c r="I25" s="473">
        <v>43986</v>
      </c>
      <c r="J25" s="375" t="s">
        <v>4054</v>
      </c>
      <c r="K25" s="546" t="s">
        <v>4055</v>
      </c>
      <c r="L25" s="535"/>
      <c r="M25" s="535"/>
      <c r="N25" s="535"/>
      <c r="O25" s="535"/>
      <c r="P25" s="535"/>
      <c r="Q25" s="535"/>
      <c r="R25" s="115"/>
      <c r="S25" s="115"/>
      <c r="T25" s="115"/>
      <c r="U25" s="115"/>
      <c r="V25" s="115"/>
      <c r="W25" s="115"/>
      <c r="X25" s="115"/>
      <c r="Y25" s="115"/>
      <c r="Z25" s="115"/>
    </row>
    <row r="26" spans="1:26" ht="13">
      <c r="A26" s="40">
        <v>25</v>
      </c>
      <c r="B26" s="40" t="s">
        <v>117</v>
      </c>
      <c r="C26" s="115" t="s">
        <v>4056</v>
      </c>
      <c r="D26" s="115" t="s">
        <v>3922</v>
      </c>
      <c r="E26" s="115" t="s">
        <v>3929</v>
      </c>
      <c r="F26" s="56" t="s">
        <v>4057</v>
      </c>
      <c r="G26" s="41">
        <v>4</v>
      </c>
      <c r="H26" s="115"/>
      <c r="I26" s="473" t="s">
        <v>3998</v>
      </c>
      <c r="J26" s="375" t="s">
        <v>4058</v>
      </c>
      <c r="K26" s="546" t="s">
        <v>4059</v>
      </c>
      <c r="L26" s="535"/>
      <c r="M26" s="535"/>
      <c r="N26" s="535"/>
      <c r="O26" s="535"/>
      <c r="P26" s="535"/>
      <c r="Q26" s="535"/>
      <c r="R26" s="115"/>
      <c r="S26" s="115"/>
      <c r="T26" s="115"/>
      <c r="U26" s="115"/>
      <c r="V26" s="115"/>
      <c r="W26" s="115"/>
      <c r="X26" s="115"/>
      <c r="Y26" s="115"/>
      <c r="Z26" s="115"/>
    </row>
    <row r="27" spans="1:26" ht="13">
      <c r="A27" s="40">
        <v>26</v>
      </c>
      <c r="B27" s="40" t="s">
        <v>118</v>
      </c>
      <c r="C27" s="115" t="s">
        <v>4060</v>
      </c>
      <c r="D27" s="115" t="s">
        <v>4061</v>
      </c>
      <c r="E27" s="115"/>
      <c r="F27" s="115" t="s">
        <v>4062</v>
      </c>
      <c r="G27" s="41">
        <v>42</v>
      </c>
      <c r="H27" s="115" t="s">
        <v>4063</v>
      </c>
      <c r="I27" s="473">
        <v>44016</v>
      </c>
      <c r="J27" s="375" t="s">
        <v>4064</v>
      </c>
      <c r="K27" s="546" t="s">
        <v>4065</v>
      </c>
      <c r="L27" s="535"/>
      <c r="M27" s="535"/>
      <c r="N27" s="535"/>
      <c r="O27" s="535"/>
      <c r="P27" s="535"/>
      <c r="Q27" s="535"/>
      <c r="R27" s="115"/>
      <c r="S27" s="115"/>
      <c r="T27" s="115"/>
      <c r="U27" s="115"/>
      <c r="V27" s="115"/>
      <c r="W27" s="115"/>
      <c r="X27" s="115"/>
      <c r="Y27" s="115"/>
      <c r="Z27" s="115"/>
    </row>
    <row r="28" spans="1:26" ht="13">
      <c r="A28" s="40">
        <v>27</v>
      </c>
      <c r="B28" s="40" t="s">
        <v>122</v>
      </c>
      <c r="C28" s="115" t="s">
        <v>4066</v>
      </c>
      <c r="D28" s="115" t="s">
        <v>3922</v>
      </c>
      <c r="E28" s="115" t="s">
        <v>3929</v>
      </c>
      <c r="F28" s="115" t="s">
        <v>4067</v>
      </c>
      <c r="G28" s="41">
        <v>41</v>
      </c>
      <c r="H28" s="115" t="s">
        <v>4068</v>
      </c>
      <c r="I28" s="473">
        <v>44138</v>
      </c>
      <c r="J28" s="375" t="s">
        <v>4069</v>
      </c>
      <c r="K28" s="546" t="s">
        <v>4070</v>
      </c>
      <c r="L28" s="535"/>
      <c r="M28" s="535"/>
      <c r="N28" s="535"/>
      <c r="O28" s="535"/>
      <c r="P28" s="535"/>
      <c r="Q28" s="535"/>
      <c r="R28" s="535"/>
      <c r="S28" s="115"/>
      <c r="T28" s="115"/>
      <c r="U28" s="115"/>
      <c r="V28" s="115"/>
      <c r="W28" s="115"/>
      <c r="X28" s="115"/>
      <c r="Y28" s="115"/>
      <c r="Z28" s="115"/>
    </row>
    <row r="29" spans="1:26" ht="13">
      <c r="A29" s="40">
        <v>28</v>
      </c>
      <c r="B29" s="40" t="s">
        <v>123</v>
      </c>
      <c r="C29" s="115"/>
      <c r="D29" s="115" t="s">
        <v>3922</v>
      </c>
      <c r="E29" s="115" t="s">
        <v>3929</v>
      </c>
      <c r="F29" s="115" t="s">
        <v>4071</v>
      </c>
      <c r="G29" s="41">
        <v>23</v>
      </c>
      <c r="H29" s="115" t="s">
        <v>4072</v>
      </c>
      <c r="I29" s="473">
        <v>44047</v>
      </c>
      <c r="J29" s="375" t="s">
        <v>4073</v>
      </c>
      <c r="K29" s="546" t="s">
        <v>4074</v>
      </c>
      <c r="L29" s="535"/>
      <c r="M29" s="535"/>
      <c r="N29" s="535"/>
      <c r="O29" s="535"/>
      <c r="P29" s="535"/>
      <c r="Q29" s="535"/>
      <c r="R29" s="115"/>
      <c r="S29" s="115"/>
      <c r="T29" s="115"/>
      <c r="U29" s="115"/>
      <c r="V29" s="115"/>
      <c r="W29" s="115"/>
      <c r="X29" s="115"/>
      <c r="Y29" s="115"/>
      <c r="Z29" s="115"/>
    </row>
    <row r="30" spans="1:26" ht="13">
      <c r="A30" s="40">
        <v>29</v>
      </c>
      <c r="B30" s="40" t="s">
        <v>124</v>
      </c>
      <c r="C30" s="115" t="s">
        <v>4075</v>
      </c>
      <c r="D30" s="115" t="s">
        <v>3922</v>
      </c>
      <c r="E30" s="115" t="s">
        <v>3929</v>
      </c>
      <c r="F30" s="115" t="s">
        <v>4076</v>
      </c>
      <c r="G30" s="41">
        <v>3</v>
      </c>
      <c r="H30" s="115" t="s">
        <v>4077</v>
      </c>
      <c r="I30" s="473" t="s">
        <v>3964</v>
      </c>
      <c r="J30" s="375" t="s">
        <v>4078</v>
      </c>
      <c r="K30" s="546" t="s">
        <v>4079</v>
      </c>
      <c r="L30" s="535"/>
      <c r="M30" s="535"/>
      <c r="N30" s="535"/>
      <c r="O30" s="115"/>
      <c r="P30" s="115"/>
      <c r="Q30" s="115"/>
      <c r="R30" s="115"/>
      <c r="S30" s="115"/>
      <c r="T30" s="115"/>
      <c r="U30" s="115"/>
      <c r="V30" s="115"/>
      <c r="W30" s="115"/>
      <c r="X30" s="115"/>
      <c r="Y30" s="115"/>
      <c r="Z30" s="115"/>
    </row>
    <row r="31" spans="1:26" ht="17.25" customHeight="1">
      <c r="A31" s="40">
        <v>30</v>
      </c>
      <c r="B31" s="40" t="s">
        <v>127</v>
      </c>
      <c r="C31" s="115" t="s">
        <v>4080</v>
      </c>
      <c r="D31" s="115" t="s">
        <v>3922</v>
      </c>
      <c r="E31" s="115" t="s">
        <v>3929</v>
      </c>
      <c r="F31" s="115" t="s">
        <v>4081</v>
      </c>
      <c r="G31" s="41">
        <v>1</v>
      </c>
      <c r="H31" s="57">
        <v>43867</v>
      </c>
      <c r="I31" s="473" t="s">
        <v>4082</v>
      </c>
      <c r="J31" s="375" t="s">
        <v>4083</v>
      </c>
      <c r="K31" s="58" t="s">
        <v>4084</v>
      </c>
      <c r="L31" s="115"/>
      <c r="M31" s="115"/>
      <c r="N31" s="115"/>
      <c r="O31" s="545" t="s">
        <v>4085</v>
      </c>
      <c r="P31" s="535"/>
      <c r="Q31" s="535"/>
      <c r="R31" s="535"/>
      <c r="S31" s="535"/>
      <c r="T31" s="115"/>
      <c r="U31" s="115"/>
      <c r="V31" s="115"/>
      <c r="W31" s="115"/>
      <c r="X31" s="115"/>
      <c r="Y31" s="115"/>
      <c r="Z31" s="115"/>
    </row>
    <row r="32" spans="1:26" ht="13">
      <c r="A32" s="40">
        <v>31</v>
      </c>
      <c r="B32" s="40" t="s">
        <v>128</v>
      </c>
      <c r="C32" s="115" t="s">
        <v>4086</v>
      </c>
      <c r="D32" s="115" t="s">
        <v>3922</v>
      </c>
      <c r="E32" s="115" t="s">
        <v>3929</v>
      </c>
      <c r="F32" s="115" t="s">
        <v>4087</v>
      </c>
      <c r="G32" s="41">
        <v>3</v>
      </c>
      <c r="H32" s="115"/>
      <c r="I32" s="473" t="s">
        <v>4088</v>
      </c>
      <c r="J32" s="375" t="s">
        <v>4089</v>
      </c>
      <c r="K32" s="543" t="s">
        <v>4090</v>
      </c>
      <c r="L32" s="535"/>
      <c r="M32" s="535"/>
      <c r="N32" s="535"/>
      <c r="O32" s="115"/>
      <c r="P32" s="115"/>
      <c r="Q32" s="115"/>
      <c r="R32" s="115"/>
      <c r="S32" s="115"/>
      <c r="T32" s="115"/>
      <c r="U32" s="115"/>
      <c r="V32" s="115"/>
      <c r="W32" s="115"/>
      <c r="X32" s="115"/>
      <c r="Y32" s="115"/>
      <c r="Z32" s="115"/>
    </row>
    <row r="33" spans="1:26" ht="13">
      <c r="A33" s="40">
        <v>32</v>
      </c>
      <c r="B33" s="40" t="s">
        <v>134</v>
      </c>
      <c r="C33" s="115" t="s">
        <v>4091</v>
      </c>
      <c r="D33" s="115" t="s">
        <v>3922</v>
      </c>
      <c r="E33" s="115" t="s">
        <v>4092</v>
      </c>
      <c r="F33" s="115" t="s">
        <v>4093</v>
      </c>
      <c r="G33" s="41">
        <v>1</v>
      </c>
      <c r="H33" s="115" t="s">
        <v>4094</v>
      </c>
      <c r="I33" s="473">
        <v>43986</v>
      </c>
      <c r="J33" s="375" t="s">
        <v>4095</v>
      </c>
      <c r="K33" s="543" t="s">
        <v>4096</v>
      </c>
      <c r="L33" s="535"/>
      <c r="M33" s="535"/>
      <c r="N33" s="535"/>
      <c r="O33" s="535"/>
      <c r="P33" s="535"/>
      <c r="Q33" s="535"/>
      <c r="R33" s="535"/>
      <c r="S33" s="535"/>
      <c r="T33" s="535"/>
      <c r="U33" s="535"/>
      <c r="V33" s="535"/>
      <c r="W33" s="115"/>
      <c r="X33" s="115"/>
      <c r="Y33" s="115"/>
      <c r="Z33" s="115"/>
    </row>
    <row r="34" spans="1:26" ht="13">
      <c r="A34" s="40">
        <v>33</v>
      </c>
      <c r="B34" s="40" t="s">
        <v>135</v>
      </c>
      <c r="C34" s="115" t="s">
        <v>4091</v>
      </c>
      <c r="D34" s="115" t="s">
        <v>4097</v>
      </c>
      <c r="E34" s="115" t="s">
        <v>4098</v>
      </c>
      <c r="F34" s="115" t="s">
        <v>4099</v>
      </c>
      <c r="G34" s="41">
        <v>1</v>
      </c>
      <c r="H34" s="115" t="s">
        <v>4100</v>
      </c>
      <c r="I34" s="473" t="s">
        <v>4101</v>
      </c>
      <c r="J34" s="375" t="s">
        <v>4102</v>
      </c>
      <c r="K34" s="543" t="s">
        <v>4103</v>
      </c>
      <c r="L34" s="535"/>
      <c r="M34" s="535"/>
      <c r="N34" s="535"/>
      <c r="O34" s="535"/>
      <c r="P34" s="115"/>
      <c r="Q34" s="115"/>
      <c r="R34" s="115"/>
      <c r="S34" s="115"/>
      <c r="T34" s="115"/>
      <c r="U34" s="115"/>
      <c r="V34" s="115"/>
      <c r="W34" s="115"/>
      <c r="X34" s="115"/>
      <c r="Y34" s="115"/>
      <c r="Z34" s="115"/>
    </row>
    <row r="35" spans="1:26" ht="13">
      <c r="A35" s="40">
        <v>34</v>
      </c>
      <c r="B35" s="40" t="s">
        <v>137</v>
      </c>
      <c r="C35" s="115" t="s">
        <v>4066</v>
      </c>
      <c r="D35" s="115" t="s">
        <v>3922</v>
      </c>
      <c r="E35" s="115" t="s">
        <v>3929</v>
      </c>
      <c r="F35" s="115" t="s">
        <v>4104</v>
      </c>
      <c r="G35" s="41">
        <v>13</v>
      </c>
      <c r="H35" s="115" t="s">
        <v>4105</v>
      </c>
      <c r="I35" s="473">
        <v>44016</v>
      </c>
      <c r="J35" s="375" t="s">
        <v>4106</v>
      </c>
      <c r="K35" s="543" t="s">
        <v>4107</v>
      </c>
      <c r="L35" s="535"/>
      <c r="M35" s="535"/>
      <c r="N35" s="535"/>
      <c r="O35" s="115"/>
      <c r="P35" s="115"/>
      <c r="Q35" s="115"/>
      <c r="R35" s="115"/>
      <c r="S35" s="115"/>
      <c r="T35" s="115"/>
      <c r="U35" s="115"/>
      <c r="V35" s="115"/>
      <c r="W35" s="115"/>
      <c r="X35" s="115"/>
      <c r="Y35" s="115"/>
      <c r="Z35" s="115"/>
    </row>
    <row r="36" spans="1:26" ht="13">
      <c r="A36" s="40">
        <v>35</v>
      </c>
      <c r="B36" s="40" t="s">
        <v>139</v>
      </c>
      <c r="C36" s="115" t="s">
        <v>4108</v>
      </c>
      <c r="D36" s="115" t="s">
        <v>4109</v>
      </c>
      <c r="E36" s="115" t="s">
        <v>4110</v>
      </c>
      <c r="F36" s="115" t="s">
        <v>4111</v>
      </c>
      <c r="G36" s="41">
        <v>1</v>
      </c>
      <c r="H36" s="115" t="s">
        <v>4100</v>
      </c>
      <c r="I36" s="473" t="s">
        <v>4112</v>
      </c>
      <c r="J36" s="375" t="s">
        <v>4113</v>
      </c>
      <c r="K36" s="543" t="s">
        <v>4114</v>
      </c>
      <c r="L36" s="535"/>
      <c r="M36" s="535"/>
      <c r="N36" s="535"/>
      <c r="O36" s="115"/>
      <c r="P36" s="115"/>
      <c r="Q36" s="115"/>
      <c r="R36" s="115"/>
      <c r="S36" s="115"/>
      <c r="T36" s="115"/>
      <c r="U36" s="115"/>
      <c r="V36" s="115"/>
      <c r="W36" s="115"/>
      <c r="X36" s="115"/>
      <c r="Y36" s="115"/>
      <c r="Z36" s="115"/>
    </row>
    <row r="37" spans="1:26" ht="13">
      <c r="A37" s="40">
        <v>36</v>
      </c>
      <c r="B37" s="40" t="s">
        <v>141</v>
      </c>
      <c r="C37" s="115" t="s">
        <v>4115</v>
      </c>
      <c r="D37" s="115" t="s">
        <v>4116</v>
      </c>
      <c r="E37" s="115" t="s">
        <v>4117</v>
      </c>
      <c r="F37" s="115" t="s">
        <v>4118</v>
      </c>
      <c r="G37" s="41">
        <v>2</v>
      </c>
      <c r="H37" s="115" t="s">
        <v>4100</v>
      </c>
      <c r="I37" s="473" t="s">
        <v>4112</v>
      </c>
      <c r="J37" s="375" t="s">
        <v>4119</v>
      </c>
      <c r="K37" s="543" t="s">
        <v>4120</v>
      </c>
      <c r="L37" s="535"/>
      <c r="M37" s="535"/>
      <c r="N37" s="535"/>
      <c r="O37" s="115"/>
      <c r="P37" s="115"/>
      <c r="Q37" s="115"/>
      <c r="R37" s="115"/>
      <c r="S37" s="115"/>
      <c r="T37" s="115"/>
      <c r="U37" s="115"/>
      <c r="V37" s="115"/>
      <c r="W37" s="115"/>
      <c r="X37" s="115"/>
      <c r="Y37" s="115"/>
      <c r="Z37" s="115"/>
    </row>
    <row r="38" spans="1:26" ht="13">
      <c r="A38" s="40">
        <v>37</v>
      </c>
      <c r="B38" s="40" t="s">
        <v>145</v>
      </c>
      <c r="C38" s="115" t="s">
        <v>4066</v>
      </c>
      <c r="D38" s="115" t="s">
        <v>3922</v>
      </c>
      <c r="E38" s="115" t="s">
        <v>3929</v>
      </c>
      <c r="F38" t="s">
        <v>4121</v>
      </c>
      <c r="G38" s="41">
        <v>7</v>
      </c>
      <c r="H38" s="115" t="s">
        <v>4105</v>
      </c>
      <c r="I38" s="473" t="s">
        <v>4122</v>
      </c>
      <c r="J38" s="375" t="s">
        <v>4123</v>
      </c>
      <c r="K38" s="543" t="s">
        <v>4124</v>
      </c>
      <c r="L38" s="535"/>
      <c r="M38" s="535"/>
      <c r="N38" s="535"/>
      <c r="O38" s="535"/>
      <c r="P38" s="535"/>
      <c r="Q38" s="535"/>
      <c r="R38" s="535"/>
      <c r="S38" s="535"/>
      <c r="T38" s="535"/>
      <c r="U38" s="535"/>
      <c r="V38" s="535"/>
      <c r="W38" s="115"/>
      <c r="X38" s="115"/>
      <c r="Y38" s="115"/>
      <c r="Z38" s="115"/>
    </row>
    <row r="39" spans="1:26" ht="13">
      <c r="A39" s="40">
        <v>38</v>
      </c>
      <c r="B39" s="40" t="s">
        <v>147</v>
      </c>
      <c r="C39" s="115" t="s">
        <v>4125</v>
      </c>
      <c r="D39" s="115" t="s">
        <v>3922</v>
      </c>
      <c r="E39" s="115" t="s">
        <v>3929</v>
      </c>
      <c r="F39" s="115" t="s">
        <v>4126</v>
      </c>
      <c r="G39" s="41">
        <v>118</v>
      </c>
      <c r="H39" s="115" t="s">
        <v>4127</v>
      </c>
      <c r="I39" s="473" t="s">
        <v>4112</v>
      </c>
      <c r="J39" s="375" t="s">
        <v>4128</v>
      </c>
      <c r="K39" s="543" t="s">
        <v>4129</v>
      </c>
      <c r="L39" s="535"/>
      <c r="M39" s="535"/>
      <c r="N39" s="535"/>
      <c r="O39" s="535"/>
      <c r="P39" s="115"/>
      <c r="Q39" s="115"/>
      <c r="R39" s="115"/>
      <c r="S39" s="115"/>
      <c r="T39" s="115"/>
      <c r="U39" s="115"/>
      <c r="V39" s="115"/>
      <c r="W39" s="115"/>
      <c r="X39" s="115"/>
      <c r="Y39" s="115"/>
      <c r="Z39" s="115"/>
    </row>
    <row r="40" spans="1:26" ht="13">
      <c r="A40" s="40">
        <v>39</v>
      </c>
      <c r="B40" s="40" t="s">
        <v>150</v>
      </c>
      <c r="C40" t="s">
        <v>4130</v>
      </c>
      <c r="D40" s="115" t="s">
        <v>4131</v>
      </c>
      <c r="E40" s="115" t="s">
        <v>4132</v>
      </c>
      <c r="F40" s="115" t="s">
        <v>4133</v>
      </c>
      <c r="G40" s="41">
        <v>43</v>
      </c>
      <c r="H40" s="115" t="s">
        <v>4134</v>
      </c>
      <c r="I40" s="473">
        <v>44078</v>
      </c>
      <c r="J40" s="375" t="s">
        <v>4135</v>
      </c>
      <c r="K40" s="543" t="s">
        <v>4136</v>
      </c>
      <c r="L40" s="535"/>
      <c r="M40" s="535"/>
      <c r="N40" s="535"/>
      <c r="O40" s="115"/>
      <c r="P40" s="115"/>
      <c r="Q40" s="115"/>
      <c r="R40" s="115"/>
      <c r="S40" s="115"/>
      <c r="T40" s="115"/>
      <c r="U40" s="115"/>
      <c r="V40" s="115"/>
      <c r="W40" s="115"/>
      <c r="X40" s="115"/>
      <c r="Y40" s="115"/>
      <c r="Z40" s="115"/>
    </row>
    <row r="41" spans="1:26" ht="13">
      <c r="A41" s="40">
        <v>40</v>
      </c>
      <c r="B41" s="40" t="s">
        <v>128</v>
      </c>
      <c r="C41" s="115" t="s">
        <v>4137</v>
      </c>
      <c r="D41" s="115" t="s">
        <v>3922</v>
      </c>
      <c r="E41" s="115" t="s">
        <v>3929</v>
      </c>
      <c r="F41" s="115" t="s">
        <v>4087</v>
      </c>
      <c r="G41" s="41">
        <v>19</v>
      </c>
      <c r="H41" s="115" t="s">
        <v>4138</v>
      </c>
      <c r="I41" s="473" t="s">
        <v>1948</v>
      </c>
      <c r="J41" s="375" t="s">
        <v>4139</v>
      </c>
      <c r="K41" s="543" t="s">
        <v>4140</v>
      </c>
      <c r="L41" s="535"/>
      <c r="M41" s="535"/>
      <c r="N41" s="535"/>
      <c r="O41" s="115"/>
      <c r="P41" s="115"/>
      <c r="Q41" s="115"/>
      <c r="R41" s="115"/>
      <c r="S41" s="115"/>
      <c r="T41" s="115"/>
      <c r="U41" s="115"/>
      <c r="V41" s="115"/>
      <c r="W41" s="115"/>
      <c r="X41" s="115"/>
      <c r="Y41" s="115"/>
      <c r="Z41" s="115"/>
    </row>
    <row r="42" spans="1:26" ht="13">
      <c r="A42" s="40">
        <v>41</v>
      </c>
      <c r="B42" s="40" t="s">
        <v>157</v>
      </c>
      <c r="C42" s="115" t="s">
        <v>4141</v>
      </c>
      <c r="D42" s="115" t="s">
        <v>4142</v>
      </c>
      <c r="E42" s="115" t="s">
        <v>4143</v>
      </c>
      <c r="F42" s="115" t="s">
        <v>4144</v>
      </c>
      <c r="G42" s="41">
        <v>1</v>
      </c>
      <c r="H42" s="115" t="s">
        <v>4100</v>
      </c>
      <c r="I42" s="473" t="s">
        <v>4145</v>
      </c>
      <c r="J42" s="375" t="s">
        <v>4146</v>
      </c>
      <c r="K42" s="543" t="s">
        <v>4147</v>
      </c>
      <c r="L42" s="535"/>
      <c r="M42" s="535"/>
      <c r="N42" s="535"/>
      <c r="O42" s="115"/>
      <c r="P42" s="115"/>
      <c r="Q42" s="115"/>
      <c r="R42" s="115"/>
      <c r="S42" s="115"/>
      <c r="T42" s="115"/>
      <c r="U42" s="115"/>
      <c r="V42" s="115"/>
      <c r="W42" s="115"/>
      <c r="X42" s="115"/>
      <c r="Y42" s="115"/>
      <c r="Z42" s="115"/>
    </row>
    <row r="43" spans="1:26" ht="13">
      <c r="A43" s="40">
        <v>42</v>
      </c>
      <c r="B43" s="40" t="s">
        <v>159</v>
      </c>
      <c r="C43" s="115" t="s">
        <v>4015</v>
      </c>
      <c r="D43" s="115" t="s">
        <v>4109</v>
      </c>
      <c r="E43" s="115" t="s">
        <v>4148</v>
      </c>
      <c r="F43" s="115" t="s">
        <v>4149</v>
      </c>
      <c r="G43" s="41">
        <v>1</v>
      </c>
      <c r="H43" s="115" t="s">
        <v>4150</v>
      </c>
      <c r="I43" s="473">
        <v>43986</v>
      </c>
      <c r="J43" s="375" t="s">
        <v>4151</v>
      </c>
      <c r="K43" s="543" t="s">
        <v>4152</v>
      </c>
      <c r="L43" s="535"/>
      <c r="M43" s="535"/>
      <c r="N43" s="535"/>
      <c r="O43" s="115"/>
      <c r="P43" s="115"/>
      <c r="Q43" s="115"/>
      <c r="R43" s="115"/>
      <c r="S43" s="115"/>
      <c r="T43" s="115"/>
      <c r="U43" s="115"/>
      <c r="V43" s="115"/>
      <c r="W43" s="115"/>
      <c r="X43" s="115"/>
      <c r="Y43" s="115"/>
      <c r="Z43" s="115"/>
    </row>
    <row r="44" spans="1:26" ht="13">
      <c r="A44" s="40">
        <v>43</v>
      </c>
      <c r="B44" s="40" t="s">
        <v>161</v>
      </c>
      <c r="C44" s="115" t="s">
        <v>4153</v>
      </c>
      <c r="D44" s="115" t="s">
        <v>3922</v>
      </c>
      <c r="E44" s="115" t="s">
        <v>4154</v>
      </c>
      <c r="F44" s="115" t="s">
        <v>4155</v>
      </c>
      <c r="G44" s="41">
        <v>1</v>
      </c>
      <c r="H44" s="59">
        <v>43859</v>
      </c>
      <c r="I44" s="473">
        <v>44139</v>
      </c>
      <c r="J44" s="375" t="s">
        <v>4156</v>
      </c>
      <c r="K44" s="546" t="s">
        <v>4157</v>
      </c>
      <c r="L44" s="535"/>
      <c r="M44" s="535"/>
      <c r="N44" s="535"/>
      <c r="O44" s="535"/>
      <c r="P44" s="535"/>
      <c r="Q44" s="535"/>
      <c r="R44" s="115"/>
      <c r="S44" s="115"/>
      <c r="T44" s="115"/>
      <c r="U44" s="115"/>
      <c r="V44" s="115"/>
      <c r="W44" s="115"/>
      <c r="X44" s="115"/>
      <c r="Y44" s="115"/>
      <c r="Z44" s="115"/>
    </row>
    <row r="45" spans="1:26" ht="13">
      <c r="A45" s="40">
        <v>44</v>
      </c>
      <c r="B45" s="40" t="s">
        <v>163</v>
      </c>
      <c r="C45" s="115" t="s">
        <v>4158</v>
      </c>
      <c r="D45" s="115" t="s">
        <v>3922</v>
      </c>
      <c r="E45" s="115" t="s">
        <v>4159</v>
      </c>
      <c r="F45" s="115" t="s">
        <v>4160</v>
      </c>
      <c r="G45" s="41">
        <v>1</v>
      </c>
      <c r="H45" s="59">
        <v>43872</v>
      </c>
      <c r="I45" s="473">
        <v>43864</v>
      </c>
      <c r="J45" s="375" t="s">
        <v>4161</v>
      </c>
      <c r="K45" s="544" t="s">
        <v>4162</v>
      </c>
      <c r="L45" s="535"/>
      <c r="M45" s="535"/>
      <c r="N45" s="289"/>
      <c r="O45" s="289"/>
      <c r="P45" s="289"/>
      <c r="Q45" s="115"/>
      <c r="R45" s="115"/>
      <c r="S45" s="115"/>
      <c r="T45" s="115"/>
      <c r="U45" s="115"/>
      <c r="V45" s="115"/>
      <c r="W45" s="115"/>
      <c r="X45" s="115"/>
      <c r="Y45" s="115"/>
      <c r="Z45" s="115"/>
    </row>
    <row r="46" spans="1:26" ht="13">
      <c r="A46" s="40">
        <v>45</v>
      </c>
      <c r="B46" s="40" t="s">
        <v>165</v>
      </c>
      <c r="C46" s="115" t="s">
        <v>4158</v>
      </c>
      <c r="D46" s="115" t="s">
        <v>3922</v>
      </c>
      <c r="E46" s="115" t="s">
        <v>4163</v>
      </c>
      <c r="F46" s="115" t="s">
        <v>4164</v>
      </c>
      <c r="G46" s="41">
        <v>1</v>
      </c>
      <c r="H46" s="57">
        <v>43873</v>
      </c>
      <c r="I46" s="473" t="s">
        <v>4012</v>
      </c>
      <c r="J46" s="375" t="s">
        <v>4165</v>
      </c>
      <c r="K46" s="544" t="s">
        <v>4166</v>
      </c>
      <c r="L46" s="535"/>
      <c r="M46" s="535"/>
      <c r="N46" s="289"/>
      <c r="O46" s="289"/>
      <c r="P46" s="289"/>
      <c r="Q46" s="115"/>
      <c r="R46" s="115"/>
      <c r="S46" s="115"/>
      <c r="T46" s="115"/>
      <c r="U46" s="115"/>
      <c r="V46" s="115"/>
      <c r="W46" s="115"/>
      <c r="X46" s="115"/>
      <c r="Y46" s="115"/>
      <c r="Z46" s="115"/>
    </row>
    <row r="47" spans="1:26" ht="13">
      <c r="A47" s="40">
        <v>46</v>
      </c>
      <c r="B47" s="40" t="s">
        <v>166</v>
      </c>
      <c r="C47" s="115" t="s">
        <v>4158</v>
      </c>
      <c r="D47" s="115" t="s">
        <v>3922</v>
      </c>
      <c r="E47" s="115" t="s">
        <v>3929</v>
      </c>
      <c r="F47" s="115" t="s">
        <v>4167</v>
      </c>
      <c r="G47" s="41">
        <v>9</v>
      </c>
      <c r="H47" s="115" t="s">
        <v>4168</v>
      </c>
      <c r="I47" s="473" t="s">
        <v>1948</v>
      </c>
      <c r="J47" s="375" t="s">
        <v>4169</v>
      </c>
      <c r="K47" s="543" t="s">
        <v>4170</v>
      </c>
      <c r="L47" s="535"/>
      <c r="M47" s="535"/>
      <c r="N47" s="535"/>
      <c r="O47" s="535"/>
      <c r="P47" s="535"/>
      <c r="Q47" s="115" t="s">
        <v>4171</v>
      </c>
      <c r="R47" s="115"/>
      <c r="S47" s="115"/>
      <c r="T47" s="115"/>
      <c r="U47" s="115"/>
      <c r="V47" s="115"/>
      <c r="W47" s="115"/>
      <c r="X47" s="115"/>
      <c r="Y47" s="115"/>
      <c r="Z47" s="115"/>
    </row>
    <row r="48" spans="1:26" ht="13">
      <c r="A48" s="40">
        <v>47</v>
      </c>
      <c r="B48" s="40" t="s">
        <v>167</v>
      </c>
      <c r="C48" s="115" t="s">
        <v>4158</v>
      </c>
      <c r="D48" s="115" t="s">
        <v>3922</v>
      </c>
      <c r="E48" s="115"/>
      <c r="F48" s="115"/>
      <c r="G48" s="41">
        <v>1</v>
      </c>
      <c r="H48" s="115"/>
      <c r="I48" s="473" t="s">
        <v>1948</v>
      </c>
      <c r="J48" s="375" t="s">
        <v>4172</v>
      </c>
      <c r="K48" s="543" t="s">
        <v>4173</v>
      </c>
      <c r="L48" s="535"/>
      <c r="M48" s="535"/>
      <c r="N48" s="535"/>
      <c r="O48" s="535"/>
      <c r="P48" s="535"/>
      <c r="Q48" s="115" t="s">
        <v>4171</v>
      </c>
      <c r="R48" s="115"/>
      <c r="S48" s="115"/>
      <c r="T48" s="115"/>
      <c r="U48" s="115"/>
      <c r="V48" s="115"/>
      <c r="W48" s="115"/>
      <c r="X48" s="115"/>
      <c r="Y48" s="115"/>
      <c r="Z48" s="115"/>
    </row>
    <row r="49" spans="1:40" ht="13">
      <c r="A49" s="40">
        <v>48</v>
      </c>
      <c r="B49" s="40" t="s">
        <v>124</v>
      </c>
      <c r="C49" s="115" t="s">
        <v>4174</v>
      </c>
      <c r="D49" s="115" t="s">
        <v>3922</v>
      </c>
      <c r="E49" s="115" t="s">
        <v>3929</v>
      </c>
      <c r="F49" s="115" t="s">
        <v>4175</v>
      </c>
      <c r="G49" s="41">
        <v>17</v>
      </c>
      <c r="H49" s="115" t="s">
        <v>4176</v>
      </c>
      <c r="I49" s="473" t="s">
        <v>4177</v>
      </c>
      <c r="J49" s="375" t="s">
        <v>4178</v>
      </c>
      <c r="K49" s="544" t="s">
        <v>4179</v>
      </c>
      <c r="L49" s="535"/>
      <c r="M49" s="535"/>
      <c r="N49" s="535"/>
      <c r="O49" s="115"/>
      <c r="P49" s="115"/>
      <c r="Q49" s="115"/>
      <c r="R49" s="115"/>
      <c r="S49" s="115"/>
      <c r="T49" s="115"/>
      <c r="U49" s="115"/>
      <c r="V49" s="115"/>
      <c r="W49" s="115"/>
      <c r="X49" s="115"/>
      <c r="Y49" s="115"/>
      <c r="Z49" s="115"/>
    </row>
    <row r="50" spans="1:40" ht="13">
      <c r="A50" s="40">
        <v>49</v>
      </c>
      <c r="B50" s="40" t="s">
        <v>173</v>
      </c>
      <c r="C50" s="115" t="s">
        <v>4180</v>
      </c>
      <c r="D50" s="115" t="s">
        <v>3922</v>
      </c>
      <c r="E50" s="115" t="s">
        <v>3929</v>
      </c>
      <c r="F50" t="s">
        <v>4181</v>
      </c>
      <c r="G50" s="41">
        <v>8</v>
      </c>
      <c r="H50" s="115" t="s">
        <v>4182</v>
      </c>
      <c r="I50" s="473">
        <v>44108</v>
      </c>
      <c r="J50" s="375" t="s">
        <v>4183</v>
      </c>
      <c r="K50" s="545" t="s">
        <v>4184</v>
      </c>
      <c r="L50" s="535"/>
      <c r="M50" s="535"/>
      <c r="N50" s="535"/>
      <c r="O50" s="535"/>
      <c r="P50" s="115"/>
      <c r="Q50" s="115"/>
      <c r="R50" s="115"/>
      <c r="S50" s="115"/>
      <c r="T50" s="115"/>
      <c r="U50" s="115"/>
      <c r="V50" s="115"/>
      <c r="W50" s="115"/>
      <c r="X50" s="115"/>
      <c r="Y50" s="115"/>
      <c r="Z50" s="115"/>
    </row>
    <row r="51" spans="1:40" ht="13">
      <c r="A51" s="40">
        <v>50</v>
      </c>
      <c r="B51" s="40" t="s">
        <v>175</v>
      </c>
      <c r="C51" s="115" t="s">
        <v>4185</v>
      </c>
      <c r="D51" s="115" t="s">
        <v>4032</v>
      </c>
      <c r="E51" s="115" t="s">
        <v>4186</v>
      </c>
      <c r="F51" t="s">
        <v>4187</v>
      </c>
      <c r="G51" s="41">
        <v>1</v>
      </c>
      <c r="H51" s="60">
        <v>43930</v>
      </c>
      <c r="I51" s="473" t="s">
        <v>4112</v>
      </c>
      <c r="J51" s="122" t="s">
        <v>4188</v>
      </c>
      <c r="K51" s="545" t="s">
        <v>4189</v>
      </c>
      <c r="L51" s="535"/>
      <c r="M51" s="535"/>
      <c r="N51" s="535"/>
      <c r="O51" s="115"/>
      <c r="P51" s="115"/>
      <c r="Q51" s="115"/>
      <c r="R51" s="115"/>
      <c r="S51" s="115"/>
      <c r="T51" s="115"/>
      <c r="U51" s="115"/>
      <c r="V51" s="115"/>
      <c r="W51" s="115"/>
      <c r="X51" s="115"/>
      <c r="Y51" s="115"/>
      <c r="Z51" s="115"/>
    </row>
    <row r="52" spans="1:40" ht="13">
      <c r="A52" s="40">
        <v>51</v>
      </c>
      <c r="B52" s="40" t="s">
        <v>176</v>
      </c>
      <c r="C52" s="115" t="s">
        <v>4190</v>
      </c>
      <c r="D52" s="115" t="s">
        <v>4191</v>
      </c>
      <c r="E52" s="115" t="s">
        <v>4192</v>
      </c>
      <c r="F52" s="115" t="s">
        <v>4193</v>
      </c>
      <c r="G52" s="41">
        <v>1</v>
      </c>
      <c r="H52" s="115" t="s">
        <v>4194</v>
      </c>
      <c r="I52" s="473" t="s">
        <v>4195</v>
      </c>
      <c r="J52" s="376" t="s">
        <v>4196</v>
      </c>
      <c r="K52" s="548" t="s">
        <v>4197</v>
      </c>
      <c r="L52" s="535"/>
      <c r="M52" s="535"/>
      <c r="N52" s="535"/>
      <c r="O52" s="115"/>
      <c r="P52" s="115"/>
      <c r="Q52" s="115"/>
      <c r="R52" s="115"/>
      <c r="S52" s="115"/>
      <c r="T52" s="115"/>
      <c r="U52" s="115"/>
      <c r="V52" s="115"/>
      <c r="W52" s="115"/>
      <c r="X52" s="115"/>
      <c r="Y52" s="115"/>
      <c r="Z52" s="115"/>
    </row>
    <row r="53" spans="1:40" ht="13">
      <c r="A53" s="40">
        <v>52</v>
      </c>
      <c r="B53" s="40" t="s">
        <v>177</v>
      </c>
      <c r="C53" s="115" t="s">
        <v>4086</v>
      </c>
      <c r="D53" s="115" t="s">
        <v>3922</v>
      </c>
      <c r="E53" s="115" t="s">
        <v>3929</v>
      </c>
      <c r="F53" s="115" t="s">
        <v>4175</v>
      </c>
      <c r="G53" s="41">
        <v>18</v>
      </c>
      <c r="H53" s="115" t="s">
        <v>4198</v>
      </c>
      <c r="I53" s="473">
        <v>44169</v>
      </c>
      <c r="J53" s="375" t="s">
        <v>4199</v>
      </c>
      <c r="K53" s="548" t="s">
        <v>4200</v>
      </c>
      <c r="L53" s="535"/>
      <c r="M53" s="535"/>
      <c r="N53" s="535"/>
      <c r="O53" s="115"/>
      <c r="P53" s="115"/>
      <c r="Q53" s="115"/>
      <c r="R53" s="115"/>
      <c r="S53" s="115"/>
      <c r="T53" s="115"/>
      <c r="U53" s="115"/>
      <c r="V53" s="115"/>
      <c r="W53" s="115"/>
      <c r="X53" s="115"/>
      <c r="Y53" s="115"/>
      <c r="Z53" s="115"/>
    </row>
    <row r="54" spans="1:40" ht="13">
      <c r="A54" s="40">
        <v>53</v>
      </c>
      <c r="B54" s="40" t="s">
        <v>179</v>
      </c>
      <c r="C54" s="115" t="s">
        <v>4201</v>
      </c>
      <c r="D54" s="115" t="s">
        <v>3922</v>
      </c>
      <c r="E54" s="115" t="s">
        <v>3941</v>
      </c>
      <c r="F54" s="115" t="s">
        <v>4202</v>
      </c>
      <c r="G54" s="41">
        <v>3</v>
      </c>
      <c r="H54" s="115" t="s">
        <v>4203</v>
      </c>
      <c r="I54" s="473" t="s">
        <v>3958</v>
      </c>
      <c r="J54" s="376" t="s">
        <v>4204</v>
      </c>
      <c r="K54" s="548" t="s">
        <v>4205</v>
      </c>
      <c r="L54" s="535"/>
      <c r="M54" s="535"/>
      <c r="N54" s="535"/>
      <c r="O54" s="115"/>
      <c r="W54" s="115"/>
      <c r="X54" s="115"/>
      <c r="Y54" s="115"/>
      <c r="Z54" s="115"/>
    </row>
    <row r="55" spans="1:40" ht="13">
      <c r="A55" s="40">
        <v>54</v>
      </c>
      <c r="B55" s="40" t="s">
        <v>180</v>
      </c>
      <c r="C55" s="115" t="s">
        <v>4060</v>
      </c>
      <c r="D55" s="115" t="s">
        <v>3922</v>
      </c>
      <c r="E55" s="115" t="s">
        <v>4206</v>
      </c>
      <c r="F55" t="s">
        <v>4207</v>
      </c>
      <c r="G55" s="41">
        <v>21</v>
      </c>
      <c r="H55" s="115" t="s">
        <v>4208</v>
      </c>
      <c r="I55" s="473" t="s">
        <v>3980</v>
      </c>
      <c r="J55" s="376" t="s">
        <v>4209</v>
      </c>
      <c r="K55" s="544" t="s">
        <v>4210</v>
      </c>
      <c r="L55" s="535"/>
      <c r="M55" s="535"/>
      <c r="N55" s="535"/>
      <c r="O55" s="535"/>
      <c r="P55" s="535"/>
      <c r="Q55" s="535"/>
      <c r="R55" s="535"/>
      <c r="S55" s="535"/>
      <c r="T55" s="535"/>
      <c r="U55" s="535"/>
      <c r="V55" s="535"/>
      <c r="W55" s="535"/>
      <c r="X55" s="535"/>
      <c r="Y55" s="535"/>
      <c r="Z55" s="535"/>
      <c r="AA55" s="40" t="s">
        <v>4211</v>
      </c>
      <c r="AB55" s="69" t="s">
        <v>4212</v>
      </c>
    </row>
    <row r="56" spans="1:40" ht="13">
      <c r="A56" s="40">
        <v>55</v>
      </c>
      <c r="B56" s="40" t="s">
        <v>182</v>
      </c>
      <c r="C56" s="115" t="s">
        <v>4086</v>
      </c>
      <c r="D56" s="115" t="s">
        <v>3922</v>
      </c>
      <c r="E56" s="115" t="s">
        <v>3929</v>
      </c>
      <c r="F56" s="115" t="s">
        <v>4213</v>
      </c>
      <c r="G56" s="41">
        <v>33</v>
      </c>
      <c r="H56" s="115" t="s">
        <v>4214</v>
      </c>
      <c r="I56" s="473" t="s">
        <v>4177</v>
      </c>
      <c r="J56" s="376" t="s">
        <v>4215</v>
      </c>
      <c r="K56" s="544" t="s">
        <v>4216</v>
      </c>
      <c r="L56" s="535"/>
      <c r="M56" s="535"/>
      <c r="N56" s="535"/>
      <c r="O56" s="535"/>
      <c r="P56" s="115"/>
      <c r="Q56" s="115"/>
      <c r="R56" s="115"/>
      <c r="S56" s="115"/>
      <c r="T56" s="115"/>
      <c r="U56" s="115"/>
      <c r="V56" s="115"/>
      <c r="W56" s="115"/>
      <c r="X56" s="115"/>
      <c r="Y56" s="115"/>
      <c r="Z56" s="115"/>
    </row>
    <row r="57" spans="1:40" ht="13">
      <c r="A57" s="40">
        <v>56</v>
      </c>
      <c r="B57" s="40" t="s">
        <v>186</v>
      </c>
      <c r="C57" s="115" t="s">
        <v>4217</v>
      </c>
      <c r="D57" s="115" t="s">
        <v>4218</v>
      </c>
      <c r="E57" s="115" t="s">
        <v>4219</v>
      </c>
      <c r="F57" s="115" t="s">
        <v>4220</v>
      </c>
      <c r="G57" s="41">
        <v>1</v>
      </c>
      <c r="H57" s="115" t="s">
        <v>4221</v>
      </c>
      <c r="I57" s="473">
        <v>43986</v>
      </c>
      <c r="J57" s="376" t="s">
        <v>4222</v>
      </c>
      <c r="K57" s="544" t="s">
        <v>4223</v>
      </c>
      <c r="L57" s="535"/>
      <c r="M57" s="535"/>
      <c r="N57" s="535"/>
      <c r="O57" s="535"/>
      <c r="P57" s="115"/>
      <c r="Q57" s="115"/>
      <c r="R57" s="115"/>
      <c r="S57" s="115"/>
      <c r="T57" s="115"/>
      <c r="U57" s="115"/>
      <c r="V57" s="115"/>
      <c r="W57" s="115"/>
      <c r="X57" s="115"/>
      <c r="Y57" s="115"/>
      <c r="Z57" s="115"/>
    </row>
    <row r="58" spans="1:40" ht="13">
      <c r="A58" s="40">
        <v>57</v>
      </c>
      <c r="B58" s="40" t="s">
        <v>187</v>
      </c>
      <c r="C58" s="115" t="s">
        <v>4224</v>
      </c>
      <c r="D58" s="115" t="s">
        <v>4225</v>
      </c>
      <c r="E58" s="115" t="s">
        <v>4226</v>
      </c>
      <c r="F58" s="115" t="s">
        <v>4227</v>
      </c>
      <c r="G58" s="41">
        <v>1</v>
      </c>
      <c r="H58" s="49">
        <v>43865</v>
      </c>
      <c r="I58" s="473" t="s">
        <v>4228</v>
      </c>
      <c r="J58" s="376" t="s">
        <v>4229</v>
      </c>
      <c r="K58" s="545" t="s">
        <v>4230</v>
      </c>
      <c r="L58" s="535"/>
      <c r="M58" s="535"/>
      <c r="N58" s="535"/>
      <c r="O58" s="53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3">
      <c r="A59" s="40">
        <v>58</v>
      </c>
      <c r="B59" s="40" t="s">
        <v>189</v>
      </c>
      <c r="C59" s="115" t="s">
        <v>4001</v>
      </c>
      <c r="D59" s="115" t="s">
        <v>3922</v>
      </c>
      <c r="E59" s="115" t="s">
        <v>4231</v>
      </c>
      <c r="F59" s="115" t="s">
        <v>4232</v>
      </c>
      <c r="G59" s="41">
        <v>1</v>
      </c>
      <c r="H59" s="49">
        <v>44137</v>
      </c>
      <c r="I59" s="473" t="s">
        <v>4233</v>
      </c>
      <c r="J59" s="376" t="s">
        <v>4234</v>
      </c>
      <c r="K59" s="545" t="s">
        <v>4235</v>
      </c>
      <c r="L59" s="535"/>
      <c r="M59" s="535"/>
      <c r="N59" s="53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3">
      <c r="A60" s="40">
        <v>59</v>
      </c>
      <c r="B60" s="40" t="s">
        <v>192</v>
      </c>
      <c r="C60" s="115" t="s">
        <v>4236</v>
      </c>
      <c r="D60" s="115" t="s">
        <v>3922</v>
      </c>
      <c r="E60" s="115" t="s">
        <v>3929</v>
      </c>
      <c r="F60" t="s">
        <v>4121</v>
      </c>
      <c r="G60" s="41">
        <v>10</v>
      </c>
      <c r="H60" s="115" t="s">
        <v>4237</v>
      </c>
      <c r="I60" s="473">
        <v>44108</v>
      </c>
      <c r="J60" s="376" t="s">
        <v>4238</v>
      </c>
      <c r="K60" s="548" t="s">
        <v>4239</v>
      </c>
      <c r="L60" s="535"/>
      <c r="M60" s="535"/>
      <c r="N60" s="535"/>
      <c r="O60" s="53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3">
      <c r="A61" s="40">
        <v>60</v>
      </c>
      <c r="B61" s="40" t="s">
        <v>197</v>
      </c>
      <c r="C61" s="115" t="s">
        <v>4240</v>
      </c>
      <c r="D61" s="115" t="s">
        <v>3922</v>
      </c>
      <c r="E61" s="115" t="s">
        <v>3929</v>
      </c>
      <c r="F61" t="s">
        <v>4241</v>
      </c>
      <c r="G61" s="41">
        <v>1</v>
      </c>
      <c r="H61" s="61">
        <v>43850</v>
      </c>
      <c r="I61" s="473" t="s">
        <v>3958</v>
      </c>
      <c r="J61" s="376" t="s">
        <v>4242</v>
      </c>
      <c r="K61" s="548" t="s">
        <v>4243</v>
      </c>
      <c r="L61" s="535"/>
      <c r="M61" s="535"/>
      <c r="N61" s="53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3">
      <c r="A62" s="40">
        <v>61</v>
      </c>
      <c r="B62" s="40" t="s">
        <v>198</v>
      </c>
      <c r="C62" s="115" t="s">
        <v>4244</v>
      </c>
      <c r="D62" s="115" t="s">
        <v>4061</v>
      </c>
      <c r="E62" s="115" t="s">
        <v>4245</v>
      </c>
      <c r="F62" s="115" t="s">
        <v>4246</v>
      </c>
      <c r="G62" s="41">
        <v>1</v>
      </c>
      <c r="H62" s="115" t="s">
        <v>4247</v>
      </c>
      <c r="I62" s="473" t="s">
        <v>4195</v>
      </c>
      <c r="J62" s="375" t="s">
        <v>4248</v>
      </c>
      <c r="K62" s="548" t="s">
        <v>4249</v>
      </c>
      <c r="L62" s="535"/>
      <c r="M62" s="535"/>
      <c r="N62" s="53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3">
      <c r="A63" s="40">
        <v>62</v>
      </c>
      <c r="B63" s="40" t="s">
        <v>204</v>
      </c>
      <c r="C63" s="115" t="s">
        <v>4250</v>
      </c>
      <c r="D63" s="115" t="s">
        <v>4131</v>
      </c>
      <c r="E63" s="115" t="s">
        <v>4251</v>
      </c>
      <c r="F63" s="115" t="s">
        <v>4252</v>
      </c>
      <c r="G63" s="41">
        <v>2</v>
      </c>
      <c r="H63" s="115"/>
      <c r="I63" s="473">
        <v>43894</v>
      </c>
      <c r="J63" s="375" t="s">
        <v>4253</v>
      </c>
      <c r="K63" s="548" t="s">
        <v>4254</v>
      </c>
      <c r="L63" s="535"/>
      <c r="M63" s="535"/>
      <c r="N63" s="535"/>
      <c r="O63" s="535"/>
      <c r="P63" s="535"/>
      <c r="Q63" s="535"/>
      <c r="R63" s="535"/>
      <c r="S63" s="535"/>
      <c r="T63" s="535"/>
      <c r="U63" s="535"/>
      <c r="V63" s="535"/>
      <c r="W63" s="115"/>
      <c r="X63" s="115"/>
      <c r="Y63" s="115"/>
      <c r="Z63" s="115"/>
      <c r="AA63" s="115"/>
      <c r="AB63" s="115"/>
      <c r="AC63" s="115"/>
      <c r="AD63" s="115"/>
      <c r="AE63" s="115"/>
      <c r="AF63" s="115"/>
      <c r="AG63" s="115"/>
      <c r="AH63" s="115"/>
      <c r="AI63" s="115"/>
      <c r="AJ63" s="115"/>
      <c r="AK63" s="115"/>
      <c r="AL63" s="115"/>
      <c r="AM63" s="115"/>
      <c r="AN63" s="115"/>
    </row>
    <row r="64" spans="1:40" ht="13">
      <c r="A64" s="40">
        <v>63</v>
      </c>
      <c r="B64" s="40" t="s">
        <v>206</v>
      </c>
      <c r="C64" s="115" t="s">
        <v>4255</v>
      </c>
      <c r="D64" s="115" t="s">
        <v>3922</v>
      </c>
      <c r="E64" s="115" t="s">
        <v>3929</v>
      </c>
      <c r="F64" s="115" t="s">
        <v>4256</v>
      </c>
      <c r="G64" s="41">
        <v>7</v>
      </c>
      <c r="H64" s="115" t="s">
        <v>4257</v>
      </c>
      <c r="I64" s="473" t="s">
        <v>4233</v>
      </c>
      <c r="J64" s="375" t="s">
        <v>4258</v>
      </c>
      <c r="K64" s="548" t="s">
        <v>4259</v>
      </c>
      <c r="L64" s="535"/>
      <c r="M64" s="535"/>
      <c r="N64" s="535"/>
      <c r="O64" s="535"/>
      <c r="P64" s="535"/>
      <c r="Q64" s="535"/>
      <c r="R64" s="53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3">
      <c r="A65" s="40">
        <v>64</v>
      </c>
      <c r="B65" s="40" t="s">
        <v>210</v>
      </c>
      <c r="C65" s="115" t="s">
        <v>4250</v>
      </c>
      <c r="D65" s="115" t="s">
        <v>3922</v>
      </c>
      <c r="E65" s="115" t="s">
        <v>4260</v>
      </c>
      <c r="F65" s="115" t="s">
        <v>4261</v>
      </c>
      <c r="G65" s="41">
        <v>116</v>
      </c>
      <c r="H65" s="115" t="s">
        <v>4262</v>
      </c>
      <c r="I65" s="473" t="s">
        <v>4228</v>
      </c>
      <c r="J65" s="375" t="s">
        <v>4263</v>
      </c>
      <c r="K65" s="548" t="s">
        <v>4264</v>
      </c>
      <c r="L65" s="535"/>
      <c r="M65" s="535"/>
      <c r="N65" s="53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3">
      <c r="A66" s="40">
        <v>65</v>
      </c>
      <c r="B66" s="40" t="s">
        <v>213</v>
      </c>
      <c r="C66" s="115" t="s">
        <v>4043</v>
      </c>
      <c r="D66" s="115" t="s">
        <v>4061</v>
      </c>
      <c r="E66" s="115" t="s">
        <v>4265</v>
      </c>
      <c r="F66" s="115" t="s">
        <v>4266</v>
      </c>
      <c r="G66" s="41">
        <v>4</v>
      </c>
      <c r="H66" s="115" t="s">
        <v>4267</v>
      </c>
      <c r="I66" s="473" t="s">
        <v>4268</v>
      </c>
      <c r="J66" s="375" t="s">
        <v>4269</v>
      </c>
      <c r="K66" s="545" t="s">
        <v>4270</v>
      </c>
      <c r="L66" s="535"/>
      <c r="M66" s="535"/>
      <c r="N66" s="535"/>
      <c r="O66" s="53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3">
      <c r="A67" s="40">
        <v>66</v>
      </c>
      <c r="B67" s="40" t="s">
        <v>215</v>
      </c>
      <c r="C67" s="115" t="s">
        <v>4271</v>
      </c>
      <c r="D67" s="115" t="s">
        <v>3922</v>
      </c>
      <c r="E67" s="115" t="s">
        <v>3929</v>
      </c>
      <c r="F67" s="115" t="s">
        <v>4272</v>
      </c>
      <c r="G67" s="41">
        <v>5</v>
      </c>
      <c r="H67" s="115" t="s">
        <v>4273</v>
      </c>
      <c r="I67" s="473" t="s">
        <v>1958</v>
      </c>
      <c r="J67" s="376" t="s">
        <v>4274</v>
      </c>
      <c r="K67" s="58" t="s">
        <v>4275</v>
      </c>
      <c r="L67" s="115"/>
      <c r="M67" s="115"/>
      <c r="N67" s="115"/>
      <c r="O67" s="115"/>
      <c r="P67" s="115"/>
      <c r="Q67" s="115"/>
      <c r="R67" s="115"/>
      <c r="S67" s="115"/>
      <c r="T67" s="115"/>
      <c r="U67" s="115"/>
      <c r="V67" s="115"/>
      <c r="W67" s="115"/>
      <c r="X67" s="115"/>
      <c r="Y67" s="115"/>
      <c r="Z67" s="115"/>
    </row>
    <row r="68" spans="1:40" ht="13">
      <c r="A68" s="40">
        <v>67</v>
      </c>
      <c r="B68" s="40" t="s">
        <v>217</v>
      </c>
      <c r="C68" s="115" t="s">
        <v>4091</v>
      </c>
      <c r="D68" s="115" t="s">
        <v>4131</v>
      </c>
      <c r="E68" s="115" t="s">
        <v>4276</v>
      </c>
      <c r="F68" s="115" t="s">
        <v>4277</v>
      </c>
      <c r="G68" s="41">
        <v>1</v>
      </c>
      <c r="H68" s="115" t="s">
        <v>1976</v>
      </c>
      <c r="I68" s="473">
        <v>44169</v>
      </c>
      <c r="J68" s="376" t="s">
        <v>4278</v>
      </c>
      <c r="K68" s="58" t="s">
        <v>4279</v>
      </c>
      <c r="L68" s="115"/>
      <c r="M68" s="115"/>
      <c r="N68" s="115"/>
      <c r="O68" s="115"/>
      <c r="P68" s="115"/>
      <c r="Q68" s="115"/>
      <c r="R68" s="115"/>
      <c r="S68" s="115"/>
      <c r="T68" s="115"/>
      <c r="U68" s="115"/>
      <c r="V68" s="115"/>
      <c r="W68" s="115"/>
      <c r="X68" s="115"/>
      <c r="Y68" s="115"/>
      <c r="Z68" s="115"/>
    </row>
    <row r="69" spans="1:40" ht="13">
      <c r="A69" s="40">
        <v>68</v>
      </c>
      <c r="B69" s="40" t="s">
        <v>81</v>
      </c>
      <c r="C69" s="115" t="s">
        <v>3977</v>
      </c>
      <c r="D69" s="115" t="s">
        <v>3922</v>
      </c>
      <c r="E69" s="115" t="s">
        <v>3929</v>
      </c>
      <c r="F69" s="115" t="s">
        <v>4280</v>
      </c>
      <c r="G69" s="41">
        <v>2</v>
      </c>
      <c r="H69" s="57">
        <v>43873</v>
      </c>
      <c r="I69" s="473" t="s">
        <v>1959</v>
      </c>
      <c r="J69" s="376" t="s">
        <v>4281</v>
      </c>
      <c r="K69" s="548" t="s">
        <v>4282</v>
      </c>
      <c r="L69" s="535"/>
      <c r="M69" s="535"/>
      <c r="N69" s="535"/>
      <c r="O69" s="535"/>
      <c r="P69" s="115"/>
      <c r="Q69" s="115"/>
      <c r="R69" s="115"/>
      <c r="S69" s="115"/>
      <c r="T69" s="115"/>
      <c r="U69" s="115"/>
      <c r="V69" s="115"/>
      <c r="W69" s="115"/>
      <c r="X69" s="115"/>
      <c r="Y69" s="115"/>
      <c r="Z69" s="115"/>
    </row>
    <row r="70" spans="1:40" ht="13">
      <c r="A70" s="40">
        <v>69</v>
      </c>
      <c r="B70" s="40" t="s">
        <v>223</v>
      </c>
      <c r="C70" s="115" t="s">
        <v>4250</v>
      </c>
      <c r="D70" s="115" t="s">
        <v>4131</v>
      </c>
      <c r="E70" s="115" t="s">
        <v>4132</v>
      </c>
      <c r="F70" s="115" t="s">
        <v>4283</v>
      </c>
      <c r="G70" s="41">
        <v>32</v>
      </c>
      <c r="H70" s="115" t="s">
        <v>4284</v>
      </c>
      <c r="I70" s="473" t="s">
        <v>4285</v>
      </c>
      <c r="J70" s="376" t="s">
        <v>4286</v>
      </c>
      <c r="K70" s="9" t="s">
        <v>4287</v>
      </c>
      <c r="L70" s="115"/>
      <c r="M70" s="115"/>
      <c r="N70" s="115"/>
      <c r="O70" s="115"/>
      <c r="P70" s="115"/>
      <c r="Q70" s="115"/>
      <c r="R70" s="115"/>
      <c r="S70" s="115"/>
      <c r="T70" s="115"/>
      <c r="U70" s="115"/>
      <c r="V70" s="115"/>
      <c r="W70" s="115"/>
      <c r="X70" s="115"/>
      <c r="Y70" s="115"/>
      <c r="Z70" s="115"/>
    </row>
    <row r="71" spans="1:40" ht="13">
      <c r="A71" s="40">
        <v>70</v>
      </c>
      <c r="B71" s="40" t="s">
        <v>225</v>
      </c>
      <c r="C71" s="115" t="s">
        <v>4288</v>
      </c>
      <c r="D71" s="115" t="s">
        <v>4289</v>
      </c>
      <c r="E71" s="115" t="s">
        <v>4290</v>
      </c>
      <c r="F71" s="115" t="s">
        <v>4291</v>
      </c>
      <c r="G71" s="41">
        <v>1</v>
      </c>
      <c r="H71" s="115" t="s">
        <v>4292</v>
      </c>
      <c r="I71" s="473" t="s">
        <v>4293</v>
      </c>
      <c r="J71" s="376" t="s">
        <v>4294</v>
      </c>
      <c r="K71" s="283" t="s">
        <v>4295</v>
      </c>
      <c r="L71" s="115"/>
      <c r="M71" s="115"/>
      <c r="N71" s="115"/>
      <c r="O71" s="115"/>
      <c r="P71" s="115"/>
      <c r="Q71" s="115"/>
      <c r="R71" s="115"/>
      <c r="S71" s="115"/>
      <c r="T71" s="115"/>
      <c r="U71" s="115"/>
      <c r="V71" s="115"/>
      <c r="W71" s="115"/>
      <c r="X71" s="115"/>
      <c r="Y71" s="115"/>
      <c r="Z71" s="115"/>
    </row>
    <row r="72" spans="1:40" ht="13">
      <c r="A72" s="40">
        <v>71</v>
      </c>
      <c r="B72" s="40" t="s">
        <v>226</v>
      </c>
      <c r="C72" s="115" t="s">
        <v>4236</v>
      </c>
      <c r="D72" s="115" t="s">
        <v>3922</v>
      </c>
      <c r="E72" s="115" t="s">
        <v>3929</v>
      </c>
      <c r="F72" s="115" t="s">
        <v>4296</v>
      </c>
      <c r="G72" s="41">
        <v>28</v>
      </c>
      <c r="H72" s="115" t="s">
        <v>4297</v>
      </c>
      <c r="I72" s="473" t="s">
        <v>1959</v>
      </c>
      <c r="J72" s="376" t="s">
        <v>4298</v>
      </c>
      <c r="K72" s="283" t="s">
        <v>4299</v>
      </c>
      <c r="L72" s="115"/>
      <c r="M72" s="115"/>
      <c r="N72" s="115"/>
      <c r="O72" s="115"/>
      <c r="P72" s="115"/>
      <c r="Q72" s="115"/>
      <c r="R72" s="115"/>
      <c r="S72" s="115"/>
      <c r="T72" s="115"/>
      <c r="U72" s="115"/>
      <c r="V72" s="115"/>
      <c r="W72" s="115"/>
      <c r="X72" s="115"/>
      <c r="Y72" s="115"/>
      <c r="Z72" s="115"/>
    </row>
    <row r="73" spans="1:40" ht="13">
      <c r="A73" s="40">
        <v>72</v>
      </c>
      <c r="B73" s="40" t="s">
        <v>230</v>
      </c>
      <c r="C73" s="115" t="s">
        <v>4300</v>
      </c>
      <c r="D73" s="115" t="s">
        <v>3922</v>
      </c>
      <c r="E73" s="115" t="s">
        <v>3929</v>
      </c>
      <c r="F73" s="115" t="s">
        <v>4301</v>
      </c>
      <c r="G73" s="41">
        <v>10</v>
      </c>
      <c r="H73" s="115" t="s">
        <v>4302</v>
      </c>
      <c r="I73" s="473" t="s">
        <v>4303</v>
      </c>
      <c r="J73" s="376" t="s">
        <v>4304</v>
      </c>
      <c r="K73" s="283" t="s">
        <v>4305</v>
      </c>
      <c r="L73" s="115"/>
      <c r="M73" s="115"/>
      <c r="N73" s="115"/>
      <c r="O73" s="115"/>
      <c r="P73" s="115"/>
      <c r="Q73" s="115"/>
      <c r="R73" s="115"/>
      <c r="S73" s="115"/>
      <c r="T73" s="115"/>
      <c r="U73" s="115"/>
      <c r="V73" s="115"/>
      <c r="W73" s="115"/>
      <c r="X73" s="115"/>
      <c r="Y73" s="115"/>
      <c r="Z73" s="115"/>
    </row>
    <row r="74" spans="1:40" ht="13">
      <c r="A74" s="40">
        <v>73</v>
      </c>
      <c r="B74" s="40" t="s">
        <v>233</v>
      </c>
      <c r="C74" s="115" t="s">
        <v>4306</v>
      </c>
      <c r="D74" s="115" t="s">
        <v>4061</v>
      </c>
      <c r="E74" s="115" t="s">
        <v>4307</v>
      </c>
      <c r="F74" s="115" t="s">
        <v>4308</v>
      </c>
      <c r="G74" s="41">
        <v>1</v>
      </c>
      <c r="H74" s="115" t="s">
        <v>4309</v>
      </c>
      <c r="I74" s="473">
        <v>43835</v>
      </c>
      <c r="J74" s="375" t="s">
        <v>4310</v>
      </c>
      <c r="K74" s="58" t="s">
        <v>4311</v>
      </c>
      <c r="L74" s="115"/>
      <c r="M74" s="115"/>
      <c r="N74" s="115"/>
      <c r="O74" s="115"/>
      <c r="P74" s="115"/>
      <c r="Q74" s="115"/>
      <c r="R74" s="115"/>
      <c r="S74" s="115"/>
      <c r="T74" s="115"/>
      <c r="U74" s="115"/>
      <c r="V74" s="115"/>
      <c r="W74" s="115"/>
      <c r="X74" s="115"/>
      <c r="Y74" s="115"/>
      <c r="Z74" s="115"/>
    </row>
    <row r="75" spans="1:40" ht="13">
      <c r="A75" s="40">
        <v>74</v>
      </c>
      <c r="B75" s="28" t="s">
        <v>235</v>
      </c>
      <c r="C75" s="115" t="s">
        <v>4312</v>
      </c>
      <c r="D75" s="115" t="s">
        <v>4109</v>
      </c>
      <c r="E75" s="115" t="s">
        <v>4313</v>
      </c>
      <c r="F75" t="s">
        <v>4314</v>
      </c>
      <c r="G75" s="41">
        <v>9</v>
      </c>
      <c r="H75" s="115" t="s">
        <v>4315</v>
      </c>
      <c r="I75" s="473" t="s">
        <v>4233</v>
      </c>
      <c r="J75" s="376" t="s">
        <v>4316</v>
      </c>
      <c r="K75" s="58" t="s">
        <v>4317</v>
      </c>
      <c r="L75" s="115"/>
      <c r="M75" s="115"/>
      <c r="N75" s="115"/>
      <c r="O75" s="115"/>
      <c r="P75" s="115"/>
      <c r="Q75" s="115"/>
      <c r="R75" s="115"/>
      <c r="S75" s="115"/>
      <c r="T75" s="115"/>
      <c r="U75" s="115"/>
      <c r="V75" s="115"/>
      <c r="W75" s="115"/>
      <c r="X75" s="115"/>
      <c r="Y75" s="115"/>
      <c r="Z75" s="115"/>
    </row>
    <row r="76" spans="1:40" ht="13">
      <c r="A76" s="40">
        <v>75</v>
      </c>
      <c r="B76" s="40" t="s">
        <v>238</v>
      </c>
      <c r="C76" s="115" t="s">
        <v>4250</v>
      </c>
      <c r="D76" s="115" t="s">
        <v>4318</v>
      </c>
      <c r="E76" s="115" t="s">
        <v>4319</v>
      </c>
      <c r="F76" s="115" t="s">
        <v>4320</v>
      </c>
      <c r="G76" s="41">
        <v>1</v>
      </c>
      <c r="H76" s="115" t="s">
        <v>4321</v>
      </c>
      <c r="I76" s="473" t="s">
        <v>4228</v>
      </c>
      <c r="J76" s="375" t="s">
        <v>4322</v>
      </c>
      <c r="K76" s="58" t="s">
        <v>4323</v>
      </c>
      <c r="L76" s="115"/>
      <c r="M76" s="115"/>
      <c r="N76" s="115"/>
      <c r="O76" s="115"/>
      <c r="P76" s="115"/>
      <c r="Q76" s="115"/>
      <c r="R76" s="115"/>
      <c r="S76" s="115"/>
      <c r="T76" s="115"/>
      <c r="U76" s="115"/>
      <c r="V76" s="115"/>
      <c r="W76" s="115"/>
      <c r="X76" s="115"/>
      <c r="Y76" s="115"/>
      <c r="Z76" s="115"/>
    </row>
    <row r="77" spans="1:40" ht="13">
      <c r="A77" s="40">
        <v>76</v>
      </c>
      <c r="B77" s="40" t="s">
        <v>240</v>
      </c>
      <c r="C77" s="115" t="s">
        <v>3983</v>
      </c>
      <c r="D77" s="115" t="s">
        <v>4324</v>
      </c>
      <c r="E77" s="115" t="s">
        <v>4325</v>
      </c>
      <c r="F77" s="115" t="s">
        <v>4326</v>
      </c>
      <c r="G77" s="41">
        <v>1</v>
      </c>
      <c r="H77" s="115" t="s">
        <v>4327</v>
      </c>
      <c r="I77" s="473" t="s">
        <v>4328</v>
      </c>
      <c r="J77" s="376" t="s">
        <v>4329</v>
      </c>
      <c r="K77" s="58" t="s">
        <v>4330</v>
      </c>
      <c r="L77" s="115"/>
      <c r="M77" s="115"/>
      <c r="N77" s="115"/>
      <c r="O77" s="115"/>
      <c r="P77" s="115"/>
      <c r="Q77" s="115"/>
      <c r="R77" s="115"/>
      <c r="S77" s="115"/>
      <c r="T77" s="115"/>
      <c r="U77" s="115"/>
      <c r="V77" s="115"/>
      <c r="W77" s="115"/>
      <c r="X77" s="115"/>
      <c r="Y77" s="115"/>
      <c r="Z77" s="115"/>
    </row>
    <row r="78" spans="1:40" ht="13">
      <c r="A78" s="40">
        <v>77</v>
      </c>
      <c r="B78" s="40" t="s">
        <v>213</v>
      </c>
      <c r="C78" s="115" t="s">
        <v>4091</v>
      </c>
      <c r="D78" s="115" t="s">
        <v>4061</v>
      </c>
      <c r="E78" s="115" t="s">
        <v>4265</v>
      </c>
      <c r="F78" s="115" t="s">
        <v>4331</v>
      </c>
      <c r="G78" s="41">
        <v>7</v>
      </c>
      <c r="H78" s="115" t="s">
        <v>4332</v>
      </c>
      <c r="I78" s="473">
        <v>43866</v>
      </c>
      <c r="J78" s="122" t="s">
        <v>4333</v>
      </c>
      <c r="K78" s="69" t="s">
        <v>4334</v>
      </c>
      <c r="L78" s="115"/>
      <c r="M78" s="115"/>
      <c r="N78" s="115"/>
      <c r="O78" s="115"/>
      <c r="P78" s="115"/>
      <c r="Q78" s="115"/>
      <c r="R78" s="115"/>
      <c r="S78" s="115"/>
      <c r="T78" s="115"/>
      <c r="U78" s="115"/>
      <c r="V78" s="115"/>
      <c r="W78" s="115"/>
      <c r="X78" s="115"/>
      <c r="Y78" s="115"/>
      <c r="Z78" s="115"/>
    </row>
    <row r="79" spans="1:40" ht="13">
      <c r="A79" s="40">
        <v>78</v>
      </c>
      <c r="B79" s="40" t="s">
        <v>242</v>
      </c>
      <c r="C79" s="115" t="s">
        <v>4250</v>
      </c>
      <c r="D79" s="115" t="s">
        <v>4131</v>
      </c>
      <c r="E79" s="115" t="s">
        <v>4335</v>
      </c>
      <c r="F79" s="115" t="s">
        <v>4336</v>
      </c>
      <c r="G79" s="41">
        <v>1</v>
      </c>
      <c r="H79" s="115" t="s">
        <v>4337</v>
      </c>
      <c r="I79" s="473" t="s">
        <v>4195</v>
      </c>
      <c r="J79" s="375" t="s">
        <v>4338</v>
      </c>
      <c r="K79" s="58" t="s">
        <v>4339</v>
      </c>
      <c r="L79" s="115"/>
      <c r="M79" s="115"/>
      <c r="N79" s="115"/>
      <c r="O79" s="115"/>
      <c r="P79" s="115"/>
      <c r="Q79" s="115"/>
      <c r="R79" s="115"/>
      <c r="S79" s="115"/>
      <c r="T79" s="115"/>
      <c r="U79" s="115"/>
      <c r="V79" s="115"/>
      <c r="W79" s="115"/>
      <c r="X79" s="115"/>
      <c r="Y79" s="115"/>
      <c r="Z79" s="115"/>
    </row>
    <row r="80" spans="1:40" ht="13">
      <c r="A80" s="40">
        <v>79</v>
      </c>
      <c r="B80" s="40" t="s">
        <v>244</v>
      </c>
      <c r="C80" s="115" t="s">
        <v>4340</v>
      </c>
      <c r="D80" s="115" t="s">
        <v>3922</v>
      </c>
      <c r="E80" s="115" t="s">
        <v>4341</v>
      </c>
      <c r="F80" s="115" t="s">
        <v>4342</v>
      </c>
      <c r="G80" s="41">
        <v>1</v>
      </c>
      <c r="H80" s="115"/>
      <c r="I80" s="473">
        <v>43956</v>
      </c>
      <c r="J80" s="375" t="s">
        <v>4343</v>
      </c>
      <c r="K80" s="58" t="s">
        <v>4344</v>
      </c>
      <c r="L80" s="115"/>
      <c r="M80" s="115"/>
      <c r="N80" s="115"/>
      <c r="O80" s="115"/>
      <c r="P80" s="115"/>
      <c r="Q80" s="115"/>
      <c r="R80" s="115"/>
      <c r="S80" s="115"/>
      <c r="T80" s="115"/>
      <c r="U80" s="115"/>
      <c r="V80" s="115"/>
      <c r="W80" s="115"/>
      <c r="X80" s="115"/>
      <c r="Y80" s="115"/>
      <c r="Z80" s="115"/>
    </row>
    <row r="81" spans="1:40" ht="13">
      <c r="A81" s="40">
        <v>80</v>
      </c>
      <c r="B81" s="40" t="s">
        <v>246</v>
      </c>
      <c r="C81" s="115" t="s">
        <v>4300</v>
      </c>
      <c r="D81" s="115" t="s">
        <v>3922</v>
      </c>
      <c r="E81" s="115" t="s">
        <v>3929</v>
      </c>
      <c r="F81" s="115" t="s">
        <v>4175</v>
      </c>
      <c r="G81" s="41">
        <v>13</v>
      </c>
      <c r="H81" s="115" t="s">
        <v>4345</v>
      </c>
      <c r="I81" s="473">
        <v>43956</v>
      </c>
      <c r="J81" s="375" t="s">
        <v>4346</v>
      </c>
      <c r="K81" s="58" t="s">
        <v>4347</v>
      </c>
      <c r="L81" s="115"/>
      <c r="M81" s="115"/>
      <c r="N81" s="115"/>
      <c r="O81" s="115"/>
      <c r="P81" s="115"/>
      <c r="Q81" s="115"/>
      <c r="R81" s="115"/>
      <c r="S81" s="115"/>
      <c r="T81" s="115"/>
      <c r="U81" s="115"/>
      <c r="V81" s="115"/>
      <c r="W81" s="115"/>
      <c r="X81" s="115"/>
      <c r="Y81" s="115"/>
      <c r="Z81" s="115"/>
    </row>
    <row r="82" spans="1:40" ht="13">
      <c r="A82" s="40">
        <v>81</v>
      </c>
      <c r="B82" s="40" t="s">
        <v>249</v>
      </c>
      <c r="C82" t="s">
        <v>4348</v>
      </c>
      <c r="D82" s="115" t="s">
        <v>4349</v>
      </c>
      <c r="E82" s="115" t="s">
        <v>4350</v>
      </c>
      <c r="F82" t="s">
        <v>4351</v>
      </c>
      <c r="G82" s="41">
        <v>5</v>
      </c>
      <c r="H82" s="115" t="s">
        <v>4352</v>
      </c>
      <c r="I82" s="473">
        <v>43835</v>
      </c>
      <c r="J82" s="376" t="s">
        <v>4353</v>
      </c>
      <c r="K82" s="58" t="s">
        <v>4354</v>
      </c>
      <c r="L82" s="115"/>
      <c r="M82" s="115"/>
      <c r="N82" s="115"/>
      <c r="O82" s="115"/>
      <c r="P82" s="115"/>
      <c r="Q82" s="115"/>
      <c r="R82" s="115"/>
      <c r="S82" s="115"/>
      <c r="T82" s="115"/>
      <c r="U82" s="115"/>
      <c r="V82" s="115"/>
      <c r="W82" s="115"/>
      <c r="X82" s="115"/>
      <c r="Y82" s="115"/>
      <c r="Z82" s="115"/>
    </row>
    <row r="83" spans="1:40" ht="13">
      <c r="A83" s="40">
        <v>82</v>
      </c>
      <c r="B83" s="40" t="s">
        <v>251</v>
      </c>
      <c r="C83" s="115" t="s">
        <v>4355</v>
      </c>
      <c r="D83" s="115" t="s">
        <v>4061</v>
      </c>
      <c r="E83" s="115" t="s">
        <v>4356</v>
      </c>
      <c r="F83" t="s">
        <v>4357</v>
      </c>
      <c r="G83" s="41">
        <v>1</v>
      </c>
      <c r="H83" s="115" t="s">
        <v>4358</v>
      </c>
      <c r="I83" s="473" t="s">
        <v>4122</v>
      </c>
      <c r="J83" s="376" t="s">
        <v>4359</v>
      </c>
      <c r="K83" s="58" t="s">
        <v>4360</v>
      </c>
      <c r="L83" s="115"/>
      <c r="M83" s="115"/>
      <c r="N83" s="115"/>
      <c r="O83" s="115"/>
      <c r="P83" s="115"/>
      <c r="Q83" s="115"/>
      <c r="R83" s="115"/>
      <c r="S83" s="115"/>
      <c r="T83" s="115"/>
      <c r="U83" s="115"/>
      <c r="V83" s="115"/>
      <c r="W83" s="115"/>
      <c r="X83" s="115"/>
      <c r="Y83" s="115"/>
      <c r="Z83" s="115"/>
    </row>
    <row r="84" spans="1:40" ht="13">
      <c r="A84" s="40">
        <v>83</v>
      </c>
      <c r="B84" s="40" t="s">
        <v>253</v>
      </c>
      <c r="C84" s="62" t="s">
        <v>4361</v>
      </c>
      <c r="D84" s="115" t="s">
        <v>4131</v>
      </c>
      <c r="E84" s="115" t="s">
        <v>4362</v>
      </c>
      <c r="F84" t="s">
        <v>4363</v>
      </c>
      <c r="G84" s="41">
        <v>1</v>
      </c>
      <c r="H84" s="115" t="s">
        <v>4364</v>
      </c>
      <c r="I84" s="473">
        <v>44048</v>
      </c>
      <c r="J84" s="376" t="s">
        <v>4365</v>
      </c>
      <c r="K84" s="58" t="s">
        <v>4366</v>
      </c>
      <c r="L84" s="115"/>
      <c r="M84" s="115"/>
      <c r="N84" s="115"/>
      <c r="O84" s="115"/>
      <c r="P84" s="115"/>
      <c r="Q84" s="9"/>
      <c r="R84" s="115"/>
      <c r="S84" s="115"/>
      <c r="T84" s="115"/>
      <c r="U84" s="115"/>
      <c r="V84" s="115"/>
      <c r="W84" s="115"/>
      <c r="X84" s="115"/>
      <c r="Y84" s="115"/>
      <c r="Z84" s="115"/>
    </row>
    <row r="85" spans="1:40" ht="13">
      <c r="A85" s="40">
        <v>84</v>
      </c>
      <c r="B85" s="40" t="s">
        <v>255</v>
      </c>
      <c r="C85" s="115" t="s">
        <v>4050</v>
      </c>
      <c r="D85" s="115" t="s">
        <v>4051</v>
      </c>
      <c r="E85" s="115" t="s">
        <v>4367</v>
      </c>
      <c r="F85" s="115" t="s">
        <v>4368</v>
      </c>
      <c r="G85" s="41">
        <v>7</v>
      </c>
      <c r="H85" s="115"/>
      <c r="I85" s="473">
        <v>44079</v>
      </c>
      <c r="J85" s="376" t="s">
        <v>4369</v>
      </c>
      <c r="K85" s="58" t="s">
        <v>4370</v>
      </c>
      <c r="L85" s="115"/>
      <c r="M85" s="115"/>
      <c r="N85" s="115"/>
      <c r="O85" s="115"/>
      <c r="P85" s="115"/>
      <c r="Q85" s="115"/>
      <c r="R85" s="115"/>
      <c r="S85" s="115"/>
      <c r="T85" s="115"/>
      <c r="U85" s="115"/>
      <c r="V85" s="115"/>
      <c r="W85" s="115"/>
      <c r="X85" s="115"/>
      <c r="Y85" s="115"/>
      <c r="Z85" s="115"/>
    </row>
    <row r="86" spans="1:40" ht="13">
      <c r="A86" s="40">
        <v>85</v>
      </c>
      <c r="B86" s="40" t="s">
        <v>4371</v>
      </c>
      <c r="C86" s="115" t="s">
        <v>4130</v>
      </c>
      <c r="D86" s="115" t="s">
        <v>4131</v>
      </c>
      <c r="E86" s="115" t="s">
        <v>4350</v>
      </c>
      <c r="F86" s="115" t="s">
        <v>4372</v>
      </c>
      <c r="G86" s="41">
        <v>64</v>
      </c>
      <c r="H86" s="115" t="s">
        <v>4373</v>
      </c>
      <c r="I86" s="473">
        <v>44048</v>
      </c>
      <c r="J86" s="377" t="s">
        <v>4374</v>
      </c>
      <c r="K86" s="58" t="s">
        <v>4375</v>
      </c>
      <c r="L86" s="115"/>
      <c r="M86" s="115"/>
      <c r="N86" s="115"/>
      <c r="O86" s="115"/>
      <c r="P86" s="115"/>
      <c r="Q86" s="115"/>
      <c r="R86" s="115"/>
      <c r="S86" s="115"/>
      <c r="T86" s="115"/>
      <c r="U86" s="115"/>
      <c r="V86" s="115"/>
      <c r="W86" s="115"/>
      <c r="X86" s="115"/>
      <c r="Y86" s="115"/>
      <c r="Z86" s="115"/>
    </row>
    <row r="87" spans="1:40" ht="13">
      <c r="A87" s="40">
        <v>86</v>
      </c>
      <c r="B87" s="40" t="s">
        <v>261</v>
      </c>
      <c r="C87" t="s">
        <v>4130</v>
      </c>
      <c r="D87" s="115" t="s">
        <v>4131</v>
      </c>
      <c r="E87" s="115" t="s">
        <v>4132</v>
      </c>
      <c r="F87" t="s">
        <v>4376</v>
      </c>
      <c r="G87" s="41">
        <v>32</v>
      </c>
      <c r="H87" s="115" t="s">
        <v>4377</v>
      </c>
      <c r="I87" s="473">
        <v>44048</v>
      </c>
      <c r="J87" s="376" t="s">
        <v>4378</v>
      </c>
      <c r="K87" s="58" t="s">
        <v>4379</v>
      </c>
      <c r="L87" s="115"/>
      <c r="M87" s="115"/>
      <c r="N87" s="115"/>
      <c r="O87" s="115"/>
      <c r="P87" s="115"/>
      <c r="Q87" s="115"/>
      <c r="R87" s="115"/>
      <c r="S87" s="115"/>
      <c r="T87" s="115"/>
      <c r="U87" s="115"/>
      <c r="V87" s="115"/>
      <c r="W87" s="115"/>
      <c r="X87" s="115"/>
      <c r="Y87" s="115"/>
      <c r="Z87" s="115"/>
    </row>
    <row r="88" spans="1:40" ht="13">
      <c r="A88" s="40">
        <v>87</v>
      </c>
      <c r="B88" s="40" t="s">
        <v>264</v>
      </c>
      <c r="C88" s="115" t="s">
        <v>4380</v>
      </c>
      <c r="D88" s="115" t="s">
        <v>4131</v>
      </c>
      <c r="E88" s="115" t="s">
        <v>4132</v>
      </c>
      <c r="F88" s="115" t="s">
        <v>4381</v>
      </c>
      <c r="G88" s="41">
        <v>1</v>
      </c>
      <c r="H88" s="115"/>
      <c r="I88" s="473">
        <v>44048</v>
      </c>
      <c r="J88" s="376" t="s">
        <v>4382</v>
      </c>
      <c r="K88" s="58" t="s">
        <v>4383</v>
      </c>
      <c r="L88" s="115"/>
      <c r="M88" s="115"/>
      <c r="N88" s="115"/>
      <c r="O88" s="115"/>
      <c r="P88" s="115"/>
      <c r="Q88" s="115"/>
      <c r="R88" s="115"/>
      <c r="S88" s="115"/>
      <c r="T88" s="115"/>
      <c r="U88" s="115"/>
      <c r="V88" s="115"/>
      <c r="W88" s="115"/>
      <c r="X88" s="115"/>
      <c r="Y88" s="115"/>
      <c r="Z88" s="115"/>
    </row>
    <row r="89" spans="1:40" ht="13">
      <c r="A89" s="40">
        <v>88</v>
      </c>
      <c r="B89" s="40" t="s">
        <v>266</v>
      </c>
      <c r="C89" s="115" t="s">
        <v>4384</v>
      </c>
      <c r="D89" s="115" t="s">
        <v>4131</v>
      </c>
      <c r="E89" s="115" t="s">
        <v>4385</v>
      </c>
      <c r="F89" s="115" t="s">
        <v>4386</v>
      </c>
      <c r="G89" s="41">
        <v>1</v>
      </c>
      <c r="H89" s="115" t="s">
        <v>4387</v>
      </c>
      <c r="I89" s="473">
        <v>44017</v>
      </c>
      <c r="J89" s="376" t="s">
        <v>4388</v>
      </c>
      <c r="K89" s="58" t="s">
        <v>4389</v>
      </c>
      <c r="L89" s="115"/>
      <c r="M89" s="115"/>
      <c r="N89" s="115"/>
      <c r="O89" s="115"/>
      <c r="P89" s="115"/>
      <c r="Q89" s="115"/>
      <c r="R89" s="115"/>
      <c r="S89" s="115"/>
      <c r="T89" s="115"/>
      <c r="U89" s="115"/>
      <c r="V89" s="115"/>
      <c r="W89" s="115"/>
      <c r="X89" s="115"/>
      <c r="Y89" s="115"/>
      <c r="Z89" s="115"/>
    </row>
    <row r="90" spans="1:40" ht="13">
      <c r="A90" s="40">
        <v>89</v>
      </c>
      <c r="B90" s="40" t="s">
        <v>268</v>
      </c>
      <c r="C90" s="115" t="s">
        <v>4390</v>
      </c>
      <c r="D90" s="115" t="s">
        <v>3922</v>
      </c>
      <c r="E90" s="115" t="s">
        <v>4391</v>
      </c>
      <c r="F90" s="115" t="s">
        <v>4392</v>
      </c>
      <c r="G90" s="41">
        <v>3</v>
      </c>
      <c r="H90" s="115"/>
      <c r="I90" s="473">
        <v>43987</v>
      </c>
      <c r="J90" s="376" t="s">
        <v>4393</v>
      </c>
      <c r="K90" s="58" t="s">
        <v>4394</v>
      </c>
      <c r="L90" s="115"/>
      <c r="M90" s="115"/>
      <c r="N90" s="115"/>
      <c r="O90" s="115"/>
      <c r="P90" s="115"/>
      <c r="Q90" s="115"/>
      <c r="R90" s="115"/>
      <c r="S90" s="115"/>
      <c r="T90" s="115"/>
      <c r="U90" s="115"/>
      <c r="V90" s="115"/>
      <c r="W90" s="115"/>
      <c r="X90" s="115"/>
      <c r="Y90" s="115"/>
      <c r="Z90" s="115"/>
    </row>
    <row r="91" spans="1:40" ht="13">
      <c r="A91" s="40">
        <v>90</v>
      </c>
      <c r="B91" s="28" t="s">
        <v>270</v>
      </c>
      <c r="C91" t="s">
        <v>4395</v>
      </c>
      <c r="D91" t="s">
        <v>4396</v>
      </c>
      <c r="E91" t="s">
        <v>4397</v>
      </c>
      <c r="F91" t="s">
        <v>4398</v>
      </c>
      <c r="G91" s="41">
        <v>1</v>
      </c>
      <c r="H91" t="s">
        <v>4100</v>
      </c>
      <c r="I91" s="473">
        <v>44017</v>
      </c>
      <c r="J91" s="376" t="s">
        <v>4399</v>
      </c>
      <c r="K91" s="290" t="s">
        <v>4400</v>
      </c>
      <c r="L91" s="291"/>
      <c r="M91" s="291"/>
      <c r="N91" s="291"/>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ht="13">
      <c r="A92" s="40">
        <v>91</v>
      </c>
      <c r="B92" s="28" t="s">
        <v>273</v>
      </c>
      <c r="C92" t="s">
        <v>4240</v>
      </c>
      <c r="D92" t="s">
        <v>3922</v>
      </c>
      <c r="E92" t="s">
        <v>4401</v>
      </c>
      <c r="F92" t="s">
        <v>4402</v>
      </c>
      <c r="G92" s="41">
        <v>3</v>
      </c>
      <c r="I92" s="473" t="s">
        <v>1958</v>
      </c>
      <c r="J92" s="376" t="s">
        <v>4403</v>
      </c>
      <c r="K92" s="290" t="s">
        <v>4404</v>
      </c>
      <c r="L92" s="291"/>
      <c r="M92" s="291"/>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ht="13">
      <c r="A93" s="40">
        <v>92</v>
      </c>
      <c r="B93" s="40" t="s">
        <v>276</v>
      </c>
      <c r="C93" s="115" t="s">
        <v>4130</v>
      </c>
      <c r="D93" s="115" t="s">
        <v>4405</v>
      </c>
      <c r="E93" s="115" t="s">
        <v>4406</v>
      </c>
      <c r="F93" s="115" t="s">
        <v>4407</v>
      </c>
      <c r="G93" s="41">
        <v>1</v>
      </c>
      <c r="H93" s="115" t="s">
        <v>4408</v>
      </c>
      <c r="I93" s="473">
        <v>44048</v>
      </c>
      <c r="J93" s="375" t="s">
        <v>4409</v>
      </c>
      <c r="K93" s="58" t="s">
        <v>4410</v>
      </c>
      <c r="L93" s="115"/>
      <c r="M93" s="115"/>
      <c r="N93" s="115"/>
      <c r="O93" s="115"/>
      <c r="P93" s="115"/>
      <c r="Q93" s="115"/>
      <c r="R93" s="115"/>
      <c r="S93" s="115"/>
      <c r="T93" s="115"/>
      <c r="U93" s="115"/>
      <c r="V93" s="115"/>
      <c r="W93" s="115"/>
      <c r="X93" s="115"/>
      <c r="Y93" s="115"/>
      <c r="Z93" s="115"/>
    </row>
    <row r="94" spans="1:40" ht="13">
      <c r="A94" s="40">
        <v>93</v>
      </c>
      <c r="B94" s="40" t="s">
        <v>279</v>
      </c>
      <c r="C94" t="s">
        <v>4411</v>
      </c>
      <c r="D94" s="115" t="s">
        <v>4405</v>
      </c>
      <c r="E94" s="115" t="s">
        <v>4406</v>
      </c>
      <c r="F94" s="115" t="s">
        <v>4412</v>
      </c>
      <c r="G94" s="41">
        <v>9</v>
      </c>
      <c r="H94" s="115" t="s">
        <v>4413</v>
      </c>
      <c r="I94" s="473" t="s">
        <v>4414</v>
      </c>
      <c r="J94" s="376" t="s">
        <v>4415</v>
      </c>
      <c r="K94" s="58" t="s">
        <v>4416</v>
      </c>
      <c r="L94" s="115"/>
      <c r="M94" s="115"/>
      <c r="N94" s="115"/>
      <c r="O94" s="115"/>
      <c r="P94" s="115"/>
      <c r="Q94" s="115"/>
      <c r="R94" s="115"/>
      <c r="S94" s="115"/>
      <c r="T94" s="115"/>
      <c r="U94" s="115"/>
      <c r="V94" s="115"/>
      <c r="W94" s="115"/>
      <c r="X94" s="115"/>
      <c r="Y94" s="115"/>
      <c r="Z94" s="115"/>
    </row>
    <row r="95" spans="1:40" ht="13">
      <c r="A95" s="40">
        <v>94</v>
      </c>
      <c r="B95" s="40" t="s">
        <v>280</v>
      </c>
      <c r="C95" s="115" t="s">
        <v>4417</v>
      </c>
      <c r="D95" s="115" t="s">
        <v>4109</v>
      </c>
      <c r="E95" s="115" t="s">
        <v>4418</v>
      </c>
      <c r="F95" s="115" t="s">
        <v>4419</v>
      </c>
      <c r="G95" s="41">
        <v>1</v>
      </c>
      <c r="H95" s="115" t="s">
        <v>4420</v>
      </c>
      <c r="I95" s="473" t="s">
        <v>4421</v>
      </c>
      <c r="J95" s="378" t="s">
        <v>4422</v>
      </c>
      <c r="K95" s="58" t="s">
        <v>4423</v>
      </c>
      <c r="L95" s="115"/>
      <c r="M95" s="115"/>
      <c r="N95" s="115"/>
      <c r="O95" s="115"/>
      <c r="P95" s="115"/>
      <c r="Q95" s="115"/>
      <c r="R95" s="115"/>
      <c r="S95" s="115"/>
      <c r="T95" s="115"/>
      <c r="U95" s="115"/>
      <c r="V95" s="115"/>
      <c r="W95" s="115"/>
      <c r="X95" s="115"/>
      <c r="Y95" s="115"/>
      <c r="Z95" s="115"/>
    </row>
    <row r="96" spans="1:40" ht="13">
      <c r="A96" s="40">
        <v>95</v>
      </c>
      <c r="B96" s="40" t="s">
        <v>282</v>
      </c>
      <c r="C96" s="115" t="s">
        <v>4424</v>
      </c>
      <c r="D96" s="115" t="s">
        <v>3922</v>
      </c>
      <c r="E96" s="115" t="s">
        <v>4425</v>
      </c>
      <c r="F96" s="115"/>
      <c r="G96" s="41">
        <v>1</v>
      </c>
      <c r="H96" s="115" t="s">
        <v>4413</v>
      </c>
      <c r="J96" s="377" t="s">
        <v>4426</v>
      </c>
      <c r="K96" s="58" t="s">
        <v>4427</v>
      </c>
      <c r="L96" s="115"/>
      <c r="M96" s="115"/>
      <c r="N96" s="115"/>
      <c r="O96" s="115"/>
      <c r="P96" s="115"/>
      <c r="Q96" s="115"/>
      <c r="R96" s="115"/>
      <c r="S96" s="115"/>
      <c r="T96" s="115"/>
      <c r="U96" s="115"/>
      <c r="V96" s="115"/>
      <c r="W96" s="115"/>
      <c r="X96" s="115"/>
      <c r="Y96" s="115"/>
      <c r="Z96" s="115"/>
    </row>
    <row r="97" spans="1:40" ht="13">
      <c r="A97" s="40">
        <v>96</v>
      </c>
      <c r="B97" s="40" t="s">
        <v>283</v>
      </c>
      <c r="C97" t="s">
        <v>4428</v>
      </c>
      <c r="D97" s="115" t="s">
        <v>4131</v>
      </c>
      <c r="E97" s="115" t="s">
        <v>4132</v>
      </c>
      <c r="F97" t="s">
        <v>4429</v>
      </c>
      <c r="G97" s="41">
        <v>20</v>
      </c>
      <c r="H97" s="115" t="s">
        <v>4413</v>
      </c>
      <c r="I97" s="473">
        <v>44170</v>
      </c>
      <c r="J97" s="378" t="s">
        <v>4430</v>
      </c>
      <c r="K97" s="58" t="s">
        <v>4431</v>
      </c>
      <c r="L97" s="115"/>
      <c r="M97" s="115"/>
      <c r="N97" s="115"/>
      <c r="O97" s="115"/>
      <c r="P97" s="115"/>
      <c r="Q97" s="115"/>
      <c r="R97" s="115"/>
      <c r="S97" s="115"/>
      <c r="T97" s="115"/>
      <c r="U97" s="115"/>
      <c r="V97" s="115"/>
      <c r="W97" s="115"/>
      <c r="X97" s="115"/>
      <c r="Y97" s="115"/>
      <c r="Z97" s="115"/>
    </row>
    <row r="98" spans="1:40" ht="13">
      <c r="A98" s="40">
        <v>97</v>
      </c>
      <c r="B98" s="40" t="s">
        <v>286</v>
      </c>
      <c r="C98" s="115" t="s">
        <v>4432</v>
      </c>
      <c r="D98" s="115" t="s">
        <v>4218</v>
      </c>
      <c r="E98" s="115" t="s">
        <v>4433</v>
      </c>
      <c r="F98" s="115" t="s">
        <v>4434</v>
      </c>
      <c r="G98" s="41">
        <v>1</v>
      </c>
      <c r="H98" s="115" t="s">
        <v>4413</v>
      </c>
      <c r="I98" s="473">
        <v>44170</v>
      </c>
      <c r="J98" s="378" t="s">
        <v>4435</v>
      </c>
      <c r="K98" s="58" t="s">
        <v>4436</v>
      </c>
      <c r="L98" s="115"/>
      <c r="M98" s="115"/>
      <c r="N98" s="115"/>
      <c r="O98" s="115"/>
      <c r="P98" s="115"/>
      <c r="Q98" s="115"/>
      <c r="R98" s="115"/>
      <c r="S98" s="115"/>
      <c r="T98" s="115"/>
      <c r="U98" s="115"/>
      <c r="V98" s="115"/>
      <c r="W98" s="115"/>
      <c r="X98" s="115"/>
      <c r="Y98" s="115"/>
      <c r="Z98" s="115"/>
    </row>
    <row r="99" spans="1:40" ht="13">
      <c r="A99" s="40">
        <v>98</v>
      </c>
      <c r="B99" s="40" t="s">
        <v>287</v>
      </c>
      <c r="C99" t="s">
        <v>4348</v>
      </c>
      <c r="D99" s="115" t="s">
        <v>4131</v>
      </c>
      <c r="E99" s="115" t="s">
        <v>4132</v>
      </c>
      <c r="F99" t="s">
        <v>4437</v>
      </c>
      <c r="G99" s="41">
        <v>1</v>
      </c>
      <c r="H99" s="115" t="s">
        <v>4438</v>
      </c>
      <c r="I99" s="473" t="s">
        <v>4421</v>
      </c>
      <c r="J99" s="376" t="s">
        <v>4439</v>
      </c>
      <c r="K99" s="58" t="s">
        <v>4440</v>
      </c>
      <c r="L99" s="115"/>
      <c r="M99" s="115"/>
      <c r="N99" s="115"/>
      <c r="O99" s="115"/>
      <c r="P99" s="115"/>
      <c r="Q99" s="115"/>
      <c r="R99" s="115"/>
      <c r="S99" s="115"/>
      <c r="T99" s="115"/>
      <c r="U99" s="115"/>
      <c r="V99" s="115"/>
      <c r="W99" s="115"/>
      <c r="X99" s="115"/>
      <c r="Y99" s="115"/>
      <c r="Z99" s="115"/>
    </row>
    <row r="100" spans="1:40" ht="13">
      <c r="A100" s="40">
        <v>99</v>
      </c>
      <c r="B100" s="28" t="s">
        <v>4441</v>
      </c>
      <c r="C100" s="67" t="s">
        <v>4442</v>
      </c>
      <c r="D100" s="115" t="s">
        <v>4116</v>
      </c>
      <c r="E100" s="115" t="s">
        <v>4117</v>
      </c>
      <c r="F100" s="115" t="s">
        <v>4443</v>
      </c>
      <c r="G100" s="41">
        <v>1</v>
      </c>
      <c r="H100" s="115" t="s">
        <v>4413</v>
      </c>
      <c r="I100" s="473" t="s">
        <v>4414</v>
      </c>
      <c r="J100" s="376" t="s">
        <v>4444</v>
      </c>
      <c r="K100" s="58" t="s">
        <v>4445</v>
      </c>
      <c r="L100" s="115"/>
      <c r="M100" s="115"/>
      <c r="N100" s="115"/>
      <c r="O100" s="115"/>
      <c r="P100" s="115"/>
      <c r="Q100" s="115"/>
      <c r="R100" s="115"/>
      <c r="S100" s="115"/>
      <c r="T100" s="115"/>
      <c r="U100" s="115"/>
      <c r="V100" s="115"/>
      <c r="W100" s="115"/>
      <c r="X100" s="115"/>
      <c r="Y100" s="115"/>
      <c r="Z100" s="115"/>
    </row>
    <row r="101" spans="1:40" s="162" customFormat="1" ht="13">
      <c r="A101" s="160" t="s">
        <v>4446</v>
      </c>
      <c r="B101" s="160" t="s">
        <v>4447</v>
      </c>
      <c r="C101" s="161" t="s">
        <v>4448</v>
      </c>
      <c r="D101" s="161" t="s">
        <v>4405</v>
      </c>
      <c r="E101" s="162" t="s">
        <v>4449</v>
      </c>
      <c r="F101" s="162" t="s">
        <v>4449</v>
      </c>
      <c r="G101" s="174">
        <v>427</v>
      </c>
      <c r="H101" s="161" t="s">
        <v>4413</v>
      </c>
      <c r="I101" s="474">
        <v>44140</v>
      </c>
      <c r="J101" s="379" t="s">
        <v>4450</v>
      </c>
      <c r="K101" s="164" t="s">
        <v>4451</v>
      </c>
      <c r="L101" s="161"/>
      <c r="M101" s="161"/>
      <c r="N101" s="161"/>
      <c r="O101" s="161"/>
      <c r="P101" s="161"/>
      <c r="Q101" s="161"/>
      <c r="R101" s="161"/>
      <c r="S101" s="161"/>
      <c r="T101" s="161"/>
      <c r="U101" s="161"/>
      <c r="V101" s="161"/>
      <c r="W101" s="161"/>
      <c r="X101" s="161"/>
      <c r="Y101" s="161"/>
      <c r="Z101" s="161"/>
    </row>
    <row r="102" spans="1:40" ht="13">
      <c r="A102" s="40">
        <v>101</v>
      </c>
      <c r="B102" s="40" t="s">
        <v>290</v>
      </c>
      <c r="C102" s="115" t="s">
        <v>4066</v>
      </c>
      <c r="D102" s="115" t="s">
        <v>3922</v>
      </c>
      <c r="E102" t="s">
        <v>4452</v>
      </c>
      <c r="F102" t="s">
        <v>4453</v>
      </c>
      <c r="G102" s="41">
        <v>8</v>
      </c>
      <c r="H102" s="115" t="s">
        <v>4413</v>
      </c>
      <c r="I102" s="473" t="s">
        <v>4454</v>
      </c>
      <c r="J102" s="376" t="s">
        <v>4455</v>
      </c>
      <c r="K102" s="58" t="s">
        <v>4456</v>
      </c>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ht="13">
      <c r="A103" s="40">
        <v>102</v>
      </c>
      <c r="B103" s="40" t="s">
        <v>4457</v>
      </c>
      <c r="C103" s="115" t="s">
        <v>4458</v>
      </c>
      <c r="D103" s="115" t="s">
        <v>4131</v>
      </c>
      <c r="E103" s="115" t="s">
        <v>4459</v>
      </c>
      <c r="F103" s="115" t="s">
        <v>4460</v>
      </c>
      <c r="G103" s="41">
        <v>1</v>
      </c>
      <c r="H103" s="115" t="s">
        <v>4461</v>
      </c>
      <c r="I103" s="473" t="s">
        <v>4462</v>
      </c>
      <c r="J103" s="375" t="s">
        <v>4463</v>
      </c>
      <c r="K103" s="58" t="s">
        <v>4464</v>
      </c>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ht="13">
      <c r="A104" s="40">
        <v>103</v>
      </c>
      <c r="B104" s="40" t="s">
        <v>294</v>
      </c>
      <c r="C104" s="115" t="s">
        <v>4465</v>
      </c>
      <c r="D104" s="115" t="s">
        <v>3922</v>
      </c>
      <c r="E104" s="115" t="s">
        <v>4466</v>
      </c>
      <c r="F104" t="s">
        <v>4467</v>
      </c>
      <c r="G104" s="41">
        <v>27</v>
      </c>
      <c r="H104" s="115" t="s">
        <v>4413</v>
      </c>
      <c r="I104" s="473" t="s">
        <v>4454</v>
      </c>
      <c r="J104" s="375" t="s">
        <v>4468</v>
      </c>
      <c r="K104" s="58" t="s">
        <v>4469</v>
      </c>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ht="13">
      <c r="A105" s="40">
        <v>104</v>
      </c>
      <c r="B105" s="40" t="s">
        <v>298</v>
      </c>
      <c r="C105" s="115" t="s">
        <v>4470</v>
      </c>
      <c r="D105" s="115" t="s">
        <v>4405</v>
      </c>
      <c r="E105" s="115" t="s">
        <v>4471</v>
      </c>
      <c r="F105" s="115" t="s">
        <v>4472</v>
      </c>
      <c r="G105" s="41">
        <v>1</v>
      </c>
      <c r="H105" s="115"/>
      <c r="I105" s="473" t="s">
        <v>4454</v>
      </c>
      <c r="J105" s="375" t="s">
        <v>4473</v>
      </c>
      <c r="K105" s="58" t="s">
        <v>4474</v>
      </c>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ht="13">
      <c r="A106" s="40">
        <v>105</v>
      </c>
      <c r="B106" s="40" t="s">
        <v>300</v>
      </c>
      <c r="C106" s="115" t="s">
        <v>4475</v>
      </c>
      <c r="D106" s="115" t="s">
        <v>4131</v>
      </c>
      <c r="E106" s="115" t="s">
        <v>4132</v>
      </c>
      <c r="F106" t="s">
        <v>4476</v>
      </c>
      <c r="G106" s="41">
        <v>1</v>
      </c>
      <c r="H106" s="115" t="s">
        <v>4100</v>
      </c>
      <c r="I106" s="473">
        <v>44170</v>
      </c>
      <c r="J106" s="376" t="s">
        <v>4477</v>
      </c>
      <c r="K106" s="58" t="s">
        <v>4478</v>
      </c>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8" spans="1:40" ht="13">
      <c r="A108" s="40">
        <v>107</v>
      </c>
      <c r="B108" s="40" t="s">
        <v>4479</v>
      </c>
      <c r="C108" t="s">
        <v>4458</v>
      </c>
      <c r="D108" s="115" t="s">
        <v>4131</v>
      </c>
      <c r="E108" s="115" t="s">
        <v>4480</v>
      </c>
      <c r="F108" s="115" t="s">
        <v>4481</v>
      </c>
      <c r="G108" s="41">
        <v>1</v>
      </c>
      <c r="H108" s="115" t="s">
        <v>4482</v>
      </c>
      <c r="I108" s="473" t="s">
        <v>4414</v>
      </c>
      <c r="J108" s="375" t="s">
        <v>4483</v>
      </c>
      <c r="K108" s="58" t="s">
        <v>4484</v>
      </c>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ht="13">
      <c r="A109" s="40">
        <v>108</v>
      </c>
      <c r="B109" s="40" t="s">
        <v>4485</v>
      </c>
      <c r="C109" t="s">
        <v>4411</v>
      </c>
      <c r="D109" s="115" t="s">
        <v>4486</v>
      </c>
      <c r="E109" s="115" t="s">
        <v>4487</v>
      </c>
      <c r="F109" t="s">
        <v>4488</v>
      </c>
      <c r="G109" s="41">
        <v>1</v>
      </c>
      <c r="H109" s="115" t="s">
        <v>4100</v>
      </c>
      <c r="I109" s="473">
        <v>44079</v>
      </c>
      <c r="J109" s="376" t="s">
        <v>4489</v>
      </c>
      <c r="K109" s="58" t="s">
        <v>4490</v>
      </c>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ht="13">
      <c r="A110" s="40">
        <v>109</v>
      </c>
      <c r="B110" s="40" t="s">
        <v>303</v>
      </c>
      <c r="C110" t="s">
        <v>4411</v>
      </c>
      <c r="D110" s="115" t="s">
        <v>4289</v>
      </c>
      <c r="E110" s="115" t="s">
        <v>4491</v>
      </c>
      <c r="F110" t="s">
        <v>4492</v>
      </c>
      <c r="G110" s="41">
        <v>12</v>
      </c>
      <c r="H110" s="41" t="s">
        <v>4493</v>
      </c>
      <c r="I110" s="473" t="s">
        <v>4112</v>
      </c>
      <c r="J110" s="376" t="s">
        <v>4494</v>
      </c>
      <c r="K110" s="58" t="s">
        <v>4495</v>
      </c>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ht="13">
      <c r="A111" s="40">
        <v>110</v>
      </c>
      <c r="B111" s="40" t="s">
        <v>308</v>
      </c>
      <c r="C111" s="115" t="s">
        <v>4244</v>
      </c>
      <c r="D111" s="115" t="s">
        <v>4496</v>
      </c>
      <c r="E111" s="115" t="s">
        <v>4497</v>
      </c>
      <c r="F111" t="s">
        <v>4498</v>
      </c>
      <c r="G111" s="41">
        <v>2</v>
      </c>
      <c r="H111" s="115" t="s">
        <v>4100</v>
      </c>
      <c r="I111" s="473">
        <v>43956</v>
      </c>
      <c r="J111" s="376" t="s">
        <v>4499</v>
      </c>
      <c r="K111" s="58" t="s">
        <v>4500</v>
      </c>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ht="13">
      <c r="A112" s="40">
        <v>111</v>
      </c>
      <c r="B112" s="40" t="s">
        <v>4501</v>
      </c>
      <c r="C112" t="s">
        <v>4502</v>
      </c>
      <c r="D112" s="115" t="s">
        <v>3922</v>
      </c>
      <c r="E112" s="115" t="s">
        <v>3941</v>
      </c>
      <c r="F112" t="s">
        <v>4503</v>
      </c>
      <c r="G112" s="41">
        <v>1</v>
      </c>
      <c r="H112" s="115" t="s">
        <v>4100</v>
      </c>
      <c r="I112" s="473">
        <v>44048</v>
      </c>
      <c r="J112" s="376" t="s">
        <v>4504</v>
      </c>
      <c r="K112" s="58" t="s">
        <v>4505</v>
      </c>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ht="13">
      <c r="A113" s="40">
        <v>112</v>
      </c>
      <c r="B113" s="40" t="s">
        <v>312</v>
      </c>
      <c r="C113" s="115" t="s">
        <v>4091</v>
      </c>
      <c r="D113" s="115" t="s">
        <v>4318</v>
      </c>
      <c r="E113" s="115" t="s">
        <v>4132</v>
      </c>
      <c r="F113" t="s">
        <v>4506</v>
      </c>
      <c r="G113" s="41">
        <v>68</v>
      </c>
      <c r="H113" s="115" t="s">
        <v>4100</v>
      </c>
      <c r="I113" s="473" t="s">
        <v>4507</v>
      </c>
      <c r="J113" s="376" t="s">
        <v>4508</v>
      </c>
      <c r="K113" s="58" t="s">
        <v>4509</v>
      </c>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ht="13">
      <c r="A114" s="40">
        <v>113</v>
      </c>
      <c r="B114" s="40" t="s">
        <v>4510</v>
      </c>
      <c r="C114" s="115" t="s">
        <v>4224</v>
      </c>
      <c r="D114" s="115" t="s">
        <v>4061</v>
      </c>
      <c r="E114" s="115" t="s">
        <v>4511</v>
      </c>
      <c r="F114" t="s">
        <v>4512</v>
      </c>
      <c r="G114" s="41">
        <v>77</v>
      </c>
      <c r="H114" s="115" t="s">
        <v>4100</v>
      </c>
      <c r="I114" s="473" t="s">
        <v>4507</v>
      </c>
      <c r="J114" s="376" t="s">
        <v>4513</v>
      </c>
      <c r="K114" s="58" t="s">
        <v>4514</v>
      </c>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ht="13">
      <c r="A115" s="40">
        <v>114</v>
      </c>
      <c r="B115" s="40" t="s">
        <v>316</v>
      </c>
      <c r="C115" s="115" t="s">
        <v>4515</v>
      </c>
      <c r="D115" s="115" t="s">
        <v>3922</v>
      </c>
      <c r="E115" s="115" t="s">
        <v>4516</v>
      </c>
      <c r="F115" t="s">
        <v>4517</v>
      </c>
      <c r="G115" s="41">
        <v>1</v>
      </c>
      <c r="H115" s="115" t="s">
        <v>4518</v>
      </c>
      <c r="I115" s="473" t="s">
        <v>4507</v>
      </c>
      <c r="J115" s="376" t="s">
        <v>4519</v>
      </c>
      <c r="K115" s="58" t="s">
        <v>4520</v>
      </c>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ht="13">
      <c r="A116" s="40">
        <v>115</v>
      </c>
      <c r="B116" s="40" t="s">
        <v>317</v>
      </c>
      <c r="C116" s="115" t="s">
        <v>4521</v>
      </c>
      <c r="D116" s="115" t="s">
        <v>3922</v>
      </c>
      <c r="E116" s="115" t="s">
        <v>3929</v>
      </c>
      <c r="F116" s="115" t="s">
        <v>4076</v>
      </c>
      <c r="G116" s="41">
        <v>1</v>
      </c>
      <c r="H116" s="115" t="s">
        <v>4100</v>
      </c>
      <c r="I116" s="473" t="s">
        <v>4507</v>
      </c>
      <c r="J116" s="375" t="s">
        <v>4522</v>
      </c>
      <c r="K116" s="58" t="s">
        <v>4523</v>
      </c>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ht="13">
      <c r="A117" s="40">
        <v>116</v>
      </c>
      <c r="B117" s="40" t="s">
        <v>4524</v>
      </c>
      <c r="C117" s="115" t="s">
        <v>4312</v>
      </c>
      <c r="D117" s="115" t="s">
        <v>4061</v>
      </c>
      <c r="E117" s="115" t="s">
        <v>4525</v>
      </c>
      <c r="F117" t="s">
        <v>4526</v>
      </c>
      <c r="G117" s="41">
        <v>2</v>
      </c>
      <c r="H117" s="115" t="s">
        <v>4527</v>
      </c>
      <c r="I117" s="473" t="s">
        <v>4454</v>
      </c>
      <c r="J117" s="375" t="s">
        <v>4528</v>
      </c>
      <c r="K117" s="58" t="s">
        <v>4529</v>
      </c>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ht="13">
      <c r="A118" s="40">
        <v>117</v>
      </c>
      <c r="B118" s="40" t="s">
        <v>319</v>
      </c>
      <c r="C118" s="115" t="s">
        <v>4224</v>
      </c>
      <c r="D118" s="115" t="s">
        <v>4318</v>
      </c>
      <c r="E118" s="115" t="s">
        <v>4132</v>
      </c>
      <c r="F118" s="115" t="s">
        <v>4530</v>
      </c>
      <c r="G118" s="41">
        <v>24</v>
      </c>
      <c r="H118" s="115" t="s">
        <v>4531</v>
      </c>
      <c r="I118" s="473" t="s">
        <v>4507</v>
      </c>
      <c r="J118" s="376" t="s">
        <v>4532</v>
      </c>
      <c r="K118" s="58" t="s">
        <v>4533</v>
      </c>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ht="13">
      <c r="A119" s="40">
        <v>118</v>
      </c>
      <c r="B119" s="40" t="s">
        <v>321</v>
      </c>
      <c r="C119" t="s">
        <v>4534</v>
      </c>
      <c r="D119" s="115" t="s">
        <v>4318</v>
      </c>
      <c r="E119" s="115" t="s">
        <v>4535</v>
      </c>
      <c r="F119" s="115" t="s">
        <v>4536</v>
      </c>
      <c r="G119" s="41">
        <v>16</v>
      </c>
      <c r="H119" s="115" t="s">
        <v>4537</v>
      </c>
      <c r="I119" s="473" t="s">
        <v>4538</v>
      </c>
      <c r="J119" s="375" t="s">
        <v>4539</v>
      </c>
      <c r="K119" s="58" t="s">
        <v>4540</v>
      </c>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ht="13">
      <c r="A120" s="40">
        <v>119</v>
      </c>
      <c r="B120" s="40" t="s">
        <v>324</v>
      </c>
      <c r="C120" s="115" t="s">
        <v>4541</v>
      </c>
      <c r="D120" s="115" t="s">
        <v>3922</v>
      </c>
      <c r="E120" s="115" t="s">
        <v>3929</v>
      </c>
      <c r="F120" s="115" t="s">
        <v>4542</v>
      </c>
      <c r="G120" s="41">
        <v>51</v>
      </c>
      <c r="H120" s="115" t="s">
        <v>4543</v>
      </c>
      <c r="I120" s="473">
        <v>44109</v>
      </c>
      <c r="J120" s="375" t="s">
        <v>4544</v>
      </c>
      <c r="K120" s="58" t="s">
        <v>4545</v>
      </c>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ht="13">
      <c r="A121" s="40">
        <v>120</v>
      </c>
      <c r="B121" s="40" t="s">
        <v>325</v>
      </c>
      <c r="C121" s="115" t="s">
        <v>4091</v>
      </c>
      <c r="D121" s="115" t="s">
        <v>4318</v>
      </c>
      <c r="E121" s="115" t="s">
        <v>4132</v>
      </c>
      <c r="F121" t="s">
        <v>4546</v>
      </c>
      <c r="G121" s="41">
        <v>92</v>
      </c>
      <c r="H121" s="60">
        <v>43957</v>
      </c>
      <c r="I121" s="473" t="s">
        <v>4547</v>
      </c>
      <c r="J121" s="375" t="s">
        <v>4548</v>
      </c>
      <c r="K121" s="58" t="s">
        <v>4549</v>
      </c>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ht="13">
      <c r="A122" s="40">
        <v>121</v>
      </c>
      <c r="B122" s="40" t="s">
        <v>326</v>
      </c>
      <c r="C122" s="115" t="s">
        <v>4340</v>
      </c>
      <c r="D122" s="115" t="s">
        <v>3922</v>
      </c>
      <c r="E122" s="115" t="s">
        <v>3929</v>
      </c>
      <c r="F122" s="115" t="s">
        <v>4272</v>
      </c>
      <c r="G122" s="41">
        <v>16</v>
      </c>
      <c r="H122" s="115" t="s">
        <v>4100</v>
      </c>
      <c r="I122" s="473" t="s">
        <v>4547</v>
      </c>
      <c r="J122" s="375" t="s">
        <v>4550</v>
      </c>
      <c r="K122" s="58" t="s">
        <v>4551</v>
      </c>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ht="13">
      <c r="A123" s="40">
        <v>122</v>
      </c>
      <c r="B123" s="40" t="s">
        <v>327</v>
      </c>
      <c r="C123" s="115" t="s">
        <v>4552</v>
      </c>
      <c r="D123" s="115" t="s">
        <v>4131</v>
      </c>
      <c r="E123" s="115" t="s">
        <v>4132</v>
      </c>
      <c r="F123" s="9" t="s">
        <v>4553</v>
      </c>
      <c r="G123" s="41">
        <v>31</v>
      </c>
      <c r="H123" s="115" t="s">
        <v>4554</v>
      </c>
      <c r="I123" s="473" t="s">
        <v>4414</v>
      </c>
      <c r="J123" s="376" t="s">
        <v>4555</v>
      </c>
      <c r="K123" s="285" t="s">
        <v>4556</v>
      </c>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ht="13">
      <c r="A124" s="40">
        <v>123</v>
      </c>
      <c r="B124" s="40" t="s">
        <v>329</v>
      </c>
      <c r="C124" s="115" t="s">
        <v>4361</v>
      </c>
      <c r="D124" s="115" t="s">
        <v>4032</v>
      </c>
      <c r="E124" s="115" t="s">
        <v>4033</v>
      </c>
      <c r="F124" s="9" t="s">
        <v>4557</v>
      </c>
      <c r="G124" s="41">
        <v>60</v>
      </c>
      <c r="H124" s="115"/>
      <c r="I124" s="473" t="s">
        <v>4558</v>
      </c>
      <c r="J124" s="375" t="s">
        <v>4559</v>
      </c>
      <c r="K124" s="58" t="s">
        <v>4560</v>
      </c>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ht="13">
      <c r="A125" s="40">
        <v>124</v>
      </c>
      <c r="B125" s="40" t="s">
        <v>332</v>
      </c>
      <c r="C125" s="115" t="s">
        <v>4561</v>
      </c>
      <c r="D125" s="115" t="s">
        <v>4562</v>
      </c>
      <c r="E125" s="115" t="s">
        <v>4563</v>
      </c>
      <c r="F125" s="115" t="s">
        <v>4564</v>
      </c>
      <c r="G125" s="41">
        <v>1</v>
      </c>
      <c r="H125" s="115" t="s">
        <v>4100</v>
      </c>
      <c r="I125" s="473" t="s">
        <v>4565</v>
      </c>
      <c r="J125" s="380" t="s">
        <v>4566</v>
      </c>
      <c r="K125" s="58" t="s">
        <v>4567</v>
      </c>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ht="13">
      <c r="A126" s="40">
        <v>125</v>
      </c>
      <c r="B126" s="40" t="s">
        <v>333</v>
      </c>
      <c r="C126" s="115" t="s">
        <v>4568</v>
      </c>
      <c r="D126" s="115" t="s">
        <v>4131</v>
      </c>
      <c r="E126" s="115" t="s">
        <v>4569</v>
      </c>
      <c r="F126" s="9" t="s">
        <v>4570</v>
      </c>
      <c r="G126" s="41">
        <v>16</v>
      </c>
      <c r="H126" s="115"/>
      <c r="I126" s="473" t="s">
        <v>4558</v>
      </c>
      <c r="J126" s="377" t="s">
        <v>4571</v>
      </c>
      <c r="K126" s="58" t="s">
        <v>4572</v>
      </c>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ht="13">
      <c r="A127" s="40">
        <v>126</v>
      </c>
      <c r="B127" s="40" t="s">
        <v>4573</v>
      </c>
      <c r="C127" s="115" t="s">
        <v>4574</v>
      </c>
      <c r="D127" s="115" t="s">
        <v>4289</v>
      </c>
      <c r="E127" s="115" t="s">
        <v>4290</v>
      </c>
      <c r="F127" s="115" t="s">
        <v>4575</v>
      </c>
      <c r="G127" s="41">
        <v>1</v>
      </c>
      <c r="H127" s="115" t="s">
        <v>4576</v>
      </c>
      <c r="I127" s="473">
        <v>44140</v>
      </c>
      <c r="J127" s="375" t="s">
        <v>4577</v>
      </c>
      <c r="K127" s="283" t="s">
        <v>4578</v>
      </c>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ht="13">
      <c r="A128" s="40">
        <v>127</v>
      </c>
      <c r="B128" s="40" t="s">
        <v>337</v>
      </c>
      <c r="C128" s="9" t="s">
        <v>4075</v>
      </c>
      <c r="D128" s="115" t="s">
        <v>4131</v>
      </c>
      <c r="E128" s="115" t="s">
        <v>4579</v>
      </c>
      <c r="F128" s="9" t="s">
        <v>4580</v>
      </c>
      <c r="G128" s="41">
        <v>20</v>
      </c>
      <c r="H128" s="115" t="s">
        <v>4100</v>
      </c>
      <c r="I128" s="473" t="s">
        <v>4581</v>
      </c>
      <c r="J128" s="380" t="s">
        <v>4582</v>
      </c>
      <c r="K128" s="58" t="s">
        <v>4583</v>
      </c>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ht="13">
      <c r="A129" s="40">
        <v>128</v>
      </c>
      <c r="B129" s="40" t="s">
        <v>338</v>
      </c>
      <c r="C129" s="115" t="s">
        <v>4584</v>
      </c>
      <c r="D129" s="115" t="s">
        <v>4225</v>
      </c>
      <c r="E129" s="115" t="s">
        <v>4226</v>
      </c>
      <c r="F129" s="62" t="s">
        <v>4227</v>
      </c>
      <c r="G129" s="41">
        <v>1</v>
      </c>
      <c r="H129" s="115" t="s">
        <v>4585</v>
      </c>
      <c r="I129" s="473" t="s">
        <v>4565</v>
      </c>
      <c r="J129" s="377" t="s">
        <v>4586</v>
      </c>
      <c r="K129" s="58" t="s">
        <v>4587</v>
      </c>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ht="13">
      <c r="A130" s="40">
        <v>129</v>
      </c>
      <c r="B130" s="40" t="s">
        <v>4588</v>
      </c>
      <c r="C130" s="115" t="s">
        <v>4250</v>
      </c>
      <c r="D130" s="115" t="s">
        <v>4131</v>
      </c>
      <c r="E130" s="115" t="s">
        <v>4132</v>
      </c>
      <c r="F130" s="9" t="s">
        <v>4589</v>
      </c>
      <c r="G130" s="41">
        <v>12</v>
      </c>
      <c r="H130" s="115" t="s">
        <v>4590</v>
      </c>
      <c r="I130" s="473" t="s">
        <v>4565</v>
      </c>
      <c r="J130" s="380" t="s">
        <v>4591</v>
      </c>
      <c r="K130" s="58" t="s">
        <v>4592</v>
      </c>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ht="13">
      <c r="A131" s="40">
        <v>130</v>
      </c>
      <c r="B131" s="40" t="s">
        <v>343</v>
      </c>
      <c r="C131" s="115" t="s">
        <v>4593</v>
      </c>
      <c r="D131" s="115" t="s">
        <v>4405</v>
      </c>
      <c r="E131" s="115" t="s">
        <v>4594</v>
      </c>
      <c r="F131" s="9" t="s">
        <v>4595</v>
      </c>
      <c r="H131" s="115" t="s">
        <v>4596</v>
      </c>
      <c r="I131" s="473" t="s">
        <v>4462</v>
      </c>
      <c r="J131" s="380" t="s">
        <v>4597</v>
      </c>
      <c r="K131" s="58" t="s">
        <v>4598</v>
      </c>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ht="13">
      <c r="A132" s="40">
        <v>131</v>
      </c>
      <c r="B132" s="19" t="s">
        <v>344</v>
      </c>
      <c r="C132" s="115" t="s">
        <v>4340</v>
      </c>
      <c r="D132" s="115" t="s">
        <v>4599</v>
      </c>
      <c r="E132" s="115" t="s">
        <v>4600</v>
      </c>
      <c r="F132" s="9" t="s">
        <v>4601</v>
      </c>
      <c r="G132" s="41">
        <v>308</v>
      </c>
      <c r="H132" s="115" t="s">
        <v>4100</v>
      </c>
      <c r="I132" s="473" t="s">
        <v>4602</v>
      </c>
      <c r="J132" s="380" t="s">
        <v>4603</v>
      </c>
      <c r="K132" s="58" t="s">
        <v>4604</v>
      </c>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ht="13">
      <c r="A133" s="40">
        <v>132</v>
      </c>
      <c r="B133" s="19" t="s">
        <v>346</v>
      </c>
      <c r="C133" s="115" t="s">
        <v>4605</v>
      </c>
      <c r="D133" s="115" t="s">
        <v>4032</v>
      </c>
      <c r="E133" s="115" t="s">
        <v>4606</v>
      </c>
      <c r="F133" s="9" t="s">
        <v>4607</v>
      </c>
      <c r="G133" s="41">
        <v>43</v>
      </c>
      <c r="H133" s="115" t="s">
        <v>4100</v>
      </c>
      <c r="I133" s="473">
        <v>43836</v>
      </c>
      <c r="J133" s="380" t="s">
        <v>4608</v>
      </c>
      <c r="K133" s="58" t="s">
        <v>4609</v>
      </c>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ht="13">
      <c r="A134" s="40">
        <v>133</v>
      </c>
      <c r="B134" s="40" t="s">
        <v>347</v>
      </c>
      <c r="C134" s="9" t="s">
        <v>4610</v>
      </c>
      <c r="D134" s="115" t="s">
        <v>4044</v>
      </c>
      <c r="E134" s="115" t="s">
        <v>4611</v>
      </c>
      <c r="F134" s="9" t="s">
        <v>4612</v>
      </c>
      <c r="G134" s="41">
        <v>8</v>
      </c>
      <c r="H134" s="115" t="s">
        <v>4613</v>
      </c>
      <c r="I134" s="473">
        <v>43836</v>
      </c>
      <c r="J134" s="380" t="s">
        <v>4614</v>
      </c>
      <c r="K134" s="58" t="s">
        <v>4615</v>
      </c>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ht="13">
      <c r="A135" s="40">
        <v>134</v>
      </c>
      <c r="B135" s="40" t="s">
        <v>349</v>
      </c>
      <c r="C135" s="115" t="s">
        <v>4616</v>
      </c>
      <c r="D135" s="115" t="s">
        <v>4044</v>
      </c>
      <c r="E135" s="115" t="s">
        <v>4617</v>
      </c>
      <c r="F135" s="9" t="s">
        <v>4618</v>
      </c>
      <c r="G135" s="41">
        <v>1</v>
      </c>
      <c r="H135" s="115" t="s">
        <v>4619</v>
      </c>
      <c r="I135" s="473" t="s">
        <v>4581</v>
      </c>
      <c r="J135" s="380" t="s">
        <v>4620</v>
      </c>
      <c r="K135" s="58" t="s">
        <v>4621</v>
      </c>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ht="13">
      <c r="A136" s="40">
        <v>135</v>
      </c>
      <c r="B136" s="40" t="s">
        <v>350</v>
      </c>
      <c r="C136" s="115" t="s">
        <v>4340</v>
      </c>
      <c r="D136" s="115" t="s">
        <v>4622</v>
      </c>
      <c r="E136" s="115" t="s">
        <v>4623</v>
      </c>
      <c r="F136" s="9" t="s">
        <v>4624</v>
      </c>
      <c r="G136" s="41">
        <v>2</v>
      </c>
      <c r="H136" s="115" t="s">
        <v>4100</v>
      </c>
      <c r="I136" s="473">
        <v>43927</v>
      </c>
      <c r="J136" s="380" t="s">
        <v>4625</v>
      </c>
      <c r="K136" s="58" t="s">
        <v>4626</v>
      </c>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ht="13">
      <c r="A137" s="40">
        <v>136</v>
      </c>
      <c r="B137" s="40" t="s">
        <v>352</v>
      </c>
      <c r="C137" s="115" t="s">
        <v>4086</v>
      </c>
      <c r="D137" s="115" t="s">
        <v>4627</v>
      </c>
      <c r="E137" s="115" t="s">
        <v>4628</v>
      </c>
      <c r="F137" s="9" t="s">
        <v>4629</v>
      </c>
      <c r="G137" s="41">
        <v>1</v>
      </c>
      <c r="H137" s="115" t="s">
        <v>4630</v>
      </c>
      <c r="I137" s="473" t="s">
        <v>4631</v>
      </c>
      <c r="J137" s="380" t="s">
        <v>4632</v>
      </c>
      <c r="K137" s="58" t="s">
        <v>4633</v>
      </c>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ht="13">
      <c r="A138" s="40">
        <v>137</v>
      </c>
      <c r="B138" s="40" t="s">
        <v>353</v>
      </c>
      <c r="C138" s="115" t="s">
        <v>4634</v>
      </c>
      <c r="D138" s="115" t="s">
        <v>4225</v>
      </c>
      <c r="E138" s="115" t="s">
        <v>4226</v>
      </c>
      <c r="F138" s="9" t="s">
        <v>4635</v>
      </c>
      <c r="G138" s="41">
        <v>2</v>
      </c>
      <c r="H138" s="115" t="s">
        <v>4636</v>
      </c>
      <c r="I138" s="473">
        <v>43957</v>
      </c>
      <c r="J138" s="381" t="s">
        <v>4637</v>
      </c>
      <c r="K138" s="58" t="s">
        <v>4638</v>
      </c>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ht="13">
      <c r="A139" s="40">
        <v>138</v>
      </c>
      <c r="B139" s="40" t="s">
        <v>354</v>
      </c>
      <c r="C139" s="115" t="s">
        <v>4639</v>
      </c>
      <c r="D139" s="115" t="s">
        <v>4032</v>
      </c>
      <c r="E139" s="115" t="s">
        <v>4640</v>
      </c>
      <c r="F139" s="9" t="s">
        <v>4641</v>
      </c>
      <c r="G139" s="41">
        <v>3</v>
      </c>
      <c r="H139" s="115" t="s">
        <v>4642</v>
      </c>
      <c r="I139" s="473">
        <v>43957</v>
      </c>
      <c r="J139" s="380" t="s">
        <v>4643</v>
      </c>
      <c r="K139" s="58" t="s">
        <v>4644</v>
      </c>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ht="13">
      <c r="A140" s="40">
        <v>139</v>
      </c>
      <c r="B140" s="40" t="s">
        <v>356</v>
      </c>
      <c r="C140" s="115" t="s">
        <v>4130</v>
      </c>
      <c r="D140" s="115" t="s">
        <v>4131</v>
      </c>
      <c r="E140" s="115" t="s">
        <v>4645</v>
      </c>
      <c r="F140" t="s">
        <v>4646</v>
      </c>
      <c r="G140" s="41">
        <v>73</v>
      </c>
      <c r="H140" s="115" t="s">
        <v>4647</v>
      </c>
      <c r="I140" s="473">
        <v>43896</v>
      </c>
      <c r="J140" s="380" t="s">
        <v>4648</v>
      </c>
      <c r="K140" s="58" t="s">
        <v>4649</v>
      </c>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ht="13">
      <c r="A141" s="40">
        <v>140</v>
      </c>
      <c r="B141" s="40" t="s">
        <v>358</v>
      </c>
      <c r="C141" s="115" t="s">
        <v>4411</v>
      </c>
      <c r="D141" s="115" t="s">
        <v>4650</v>
      </c>
      <c r="E141" s="115" t="s">
        <v>4651</v>
      </c>
      <c r="F141" s="115" t="s">
        <v>4652</v>
      </c>
      <c r="G141" s="41">
        <v>2</v>
      </c>
      <c r="H141" s="115" t="s">
        <v>4653</v>
      </c>
      <c r="I141" s="473" t="s">
        <v>4654</v>
      </c>
      <c r="J141" s="380" t="s">
        <v>4655</v>
      </c>
      <c r="K141" s="58" t="s">
        <v>4656</v>
      </c>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ht="13">
      <c r="A142" s="40">
        <v>141</v>
      </c>
      <c r="B142" s="40" t="s">
        <v>361</v>
      </c>
      <c r="C142" s="9" t="s">
        <v>4657</v>
      </c>
      <c r="D142" s="115" t="s">
        <v>4627</v>
      </c>
      <c r="E142" s="549" t="s">
        <v>4658</v>
      </c>
      <c r="F142" s="535"/>
      <c r="G142" s="41">
        <v>617</v>
      </c>
      <c r="H142" s="115" t="s">
        <v>4659</v>
      </c>
      <c r="I142" s="473">
        <v>43927</v>
      </c>
      <c r="J142" s="376" t="s">
        <v>4660</v>
      </c>
      <c r="K142" s="58" t="s">
        <v>4661</v>
      </c>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ht="13">
      <c r="A143" s="40">
        <v>142</v>
      </c>
      <c r="B143" s="40" t="s">
        <v>367</v>
      </c>
      <c r="C143" s="115" t="s">
        <v>4662</v>
      </c>
      <c r="D143" s="115" t="s">
        <v>4131</v>
      </c>
      <c r="E143" s="115" t="s">
        <v>4132</v>
      </c>
      <c r="F143" s="9" t="s">
        <v>4663</v>
      </c>
      <c r="G143" s="41">
        <v>2</v>
      </c>
      <c r="H143" s="115" t="s">
        <v>4664</v>
      </c>
      <c r="I143" s="473">
        <v>43927</v>
      </c>
      <c r="J143" s="380" t="s">
        <v>4665</v>
      </c>
      <c r="K143" s="58" t="s">
        <v>4666</v>
      </c>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ht="13">
      <c r="A144" s="40">
        <v>143</v>
      </c>
      <c r="B144" s="40" t="s">
        <v>370</v>
      </c>
      <c r="C144" s="115" t="s">
        <v>4340</v>
      </c>
      <c r="D144" s="115" t="s">
        <v>3922</v>
      </c>
      <c r="E144" s="115" t="s">
        <v>3929</v>
      </c>
      <c r="F144" s="9" t="s">
        <v>4296</v>
      </c>
      <c r="G144" s="41">
        <v>30</v>
      </c>
      <c r="H144" s="115" t="s">
        <v>4100</v>
      </c>
      <c r="I144" s="473">
        <v>44049</v>
      </c>
      <c r="J144" s="380" t="s">
        <v>4667</v>
      </c>
      <c r="K144" s="58" t="s">
        <v>4668</v>
      </c>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ht="13">
      <c r="A145" s="40">
        <v>144</v>
      </c>
      <c r="B145" s="40" t="s">
        <v>373</v>
      </c>
      <c r="C145" s="115" t="s">
        <v>3983</v>
      </c>
      <c r="D145" s="115" t="s">
        <v>4032</v>
      </c>
      <c r="E145" s="115" t="s">
        <v>4033</v>
      </c>
      <c r="F145" t="s">
        <v>4669</v>
      </c>
      <c r="G145" s="41">
        <v>82</v>
      </c>
      <c r="H145" s="60">
        <v>43977</v>
      </c>
      <c r="I145" s="473">
        <v>44049</v>
      </c>
      <c r="J145" s="376" t="s">
        <v>4670</v>
      </c>
      <c r="K145" s="285" t="s">
        <v>4671</v>
      </c>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ht="13">
      <c r="A146" s="40">
        <v>145</v>
      </c>
      <c r="B146" s="40" t="s">
        <v>376</v>
      </c>
      <c r="C146" s="115" t="s">
        <v>4672</v>
      </c>
      <c r="D146" s="115" t="s">
        <v>4191</v>
      </c>
      <c r="E146" s="115" t="s">
        <v>4673</v>
      </c>
      <c r="F146" t="s">
        <v>4674</v>
      </c>
      <c r="G146" s="41">
        <v>1</v>
      </c>
      <c r="H146" s="115" t="s">
        <v>4675</v>
      </c>
      <c r="I146" s="473">
        <v>43835</v>
      </c>
      <c r="J146" s="375" t="s">
        <v>4676</v>
      </c>
      <c r="K146" s="58" t="s">
        <v>4677</v>
      </c>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ht="13">
      <c r="A147" s="40">
        <v>146</v>
      </c>
      <c r="B147" s="40" t="s">
        <v>377</v>
      </c>
      <c r="C147" s="115" t="s">
        <v>4678</v>
      </c>
      <c r="D147" s="115" t="s">
        <v>4051</v>
      </c>
      <c r="E147" s="9" t="s">
        <v>4679</v>
      </c>
      <c r="F147" s="9" t="s">
        <v>4680</v>
      </c>
      <c r="G147" s="41">
        <v>1</v>
      </c>
      <c r="H147" s="115" t="s">
        <v>4086</v>
      </c>
      <c r="I147" s="473">
        <v>44049</v>
      </c>
      <c r="J147" s="380" t="s">
        <v>4681</v>
      </c>
      <c r="K147" s="58" t="s">
        <v>4682</v>
      </c>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ht="13">
      <c r="A148" s="40">
        <v>147</v>
      </c>
      <c r="B148" s="40" t="s">
        <v>378</v>
      </c>
      <c r="C148" s="115" t="s">
        <v>4683</v>
      </c>
      <c r="D148" s="115" t="s">
        <v>3922</v>
      </c>
      <c r="E148" s="115" t="s">
        <v>4684</v>
      </c>
      <c r="F148" s="9" t="s">
        <v>4685</v>
      </c>
      <c r="G148" s="41">
        <v>3</v>
      </c>
      <c r="H148" s="115" t="s">
        <v>4100</v>
      </c>
      <c r="I148" s="473">
        <v>44171</v>
      </c>
      <c r="J148" s="380" t="s">
        <v>4686</v>
      </c>
      <c r="K148" s="58" t="s">
        <v>4687</v>
      </c>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ht="13">
      <c r="A149" s="40">
        <v>148</v>
      </c>
      <c r="B149" s="40" t="s">
        <v>380</v>
      </c>
      <c r="C149" s="9" t="s">
        <v>4688</v>
      </c>
      <c r="D149" s="115" t="s">
        <v>4131</v>
      </c>
      <c r="E149" s="115" t="s">
        <v>4689</v>
      </c>
      <c r="F149" s="9" t="s">
        <v>4690</v>
      </c>
      <c r="G149" s="41">
        <v>26</v>
      </c>
      <c r="H149" s="115" t="s">
        <v>4691</v>
      </c>
      <c r="I149" s="473" t="s">
        <v>4692</v>
      </c>
      <c r="J149" s="380" t="s">
        <v>4693</v>
      </c>
      <c r="K149" s="58" t="s">
        <v>4694</v>
      </c>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ht="13">
      <c r="A150" s="40">
        <v>149</v>
      </c>
      <c r="B150" s="40" t="s">
        <v>382</v>
      </c>
      <c r="C150" s="115" t="s">
        <v>4348</v>
      </c>
      <c r="D150" s="115" t="s">
        <v>4627</v>
      </c>
      <c r="E150" s="115" t="s">
        <v>4695</v>
      </c>
      <c r="F150" s="115" t="s">
        <v>4696</v>
      </c>
      <c r="G150" s="41">
        <v>54</v>
      </c>
      <c r="H150" s="115" t="s">
        <v>4697</v>
      </c>
      <c r="I150" s="473" t="s">
        <v>4698</v>
      </c>
      <c r="J150" s="375" t="s">
        <v>4699</v>
      </c>
      <c r="K150" s="58" t="s">
        <v>4700</v>
      </c>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ht="13">
      <c r="A151" s="40">
        <v>150</v>
      </c>
      <c r="B151" s="40" t="s">
        <v>387</v>
      </c>
      <c r="C151" s="115" t="s">
        <v>4348</v>
      </c>
      <c r="D151" s="115" t="s">
        <v>4131</v>
      </c>
      <c r="E151" s="115" t="s">
        <v>4132</v>
      </c>
      <c r="F151" s="115" t="s">
        <v>4701</v>
      </c>
      <c r="G151" s="41">
        <v>462</v>
      </c>
      <c r="H151" s="115" t="s">
        <v>4702</v>
      </c>
      <c r="I151" s="473">
        <v>44110</v>
      </c>
      <c r="J151" s="375" t="s">
        <v>4703</v>
      </c>
      <c r="K151" s="58" t="s">
        <v>4704</v>
      </c>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ht="13">
      <c r="A152" s="40">
        <v>151</v>
      </c>
      <c r="B152" s="40" t="s">
        <v>391</v>
      </c>
      <c r="C152" s="115" t="s">
        <v>4086</v>
      </c>
      <c r="D152" s="115" t="s">
        <v>3922</v>
      </c>
      <c r="E152" s="115" t="s">
        <v>4684</v>
      </c>
      <c r="F152" s="9" t="s">
        <v>4705</v>
      </c>
      <c r="G152" s="41">
        <v>92</v>
      </c>
      <c r="H152" s="115" t="s">
        <v>4086</v>
      </c>
      <c r="I152" s="473">
        <v>44079</v>
      </c>
      <c r="J152" s="375" t="s">
        <v>4706</v>
      </c>
      <c r="K152" s="283" t="s">
        <v>4707</v>
      </c>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ht="13">
      <c r="A153" s="40">
        <v>152</v>
      </c>
      <c r="B153" s="40" t="s">
        <v>394</v>
      </c>
      <c r="C153" s="115" t="s">
        <v>4086</v>
      </c>
      <c r="D153" s="115" t="s">
        <v>4109</v>
      </c>
      <c r="E153" s="115" t="s">
        <v>4708</v>
      </c>
      <c r="F153" s="9" t="s">
        <v>4709</v>
      </c>
      <c r="G153" s="41">
        <v>1</v>
      </c>
      <c r="H153" s="115" t="s">
        <v>4086</v>
      </c>
      <c r="I153" s="473" t="s">
        <v>4303</v>
      </c>
      <c r="J153" s="375" t="s">
        <v>4710</v>
      </c>
      <c r="K153" s="283" t="s">
        <v>4711</v>
      </c>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ht="13">
      <c r="A154" s="40">
        <v>153</v>
      </c>
      <c r="B154" s="40" t="s">
        <v>395</v>
      </c>
      <c r="C154" s="115" t="s">
        <v>4086</v>
      </c>
      <c r="D154" s="115" t="s">
        <v>4109</v>
      </c>
      <c r="E154" s="115" t="s">
        <v>4712</v>
      </c>
      <c r="F154" s="9" t="s">
        <v>4713</v>
      </c>
      <c r="G154" s="41">
        <v>1</v>
      </c>
      <c r="H154" s="115" t="s">
        <v>4086</v>
      </c>
      <c r="I154" s="473">
        <v>44017</v>
      </c>
      <c r="J154" s="375" t="s">
        <v>4714</v>
      </c>
      <c r="K154" s="283" t="s">
        <v>4715</v>
      </c>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ht="13">
      <c r="A155" s="40">
        <v>154</v>
      </c>
      <c r="B155" s="40" t="s">
        <v>397</v>
      </c>
      <c r="C155" s="115" t="s">
        <v>4458</v>
      </c>
      <c r="D155" s="115" t="s">
        <v>4131</v>
      </c>
      <c r="E155" s="115" t="s">
        <v>4716</v>
      </c>
      <c r="F155" s="115" t="s">
        <v>4717</v>
      </c>
      <c r="G155" s="41">
        <v>1</v>
      </c>
      <c r="H155" s="115" t="s">
        <v>4718</v>
      </c>
      <c r="I155" s="473">
        <v>43867</v>
      </c>
      <c r="J155" s="375" t="s">
        <v>4719</v>
      </c>
      <c r="K155" s="58" t="s">
        <v>4720</v>
      </c>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ht="13">
      <c r="A156" s="40">
        <v>155</v>
      </c>
      <c r="B156" s="40" t="s">
        <v>399</v>
      </c>
      <c r="C156" s="9" t="s">
        <v>4411</v>
      </c>
      <c r="D156" s="115" t="s">
        <v>4627</v>
      </c>
      <c r="E156" s="115" t="s">
        <v>4721</v>
      </c>
      <c r="F156" s="9" t="s">
        <v>4722</v>
      </c>
      <c r="G156" s="41">
        <v>88</v>
      </c>
      <c r="H156" s="115" t="s">
        <v>4723</v>
      </c>
      <c r="I156" s="473">
        <v>44080</v>
      </c>
      <c r="J156" s="380" t="s">
        <v>4724</v>
      </c>
      <c r="K156" s="58" t="s">
        <v>4725</v>
      </c>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ht="13">
      <c r="A157" s="40">
        <v>156</v>
      </c>
      <c r="B157" s="40" t="s">
        <v>401</v>
      </c>
      <c r="C157" s="115" t="s">
        <v>4726</v>
      </c>
      <c r="D157" s="115" t="s">
        <v>4032</v>
      </c>
      <c r="E157" s="62" t="s">
        <v>4727</v>
      </c>
      <c r="F157" s="115" t="s">
        <v>4728</v>
      </c>
      <c r="G157" s="41">
        <v>4</v>
      </c>
      <c r="H157" s="115" t="s">
        <v>4729</v>
      </c>
      <c r="I157" s="473">
        <v>43957</v>
      </c>
      <c r="J157" s="380" t="s">
        <v>4730</v>
      </c>
      <c r="K157" s="58" t="s">
        <v>4731</v>
      </c>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ht="13">
      <c r="A158" s="40">
        <v>157</v>
      </c>
      <c r="B158" s="40" t="s">
        <v>405</v>
      </c>
      <c r="C158" s="9" t="s">
        <v>4732</v>
      </c>
      <c r="D158" s="115" t="s">
        <v>3922</v>
      </c>
      <c r="E158" s="115" t="s">
        <v>4733</v>
      </c>
      <c r="F158" s="9" t="s">
        <v>4734</v>
      </c>
      <c r="G158" s="41">
        <v>1</v>
      </c>
      <c r="H158" s="115"/>
      <c r="I158" s="473" t="s">
        <v>4735</v>
      </c>
      <c r="J158" s="380" t="s">
        <v>4736</v>
      </c>
      <c r="K158" s="58" t="s">
        <v>4737</v>
      </c>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ht="13">
      <c r="A159" s="40">
        <v>158</v>
      </c>
      <c r="B159" s="40" t="s">
        <v>410</v>
      </c>
      <c r="C159" s="115" t="s">
        <v>4678</v>
      </c>
      <c r="D159" s="115" t="s">
        <v>4131</v>
      </c>
      <c r="E159" s="115" t="s">
        <v>4132</v>
      </c>
      <c r="F159" s="9" t="s">
        <v>4738</v>
      </c>
      <c r="G159" s="41">
        <v>241</v>
      </c>
      <c r="H159" s="115" t="s">
        <v>4100</v>
      </c>
      <c r="I159" s="473" t="s">
        <v>4739</v>
      </c>
      <c r="J159" s="380" t="s">
        <v>4740</v>
      </c>
      <c r="K159" s="58" t="s">
        <v>4741</v>
      </c>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ht="13">
      <c r="A160" s="40">
        <v>159</v>
      </c>
      <c r="B160" s="40" t="s">
        <v>413</v>
      </c>
      <c r="C160" s="115" t="s">
        <v>4742</v>
      </c>
      <c r="D160" s="115" t="s">
        <v>4131</v>
      </c>
      <c r="E160" s="115" t="s">
        <v>4132</v>
      </c>
      <c r="F160" s="115" t="s">
        <v>4743</v>
      </c>
      <c r="G160" s="41">
        <v>2</v>
      </c>
      <c r="H160" s="115" t="s">
        <v>4744</v>
      </c>
      <c r="I160" s="473" t="s">
        <v>4735</v>
      </c>
      <c r="J160" s="380" t="s">
        <v>4745</v>
      </c>
      <c r="K160" s="58" t="s">
        <v>4746</v>
      </c>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ht="13">
      <c r="A161" s="40">
        <v>160</v>
      </c>
      <c r="B161" s="40" t="s">
        <v>416</v>
      </c>
      <c r="C161" s="115" t="s">
        <v>4086</v>
      </c>
      <c r="D161" s="115" t="s">
        <v>4562</v>
      </c>
      <c r="E161" s="115" t="s">
        <v>4747</v>
      </c>
      <c r="F161" s="115" t="s">
        <v>4748</v>
      </c>
      <c r="G161" s="41">
        <v>1</v>
      </c>
      <c r="H161" s="60">
        <v>43991</v>
      </c>
      <c r="I161" s="473">
        <v>44080</v>
      </c>
      <c r="J161" s="380" t="s">
        <v>4749</v>
      </c>
      <c r="K161" s="58" t="s">
        <v>4750</v>
      </c>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ht="13">
      <c r="A162" s="40">
        <v>161</v>
      </c>
      <c r="B162" s="40" t="s">
        <v>418</v>
      </c>
      <c r="C162" s="115" t="s">
        <v>4751</v>
      </c>
      <c r="D162" s="115" t="s">
        <v>3922</v>
      </c>
      <c r="E162" s="115" t="s">
        <v>3929</v>
      </c>
      <c r="F162" s="9" t="s">
        <v>4752</v>
      </c>
      <c r="G162" s="41">
        <v>37</v>
      </c>
      <c r="H162" s="115" t="s">
        <v>4753</v>
      </c>
      <c r="I162" s="473" t="s">
        <v>4698</v>
      </c>
      <c r="J162" s="380" t="s">
        <v>4754</v>
      </c>
      <c r="K162" s="58" t="s">
        <v>4755</v>
      </c>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ht="13">
      <c r="A163" s="40">
        <v>162</v>
      </c>
      <c r="B163" s="40" t="s">
        <v>4756</v>
      </c>
      <c r="C163" s="115" t="s">
        <v>4634</v>
      </c>
      <c r="D163" s="115" t="s">
        <v>3922</v>
      </c>
      <c r="E163" s="115" t="s">
        <v>4684</v>
      </c>
      <c r="F163" s="9" t="s">
        <v>4757</v>
      </c>
      <c r="G163" s="41">
        <v>7</v>
      </c>
      <c r="H163" s="115" t="s">
        <v>4758</v>
      </c>
      <c r="I163" s="473" t="s">
        <v>4759</v>
      </c>
      <c r="J163" s="380" t="s">
        <v>4760</v>
      </c>
      <c r="K163" s="58" t="s">
        <v>4761</v>
      </c>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ht="13">
      <c r="A164" s="40">
        <v>163</v>
      </c>
      <c r="B164" s="40" t="s">
        <v>422</v>
      </c>
      <c r="C164" s="115" t="s">
        <v>4762</v>
      </c>
      <c r="D164" s="115" t="s">
        <v>4131</v>
      </c>
      <c r="E164" s="115" t="s">
        <v>4763</v>
      </c>
      <c r="F164" s="9" t="s">
        <v>4764</v>
      </c>
      <c r="G164" s="41">
        <v>1</v>
      </c>
      <c r="H164" s="115"/>
      <c r="I164" s="473" t="s">
        <v>4765</v>
      </c>
      <c r="J164" s="382" t="s">
        <v>4766</v>
      </c>
      <c r="K164" s="58" t="s">
        <v>4767</v>
      </c>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ht="13">
      <c r="A165" s="40">
        <v>164</v>
      </c>
      <c r="B165" s="40" t="s">
        <v>424</v>
      </c>
      <c r="C165" s="115" t="s">
        <v>4768</v>
      </c>
      <c r="D165" s="115" t="s">
        <v>4061</v>
      </c>
      <c r="E165" s="115" t="s">
        <v>4769</v>
      </c>
      <c r="F165" s="63" t="s">
        <v>4770</v>
      </c>
      <c r="G165" s="41">
        <v>1</v>
      </c>
      <c r="H165" s="115" t="s">
        <v>4771</v>
      </c>
      <c r="I165" s="473" t="s">
        <v>4759</v>
      </c>
      <c r="J165" s="380" t="s">
        <v>4772</v>
      </c>
      <c r="K165" s="58" t="s">
        <v>4773</v>
      </c>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ht="13">
      <c r="A166" s="40">
        <v>165</v>
      </c>
      <c r="B166" s="40" t="s">
        <v>426</v>
      </c>
      <c r="C166" s="115" t="s">
        <v>4086</v>
      </c>
      <c r="D166" s="115" t="s">
        <v>4109</v>
      </c>
      <c r="E166" s="115" t="s">
        <v>4774</v>
      </c>
      <c r="F166" s="9" t="s">
        <v>4775</v>
      </c>
      <c r="G166" s="41">
        <v>2</v>
      </c>
      <c r="H166" s="115" t="s">
        <v>4086</v>
      </c>
      <c r="I166" s="473" t="s">
        <v>4759</v>
      </c>
      <c r="J166" s="380" t="s">
        <v>4776</v>
      </c>
      <c r="K166" s="58" t="s">
        <v>4777</v>
      </c>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ht="13">
      <c r="A167" s="40">
        <v>166</v>
      </c>
      <c r="B167" s="40" t="s">
        <v>428</v>
      </c>
      <c r="C167" s="115" t="s">
        <v>4678</v>
      </c>
      <c r="D167" s="115" t="s">
        <v>4116</v>
      </c>
      <c r="E167" s="115" t="s">
        <v>4778</v>
      </c>
      <c r="F167" s="9" t="s">
        <v>4779</v>
      </c>
      <c r="G167" s="41">
        <v>1</v>
      </c>
      <c r="H167" s="115" t="s">
        <v>4100</v>
      </c>
      <c r="I167" s="473" t="s">
        <v>4765</v>
      </c>
      <c r="J167" s="380" t="s">
        <v>4780</v>
      </c>
      <c r="K167" s="58" t="s">
        <v>4781</v>
      </c>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ht="13">
      <c r="A168" s="40">
        <v>167</v>
      </c>
      <c r="B168" s="40" t="s">
        <v>429</v>
      </c>
      <c r="C168" s="115" t="s">
        <v>4782</v>
      </c>
      <c r="D168" s="115" t="s">
        <v>4783</v>
      </c>
      <c r="E168" s="115" t="s">
        <v>4673</v>
      </c>
      <c r="F168" s="9" t="s">
        <v>4193</v>
      </c>
      <c r="G168" s="41">
        <v>1</v>
      </c>
      <c r="H168" s="115" t="s">
        <v>4784</v>
      </c>
      <c r="I168" s="473">
        <v>44171</v>
      </c>
      <c r="J168" s="375" t="s">
        <v>4785</v>
      </c>
      <c r="K168" s="58" t="s">
        <v>4786</v>
      </c>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ht="13">
      <c r="A169" s="40">
        <v>168</v>
      </c>
      <c r="B169" s="40" t="s">
        <v>430</v>
      </c>
      <c r="C169" s="115" t="s">
        <v>4086</v>
      </c>
      <c r="D169" s="115" t="s">
        <v>3922</v>
      </c>
      <c r="E169" s="115" t="s">
        <v>3929</v>
      </c>
      <c r="F169" s="9" t="s">
        <v>4787</v>
      </c>
      <c r="G169" s="41">
        <v>31</v>
      </c>
      <c r="H169" s="115" t="s">
        <v>4788</v>
      </c>
      <c r="I169" s="473">
        <v>44139</v>
      </c>
      <c r="J169" s="380" t="s">
        <v>4789</v>
      </c>
      <c r="K169" s="285" t="s">
        <v>4790</v>
      </c>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ht="13">
      <c r="A170" s="40">
        <v>169</v>
      </c>
      <c r="B170" s="40" t="s">
        <v>433</v>
      </c>
      <c r="C170" s="115" t="s">
        <v>4458</v>
      </c>
      <c r="D170" s="115" t="s">
        <v>4791</v>
      </c>
      <c r="E170" s="115" t="s">
        <v>4792</v>
      </c>
      <c r="F170" s="115" t="s">
        <v>4793</v>
      </c>
      <c r="G170" s="41">
        <v>2</v>
      </c>
      <c r="H170" s="115" t="s">
        <v>4794</v>
      </c>
      <c r="I170" s="473" t="s">
        <v>4795</v>
      </c>
      <c r="J170" s="380" t="s">
        <v>4796</v>
      </c>
      <c r="K170" s="58" t="s">
        <v>4797</v>
      </c>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ht="13">
      <c r="A171" s="40">
        <v>170</v>
      </c>
      <c r="B171" s="40" t="s">
        <v>436</v>
      </c>
      <c r="C171" s="115" t="s">
        <v>4015</v>
      </c>
      <c r="D171" s="115" t="s">
        <v>4798</v>
      </c>
      <c r="E171" s="115" t="s">
        <v>4799</v>
      </c>
      <c r="F171" t="s">
        <v>4800</v>
      </c>
      <c r="G171" s="41">
        <v>1</v>
      </c>
      <c r="H171" s="115" t="s">
        <v>4801</v>
      </c>
      <c r="I171" s="473" t="s">
        <v>4802</v>
      </c>
      <c r="J171" s="380" t="s">
        <v>4803</v>
      </c>
      <c r="K171" s="58" t="s">
        <v>4804</v>
      </c>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ht="13">
      <c r="A172" s="40">
        <v>171</v>
      </c>
      <c r="B172" s="40" t="s">
        <v>437</v>
      </c>
      <c r="C172" s="115" t="s">
        <v>4805</v>
      </c>
      <c r="D172" s="115" t="s">
        <v>3922</v>
      </c>
      <c r="E172" s="115" t="s">
        <v>3929</v>
      </c>
      <c r="F172" t="s">
        <v>4806</v>
      </c>
      <c r="G172" s="41">
        <v>1</v>
      </c>
      <c r="H172" s="115"/>
      <c r="I172" s="473">
        <v>43868</v>
      </c>
      <c r="J172" s="380" t="s">
        <v>4807</v>
      </c>
      <c r="K172" s="58" t="s">
        <v>4808</v>
      </c>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ht="13">
      <c r="A173" s="40">
        <v>172</v>
      </c>
      <c r="B173" s="40" t="s">
        <v>438</v>
      </c>
      <c r="C173" s="115" t="s">
        <v>4809</v>
      </c>
      <c r="D173" s="115" t="s">
        <v>4810</v>
      </c>
      <c r="E173" s="115" t="s">
        <v>4811</v>
      </c>
      <c r="F173" s="115" t="s">
        <v>4812</v>
      </c>
      <c r="G173" s="41">
        <v>1</v>
      </c>
      <c r="H173" s="115" t="s">
        <v>4813</v>
      </c>
      <c r="I173" s="473" t="s">
        <v>4814</v>
      </c>
      <c r="J173" s="380" t="s">
        <v>4815</v>
      </c>
      <c r="K173" s="58" t="s">
        <v>4816</v>
      </c>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ht="13">
      <c r="A174" s="40">
        <v>173</v>
      </c>
      <c r="B174" s="40" t="s">
        <v>439</v>
      </c>
      <c r="C174" s="115" t="s">
        <v>4817</v>
      </c>
      <c r="D174" s="115" t="s">
        <v>4044</v>
      </c>
      <c r="E174" s="115" t="s">
        <v>4045</v>
      </c>
      <c r="F174" s="115" t="s">
        <v>4818</v>
      </c>
      <c r="G174" s="41">
        <v>1</v>
      </c>
      <c r="H174" s="115" t="s">
        <v>4100</v>
      </c>
      <c r="I174" s="473">
        <v>43837</v>
      </c>
      <c r="J174" s="380" t="s">
        <v>4819</v>
      </c>
      <c r="K174" s="58" t="s">
        <v>4820</v>
      </c>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ht="13">
      <c r="A175" s="40">
        <v>174</v>
      </c>
      <c r="B175" s="40" t="s">
        <v>440</v>
      </c>
      <c r="C175" s="115" t="s">
        <v>4091</v>
      </c>
      <c r="D175" s="115" t="s">
        <v>4131</v>
      </c>
      <c r="E175" s="115" t="s">
        <v>4821</v>
      </c>
      <c r="F175" s="9" t="s">
        <v>4822</v>
      </c>
      <c r="G175" s="41">
        <v>17</v>
      </c>
      <c r="H175" s="115" t="s">
        <v>4823</v>
      </c>
      <c r="I175" s="473">
        <v>43897</v>
      </c>
      <c r="J175" s="380" t="s">
        <v>4824</v>
      </c>
      <c r="K175" s="58" t="s">
        <v>4825</v>
      </c>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ht="13">
      <c r="A176" s="40">
        <v>175</v>
      </c>
      <c r="B176" s="40" t="s">
        <v>441</v>
      </c>
      <c r="C176" s="115" t="s">
        <v>4826</v>
      </c>
      <c r="D176" s="115" t="s">
        <v>4061</v>
      </c>
      <c r="E176" s="115" t="s">
        <v>4827</v>
      </c>
      <c r="F176" s="9" t="s">
        <v>4828</v>
      </c>
      <c r="G176" s="41">
        <v>1</v>
      </c>
      <c r="H176" s="115" t="s">
        <v>4829</v>
      </c>
      <c r="I176" s="473" t="s">
        <v>4814</v>
      </c>
      <c r="J176" s="380" t="s">
        <v>4830</v>
      </c>
      <c r="K176" s="58" t="s">
        <v>4831</v>
      </c>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ht="13">
      <c r="A177" s="40">
        <v>176</v>
      </c>
      <c r="B177" s="40" t="s">
        <v>442</v>
      </c>
      <c r="C177" s="115" t="s">
        <v>4224</v>
      </c>
      <c r="D177" s="115" t="s">
        <v>4131</v>
      </c>
      <c r="E177" s="115" t="s">
        <v>4821</v>
      </c>
      <c r="F177" s="9" t="s">
        <v>4832</v>
      </c>
      <c r="G177" s="41">
        <v>1</v>
      </c>
      <c r="H177" s="115" t="s">
        <v>4100</v>
      </c>
      <c r="I177" s="473" t="s">
        <v>4814</v>
      </c>
      <c r="J177" s="380" t="s">
        <v>4833</v>
      </c>
      <c r="K177" s="58" t="s">
        <v>4834</v>
      </c>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ht="13">
      <c r="A178" s="40">
        <v>177</v>
      </c>
      <c r="B178" s="40" t="s">
        <v>443</v>
      </c>
      <c r="C178" s="115" t="s">
        <v>4086</v>
      </c>
      <c r="D178" s="115" t="s">
        <v>3922</v>
      </c>
      <c r="E178" s="115" t="s">
        <v>4835</v>
      </c>
      <c r="F178" s="9" t="s">
        <v>4836</v>
      </c>
      <c r="G178" s="41">
        <v>14</v>
      </c>
      <c r="H178" s="115"/>
      <c r="I178" s="473" t="s">
        <v>4177</v>
      </c>
      <c r="J178" s="380" t="s">
        <v>4837</v>
      </c>
      <c r="K178" s="58" t="s">
        <v>4838</v>
      </c>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ht="13">
      <c r="A179" s="40">
        <v>178</v>
      </c>
      <c r="B179" s="40" t="s">
        <v>180</v>
      </c>
      <c r="C179" s="115" t="s">
        <v>4839</v>
      </c>
      <c r="D179" s="115" t="s">
        <v>3922</v>
      </c>
      <c r="E179" s="115" t="s">
        <v>4835</v>
      </c>
      <c r="F179" s="115" t="s">
        <v>4840</v>
      </c>
      <c r="H179" s="115"/>
      <c r="I179" s="473" t="s">
        <v>4122</v>
      </c>
      <c r="J179" s="375" t="s">
        <v>4841</v>
      </c>
      <c r="K179" s="58" t="s">
        <v>4842</v>
      </c>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ht="13">
      <c r="A180" s="40">
        <v>179</v>
      </c>
      <c r="B180" s="40" t="s">
        <v>444</v>
      </c>
      <c r="C180" s="9" t="s">
        <v>4348</v>
      </c>
      <c r="D180" s="115" t="s">
        <v>4405</v>
      </c>
      <c r="E180" s="115" t="s">
        <v>4406</v>
      </c>
      <c r="F180" s="9" t="s">
        <v>4843</v>
      </c>
      <c r="G180" s="41">
        <v>9</v>
      </c>
      <c r="H180" s="115" t="s">
        <v>4844</v>
      </c>
      <c r="I180" s="473">
        <v>44017</v>
      </c>
      <c r="J180" s="380" t="s">
        <v>4845</v>
      </c>
      <c r="K180" s="58" t="s">
        <v>4846</v>
      </c>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ht="13">
      <c r="A181" s="40">
        <v>180</v>
      </c>
      <c r="B181" s="40" t="s">
        <v>445</v>
      </c>
      <c r="C181" s="115" t="s">
        <v>4847</v>
      </c>
      <c r="D181" s="115" t="s">
        <v>3922</v>
      </c>
      <c r="E181" s="115" t="s">
        <v>3929</v>
      </c>
      <c r="F181" s="115" t="s">
        <v>4848</v>
      </c>
      <c r="G181" s="41">
        <v>40</v>
      </c>
      <c r="H181" s="115"/>
      <c r="I181" s="473">
        <v>43894</v>
      </c>
      <c r="J181" s="377" t="s">
        <v>4849</v>
      </c>
      <c r="K181" s="58" t="s">
        <v>4850</v>
      </c>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ht="13">
      <c r="A182" s="40">
        <v>181</v>
      </c>
      <c r="B182" s="40" t="s">
        <v>446</v>
      </c>
      <c r="C182" s="115" t="s">
        <v>4851</v>
      </c>
      <c r="D182" s="115" t="s">
        <v>4032</v>
      </c>
      <c r="E182" s="115" t="s">
        <v>4033</v>
      </c>
      <c r="F182" s="9" t="s">
        <v>4852</v>
      </c>
      <c r="G182" s="41">
        <v>32</v>
      </c>
      <c r="H182" s="115" t="s">
        <v>4853</v>
      </c>
      <c r="I182" s="473" t="s">
        <v>4698</v>
      </c>
      <c r="J182" s="380" t="s">
        <v>4854</v>
      </c>
      <c r="K182" s="58" t="s">
        <v>4855</v>
      </c>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ht="13">
      <c r="A183" s="40">
        <v>182</v>
      </c>
      <c r="B183" s="40" t="s">
        <v>448</v>
      </c>
      <c r="C183" s="115" t="s">
        <v>4856</v>
      </c>
      <c r="D183" s="115" t="s">
        <v>4627</v>
      </c>
      <c r="E183" s="115" t="s">
        <v>4857</v>
      </c>
      <c r="F183" s="9" t="s">
        <v>4858</v>
      </c>
      <c r="G183" s="41">
        <v>100</v>
      </c>
      <c r="H183" s="115" t="s">
        <v>4859</v>
      </c>
      <c r="I183" s="473">
        <v>43989</v>
      </c>
      <c r="J183" s="380" t="s">
        <v>4860</v>
      </c>
      <c r="K183" s="58" t="s">
        <v>4861</v>
      </c>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ht="13">
      <c r="A184" s="40">
        <v>183</v>
      </c>
      <c r="B184" s="40" t="s">
        <v>451</v>
      </c>
      <c r="C184" s="115" t="s">
        <v>4862</v>
      </c>
      <c r="D184" s="115" t="s">
        <v>4863</v>
      </c>
      <c r="E184" s="115" t="s">
        <v>4864</v>
      </c>
      <c r="F184" s="115" t="s">
        <v>4865</v>
      </c>
      <c r="G184" s="41">
        <v>9</v>
      </c>
      <c r="H184" s="115" t="s">
        <v>4866</v>
      </c>
      <c r="I184" s="473">
        <v>43867</v>
      </c>
      <c r="J184" s="375" t="s">
        <v>4867</v>
      </c>
      <c r="K184" s="69" t="s">
        <v>4868</v>
      </c>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ht="13">
      <c r="A185" s="40">
        <v>184</v>
      </c>
      <c r="B185" s="40" t="s">
        <v>452</v>
      </c>
      <c r="C185" s="115" t="s">
        <v>4869</v>
      </c>
      <c r="D185" s="115" t="s">
        <v>4061</v>
      </c>
      <c r="E185" s="115" t="s">
        <v>4870</v>
      </c>
      <c r="F185" s="9" t="s">
        <v>4871</v>
      </c>
      <c r="G185" s="41">
        <v>4</v>
      </c>
      <c r="H185" s="115"/>
      <c r="I185" s="473">
        <v>44140</v>
      </c>
      <c r="J185" s="375" t="s">
        <v>4872</v>
      </c>
      <c r="K185" s="58" t="s">
        <v>4873</v>
      </c>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ht="13">
      <c r="A186" s="40">
        <v>185</v>
      </c>
      <c r="B186" s="40" t="s">
        <v>455</v>
      </c>
      <c r="C186" s="115" t="s">
        <v>4874</v>
      </c>
      <c r="D186" s="115" t="s">
        <v>4875</v>
      </c>
      <c r="E186" s="115" t="s">
        <v>4876</v>
      </c>
      <c r="F186" s="62" t="s">
        <v>4877</v>
      </c>
      <c r="G186" s="41">
        <v>1</v>
      </c>
      <c r="H186" s="115" t="s">
        <v>4878</v>
      </c>
      <c r="I186" s="473" t="s">
        <v>4739</v>
      </c>
      <c r="J186" s="377" t="s">
        <v>4879</v>
      </c>
      <c r="K186" s="58" t="s">
        <v>4880</v>
      </c>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ht="13">
      <c r="A187" s="40">
        <v>186</v>
      </c>
      <c r="B187" s="40" t="s">
        <v>456</v>
      </c>
      <c r="C187" s="115" t="s">
        <v>4817</v>
      </c>
      <c r="D187" s="115" t="s">
        <v>4032</v>
      </c>
      <c r="E187" s="115" t="s">
        <v>4033</v>
      </c>
      <c r="F187" t="s">
        <v>4881</v>
      </c>
      <c r="G187" s="41">
        <v>7</v>
      </c>
      <c r="H187" s="115"/>
      <c r="I187" s="473">
        <v>44081</v>
      </c>
      <c r="J187" s="380" t="s">
        <v>4882</v>
      </c>
      <c r="K187" s="58" t="s">
        <v>4883</v>
      </c>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ht="13">
      <c r="A188" s="40">
        <v>187</v>
      </c>
      <c r="B188" s="40" t="s">
        <v>460</v>
      </c>
      <c r="C188" s="115" t="s">
        <v>4224</v>
      </c>
      <c r="D188" s="115" t="s">
        <v>4032</v>
      </c>
      <c r="E188" s="115" t="s">
        <v>4033</v>
      </c>
      <c r="F188" t="s">
        <v>4884</v>
      </c>
      <c r="H188" s="115" t="s">
        <v>4885</v>
      </c>
      <c r="I188" s="473">
        <v>44019</v>
      </c>
      <c r="J188" s="380" t="s">
        <v>4886</v>
      </c>
      <c r="K188" s="58" t="s">
        <v>4887</v>
      </c>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ht="13">
      <c r="A189" s="40">
        <v>188</v>
      </c>
      <c r="B189" s="40" t="s">
        <v>462</v>
      </c>
      <c r="C189" s="115" t="s">
        <v>4888</v>
      </c>
      <c r="D189" s="115" t="s">
        <v>4324</v>
      </c>
      <c r="E189" s="115" t="s">
        <v>4325</v>
      </c>
      <c r="F189" s="9" t="s">
        <v>4889</v>
      </c>
      <c r="G189" s="41">
        <v>13</v>
      </c>
      <c r="H189" s="115" t="s">
        <v>4890</v>
      </c>
      <c r="I189" s="473" t="s">
        <v>4891</v>
      </c>
      <c r="J189" s="375" t="s">
        <v>4892</v>
      </c>
      <c r="K189" s="58" t="s">
        <v>4893</v>
      </c>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ht="13">
      <c r="A190" s="40">
        <v>189</v>
      </c>
      <c r="B190" s="40" t="s">
        <v>456</v>
      </c>
      <c r="C190" s="115" t="s">
        <v>4894</v>
      </c>
      <c r="D190" s="115" t="s">
        <v>4032</v>
      </c>
      <c r="E190" s="115" t="s">
        <v>4033</v>
      </c>
      <c r="F190" t="s">
        <v>4895</v>
      </c>
      <c r="G190" s="41">
        <v>42</v>
      </c>
      <c r="H190" s="115"/>
      <c r="I190" s="473">
        <v>44111</v>
      </c>
      <c r="J190" s="375" t="s">
        <v>4896</v>
      </c>
      <c r="K190" s="58" t="s">
        <v>4897</v>
      </c>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ht="13">
      <c r="A191" s="40">
        <v>190</v>
      </c>
      <c r="B191" s="40" t="s">
        <v>466</v>
      </c>
      <c r="C191" s="115" t="s">
        <v>4898</v>
      </c>
      <c r="D191" s="115" t="s">
        <v>4405</v>
      </c>
      <c r="E191" s="115" t="s">
        <v>4406</v>
      </c>
      <c r="F191" s="115" t="s">
        <v>4899</v>
      </c>
      <c r="G191" s="41">
        <v>1</v>
      </c>
      <c r="H191" s="115"/>
      <c r="I191" s="473">
        <v>44111</v>
      </c>
      <c r="J191" s="375" t="s">
        <v>4900</v>
      </c>
      <c r="K191" s="58" t="s">
        <v>4901</v>
      </c>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ht="13">
      <c r="A192" s="40">
        <v>191</v>
      </c>
      <c r="B192" s="40" t="s">
        <v>467</v>
      </c>
      <c r="C192" s="115" t="s">
        <v>4432</v>
      </c>
      <c r="D192" s="115" t="s">
        <v>4131</v>
      </c>
      <c r="E192" s="115" t="s">
        <v>4902</v>
      </c>
      <c r="F192" s="9" t="s">
        <v>4903</v>
      </c>
      <c r="G192" s="41">
        <v>1</v>
      </c>
      <c r="H192" s="115" t="s">
        <v>4904</v>
      </c>
      <c r="I192" s="473">
        <v>44111</v>
      </c>
      <c r="J192" s="375" t="s">
        <v>4905</v>
      </c>
      <c r="K192" s="58" t="s">
        <v>4906</v>
      </c>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ht="13">
      <c r="A193" s="40">
        <v>192</v>
      </c>
      <c r="B193" s="40" t="s">
        <v>468</v>
      </c>
      <c r="C193" s="115" t="s">
        <v>4605</v>
      </c>
      <c r="D193" s="115" t="s">
        <v>4131</v>
      </c>
      <c r="E193" s="115" t="s">
        <v>4132</v>
      </c>
      <c r="F193" s="62" t="s">
        <v>4907</v>
      </c>
      <c r="G193" s="41">
        <v>70</v>
      </c>
      <c r="H193" s="115"/>
      <c r="I193" s="473">
        <v>44050</v>
      </c>
      <c r="J193" s="375" t="s">
        <v>4908</v>
      </c>
      <c r="K193" s="58" t="s">
        <v>4909</v>
      </c>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ht="13">
      <c r="A194" s="40">
        <v>193</v>
      </c>
      <c r="B194" s="40" t="s">
        <v>470</v>
      </c>
      <c r="C194" s="115" t="s">
        <v>4672</v>
      </c>
      <c r="D194" s="115" t="s">
        <v>4910</v>
      </c>
      <c r="E194" s="115" t="s">
        <v>4051</v>
      </c>
      <c r="F194" s="62" t="s">
        <v>4911</v>
      </c>
      <c r="G194" s="41">
        <v>1</v>
      </c>
      <c r="H194" s="115" t="s">
        <v>4912</v>
      </c>
      <c r="I194" s="473">
        <v>44050</v>
      </c>
      <c r="J194" s="375" t="s">
        <v>4913</v>
      </c>
      <c r="K194" s="58" t="s">
        <v>4914</v>
      </c>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ht="13">
      <c r="A195" s="40">
        <v>194</v>
      </c>
      <c r="B195" s="40" t="s">
        <v>471</v>
      </c>
      <c r="C195" s="115" t="s">
        <v>4086</v>
      </c>
      <c r="D195" s="115" t="s">
        <v>4915</v>
      </c>
      <c r="E195" s="115" t="s">
        <v>4916</v>
      </c>
      <c r="F195" s="9" t="s">
        <v>4917</v>
      </c>
      <c r="G195" s="41">
        <v>2</v>
      </c>
      <c r="H195" s="115" t="s">
        <v>4086</v>
      </c>
      <c r="I195" s="473">
        <v>44050</v>
      </c>
      <c r="J195" s="380" t="s">
        <v>4918</v>
      </c>
      <c r="K195" s="58" t="s">
        <v>4919</v>
      </c>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row r="196" spans="1:40" ht="13">
      <c r="A196" s="40">
        <v>195</v>
      </c>
      <c r="B196" s="40" t="s">
        <v>2607</v>
      </c>
      <c r="C196" s="9" t="s">
        <v>4920</v>
      </c>
      <c r="D196" s="115" t="s">
        <v>4396</v>
      </c>
      <c r="E196" s="115" t="s">
        <v>4921</v>
      </c>
      <c r="F196" s="62" t="s">
        <v>4922</v>
      </c>
      <c r="G196" s="41">
        <v>1</v>
      </c>
      <c r="H196" s="115" t="s">
        <v>4923</v>
      </c>
      <c r="I196" s="473" t="s">
        <v>4924</v>
      </c>
      <c r="J196" s="380" t="s">
        <v>4925</v>
      </c>
      <c r="K196" s="58" t="s">
        <v>4926</v>
      </c>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row>
    <row r="197" spans="1:40" ht="13">
      <c r="A197" s="40">
        <v>196</v>
      </c>
      <c r="B197" s="40" t="s">
        <v>474</v>
      </c>
      <c r="C197" s="115" t="s">
        <v>4672</v>
      </c>
      <c r="D197" s="115" t="s">
        <v>4791</v>
      </c>
      <c r="E197" s="115" t="s">
        <v>4927</v>
      </c>
      <c r="F197" s="115" t="s">
        <v>4928</v>
      </c>
      <c r="G197" s="41">
        <v>5</v>
      </c>
      <c r="H197" s="115" t="s">
        <v>4929</v>
      </c>
      <c r="I197" s="473">
        <v>44172</v>
      </c>
      <c r="J197" s="375" t="s">
        <v>4930</v>
      </c>
      <c r="K197" s="58" t="s">
        <v>4931</v>
      </c>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row>
    <row r="198" spans="1:40" ht="13">
      <c r="A198" s="40">
        <v>197</v>
      </c>
      <c r="B198" s="40" t="s">
        <v>477</v>
      </c>
      <c r="C198" s="115" t="s">
        <v>4932</v>
      </c>
      <c r="D198" s="115" t="s">
        <v>4791</v>
      </c>
      <c r="E198" s="115" t="s">
        <v>4933</v>
      </c>
      <c r="F198" s="9" t="s">
        <v>4934</v>
      </c>
      <c r="G198" s="41">
        <v>3</v>
      </c>
      <c r="H198" s="115" t="s">
        <v>4935</v>
      </c>
      <c r="I198" s="473" t="s">
        <v>4924</v>
      </c>
      <c r="J198" s="375" t="s">
        <v>4936</v>
      </c>
      <c r="K198" s="58" t="s">
        <v>4937</v>
      </c>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row>
    <row r="199" spans="1:40" ht="13">
      <c r="A199" s="40">
        <v>198</v>
      </c>
      <c r="B199" s="40" t="s">
        <v>448</v>
      </c>
      <c r="C199" s="115" t="s">
        <v>4938</v>
      </c>
      <c r="D199" s="115" t="s">
        <v>4627</v>
      </c>
      <c r="E199" s="115" t="s">
        <v>4857</v>
      </c>
      <c r="F199" s="9" t="s">
        <v>4939</v>
      </c>
      <c r="G199" s="41">
        <v>1</v>
      </c>
      <c r="H199" s="115" t="s">
        <v>4940</v>
      </c>
      <c r="I199" s="473" t="s">
        <v>4941</v>
      </c>
      <c r="J199" s="375" t="s">
        <v>4942</v>
      </c>
      <c r="K199" s="58" t="s">
        <v>4943</v>
      </c>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row>
    <row r="200" spans="1:40" ht="13">
      <c r="A200" s="40">
        <v>199</v>
      </c>
      <c r="B200" s="40" t="s">
        <v>479</v>
      </c>
      <c r="C200" s="115" t="s">
        <v>4944</v>
      </c>
      <c r="D200" s="115" t="s">
        <v>4061</v>
      </c>
      <c r="E200" s="115" t="s">
        <v>4945</v>
      </c>
      <c r="F200" s="115" t="s">
        <v>4946</v>
      </c>
      <c r="G200" s="41">
        <v>3</v>
      </c>
      <c r="H200" s="115" t="s">
        <v>4947</v>
      </c>
      <c r="I200" s="473" t="s">
        <v>4948</v>
      </c>
      <c r="J200" s="375" t="s">
        <v>4949</v>
      </c>
      <c r="K200" s="58" t="s">
        <v>4950</v>
      </c>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row>
    <row r="201" spans="1:40" ht="13">
      <c r="A201" s="40">
        <v>200</v>
      </c>
      <c r="B201" s="40" t="s">
        <v>482</v>
      </c>
      <c r="C201" s="115" t="s">
        <v>4809</v>
      </c>
      <c r="D201" s="115" t="s">
        <v>4318</v>
      </c>
      <c r="E201" s="115" t="s">
        <v>4132</v>
      </c>
      <c r="F201" s="9" t="s">
        <v>4951</v>
      </c>
      <c r="G201" s="41">
        <v>1</v>
      </c>
      <c r="H201" s="60">
        <v>44013</v>
      </c>
      <c r="I201" s="473" t="s">
        <v>4952</v>
      </c>
      <c r="J201" s="375" t="s">
        <v>4953</v>
      </c>
      <c r="K201" s="58" t="s">
        <v>4954</v>
      </c>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row>
    <row r="202" spans="1:40" ht="13">
      <c r="A202" s="40">
        <v>201</v>
      </c>
      <c r="B202" s="40" t="s">
        <v>483</v>
      </c>
      <c r="C202" s="115" t="s">
        <v>4574</v>
      </c>
      <c r="D202" s="115" t="s">
        <v>4627</v>
      </c>
      <c r="E202" s="115" t="s">
        <v>4955</v>
      </c>
      <c r="F202" s="115" t="s">
        <v>4956</v>
      </c>
      <c r="G202" s="41">
        <v>1</v>
      </c>
      <c r="H202" s="115" t="s">
        <v>4100</v>
      </c>
      <c r="I202" s="473">
        <v>43897</v>
      </c>
      <c r="J202" s="375" t="s">
        <v>4957</v>
      </c>
      <c r="K202" s="58" t="s">
        <v>4958</v>
      </c>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row>
    <row r="203" spans="1:40" ht="13">
      <c r="A203" s="40">
        <v>202</v>
      </c>
      <c r="B203" s="40" t="s">
        <v>484</v>
      </c>
      <c r="C203" s="115" t="s">
        <v>4959</v>
      </c>
      <c r="D203" s="115" t="s">
        <v>4061</v>
      </c>
      <c r="E203" s="115" t="s">
        <v>4356</v>
      </c>
      <c r="F203" s="9" t="s">
        <v>4960</v>
      </c>
      <c r="G203" s="41">
        <v>9</v>
      </c>
      <c r="H203" s="57">
        <v>43949</v>
      </c>
      <c r="I203" s="473" t="s">
        <v>4765</v>
      </c>
      <c r="J203" s="380" t="s">
        <v>4961</v>
      </c>
      <c r="K203" s="58" t="s">
        <v>4962</v>
      </c>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row>
    <row r="204" spans="1:40" ht="13">
      <c r="A204" s="40">
        <v>203</v>
      </c>
      <c r="B204" s="40" t="s">
        <v>486</v>
      </c>
      <c r="C204" s="115" t="s">
        <v>4086</v>
      </c>
      <c r="D204" s="115" t="s">
        <v>4791</v>
      </c>
      <c r="E204" s="115" t="s">
        <v>4963</v>
      </c>
      <c r="F204" t="s">
        <v>4964</v>
      </c>
      <c r="G204" s="41">
        <v>1</v>
      </c>
      <c r="H204" s="115" t="s">
        <v>4086</v>
      </c>
      <c r="I204" s="473">
        <v>44172</v>
      </c>
      <c r="J204" s="380" t="s">
        <v>4965</v>
      </c>
      <c r="K204" s="58" t="s">
        <v>4966</v>
      </c>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row>
    <row r="205" spans="1:40" ht="13">
      <c r="A205" s="40">
        <v>204</v>
      </c>
      <c r="B205" s="40" t="s">
        <v>487</v>
      </c>
      <c r="C205" s="115" t="s">
        <v>4967</v>
      </c>
      <c r="D205" s="115" t="s">
        <v>4968</v>
      </c>
      <c r="E205" s="115" t="s">
        <v>4969</v>
      </c>
      <c r="F205" s="115" t="s">
        <v>4970</v>
      </c>
      <c r="G205" s="41">
        <v>2</v>
      </c>
      <c r="H205" s="115" t="s">
        <v>4971</v>
      </c>
      <c r="I205" s="473" t="s">
        <v>4952</v>
      </c>
      <c r="J205" s="375" t="s">
        <v>4972</v>
      </c>
      <c r="K205" s="58" t="s">
        <v>4973</v>
      </c>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row>
    <row r="206" spans="1:40" ht="13">
      <c r="A206" s="40">
        <v>205</v>
      </c>
      <c r="B206" s="40" t="s">
        <v>488</v>
      </c>
      <c r="C206" s="115" t="s">
        <v>4974</v>
      </c>
      <c r="D206" s="115" t="s">
        <v>4627</v>
      </c>
      <c r="E206" s="115" t="s">
        <v>4857</v>
      </c>
      <c r="F206" t="s">
        <v>4975</v>
      </c>
      <c r="G206" s="41">
        <v>3</v>
      </c>
      <c r="H206" s="60">
        <v>43977</v>
      </c>
      <c r="I206" s="473" t="s">
        <v>4602</v>
      </c>
      <c r="J206" s="380" t="s">
        <v>4976</v>
      </c>
      <c r="K206" s="58" t="s">
        <v>4977</v>
      </c>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row>
    <row r="207" spans="1:40" ht="13">
      <c r="A207" s="40">
        <v>206</v>
      </c>
      <c r="B207" s="40" t="s">
        <v>491</v>
      </c>
      <c r="C207" s="115" t="s">
        <v>4967</v>
      </c>
      <c r="D207" s="115" t="s">
        <v>4044</v>
      </c>
      <c r="E207" s="115" t="s">
        <v>4978</v>
      </c>
      <c r="F207" s="115" t="s">
        <v>4979</v>
      </c>
      <c r="G207" s="41">
        <v>12</v>
      </c>
      <c r="H207" s="115" t="s">
        <v>4980</v>
      </c>
      <c r="I207" s="473" t="s">
        <v>4952</v>
      </c>
      <c r="J207" s="375" t="s">
        <v>4981</v>
      </c>
      <c r="K207" s="58" t="s">
        <v>4982</v>
      </c>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row>
    <row r="208" spans="1:40" ht="13">
      <c r="A208" s="40">
        <v>207</v>
      </c>
      <c r="B208" s="40" t="s">
        <v>495</v>
      </c>
      <c r="C208" s="115" t="s">
        <v>4967</v>
      </c>
      <c r="D208" s="115" t="s">
        <v>4791</v>
      </c>
      <c r="E208" s="115" t="s">
        <v>4983</v>
      </c>
      <c r="F208" s="115" t="s">
        <v>4984</v>
      </c>
      <c r="G208" s="41">
        <v>20</v>
      </c>
      <c r="H208" s="115" t="s">
        <v>4985</v>
      </c>
      <c r="I208" s="473" t="s">
        <v>4952</v>
      </c>
      <c r="J208" s="375" t="s">
        <v>4986</v>
      </c>
      <c r="K208" s="58" t="s">
        <v>4987</v>
      </c>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row>
    <row r="209" spans="1:40" ht="13">
      <c r="A209" s="40">
        <v>208</v>
      </c>
      <c r="B209" s="40" t="s">
        <v>497</v>
      </c>
      <c r="C209" s="115" t="s">
        <v>4988</v>
      </c>
      <c r="D209" s="115" t="s">
        <v>4008</v>
      </c>
      <c r="E209" s="115" t="s">
        <v>4009</v>
      </c>
      <c r="F209" s="9" t="s">
        <v>4989</v>
      </c>
      <c r="G209" s="41">
        <v>1</v>
      </c>
      <c r="H209" s="115" t="s">
        <v>4990</v>
      </c>
      <c r="I209" s="473" t="s">
        <v>4924</v>
      </c>
      <c r="J209" s="380" t="s">
        <v>4991</v>
      </c>
      <c r="K209" s="58" t="s">
        <v>4992</v>
      </c>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row>
    <row r="210" spans="1:40" ht="13">
      <c r="A210" s="40">
        <v>209</v>
      </c>
      <c r="B210" s="40" t="s">
        <v>498</v>
      </c>
      <c r="C210" s="115" t="s">
        <v>4993</v>
      </c>
      <c r="D210" s="115" t="s">
        <v>3922</v>
      </c>
      <c r="E210" s="115" t="s">
        <v>4994</v>
      </c>
      <c r="F210" s="9" t="s">
        <v>4995</v>
      </c>
      <c r="G210" s="41">
        <v>2</v>
      </c>
      <c r="H210" s="115" t="s">
        <v>4996</v>
      </c>
      <c r="I210" s="473" t="s">
        <v>4997</v>
      </c>
      <c r="J210" s="380" t="s">
        <v>4998</v>
      </c>
      <c r="K210" s="58" t="s">
        <v>4999</v>
      </c>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row>
    <row r="211" spans="1:40" ht="13">
      <c r="A211" s="124">
        <v>210</v>
      </c>
      <c r="B211" s="124" t="s">
        <v>500</v>
      </c>
      <c r="C211" s="115" t="s">
        <v>5000</v>
      </c>
      <c r="D211" s="115" t="s">
        <v>4044</v>
      </c>
      <c r="E211" s="115" t="s">
        <v>4045</v>
      </c>
      <c r="F211" s="115" t="s">
        <v>4818</v>
      </c>
      <c r="G211" s="41">
        <v>29</v>
      </c>
      <c r="H211" s="115"/>
      <c r="I211" s="473" t="s">
        <v>5001</v>
      </c>
      <c r="J211" s="383" t="s">
        <v>5002</v>
      </c>
      <c r="K211" s="58" t="s">
        <v>5003</v>
      </c>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row>
    <row r="212" spans="1:40" ht="13">
      <c r="A212" s="40">
        <v>211</v>
      </c>
      <c r="B212" s="40" t="s">
        <v>504</v>
      </c>
      <c r="C212" s="115" t="s">
        <v>5004</v>
      </c>
      <c r="D212" s="115" t="s">
        <v>4109</v>
      </c>
      <c r="E212" s="115" t="s">
        <v>4774</v>
      </c>
      <c r="F212" s="9" t="s">
        <v>5005</v>
      </c>
      <c r="G212" s="41">
        <v>25</v>
      </c>
      <c r="H212" s="115" t="s">
        <v>5006</v>
      </c>
      <c r="I212" s="473">
        <v>43983</v>
      </c>
      <c r="J212" s="380" t="s">
        <v>5007</v>
      </c>
      <c r="K212" s="58" t="s">
        <v>5008</v>
      </c>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row>
    <row r="213" spans="1:40" ht="13">
      <c r="A213" s="40">
        <v>212</v>
      </c>
      <c r="B213" s="40" t="s">
        <v>506</v>
      </c>
      <c r="C213" s="115" t="s">
        <v>5009</v>
      </c>
      <c r="D213" s="115" t="s">
        <v>4109</v>
      </c>
      <c r="E213" s="115" t="s">
        <v>5010</v>
      </c>
      <c r="F213" s="115" t="s">
        <v>5011</v>
      </c>
      <c r="G213" s="41">
        <v>1</v>
      </c>
      <c r="H213" s="115" t="s">
        <v>5012</v>
      </c>
      <c r="I213" s="473" t="s">
        <v>4948</v>
      </c>
      <c r="J213" s="380" t="s">
        <v>5013</v>
      </c>
      <c r="K213" s="58" t="s">
        <v>5014</v>
      </c>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row>
    <row r="214" spans="1:40" ht="13">
      <c r="A214" s="40">
        <v>213</v>
      </c>
      <c r="B214" s="40" t="s">
        <v>509</v>
      </c>
      <c r="C214" s="115" t="s">
        <v>5015</v>
      </c>
      <c r="D214" s="115" t="s">
        <v>4225</v>
      </c>
      <c r="E214" s="115" t="s">
        <v>5016</v>
      </c>
      <c r="F214" s="9" t="s">
        <v>5017</v>
      </c>
      <c r="G214" s="42">
        <v>141</v>
      </c>
      <c r="H214" s="115" t="s">
        <v>5018</v>
      </c>
      <c r="I214" s="473">
        <v>44019</v>
      </c>
      <c r="J214" s="380" t="s">
        <v>5019</v>
      </c>
      <c r="K214" s="58" t="s">
        <v>5020</v>
      </c>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row>
    <row r="215" spans="1:40" ht="13">
      <c r="A215" s="40">
        <v>214</v>
      </c>
      <c r="B215" s="40" t="s">
        <v>510</v>
      </c>
      <c r="C215" s="115" t="s">
        <v>5021</v>
      </c>
      <c r="D215" s="115" t="s">
        <v>4405</v>
      </c>
      <c r="E215" s="115" t="s">
        <v>4471</v>
      </c>
      <c r="F215" s="9" t="s">
        <v>5022</v>
      </c>
      <c r="G215" s="41">
        <v>23</v>
      </c>
      <c r="H215" s="115" t="s">
        <v>5023</v>
      </c>
      <c r="I215" s="473" t="s">
        <v>4948</v>
      </c>
      <c r="J215" s="380" t="s">
        <v>5024</v>
      </c>
      <c r="K215" s="58" t="s">
        <v>5025</v>
      </c>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row>
    <row r="216" spans="1:40" ht="13">
      <c r="A216" s="40">
        <v>215</v>
      </c>
      <c r="B216" s="40" t="s">
        <v>513</v>
      </c>
      <c r="C216" s="115" t="s">
        <v>5026</v>
      </c>
      <c r="D216" s="115" t="s">
        <v>4131</v>
      </c>
      <c r="E216" s="115" t="s">
        <v>4132</v>
      </c>
      <c r="F216" s="115" t="s">
        <v>5027</v>
      </c>
      <c r="G216" s="41">
        <v>1</v>
      </c>
      <c r="H216" s="115" t="s">
        <v>5028</v>
      </c>
      <c r="I216" s="473" t="s">
        <v>5001</v>
      </c>
      <c r="J216" s="376" t="s">
        <v>5029</v>
      </c>
      <c r="K216" s="58" t="s">
        <v>5030</v>
      </c>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row>
    <row r="217" spans="1:40" ht="13">
      <c r="A217" s="40">
        <v>216</v>
      </c>
      <c r="B217" s="40" t="s">
        <v>514</v>
      </c>
      <c r="C217" s="115" t="s">
        <v>4534</v>
      </c>
      <c r="D217" s="115" t="s">
        <v>4032</v>
      </c>
      <c r="E217" s="115" t="s">
        <v>4033</v>
      </c>
      <c r="F217" s="115" t="s">
        <v>5031</v>
      </c>
      <c r="G217" s="41">
        <v>91</v>
      </c>
      <c r="H217" s="115" t="s">
        <v>5032</v>
      </c>
      <c r="I217" s="473" t="s">
        <v>5033</v>
      </c>
      <c r="J217" s="375" t="s">
        <v>5034</v>
      </c>
      <c r="K217" s="58" t="s">
        <v>5035</v>
      </c>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row>
    <row r="218" spans="1:40" ht="13">
      <c r="A218" s="40">
        <v>217</v>
      </c>
      <c r="B218" s="40" t="s">
        <v>519</v>
      </c>
      <c r="C218" s="115" t="s">
        <v>5036</v>
      </c>
      <c r="D218" s="115" t="s">
        <v>4131</v>
      </c>
      <c r="E218" s="115" t="s">
        <v>4132</v>
      </c>
      <c r="F218" s="115" t="s">
        <v>5037</v>
      </c>
      <c r="G218" s="41">
        <v>51</v>
      </c>
      <c r="H218" s="115"/>
      <c r="I218" s="473" t="s">
        <v>5038</v>
      </c>
      <c r="J218" s="380" t="s">
        <v>5039</v>
      </c>
      <c r="K218" s="58" t="s">
        <v>5040</v>
      </c>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row>
    <row r="219" spans="1:40" ht="13">
      <c r="A219" s="40">
        <v>218</v>
      </c>
      <c r="B219" s="40" t="s">
        <v>117</v>
      </c>
      <c r="C219" s="115" t="s">
        <v>5041</v>
      </c>
      <c r="D219" s="115" t="s">
        <v>3922</v>
      </c>
      <c r="E219" s="115" t="s">
        <v>3929</v>
      </c>
      <c r="F219" s="115" t="s">
        <v>5042</v>
      </c>
      <c r="G219" s="41">
        <v>21</v>
      </c>
      <c r="H219" s="115" t="s">
        <v>5043</v>
      </c>
      <c r="I219" s="473" t="s">
        <v>5038</v>
      </c>
      <c r="J219" s="381" t="s">
        <v>5044</v>
      </c>
      <c r="K219" s="285" t="s">
        <v>5045</v>
      </c>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row>
    <row r="220" spans="1:40" ht="13">
      <c r="A220" s="40">
        <v>219</v>
      </c>
      <c r="B220" s="40" t="s">
        <v>523</v>
      </c>
      <c r="C220" s="9" t="s">
        <v>4411</v>
      </c>
      <c r="D220" s="115" t="s">
        <v>4627</v>
      </c>
      <c r="E220" s="67" t="s">
        <v>5046</v>
      </c>
      <c r="F220" s="67" t="s">
        <v>5047</v>
      </c>
      <c r="G220" s="41">
        <v>1</v>
      </c>
      <c r="H220" s="60">
        <v>43993</v>
      </c>
      <c r="I220" s="473" t="s">
        <v>4924</v>
      </c>
      <c r="J220" s="375" t="s">
        <v>5048</v>
      </c>
      <c r="K220" s="58" t="s">
        <v>5049</v>
      </c>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row>
    <row r="221" spans="1:40" ht="13">
      <c r="A221" s="40">
        <v>220</v>
      </c>
      <c r="B221" s="40" t="s">
        <v>524</v>
      </c>
      <c r="C221" s="115" t="s">
        <v>5050</v>
      </c>
      <c r="D221" s="115" t="s">
        <v>4289</v>
      </c>
      <c r="E221" s="115" t="s">
        <v>4290</v>
      </c>
      <c r="F221" s="115" t="s">
        <v>5051</v>
      </c>
      <c r="G221" s="41">
        <v>10</v>
      </c>
      <c r="H221" s="115" t="s">
        <v>5052</v>
      </c>
      <c r="I221" s="473" t="s">
        <v>5053</v>
      </c>
      <c r="J221" s="375" t="s">
        <v>5054</v>
      </c>
      <c r="K221" s="58" t="s">
        <v>5055</v>
      </c>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row>
    <row r="222" spans="1:40" ht="13">
      <c r="A222" s="40">
        <v>221</v>
      </c>
      <c r="B222" s="40" t="s">
        <v>526</v>
      </c>
      <c r="C222" s="115" t="s">
        <v>4361</v>
      </c>
      <c r="D222" s="115" t="s">
        <v>4131</v>
      </c>
      <c r="E222" s="115" t="s">
        <v>4132</v>
      </c>
      <c r="F222" s="67" t="s">
        <v>5056</v>
      </c>
      <c r="G222" s="41">
        <v>100</v>
      </c>
      <c r="H222" s="115" t="s">
        <v>5057</v>
      </c>
      <c r="I222" s="473" t="s">
        <v>5038</v>
      </c>
      <c r="J222" s="380" t="s">
        <v>5058</v>
      </c>
      <c r="K222" s="69" t="s">
        <v>5059</v>
      </c>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row>
    <row r="223" spans="1:40" ht="13">
      <c r="A223" s="40">
        <v>222</v>
      </c>
      <c r="B223" s="40" t="s">
        <v>530</v>
      </c>
      <c r="C223" s="115" t="s">
        <v>4361</v>
      </c>
      <c r="D223" s="115" t="s">
        <v>4318</v>
      </c>
      <c r="E223" s="115" t="s">
        <v>5060</v>
      </c>
      <c r="F223" s="64" t="s">
        <v>5061</v>
      </c>
      <c r="G223" s="41">
        <v>1</v>
      </c>
      <c r="H223" s="115" t="s">
        <v>5062</v>
      </c>
      <c r="I223" s="473" t="s">
        <v>5038</v>
      </c>
      <c r="J223" s="380" t="s">
        <v>5063</v>
      </c>
      <c r="K223" s="58" t="s">
        <v>5064</v>
      </c>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row>
    <row r="224" spans="1:40" ht="13">
      <c r="A224" s="40">
        <v>223</v>
      </c>
      <c r="B224" s="40" t="s">
        <v>533</v>
      </c>
      <c r="C224" s="115" t="s">
        <v>5065</v>
      </c>
      <c r="D224" s="115" t="s">
        <v>4131</v>
      </c>
      <c r="E224" s="115" t="s">
        <v>4132</v>
      </c>
      <c r="F224" s="65" t="s">
        <v>5066</v>
      </c>
      <c r="G224" s="41">
        <v>116</v>
      </c>
      <c r="H224" s="115" t="s">
        <v>4100</v>
      </c>
      <c r="I224" s="473" t="s">
        <v>5053</v>
      </c>
      <c r="J224" s="380" t="s">
        <v>5067</v>
      </c>
      <c r="K224" s="58" t="s">
        <v>5068</v>
      </c>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row>
    <row r="225" spans="1:40" ht="13">
      <c r="A225" s="40">
        <v>224</v>
      </c>
      <c r="B225" s="40" t="s">
        <v>537</v>
      </c>
      <c r="C225" s="115" t="s">
        <v>5069</v>
      </c>
      <c r="D225" s="115" t="s">
        <v>4142</v>
      </c>
      <c r="E225" s="115" t="s">
        <v>5070</v>
      </c>
      <c r="F225" t="s">
        <v>5071</v>
      </c>
      <c r="G225" s="41">
        <v>1</v>
      </c>
      <c r="H225" s="115" t="s">
        <v>4100</v>
      </c>
      <c r="I225" s="473" t="s">
        <v>5053</v>
      </c>
      <c r="J225" s="380" t="s">
        <v>5072</v>
      </c>
      <c r="K225" s="58" t="s">
        <v>5073</v>
      </c>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row>
    <row r="226" spans="1:40" ht="13">
      <c r="A226" s="40">
        <v>225</v>
      </c>
      <c r="B226" s="40" t="s">
        <v>539</v>
      </c>
      <c r="C226" s="115" t="s">
        <v>5074</v>
      </c>
      <c r="D226" s="115" t="s">
        <v>3922</v>
      </c>
      <c r="E226" s="115" t="s">
        <v>3929</v>
      </c>
      <c r="F226" s="9" t="s">
        <v>5075</v>
      </c>
      <c r="G226" s="41">
        <v>2</v>
      </c>
      <c r="H226" s="115" t="s">
        <v>5076</v>
      </c>
      <c r="I226" s="473" t="s">
        <v>5077</v>
      </c>
      <c r="J226" s="380" t="s">
        <v>5078</v>
      </c>
      <c r="K226" s="58" t="s">
        <v>5079</v>
      </c>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row>
    <row r="227" spans="1:40" ht="13">
      <c r="A227" s="40">
        <v>226</v>
      </c>
      <c r="B227" s="40" t="s">
        <v>542</v>
      </c>
      <c r="C227" s="115" t="s">
        <v>5080</v>
      </c>
      <c r="D227" s="115" t="s">
        <v>3922</v>
      </c>
      <c r="E227" s="115" t="s">
        <v>5081</v>
      </c>
      <c r="F227" s="9" t="s">
        <v>5082</v>
      </c>
      <c r="G227" s="41">
        <v>29</v>
      </c>
      <c r="H227" s="115" t="s">
        <v>5083</v>
      </c>
      <c r="I227" s="473" t="s">
        <v>5077</v>
      </c>
      <c r="J227" s="380" t="s">
        <v>5084</v>
      </c>
      <c r="K227" s="58" t="s">
        <v>5085</v>
      </c>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row>
    <row r="228" spans="1:40" ht="13">
      <c r="A228" s="40">
        <v>227</v>
      </c>
      <c r="B228" s="40" t="s">
        <v>543</v>
      </c>
      <c r="C228" s="9" t="s">
        <v>5086</v>
      </c>
      <c r="D228" s="115" t="s">
        <v>4131</v>
      </c>
      <c r="E228" s="115" t="s">
        <v>4821</v>
      </c>
      <c r="F228" s="9" t="s">
        <v>5087</v>
      </c>
      <c r="G228" s="41">
        <v>1</v>
      </c>
      <c r="H228" s="115" t="s">
        <v>5088</v>
      </c>
      <c r="I228" s="473" t="s">
        <v>5089</v>
      </c>
      <c r="J228" s="380" t="s">
        <v>5090</v>
      </c>
      <c r="K228" s="58" t="s">
        <v>5091</v>
      </c>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row>
    <row r="229" spans="1:40" ht="13">
      <c r="A229" s="40">
        <v>228</v>
      </c>
      <c r="B229" s="40" t="s">
        <v>545</v>
      </c>
      <c r="C229" s="115" t="s">
        <v>5092</v>
      </c>
      <c r="D229" s="115" t="s">
        <v>4131</v>
      </c>
      <c r="E229" s="115" t="s">
        <v>5093</v>
      </c>
      <c r="F229" s="9" t="s">
        <v>5094</v>
      </c>
      <c r="G229" s="41">
        <v>3</v>
      </c>
      <c r="H229" s="115" t="s">
        <v>5095</v>
      </c>
      <c r="I229" s="473" t="s">
        <v>4765</v>
      </c>
      <c r="J229" s="377" t="s">
        <v>5096</v>
      </c>
      <c r="K229" s="58" t="s">
        <v>5097</v>
      </c>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row>
    <row r="230" spans="1:40" ht="13">
      <c r="A230" s="40">
        <v>229</v>
      </c>
      <c r="B230" s="40" t="s">
        <v>547</v>
      </c>
      <c r="C230" s="115" t="s">
        <v>4534</v>
      </c>
      <c r="D230" s="115" t="s">
        <v>5098</v>
      </c>
      <c r="E230" s="115" t="s">
        <v>5099</v>
      </c>
      <c r="F230" s="115" t="s">
        <v>5100</v>
      </c>
      <c r="G230" s="41">
        <v>1</v>
      </c>
      <c r="H230" s="115" t="s">
        <v>5101</v>
      </c>
      <c r="I230" s="473" t="s">
        <v>5102</v>
      </c>
      <c r="J230" s="375" t="s">
        <v>5103</v>
      </c>
      <c r="K230" s="58" t="s">
        <v>5104</v>
      </c>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row>
    <row r="231" spans="1:40" ht="13">
      <c r="A231" s="40">
        <v>230</v>
      </c>
      <c r="B231" s="292" t="s">
        <v>548</v>
      </c>
      <c r="C231" s="115" t="s">
        <v>5000</v>
      </c>
      <c r="D231" s="115" t="s">
        <v>4131</v>
      </c>
      <c r="E231" s="115" t="s">
        <v>4579</v>
      </c>
      <c r="F231" s="62" t="s">
        <v>5105</v>
      </c>
      <c r="G231" s="41">
        <v>44</v>
      </c>
      <c r="H231" s="115"/>
      <c r="I231" s="473" t="s">
        <v>5106</v>
      </c>
      <c r="J231" s="378" t="s">
        <v>5107</v>
      </c>
      <c r="K231" s="58" t="s">
        <v>5108</v>
      </c>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row>
    <row r="232" spans="1:40" ht="13">
      <c r="A232" s="40">
        <v>231</v>
      </c>
      <c r="B232" s="40" t="s">
        <v>551</v>
      </c>
      <c r="C232" s="115" t="s">
        <v>5109</v>
      </c>
      <c r="D232" s="115" t="s">
        <v>3922</v>
      </c>
      <c r="E232" s="115" t="s">
        <v>3929</v>
      </c>
      <c r="F232" s="9" t="s">
        <v>5110</v>
      </c>
      <c r="G232" s="41">
        <v>1</v>
      </c>
      <c r="H232" s="115" t="s">
        <v>5111</v>
      </c>
      <c r="I232" s="473" t="s">
        <v>5112</v>
      </c>
      <c r="J232" s="378" t="s">
        <v>5113</v>
      </c>
      <c r="K232" s="58" t="s">
        <v>5114</v>
      </c>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row>
    <row r="233" spans="1:40" ht="13">
      <c r="A233" s="40">
        <v>232</v>
      </c>
      <c r="B233" s="40" t="s">
        <v>552</v>
      </c>
      <c r="C233" s="115" t="s">
        <v>4552</v>
      </c>
      <c r="D233" s="115" t="s">
        <v>4349</v>
      </c>
      <c r="E233" s="115" t="s">
        <v>4132</v>
      </c>
      <c r="F233" s="9" t="s">
        <v>5115</v>
      </c>
      <c r="G233" s="41">
        <v>149</v>
      </c>
      <c r="H233" s="115" t="s">
        <v>4554</v>
      </c>
      <c r="I233" s="473">
        <v>44013</v>
      </c>
      <c r="J233" s="378" t="s">
        <v>5116</v>
      </c>
      <c r="K233" s="58" t="s">
        <v>5117</v>
      </c>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row>
    <row r="234" spans="1:40" ht="13">
      <c r="A234" s="40">
        <v>233</v>
      </c>
      <c r="B234" s="40" t="s">
        <v>556</v>
      </c>
      <c r="C234" s="115" t="s">
        <v>4432</v>
      </c>
      <c r="D234" s="115" t="s">
        <v>4061</v>
      </c>
      <c r="E234" s="115" t="s">
        <v>5118</v>
      </c>
      <c r="F234" s="67" t="s">
        <v>5119</v>
      </c>
      <c r="G234" s="41" t="s">
        <v>254</v>
      </c>
      <c r="H234" s="115" t="s">
        <v>4100</v>
      </c>
      <c r="I234" s="473" t="s">
        <v>5038</v>
      </c>
      <c r="J234" s="378" t="s">
        <v>5120</v>
      </c>
      <c r="K234" s="58" t="s">
        <v>5121</v>
      </c>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row>
    <row r="235" spans="1:40" ht="13">
      <c r="A235" s="40">
        <v>234</v>
      </c>
      <c r="B235" s="40" t="s">
        <v>558</v>
      </c>
      <c r="C235" s="9" t="s">
        <v>5122</v>
      </c>
      <c r="D235" s="115" t="s">
        <v>5123</v>
      </c>
      <c r="E235" s="115" t="s">
        <v>5124</v>
      </c>
      <c r="F235" s="9" t="s">
        <v>5125</v>
      </c>
      <c r="G235" s="41">
        <v>1</v>
      </c>
      <c r="H235" s="115" t="s">
        <v>5126</v>
      </c>
      <c r="I235" s="473" t="s">
        <v>5127</v>
      </c>
      <c r="J235" s="378" t="s">
        <v>5128</v>
      </c>
      <c r="K235" s="58" t="s">
        <v>5129</v>
      </c>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row>
    <row r="236" spans="1:40" ht="13">
      <c r="A236" s="40">
        <v>235</v>
      </c>
      <c r="B236" s="40" t="s">
        <v>559</v>
      </c>
      <c r="C236" s="9" t="s">
        <v>5130</v>
      </c>
      <c r="D236" s="115" t="s">
        <v>4131</v>
      </c>
      <c r="E236" s="115" t="s">
        <v>4579</v>
      </c>
      <c r="F236" s="9" t="s">
        <v>5131</v>
      </c>
      <c r="G236" s="41">
        <v>19</v>
      </c>
      <c r="H236" s="115" t="s">
        <v>5132</v>
      </c>
      <c r="I236" s="473">
        <v>43869</v>
      </c>
      <c r="J236" s="380" t="s">
        <v>5133</v>
      </c>
      <c r="K236" s="58" t="s">
        <v>5134</v>
      </c>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row>
    <row r="237" spans="1:40" ht="13">
      <c r="A237" s="40">
        <v>236</v>
      </c>
      <c r="B237" s="40" t="s">
        <v>562</v>
      </c>
      <c r="C237" s="9" t="s">
        <v>5135</v>
      </c>
      <c r="D237" s="115" t="s">
        <v>3922</v>
      </c>
      <c r="E237" s="115" t="s">
        <v>3929</v>
      </c>
      <c r="F237" s="9" t="s">
        <v>5136</v>
      </c>
      <c r="G237" s="41">
        <v>34</v>
      </c>
      <c r="H237" s="115" t="s">
        <v>5137</v>
      </c>
      <c r="I237" s="473">
        <v>43958</v>
      </c>
      <c r="J237" s="380" t="s">
        <v>5138</v>
      </c>
      <c r="K237" s="58" t="s">
        <v>5139</v>
      </c>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row>
    <row r="238" spans="1:40" ht="13">
      <c r="A238" s="40">
        <v>237</v>
      </c>
      <c r="B238" s="40" t="s">
        <v>564</v>
      </c>
      <c r="C238" s="115" t="s">
        <v>5140</v>
      </c>
      <c r="D238" s="115" t="s">
        <v>4225</v>
      </c>
      <c r="E238" s="115" t="s">
        <v>5141</v>
      </c>
      <c r="F238" s="9" t="s">
        <v>5142</v>
      </c>
      <c r="G238" s="41">
        <v>1</v>
      </c>
      <c r="H238" s="115" t="s">
        <v>5143</v>
      </c>
      <c r="I238" s="473">
        <v>43869</v>
      </c>
      <c r="J238" s="380" t="s">
        <v>5144</v>
      </c>
      <c r="K238" s="58" t="s">
        <v>5145</v>
      </c>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row>
    <row r="239" spans="1:40" ht="13">
      <c r="A239" s="40">
        <v>238</v>
      </c>
      <c r="B239" s="40" t="s">
        <v>566</v>
      </c>
      <c r="C239" s="115" t="s">
        <v>5146</v>
      </c>
      <c r="D239" s="115" t="s">
        <v>4131</v>
      </c>
      <c r="E239" s="115" t="s">
        <v>5147</v>
      </c>
      <c r="F239" s="115" t="s">
        <v>5148</v>
      </c>
      <c r="G239" s="41">
        <v>1</v>
      </c>
      <c r="H239" s="115"/>
      <c r="I239" s="473" t="s">
        <v>4941</v>
      </c>
      <c r="J239" s="380" t="s">
        <v>5149</v>
      </c>
      <c r="K239" s="58" t="s">
        <v>5150</v>
      </c>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row>
    <row r="240" spans="1:40" ht="13">
      <c r="A240" s="40">
        <v>239</v>
      </c>
      <c r="B240" s="40" t="s">
        <v>567</v>
      </c>
      <c r="C240" s="115" t="s">
        <v>5151</v>
      </c>
      <c r="D240" s="115" t="s">
        <v>4225</v>
      </c>
      <c r="E240" s="66" t="s">
        <v>5152</v>
      </c>
      <c r="F240" s="9" t="s">
        <v>5153</v>
      </c>
      <c r="G240" s="41">
        <v>1</v>
      </c>
      <c r="H240" s="115"/>
      <c r="I240" s="473" t="s">
        <v>4997</v>
      </c>
      <c r="J240" s="380" t="s">
        <v>5154</v>
      </c>
      <c r="K240" s="58" t="s">
        <v>5155</v>
      </c>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row>
    <row r="241" spans="1:40" ht="13">
      <c r="A241" s="40">
        <v>240</v>
      </c>
      <c r="B241" s="40" t="s">
        <v>568</v>
      </c>
      <c r="C241" s="115" t="s">
        <v>5156</v>
      </c>
      <c r="D241" s="115" t="s">
        <v>4061</v>
      </c>
      <c r="E241" s="115" t="s">
        <v>5157</v>
      </c>
      <c r="F241" s="115" t="s">
        <v>5158</v>
      </c>
      <c r="G241" s="41">
        <v>1</v>
      </c>
      <c r="H241" s="115" t="s">
        <v>5159</v>
      </c>
      <c r="I241" s="473" t="s">
        <v>5160</v>
      </c>
      <c r="J241" s="377" t="s">
        <v>5161</v>
      </c>
      <c r="K241" s="58" t="s">
        <v>5162</v>
      </c>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row>
    <row r="242" spans="1:40" ht="13">
      <c r="A242" s="40">
        <v>241</v>
      </c>
      <c r="B242" s="40" t="s">
        <v>569</v>
      </c>
      <c r="C242" s="115" t="s">
        <v>5135</v>
      </c>
      <c r="D242" s="115" t="s">
        <v>3922</v>
      </c>
      <c r="E242" s="115" t="s">
        <v>3929</v>
      </c>
      <c r="F242" s="9" t="s">
        <v>5163</v>
      </c>
      <c r="G242" s="41">
        <v>31</v>
      </c>
      <c r="H242" s="115" t="s">
        <v>5164</v>
      </c>
      <c r="I242" s="473">
        <v>44142</v>
      </c>
      <c r="J242" s="380" t="s">
        <v>5165</v>
      </c>
      <c r="K242" s="58" t="s">
        <v>5166</v>
      </c>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row>
    <row r="243" spans="1:40" ht="13">
      <c r="A243" s="40">
        <v>242</v>
      </c>
      <c r="B243" s="40" t="s">
        <v>570</v>
      </c>
      <c r="C243" s="9" t="s">
        <v>4417</v>
      </c>
      <c r="D243" s="115" t="s">
        <v>4131</v>
      </c>
      <c r="E243" s="115" t="s">
        <v>5167</v>
      </c>
      <c r="F243" s="9" t="s">
        <v>5168</v>
      </c>
      <c r="G243" s="41">
        <v>1</v>
      </c>
      <c r="H243" s="115" t="s">
        <v>5169</v>
      </c>
      <c r="I243" s="473" t="s">
        <v>5170</v>
      </c>
      <c r="J243" s="380" t="s">
        <v>5171</v>
      </c>
      <c r="K243" s="58" t="s">
        <v>5172</v>
      </c>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row>
    <row r="244" spans="1:40" ht="13">
      <c r="A244" s="40">
        <v>243</v>
      </c>
      <c r="B244" s="40" t="s">
        <v>572</v>
      </c>
      <c r="C244" s="9" t="s">
        <v>5173</v>
      </c>
      <c r="D244" s="115" t="s">
        <v>5174</v>
      </c>
      <c r="E244" s="115"/>
      <c r="F244" s="67" t="s">
        <v>5175</v>
      </c>
      <c r="G244" s="41">
        <v>86</v>
      </c>
      <c r="H244" s="115"/>
      <c r="I244" s="473" t="s">
        <v>5106</v>
      </c>
      <c r="J244" s="377" t="s">
        <v>5176</v>
      </c>
      <c r="K244" s="58" t="s">
        <v>5177</v>
      </c>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row>
    <row r="245" spans="1:40" ht="13">
      <c r="A245" s="40">
        <v>244</v>
      </c>
      <c r="B245" s="40" t="s">
        <v>574</v>
      </c>
      <c r="C245" s="115" t="s">
        <v>5178</v>
      </c>
      <c r="D245" s="115" t="s">
        <v>4044</v>
      </c>
      <c r="E245" s="115" t="s">
        <v>4045</v>
      </c>
      <c r="F245" s="115" t="s">
        <v>5179</v>
      </c>
      <c r="G245" s="41">
        <v>3</v>
      </c>
      <c r="H245" s="115" t="s">
        <v>5180</v>
      </c>
      <c r="I245" s="473" t="s">
        <v>5181</v>
      </c>
      <c r="J245" s="377" t="s">
        <v>5182</v>
      </c>
      <c r="K245" s="58" t="s">
        <v>5183</v>
      </c>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row>
    <row r="246" spans="1:40" ht="13">
      <c r="A246" s="40">
        <v>245</v>
      </c>
      <c r="B246" s="40" t="s">
        <v>329</v>
      </c>
      <c r="C246" s="9" t="s">
        <v>5184</v>
      </c>
      <c r="D246" s="115" t="s">
        <v>4032</v>
      </c>
      <c r="E246" s="115" t="s">
        <v>4033</v>
      </c>
      <c r="F246" s="9" t="s">
        <v>5185</v>
      </c>
      <c r="G246" s="41">
        <v>22</v>
      </c>
      <c r="H246" s="115" t="s">
        <v>5186</v>
      </c>
      <c r="I246" s="473">
        <v>44051</v>
      </c>
      <c r="J246" s="380" t="s">
        <v>5187</v>
      </c>
      <c r="K246" s="58" t="s">
        <v>5188</v>
      </c>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row>
    <row r="247" spans="1:40" ht="13">
      <c r="A247" s="40">
        <v>246</v>
      </c>
      <c r="B247" s="40" t="s">
        <v>579</v>
      </c>
      <c r="C247" s="115" t="s">
        <v>4236</v>
      </c>
      <c r="D247" s="115" t="s">
        <v>3922</v>
      </c>
      <c r="E247" s="115" t="s">
        <v>3929</v>
      </c>
      <c r="F247" s="115" t="s">
        <v>5189</v>
      </c>
      <c r="G247" s="41">
        <v>1</v>
      </c>
      <c r="H247" s="115" t="s">
        <v>5190</v>
      </c>
      <c r="I247" s="473">
        <v>43990</v>
      </c>
      <c r="J247" s="377" t="s">
        <v>5191</v>
      </c>
      <c r="K247" s="58" t="s">
        <v>5192</v>
      </c>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row>
    <row r="248" spans="1:40" ht="13">
      <c r="A248" s="40">
        <v>247</v>
      </c>
      <c r="B248" s="40" t="s">
        <v>582</v>
      </c>
      <c r="C248" s="9" t="s">
        <v>5146</v>
      </c>
      <c r="D248" s="115" t="s">
        <v>3922</v>
      </c>
      <c r="E248" s="115" t="s">
        <v>3929</v>
      </c>
      <c r="F248" s="9" t="s">
        <v>5193</v>
      </c>
      <c r="G248" s="41">
        <v>17</v>
      </c>
      <c r="H248" s="115"/>
      <c r="I248" s="473" t="s">
        <v>5102</v>
      </c>
      <c r="J248" s="378" t="s">
        <v>5194</v>
      </c>
      <c r="K248" s="58" t="s">
        <v>5195</v>
      </c>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row>
    <row r="249" spans="1:40" ht="13">
      <c r="A249" s="40">
        <v>248</v>
      </c>
      <c r="B249" s="40" t="s">
        <v>584</v>
      </c>
      <c r="C249" s="115" t="s">
        <v>5196</v>
      </c>
      <c r="D249" s="115" t="s">
        <v>4131</v>
      </c>
      <c r="E249" s="115" t="s">
        <v>4132</v>
      </c>
      <c r="F249" s="62" t="s">
        <v>5197</v>
      </c>
      <c r="G249" s="41" t="s">
        <v>5198</v>
      </c>
      <c r="H249" s="115" t="s">
        <v>5199</v>
      </c>
      <c r="I249" s="473">
        <v>44112</v>
      </c>
      <c r="J249" s="380" t="s">
        <v>5200</v>
      </c>
      <c r="K249" s="58" t="s">
        <v>5201</v>
      </c>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row>
    <row r="250" spans="1:40" ht="13">
      <c r="A250" s="40">
        <v>249</v>
      </c>
      <c r="B250" s="40" t="s">
        <v>587</v>
      </c>
      <c r="C250" s="115" t="s">
        <v>4639</v>
      </c>
      <c r="D250" s="115" t="s">
        <v>4044</v>
      </c>
      <c r="E250" s="115" t="s">
        <v>5202</v>
      </c>
      <c r="F250" s="9" t="s">
        <v>5203</v>
      </c>
      <c r="G250" s="41">
        <v>125</v>
      </c>
      <c r="H250" s="115" t="s">
        <v>5204</v>
      </c>
      <c r="I250" s="473">
        <v>44112</v>
      </c>
      <c r="J250" s="380" t="s">
        <v>5205</v>
      </c>
      <c r="K250" s="58" t="s">
        <v>5206</v>
      </c>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row>
    <row r="251" spans="1:40" ht="14.5">
      <c r="A251" s="40">
        <v>250</v>
      </c>
      <c r="B251" s="40" t="s">
        <v>590</v>
      </c>
      <c r="C251" s="115" t="s">
        <v>5050</v>
      </c>
      <c r="D251" s="115" t="s">
        <v>5098</v>
      </c>
      <c r="E251" s="115" t="s">
        <v>4708</v>
      </c>
      <c r="F251" s="115" t="s">
        <v>5207</v>
      </c>
      <c r="G251" s="41" t="s">
        <v>5208</v>
      </c>
      <c r="H251" s="115" t="s">
        <v>5209</v>
      </c>
      <c r="I251" s="473">
        <v>44173</v>
      </c>
      <c r="J251" s="132" t="s">
        <v>5210</v>
      </c>
      <c r="K251" s="58" t="s">
        <v>5211</v>
      </c>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row>
    <row r="252" spans="1:40" ht="13">
      <c r="A252" s="40">
        <v>251</v>
      </c>
      <c r="B252" s="40" t="s">
        <v>298</v>
      </c>
      <c r="C252" s="115" t="s">
        <v>4809</v>
      </c>
      <c r="D252" s="115" t="s">
        <v>4405</v>
      </c>
      <c r="E252" s="115" t="s">
        <v>4471</v>
      </c>
      <c r="F252" s="9" t="s">
        <v>5212</v>
      </c>
      <c r="G252" s="41">
        <v>1</v>
      </c>
      <c r="H252" s="115" t="s">
        <v>5213</v>
      </c>
      <c r="I252" s="473">
        <v>44143</v>
      </c>
      <c r="J252" s="380" t="s">
        <v>5214</v>
      </c>
      <c r="K252" s="58" t="s">
        <v>5215</v>
      </c>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row>
    <row r="253" spans="1:40" ht="13">
      <c r="A253" s="40">
        <v>252</v>
      </c>
      <c r="B253" s="40" t="s">
        <v>591</v>
      </c>
      <c r="C253" s="115" t="s">
        <v>4809</v>
      </c>
      <c r="D253" s="115" t="s">
        <v>4627</v>
      </c>
      <c r="E253" s="115" t="s">
        <v>5216</v>
      </c>
      <c r="F253" s="9" t="s">
        <v>5217</v>
      </c>
      <c r="G253" s="41">
        <v>1</v>
      </c>
      <c r="H253" s="115" t="s">
        <v>5213</v>
      </c>
      <c r="I253" s="473">
        <v>44143</v>
      </c>
      <c r="J253" s="380" t="s">
        <v>5218</v>
      </c>
      <c r="K253" s="58" t="s">
        <v>5219</v>
      </c>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row>
    <row r="254" spans="1:40" ht="13">
      <c r="A254" s="40">
        <v>253</v>
      </c>
      <c r="B254" s="40" t="s">
        <v>592</v>
      </c>
      <c r="C254" s="115" t="s">
        <v>5220</v>
      </c>
      <c r="D254" s="115" t="s">
        <v>4131</v>
      </c>
      <c r="E254" s="115" t="s">
        <v>4132</v>
      </c>
      <c r="F254" s="115" t="s">
        <v>5221</v>
      </c>
      <c r="G254" s="41">
        <v>160</v>
      </c>
      <c r="H254" s="115" t="s">
        <v>5222</v>
      </c>
      <c r="I254" s="473">
        <v>44112</v>
      </c>
      <c r="J254" s="384" t="s">
        <v>5223</v>
      </c>
      <c r="K254" s="58" t="s">
        <v>5224</v>
      </c>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row>
    <row r="255" spans="1:40" ht="13">
      <c r="A255" s="40">
        <v>254</v>
      </c>
      <c r="B255" s="40" t="s">
        <v>594</v>
      </c>
      <c r="C255" s="115" t="s">
        <v>4809</v>
      </c>
      <c r="D255" s="115" t="s">
        <v>4289</v>
      </c>
      <c r="E255" s="115" t="s">
        <v>4290</v>
      </c>
      <c r="F255" s="9" t="s">
        <v>5225</v>
      </c>
      <c r="G255" s="41">
        <v>1</v>
      </c>
      <c r="H255" s="115" t="s">
        <v>5226</v>
      </c>
      <c r="I255" s="473">
        <v>44143</v>
      </c>
      <c r="J255" s="380" t="s">
        <v>5227</v>
      </c>
      <c r="K255" s="58" t="s">
        <v>5228</v>
      </c>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row>
    <row r="256" spans="1:40" ht="13">
      <c r="A256" s="40">
        <v>255</v>
      </c>
      <c r="B256" s="40" t="s">
        <v>595</v>
      </c>
      <c r="C256" s="115" t="s">
        <v>5229</v>
      </c>
      <c r="D256" s="115" t="s">
        <v>4131</v>
      </c>
      <c r="E256" s="115" t="s">
        <v>4132</v>
      </c>
      <c r="F256" s="9" t="s">
        <v>4546</v>
      </c>
      <c r="G256" s="41">
        <v>1</v>
      </c>
      <c r="H256" s="115" t="s">
        <v>5230</v>
      </c>
      <c r="I256" s="473" t="s">
        <v>5231</v>
      </c>
      <c r="J256" s="380" t="s">
        <v>5232</v>
      </c>
      <c r="K256" s="58" t="s">
        <v>5233</v>
      </c>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row>
    <row r="257" spans="1:40" ht="13">
      <c r="A257" s="40">
        <v>256</v>
      </c>
      <c r="B257" s="40" t="s">
        <v>597</v>
      </c>
      <c r="C257" s="115" t="s">
        <v>4993</v>
      </c>
      <c r="D257" s="115" t="s">
        <v>3922</v>
      </c>
      <c r="E257" s="115" t="s">
        <v>3929</v>
      </c>
      <c r="F257" s="115" t="s">
        <v>4806</v>
      </c>
      <c r="G257" s="41">
        <v>1</v>
      </c>
      <c r="H257" s="115" t="s">
        <v>5234</v>
      </c>
      <c r="I257" s="473" t="s">
        <v>5235</v>
      </c>
      <c r="J257" s="380" t="s">
        <v>5236</v>
      </c>
      <c r="K257" s="58" t="s">
        <v>5237</v>
      </c>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row>
    <row r="258" spans="1:40" ht="13">
      <c r="A258" s="40">
        <v>257</v>
      </c>
      <c r="B258" s="40" t="s">
        <v>600</v>
      </c>
      <c r="C258" s="115" t="s">
        <v>4190</v>
      </c>
      <c r="D258" s="115" t="s">
        <v>4225</v>
      </c>
      <c r="E258" s="115" t="s">
        <v>5141</v>
      </c>
      <c r="F258" s="65" t="s">
        <v>5238</v>
      </c>
      <c r="G258" s="41">
        <v>1</v>
      </c>
      <c r="H258" s="115" t="s">
        <v>4190</v>
      </c>
      <c r="I258" s="473" t="s">
        <v>5239</v>
      </c>
      <c r="J258" s="385" t="s">
        <v>5240</v>
      </c>
      <c r="K258" s="58" t="s">
        <v>5241</v>
      </c>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row>
    <row r="259" spans="1:40" ht="13">
      <c r="A259" s="40">
        <v>258</v>
      </c>
      <c r="B259" s="68" t="s">
        <v>206</v>
      </c>
      <c r="C259" s="115" t="s">
        <v>5242</v>
      </c>
      <c r="D259" s="115" t="s">
        <v>3922</v>
      </c>
      <c r="E259" s="115" t="s">
        <v>3929</v>
      </c>
      <c r="F259" s="65" t="s">
        <v>5189</v>
      </c>
      <c r="G259" s="41">
        <v>42</v>
      </c>
      <c r="H259" s="115" t="s">
        <v>5243</v>
      </c>
      <c r="I259" s="473" t="s">
        <v>5239</v>
      </c>
      <c r="J259" s="385" t="s">
        <v>5244</v>
      </c>
      <c r="K259" s="58" t="s">
        <v>5245</v>
      </c>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row>
    <row r="260" spans="1:40" ht="13">
      <c r="A260" s="40">
        <v>259</v>
      </c>
      <c r="B260" s="40" t="s">
        <v>604</v>
      </c>
      <c r="C260" s="80" t="s">
        <v>5246</v>
      </c>
      <c r="D260" s="41" t="s">
        <v>5247</v>
      </c>
      <c r="E260" s="115"/>
      <c r="F260" s="41" t="s">
        <v>5248</v>
      </c>
      <c r="G260" s="41">
        <v>7</v>
      </c>
      <c r="H260" s="41" t="s">
        <v>5249</v>
      </c>
      <c r="I260" s="473">
        <v>44049</v>
      </c>
      <c r="J260" s="386" t="s">
        <v>5250</v>
      </c>
      <c r="K260" s="69" t="s">
        <v>5251</v>
      </c>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row>
    <row r="261" spans="1:40" ht="13">
      <c r="A261" s="40">
        <v>260</v>
      </c>
      <c r="B261" s="40" t="s">
        <v>495</v>
      </c>
      <c r="C261" s="41" t="s">
        <v>4224</v>
      </c>
      <c r="D261" s="41" t="s">
        <v>5252</v>
      </c>
      <c r="E261" s="115"/>
      <c r="F261" s="41" t="s">
        <v>5253</v>
      </c>
      <c r="G261" s="41">
        <v>978</v>
      </c>
      <c r="H261" s="41" t="s">
        <v>5254</v>
      </c>
      <c r="I261" s="473">
        <v>44061</v>
      </c>
      <c r="J261" s="387" t="s">
        <v>5255</v>
      </c>
      <c r="K261" s="116" t="s">
        <v>5256</v>
      </c>
      <c r="L261" s="115"/>
      <c r="M261" s="115"/>
      <c r="N261" s="115"/>
      <c r="O261" s="115"/>
      <c r="P261" s="115"/>
      <c r="Q261" s="115"/>
      <c r="R261" s="115"/>
      <c r="S261" s="115"/>
      <c r="T261" s="115"/>
      <c r="U261" s="115"/>
      <c r="V261" s="115"/>
      <c r="W261" s="115"/>
      <c r="X261" s="115"/>
      <c r="Y261" s="115"/>
      <c r="Z261" s="115"/>
    </row>
    <row r="262" spans="1:40" ht="13">
      <c r="A262" s="40">
        <v>261</v>
      </c>
      <c r="B262" s="40" t="s">
        <v>608</v>
      </c>
      <c r="C262" s="72" t="s">
        <v>5257</v>
      </c>
      <c r="D262" s="41" t="s">
        <v>5258</v>
      </c>
      <c r="E262" s="115"/>
      <c r="F262" s="115"/>
      <c r="G262" s="41">
        <v>17</v>
      </c>
      <c r="H262" s="115" t="s">
        <v>5259</v>
      </c>
      <c r="I262" s="473">
        <v>44059</v>
      </c>
      <c r="J262" s="388" t="s">
        <v>5260</v>
      </c>
      <c r="K262" s="69" t="s">
        <v>5261</v>
      </c>
      <c r="L262" s="115"/>
      <c r="M262" s="115"/>
      <c r="N262" s="115"/>
      <c r="O262" s="115"/>
      <c r="P262" s="115"/>
      <c r="Q262" s="115"/>
      <c r="R262" s="115"/>
      <c r="S262" s="115"/>
      <c r="T262" s="115"/>
      <c r="U262" s="115"/>
      <c r="V262" s="115"/>
      <c r="W262" s="115"/>
      <c r="X262" s="115"/>
      <c r="Y262" s="115"/>
      <c r="Z262" s="115"/>
    </row>
    <row r="263" spans="1:40" ht="13">
      <c r="A263" s="40">
        <v>262</v>
      </c>
      <c r="B263" s="40" t="s">
        <v>610</v>
      </c>
      <c r="C263" s="41" t="s">
        <v>5151</v>
      </c>
      <c r="D263" s="41" t="s">
        <v>4061</v>
      </c>
      <c r="E263" s="115"/>
      <c r="F263" s="115"/>
      <c r="G263" s="41">
        <v>1</v>
      </c>
      <c r="H263" s="115"/>
      <c r="I263" s="473">
        <v>44068</v>
      </c>
      <c r="J263" s="389" t="s">
        <v>5262</v>
      </c>
      <c r="K263" s="69" t="s">
        <v>5263</v>
      </c>
      <c r="L263" s="115"/>
      <c r="M263" s="115"/>
      <c r="N263" s="115"/>
      <c r="O263" s="115"/>
      <c r="P263" s="115"/>
      <c r="Q263" s="115"/>
      <c r="R263" s="115"/>
      <c r="S263" s="115"/>
      <c r="T263" s="115"/>
      <c r="U263" s="115"/>
      <c r="V263" s="115"/>
      <c r="W263" s="115"/>
      <c r="X263" s="115"/>
      <c r="Y263" s="115"/>
      <c r="Z263" s="115"/>
    </row>
    <row r="264" spans="1:40" ht="13">
      <c r="A264" s="40">
        <v>263</v>
      </c>
      <c r="B264" s="40" t="s">
        <v>612</v>
      </c>
      <c r="C264" s="41" t="s">
        <v>5264</v>
      </c>
      <c r="D264" s="41" t="s">
        <v>5265</v>
      </c>
      <c r="E264" s="41" t="s">
        <v>5266</v>
      </c>
      <c r="F264" s="41" t="s">
        <v>5267</v>
      </c>
      <c r="G264" s="41">
        <v>1</v>
      </c>
      <c r="H264" s="71">
        <v>43891</v>
      </c>
      <c r="I264" s="473">
        <v>44069</v>
      </c>
      <c r="J264" s="388" t="s">
        <v>5268</v>
      </c>
      <c r="K264" s="284" t="s">
        <v>5269</v>
      </c>
      <c r="L264" s="115"/>
      <c r="M264" s="115"/>
      <c r="N264" s="115"/>
      <c r="O264" s="115"/>
      <c r="P264" s="115"/>
      <c r="Q264" s="115"/>
      <c r="R264" s="115"/>
      <c r="S264" s="115"/>
      <c r="T264" s="115"/>
      <c r="U264" s="115"/>
      <c r="V264" s="115"/>
      <c r="W264" s="115"/>
      <c r="X264" s="115"/>
      <c r="Y264" s="115"/>
      <c r="Z264" s="115"/>
    </row>
    <row r="265" spans="1:40" ht="13">
      <c r="A265" s="40">
        <v>264</v>
      </c>
      <c r="B265" s="40" t="s">
        <v>613</v>
      </c>
      <c r="C265" s="41" t="s">
        <v>5270</v>
      </c>
      <c r="D265" s="41" t="s">
        <v>4599</v>
      </c>
      <c r="E265" s="41" t="s">
        <v>5271</v>
      </c>
      <c r="F265" s="41" t="s">
        <v>5272</v>
      </c>
      <c r="G265" s="41">
        <v>1</v>
      </c>
      <c r="H265" s="55">
        <v>43972</v>
      </c>
      <c r="I265" s="475">
        <v>44069</v>
      </c>
      <c r="J265" s="388" t="s">
        <v>5273</v>
      </c>
      <c r="K265" s="284" t="s">
        <v>5274</v>
      </c>
      <c r="L265" s="115"/>
      <c r="M265" s="115"/>
      <c r="N265" s="115"/>
      <c r="O265" s="115"/>
      <c r="P265" s="115"/>
      <c r="Q265" s="115"/>
      <c r="R265" s="115"/>
      <c r="S265" s="115"/>
      <c r="T265" s="115"/>
      <c r="U265" s="115"/>
      <c r="V265" s="115"/>
      <c r="W265" s="115"/>
      <c r="X265" s="115"/>
      <c r="Y265" s="115"/>
      <c r="Z265" s="115"/>
    </row>
    <row r="266" spans="1:40" ht="13">
      <c r="A266" s="40">
        <v>265</v>
      </c>
      <c r="B266" s="40" t="s">
        <v>614</v>
      </c>
      <c r="C266" s="41" t="s">
        <v>5275</v>
      </c>
      <c r="D266" s="41" t="s">
        <v>4061</v>
      </c>
      <c r="E266" s="41" t="s">
        <v>5118</v>
      </c>
      <c r="F266" s="41" t="s">
        <v>5276</v>
      </c>
      <c r="G266" s="41">
        <v>15</v>
      </c>
      <c r="H266" s="41" t="s">
        <v>5277</v>
      </c>
      <c r="I266" s="473">
        <v>44060</v>
      </c>
      <c r="J266" s="388" t="s">
        <v>5278</v>
      </c>
      <c r="K266" s="284" t="s">
        <v>5279</v>
      </c>
      <c r="L266" s="115"/>
      <c r="M266" s="115"/>
      <c r="N266" s="115"/>
      <c r="O266" s="115"/>
      <c r="P266" s="115"/>
      <c r="Q266" s="115"/>
      <c r="R266" s="115"/>
      <c r="S266" s="115"/>
      <c r="T266" s="115"/>
      <c r="U266" s="115"/>
      <c r="V266" s="115"/>
      <c r="W266" s="115"/>
      <c r="X266" s="115"/>
      <c r="Y266" s="115"/>
      <c r="Z266" s="115"/>
    </row>
    <row r="267" spans="1:40" ht="13">
      <c r="A267" s="40">
        <v>266</v>
      </c>
      <c r="B267" s="40" t="s">
        <v>617</v>
      </c>
      <c r="C267" s="41" t="s">
        <v>4634</v>
      </c>
      <c r="D267" s="41" t="s">
        <v>4225</v>
      </c>
      <c r="E267" s="41" t="s">
        <v>5280</v>
      </c>
      <c r="F267" s="41" t="s">
        <v>5281</v>
      </c>
      <c r="G267" s="41">
        <v>1</v>
      </c>
      <c r="H267" s="115"/>
      <c r="I267" s="473">
        <v>44069</v>
      </c>
      <c r="J267" s="388" t="s">
        <v>5282</v>
      </c>
      <c r="K267" s="284" t="s">
        <v>5283</v>
      </c>
      <c r="L267" s="115"/>
      <c r="M267" s="115"/>
      <c r="N267" s="115"/>
      <c r="O267" s="115"/>
      <c r="P267" s="115"/>
      <c r="Q267" s="115"/>
      <c r="R267" s="115"/>
      <c r="S267" s="115"/>
      <c r="T267" s="115"/>
      <c r="U267" s="115"/>
      <c r="V267" s="115"/>
      <c r="W267" s="115"/>
      <c r="X267" s="115"/>
      <c r="Y267" s="115"/>
      <c r="Z267" s="115"/>
    </row>
    <row r="268" spans="1:40" ht="13">
      <c r="A268" s="40">
        <v>267</v>
      </c>
      <c r="B268" s="40" t="s">
        <v>619</v>
      </c>
      <c r="C268" s="41" t="s">
        <v>5284</v>
      </c>
      <c r="D268" s="41" t="s">
        <v>4109</v>
      </c>
      <c r="E268" s="41" t="s">
        <v>4708</v>
      </c>
      <c r="F268" s="41" t="s">
        <v>5285</v>
      </c>
      <c r="G268" s="41">
        <v>1</v>
      </c>
      <c r="H268" s="115"/>
      <c r="I268" s="473">
        <v>44069</v>
      </c>
      <c r="J268" s="388" t="s">
        <v>5286</v>
      </c>
      <c r="K268" s="284" t="s">
        <v>5287</v>
      </c>
      <c r="L268" s="115"/>
      <c r="M268" s="115"/>
      <c r="N268" s="115"/>
      <c r="O268" s="115"/>
      <c r="P268" s="115"/>
      <c r="Q268" s="115"/>
      <c r="R268" s="115"/>
      <c r="S268" s="115"/>
      <c r="T268" s="115"/>
      <c r="U268" s="115"/>
      <c r="V268" s="115"/>
      <c r="W268" s="115"/>
      <c r="X268" s="115"/>
      <c r="Y268" s="115"/>
      <c r="Z268" s="115"/>
    </row>
    <row r="269" spans="1:40" ht="13">
      <c r="A269" s="40">
        <v>268</v>
      </c>
      <c r="B269" s="40" t="s">
        <v>622</v>
      </c>
      <c r="C269" s="41" t="s">
        <v>5288</v>
      </c>
      <c r="D269" s="41" t="s">
        <v>4038</v>
      </c>
      <c r="E269" s="41" t="s">
        <v>5289</v>
      </c>
      <c r="F269" s="41" t="s">
        <v>5290</v>
      </c>
      <c r="G269" s="41">
        <v>7</v>
      </c>
      <c r="H269" s="41" t="s">
        <v>5291</v>
      </c>
      <c r="I269" s="473">
        <v>44070</v>
      </c>
      <c r="J269" s="122" t="s">
        <v>5292</v>
      </c>
      <c r="K269" s="284" t="s">
        <v>5293</v>
      </c>
      <c r="L269" s="115"/>
      <c r="M269" s="115"/>
      <c r="N269" s="115"/>
      <c r="O269" s="115"/>
      <c r="P269" s="115"/>
      <c r="Q269" s="115"/>
      <c r="R269" s="115"/>
      <c r="S269" s="115"/>
      <c r="T269" s="115"/>
      <c r="U269" s="115"/>
      <c r="V269" s="115"/>
      <c r="W269" s="115"/>
      <c r="X269" s="115"/>
      <c r="Y269" s="115"/>
      <c r="Z269" s="115"/>
    </row>
    <row r="270" spans="1:40" ht="13">
      <c r="A270" s="40">
        <v>269</v>
      </c>
      <c r="B270" s="40" t="s">
        <v>623</v>
      </c>
      <c r="C270" s="41" t="s">
        <v>4361</v>
      </c>
      <c r="D270" s="41" t="s">
        <v>4038</v>
      </c>
      <c r="E270" s="41" t="s">
        <v>4579</v>
      </c>
      <c r="F270" s="41" t="s">
        <v>5294</v>
      </c>
      <c r="G270" s="41">
        <v>6</v>
      </c>
      <c r="H270" s="41" t="s">
        <v>5295</v>
      </c>
      <c r="I270" s="473">
        <v>44069</v>
      </c>
      <c r="J270" s="122" t="s">
        <v>5296</v>
      </c>
      <c r="K270" s="284" t="s">
        <v>5297</v>
      </c>
      <c r="L270" s="115"/>
      <c r="M270" s="115"/>
      <c r="N270" s="115"/>
      <c r="O270" s="115"/>
      <c r="P270" s="115"/>
      <c r="Q270" s="115"/>
      <c r="R270" s="115"/>
      <c r="S270" s="115"/>
      <c r="T270" s="115"/>
      <c r="U270" s="115"/>
      <c r="V270" s="115"/>
      <c r="W270" s="115"/>
      <c r="X270" s="115"/>
      <c r="Y270" s="115"/>
      <c r="Z270" s="115"/>
    </row>
    <row r="271" spans="1:40" ht="13">
      <c r="A271" s="40">
        <v>270</v>
      </c>
      <c r="B271" s="40" t="s">
        <v>625</v>
      </c>
      <c r="C271" s="41" t="s">
        <v>5298</v>
      </c>
      <c r="D271" s="41" t="s">
        <v>3922</v>
      </c>
      <c r="E271" s="115"/>
      <c r="F271" s="41" t="s">
        <v>5299</v>
      </c>
      <c r="G271" s="41">
        <v>1</v>
      </c>
      <c r="H271" s="71">
        <v>43862</v>
      </c>
      <c r="I271" s="473">
        <v>44048</v>
      </c>
      <c r="J271" s="122" t="s">
        <v>5300</v>
      </c>
      <c r="K271" s="284" t="s">
        <v>5301</v>
      </c>
      <c r="L271" s="115"/>
      <c r="M271" s="115"/>
      <c r="N271" s="115"/>
      <c r="O271" s="115"/>
      <c r="P271" s="115"/>
      <c r="Q271" s="115"/>
      <c r="R271" s="115"/>
      <c r="S271" s="115"/>
      <c r="T271" s="115"/>
      <c r="U271" s="115"/>
      <c r="V271" s="115"/>
      <c r="W271" s="115"/>
      <c r="X271" s="115"/>
      <c r="Y271" s="115"/>
      <c r="Z271" s="115"/>
    </row>
    <row r="272" spans="1:40" ht="13">
      <c r="A272" s="40">
        <v>271</v>
      </c>
      <c r="B272" s="40" t="s">
        <v>626</v>
      </c>
      <c r="C272" s="41" t="s">
        <v>4130</v>
      </c>
      <c r="D272" s="41" t="s">
        <v>4038</v>
      </c>
      <c r="E272" s="41" t="s">
        <v>5302</v>
      </c>
      <c r="F272" s="41" t="s">
        <v>5303</v>
      </c>
      <c r="G272" s="41">
        <v>50</v>
      </c>
      <c r="H272" s="41" t="s">
        <v>5304</v>
      </c>
      <c r="I272" s="473">
        <v>44058</v>
      </c>
      <c r="J272" s="122" t="s">
        <v>5305</v>
      </c>
      <c r="K272" s="284" t="s">
        <v>5306</v>
      </c>
      <c r="L272" s="115"/>
      <c r="M272" s="115"/>
      <c r="N272" s="115"/>
      <c r="O272" s="115"/>
      <c r="P272" s="115"/>
      <c r="Q272" s="115"/>
      <c r="R272" s="115"/>
      <c r="S272" s="115"/>
      <c r="T272" s="115"/>
      <c r="U272" s="115"/>
      <c r="V272" s="115"/>
      <c r="W272" s="115"/>
      <c r="X272" s="115"/>
      <c r="Y272" s="115"/>
      <c r="Z272" s="115"/>
    </row>
    <row r="273" spans="1:26" ht="13">
      <c r="A273" s="40">
        <v>272</v>
      </c>
      <c r="B273" s="40" t="s">
        <v>5307</v>
      </c>
      <c r="C273" s="41" t="s">
        <v>4130</v>
      </c>
      <c r="D273" s="41" t="s">
        <v>4038</v>
      </c>
      <c r="E273" s="41" t="s">
        <v>4569</v>
      </c>
      <c r="F273" s="41" t="s">
        <v>5308</v>
      </c>
      <c r="G273" s="41">
        <v>101</v>
      </c>
      <c r="H273" s="41" t="s">
        <v>5309</v>
      </c>
      <c r="I273" s="473">
        <v>44060</v>
      </c>
      <c r="J273" s="122" t="s">
        <v>5310</v>
      </c>
      <c r="K273" s="284" t="s">
        <v>5311</v>
      </c>
      <c r="L273" s="115"/>
      <c r="M273" s="115"/>
      <c r="N273" s="115"/>
      <c r="O273" s="115"/>
      <c r="P273" s="115"/>
      <c r="Q273" s="115"/>
      <c r="R273" s="115"/>
      <c r="S273" s="115"/>
      <c r="T273" s="115"/>
      <c r="U273" s="115"/>
      <c r="V273" s="115"/>
      <c r="W273" s="115"/>
      <c r="X273" s="115"/>
      <c r="Y273" s="115"/>
      <c r="Z273" s="115"/>
    </row>
    <row r="274" spans="1:26" ht="13">
      <c r="A274" s="40">
        <v>273</v>
      </c>
      <c r="B274" s="40" t="s">
        <v>629</v>
      </c>
      <c r="C274" s="41" t="s">
        <v>4130</v>
      </c>
      <c r="D274" s="41" t="s">
        <v>4061</v>
      </c>
      <c r="E274" s="41" t="s">
        <v>5312</v>
      </c>
      <c r="F274" s="41" t="s">
        <v>5313</v>
      </c>
      <c r="G274" s="41">
        <v>1</v>
      </c>
      <c r="H274" s="10">
        <v>43930</v>
      </c>
      <c r="I274" s="473" t="s">
        <v>5314</v>
      </c>
      <c r="J274" s="122" t="s">
        <v>5315</v>
      </c>
      <c r="K274" s="284" t="s">
        <v>5316</v>
      </c>
      <c r="L274" s="115"/>
      <c r="M274" s="115"/>
      <c r="N274" s="115"/>
      <c r="O274" s="115"/>
      <c r="P274" s="115"/>
      <c r="Q274" s="115"/>
      <c r="R274" s="115"/>
      <c r="S274" s="115"/>
      <c r="T274" s="115"/>
      <c r="U274" s="115"/>
      <c r="V274" s="115"/>
      <c r="W274" s="115"/>
      <c r="X274" s="115"/>
      <c r="Y274" s="115"/>
      <c r="Z274" s="115"/>
    </row>
    <row r="275" spans="1:26" ht="13">
      <c r="A275" s="40">
        <v>274</v>
      </c>
      <c r="B275" s="40" t="s">
        <v>631</v>
      </c>
      <c r="C275" s="41" t="s">
        <v>5317</v>
      </c>
      <c r="D275" s="41" t="s">
        <v>4038</v>
      </c>
      <c r="E275" s="41" t="s">
        <v>5289</v>
      </c>
      <c r="F275" s="41" t="s">
        <v>5318</v>
      </c>
      <c r="G275" s="41">
        <v>1</v>
      </c>
      <c r="H275" s="115"/>
      <c r="J275" s="122" t="s">
        <v>5319</v>
      </c>
      <c r="K275" s="284" t="s">
        <v>5320</v>
      </c>
      <c r="L275" s="115"/>
      <c r="M275" s="115"/>
      <c r="N275" s="115"/>
      <c r="O275" s="115"/>
      <c r="P275" s="115"/>
      <c r="Q275" s="115"/>
      <c r="R275" s="115"/>
      <c r="S275" s="115"/>
      <c r="T275" s="115"/>
      <c r="U275" s="115"/>
      <c r="V275" s="115"/>
      <c r="W275" s="115"/>
      <c r="X275" s="115"/>
      <c r="Y275" s="115"/>
      <c r="Z275" s="115"/>
    </row>
    <row r="276" spans="1:26" ht="13">
      <c r="A276" s="40">
        <v>275</v>
      </c>
      <c r="B276" s="40" t="s">
        <v>633</v>
      </c>
      <c r="C276" s="41" t="s">
        <v>5321</v>
      </c>
      <c r="D276" s="41" t="s">
        <v>4810</v>
      </c>
      <c r="E276" s="41" t="s">
        <v>5322</v>
      </c>
      <c r="F276" s="41" t="s">
        <v>5323</v>
      </c>
      <c r="G276" s="41">
        <v>1</v>
      </c>
      <c r="H276" s="115"/>
      <c r="I276" s="473">
        <v>44070</v>
      </c>
      <c r="J276" s="122" t="s">
        <v>5324</v>
      </c>
      <c r="K276" s="284" t="s">
        <v>5325</v>
      </c>
      <c r="L276" s="115"/>
      <c r="M276" s="115"/>
      <c r="N276" s="115"/>
      <c r="O276" s="115"/>
      <c r="P276" s="115"/>
      <c r="Q276" s="115"/>
      <c r="R276" s="115"/>
      <c r="S276" s="115"/>
      <c r="T276" s="115"/>
      <c r="U276" s="115"/>
      <c r="V276" s="115"/>
      <c r="W276" s="115"/>
      <c r="X276" s="115"/>
      <c r="Y276" s="115"/>
      <c r="Z276" s="115"/>
    </row>
    <row r="277" spans="1:26" ht="13">
      <c r="A277" s="40">
        <v>276</v>
      </c>
      <c r="B277" s="40" t="s">
        <v>636</v>
      </c>
      <c r="C277" s="41" t="s">
        <v>5326</v>
      </c>
      <c r="D277" s="41" t="s">
        <v>4109</v>
      </c>
      <c r="E277" s="41" t="s">
        <v>4708</v>
      </c>
      <c r="F277" s="41" t="s">
        <v>5327</v>
      </c>
      <c r="G277" s="41">
        <v>1</v>
      </c>
      <c r="H277" s="115"/>
      <c r="I277" s="473">
        <v>44040</v>
      </c>
      <c r="J277" s="122" t="s">
        <v>5328</v>
      </c>
      <c r="K277" s="284" t="s">
        <v>5329</v>
      </c>
      <c r="L277" s="115"/>
      <c r="M277" s="115"/>
      <c r="N277" s="115"/>
      <c r="O277" s="115"/>
      <c r="P277" s="115"/>
      <c r="Q277" s="115"/>
      <c r="R277" s="115"/>
      <c r="S277" s="115"/>
      <c r="T277" s="115"/>
      <c r="U277" s="115"/>
      <c r="V277" s="115"/>
      <c r="W277" s="115"/>
      <c r="X277" s="115"/>
      <c r="Y277" s="115"/>
      <c r="Z277" s="115"/>
    </row>
    <row r="278" spans="1:26" ht="13">
      <c r="A278" s="40">
        <v>277</v>
      </c>
      <c r="B278" s="40" t="s">
        <v>5330</v>
      </c>
      <c r="C278" s="41" t="s">
        <v>5331</v>
      </c>
      <c r="D278" s="41" t="s">
        <v>4032</v>
      </c>
      <c r="F278" s="41" t="s">
        <v>5332</v>
      </c>
      <c r="G278" s="41">
        <v>2</v>
      </c>
      <c r="H278" s="115" t="s">
        <v>5333</v>
      </c>
      <c r="I278" s="473">
        <v>44073</v>
      </c>
      <c r="J278" s="122" t="s">
        <v>5334</v>
      </c>
      <c r="K278" s="69" t="s">
        <v>5335</v>
      </c>
      <c r="O278" s="115"/>
      <c r="P278" s="115"/>
      <c r="Q278" s="115"/>
      <c r="R278" s="115"/>
      <c r="S278" s="115"/>
      <c r="T278" s="115"/>
      <c r="U278" s="115"/>
      <c r="V278" s="115"/>
      <c r="W278" s="115"/>
      <c r="X278" s="115"/>
      <c r="Y278" s="115"/>
      <c r="Z278" s="115"/>
    </row>
    <row r="279" spans="1:26" ht="13">
      <c r="A279" s="40">
        <v>278</v>
      </c>
      <c r="B279" s="40" t="s">
        <v>642</v>
      </c>
      <c r="C279" s="41" t="s">
        <v>4809</v>
      </c>
      <c r="D279" s="41" t="s">
        <v>5336</v>
      </c>
      <c r="E279" t="s">
        <v>5337</v>
      </c>
      <c r="F279" t="s">
        <v>5338</v>
      </c>
      <c r="G279" s="41">
        <v>1</v>
      </c>
      <c r="I279" s="473">
        <v>44076</v>
      </c>
      <c r="J279" s="122" t="s">
        <v>5339</v>
      </c>
      <c r="K279" s="69" t="s">
        <v>5340</v>
      </c>
      <c r="O279" s="115"/>
      <c r="P279" s="115"/>
      <c r="Q279" s="115"/>
      <c r="R279" s="115"/>
      <c r="S279" s="115"/>
      <c r="T279" s="115"/>
      <c r="U279" s="115"/>
      <c r="V279" s="115"/>
      <c r="W279" s="115"/>
      <c r="X279" s="115"/>
      <c r="Y279" s="115"/>
      <c r="Z279" s="115"/>
    </row>
    <row r="280" spans="1:26" ht="13">
      <c r="A280" s="40">
        <v>279</v>
      </c>
      <c r="B280" s="40" t="s">
        <v>644</v>
      </c>
      <c r="C280" s="41" t="s">
        <v>5341</v>
      </c>
      <c r="D280" s="41" t="s">
        <v>4627</v>
      </c>
      <c r="E280" s="80" t="s">
        <v>5342</v>
      </c>
      <c r="F280" s="41" t="s">
        <v>5343</v>
      </c>
      <c r="G280" s="41">
        <v>1</v>
      </c>
      <c r="I280" s="473">
        <v>44075</v>
      </c>
      <c r="J280" s="122" t="s">
        <v>5344</v>
      </c>
      <c r="K280" s="69" t="s">
        <v>5345</v>
      </c>
      <c r="O280" s="115"/>
      <c r="P280" s="115"/>
      <c r="Q280" s="115"/>
      <c r="R280" s="115"/>
      <c r="S280" s="115"/>
      <c r="T280" s="115"/>
      <c r="U280" s="115"/>
      <c r="V280" s="115"/>
      <c r="W280" s="115"/>
      <c r="X280" s="115"/>
      <c r="Y280" s="115"/>
      <c r="Z280" s="115"/>
    </row>
    <row r="281" spans="1:26" ht="13">
      <c r="A281" s="40">
        <v>280</v>
      </c>
      <c r="B281" s="40" t="s">
        <v>646</v>
      </c>
      <c r="C281" s="41" t="s">
        <v>5346</v>
      </c>
      <c r="D281" s="41" t="s">
        <v>4109</v>
      </c>
      <c r="E281" s="80" t="s">
        <v>4708</v>
      </c>
      <c r="F281" s="80" t="s">
        <v>5347</v>
      </c>
      <c r="G281" s="41">
        <v>66</v>
      </c>
      <c r="H281" t="s">
        <v>5348</v>
      </c>
      <c r="I281" s="473">
        <v>44079</v>
      </c>
      <c r="J281" s="122" t="s">
        <v>5349</v>
      </c>
      <c r="K281" s="69" t="s">
        <v>5350</v>
      </c>
      <c r="O281" s="115"/>
      <c r="P281" s="115"/>
      <c r="Q281" s="115"/>
      <c r="R281" s="115"/>
      <c r="S281" s="115"/>
      <c r="T281" s="115"/>
      <c r="U281" s="115"/>
      <c r="V281" s="115"/>
      <c r="W281" s="115"/>
      <c r="X281" s="115"/>
      <c r="Y281" s="115"/>
      <c r="Z281" s="115"/>
    </row>
    <row r="282" spans="1:26" ht="12.5">
      <c r="K282" s="284" t="s">
        <v>5351</v>
      </c>
      <c r="L282" s="115"/>
      <c r="M282" s="115"/>
      <c r="N282" s="115"/>
      <c r="O282" s="115"/>
      <c r="P282" s="115"/>
      <c r="Q282" s="115"/>
      <c r="R282" s="115"/>
      <c r="S282" s="115"/>
      <c r="T282" s="115"/>
      <c r="U282" s="115"/>
      <c r="V282" s="115"/>
      <c r="W282" s="115"/>
      <c r="X282" s="115"/>
      <c r="Y282" s="115"/>
      <c r="Z282" s="115"/>
    </row>
    <row r="283" spans="1:26" ht="13">
      <c r="A283" s="40">
        <v>281</v>
      </c>
      <c r="B283" s="40" t="s">
        <v>648</v>
      </c>
      <c r="C283" s="41" t="s">
        <v>4639</v>
      </c>
      <c r="D283" s="41" t="s">
        <v>4225</v>
      </c>
      <c r="E283" s="41" t="s">
        <v>4226</v>
      </c>
      <c r="F283" s="79" t="s">
        <v>5352</v>
      </c>
      <c r="G283" s="41">
        <v>69</v>
      </c>
      <c r="H283" s="41" t="s">
        <v>5353</v>
      </c>
      <c r="I283" s="473">
        <v>44084</v>
      </c>
      <c r="J283" s="122" t="s">
        <v>5354</v>
      </c>
      <c r="K283" s="284" t="s">
        <v>5355</v>
      </c>
      <c r="L283" s="115"/>
      <c r="M283" s="115"/>
      <c r="N283" s="115"/>
      <c r="O283" s="115"/>
      <c r="P283" s="115"/>
      <c r="Q283" s="115"/>
      <c r="R283" s="115"/>
      <c r="S283" s="115"/>
      <c r="T283" s="115"/>
      <c r="U283" s="115"/>
      <c r="V283" s="115"/>
      <c r="W283" s="115"/>
      <c r="X283" s="115"/>
      <c r="Y283" s="115"/>
      <c r="Z283" s="115"/>
    </row>
    <row r="284" spans="1:26" ht="13">
      <c r="A284" s="40">
        <v>282</v>
      </c>
      <c r="B284" s="40" t="s">
        <v>652</v>
      </c>
      <c r="C284" s="41" t="s">
        <v>5356</v>
      </c>
      <c r="D284" s="41" t="s">
        <v>3922</v>
      </c>
      <c r="E284" s="41" t="s">
        <v>3929</v>
      </c>
      <c r="F284" s="80" t="s">
        <v>5357</v>
      </c>
      <c r="G284" s="41">
        <v>14</v>
      </c>
      <c r="H284" s="41" t="s">
        <v>5358</v>
      </c>
      <c r="I284" s="473">
        <v>44069</v>
      </c>
      <c r="J284" s="386" t="s">
        <v>5359</v>
      </c>
      <c r="K284" s="115" t="s">
        <v>5360</v>
      </c>
      <c r="L284" s="115"/>
      <c r="M284" s="115"/>
      <c r="N284" s="115"/>
      <c r="O284" s="115"/>
      <c r="P284" s="115"/>
      <c r="Q284" s="115"/>
      <c r="R284" s="115"/>
      <c r="S284" s="115"/>
      <c r="T284" s="115"/>
      <c r="U284" s="115"/>
      <c r="V284" s="115"/>
      <c r="W284" s="115"/>
      <c r="X284" s="115"/>
      <c r="Y284" s="115"/>
      <c r="Z284" s="115"/>
    </row>
    <row r="285" spans="1:26" ht="15.75" customHeight="1">
      <c r="A285" s="40">
        <v>283</v>
      </c>
      <c r="B285" s="40" t="s">
        <v>658</v>
      </c>
      <c r="C285" s="41" t="s">
        <v>5361</v>
      </c>
      <c r="D285" s="41" t="s">
        <v>4044</v>
      </c>
      <c r="E285" s="80" t="s">
        <v>5202</v>
      </c>
      <c r="F285" t="s">
        <v>5362</v>
      </c>
      <c r="G285" s="41">
        <v>1</v>
      </c>
      <c r="I285" s="475">
        <v>44082</v>
      </c>
      <c r="J285" s="376" t="s">
        <v>5363</v>
      </c>
      <c r="K285" t="s">
        <v>5364</v>
      </c>
    </row>
    <row r="286" spans="1:26" ht="13">
      <c r="A286" s="40">
        <v>284</v>
      </c>
      <c r="B286" s="40" t="s">
        <v>5365</v>
      </c>
      <c r="C286" s="41" t="s">
        <v>4066</v>
      </c>
      <c r="D286" s="41" t="s">
        <v>5258</v>
      </c>
      <c r="E286" s="80" t="s">
        <v>5366</v>
      </c>
      <c r="F286" t="s">
        <v>5367</v>
      </c>
      <c r="G286" s="41">
        <v>1</v>
      </c>
      <c r="I286" s="473">
        <v>44078</v>
      </c>
      <c r="J286" s="122" t="s">
        <v>5368</v>
      </c>
      <c r="K286" t="s">
        <v>5369</v>
      </c>
      <c r="L286" s="115"/>
      <c r="M286" s="115"/>
      <c r="N286" s="115"/>
      <c r="O286" s="115"/>
      <c r="P286" s="115"/>
      <c r="Q286" s="115"/>
      <c r="R286" s="115"/>
      <c r="S286" s="115"/>
      <c r="T286" s="115"/>
      <c r="U286" s="115"/>
      <c r="V286" s="115"/>
      <c r="W286" s="115"/>
      <c r="X286" s="115"/>
      <c r="Y286" s="115"/>
      <c r="Z286" s="115"/>
    </row>
    <row r="287" spans="1:26" ht="13">
      <c r="A287" s="40">
        <v>285</v>
      </c>
      <c r="B287" s="40" t="s">
        <v>128</v>
      </c>
      <c r="C287" s="41" t="s">
        <v>5229</v>
      </c>
      <c r="D287" s="41" t="s">
        <v>3922</v>
      </c>
      <c r="E287" s="41" t="s">
        <v>3929</v>
      </c>
      <c r="F287" s="115" t="s">
        <v>5370</v>
      </c>
      <c r="G287" s="41">
        <v>32</v>
      </c>
      <c r="H287" s="41" t="s">
        <v>5371</v>
      </c>
      <c r="I287" s="475">
        <v>44080</v>
      </c>
      <c r="J287" s="375" t="s">
        <v>5372</v>
      </c>
      <c r="K287" s="284" t="s">
        <v>5373</v>
      </c>
      <c r="L287" s="115"/>
      <c r="M287" s="115"/>
      <c r="N287" s="115"/>
      <c r="O287" s="115"/>
      <c r="P287" s="115"/>
      <c r="Q287" s="115"/>
      <c r="R287" s="115"/>
      <c r="S287" s="115"/>
      <c r="T287" s="115"/>
      <c r="U287" s="115"/>
      <c r="V287" s="115"/>
      <c r="W287" s="115"/>
      <c r="X287" s="115"/>
      <c r="Y287" s="115"/>
      <c r="Z287" s="115"/>
    </row>
    <row r="288" spans="1:26" ht="13">
      <c r="A288" s="40">
        <v>286</v>
      </c>
      <c r="B288" s="90" t="s">
        <v>665</v>
      </c>
      <c r="C288" s="41" t="s">
        <v>5321</v>
      </c>
      <c r="D288" s="41" t="s">
        <v>5374</v>
      </c>
      <c r="E288" s="115"/>
      <c r="F288" s="115"/>
      <c r="G288" s="41">
        <v>388</v>
      </c>
      <c r="H288" s="41" t="s">
        <v>5375</v>
      </c>
      <c r="I288" s="476">
        <v>44088</v>
      </c>
      <c r="J288" s="376" t="s">
        <v>5376</v>
      </c>
      <c r="K288" s="284" t="s">
        <v>5377</v>
      </c>
      <c r="L288" s="115"/>
      <c r="M288" s="115"/>
      <c r="N288" s="115"/>
      <c r="O288" s="115"/>
      <c r="P288" s="115"/>
      <c r="Q288" s="115"/>
      <c r="R288" s="115"/>
      <c r="S288" s="115"/>
      <c r="T288" s="115"/>
      <c r="U288" s="115"/>
      <c r="V288" s="115"/>
      <c r="W288" s="115"/>
      <c r="X288" s="115"/>
      <c r="Y288" s="115"/>
      <c r="Z288" s="115"/>
    </row>
    <row r="289" spans="1:26" ht="13">
      <c r="A289" s="40"/>
      <c r="B289" s="95" t="s">
        <v>665</v>
      </c>
      <c r="C289" s="41" t="s">
        <v>5378</v>
      </c>
      <c r="D289" s="41" t="s">
        <v>5374</v>
      </c>
      <c r="E289" s="41"/>
      <c r="F289" s="41" t="s">
        <v>5379</v>
      </c>
      <c r="G289" s="41">
        <v>388</v>
      </c>
      <c r="H289" s="41" t="s">
        <v>5375</v>
      </c>
      <c r="I289" s="473">
        <v>44099</v>
      </c>
      <c r="J289" s="386" t="s">
        <v>5380</v>
      </c>
      <c r="K289" s="284" t="s">
        <v>5381</v>
      </c>
      <c r="L289" s="115"/>
      <c r="M289" s="115"/>
      <c r="N289" s="115"/>
      <c r="O289" s="115"/>
      <c r="P289" s="115"/>
      <c r="Q289" s="115"/>
      <c r="R289" s="115"/>
      <c r="S289" s="115"/>
      <c r="T289" s="115"/>
      <c r="U289" s="115"/>
      <c r="V289" s="115"/>
      <c r="W289" s="115"/>
      <c r="X289" s="115"/>
      <c r="Y289" s="115"/>
      <c r="Z289" s="115"/>
    </row>
    <row r="290" spans="1:26" ht="13">
      <c r="A290" s="40"/>
      <c r="B290" s="40" t="s">
        <v>665</v>
      </c>
      <c r="C290" s="41" t="s">
        <v>5382</v>
      </c>
      <c r="D290" s="41" t="s">
        <v>5374</v>
      </c>
      <c r="E290" s="41"/>
      <c r="F290" s="41"/>
      <c r="G290" s="41">
        <v>257</v>
      </c>
      <c r="H290" s="41" t="s">
        <v>5375</v>
      </c>
      <c r="I290" s="473">
        <v>44114</v>
      </c>
      <c r="J290" s="386" t="s">
        <v>5383</v>
      </c>
      <c r="K290" s="284" t="s">
        <v>5384</v>
      </c>
      <c r="L290" s="115"/>
      <c r="M290" s="115"/>
      <c r="N290" s="115"/>
      <c r="O290" s="115"/>
      <c r="P290" s="115"/>
      <c r="Q290" s="115"/>
      <c r="R290" s="115"/>
      <c r="S290" s="115"/>
      <c r="T290" s="115"/>
      <c r="U290" s="115"/>
      <c r="V290" s="115"/>
      <c r="W290" s="115"/>
      <c r="X290" s="115"/>
      <c r="Y290" s="115"/>
      <c r="Z290" s="115"/>
    </row>
    <row r="291" spans="1:26" ht="13">
      <c r="A291" s="40">
        <v>287</v>
      </c>
      <c r="B291" s="40" t="s">
        <v>5385</v>
      </c>
      <c r="C291" s="41" t="s">
        <v>4869</v>
      </c>
      <c r="D291" s="41" t="s">
        <v>5386</v>
      </c>
      <c r="E291" s="41" t="s">
        <v>5387</v>
      </c>
      <c r="F291" s="115"/>
      <c r="G291" s="41">
        <v>1</v>
      </c>
      <c r="H291" s="115"/>
      <c r="I291" s="475">
        <v>44081</v>
      </c>
      <c r="J291" s="376" t="s">
        <v>5388</v>
      </c>
      <c r="K291" s="284" t="s">
        <v>5389</v>
      </c>
      <c r="L291" s="115"/>
      <c r="M291" s="115"/>
      <c r="N291" s="115"/>
      <c r="O291" s="115"/>
      <c r="P291" s="115"/>
      <c r="Q291" s="115"/>
      <c r="R291" s="115"/>
      <c r="S291" s="115"/>
      <c r="T291" s="115"/>
      <c r="U291" s="115"/>
      <c r="V291" s="115"/>
      <c r="W291" s="115"/>
      <c r="X291" s="115"/>
      <c r="Y291" s="115"/>
      <c r="Z291" s="115"/>
    </row>
    <row r="292" spans="1:26" ht="13">
      <c r="A292" s="40">
        <v>288</v>
      </c>
      <c r="B292" s="40" t="s">
        <v>5390</v>
      </c>
      <c r="C292" s="41" t="s">
        <v>4869</v>
      </c>
      <c r="D292" s="41" t="s">
        <v>4038</v>
      </c>
      <c r="E292" s="41" t="s">
        <v>4132</v>
      </c>
      <c r="F292" s="115"/>
      <c r="G292" s="41">
        <v>1</v>
      </c>
      <c r="H292" s="115"/>
      <c r="I292" s="475">
        <v>44081</v>
      </c>
      <c r="J292" s="376" t="s">
        <v>5391</v>
      </c>
      <c r="K292" s="284" t="s">
        <v>5392</v>
      </c>
      <c r="L292" s="115"/>
      <c r="M292" s="115"/>
      <c r="N292" s="115"/>
      <c r="O292" s="115"/>
      <c r="P292" s="115"/>
      <c r="Q292" s="115"/>
      <c r="R292" s="115"/>
      <c r="S292" s="115"/>
      <c r="T292" s="115"/>
      <c r="U292" s="115"/>
      <c r="V292" s="115"/>
      <c r="W292" s="115"/>
      <c r="X292" s="115"/>
      <c r="Y292" s="115"/>
      <c r="Z292" s="115"/>
    </row>
    <row r="293" spans="1:26" ht="13">
      <c r="A293" s="40">
        <v>289</v>
      </c>
      <c r="B293" s="40" t="s">
        <v>672</v>
      </c>
      <c r="C293" s="41" t="s">
        <v>5393</v>
      </c>
      <c r="D293" s="41" t="s">
        <v>3922</v>
      </c>
      <c r="E293" s="41" t="s">
        <v>3929</v>
      </c>
      <c r="F293" s="41" t="s">
        <v>5394</v>
      </c>
      <c r="G293" s="41">
        <v>1</v>
      </c>
      <c r="H293" s="41" t="s">
        <v>5395</v>
      </c>
      <c r="I293" s="475">
        <v>44085</v>
      </c>
      <c r="J293" s="122" t="s">
        <v>5396</v>
      </c>
      <c r="K293" s="284" t="s">
        <v>5397</v>
      </c>
      <c r="L293" s="115"/>
      <c r="M293" s="115"/>
      <c r="N293" s="115"/>
      <c r="O293" s="115"/>
      <c r="P293" s="115"/>
      <c r="Q293" s="115"/>
      <c r="R293" s="115"/>
      <c r="S293" s="115"/>
      <c r="T293" s="115"/>
      <c r="U293" s="115"/>
      <c r="V293" s="115"/>
      <c r="W293" s="115"/>
      <c r="X293" s="115"/>
      <c r="Y293" s="115"/>
      <c r="Z293" s="115"/>
    </row>
    <row r="294" spans="1:26" ht="13">
      <c r="A294" s="40">
        <v>290</v>
      </c>
      <c r="B294" s="40" t="s">
        <v>674</v>
      </c>
      <c r="C294" s="41" t="s">
        <v>5398</v>
      </c>
      <c r="D294" s="41" t="s">
        <v>4038</v>
      </c>
      <c r="E294" s="41" t="s">
        <v>4821</v>
      </c>
      <c r="F294" s="41" t="s">
        <v>5399</v>
      </c>
      <c r="G294" s="41">
        <v>1</v>
      </c>
      <c r="H294" s="115"/>
      <c r="I294" s="473">
        <v>44085</v>
      </c>
      <c r="J294" s="376" t="s">
        <v>5400</v>
      </c>
      <c r="K294" s="284" t="s">
        <v>5401</v>
      </c>
      <c r="L294" s="115"/>
      <c r="M294" s="115"/>
      <c r="N294" s="115"/>
      <c r="O294" s="115"/>
      <c r="P294" s="115"/>
      <c r="Q294" s="115"/>
      <c r="R294" s="115"/>
      <c r="S294" s="115"/>
      <c r="T294" s="115"/>
      <c r="U294" s="115"/>
      <c r="V294" s="115"/>
      <c r="W294" s="115"/>
      <c r="X294" s="115"/>
      <c r="Y294" s="115"/>
      <c r="Z294" s="115"/>
    </row>
    <row r="295" spans="1:26" ht="13">
      <c r="A295" s="40">
        <v>291</v>
      </c>
      <c r="B295" s="40" t="s">
        <v>5402</v>
      </c>
      <c r="C295" s="41" t="s">
        <v>5135</v>
      </c>
      <c r="D295" s="41" t="s">
        <v>4038</v>
      </c>
      <c r="E295" s="41" t="s">
        <v>4132</v>
      </c>
      <c r="F295" s="41" t="s">
        <v>5403</v>
      </c>
      <c r="G295" s="41">
        <v>1</v>
      </c>
      <c r="H295" s="115"/>
      <c r="I295" s="473">
        <v>44081</v>
      </c>
      <c r="J295" s="376" t="s">
        <v>5404</v>
      </c>
      <c r="K295" s="284" t="s">
        <v>5405</v>
      </c>
      <c r="L295" s="115"/>
      <c r="M295" s="115"/>
      <c r="N295" s="115"/>
      <c r="O295" s="115"/>
      <c r="P295" s="115"/>
      <c r="Q295" s="115"/>
      <c r="R295" s="115"/>
      <c r="S295" s="115"/>
      <c r="T295" s="115"/>
      <c r="U295" s="115"/>
      <c r="V295" s="115"/>
      <c r="W295" s="115"/>
      <c r="X295" s="115"/>
      <c r="Y295" s="115"/>
      <c r="Z295" s="115"/>
    </row>
    <row r="296" spans="1:26" ht="13">
      <c r="A296" s="293">
        <v>292</v>
      </c>
      <c r="B296" s="90" t="s">
        <v>678</v>
      </c>
      <c r="C296" s="41" t="s">
        <v>4001</v>
      </c>
      <c r="D296" s="41" t="s">
        <v>4109</v>
      </c>
      <c r="E296" s="41"/>
      <c r="F296" s="41" t="s">
        <v>5406</v>
      </c>
      <c r="G296" s="41">
        <v>20</v>
      </c>
      <c r="H296" s="41" t="s">
        <v>5407</v>
      </c>
      <c r="I296" s="473">
        <v>44091</v>
      </c>
      <c r="J296" s="376" t="s">
        <v>5408</v>
      </c>
      <c r="K296" s="284" t="s">
        <v>5409</v>
      </c>
      <c r="L296" s="115"/>
      <c r="M296" s="115"/>
      <c r="N296" s="115"/>
      <c r="O296" s="115"/>
      <c r="P296" s="115"/>
      <c r="Q296" s="115"/>
      <c r="R296" s="115"/>
      <c r="S296" s="115"/>
      <c r="T296" s="115"/>
      <c r="U296" s="115"/>
      <c r="V296" s="115"/>
      <c r="W296" s="115"/>
      <c r="X296" s="115"/>
      <c r="Y296" s="115"/>
      <c r="Z296" s="115"/>
    </row>
    <row r="297" spans="1:26" ht="13">
      <c r="A297" s="40">
        <v>293</v>
      </c>
      <c r="B297" s="40" t="s">
        <v>681</v>
      </c>
      <c r="C297" s="41" t="s">
        <v>5410</v>
      </c>
      <c r="D297" s="41" t="s">
        <v>4038</v>
      </c>
      <c r="E297" s="41"/>
      <c r="F297" s="41" t="s">
        <v>5411</v>
      </c>
      <c r="G297" s="41">
        <v>179</v>
      </c>
      <c r="H297" s="41" t="s">
        <v>5412</v>
      </c>
      <c r="I297" s="473">
        <v>44092</v>
      </c>
      <c r="J297" s="386" t="s">
        <v>5413</v>
      </c>
      <c r="K297" s="284" t="s">
        <v>5414</v>
      </c>
      <c r="L297" s="115"/>
      <c r="M297" s="115"/>
      <c r="N297" s="115"/>
      <c r="O297" s="115"/>
      <c r="P297" s="115"/>
      <c r="Q297" s="115"/>
      <c r="R297" s="115"/>
      <c r="S297" s="115"/>
      <c r="T297" s="115"/>
      <c r="U297" s="115"/>
      <c r="V297" s="115"/>
      <c r="W297" s="115"/>
      <c r="X297" s="115"/>
      <c r="Y297" s="115"/>
      <c r="Z297" s="115"/>
    </row>
    <row r="298" spans="1:26" ht="13">
      <c r="A298" s="40">
        <v>294</v>
      </c>
      <c r="B298" s="40" t="s">
        <v>683</v>
      </c>
      <c r="C298" s="41" t="s">
        <v>5415</v>
      </c>
      <c r="D298" s="41" t="s">
        <v>3922</v>
      </c>
      <c r="E298" s="41" t="s">
        <v>4341</v>
      </c>
      <c r="F298" s="41" t="s">
        <v>5416</v>
      </c>
      <c r="G298" s="41">
        <v>1</v>
      </c>
      <c r="H298" s="77">
        <v>46388</v>
      </c>
      <c r="I298" s="473">
        <v>44064</v>
      </c>
      <c r="J298" s="376" t="s">
        <v>5417</v>
      </c>
      <c r="K298" s="284" t="s">
        <v>5418</v>
      </c>
      <c r="L298" s="115"/>
      <c r="M298" s="115"/>
      <c r="N298" s="115"/>
      <c r="O298" s="115"/>
      <c r="P298" s="115"/>
      <c r="Q298" s="115"/>
      <c r="R298" s="115"/>
      <c r="S298" s="115"/>
      <c r="T298" s="115"/>
      <c r="U298" s="115"/>
      <c r="V298" s="115"/>
      <c r="W298" s="115"/>
      <c r="X298" s="115"/>
      <c r="Y298" s="115"/>
      <c r="Z298" s="115"/>
    </row>
    <row r="299" spans="1:26" ht="13">
      <c r="A299" s="40">
        <v>295</v>
      </c>
      <c r="B299" s="40" t="s">
        <v>684</v>
      </c>
      <c r="C299" s="41" t="s">
        <v>5419</v>
      </c>
      <c r="D299" s="41" t="s">
        <v>4324</v>
      </c>
      <c r="E299" s="41" t="s">
        <v>5420</v>
      </c>
      <c r="F299" s="41" t="s">
        <v>5421</v>
      </c>
      <c r="G299" s="41">
        <v>5</v>
      </c>
      <c r="H299" s="41" t="s">
        <v>1475</v>
      </c>
      <c r="I299" s="473">
        <v>44092</v>
      </c>
      <c r="J299" s="376" t="s">
        <v>5422</v>
      </c>
      <c r="K299" s="284" t="s">
        <v>5423</v>
      </c>
      <c r="L299" s="115"/>
      <c r="M299" s="115"/>
      <c r="N299" s="115"/>
      <c r="O299" s="115"/>
      <c r="P299" s="115"/>
      <c r="Q299" s="115"/>
      <c r="R299" s="115"/>
      <c r="S299" s="115"/>
      <c r="T299" s="115"/>
      <c r="U299" s="115"/>
      <c r="V299" s="115"/>
      <c r="W299" s="115"/>
      <c r="X299" s="115"/>
      <c r="Y299" s="115"/>
      <c r="Z299" s="115"/>
    </row>
    <row r="300" spans="1:26" ht="13.5" customHeight="1">
      <c r="A300" s="40">
        <v>296</v>
      </c>
      <c r="B300" s="40" t="s">
        <v>456</v>
      </c>
      <c r="C300" s="41" t="s">
        <v>4432</v>
      </c>
      <c r="D300" s="41" t="s">
        <v>4032</v>
      </c>
      <c r="E300" s="41" t="s">
        <v>4033</v>
      </c>
      <c r="F300" s="41" t="s">
        <v>5424</v>
      </c>
      <c r="G300" s="41">
        <v>242</v>
      </c>
      <c r="H300" s="41" t="s">
        <v>5425</v>
      </c>
      <c r="I300" s="473">
        <v>44085</v>
      </c>
      <c r="J300" s="386" t="s">
        <v>5426</v>
      </c>
      <c r="K300" s="284" t="s">
        <v>5427</v>
      </c>
      <c r="L300" s="115"/>
      <c r="M300" s="115"/>
      <c r="N300" s="115"/>
      <c r="O300" s="115"/>
      <c r="P300" s="115"/>
      <c r="Q300" s="115"/>
      <c r="R300" s="115"/>
      <c r="S300" s="115"/>
      <c r="T300" s="115"/>
      <c r="U300" s="115"/>
      <c r="V300" s="115"/>
      <c r="W300" s="115"/>
      <c r="X300" s="115"/>
      <c r="Y300" s="115"/>
      <c r="Z300" s="115"/>
    </row>
    <row r="301" spans="1:26" ht="13">
      <c r="A301" s="40">
        <v>297</v>
      </c>
      <c r="B301" s="40" t="s">
        <v>693</v>
      </c>
      <c r="C301" s="41" t="s">
        <v>5428</v>
      </c>
      <c r="D301" s="41" t="s">
        <v>4225</v>
      </c>
      <c r="E301" s="41" t="s">
        <v>5429</v>
      </c>
      <c r="F301" s="41" t="s">
        <v>5430</v>
      </c>
      <c r="G301" s="41">
        <v>1</v>
      </c>
      <c r="H301" s="41"/>
      <c r="I301" s="473">
        <v>44099</v>
      </c>
      <c r="J301" s="386" t="s">
        <v>5431</v>
      </c>
      <c r="K301" s="284" t="s">
        <v>5432</v>
      </c>
      <c r="L301" s="115"/>
      <c r="M301" s="115"/>
      <c r="N301" s="115"/>
      <c r="O301" s="115"/>
      <c r="P301" s="115"/>
      <c r="Q301" s="115"/>
      <c r="R301" s="115"/>
      <c r="S301" s="115"/>
      <c r="T301" s="115"/>
      <c r="U301" s="115"/>
      <c r="V301" s="115"/>
      <c r="W301" s="115"/>
      <c r="X301" s="115"/>
      <c r="Y301" s="115"/>
      <c r="Z301" s="115"/>
    </row>
    <row r="302" spans="1:26" ht="13">
      <c r="A302" s="40">
        <v>298</v>
      </c>
      <c r="B302" s="81" t="s">
        <v>695</v>
      </c>
      <c r="C302" s="41" t="s">
        <v>5433</v>
      </c>
      <c r="D302" s="41" t="s">
        <v>4038</v>
      </c>
      <c r="E302" s="41"/>
      <c r="F302" s="41" t="s">
        <v>5434</v>
      </c>
      <c r="G302" s="41">
        <v>105</v>
      </c>
      <c r="H302" s="41" t="s">
        <v>5435</v>
      </c>
      <c r="I302" s="473">
        <v>44097</v>
      </c>
      <c r="J302" s="386" t="s">
        <v>5436</v>
      </c>
      <c r="K302" s="284" t="s">
        <v>5437</v>
      </c>
      <c r="L302" s="115"/>
      <c r="M302" s="115"/>
      <c r="N302" s="115"/>
      <c r="O302" s="115"/>
      <c r="P302" s="115"/>
      <c r="Q302" s="115"/>
      <c r="R302" s="115"/>
      <c r="S302" s="115"/>
      <c r="T302" s="115"/>
      <c r="U302" s="115"/>
      <c r="V302" s="115"/>
      <c r="W302" s="115"/>
      <c r="X302" s="115"/>
      <c r="Y302" s="115"/>
      <c r="Z302" s="115"/>
    </row>
    <row r="303" spans="1:26" ht="13">
      <c r="A303" s="40">
        <v>299</v>
      </c>
      <c r="B303" s="40" t="s">
        <v>700</v>
      </c>
      <c r="C303" s="41" t="s">
        <v>5433</v>
      </c>
      <c r="D303" s="41" t="s">
        <v>4038</v>
      </c>
      <c r="E303" s="115"/>
      <c r="F303" s="41" t="s">
        <v>5438</v>
      </c>
      <c r="G303" s="41">
        <v>598</v>
      </c>
      <c r="H303" s="41" t="s">
        <v>5439</v>
      </c>
      <c r="I303" s="473">
        <v>44099</v>
      </c>
      <c r="J303" s="376" t="s">
        <v>5440</v>
      </c>
      <c r="K303" s="284" t="s">
        <v>5441</v>
      </c>
      <c r="L303" s="115"/>
      <c r="M303" s="115"/>
      <c r="N303" s="115"/>
      <c r="O303" s="115"/>
      <c r="P303" s="115"/>
      <c r="Q303" s="115"/>
      <c r="R303" s="115"/>
      <c r="S303" s="115"/>
      <c r="T303" s="115"/>
      <c r="U303" s="115"/>
      <c r="V303" s="115"/>
      <c r="W303" s="115"/>
      <c r="X303" s="115"/>
      <c r="Y303" s="115"/>
      <c r="Z303" s="115"/>
    </row>
    <row r="304" spans="1:26" ht="13">
      <c r="A304" s="40">
        <v>300</v>
      </c>
      <c r="B304" s="40" t="s">
        <v>702</v>
      </c>
      <c r="C304" s="41" t="s">
        <v>5442</v>
      </c>
      <c r="D304" s="41" t="s">
        <v>4109</v>
      </c>
      <c r="E304" s="41" t="s">
        <v>4708</v>
      </c>
      <c r="F304" s="41" t="s">
        <v>5443</v>
      </c>
      <c r="G304" s="41">
        <v>2</v>
      </c>
      <c r="H304" s="41" t="s">
        <v>5444</v>
      </c>
      <c r="I304" s="473">
        <v>44095</v>
      </c>
      <c r="J304" s="376" t="s">
        <v>5445</v>
      </c>
      <c r="K304" s="115" t="s">
        <v>5446</v>
      </c>
      <c r="L304" s="115"/>
      <c r="M304" s="115"/>
      <c r="N304" s="115"/>
      <c r="O304" s="115"/>
      <c r="P304" s="115"/>
      <c r="Q304" s="115"/>
      <c r="R304" s="115"/>
      <c r="S304" s="115"/>
      <c r="T304" s="115"/>
      <c r="U304" s="115"/>
      <c r="V304" s="115"/>
      <c r="W304" s="115"/>
      <c r="X304" s="115"/>
      <c r="Y304" s="115"/>
      <c r="Z304" s="115"/>
    </row>
    <row r="305" spans="1:26" ht="13">
      <c r="A305" s="40">
        <v>302</v>
      </c>
      <c r="B305" s="40" t="s">
        <v>705</v>
      </c>
      <c r="C305" s="41" t="s">
        <v>5447</v>
      </c>
      <c r="D305" s="41" t="s">
        <v>4044</v>
      </c>
      <c r="E305" s="41" t="s">
        <v>4611</v>
      </c>
      <c r="F305" s="115" t="s">
        <v>5448</v>
      </c>
      <c r="G305" s="41">
        <v>52</v>
      </c>
      <c r="H305" s="41" t="s">
        <v>5449</v>
      </c>
      <c r="I305" s="473">
        <v>44095</v>
      </c>
      <c r="J305" s="376" t="s">
        <v>5450</v>
      </c>
      <c r="K305" s="284" t="s">
        <v>5451</v>
      </c>
      <c r="L305" s="115"/>
      <c r="M305" s="115"/>
      <c r="N305" s="115"/>
      <c r="O305" s="115"/>
      <c r="P305" s="115"/>
      <c r="Q305" s="115"/>
      <c r="R305" s="115"/>
      <c r="S305" s="115"/>
      <c r="T305" s="115"/>
      <c r="U305" s="115"/>
      <c r="V305" s="115"/>
      <c r="W305" s="115"/>
      <c r="X305" s="115"/>
      <c r="Y305" s="115"/>
      <c r="Z305" s="115"/>
    </row>
    <row r="306" spans="1:26" ht="13">
      <c r="A306" s="40">
        <v>303</v>
      </c>
      <c r="B306" s="40" t="s">
        <v>710</v>
      </c>
      <c r="C306" s="41" t="s">
        <v>5246</v>
      </c>
      <c r="D306" s="41" t="s">
        <v>4044</v>
      </c>
      <c r="E306" s="41" t="s">
        <v>5452</v>
      </c>
      <c r="F306" s="115" t="s">
        <v>5453</v>
      </c>
      <c r="G306" s="41">
        <v>1</v>
      </c>
      <c r="H306" s="41"/>
      <c r="I306" s="473">
        <v>44090</v>
      </c>
      <c r="J306" s="376" t="s">
        <v>5454</v>
      </c>
      <c r="K306" s="284" t="s">
        <v>5455</v>
      </c>
      <c r="L306" s="115"/>
      <c r="M306" s="115"/>
      <c r="N306" s="115"/>
      <c r="O306" s="115"/>
      <c r="P306" s="115"/>
      <c r="Q306" s="115"/>
      <c r="R306" s="115"/>
      <c r="S306" s="115"/>
      <c r="T306" s="115"/>
      <c r="U306" s="115"/>
      <c r="V306" s="115"/>
      <c r="W306" s="115"/>
      <c r="X306" s="115"/>
      <c r="Y306" s="115"/>
      <c r="Z306" s="115"/>
    </row>
    <row r="307" spans="1:26" ht="13">
      <c r="A307" s="40">
        <v>304</v>
      </c>
      <c r="B307" s="40" t="s">
        <v>711</v>
      </c>
      <c r="C307" s="41" t="s">
        <v>4050</v>
      </c>
      <c r="D307" s="41" t="s">
        <v>4051</v>
      </c>
      <c r="E307" s="41" t="s">
        <v>4052</v>
      </c>
      <c r="F307" t="s">
        <v>5456</v>
      </c>
      <c r="G307" s="41">
        <v>67</v>
      </c>
      <c r="H307" s="41" t="s">
        <v>5457</v>
      </c>
      <c r="I307" s="473">
        <v>44101</v>
      </c>
      <c r="J307" s="376" t="s">
        <v>5458</v>
      </c>
      <c r="K307" t="s">
        <v>5459</v>
      </c>
      <c r="N307" s="115"/>
      <c r="O307" s="115"/>
      <c r="P307" s="115"/>
      <c r="Q307" s="115"/>
      <c r="R307" s="115"/>
      <c r="S307" s="115"/>
      <c r="T307" s="115"/>
      <c r="U307" s="115"/>
      <c r="V307" s="115"/>
      <c r="W307" s="115"/>
      <c r="X307" s="115"/>
      <c r="Y307" s="115"/>
      <c r="Z307" s="115"/>
    </row>
    <row r="308" spans="1:26" ht="13">
      <c r="A308" s="40">
        <v>305</v>
      </c>
      <c r="B308" s="40" t="s">
        <v>714</v>
      </c>
      <c r="C308" s="41" t="s">
        <v>5460</v>
      </c>
      <c r="D308" s="41" t="s">
        <v>4791</v>
      </c>
      <c r="E308" s="41"/>
      <c r="F308" s="41" t="s">
        <v>5461</v>
      </c>
      <c r="G308" s="41">
        <v>1</v>
      </c>
      <c r="H308" s="41"/>
      <c r="I308" s="473">
        <v>44102</v>
      </c>
      <c r="J308" s="376" t="s">
        <v>5462</v>
      </c>
      <c r="K308" s="69" t="s">
        <v>5463</v>
      </c>
      <c r="N308" s="115"/>
      <c r="O308" s="115"/>
      <c r="P308" s="115"/>
      <c r="Q308" s="115"/>
      <c r="R308" s="115"/>
      <c r="S308" s="115"/>
      <c r="T308" s="115"/>
      <c r="U308" s="115"/>
      <c r="V308" s="115"/>
      <c r="W308" s="115"/>
      <c r="X308" s="115"/>
      <c r="Y308" s="115"/>
      <c r="Z308" s="115"/>
    </row>
    <row r="309" spans="1:26" ht="13">
      <c r="A309" s="40">
        <v>306</v>
      </c>
      <c r="B309" s="40" t="s">
        <v>718</v>
      </c>
      <c r="C309" s="41" t="s">
        <v>4250</v>
      </c>
      <c r="D309" s="41" t="s">
        <v>4038</v>
      </c>
      <c r="E309" s="41" t="s">
        <v>5464</v>
      </c>
      <c r="F309" s="115" t="s">
        <v>5465</v>
      </c>
      <c r="G309" s="41">
        <v>61</v>
      </c>
      <c r="H309" s="41" t="s">
        <v>5466</v>
      </c>
      <c r="I309" s="473">
        <v>44099</v>
      </c>
      <c r="J309" s="376" t="s">
        <v>5467</v>
      </c>
      <c r="K309" s="284" t="s">
        <v>5468</v>
      </c>
      <c r="L309" s="115"/>
      <c r="M309" s="115"/>
      <c r="N309" s="115"/>
      <c r="O309" s="115"/>
      <c r="P309" s="115"/>
      <c r="Q309" s="115"/>
      <c r="R309" s="115"/>
      <c r="S309" s="115"/>
      <c r="T309" s="115"/>
      <c r="U309" s="115"/>
      <c r="V309" s="115"/>
      <c r="W309" s="115"/>
      <c r="X309" s="115"/>
      <c r="Y309" s="115"/>
      <c r="Z309" s="115"/>
    </row>
    <row r="310" spans="1:26" ht="13">
      <c r="A310" s="40">
        <v>307</v>
      </c>
      <c r="B310" s="40" t="s">
        <v>722</v>
      </c>
      <c r="C310" s="41" t="s">
        <v>5469</v>
      </c>
      <c r="D310" s="41" t="s">
        <v>5470</v>
      </c>
      <c r="E310" s="41" t="s">
        <v>5471</v>
      </c>
      <c r="F310" t="s">
        <v>5472</v>
      </c>
      <c r="G310" s="41">
        <v>37</v>
      </c>
      <c r="H310" s="41" t="s">
        <v>5473</v>
      </c>
      <c r="I310" s="473">
        <v>44103</v>
      </c>
      <c r="J310" s="376" t="s">
        <v>5474</v>
      </c>
      <c r="K310" t="s">
        <v>5475</v>
      </c>
      <c r="L310" s="115"/>
      <c r="M310" s="115"/>
      <c r="N310" s="115"/>
      <c r="O310" s="115"/>
      <c r="P310" s="115"/>
      <c r="Q310" s="115"/>
      <c r="R310" s="115"/>
      <c r="S310" s="115"/>
      <c r="T310" s="115"/>
      <c r="U310" s="115"/>
      <c r="V310" s="115"/>
      <c r="W310" s="115"/>
      <c r="X310" s="115"/>
      <c r="Y310" s="115"/>
      <c r="Z310" s="115"/>
    </row>
    <row r="311" spans="1:26" ht="13">
      <c r="A311" s="40">
        <v>308</v>
      </c>
      <c r="B311" s="40" t="s">
        <v>724</v>
      </c>
      <c r="C311" s="41" t="s">
        <v>4091</v>
      </c>
      <c r="D311" s="41" t="s">
        <v>4038</v>
      </c>
      <c r="E311" s="41" t="s">
        <v>4579</v>
      </c>
      <c r="F311" s="115" t="s">
        <v>5476</v>
      </c>
      <c r="G311" s="41">
        <v>53</v>
      </c>
      <c r="H311" s="41" t="s">
        <v>5477</v>
      </c>
      <c r="I311" s="473">
        <v>44103</v>
      </c>
      <c r="J311" s="376" t="s">
        <v>5478</v>
      </c>
      <c r="K311" s="284" t="s">
        <v>5479</v>
      </c>
      <c r="L311" s="115"/>
      <c r="M311" s="115"/>
      <c r="N311" s="115"/>
      <c r="O311" s="115"/>
      <c r="P311" s="115"/>
      <c r="Q311" s="115"/>
      <c r="R311" s="115"/>
      <c r="S311" s="115"/>
      <c r="T311" s="115"/>
      <c r="U311" s="115"/>
      <c r="V311" s="115"/>
      <c r="W311" s="115"/>
      <c r="X311" s="115"/>
      <c r="Y311" s="115"/>
      <c r="Z311" s="115"/>
    </row>
    <row r="312" spans="1:26" ht="13">
      <c r="A312" s="40">
        <v>309</v>
      </c>
      <c r="B312" s="40" t="s">
        <v>726</v>
      </c>
      <c r="C312" s="41" t="s">
        <v>4920</v>
      </c>
      <c r="D312" s="41" t="s">
        <v>3922</v>
      </c>
      <c r="E312" s="41" t="s">
        <v>3929</v>
      </c>
      <c r="F312" s="115" t="s">
        <v>5480</v>
      </c>
      <c r="G312" s="41">
        <v>16</v>
      </c>
      <c r="H312" s="41"/>
      <c r="I312" s="473">
        <v>44106</v>
      </c>
      <c r="J312" s="376" t="s">
        <v>5481</v>
      </c>
      <c r="K312" s="284" t="s">
        <v>5482</v>
      </c>
      <c r="L312" s="115"/>
      <c r="M312" s="115"/>
      <c r="N312" s="115"/>
      <c r="O312" s="115"/>
      <c r="P312" s="115"/>
      <c r="Q312" s="115"/>
      <c r="R312" s="115"/>
      <c r="S312" s="115"/>
      <c r="T312" s="115"/>
      <c r="U312" s="115"/>
      <c r="V312" s="115"/>
      <c r="W312" s="115"/>
      <c r="X312" s="115"/>
      <c r="Y312" s="115"/>
      <c r="Z312" s="115"/>
    </row>
    <row r="313" spans="1:26" ht="13">
      <c r="A313" s="40">
        <v>310</v>
      </c>
      <c r="B313" s="40" t="s">
        <v>192</v>
      </c>
      <c r="C313" s="41" t="s">
        <v>5317</v>
      </c>
      <c r="D313" s="41" t="s">
        <v>3922</v>
      </c>
      <c r="E313" s="41" t="s">
        <v>3929</v>
      </c>
      <c r="F313" s="115" t="s">
        <v>5483</v>
      </c>
      <c r="G313" s="41">
        <v>2</v>
      </c>
      <c r="H313" s="41" t="s">
        <v>5484</v>
      </c>
      <c r="I313" s="473">
        <v>44106</v>
      </c>
      <c r="J313" s="376" t="s">
        <v>5485</v>
      </c>
      <c r="K313" s="284" t="s">
        <v>5486</v>
      </c>
      <c r="L313" s="115"/>
      <c r="M313" s="115"/>
      <c r="N313" s="115"/>
      <c r="O313" s="115"/>
      <c r="P313" s="115"/>
      <c r="Q313" s="115"/>
      <c r="R313" s="115"/>
      <c r="S313" s="115"/>
      <c r="T313" s="115"/>
      <c r="U313" s="115"/>
      <c r="V313" s="115"/>
      <c r="W313" s="115"/>
      <c r="X313" s="115"/>
      <c r="Y313" s="115"/>
      <c r="Z313" s="115"/>
    </row>
    <row r="314" spans="1:26" ht="13">
      <c r="A314" s="40">
        <v>311</v>
      </c>
      <c r="B314" s="40" t="s">
        <v>731</v>
      </c>
      <c r="C314" s="41" t="s">
        <v>5487</v>
      </c>
      <c r="D314" s="41" t="s">
        <v>4038</v>
      </c>
      <c r="E314" s="41" t="s">
        <v>5488</v>
      </c>
      <c r="F314" s="115" t="s">
        <v>5489</v>
      </c>
      <c r="G314" s="41">
        <v>1</v>
      </c>
      <c r="H314" s="41"/>
      <c r="I314" s="473">
        <v>44007</v>
      </c>
      <c r="J314" s="376" t="s">
        <v>5490</v>
      </c>
      <c r="K314" s="284" t="s">
        <v>5491</v>
      </c>
      <c r="L314" s="115"/>
      <c r="M314" s="115"/>
      <c r="N314" s="115"/>
      <c r="O314" s="115"/>
      <c r="P314" s="115"/>
      <c r="Q314" s="115"/>
      <c r="R314" s="115"/>
      <c r="S314" s="115"/>
      <c r="T314" s="115"/>
      <c r="U314" s="115"/>
      <c r="V314" s="115"/>
      <c r="W314" s="115"/>
      <c r="X314" s="115"/>
      <c r="Y314" s="115"/>
      <c r="Z314" s="115"/>
    </row>
    <row r="315" spans="1:26" ht="13">
      <c r="A315" s="40">
        <v>312</v>
      </c>
      <c r="B315" s="40" t="s">
        <v>734</v>
      </c>
      <c r="C315" s="41" t="s">
        <v>5492</v>
      </c>
      <c r="D315" s="41" t="s">
        <v>5493</v>
      </c>
      <c r="E315" s="41" t="s">
        <v>4009</v>
      </c>
      <c r="F315" s="115" t="s">
        <v>5494</v>
      </c>
      <c r="G315" s="41">
        <v>1</v>
      </c>
      <c r="H315" s="77">
        <v>40940</v>
      </c>
      <c r="I315" s="473">
        <v>44109</v>
      </c>
      <c r="J315" s="376" t="s">
        <v>5495</v>
      </c>
      <c r="K315" s="284" t="s">
        <v>5496</v>
      </c>
      <c r="L315" s="115"/>
      <c r="M315" s="115"/>
      <c r="N315" s="115"/>
      <c r="O315" s="115"/>
      <c r="P315" s="115"/>
      <c r="Q315" s="115"/>
      <c r="R315" s="115"/>
      <c r="S315" s="115"/>
      <c r="T315" s="115"/>
      <c r="U315" s="115"/>
      <c r="V315" s="115"/>
      <c r="W315" s="115"/>
      <c r="X315" s="115"/>
      <c r="Y315" s="115"/>
      <c r="Z315" s="115"/>
    </row>
    <row r="316" spans="1:26" ht="13">
      <c r="A316" s="40">
        <v>313</v>
      </c>
      <c r="B316" s="81" t="s">
        <v>736</v>
      </c>
      <c r="C316" s="41" t="s">
        <v>5497</v>
      </c>
      <c r="D316" s="41" t="s">
        <v>4599</v>
      </c>
      <c r="E316" s="41" t="s">
        <v>5498</v>
      </c>
      <c r="F316" s="41" t="s">
        <v>5499</v>
      </c>
      <c r="G316" s="41">
        <v>20</v>
      </c>
      <c r="H316" s="77"/>
      <c r="I316" s="473">
        <v>44104</v>
      </c>
      <c r="J316" s="386" t="s">
        <v>5500</v>
      </c>
      <c r="K316" s="284" t="s">
        <v>5501</v>
      </c>
      <c r="L316" s="115"/>
      <c r="M316" s="115"/>
      <c r="N316" s="115"/>
      <c r="O316" s="115"/>
      <c r="P316" s="115"/>
      <c r="Q316" s="115"/>
      <c r="R316" s="115"/>
      <c r="S316" s="115"/>
      <c r="T316" s="115"/>
      <c r="U316" s="115"/>
      <c r="V316" s="115"/>
      <c r="W316" s="115"/>
      <c r="X316" s="115"/>
      <c r="Y316" s="115"/>
      <c r="Z316" s="115"/>
    </row>
    <row r="317" spans="1:26" ht="13">
      <c r="A317" s="40">
        <v>314</v>
      </c>
      <c r="B317" s="81" t="s">
        <v>738</v>
      </c>
      <c r="C317" s="41" t="s">
        <v>5410</v>
      </c>
      <c r="D317" s="41" t="s">
        <v>4038</v>
      </c>
      <c r="E317" s="41" t="s">
        <v>5502</v>
      </c>
      <c r="F317" s="41" t="s">
        <v>5503</v>
      </c>
      <c r="G317" s="41">
        <v>67</v>
      </c>
      <c r="H317" s="77" t="s">
        <v>5504</v>
      </c>
      <c r="I317" s="473">
        <v>44112</v>
      </c>
      <c r="J317" s="386" t="s">
        <v>5505</v>
      </c>
      <c r="K317" s="284" t="s">
        <v>5506</v>
      </c>
      <c r="L317" s="115"/>
      <c r="M317" s="115"/>
      <c r="N317" s="115"/>
      <c r="O317" s="115"/>
      <c r="P317" s="115"/>
      <c r="Q317" s="115"/>
      <c r="R317" s="115"/>
      <c r="S317" s="115"/>
      <c r="T317" s="115"/>
      <c r="U317" s="115"/>
      <c r="V317" s="115"/>
      <c r="W317" s="115"/>
      <c r="X317" s="115"/>
      <c r="Y317" s="115"/>
      <c r="Z317" s="115"/>
    </row>
    <row r="318" spans="1:26" ht="13">
      <c r="A318" s="40">
        <v>315</v>
      </c>
      <c r="B318" s="40" t="s">
        <v>742</v>
      </c>
      <c r="C318" s="41" t="s">
        <v>5507</v>
      </c>
      <c r="D318" s="41" t="s">
        <v>4044</v>
      </c>
      <c r="E318" s="41" t="s">
        <v>5508</v>
      </c>
      <c r="F318" s="115" t="s">
        <v>5509</v>
      </c>
      <c r="G318" s="41">
        <v>1</v>
      </c>
      <c r="H318" s="41"/>
      <c r="I318" s="475">
        <v>44075</v>
      </c>
      <c r="J318" s="376" t="s">
        <v>5510</v>
      </c>
      <c r="K318" s="284" t="s">
        <v>5511</v>
      </c>
      <c r="L318" s="115"/>
      <c r="M318" s="115"/>
      <c r="N318" s="115"/>
      <c r="O318" s="115"/>
      <c r="P318" s="115"/>
      <c r="Q318" s="115"/>
      <c r="R318" s="115"/>
      <c r="S318" s="115"/>
      <c r="T318" s="115"/>
      <c r="U318" s="115"/>
      <c r="V318" s="115"/>
      <c r="W318" s="115"/>
      <c r="X318" s="115"/>
      <c r="Y318" s="115"/>
      <c r="Z318" s="115"/>
    </row>
    <row r="319" spans="1:26" ht="13">
      <c r="A319" s="40">
        <v>316</v>
      </c>
      <c r="B319" s="40" t="s">
        <v>744</v>
      </c>
      <c r="C319" s="41" t="s">
        <v>5321</v>
      </c>
      <c r="D319" s="41" t="s">
        <v>4061</v>
      </c>
      <c r="E319" s="41" t="s">
        <v>5118</v>
      </c>
      <c r="F319" s="115" t="s">
        <v>5512</v>
      </c>
      <c r="G319" s="41">
        <v>2</v>
      </c>
      <c r="H319" s="41"/>
      <c r="I319" s="475">
        <v>44113</v>
      </c>
      <c r="J319" s="376" t="s">
        <v>5513</v>
      </c>
      <c r="K319" s="284" t="s">
        <v>5514</v>
      </c>
      <c r="L319" s="115"/>
      <c r="M319" s="115"/>
      <c r="N319" s="115"/>
      <c r="O319" s="115"/>
      <c r="P319" s="115"/>
      <c r="Q319" s="115"/>
      <c r="R319" s="115"/>
      <c r="S319" s="115"/>
      <c r="T319" s="115"/>
      <c r="U319" s="115"/>
      <c r="V319" s="115"/>
      <c r="W319" s="115"/>
      <c r="X319" s="115"/>
      <c r="Y319" s="115"/>
      <c r="Z319" s="115"/>
    </row>
    <row r="320" spans="1:26" ht="13">
      <c r="A320" s="40">
        <v>317</v>
      </c>
      <c r="B320" s="40" t="s">
        <v>747</v>
      </c>
      <c r="C320" s="41" t="s">
        <v>5317</v>
      </c>
      <c r="D320" s="41" t="s">
        <v>4032</v>
      </c>
      <c r="E320" s="41" t="s">
        <v>5515</v>
      </c>
      <c r="F320" s="115" t="s">
        <v>5516</v>
      </c>
      <c r="G320" s="41">
        <v>1</v>
      </c>
      <c r="H320" s="41"/>
      <c r="I320" s="475">
        <v>44110</v>
      </c>
      <c r="J320" s="376" t="s">
        <v>5517</v>
      </c>
      <c r="K320" s="284" t="s">
        <v>5518</v>
      </c>
      <c r="L320" s="115"/>
      <c r="M320" s="115"/>
      <c r="N320" s="115"/>
      <c r="O320" s="115"/>
      <c r="P320" s="115"/>
      <c r="Q320" s="115"/>
      <c r="R320" s="115"/>
      <c r="S320" s="115"/>
      <c r="T320" s="115"/>
      <c r="U320" s="115"/>
      <c r="V320" s="115"/>
      <c r="W320" s="115"/>
      <c r="X320" s="115"/>
      <c r="Y320" s="115"/>
      <c r="Z320" s="115"/>
    </row>
    <row r="321" spans="1:26" ht="13">
      <c r="A321" s="40">
        <v>318</v>
      </c>
      <c r="B321" s="40" t="s">
        <v>751</v>
      </c>
      <c r="C321" s="41" t="s">
        <v>5519</v>
      </c>
      <c r="D321" s="41" t="s">
        <v>4109</v>
      </c>
      <c r="E321" s="41" t="s">
        <v>5520</v>
      </c>
      <c r="F321" s="115" t="s">
        <v>5521</v>
      </c>
      <c r="G321" s="41">
        <v>1</v>
      </c>
      <c r="H321" s="41" t="s">
        <v>5522</v>
      </c>
      <c r="I321" s="475">
        <v>44110</v>
      </c>
      <c r="J321" s="376" t="s">
        <v>5523</v>
      </c>
      <c r="K321" s="284" t="s">
        <v>5524</v>
      </c>
      <c r="L321" s="115"/>
      <c r="M321" s="115"/>
      <c r="N321" s="115"/>
      <c r="O321" s="115"/>
      <c r="P321" s="115"/>
      <c r="Q321" s="115"/>
      <c r="R321" s="115"/>
      <c r="S321" s="115"/>
      <c r="T321" s="115"/>
      <c r="U321" s="115"/>
      <c r="V321" s="115"/>
      <c r="W321" s="115"/>
      <c r="X321" s="115"/>
      <c r="Y321" s="115"/>
      <c r="Z321" s="115"/>
    </row>
    <row r="322" spans="1:26" ht="13">
      <c r="A322" s="40">
        <v>319</v>
      </c>
      <c r="B322" s="40" t="s">
        <v>752</v>
      </c>
      <c r="C322" s="41" t="s">
        <v>5525</v>
      </c>
      <c r="D322" s="41" t="s">
        <v>4038</v>
      </c>
      <c r="E322" s="41" t="s">
        <v>4579</v>
      </c>
      <c r="F322" s="115" t="s">
        <v>5526</v>
      </c>
      <c r="G322" s="41">
        <v>32</v>
      </c>
      <c r="H322" s="41" t="s">
        <v>5527</v>
      </c>
      <c r="I322" s="475">
        <v>44111</v>
      </c>
      <c r="J322" s="376" t="s">
        <v>5528</v>
      </c>
      <c r="K322" s="284" t="s">
        <v>5529</v>
      </c>
      <c r="L322" s="115"/>
      <c r="M322" s="115"/>
      <c r="N322" s="115"/>
      <c r="O322" s="115"/>
      <c r="P322" s="115"/>
      <c r="Q322" s="115"/>
      <c r="R322" s="115"/>
      <c r="S322" s="115"/>
      <c r="T322" s="115"/>
      <c r="U322" s="115"/>
      <c r="V322" s="115"/>
      <c r="W322" s="115"/>
      <c r="X322" s="115"/>
      <c r="Y322" s="115"/>
      <c r="Z322" s="115"/>
    </row>
    <row r="323" spans="1:26" ht="13">
      <c r="A323" s="40">
        <v>320</v>
      </c>
      <c r="B323" s="40" t="s">
        <v>757</v>
      </c>
      <c r="C323" s="41" t="s">
        <v>5530</v>
      </c>
      <c r="D323" s="41" t="s">
        <v>4032</v>
      </c>
      <c r="E323" s="41"/>
      <c r="F323" s="41" t="s">
        <v>5531</v>
      </c>
      <c r="G323" s="41">
        <v>2</v>
      </c>
      <c r="H323" s="41"/>
      <c r="I323" s="475">
        <v>44093</v>
      </c>
      <c r="J323" s="376" t="s">
        <v>5532</v>
      </c>
      <c r="K323" s="284" t="s">
        <v>5533</v>
      </c>
      <c r="L323" s="115"/>
      <c r="M323" s="115"/>
      <c r="N323" s="115"/>
      <c r="O323" s="115"/>
      <c r="P323" s="115"/>
      <c r="Q323" s="115"/>
      <c r="R323" s="115"/>
      <c r="S323" s="115"/>
      <c r="T323" s="115"/>
      <c r="U323" s="115"/>
      <c r="V323" s="115"/>
      <c r="W323" s="115"/>
      <c r="X323" s="115"/>
      <c r="Y323" s="115"/>
      <c r="Z323" s="115"/>
    </row>
    <row r="324" spans="1:26" ht="13">
      <c r="A324" s="40">
        <v>321</v>
      </c>
      <c r="B324" s="40" t="s">
        <v>5534</v>
      </c>
      <c r="C324" s="41" t="s">
        <v>5535</v>
      </c>
      <c r="D324" s="41" t="s">
        <v>4038</v>
      </c>
      <c r="E324" s="41" t="s">
        <v>5536</v>
      </c>
      <c r="F324" s="41" t="s">
        <v>5537</v>
      </c>
      <c r="G324" s="41">
        <v>1</v>
      </c>
      <c r="H324" s="41"/>
      <c r="I324" s="475">
        <v>44112</v>
      </c>
      <c r="J324" s="376" t="s">
        <v>5538</v>
      </c>
      <c r="K324" s="284" t="s">
        <v>5539</v>
      </c>
      <c r="L324" s="115"/>
      <c r="M324" s="115"/>
      <c r="N324" s="115"/>
      <c r="O324" s="115"/>
      <c r="P324" s="115"/>
      <c r="Q324" s="115"/>
      <c r="R324" s="115"/>
      <c r="S324" s="115"/>
      <c r="T324" s="115"/>
      <c r="U324" s="115"/>
      <c r="V324" s="115"/>
      <c r="W324" s="115"/>
      <c r="X324" s="115"/>
      <c r="Y324" s="115"/>
      <c r="Z324" s="115"/>
    </row>
    <row r="325" spans="1:26" ht="13">
      <c r="A325" s="40">
        <v>322</v>
      </c>
      <c r="B325" s="40" t="s">
        <v>762</v>
      </c>
      <c r="C325" s="41" t="s">
        <v>4938</v>
      </c>
      <c r="D325" s="41" t="s">
        <v>4061</v>
      </c>
      <c r="E325" s="41" t="s">
        <v>4356</v>
      </c>
      <c r="F325" s="41" t="s">
        <v>5540</v>
      </c>
      <c r="G325" s="41">
        <v>31</v>
      </c>
      <c r="H325" s="41" t="s">
        <v>5541</v>
      </c>
      <c r="I325" s="475">
        <v>44116</v>
      </c>
      <c r="J325" s="376" t="s">
        <v>5542</v>
      </c>
      <c r="K325" s="284" t="s">
        <v>5543</v>
      </c>
      <c r="L325" s="115"/>
      <c r="M325" s="115"/>
      <c r="N325" s="115"/>
      <c r="O325" s="115"/>
      <c r="P325" s="115"/>
      <c r="Q325" s="115"/>
      <c r="R325" s="115"/>
      <c r="S325" s="115"/>
      <c r="T325" s="115"/>
      <c r="U325" s="115"/>
      <c r="V325" s="115"/>
      <c r="W325" s="115"/>
      <c r="X325" s="115"/>
      <c r="Y325" s="115"/>
      <c r="Z325" s="115"/>
    </row>
    <row r="326" spans="1:26" ht="13">
      <c r="A326" s="40">
        <v>323</v>
      </c>
      <c r="B326" s="40" t="s">
        <v>768</v>
      </c>
      <c r="C326" s="41" t="s">
        <v>4130</v>
      </c>
      <c r="D326" s="41" t="s">
        <v>4038</v>
      </c>
      <c r="E326" s="41" t="s">
        <v>4763</v>
      </c>
      <c r="F326" s="115" t="s">
        <v>5544</v>
      </c>
      <c r="G326" s="41">
        <v>141</v>
      </c>
      <c r="H326" s="41" t="s">
        <v>5545</v>
      </c>
      <c r="I326" s="473">
        <v>44111</v>
      </c>
      <c r="J326" s="376" t="s">
        <v>5546</v>
      </c>
      <c r="K326" s="284" t="s">
        <v>5547</v>
      </c>
      <c r="L326" s="115"/>
      <c r="M326" s="115"/>
      <c r="N326" s="115"/>
      <c r="O326" s="115"/>
      <c r="P326" s="115"/>
      <c r="Q326" s="115"/>
      <c r="R326" s="115"/>
      <c r="S326" s="115"/>
      <c r="T326" s="115"/>
      <c r="U326" s="115"/>
      <c r="V326" s="115"/>
      <c r="W326" s="115"/>
      <c r="X326" s="115"/>
      <c r="Y326" s="115"/>
      <c r="Z326" s="115"/>
    </row>
    <row r="327" spans="1:26" ht="13">
      <c r="A327" s="40">
        <v>324</v>
      </c>
      <c r="B327" s="40" t="s">
        <v>772</v>
      </c>
      <c r="C327" s="41" t="s">
        <v>4250</v>
      </c>
      <c r="D327" s="41" t="s">
        <v>4061</v>
      </c>
      <c r="E327" s="41" t="s">
        <v>4245</v>
      </c>
      <c r="F327" s="115" t="s">
        <v>5548</v>
      </c>
      <c r="G327" s="41">
        <v>23</v>
      </c>
      <c r="H327" s="41" t="s">
        <v>5549</v>
      </c>
      <c r="I327" s="473">
        <v>44112</v>
      </c>
      <c r="J327" s="386" t="s">
        <v>5550</v>
      </c>
      <c r="K327" s="284" t="s">
        <v>5551</v>
      </c>
      <c r="L327" s="115"/>
      <c r="M327" s="115"/>
      <c r="N327" s="115"/>
      <c r="O327" s="115"/>
      <c r="P327" s="115"/>
      <c r="Q327" s="115"/>
      <c r="R327" s="115"/>
      <c r="S327" s="115"/>
      <c r="T327" s="115"/>
      <c r="U327" s="115"/>
      <c r="V327" s="115"/>
      <c r="W327" s="115"/>
      <c r="X327" s="115"/>
      <c r="Y327" s="115"/>
      <c r="Z327" s="115"/>
    </row>
    <row r="328" spans="1:26" ht="13">
      <c r="A328" s="40">
        <v>325</v>
      </c>
      <c r="B328" s="40" t="s">
        <v>775</v>
      </c>
      <c r="C328" s="41" t="s">
        <v>4250</v>
      </c>
      <c r="D328" s="41" t="s">
        <v>5552</v>
      </c>
      <c r="E328" s="41" t="s">
        <v>5553</v>
      </c>
      <c r="F328" s="41" t="s">
        <v>5554</v>
      </c>
      <c r="G328" s="41">
        <v>15</v>
      </c>
      <c r="H328" s="41" t="s">
        <v>5555</v>
      </c>
      <c r="I328" s="473">
        <v>44126</v>
      </c>
      <c r="J328" s="376" t="s">
        <v>5556</v>
      </c>
      <c r="K328" s="284" t="s">
        <v>5557</v>
      </c>
      <c r="L328" s="115"/>
      <c r="M328" s="115"/>
      <c r="N328" s="115"/>
      <c r="O328" s="115"/>
      <c r="P328" s="115"/>
      <c r="Q328" s="115"/>
      <c r="R328" s="115"/>
      <c r="S328" s="115"/>
      <c r="T328" s="115"/>
      <c r="U328" s="115"/>
      <c r="V328" s="115"/>
      <c r="W328" s="115"/>
      <c r="X328" s="115"/>
      <c r="Y328" s="115"/>
      <c r="Z328" s="115"/>
    </row>
    <row r="329" spans="1:26" ht="13">
      <c r="A329" s="40">
        <v>326</v>
      </c>
      <c r="B329" s="40" t="s">
        <v>779</v>
      </c>
      <c r="C329" s="41" t="s">
        <v>4250</v>
      </c>
      <c r="D329" s="41" t="s">
        <v>4038</v>
      </c>
      <c r="E329" s="41" t="s">
        <v>5558</v>
      </c>
      <c r="F329" s="41" t="s">
        <v>5559</v>
      </c>
      <c r="G329" s="41">
        <v>77</v>
      </c>
      <c r="H329" s="41" t="s">
        <v>5560</v>
      </c>
      <c r="I329" s="473">
        <v>44123</v>
      </c>
      <c r="J329" s="376" t="s">
        <v>5561</v>
      </c>
      <c r="K329" s="284" t="s">
        <v>5562</v>
      </c>
      <c r="L329" s="115"/>
      <c r="M329" s="115"/>
      <c r="N329" s="115"/>
      <c r="O329" s="115"/>
      <c r="P329" s="115"/>
      <c r="Q329" s="115"/>
      <c r="R329" s="115"/>
      <c r="S329" s="115"/>
      <c r="T329" s="115"/>
      <c r="U329" s="115"/>
      <c r="V329" s="115"/>
      <c r="W329" s="115"/>
      <c r="X329" s="115"/>
      <c r="Y329" s="115"/>
      <c r="Z329" s="115"/>
    </row>
    <row r="330" spans="1:26" ht="13">
      <c r="A330" s="40">
        <v>327</v>
      </c>
      <c r="B330" s="40" t="s">
        <v>780</v>
      </c>
      <c r="C330" s="41" t="s">
        <v>5264</v>
      </c>
      <c r="D330" s="41" t="s">
        <v>5265</v>
      </c>
      <c r="E330" s="41" t="s">
        <v>5563</v>
      </c>
      <c r="F330" s="41" t="s">
        <v>5564</v>
      </c>
      <c r="G330" s="41">
        <v>1</v>
      </c>
      <c r="H330" s="77">
        <v>43983</v>
      </c>
      <c r="I330" s="473">
        <v>44089</v>
      </c>
      <c r="J330" s="376" t="s">
        <v>5565</v>
      </c>
      <c r="K330" s="284" t="s">
        <v>5566</v>
      </c>
      <c r="L330" s="115"/>
      <c r="M330" s="115"/>
      <c r="N330" s="115"/>
      <c r="O330" s="115"/>
      <c r="P330" s="115"/>
      <c r="Q330" s="115"/>
      <c r="R330" s="115"/>
      <c r="S330" s="115"/>
      <c r="T330" s="115"/>
      <c r="U330" s="115"/>
      <c r="V330" s="115"/>
      <c r="W330" s="115"/>
      <c r="X330" s="115"/>
      <c r="Y330" s="115"/>
      <c r="Z330" s="115"/>
    </row>
    <row r="331" spans="1:26" ht="13">
      <c r="A331" s="40">
        <v>328</v>
      </c>
      <c r="B331" s="40" t="s">
        <v>781</v>
      </c>
      <c r="C331" s="41" t="s">
        <v>5567</v>
      </c>
      <c r="D331" s="41" t="s">
        <v>5568</v>
      </c>
      <c r="E331" s="41" t="s">
        <v>5569</v>
      </c>
      <c r="F331" s="41" t="s">
        <v>5570</v>
      </c>
      <c r="G331" s="41">
        <v>60</v>
      </c>
      <c r="H331" s="41" t="s">
        <v>5571</v>
      </c>
      <c r="I331" s="473">
        <v>44123</v>
      </c>
      <c r="J331" s="376" t="s">
        <v>5572</v>
      </c>
      <c r="K331" s="284" t="s">
        <v>5573</v>
      </c>
      <c r="L331" s="115"/>
      <c r="M331" s="115"/>
      <c r="N331" s="115"/>
      <c r="O331" s="115"/>
      <c r="P331" s="115"/>
      <c r="Q331" s="115"/>
      <c r="R331" s="115"/>
      <c r="S331" s="115"/>
      <c r="T331" s="115"/>
      <c r="U331" s="115"/>
      <c r="V331" s="115"/>
      <c r="W331" s="115"/>
      <c r="X331" s="115"/>
      <c r="Y331" s="115"/>
      <c r="Z331" s="115"/>
    </row>
    <row r="332" spans="1:26" ht="13">
      <c r="A332" s="110">
        <v>329</v>
      </c>
      <c r="B332" s="110" t="s">
        <v>2753</v>
      </c>
      <c r="C332" s="121" t="s">
        <v>4091</v>
      </c>
      <c r="D332" s="122" t="s">
        <v>4038</v>
      </c>
      <c r="E332" s="122" t="s">
        <v>4821</v>
      </c>
      <c r="F332" s="122" t="s">
        <v>5574</v>
      </c>
      <c r="G332" s="41">
        <v>2</v>
      </c>
      <c r="H332" s="123"/>
      <c r="I332" s="473">
        <v>44121</v>
      </c>
      <c r="J332" s="376" t="s">
        <v>5575</v>
      </c>
      <c r="K332" s="284" t="s">
        <v>5576</v>
      </c>
      <c r="L332" s="115"/>
      <c r="M332" s="115"/>
      <c r="N332" s="115"/>
      <c r="O332" s="115"/>
      <c r="P332" s="115"/>
      <c r="Q332" s="115"/>
      <c r="R332" s="115"/>
      <c r="S332" s="115"/>
      <c r="T332" s="115"/>
      <c r="U332" s="115"/>
      <c r="V332" s="115"/>
      <c r="W332" s="115"/>
      <c r="X332" s="115"/>
      <c r="Y332" s="115"/>
      <c r="Z332" s="115"/>
    </row>
    <row r="333" spans="1:26" ht="13">
      <c r="A333" s="110">
        <v>330</v>
      </c>
      <c r="B333" s="110" t="s">
        <v>786</v>
      </c>
      <c r="C333" s="122" t="s">
        <v>5577</v>
      </c>
      <c r="D333" s="122" t="s">
        <v>4622</v>
      </c>
      <c r="E333" s="41" t="s">
        <v>5578</v>
      </c>
      <c r="F333" s="41" t="s">
        <v>5579</v>
      </c>
      <c r="G333" s="41">
        <v>1</v>
      </c>
      <c r="H333" s="123">
        <v>43923</v>
      </c>
      <c r="I333" s="475">
        <v>44118</v>
      </c>
      <c r="J333" s="386" t="s">
        <v>5580</v>
      </c>
      <c r="K333" s="284" t="s">
        <v>5581</v>
      </c>
      <c r="L333" s="115"/>
      <c r="M333" s="115"/>
      <c r="N333" s="115"/>
      <c r="O333" s="115"/>
      <c r="P333" s="115"/>
      <c r="Q333" s="115"/>
      <c r="R333" s="115"/>
      <c r="S333" s="115"/>
      <c r="T333" s="115"/>
      <c r="U333" s="115"/>
      <c r="V333" s="115"/>
      <c r="W333" s="115"/>
      <c r="X333" s="115"/>
      <c r="Y333" s="115"/>
      <c r="Z333" s="115"/>
    </row>
    <row r="334" spans="1:26" ht="13">
      <c r="A334" s="40">
        <v>331</v>
      </c>
      <c r="B334" s="40" t="s">
        <v>787</v>
      </c>
      <c r="C334" s="41" t="s">
        <v>5582</v>
      </c>
      <c r="D334" s="41" t="s">
        <v>3922</v>
      </c>
      <c r="E334" s="41" t="s">
        <v>3929</v>
      </c>
      <c r="F334" s="41" t="s">
        <v>5583</v>
      </c>
      <c r="G334" s="41">
        <v>65</v>
      </c>
      <c r="H334" s="41" t="s">
        <v>5584</v>
      </c>
      <c r="I334" s="475">
        <v>44123</v>
      </c>
      <c r="J334" s="376" t="s">
        <v>5585</v>
      </c>
      <c r="K334" s="284" t="s">
        <v>5586</v>
      </c>
      <c r="L334" s="115"/>
      <c r="M334" s="115"/>
      <c r="N334" s="115"/>
      <c r="O334" s="115"/>
      <c r="P334" s="115"/>
      <c r="Q334" s="115"/>
      <c r="R334" s="115"/>
      <c r="S334" s="115"/>
      <c r="T334" s="115"/>
      <c r="U334" s="115"/>
      <c r="V334" s="115"/>
      <c r="W334" s="115"/>
      <c r="X334" s="115"/>
      <c r="Y334" s="115"/>
      <c r="Z334" s="115"/>
    </row>
    <row r="335" spans="1:26" ht="13">
      <c r="A335" s="40">
        <v>332</v>
      </c>
      <c r="B335" s="40" t="s">
        <v>788</v>
      </c>
      <c r="C335" s="41" t="s">
        <v>5587</v>
      </c>
      <c r="D335" s="41" t="s">
        <v>4109</v>
      </c>
      <c r="E335" s="41" t="s">
        <v>5520</v>
      </c>
      <c r="F335" s="41" t="s">
        <v>5588</v>
      </c>
      <c r="G335" s="41">
        <v>4</v>
      </c>
      <c r="H335" s="41"/>
      <c r="I335" s="473">
        <v>44117</v>
      </c>
      <c r="J335" s="376" t="s">
        <v>5589</v>
      </c>
      <c r="K335" s="284" t="s">
        <v>5590</v>
      </c>
      <c r="L335" s="115"/>
      <c r="M335" s="115"/>
      <c r="N335" s="115"/>
      <c r="O335" s="115"/>
      <c r="P335" s="115"/>
      <c r="Q335" s="115"/>
      <c r="R335" s="115"/>
      <c r="S335" s="115"/>
      <c r="T335" s="115"/>
      <c r="U335" s="115"/>
      <c r="V335" s="115"/>
      <c r="W335" s="115"/>
      <c r="X335" s="115"/>
      <c r="Y335" s="115"/>
      <c r="Z335" s="115"/>
    </row>
    <row r="336" spans="1:26" ht="13">
      <c r="A336" s="40">
        <v>333</v>
      </c>
      <c r="B336" s="40" t="s">
        <v>790</v>
      </c>
      <c r="C336" s="41" t="s">
        <v>5591</v>
      </c>
      <c r="D336" s="41" t="s">
        <v>4044</v>
      </c>
      <c r="E336" s="41" t="s">
        <v>4611</v>
      </c>
      <c r="F336" s="41" t="s">
        <v>5592</v>
      </c>
      <c r="G336" s="41">
        <v>188</v>
      </c>
      <c r="H336" s="41" t="s">
        <v>5593</v>
      </c>
      <c r="I336" s="473">
        <v>44106</v>
      </c>
      <c r="J336" s="386" t="s">
        <v>5594</v>
      </c>
      <c r="K336" s="284" t="s">
        <v>5595</v>
      </c>
      <c r="L336" s="115"/>
      <c r="M336" s="115"/>
      <c r="N336" s="115"/>
      <c r="O336" s="115"/>
      <c r="P336" s="115"/>
      <c r="Q336" s="115"/>
      <c r="R336" s="115"/>
      <c r="S336" s="115"/>
      <c r="T336" s="115"/>
      <c r="U336" s="115"/>
      <c r="V336" s="115"/>
      <c r="W336" s="115"/>
      <c r="X336" s="115"/>
      <c r="Y336" s="115"/>
      <c r="Z336" s="115"/>
    </row>
    <row r="337" spans="1:26" ht="13">
      <c r="A337" s="40">
        <v>334</v>
      </c>
      <c r="B337" s="40" t="s">
        <v>594</v>
      </c>
      <c r="C337" s="41" t="s">
        <v>5596</v>
      </c>
      <c r="D337" s="41" t="s">
        <v>4289</v>
      </c>
      <c r="E337" s="41" t="s">
        <v>4290</v>
      </c>
      <c r="F337" s="41" t="s">
        <v>4575</v>
      </c>
      <c r="G337" s="41">
        <v>11</v>
      </c>
      <c r="H337" s="41" t="s">
        <v>5597</v>
      </c>
      <c r="I337" s="473">
        <v>44125</v>
      </c>
      <c r="J337" s="376" t="s">
        <v>5598</v>
      </c>
      <c r="K337" s="284" t="s">
        <v>5599</v>
      </c>
      <c r="L337" s="115"/>
      <c r="M337" s="115"/>
      <c r="N337" s="115"/>
      <c r="O337" s="115"/>
      <c r="P337" s="115"/>
      <c r="Q337" s="115"/>
      <c r="R337" s="115"/>
      <c r="S337" s="115"/>
      <c r="T337" s="115"/>
      <c r="U337" s="115"/>
      <c r="V337" s="115"/>
      <c r="W337" s="115"/>
      <c r="X337" s="115"/>
      <c r="Y337" s="115"/>
      <c r="Z337" s="115"/>
    </row>
    <row r="338" spans="1:26" ht="15.75" customHeight="1">
      <c r="A338" s="40">
        <v>335</v>
      </c>
      <c r="B338" s="40" t="s">
        <v>793</v>
      </c>
      <c r="C338" s="41" t="s">
        <v>5600</v>
      </c>
      <c r="D338" s="41" t="s">
        <v>4627</v>
      </c>
      <c r="E338" s="41" t="s">
        <v>4955</v>
      </c>
      <c r="F338" t="s">
        <v>5601</v>
      </c>
      <c r="G338" s="41">
        <v>2</v>
      </c>
      <c r="H338" s="41" t="s">
        <v>5602</v>
      </c>
      <c r="I338" s="473">
        <v>44103</v>
      </c>
      <c r="J338" s="386" t="s">
        <v>5603</v>
      </c>
      <c r="K338" s="69" t="s">
        <v>5604</v>
      </c>
    </row>
    <row r="339" spans="1:26" ht="15.75" customHeight="1">
      <c r="A339" s="40">
        <v>336</v>
      </c>
      <c r="B339" s="40" t="s">
        <v>798</v>
      </c>
      <c r="C339" s="41" t="s">
        <v>4742</v>
      </c>
      <c r="D339" s="41" t="s">
        <v>4038</v>
      </c>
      <c r="E339" s="41" t="s">
        <v>5464</v>
      </c>
      <c r="F339" t="s">
        <v>5605</v>
      </c>
      <c r="G339" s="41">
        <v>2</v>
      </c>
      <c r="I339" s="473">
        <v>44076</v>
      </c>
      <c r="J339" s="376" t="s">
        <v>5606</v>
      </c>
      <c r="K339" s="69" t="s">
        <v>5607</v>
      </c>
    </row>
    <row r="340" spans="1:26" ht="15.75" customHeight="1">
      <c r="A340" s="40">
        <v>337</v>
      </c>
      <c r="B340" s="40" t="s">
        <v>500</v>
      </c>
      <c r="C340" s="41" t="s">
        <v>4340</v>
      </c>
      <c r="D340" s="41" t="s">
        <v>4044</v>
      </c>
      <c r="E340" s="41" t="s">
        <v>4045</v>
      </c>
      <c r="F340" t="s">
        <v>5608</v>
      </c>
      <c r="G340" s="41">
        <v>533</v>
      </c>
      <c r="H340" s="41" t="s">
        <v>5609</v>
      </c>
      <c r="I340" s="473">
        <v>44136</v>
      </c>
      <c r="J340" s="376" t="s">
        <v>5610</v>
      </c>
      <c r="K340" s="69" t="s">
        <v>5611</v>
      </c>
    </row>
    <row r="341" spans="1:26" ht="15.75" customHeight="1">
      <c r="A341" s="40">
        <v>338</v>
      </c>
      <c r="B341" s="40" t="s">
        <v>803</v>
      </c>
      <c r="C341" s="41" t="s">
        <v>5612</v>
      </c>
      <c r="D341" s="41" t="s">
        <v>5613</v>
      </c>
      <c r="E341" s="41" t="s">
        <v>5502</v>
      </c>
      <c r="F341" s="80" t="s">
        <v>5614</v>
      </c>
      <c r="G341" s="41">
        <v>52</v>
      </c>
      <c r="H341" s="41" t="s">
        <v>5615</v>
      </c>
      <c r="I341" s="473">
        <v>44133</v>
      </c>
      <c r="J341" s="376" t="s">
        <v>5616</v>
      </c>
      <c r="K341" s="69" t="s">
        <v>5617</v>
      </c>
    </row>
    <row r="342" spans="1:26" ht="15.75" customHeight="1">
      <c r="A342" s="40">
        <v>339</v>
      </c>
      <c r="B342" s="40" t="s">
        <v>805</v>
      </c>
      <c r="C342" s="41" t="s">
        <v>5618</v>
      </c>
      <c r="D342" s="41" t="s">
        <v>4599</v>
      </c>
      <c r="E342" s="41" t="s">
        <v>5619</v>
      </c>
      <c r="F342" s="80" t="s">
        <v>5620</v>
      </c>
      <c r="G342" s="41">
        <v>448</v>
      </c>
      <c r="H342" s="41" t="s">
        <v>5621</v>
      </c>
      <c r="I342" s="473">
        <v>44097</v>
      </c>
      <c r="J342" s="386" t="s">
        <v>5622</v>
      </c>
      <c r="K342" s="69" t="s">
        <v>5623</v>
      </c>
    </row>
    <row r="343" spans="1:26" ht="15.75" customHeight="1">
      <c r="A343" s="40">
        <v>340</v>
      </c>
      <c r="B343" s="40" t="s">
        <v>808</v>
      </c>
      <c r="C343" s="41" t="s">
        <v>5624</v>
      </c>
      <c r="D343" s="41" t="s">
        <v>4622</v>
      </c>
      <c r="E343" s="41" t="s">
        <v>4623</v>
      </c>
      <c r="F343" s="80" t="s">
        <v>5625</v>
      </c>
      <c r="G343" s="41">
        <v>1</v>
      </c>
      <c r="H343" s="41"/>
      <c r="I343" s="473">
        <v>44132</v>
      </c>
      <c r="J343" s="386" t="s">
        <v>5626</v>
      </c>
      <c r="K343" s="69" t="s">
        <v>5627</v>
      </c>
    </row>
    <row r="344" spans="1:26" ht="15.75" customHeight="1">
      <c r="A344" s="40">
        <v>341</v>
      </c>
      <c r="B344" s="40" t="s">
        <v>811</v>
      </c>
      <c r="C344" s="41" t="s">
        <v>4153</v>
      </c>
      <c r="D344" s="41" t="s">
        <v>4044</v>
      </c>
      <c r="E344" s="41" t="s">
        <v>4045</v>
      </c>
      <c r="F344" t="s">
        <v>5628</v>
      </c>
      <c r="G344" s="41">
        <v>95</v>
      </c>
      <c r="H344" s="41" t="s">
        <v>5629</v>
      </c>
      <c r="I344" s="473">
        <v>44131</v>
      </c>
      <c r="J344" s="376" t="s">
        <v>5630</v>
      </c>
      <c r="K344" s="69" t="s">
        <v>5631</v>
      </c>
    </row>
    <row r="345" spans="1:26" ht="15.75" customHeight="1">
      <c r="A345" s="40">
        <v>342</v>
      </c>
      <c r="B345" s="40" t="s">
        <v>813</v>
      </c>
      <c r="C345" s="41" t="s">
        <v>5624</v>
      </c>
      <c r="D345" s="41" t="s">
        <v>5632</v>
      </c>
      <c r="F345" t="s">
        <v>5633</v>
      </c>
      <c r="G345" s="41">
        <v>1</v>
      </c>
      <c r="I345" s="473">
        <v>44129</v>
      </c>
      <c r="J345" s="376" t="s">
        <v>5634</v>
      </c>
      <c r="K345" t="s">
        <v>5635</v>
      </c>
    </row>
    <row r="346" spans="1:26" ht="15.75" customHeight="1">
      <c r="A346" s="40">
        <v>343</v>
      </c>
      <c r="B346" s="40" t="s">
        <v>816</v>
      </c>
      <c r="C346" s="41" t="s">
        <v>3983</v>
      </c>
      <c r="D346" s="41" t="s">
        <v>4051</v>
      </c>
      <c r="E346" s="41" t="s">
        <v>4052</v>
      </c>
      <c r="F346" t="s">
        <v>5636</v>
      </c>
      <c r="G346" s="41">
        <v>155</v>
      </c>
      <c r="H346" s="41" t="s">
        <v>5637</v>
      </c>
      <c r="I346" s="473">
        <v>44097</v>
      </c>
      <c r="J346" s="386" t="s">
        <v>5638</v>
      </c>
      <c r="K346" t="s">
        <v>5639</v>
      </c>
    </row>
    <row r="347" spans="1:26" ht="15.75" customHeight="1">
      <c r="A347" s="40">
        <v>344</v>
      </c>
      <c r="B347" s="40" t="s">
        <v>818</v>
      </c>
      <c r="C347" s="41" t="s">
        <v>4959</v>
      </c>
      <c r="D347" s="41" t="s">
        <v>4097</v>
      </c>
      <c r="E347" s="41" t="s">
        <v>4098</v>
      </c>
      <c r="F347" t="s">
        <v>5640</v>
      </c>
      <c r="G347" s="41">
        <v>20</v>
      </c>
      <c r="H347" s="41" t="s">
        <v>5641</v>
      </c>
      <c r="I347" s="473">
        <v>44088</v>
      </c>
      <c r="J347" s="376" t="s">
        <v>5642</v>
      </c>
      <c r="K347" t="s">
        <v>5643</v>
      </c>
    </row>
    <row r="348" spans="1:26" ht="15.75" customHeight="1">
      <c r="A348" s="40">
        <v>345</v>
      </c>
      <c r="B348" s="40" t="s">
        <v>821</v>
      </c>
      <c r="C348" s="41" t="s">
        <v>5612</v>
      </c>
      <c r="D348" s="41" t="s">
        <v>4032</v>
      </c>
      <c r="E348" s="41" t="s">
        <v>5644</v>
      </c>
      <c r="F348" s="41" t="s">
        <v>5645</v>
      </c>
      <c r="G348" s="41">
        <v>25</v>
      </c>
      <c r="H348" s="41" t="s">
        <v>5646</v>
      </c>
      <c r="I348" s="473">
        <v>44080</v>
      </c>
      <c r="J348" s="376" t="s">
        <v>5647</v>
      </c>
      <c r="K348" t="s">
        <v>5648</v>
      </c>
    </row>
    <row r="349" spans="1:26" ht="15.75" customHeight="1">
      <c r="A349" s="40">
        <v>346</v>
      </c>
      <c r="B349" s="40" t="s">
        <v>824</v>
      </c>
      <c r="C349" s="41" t="s">
        <v>5649</v>
      </c>
      <c r="D349" s="41" t="s">
        <v>5650</v>
      </c>
      <c r="E349" s="41" t="s">
        <v>5651</v>
      </c>
      <c r="F349" t="s">
        <v>5652</v>
      </c>
      <c r="G349" s="41">
        <v>29</v>
      </c>
      <c r="H349" s="41" t="s">
        <v>5653</v>
      </c>
      <c r="I349" s="473">
        <v>44089</v>
      </c>
      <c r="J349" s="376" t="s">
        <v>5654</v>
      </c>
      <c r="K349" t="s">
        <v>5655</v>
      </c>
    </row>
    <row r="350" spans="1:26" ht="15.75" customHeight="1">
      <c r="A350" s="40">
        <v>347</v>
      </c>
      <c r="B350" s="81" t="s">
        <v>827</v>
      </c>
      <c r="C350" s="41" t="s">
        <v>4091</v>
      </c>
      <c r="D350" s="41" t="s">
        <v>4038</v>
      </c>
      <c r="E350" s="41" t="s">
        <v>4132</v>
      </c>
      <c r="F350" s="80" t="s">
        <v>5656</v>
      </c>
      <c r="G350" s="41">
        <v>15</v>
      </c>
      <c r="H350" s="41" t="s">
        <v>5657</v>
      </c>
      <c r="I350" s="473">
        <v>44077</v>
      </c>
      <c r="J350" s="376" t="s">
        <v>5658</v>
      </c>
      <c r="K350" t="s">
        <v>5659</v>
      </c>
    </row>
    <row r="351" spans="1:26" ht="15.75" customHeight="1">
      <c r="A351" s="40">
        <v>348</v>
      </c>
      <c r="B351" s="81" t="s">
        <v>829</v>
      </c>
      <c r="C351" s="41" t="s">
        <v>5660</v>
      </c>
      <c r="D351" s="41" t="s">
        <v>4225</v>
      </c>
      <c r="E351" s="41" t="s">
        <v>5661</v>
      </c>
      <c r="F351" s="80" t="s">
        <v>5662</v>
      </c>
      <c r="G351" s="41">
        <v>38</v>
      </c>
      <c r="H351" s="41" t="s">
        <v>5663</v>
      </c>
      <c r="I351" s="475" t="s">
        <v>830</v>
      </c>
      <c r="J351" s="376" t="s">
        <v>5664</v>
      </c>
      <c r="K351" t="s">
        <v>5665</v>
      </c>
    </row>
    <row r="352" spans="1:26" ht="15.75" customHeight="1">
      <c r="A352" s="40">
        <v>349</v>
      </c>
      <c r="B352" s="81" t="s">
        <v>832</v>
      </c>
      <c r="C352" s="41" t="s">
        <v>5666</v>
      </c>
      <c r="D352" s="41" t="s">
        <v>4038</v>
      </c>
      <c r="E352" s="41" t="s">
        <v>4319</v>
      </c>
      <c r="F352" s="80" t="s">
        <v>5667</v>
      </c>
      <c r="G352" s="41">
        <v>21</v>
      </c>
      <c r="H352" s="41" t="s">
        <v>5668</v>
      </c>
      <c r="I352" s="475" t="s">
        <v>833</v>
      </c>
      <c r="J352" s="376" t="s">
        <v>5669</v>
      </c>
      <c r="K352" t="s">
        <v>5670</v>
      </c>
    </row>
    <row r="353" spans="1:11" ht="15.75" customHeight="1">
      <c r="A353" s="40">
        <v>350</v>
      </c>
      <c r="B353" s="81" t="s">
        <v>835</v>
      </c>
      <c r="C353" s="41" t="s">
        <v>5671</v>
      </c>
      <c r="D353" s="41" t="s">
        <v>5672</v>
      </c>
      <c r="E353" s="41" t="s">
        <v>5673</v>
      </c>
      <c r="F353" t="s">
        <v>5674</v>
      </c>
      <c r="G353" s="41">
        <v>30</v>
      </c>
      <c r="H353" s="41" t="s">
        <v>5675</v>
      </c>
      <c r="I353" s="475">
        <v>44077</v>
      </c>
      <c r="J353" s="376" t="s">
        <v>5676</v>
      </c>
      <c r="K353" s="69" t="s">
        <v>5677</v>
      </c>
    </row>
    <row r="354" spans="1:11" ht="15.75" customHeight="1">
      <c r="A354" s="40">
        <v>351</v>
      </c>
      <c r="B354" s="40" t="s">
        <v>836</v>
      </c>
      <c r="C354" s="41" t="s">
        <v>5678</v>
      </c>
      <c r="D354" s="41" t="s">
        <v>4032</v>
      </c>
      <c r="E354" s="41" t="s">
        <v>4033</v>
      </c>
      <c r="F354" t="s">
        <v>5679</v>
      </c>
      <c r="G354" s="41">
        <v>68</v>
      </c>
      <c r="H354" s="41" t="s">
        <v>5680</v>
      </c>
      <c r="I354" s="475">
        <v>44139</v>
      </c>
      <c r="J354" s="376" t="s">
        <v>5681</v>
      </c>
      <c r="K354" s="80" t="s">
        <v>5682</v>
      </c>
    </row>
    <row r="355" spans="1:11" ht="15.75" customHeight="1">
      <c r="A355" s="40">
        <v>352</v>
      </c>
      <c r="B355" s="40" t="s">
        <v>839</v>
      </c>
      <c r="C355" s="41" t="s">
        <v>5683</v>
      </c>
      <c r="D355" s="41" t="s">
        <v>4810</v>
      </c>
      <c r="E355" s="41" t="s">
        <v>5684</v>
      </c>
      <c r="F355" t="s">
        <v>5685</v>
      </c>
      <c r="G355" s="41">
        <v>1</v>
      </c>
      <c r="H355" s="41"/>
      <c r="I355" s="475">
        <v>44133</v>
      </c>
      <c r="J355" s="376" t="s">
        <v>5686</v>
      </c>
      <c r="K355" s="80" t="s">
        <v>5687</v>
      </c>
    </row>
    <row r="356" spans="1:11" s="235" customFormat="1" ht="15.75" customHeight="1">
      <c r="A356" s="169">
        <v>353</v>
      </c>
      <c r="B356" s="169" t="s">
        <v>840</v>
      </c>
      <c r="C356" s="234" t="s">
        <v>5688</v>
      </c>
      <c r="D356" s="234" t="s">
        <v>4038</v>
      </c>
      <c r="E356" s="234"/>
      <c r="F356" s="235" t="s">
        <v>5689</v>
      </c>
      <c r="G356" s="236">
        <v>4442</v>
      </c>
      <c r="H356" s="234" t="s">
        <v>5690</v>
      </c>
      <c r="I356" s="477">
        <v>44141</v>
      </c>
      <c r="J356" s="390" t="s">
        <v>5691</v>
      </c>
      <c r="K356" s="237" t="s">
        <v>5692</v>
      </c>
    </row>
    <row r="357" spans="1:11" ht="15.75" customHeight="1">
      <c r="A357" s="40">
        <v>354</v>
      </c>
      <c r="B357" s="40" t="s">
        <v>843</v>
      </c>
      <c r="C357" s="41" t="s">
        <v>5693</v>
      </c>
      <c r="D357" s="41" t="s">
        <v>4038</v>
      </c>
      <c r="E357" s="41" t="s">
        <v>5694</v>
      </c>
      <c r="F357" t="s">
        <v>5695</v>
      </c>
      <c r="G357" s="41">
        <v>1</v>
      </c>
      <c r="H357" s="41" t="s">
        <v>1475</v>
      </c>
      <c r="I357" s="475" t="s">
        <v>844</v>
      </c>
      <c r="J357" s="376" t="s">
        <v>5696</v>
      </c>
      <c r="K357" s="80" t="s">
        <v>5697</v>
      </c>
    </row>
    <row r="358" spans="1:11" ht="15.75" customHeight="1">
      <c r="A358" s="40">
        <v>355</v>
      </c>
      <c r="B358" s="40" t="s">
        <v>2770</v>
      </c>
      <c r="C358" s="41" t="s">
        <v>5649</v>
      </c>
      <c r="D358" s="41" t="s">
        <v>4599</v>
      </c>
      <c r="E358" s="41"/>
      <c r="G358" s="41">
        <v>3434</v>
      </c>
      <c r="H358" s="41"/>
      <c r="I358" s="475">
        <v>44092</v>
      </c>
      <c r="J358" s="376" t="s">
        <v>5698</v>
      </c>
      <c r="K358" s="69" t="s">
        <v>5699</v>
      </c>
    </row>
    <row r="359" spans="1:11" ht="15.75" customHeight="1">
      <c r="A359" s="40">
        <v>356</v>
      </c>
      <c r="B359" s="40" t="s">
        <v>373</v>
      </c>
      <c r="C359" s="41" t="s">
        <v>5649</v>
      </c>
      <c r="D359" s="41" t="s">
        <v>4032</v>
      </c>
      <c r="F359" t="s">
        <v>5700</v>
      </c>
      <c r="G359" s="41">
        <v>246</v>
      </c>
      <c r="I359" s="473">
        <v>44081</v>
      </c>
      <c r="J359" s="376" t="s">
        <v>5701</v>
      </c>
      <c r="K359" s="130" t="s">
        <v>5702</v>
      </c>
    </row>
    <row r="360" spans="1:11" ht="15.75" customHeight="1">
      <c r="A360" s="40">
        <v>357</v>
      </c>
      <c r="B360" s="40" t="s">
        <v>847</v>
      </c>
      <c r="C360" s="41" t="s">
        <v>5649</v>
      </c>
      <c r="D360" s="41" t="s">
        <v>4627</v>
      </c>
      <c r="E360" s="80" t="s">
        <v>5703</v>
      </c>
      <c r="F360" t="s">
        <v>5704</v>
      </c>
      <c r="G360" s="41">
        <v>20</v>
      </c>
      <c r="I360" s="473">
        <v>44027</v>
      </c>
      <c r="J360" s="376" t="s">
        <v>5705</v>
      </c>
      <c r="K360" s="69" t="s">
        <v>5706</v>
      </c>
    </row>
    <row r="361" spans="1:11" ht="15.75" customHeight="1">
      <c r="A361" s="40">
        <v>358</v>
      </c>
      <c r="B361" s="40" t="s">
        <v>848</v>
      </c>
      <c r="C361" s="41" t="s">
        <v>5649</v>
      </c>
      <c r="D361" s="41" t="s">
        <v>5707</v>
      </c>
      <c r="E361" s="80" t="s">
        <v>5708</v>
      </c>
      <c r="F361" t="s">
        <v>5709</v>
      </c>
      <c r="G361" s="41">
        <v>26</v>
      </c>
      <c r="I361" s="473">
        <v>44028</v>
      </c>
      <c r="J361" s="386" t="s">
        <v>5710</v>
      </c>
      <c r="K361" s="69" t="s">
        <v>8496</v>
      </c>
    </row>
    <row r="362" spans="1:11" ht="15.75" customHeight="1">
      <c r="A362" s="40">
        <v>359</v>
      </c>
      <c r="B362" s="40" t="s">
        <v>850</v>
      </c>
      <c r="C362" s="41" t="s">
        <v>5649</v>
      </c>
      <c r="D362" s="41" t="s">
        <v>4038</v>
      </c>
      <c r="F362" s="131" t="s">
        <v>5711</v>
      </c>
      <c r="G362" s="41">
        <v>18</v>
      </c>
      <c r="I362" s="473">
        <v>44092</v>
      </c>
      <c r="J362" s="386" t="s">
        <v>5712</v>
      </c>
      <c r="K362" s="69" t="s">
        <v>5713</v>
      </c>
    </row>
    <row r="363" spans="1:11" ht="15.75" customHeight="1">
      <c r="A363" s="40">
        <v>360</v>
      </c>
      <c r="B363" s="40" t="s">
        <v>852</v>
      </c>
      <c r="C363" s="41" t="s">
        <v>5714</v>
      </c>
      <c r="D363" s="41" t="s">
        <v>4038</v>
      </c>
      <c r="E363" s="80" t="s">
        <v>5715</v>
      </c>
      <c r="F363" t="s">
        <v>5716</v>
      </c>
      <c r="G363" s="41">
        <v>77</v>
      </c>
      <c r="I363" s="473">
        <v>44082</v>
      </c>
      <c r="J363" s="386" t="s">
        <v>5717</v>
      </c>
      <c r="K363" s="69" t="s">
        <v>5718</v>
      </c>
    </row>
    <row r="364" spans="1:11" ht="15.75" customHeight="1">
      <c r="A364" s="40">
        <v>361</v>
      </c>
      <c r="B364" s="40" t="s">
        <v>1842</v>
      </c>
      <c r="C364" s="41" t="s">
        <v>5719</v>
      </c>
      <c r="D364" s="41" t="s">
        <v>4061</v>
      </c>
      <c r="E364" s="80" t="s">
        <v>4356</v>
      </c>
      <c r="F364" t="s">
        <v>5720</v>
      </c>
      <c r="G364" s="41">
        <v>28</v>
      </c>
      <c r="H364" t="s">
        <v>5721</v>
      </c>
      <c r="I364" s="473">
        <v>43991</v>
      </c>
      <c r="J364" s="386" t="s">
        <v>5722</v>
      </c>
      <c r="K364" s="69" t="s">
        <v>5723</v>
      </c>
    </row>
    <row r="365" spans="1:11" ht="15.75" customHeight="1">
      <c r="A365" s="40">
        <v>362</v>
      </c>
      <c r="B365" s="40" t="s">
        <v>853</v>
      </c>
      <c r="C365" s="41" t="s">
        <v>5724</v>
      </c>
      <c r="D365" s="41" t="s">
        <v>4225</v>
      </c>
      <c r="E365" s="80" t="s">
        <v>5725</v>
      </c>
      <c r="F365" t="s">
        <v>5726</v>
      </c>
      <c r="G365" s="41">
        <v>125</v>
      </c>
      <c r="H365" t="s">
        <v>5727</v>
      </c>
      <c r="I365" s="473">
        <v>44075</v>
      </c>
      <c r="J365" s="376" t="s">
        <v>5728</v>
      </c>
      <c r="K365" s="69" t="s">
        <v>5729</v>
      </c>
    </row>
    <row r="366" spans="1:11" ht="15.75" customHeight="1">
      <c r="A366" s="40">
        <v>363</v>
      </c>
      <c r="B366" s="40" t="s">
        <v>854</v>
      </c>
      <c r="C366" s="41" t="s">
        <v>5719</v>
      </c>
      <c r="D366" s="41" t="s">
        <v>5730</v>
      </c>
      <c r="E366" s="80" t="s">
        <v>5731</v>
      </c>
      <c r="F366" t="s">
        <v>5732</v>
      </c>
      <c r="G366" s="41">
        <v>5</v>
      </c>
      <c r="H366" s="80" t="s">
        <v>5733</v>
      </c>
      <c r="I366" s="473">
        <v>44082</v>
      </c>
      <c r="J366" s="386" t="s">
        <v>5734</v>
      </c>
      <c r="K366" s="69" t="s">
        <v>5735</v>
      </c>
    </row>
    <row r="367" spans="1:11" ht="15.75" customHeight="1">
      <c r="A367" s="40">
        <v>364</v>
      </c>
      <c r="B367" s="40" t="s">
        <v>855</v>
      </c>
      <c r="C367" s="41" t="s">
        <v>5736</v>
      </c>
      <c r="D367" s="41" t="s">
        <v>4109</v>
      </c>
      <c r="E367" s="80"/>
      <c r="F367" t="s">
        <v>5737</v>
      </c>
      <c r="G367" s="41">
        <v>50</v>
      </c>
      <c r="H367" s="115" t="s">
        <v>5738</v>
      </c>
      <c r="I367" s="473">
        <v>44060</v>
      </c>
      <c r="J367" s="386" t="s">
        <v>5739</v>
      </c>
      <c r="K367" s="69" t="s">
        <v>5740</v>
      </c>
    </row>
    <row r="368" spans="1:11" ht="15.75" customHeight="1">
      <c r="A368" s="40">
        <v>365</v>
      </c>
      <c r="B368" s="40" t="s">
        <v>858</v>
      </c>
      <c r="C368" s="41" t="s">
        <v>4056</v>
      </c>
      <c r="D368" s="41" t="s">
        <v>4061</v>
      </c>
      <c r="E368" s="80" t="s">
        <v>5741</v>
      </c>
      <c r="F368" t="s">
        <v>5742</v>
      </c>
      <c r="G368" s="41">
        <v>15</v>
      </c>
      <c r="H368" s="41" t="s">
        <v>5743</v>
      </c>
      <c r="I368" s="473">
        <v>44133</v>
      </c>
      <c r="J368" s="386" t="s">
        <v>5744</v>
      </c>
      <c r="K368" s="69" t="s">
        <v>5745</v>
      </c>
    </row>
    <row r="369" spans="1:11" ht="15.75" customHeight="1">
      <c r="A369" s="40">
        <v>366</v>
      </c>
      <c r="B369" s="40" t="s">
        <v>860</v>
      </c>
      <c r="C369" s="41" t="s">
        <v>3940</v>
      </c>
      <c r="D369" s="41" t="s">
        <v>4791</v>
      </c>
      <c r="E369" s="80" t="s">
        <v>5746</v>
      </c>
      <c r="F369" t="s">
        <v>5747</v>
      </c>
      <c r="G369" s="41">
        <v>1</v>
      </c>
      <c r="H369" s="41"/>
      <c r="I369" s="473">
        <v>44148</v>
      </c>
      <c r="J369" s="386" t="s">
        <v>5748</v>
      </c>
      <c r="K369" s="69" t="s">
        <v>5749</v>
      </c>
    </row>
    <row r="370" spans="1:11" ht="15.75" customHeight="1">
      <c r="A370" s="40">
        <v>367</v>
      </c>
      <c r="B370" s="40" t="s">
        <v>863</v>
      </c>
      <c r="C370" s="41" t="s">
        <v>4605</v>
      </c>
      <c r="D370" s="41" t="s">
        <v>4032</v>
      </c>
      <c r="F370" t="s">
        <v>5750</v>
      </c>
      <c r="G370" s="41">
        <v>403</v>
      </c>
      <c r="H370" s="41" t="s">
        <v>5751</v>
      </c>
      <c r="I370" s="473">
        <v>44148</v>
      </c>
      <c r="J370" s="376" t="s">
        <v>5752</v>
      </c>
      <c r="K370" s="80" t="s">
        <v>5753</v>
      </c>
    </row>
    <row r="371" spans="1:11" ht="15.75" customHeight="1">
      <c r="A371" s="40">
        <v>368</v>
      </c>
      <c r="B371" s="40" t="s">
        <v>866</v>
      </c>
      <c r="C371" s="41" t="s">
        <v>5754</v>
      </c>
      <c r="D371" s="41" t="s">
        <v>5755</v>
      </c>
      <c r="E371" t="s">
        <v>5756</v>
      </c>
      <c r="F371" t="s">
        <v>5757</v>
      </c>
      <c r="G371" s="41">
        <v>1</v>
      </c>
      <c r="H371" s="41"/>
      <c r="I371" s="473">
        <v>44141</v>
      </c>
      <c r="J371" s="376" t="s">
        <v>5758</v>
      </c>
      <c r="K371" s="69" t="s">
        <v>5759</v>
      </c>
    </row>
    <row r="372" spans="1:11" ht="15.75" customHeight="1">
      <c r="A372" s="40">
        <v>369</v>
      </c>
      <c r="B372" s="40" t="s">
        <v>868</v>
      </c>
      <c r="C372" s="41" t="s">
        <v>5760</v>
      </c>
      <c r="D372" s="41" t="s">
        <v>5761</v>
      </c>
      <c r="E372" t="s">
        <v>5762</v>
      </c>
      <c r="F372" t="s">
        <v>5763</v>
      </c>
      <c r="G372" s="41">
        <v>4</v>
      </c>
      <c r="H372" s="41" t="s">
        <v>5764</v>
      </c>
      <c r="I372" s="473">
        <v>44129</v>
      </c>
      <c r="J372" s="376" t="s">
        <v>5765</v>
      </c>
      <c r="K372" s="69" t="s">
        <v>5766</v>
      </c>
    </row>
    <row r="373" spans="1:11" ht="15.75" customHeight="1">
      <c r="A373" s="40">
        <v>370</v>
      </c>
      <c r="B373" s="40" t="s">
        <v>871</v>
      </c>
      <c r="C373" s="41" t="s">
        <v>5767</v>
      </c>
      <c r="D373" s="41" t="s">
        <v>4038</v>
      </c>
      <c r="F373" t="s">
        <v>5768</v>
      </c>
      <c r="G373" s="41">
        <v>9</v>
      </c>
      <c r="H373" s="41" t="s">
        <v>5769</v>
      </c>
      <c r="I373" s="473">
        <v>44155</v>
      </c>
      <c r="J373" s="376" t="s">
        <v>5770</v>
      </c>
      <c r="K373" s="69" t="s">
        <v>5771</v>
      </c>
    </row>
    <row r="374" spans="1:11" ht="15.75" customHeight="1">
      <c r="A374" s="40">
        <v>371</v>
      </c>
      <c r="B374" s="40" t="s">
        <v>874</v>
      </c>
      <c r="C374" s="41" t="s">
        <v>5772</v>
      </c>
      <c r="D374" s="41" t="s">
        <v>4225</v>
      </c>
      <c r="E374" t="s">
        <v>4226</v>
      </c>
      <c r="F374" t="s">
        <v>5773</v>
      </c>
      <c r="G374" s="41">
        <v>1</v>
      </c>
      <c r="H374" s="77">
        <v>39965</v>
      </c>
      <c r="I374" s="473">
        <v>44157</v>
      </c>
      <c r="J374" s="376" t="s">
        <v>5774</v>
      </c>
      <c r="K374" s="69" t="s">
        <v>5775</v>
      </c>
    </row>
    <row r="375" spans="1:11" ht="15.75" customHeight="1">
      <c r="A375" s="40">
        <v>372</v>
      </c>
      <c r="B375" s="40" t="s">
        <v>877</v>
      </c>
      <c r="C375" s="41" t="s">
        <v>4250</v>
      </c>
      <c r="D375" s="41" t="s">
        <v>4038</v>
      </c>
      <c r="E375" t="s">
        <v>5776</v>
      </c>
      <c r="F375" t="s">
        <v>5777</v>
      </c>
      <c r="G375" s="41">
        <v>63</v>
      </c>
      <c r="H375" s="77" t="s">
        <v>5778</v>
      </c>
      <c r="I375" s="473">
        <v>44154</v>
      </c>
      <c r="J375" s="376" t="s">
        <v>5779</v>
      </c>
      <c r="K375" s="69" t="s">
        <v>5780</v>
      </c>
    </row>
    <row r="376" spans="1:11" ht="15.75" customHeight="1">
      <c r="A376" s="40">
        <v>373</v>
      </c>
      <c r="B376" s="40" t="s">
        <v>880</v>
      </c>
      <c r="C376" s="41" t="s">
        <v>4250</v>
      </c>
      <c r="D376" s="41" t="s">
        <v>4038</v>
      </c>
      <c r="F376" t="s">
        <v>5781</v>
      </c>
      <c r="G376" s="41">
        <v>38</v>
      </c>
      <c r="H376" s="77" t="s">
        <v>5782</v>
      </c>
      <c r="I376" s="473">
        <v>44154</v>
      </c>
      <c r="J376" s="376" t="s">
        <v>5783</v>
      </c>
      <c r="K376" s="69" t="s">
        <v>5784</v>
      </c>
    </row>
    <row r="377" spans="1:11" ht="15.75" customHeight="1">
      <c r="A377" s="40">
        <v>374</v>
      </c>
      <c r="B377" s="40" t="s">
        <v>883</v>
      </c>
      <c r="C377" s="41" t="s">
        <v>5785</v>
      </c>
      <c r="D377" s="41" t="s">
        <v>5613</v>
      </c>
      <c r="E377" t="s">
        <v>5786</v>
      </c>
      <c r="F377" t="s">
        <v>5787</v>
      </c>
      <c r="G377" s="41">
        <v>21</v>
      </c>
      <c r="H377" s="77" t="s">
        <v>5788</v>
      </c>
      <c r="I377" s="473">
        <v>44137</v>
      </c>
      <c r="J377" s="376" t="s">
        <v>5789</v>
      </c>
      <c r="K377" s="69" t="s">
        <v>5790</v>
      </c>
    </row>
    <row r="378" spans="1:11" ht="15.75" customHeight="1">
      <c r="A378" s="40">
        <v>375</v>
      </c>
      <c r="B378" s="40" t="s">
        <v>885</v>
      </c>
      <c r="C378" s="41" t="s">
        <v>5791</v>
      </c>
      <c r="D378" s="41" t="s">
        <v>5336</v>
      </c>
      <c r="F378" t="s">
        <v>5792</v>
      </c>
      <c r="G378" s="41">
        <v>1</v>
      </c>
      <c r="H378" s="77"/>
      <c r="I378" s="473">
        <v>44151</v>
      </c>
      <c r="J378" s="376" t="s">
        <v>5793</v>
      </c>
      <c r="K378" s="69" t="s">
        <v>5794</v>
      </c>
    </row>
    <row r="379" spans="1:11" ht="15.75" customHeight="1">
      <c r="A379" s="40">
        <v>376</v>
      </c>
      <c r="B379" s="40" t="s">
        <v>888</v>
      </c>
      <c r="C379" s="41" t="s">
        <v>5795</v>
      </c>
      <c r="D379" s="41" t="s">
        <v>4038</v>
      </c>
      <c r="E379" t="s">
        <v>4902</v>
      </c>
      <c r="F379" t="s">
        <v>5796</v>
      </c>
      <c r="G379" s="41">
        <v>252</v>
      </c>
      <c r="H379" s="77" t="s">
        <v>5797</v>
      </c>
      <c r="I379" s="473">
        <v>44137</v>
      </c>
      <c r="J379" s="376" t="s">
        <v>5798</v>
      </c>
      <c r="K379" s="69" t="s">
        <v>5799</v>
      </c>
    </row>
    <row r="380" spans="1:11" ht="15.75" customHeight="1">
      <c r="A380" s="40">
        <v>377</v>
      </c>
      <c r="B380" s="40" t="s">
        <v>891</v>
      </c>
      <c r="C380" s="41" t="s">
        <v>5800</v>
      </c>
      <c r="D380" s="41" t="s">
        <v>4627</v>
      </c>
      <c r="E380" t="s">
        <v>5801</v>
      </c>
      <c r="F380" t="s">
        <v>5802</v>
      </c>
      <c r="G380" s="41">
        <v>1</v>
      </c>
      <c r="H380" s="77" t="s">
        <v>5803</v>
      </c>
      <c r="I380" s="473">
        <v>44151</v>
      </c>
      <c r="J380" s="376" t="s">
        <v>5804</v>
      </c>
      <c r="K380" s="69" t="s">
        <v>5805</v>
      </c>
    </row>
    <row r="381" spans="1:11" ht="15.75" customHeight="1">
      <c r="A381" s="40">
        <v>378</v>
      </c>
      <c r="B381" s="40" t="s">
        <v>893</v>
      </c>
      <c r="C381" s="41" t="s">
        <v>4340</v>
      </c>
      <c r="D381" s="41" t="s">
        <v>4599</v>
      </c>
      <c r="E381" t="s">
        <v>5806</v>
      </c>
      <c r="F381" t="s">
        <v>5807</v>
      </c>
      <c r="G381" s="41">
        <v>1</v>
      </c>
      <c r="H381" s="77" t="s">
        <v>5808</v>
      </c>
      <c r="I381" s="473">
        <v>44140</v>
      </c>
      <c r="J381" s="177" t="s">
        <v>5809</v>
      </c>
      <c r="K381" s="69" t="s">
        <v>5810</v>
      </c>
    </row>
    <row r="382" spans="1:11" ht="15.75" customHeight="1">
      <c r="A382" s="40">
        <v>379</v>
      </c>
      <c r="B382" s="40" t="s">
        <v>896</v>
      </c>
      <c r="C382" s="41" t="s">
        <v>4250</v>
      </c>
      <c r="D382" s="41" t="s">
        <v>3922</v>
      </c>
      <c r="E382" t="s">
        <v>3929</v>
      </c>
      <c r="F382" t="s">
        <v>3956</v>
      </c>
      <c r="G382" s="41">
        <v>36</v>
      </c>
      <c r="H382" s="77" t="s">
        <v>5811</v>
      </c>
      <c r="I382" s="473">
        <v>44125</v>
      </c>
      <c r="J382" s="177" t="s">
        <v>5812</v>
      </c>
      <c r="K382" s="69" t="s">
        <v>5813</v>
      </c>
    </row>
    <row r="383" spans="1:11" ht="15.75" customHeight="1">
      <c r="A383" s="40">
        <v>378</v>
      </c>
      <c r="B383" s="40" t="s">
        <v>899</v>
      </c>
      <c r="C383" s="41" t="s">
        <v>4340</v>
      </c>
      <c r="D383" s="41" t="s">
        <v>4061</v>
      </c>
      <c r="E383" t="s">
        <v>5814</v>
      </c>
      <c r="F383" t="s">
        <v>5815</v>
      </c>
      <c r="G383" s="41">
        <v>250</v>
      </c>
      <c r="H383" s="77" t="s">
        <v>5816</v>
      </c>
      <c r="I383" s="473">
        <v>44128</v>
      </c>
      <c r="J383" s="177" t="s">
        <v>5817</v>
      </c>
      <c r="K383" s="69" t="s">
        <v>5818</v>
      </c>
    </row>
    <row r="384" spans="1:11" ht="15.75" customHeight="1">
      <c r="A384" s="40">
        <v>379</v>
      </c>
      <c r="B384" s="40" t="s">
        <v>900</v>
      </c>
      <c r="C384" s="41" t="s">
        <v>4340</v>
      </c>
      <c r="D384" s="41" t="s">
        <v>4225</v>
      </c>
      <c r="E384" t="s">
        <v>5016</v>
      </c>
      <c r="F384" t="s">
        <v>5819</v>
      </c>
      <c r="G384" s="41">
        <v>4</v>
      </c>
      <c r="H384" s="41"/>
      <c r="I384" s="473">
        <v>44112</v>
      </c>
      <c r="J384" s="376" t="s">
        <v>5820</v>
      </c>
      <c r="K384" s="69" t="s">
        <v>5821</v>
      </c>
    </row>
    <row r="385" spans="1:11" ht="15.75" customHeight="1">
      <c r="A385" s="40">
        <v>380</v>
      </c>
      <c r="B385" s="40" t="s">
        <v>903</v>
      </c>
      <c r="C385" s="41" t="s">
        <v>5822</v>
      </c>
      <c r="D385" s="41" t="s">
        <v>3922</v>
      </c>
      <c r="E385" t="s">
        <v>3929</v>
      </c>
      <c r="F385" t="s">
        <v>5823</v>
      </c>
      <c r="G385" s="41">
        <v>60</v>
      </c>
      <c r="H385" s="41" t="s">
        <v>5824</v>
      </c>
      <c r="I385" s="473">
        <v>44111</v>
      </c>
      <c r="J385" s="376" t="s">
        <v>5825</v>
      </c>
      <c r="K385" s="80" t="s">
        <v>5826</v>
      </c>
    </row>
    <row r="386" spans="1:11" ht="15.75" customHeight="1">
      <c r="A386" s="40">
        <v>381</v>
      </c>
      <c r="B386" s="40" t="s">
        <v>905</v>
      </c>
      <c r="C386" s="41" t="s">
        <v>5827</v>
      </c>
      <c r="D386" s="41" t="s">
        <v>5828</v>
      </c>
      <c r="E386" t="s">
        <v>5829</v>
      </c>
      <c r="F386" t="s">
        <v>5830</v>
      </c>
      <c r="G386" s="41">
        <v>66</v>
      </c>
      <c r="H386" s="41" t="s">
        <v>5831</v>
      </c>
      <c r="I386" s="473">
        <v>44164</v>
      </c>
      <c r="J386" s="376" t="s">
        <v>5832</v>
      </c>
      <c r="K386" s="80" t="s">
        <v>5833</v>
      </c>
    </row>
    <row r="387" spans="1:11" ht="15.75" customHeight="1">
      <c r="A387" s="40">
        <v>382</v>
      </c>
      <c r="B387" s="40" t="s">
        <v>909</v>
      </c>
      <c r="C387" s="41" t="s">
        <v>5156</v>
      </c>
      <c r="D387" s="41" t="s">
        <v>4061</v>
      </c>
      <c r="E387" t="s">
        <v>5834</v>
      </c>
      <c r="F387" t="s">
        <v>5835</v>
      </c>
      <c r="G387" s="41">
        <v>1</v>
      </c>
      <c r="H387" s="41" t="s">
        <v>5541</v>
      </c>
      <c r="I387" s="473">
        <v>44165</v>
      </c>
      <c r="J387" s="376" t="s">
        <v>5836</v>
      </c>
      <c r="K387" s="69" t="s">
        <v>5837</v>
      </c>
    </row>
    <row r="388" spans="1:11" ht="15.75" customHeight="1">
      <c r="A388" s="40">
        <v>383</v>
      </c>
      <c r="B388" s="40" t="s">
        <v>67</v>
      </c>
      <c r="C388" s="41" t="s">
        <v>5838</v>
      </c>
      <c r="D388" s="41" t="s">
        <v>3922</v>
      </c>
      <c r="E388" t="s">
        <v>3929</v>
      </c>
      <c r="F388" t="s">
        <v>5839</v>
      </c>
      <c r="G388" s="41">
        <v>12</v>
      </c>
      <c r="H388" s="41"/>
      <c r="I388" s="473">
        <v>44161</v>
      </c>
      <c r="J388" s="376" t="s">
        <v>5840</v>
      </c>
      <c r="K388" s="69" t="s">
        <v>5841</v>
      </c>
    </row>
    <row r="389" spans="1:11" ht="15.75" customHeight="1">
      <c r="A389" s="40">
        <v>384</v>
      </c>
      <c r="B389" s="40" t="s">
        <v>915</v>
      </c>
      <c r="C389" s="41" t="s">
        <v>5842</v>
      </c>
      <c r="D389" s="41" t="s">
        <v>4109</v>
      </c>
      <c r="E389" t="s">
        <v>5843</v>
      </c>
      <c r="F389" t="s">
        <v>5844</v>
      </c>
      <c r="G389" s="41">
        <v>1</v>
      </c>
      <c r="H389" s="41" t="s">
        <v>1475</v>
      </c>
      <c r="I389" s="473">
        <v>44154</v>
      </c>
      <c r="J389" s="376" t="s">
        <v>5845</v>
      </c>
      <c r="K389" s="69" t="s">
        <v>5846</v>
      </c>
    </row>
    <row r="390" spans="1:11" ht="15.75" customHeight="1">
      <c r="A390" s="40">
        <v>385</v>
      </c>
      <c r="B390" s="40" t="s">
        <v>919</v>
      </c>
      <c r="C390" s="41" t="s">
        <v>5122</v>
      </c>
      <c r="D390" s="41" t="s">
        <v>4038</v>
      </c>
      <c r="E390" t="s">
        <v>4132</v>
      </c>
      <c r="F390" t="s">
        <v>5847</v>
      </c>
      <c r="G390" s="41">
        <v>1</v>
      </c>
      <c r="H390" s="41"/>
      <c r="I390" s="473">
        <v>44163</v>
      </c>
      <c r="J390" s="376" t="s">
        <v>5848</v>
      </c>
      <c r="K390" s="69" t="s">
        <v>5849</v>
      </c>
    </row>
    <row r="391" spans="1:11" ht="15.75" customHeight="1">
      <c r="A391" s="40">
        <v>386</v>
      </c>
      <c r="B391" s="40" t="s">
        <v>924</v>
      </c>
      <c r="C391" s="41" t="s">
        <v>5850</v>
      </c>
      <c r="D391" s="41" t="s">
        <v>4225</v>
      </c>
      <c r="E391" t="s">
        <v>5016</v>
      </c>
      <c r="F391" t="s">
        <v>5851</v>
      </c>
      <c r="G391" s="41">
        <v>3</v>
      </c>
      <c r="H391" s="41"/>
      <c r="I391" s="473">
        <v>44162</v>
      </c>
      <c r="J391" s="376" t="s">
        <v>5852</v>
      </c>
      <c r="K391" s="69" t="s">
        <v>5853</v>
      </c>
    </row>
    <row r="392" spans="1:11" ht="15.75" customHeight="1">
      <c r="A392" s="40">
        <v>387</v>
      </c>
      <c r="B392" s="40" t="s">
        <v>926</v>
      </c>
      <c r="C392" s="41" t="s">
        <v>5854</v>
      </c>
      <c r="D392" s="41" t="s">
        <v>5707</v>
      </c>
      <c r="F392" t="s">
        <v>5855</v>
      </c>
      <c r="G392" s="41">
        <v>1</v>
      </c>
      <c r="H392" s="41" t="s">
        <v>5856</v>
      </c>
      <c r="I392" s="473">
        <v>44161</v>
      </c>
      <c r="J392" s="376" t="s">
        <v>5857</v>
      </c>
      <c r="K392" s="69" t="s">
        <v>5858</v>
      </c>
    </row>
    <row r="393" spans="1:11" ht="15.75" customHeight="1">
      <c r="A393" s="40">
        <v>388</v>
      </c>
      <c r="B393" s="40" t="s">
        <v>928</v>
      </c>
      <c r="C393" s="41" t="s">
        <v>5859</v>
      </c>
      <c r="D393" s="41" t="s">
        <v>4225</v>
      </c>
      <c r="E393" s="41" t="s">
        <v>5860</v>
      </c>
      <c r="F393" t="s">
        <v>5861</v>
      </c>
      <c r="G393" s="41">
        <v>3</v>
      </c>
      <c r="H393" s="41"/>
      <c r="I393" s="475" t="s">
        <v>929</v>
      </c>
      <c r="J393" s="376" t="s">
        <v>5862</v>
      </c>
      <c r="K393" s="69" t="s">
        <v>5863</v>
      </c>
    </row>
    <row r="394" spans="1:11" ht="15.75" customHeight="1">
      <c r="A394" s="40">
        <v>389</v>
      </c>
      <c r="B394" s="40" t="s">
        <v>932</v>
      </c>
      <c r="C394" s="41" t="s">
        <v>5864</v>
      </c>
      <c r="D394" s="41" t="s">
        <v>5828</v>
      </c>
      <c r="E394" s="41" t="s">
        <v>5865</v>
      </c>
      <c r="F394" t="s">
        <v>5866</v>
      </c>
      <c r="G394" s="41">
        <v>2010</v>
      </c>
      <c r="H394" s="41" t="s">
        <v>5867</v>
      </c>
      <c r="I394" s="475">
        <v>44158</v>
      </c>
      <c r="J394" s="376" t="s">
        <v>5868</v>
      </c>
      <c r="K394" s="69" t="s">
        <v>5869</v>
      </c>
    </row>
    <row r="395" spans="1:11" ht="15.75" customHeight="1">
      <c r="A395" s="40">
        <v>390</v>
      </c>
      <c r="B395" s="40" t="s">
        <v>933</v>
      </c>
      <c r="C395" s="41" t="s">
        <v>5870</v>
      </c>
      <c r="D395" s="41" t="s">
        <v>4032</v>
      </c>
      <c r="E395" s="41" t="s">
        <v>5871</v>
      </c>
      <c r="F395" t="s">
        <v>5872</v>
      </c>
      <c r="G395" s="41">
        <v>20</v>
      </c>
      <c r="H395" s="41" t="s">
        <v>5873</v>
      </c>
      <c r="I395" s="475">
        <v>44159</v>
      </c>
      <c r="J395" s="386" t="s">
        <v>5874</v>
      </c>
      <c r="K395" s="69" t="s">
        <v>5875</v>
      </c>
    </row>
    <row r="396" spans="1:11" ht="15.75" customHeight="1">
      <c r="A396" s="40">
        <v>391</v>
      </c>
      <c r="B396" s="40" t="s">
        <v>936</v>
      </c>
      <c r="C396" s="41" t="s">
        <v>5876</v>
      </c>
      <c r="D396" s="41" t="s">
        <v>4038</v>
      </c>
      <c r="E396" s="41" t="s">
        <v>4132</v>
      </c>
      <c r="F396" t="s">
        <v>5877</v>
      </c>
      <c r="G396" s="41">
        <v>19</v>
      </c>
      <c r="H396" s="41" t="s">
        <v>5878</v>
      </c>
      <c r="I396" s="475">
        <v>44151</v>
      </c>
      <c r="J396" s="122" t="s">
        <v>5879</v>
      </c>
      <c r="K396" s="69" t="s">
        <v>5880</v>
      </c>
    </row>
    <row r="397" spans="1:11" ht="15.75" customHeight="1">
      <c r="A397" s="40">
        <v>392</v>
      </c>
      <c r="B397" s="40" t="s">
        <v>940</v>
      </c>
      <c r="C397" s="41" t="s">
        <v>5881</v>
      </c>
      <c r="D397" s="41" t="s">
        <v>4109</v>
      </c>
      <c r="E397" s="41" t="s">
        <v>4708</v>
      </c>
      <c r="F397" t="s">
        <v>5882</v>
      </c>
      <c r="G397" s="41">
        <v>1</v>
      </c>
      <c r="H397" s="41" t="s">
        <v>5883</v>
      </c>
      <c r="I397" s="475">
        <v>44149</v>
      </c>
      <c r="J397" s="122" t="s">
        <v>5884</v>
      </c>
      <c r="K397" s="69" t="s">
        <v>5885</v>
      </c>
    </row>
    <row r="398" spans="1:11" ht="15.75" customHeight="1">
      <c r="A398" s="40">
        <v>393</v>
      </c>
      <c r="B398" s="143" t="s">
        <v>710</v>
      </c>
      <c r="C398" s="41" t="s">
        <v>5886</v>
      </c>
      <c r="D398" s="41" t="s">
        <v>4044</v>
      </c>
      <c r="E398" s="41" t="s">
        <v>5452</v>
      </c>
      <c r="F398" t="s">
        <v>5887</v>
      </c>
      <c r="G398" s="41">
        <v>1</v>
      </c>
      <c r="H398" s="41"/>
      <c r="I398" s="475">
        <v>44148</v>
      </c>
      <c r="J398" s="122" t="s">
        <v>5888</v>
      </c>
      <c r="K398" s="69" t="s">
        <v>5889</v>
      </c>
    </row>
    <row r="399" spans="1:11" ht="15.75" customHeight="1">
      <c r="A399" s="40">
        <v>394</v>
      </c>
      <c r="B399" s="143" t="s">
        <v>942</v>
      </c>
      <c r="C399" s="41" t="s">
        <v>5890</v>
      </c>
      <c r="D399" s="41" t="s">
        <v>4927</v>
      </c>
      <c r="E399" s="41" t="s">
        <v>4791</v>
      </c>
      <c r="F399" t="s">
        <v>5891</v>
      </c>
      <c r="G399" s="41">
        <v>2</v>
      </c>
      <c r="H399" s="41" t="s">
        <v>5831</v>
      </c>
      <c r="I399" s="475">
        <v>44145</v>
      </c>
      <c r="J399" s="122" t="s">
        <v>5892</v>
      </c>
      <c r="K399" s="69" t="s">
        <v>5893</v>
      </c>
    </row>
    <row r="400" spans="1:11" ht="15.75" customHeight="1">
      <c r="A400" s="40">
        <v>395</v>
      </c>
      <c r="B400" s="143" t="s">
        <v>944</v>
      </c>
      <c r="C400" s="41" t="s">
        <v>5894</v>
      </c>
      <c r="D400" s="41" t="s">
        <v>3922</v>
      </c>
      <c r="E400" s="41" t="s">
        <v>3929</v>
      </c>
      <c r="F400" t="s">
        <v>5895</v>
      </c>
      <c r="G400" s="41">
        <v>8</v>
      </c>
      <c r="H400" s="41" t="s">
        <v>5896</v>
      </c>
      <c r="I400" s="475">
        <v>44148</v>
      </c>
      <c r="J400" s="122" t="s">
        <v>5897</v>
      </c>
      <c r="K400" s="69" t="s">
        <v>5898</v>
      </c>
    </row>
    <row r="401" spans="1:11" ht="15.75" customHeight="1">
      <c r="A401" s="40">
        <v>396</v>
      </c>
      <c r="B401" s="143" t="s">
        <v>948</v>
      </c>
      <c r="C401" s="41" t="s">
        <v>4300</v>
      </c>
      <c r="D401" s="41" t="s">
        <v>4225</v>
      </c>
      <c r="E401" s="41" t="s">
        <v>5899</v>
      </c>
      <c r="F401" t="s">
        <v>5900</v>
      </c>
      <c r="G401" s="41">
        <v>1</v>
      </c>
      <c r="H401" s="41"/>
      <c r="I401" s="475"/>
      <c r="J401" s="122" t="s">
        <v>5901</v>
      </c>
      <c r="K401" s="69" t="s">
        <v>5902</v>
      </c>
    </row>
    <row r="402" spans="1:11" ht="15" customHeight="1">
      <c r="A402" s="40">
        <v>397</v>
      </c>
      <c r="B402" s="40" t="s">
        <v>950</v>
      </c>
      <c r="C402" s="41" t="s">
        <v>5903</v>
      </c>
      <c r="D402" s="41" t="s">
        <v>3922</v>
      </c>
      <c r="E402" s="41" t="s">
        <v>3929</v>
      </c>
      <c r="F402" t="s">
        <v>5904</v>
      </c>
      <c r="G402" s="41">
        <v>5</v>
      </c>
      <c r="H402" s="41" t="s">
        <v>5905</v>
      </c>
      <c r="I402" s="473">
        <v>44146</v>
      </c>
      <c r="J402" s="376" t="s">
        <v>5906</v>
      </c>
      <c r="K402" s="130" t="s">
        <v>5907</v>
      </c>
    </row>
    <row r="403" spans="1:11" ht="15" customHeight="1">
      <c r="A403" s="40">
        <v>398</v>
      </c>
      <c r="B403" s="40" t="s">
        <v>955</v>
      </c>
      <c r="C403" s="41" t="s">
        <v>5908</v>
      </c>
      <c r="D403" s="41" t="s">
        <v>4791</v>
      </c>
      <c r="E403" s="41" t="s">
        <v>5909</v>
      </c>
      <c r="F403" t="s">
        <v>5910</v>
      </c>
      <c r="G403" s="41">
        <v>1</v>
      </c>
      <c r="H403" s="41"/>
      <c r="I403" s="473">
        <v>44134</v>
      </c>
      <c r="J403" s="376" t="s">
        <v>5911</v>
      </c>
      <c r="K403" s="130" t="s">
        <v>5912</v>
      </c>
    </row>
    <row r="404" spans="1:11" ht="15" customHeight="1">
      <c r="A404" s="40">
        <v>399</v>
      </c>
      <c r="B404" s="40" t="s">
        <v>958</v>
      </c>
      <c r="C404" s="41" t="s">
        <v>5913</v>
      </c>
      <c r="D404" s="41" t="s">
        <v>4627</v>
      </c>
      <c r="E404" s="41" t="s">
        <v>4695</v>
      </c>
      <c r="F404" t="s">
        <v>5914</v>
      </c>
      <c r="G404" s="41">
        <v>26</v>
      </c>
      <c r="H404" s="41" t="s">
        <v>5915</v>
      </c>
      <c r="I404" s="473">
        <v>44138</v>
      </c>
      <c r="J404" s="376" t="s">
        <v>5916</v>
      </c>
      <c r="K404" s="130" t="s">
        <v>5917</v>
      </c>
    </row>
    <row r="405" spans="1:11" ht="15" customHeight="1">
      <c r="A405" s="40">
        <v>400</v>
      </c>
      <c r="B405" s="40" t="s">
        <v>961</v>
      </c>
      <c r="C405" s="41" t="s">
        <v>5918</v>
      </c>
      <c r="D405" s="41" t="s">
        <v>4038</v>
      </c>
      <c r="E405" s="41" t="s">
        <v>4569</v>
      </c>
      <c r="F405" t="s">
        <v>5919</v>
      </c>
      <c r="G405" s="41">
        <v>23</v>
      </c>
      <c r="H405" s="41" t="s">
        <v>5920</v>
      </c>
      <c r="I405" s="473">
        <v>44135</v>
      </c>
      <c r="J405" s="376" t="s">
        <v>5921</v>
      </c>
      <c r="K405" s="130" t="s">
        <v>5922</v>
      </c>
    </row>
    <row r="406" spans="1:11" ht="15" customHeight="1">
      <c r="A406" s="40">
        <v>401</v>
      </c>
      <c r="B406" s="40" t="s">
        <v>963</v>
      </c>
      <c r="C406" s="41" t="s">
        <v>5923</v>
      </c>
      <c r="D406" s="41" t="s">
        <v>3922</v>
      </c>
      <c r="E406" s="41" t="s">
        <v>3929</v>
      </c>
      <c r="F406" t="s">
        <v>5924</v>
      </c>
      <c r="G406" s="41">
        <v>32</v>
      </c>
      <c r="H406" s="41" t="s">
        <v>5925</v>
      </c>
      <c r="I406" s="473">
        <v>44158</v>
      </c>
      <c r="J406" s="376" t="s">
        <v>5926</v>
      </c>
      <c r="K406" s="130" t="s">
        <v>5927</v>
      </c>
    </row>
    <row r="407" spans="1:11" ht="15" customHeight="1">
      <c r="A407" s="40">
        <v>402</v>
      </c>
      <c r="B407" s="40" t="s">
        <v>965</v>
      </c>
      <c r="C407" s="41" t="s">
        <v>5928</v>
      </c>
      <c r="D407" s="41" t="s">
        <v>4032</v>
      </c>
      <c r="E407" s="41" t="s">
        <v>4033</v>
      </c>
      <c r="F407" s="41" t="s">
        <v>5929</v>
      </c>
      <c r="G407" s="41">
        <v>86</v>
      </c>
      <c r="H407" s="41" t="s">
        <v>5930</v>
      </c>
      <c r="I407" s="473">
        <v>44165</v>
      </c>
      <c r="J407" s="376" t="s">
        <v>5931</v>
      </c>
      <c r="K407" s="130" t="s">
        <v>5932</v>
      </c>
    </row>
    <row r="408" spans="1:11" ht="15" customHeight="1">
      <c r="A408" s="40">
        <v>403</v>
      </c>
      <c r="B408" s="40" t="s">
        <v>969</v>
      </c>
      <c r="C408" s="41" t="s">
        <v>5933</v>
      </c>
      <c r="D408" s="41" t="s">
        <v>4044</v>
      </c>
      <c r="E408" s="41" t="s">
        <v>4611</v>
      </c>
      <c r="F408" s="41" t="s">
        <v>5934</v>
      </c>
      <c r="G408" s="41">
        <v>1</v>
      </c>
      <c r="H408" s="41" t="s">
        <v>5935</v>
      </c>
      <c r="I408" s="473">
        <v>44166</v>
      </c>
      <c r="J408" s="376" t="s">
        <v>5936</v>
      </c>
      <c r="K408" s="130" t="s">
        <v>5937</v>
      </c>
    </row>
    <row r="409" spans="1:11" ht="15" customHeight="1">
      <c r="A409" s="40">
        <v>404</v>
      </c>
      <c r="B409" s="40" t="s">
        <v>900</v>
      </c>
      <c r="C409" s="41" t="s">
        <v>4340</v>
      </c>
      <c r="D409" s="41" t="s">
        <v>4225</v>
      </c>
      <c r="E409" s="41" t="s">
        <v>5016</v>
      </c>
      <c r="F409" s="41" t="s">
        <v>5938</v>
      </c>
      <c r="G409" s="41">
        <v>879</v>
      </c>
      <c r="H409" s="41" t="s">
        <v>5939</v>
      </c>
      <c r="I409" s="473">
        <v>44166</v>
      </c>
      <c r="J409" s="376" t="s">
        <v>5940</v>
      </c>
      <c r="K409" s="130" t="s">
        <v>5941</v>
      </c>
    </row>
    <row r="410" spans="1:11" ht="15" customHeight="1">
      <c r="A410" s="40">
        <v>405</v>
      </c>
      <c r="B410" s="40" t="s">
        <v>974</v>
      </c>
      <c r="C410" s="41" t="s">
        <v>5942</v>
      </c>
      <c r="D410" s="41" t="s">
        <v>4109</v>
      </c>
      <c r="E410" s="41" t="s">
        <v>4708</v>
      </c>
      <c r="F410" s="41" t="s">
        <v>5943</v>
      </c>
      <c r="G410" s="41">
        <v>1</v>
      </c>
      <c r="H410" s="41"/>
      <c r="I410" s="475" t="s">
        <v>5944</v>
      </c>
      <c r="J410" s="376" t="s">
        <v>5945</v>
      </c>
      <c r="K410" s="130" t="s">
        <v>5946</v>
      </c>
    </row>
    <row r="411" spans="1:11" ht="15" customHeight="1">
      <c r="A411" s="40">
        <v>406</v>
      </c>
      <c r="B411" s="40" t="s">
        <v>978</v>
      </c>
      <c r="C411" s="41" t="s">
        <v>4384</v>
      </c>
      <c r="D411" s="41" t="s">
        <v>4038</v>
      </c>
      <c r="E411" s="41" t="s">
        <v>5947</v>
      </c>
      <c r="F411" s="150" t="s">
        <v>5948</v>
      </c>
      <c r="G411" s="41">
        <v>1</v>
      </c>
      <c r="H411" s="41"/>
      <c r="I411" s="475" t="s">
        <v>5949</v>
      </c>
      <c r="J411" s="376" t="s">
        <v>5950</v>
      </c>
      <c r="K411" s="130" t="s">
        <v>5951</v>
      </c>
    </row>
    <row r="412" spans="1:11" ht="15" customHeight="1">
      <c r="A412" s="40">
        <v>407</v>
      </c>
      <c r="B412" s="40" t="s">
        <v>980</v>
      </c>
      <c r="C412" s="41" t="s">
        <v>5317</v>
      </c>
      <c r="D412" s="41" t="s">
        <v>5952</v>
      </c>
      <c r="E412" s="41" t="s">
        <v>5953</v>
      </c>
      <c r="F412" s="150" t="s">
        <v>5954</v>
      </c>
      <c r="G412" s="41">
        <v>185</v>
      </c>
      <c r="H412" s="41" t="s">
        <v>5955</v>
      </c>
      <c r="I412" s="475">
        <v>44167</v>
      </c>
      <c r="J412" s="376" t="s">
        <v>5956</v>
      </c>
      <c r="K412" s="130" t="s">
        <v>5957</v>
      </c>
    </row>
    <row r="413" spans="1:11" ht="15" customHeight="1">
      <c r="A413" s="40">
        <v>408</v>
      </c>
      <c r="B413" s="40" t="s">
        <v>626</v>
      </c>
      <c r="C413" s="41" t="s">
        <v>4255</v>
      </c>
      <c r="D413" s="41" t="s">
        <v>4038</v>
      </c>
      <c r="E413" s="41" t="s">
        <v>5302</v>
      </c>
      <c r="F413" s="150" t="s">
        <v>5958</v>
      </c>
      <c r="G413" s="41">
        <v>1</v>
      </c>
      <c r="H413" s="41"/>
      <c r="I413" s="475">
        <v>44168</v>
      </c>
      <c r="J413" s="376" t="s">
        <v>5959</v>
      </c>
      <c r="K413" s="130" t="s">
        <v>5960</v>
      </c>
    </row>
    <row r="414" spans="1:11" ht="15" customHeight="1">
      <c r="A414" s="40">
        <v>409</v>
      </c>
      <c r="B414" s="40" t="s">
        <v>984</v>
      </c>
      <c r="C414" s="41" t="s">
        <v>5961</v>
      </c>
      <c r="D414" s="41" t="s">
        <v>4061</v>
      </c>
      <c r="E414" s="41" t="s">
        <v>4265</v>
      </c>
      <c r="F414" s="150" t="s">
        <v>5962</v>
      </c>
      <c r="G414" s="41">
        <v>5</v>
      </c>
      <c r="H414" s="41" t="s">
        <v>1475</v>
      </c>
      <c r="I414" s="475">
        <v>44172</v>
      </c>
      <c r="J414" s="122" t="s">
        <v>5963</v>
      </c>
      <c r="K414" s="130" t="s">
        <v>5964</v>
      </c>
    </row>
    <row r="415" spans="1:11" ht="15" customHeight="1">
      <c r="A415" s="40">
        <v>410</v>
      </c>
      <c r="B415" s="73" t="s">
        <v>987</v>
      </c>
      <c r="C415" s="41" t="s">
        <v>5965</v>
      </c>
      <c r="D415" s="41" t="s">
        <v>5966</v>
      </c>
      <c r="E415" s="41"/>
      <c r="F415" t="s">
        <v>5967</v>
      </c>
      <c r="G415" s="41">
        <v>661</v>
      </c>
      <c r="H415" s="41" t="s">
        <v>5968</v>
      </c>
      <c r="I415" s="475"/>
      <c r="J415" s="391" t="s">
        <v>5969</v>
      </c>
      <c r="K415" s="130" t="s">
        <v>5970</v>
      </c>
    </row>
    <row r="416" spans="1:11" ht="15" customHeight="1">
      <c r="A416" s="40">
        <v>411</v>
      </c>
      <c r="B416" s="143" t="s">
        <v>992</v>
      </c>
      <c r="C416" s="41" t="s">
        <v>5971</v>
      </c>
      <c r="D416" s="41" t="s">
        <v>5252</v>
      </c>
      <c r="E416" s="41" t="s">
        <v>5972</v>
      </c>
      <c r="F416" t="s">
        <v>5973</v>
      </c>
      <c r="G416" s="41">
        <v>1</v>
      </c>
      <c r="H416" s="41" t="s">
        <v>5974</v>
      </c>
      <c r="I416" s="475">
        <v>44172</v>
      </c>
      <c r="J416" s="391" t="s">
        <v>5975</v>
      </c>
      <c r="K416" s="130" t="s">
        <v>5976</v>
      </c>
    </row>
    <row r="417" spans="1:11" ht="15" customHeight="1">
      <c r="A417" s="40">
        <v>412</v>
      </c>
      <c r="B417" s="143" t="s">
        <v>995</v>
      </c>
      <c r="C417" s="41" t="s">
        <v>5977</v>
      </c>
      <c r="D417" s="41" t="s">
        <v>4109</v>
      </c>
      <c r="E417" s="41" t="s">
        <v>4708</v>
      </c>
      <c r="F417" t="s">
        <v>5978</v>
      </c>
      <c r="H417" s="41" t="s">
        <v>5663</v>
      </c>
      <c r="I417" s="475">
        <v>44138</v>
      </c>
      <c r="J417" s="391" t="s">
        <v>5979</v>
      </c>
      <c r="K417" s="130" t="s">
        <v>5980</v>
      </c>
    </row>
    <row r="418" spans="1:11" ht="15" customHeight="1">
      <c r="A418" s="40">
        <v>413</v>
      </c>
      <c r="B418" s="143" t="s">
        <v>998</v>
      </c>
      <c r="C418" s="41" t="s">
        <v>5981</v>
      </c>
      <c r="D418" s="41" t="s">
        <v>3922</v>
      </c>
      <c r="E418" s="41" t="s">
        <v>3929</v>
      </c>
      <c r="F418" t="s">
        <v>5982</v>
      </c>
      <c r="G418" s="41">
        <v>11</v>
      </c>
      <c r="H418" s="41" t="s">
        <v>5983</v>
      </c>
      <c r="I418" s="475">
        <v>44167</v>
      </c>
      <c r="J418" s="391" t="s">
        <v>5984</v>
      </c>
      <c r="K418" s="130" t="s">
        <v>5985</v>
      </c>
    </row>
    <row r="419" spans="1:11" ht="15" customHeight="1">
      <c r="A419" s="40">
        <v>414</v>
      </c>
      <c r="B419" s="143" t="s">
        <v>1000</v>
      </c>
      <c r="C419" s="41" t="s">
        <v>4153</v>
      </c>
      <c r="D419" s="41" t="s">
        <v>4044</v>
      </c>
      <c r="E419" s="41" t="s">
        <v>4045</v>
      </c>
      <c r="F419" s="80" t="s">
        <v>5986</v>
      </c>
      <c r="G419" s="41">
        <v>60</v>
      </c>
      <c r="H419" s="41" t="s">
        <v>5987</v>
      </c>
      <c r="I419" s="475">
        <v>44177</v>
      </c>
      <c r="J419" s="391" t="s">
        <v>5988</v>
      </c>
      <c r="K419" s="130" t="s">
        <v>5989</v>
      </c>
    </row>
    <row r="420" spans="1:11" ht="15" customHeight="1">
      <c r="A420" s="40">
        <v>415</v>
      </c>
      <c r="B420" s="143" t="s">
        <v>1002</v>
      </c>
      <c r="C420" s="41" t="s">
        <v>4959</v>
      </c>
      <c r="D420" s="41" t="s">
        <v>5990</v>
      </c>
      <c r="E420" s="41" t="s">
        <v>5991</v>
      </c>
      <c r="F420" s="80" t="s">
        <v>5992</v>
      </c>
      <c r="G420" s="41">
        <v>137</v>
      </c>
      <c r="H420" s="41" t="s">
        <v>5993</v>
      </c>
      <c r="I420" s="475">
        <v>44166</v>
      </c>
      <c r="J420" s="391" t="s">
        <v>5994</v>
      </c>
      <c r="K420" s="130" t="s">
        <v>5995</v>
      </c>
    </row>
    <row r="421" spans="1:11" ht="15" customHeight="1">
      <c r="A421" s="40">
        <v>416</v>
      </c>
      <c r="B421" s="143" t="s">
        <v>1006</v>
      </c>
      <c r="C421" s="41" t="s">
        <v>5996</v>
      </c>
      <c r="D421" s="41" t="s">
        <v>3922</v>
      </c>
      <c r="E421" s="41" t="s">
        <v>3929</v>
      </c>
      <c r="F421" s="80" t="s">
        <v>5997</v>
      </c>
      <c r="G421" s="41">
        <v>22</v>
      </c>
      <c r="H421" s="41" t="s">
        <v>5998</v>
      </c>
      <c r="I421" s="475">
        <v>44174</v>
      </c>
      <c r="J421" s="391" t="s">
        <v>5999</v>
      </c>
      <c r="K421" s="130" t="s">
        <v>6000</v>
      </c>
    </row>
    <row r="422" spans="1:11" ht="15" customHeight="1">
      <c r="A422" s="40">
        <v>417</v>
      </c>
      <c r="B422" s="143" t="s">
        <v>1008</v>
      </c>
      <c r="C422" s="41" t="s">
        <v>6001</v>
      </c>
      <c r="D422" s="41" t="s">
        <v>6002</v>
      </c>
      <c r="E422" s="41" t="s">
        <v>6003</v>
      </c>
      <c r="F422" s="80" t="s">
        <v>6004</v>
      </c>
      <c r="G422" s="41">
        <v>35</v>
      </c>
      <c r="H422" s="41" t="s">
        <v>6005</v>
      </c>
      <c r="I422" s="475">
        <v>44146</v>
      </c>
      <c r="J422" s="386" t="s">
        <v>6006</v>
      </c>
      <c r="K422" s="130" t="s">
        <v>6007</v>
      </c>
    </row>
    <row r="423" spans="1:11" ht="15" customHeight="1">
      <c r="A423" s="40">
        <v>418</v>
      </c>
      <c r="B423" s="143" t="s">
        <v>1010</v>
      </c>
      <c r="C423" s="41" t="s">
        <v>4657</v>
      </c>
      <c r="D423" s="41" t="s">
        <v>4627</v>
      </c>
      <c r="E423" s="41" t="s">
        <v>5703</v>
      </c>
      <c r="F423" s="80" t="s">
        <v>6008</v>
      </c>
      <c r="G423" s="41">
        <v>25</v>
      </c>
      <c r="H423" s="41" t="s">
        <v>6009</v>
      </c>
      <c r="I423" s="475">
        <v>44175</v>
      </c>
      <c r="J423" s="386" t="s">
        <v>6010</v>
      </c>
      <c r="K423" s="130" t="s">
        <v>6011</v>
      </c>
    </row>
    <row r="424" spans="1:11" ht="13">
      <c r="A424" s="40">
        <v>419</v>
      </c>
      <c r="B424" s="143" t="s">
        <v>1011</v>
      </c>
      <c r="C424" s="41" t="s">
        <v>6012</v>
      </c>
      <c r="D424" s="41" t="s">
        <v>4038</v>
      </c>
      <c r="E424" s="41" t="s">
        <v>6013</v>
      </c>
      <c r="F424" s="80" t="s">
        <v>6014</v>
      </c>
      <c r="G424" s="41">
        <v>1</v>
      </c>
      <c r="H424" s="41"/>
      <c r="I424" s="475">
        <v>44176</v>
      </c>
      <c r="J424" s="386" t="s">
        <v>6015</v>
      </c>
      <c r="K424" s="130" t="s">
        <v>6016</v>
      </c>
    </row>
    <row r="425" spans="1:11" ht="13">
      <c r="A425" s="40">
        <v>420</v>
      </c>
      <c r="B425" s="143" t="s">
        <v>1012</v>
      </c>
      <c r="C425" s="41" t="s">
        <v>5724</v>
      </c>
      <c r="D425" s="41" t="s">
        <v>4225</v>
      </c>
      <c r="E425" s="41" t="s">
        <v>6017</v>
      </c>
      <c r="F425" s="80" t="s">
        <v>6018</v>
      </c>
      <c r="G425" s="41">
        <v>158</v>
      </c>
      <c r="H425" s="41" t="s">
        <v>5939</v>
      </c>
      <c r="I425" s="475">
        <v>44136</v>
      </c>
      <c r="J425" s="386" t="s">
        <v>6019</v>
      </c>
      <c r="K425" s="130" t="s">
        <v>6020</v>
      </c>
    </row>
    <row r="426" spans="1:11" ht="13">
      <c r="A426" s="40">
        <v>421</v>
      </c>
      <c r="B426" s="143" t="s">
        <v>1014</v>
      </c>
      <c r="C426" s="41" t="s">
        <v>6021</v>
      </c>
      <c r="D426" s="41" t="s">
        <v>5761</v>
      </c>
      <c r="E426" s="41" t="s">
        <v>6022</v>
      </c>
      <c r="F426" s="80" t="s">
        <v>6023</v>
      </c>
      <c r="G426" s="41">
        <v>1</v>
      </c>
      <c r="H426" s="41"/>
      <c r="I426" s="475">
        <v>44175</v>
      </c>
      <c r="J426" s="386" t="s">
        <v>6024</v>
      </c>
      <c r="K426" s="130" t="s">
        <v>6025</v>
      </c>
    </row>
    <row r="427" spans="1:11" ht="13">
      <c r="A427" s="40">
        <v>422</v>
      </c>
      <c r="B427" s="143" t="s">
        <v>1017</v>
      </c>
      <c r="C427" s="41" t="s">
        <v>5321</v>
      </c>
      <c r="D427" s="41" t="s">
        <v>4599</v>
      </c>
      <c r="E427" s="41"/>
      <c r="F427" s="80" t="s">
        <v>6026</v>
      </c>
      <c r="G427" s="41">
        <v>5183</v>
      </c>
      <c r="H427" s="41" t="s">
        <v>6027</v>
      </c>
      <c r="I427" s="475">
        <v>44180</v>
      </c>
      <c r="J427" s="386" t="s">
        <v>6028</v>
      </c>
      <c r="K427" s="130" t="s">
        <v>6029</v>
      </c>
    </row>
    <row r="428" spans="1:11" ht="13">
      <c r="A428" s="40">
        <v>423</v>
      </c>
      <c r="B428" s="143" t="s">
        <v>1019</v>
      </c>
      <c r="C428" s="41" t="s">
        <v>5913</v>
      </c>
      <c r="D428" s="41" t="s">
        <v>4791</v>
      </c>
      <c r="E428" s="41" t="s">
        <v>4927</v>
      </c>
      <c r="F428" s="80" t="s">
        <v>6030</v>
      </c>
      <c r="G428" s="41">
        <v>1</v>
      </c>
      <c r="H428" s="77">
        <v>46113</v>
      </c>
      <c r="I428" s="475">
        <v>44130</v>
      </c>
      <c r="J428" s="386" t="s">
        <v>6031</v>
      </c>
      <c r="K428" s="130" t="s">
        <v>6032</v>
      </c>
    </row>
    <row r="429" spans="1:11" ht="13">
      <c r="A429" s="40">
        <v>424</v>
      </c>
      <c r="B429" s="143" t="s">
        <v>1023</v>
      </c>
      <c r="C429" s="41" t="s">
        <v>6033</v>
      </c>
      <c r="D429" s="41" t="s">
        <v>4915</v>
      </c>
      <c r="E429" s="41" t="s">
        <v>4916</v>
      </c>
      <c r="F429" s="80" t="s">
        <v>6034</v>
      </c>
      <c r="G429" s="41">
        <v>1</v>
      </c>
      <c r="H429" s="77"/>
      <c r="I429" s="475">
        <v>44043</v>
      </c>
      <c r="J429" s="386" t="s">
        <v>6035</v>
      </c>
      <c r="K429" s="130" t="s">
        <v>6036</v>
      </c>
    </row>
    <row r="430" spans="1:11" ht="13">
      <c r="A430" s="40">
        <v>425</v>
      </c>
      <c r="B430" s="143" t="s">
        <v>6037</v>
      </c>
      <c r="C430" s="41" t="s">
        <v>4300</v>
      </c>
      <c r="D430" s="41" t="s">
        <v>4061</v>
      </c>
      <c r="E430" s="41" t="s">
        <v>4356</v>
      </c>
      <c r="F430" s="80" t="s">
        <v>6038</v>
      </c>
      <c r="G430" s="41">
        <v>6</v>
      </c>
      <c r="H430" s="77" t="s">
        <v>6039</v>
      </c>
      <c r="I430" s="475">
        <v>44129</v>
      </c>
      <c r="J430" s="386" t="s">
        <v>6040</v>
      </c>
      <c r="K430" s="130" t="s">
        <v>6041</v>
      </c>
    </row>
    <row r="431" spans="1:11" ht="13">
      <c r="A431" s="40">
        <v>426</v>
      </c>
      <c r="B431" s="143" t="s">
        <v>1028</v>
      </c>
      <c r="C431" s="41" t="s">
        <v>4742</v>
      </c>
      <c r="D431" s="41" t="s">
        <v>4038</v>
      </c>
      <c r="E431" s="41" t="s">
        <v>6042</v>
      </c>
      <c r="F431" s="80" t="s">
        <v>6043</v>
      </c>
      <c r="G431" s="41">
        <v>1</v>
      </c>
      <c r="H431" s="77"/>
      <c r="I431" s="475">
        <v>44063</v>
      </c>
      <c r="J431" s="386" t="s">
        <v>6044</v>
      </c>
      <c r="K431" s="130" t="s">
        <v>6045</v>
      </c>
    </row>
    <row r="432" spans="1:11" ht="13">
      <c r="A432" s="40">
        <v>427</v>
      </c>
      <c r="B432" s="143" t="s">
        <v>1031</v>
      </c>
      <c r="C432" s="41" t="s">
        <v>6046</v>
      </c>
      <c r="D432" s="41" t="s">
        <v>4038</v>
      </c>
      <c r="E432" s="41" t="s">
        <v>4350</v>
      </c>
      <c r="F432" s="80" t="s">
        <v>6047</v>
      </c>
      <c r="G432" s="41">
        <v>1</v>
      </c>
      <c r="H432" s="77"/>
      <c r="I432" s="475">
        <v>44120</v>
      </c>
      <c r="J432" s="386" t="s">
        <v>6048</v>
      </c>
      <c r="K432" s="130" t="s">
        <v>6049</v>
      </c>
    </row>
    <row r="433" spans="1:11" ht="13">
      <c r="A433" s="40">
        <v>428</v>
      </c>
      <c r="B433" s="143" t="s">
        <v>1033</v>
      </c>
      <c r="C433" s="41" t="s">
        <v>5331</v>
      </c>
      <c r="D433" s="41" t="s">
        <v>4109</v>
      </c>
      <c r="E433" s="41" t="s">
        <v>4712</v>
      </c>
      <c r="F433" s="80" t="s">
        <v>6050</v>
      </c>
      <c r="G433" s="41">
        <v>90</v>
      </c>
      <c r="H433" s="77" t="s">
        <v>6051</v>
      </c>
      <c r="I433" s="475">
        <v>44180</v>
      </c>
      <c r="J433" s="386" t="s">
        <v>6052</v>
      </c>
      <c r="K433" s="130" t="s">
        <v>6053</v>
      </c>
    </row>
    <row r="434" spans="1:11" ht="13">
      <c r="A434" s="40">
        <v>429</v>
      </c>
      <c r="B434" s="143" t="s">
        <v>1034</v>
      </c>
      <c r="C434" s="41" t="s">
        <v>5092</v>
      </c>
      <c r="D434" s="41" t="s">
        <v>5632</v>
      </c>
      <c r="E434" s="41" t="s">
        <v>6054</v>
      </c>
      <c r="F434" s="80" t="s">
        <v>6055</v>
      </c>
      <c r="G434" s="41">
        <v>1</v>
      </c>
      <c r="H434" s="77"/>
      <c r="I434" s="475">
        <v>44184</v>
      </c>
      <c r="J434" s="386" t="s">
        <v>6056</v>
      </c>
      <c r="K434" s="130" t="s">
        <v>6057</v>
      </c>
    </row>
    <row r="435" spans="1:11" ht="13">
      <c r="A435" s="40">
        <v>430</v>
      </c>
      <c r="B435" s="143" t="s">
        <v>1036</v>
      </c>
      <c r="C435" s="41" t="s">
        <v>6058</v>
      </c>
      <c r="D435" s="41" t="s">
        <v>3922</v>
      </c>
      <c r="E435" s="41" t="s">
        <v>6059</v>
      </c>
      <c r="F435" s="80" t="s">
        <v>6060</v>
      </c>
      <c r="G435" s="41">
        <v>1</v>
      </c>
      <c r="H435" s="77">
        <v>10959</v>
      </c>
      <c r="I435" s="475">
        <v>44171</v>
      </c>
      <c r="J435" s="386" t="s">
        <v>6061</v>
      </c>
      <c r="K435" s="130" t="s">
        <v>6062</v>
      </c>
    </row>
    <row r="436" spans="1:11" ht="13">
      <c r="A436" s="40">
        <v>431</v>
      </c>
      <c r="B436" s="143" t="s">
        <v>1037</v>
      </c>
      <c r="C436" s="41" t="s">
        <v>4250</v>
      </c>
      <c r="D436" s="41" t="s">
        <v>4599</v>
      </c>
      <c r="E436" s="41" t="s">
        <v>5271</v>
      </c>
      <c r="F436" s="80" t="s">
        <v>6063</v>
      </c>
      <c r="G436" s="134">
        <v>7028</v>
      </c>
      <c r="H436" s="77" t="s">
        <v>6064</v>
      </c>
      <c r="I436" s="475">
        <v>44182</v>
      </c>
      <c r="J436" s="386" t="s">
        <v>6065</v>
      </c>
      <c r="K436" s="130" t="s">
        <v>6066</v>
      </c>
    </row>
    <row r="437" spans="1:11" ht="13">
      <c r="A437" s="40">
        <v>432</v>
      </c>
      <c r="B437" s="143" t="s">
        <v>1039</v>
      </c>
      <c r="C437" s="41" t="s">
        <v>6067</v>
      </c>
      <c r="D437" s="41" t="s">
        <v>4225</v>
      </c>
      <c r="E437" s="41" t="s">
        <v>5016</v>
      </c>
      <c r="F437" s="80" t="s">
        <v>6068</v>
      </c>
      <c r="G437" s="134">
        <v>1</v>
      </c>
      <c r="H437" s="77"/>
      <c r="I437" s="475">
        <v>44186</v>
      </c>
      <c r="J437" s="386" t="s">
        <v>6069</v>
      </c>
      <c r="K437" s="130" t="s">
        <v>6070</v>
      </c>
    </row>
    <row r="438" spans="1:11" ht="13">
      <c r="A438" s="40">
        <v>433</v>
      </c>
      <c r="B438" s="143" t="s">
        <v>1041</v>
      </c>
      <c r="C438" s="41" t="s">
        <v>6071</v>
      </c>
      <c r="D438" s="41" t="s">
        <v>6072</v>
      </c>
      <c r="E438" s="41" t="s">
        <v>6073</v>
      </c>
      <c r="F438" s="80" t="s">
        <v>6074</v>
      </c>
      <c r="G438" s="134">
        <v>1</v>
      </c>
      <c r="H438" s="77">
        <v>44287</v>
      </c>
      <c r="I438" s="475">
        <v>44181</v>
      </c>
      <c r="J438" s="386" t="s">
        <v>6075</v>
      </c>
      <c r="K438" s="130" t="s">
        <v>6076</v>
      </c>
    </row>
    <row r="439" spans="1:11" ht="13">
      <c r="A439" s="40">
        <v>434</v>
      </c>
      <c r="B439" s="143" t="s">
        <v>1043</v>
      </c>
      <c r="C439" s="41" t="s">
        <v>6077</v>
      </c>
      <c r="D439" s="41" t="s">
        <v>4038</v>
      </c>
      <c r="E439" s="41" t="s">
        <v>6078</v>
      </c>
      <c r="F439" s="41" t="s">
        <v>6079</v>
      </c>
      <c r="G439" s="134">
        <v>1</v>
      </c>
      <c r="H439" s="77"/>
      <c r="I439" s="475" t="s">
        <v>1044</v>
      </c>
      <c r="J439" s="386" t="s">
        <v>6080</v>
      </c>
      <c r="K439" s="130" t="s">
        <v>6081</v>
      </c>
    </row>
    <row r="440" spans="1:11" ht="13">
      <c r="A440" s="40">
        <v>435</v>
      </c>
      <c r="B440" s="143" t="s">
        <v>1045</v>
      </c>
      <c r="C440" s="41" t="s">
        <v>3987</v>
      </c>
      <c r="D440" s="41" t="s">
        <v>4038</v>
      </c>
      <c r="E440" s="41" t="s">
        <v>4132</v>
      </c>
      <c r="F440" s="41" t="s">
        <v>6082</v>
      </c>
      <c r="G440" s="134">
        <v>100</v>
      </c>
      <c r="H440" s="77" t="s">
        <v>6083</v>
      </c>
      <c r="I440" s="475" t="s">
        <v>1046</v>
      </c>
      <c r="J440" s="386" t="s">
        <v>6084</v>
      </c>
      <c r="K440" s="130" t="s">
        <v>6085</v>
      </c>
    </row>
    <row r="441" spans="1:11" ht="13">
      <c r="A441" s="40">
        <v>436</v>
      </c>
      <c r="B441" s="143" t="s">
        <v>1049</v>
      </c>
      <c r="C441" s="41" t="s">
        <v>5122</v>
      </c>
      <c r="D441" s="41" t="s">
        <v>6086</v>
      </c>
      <c r="E441" s="41" t="s">
        <v>6087</v>
      </c>
      <c r="F441" s="41" t="s">
        <v>6088</v>
      </c>
      <c r="G441" s="134">
        <v>1</v>
      </c>
      <c r="H441" s="77"/>
      <c r="I441" s="475" t="s">
        <v>1050</v>
      </c>
      <c r="J441" s="386" t="s">
        <v>6089</v>
      </c>
      <c r="K441" s="130" t="s">
        <v>6090</v>
      </c>
    </row>
    <row r="442" spans="1:11" ht="13">
      <c r="A442" s="40">
        <v>437</v>
      </c>
      <c r="B442" s="143" t="s">
        <v>1051</v>
      </c>
      <c r="C442" s="41" t="s">
        <v>6091</v>
      </c>
      <c r="D442" s="41" t="s">
        <v>4038</v>
      </c>
      <c r="E442" s="41" t="s">
        <v>5289</v>
      </c>
      <c r="F442" s="41" t="s">
        <v>6092</v>
      </c>
      <c r="G442" s="134">
        <v>46</v>
      </c>
      <c r="H442" s="77" t="s">
        <v>6093</v>
      </c>
      <c r="I442" s="475" t="s">
        <v>1015</v>
      </c>
      <c r="J442" s="386" t="s">
        <v>6094</v>
      </c>
      <c r="K442" s="130" t="s">
        <v>6095</v>
      </c>
    </row>
    <row r="443" spans="1:11" ht="13">
      <c r="A443" s="40">
        <v>438</v>
      </c>
      <c r="B443" s="143" t="s">
        <v>1052</v>
      </c>
      <c r="C443" s="41" t="s">
        <v>4255</v>
      </c>
      <c r="D443" s="41" t="s">
        <v>4038</v>
      </c>
      <c r="E443" s="41" t="s">
        <v>6096</v>
      </c>
      <c r="F443" s="150" t="s">
        <v>6097</v>
      </c>
      <c r="G443" s="134">
        <v>1</v>
      </c>
      <c r="H443" s="77"/>
      <c r="I443" s="475" t="s">
        <v>1053</v>
      </c>
      <c r="J443" s="386" t="s">
        <v>6098</v>
      </c>
      <c r="K443" s="130" t="s">
        <v>6099</v>
      </c>
    </row>
    <row r="444" spans="1:11" ht="13">
      <c r="A444" s="40">
        <v>439</v>
      </c>
      <c r="B444" s="143" t="s">
        <v>1056</v>
      </c>
      <c r="C444" s="41" t="s">
        <v>5795</v>
      </c>
      <c r="D444" s="41" t="s">
        <v>4038</v>
      </c>
      <c r="E444" s="41" t="s">
        <v>4579</v>
      </c>
      <c r="F444" s="150" t="s">
        <v>6100</v>
      </c>
      <c r="G444" s="134">
        <v>64</v>
      </c>
      <c r="H444" s="77" t="s">
        <v>6101</v>
      </c>
      <c r="I444" s="475" t="s">
        <v>1053</v>
      </c>
      <c r="J444" s="386" t="s">
        <v>6102</v>
      </c>
      <c r="K444" s="130" t="s">
        <v>6103</v>
      </c>
    </row>
    <row r="445" spans="1:11" ht="13">
      <c r="A445" s="40">
        <v>440</v>
      </c>
      <c r="B445" s="143" t="s">
        <v>1060</v>
      </c>
      <c r="C445" s="41" t="s">
        <v>6104</v>
      </c>
      <c r="D445" s="41" t="s">
        <v>4225</v>
      </c>
      <c r="E445" s="41" t="s">
        <v>4226</v>
      </c>
      <c r="F445" s="150" t="s">
        <v>6105</v>
      </c>
      <c r="G445" s="134">
        <v>57</v>
      </c>
      <c r="H445" s="77" t="s">
        <v>6106</v>
      </c>
      <c r="I445" s="475" t="s">
        <v>1061</v>
      </c>
      <c r="J445" s="386" t="s">
        <v>6107</v>
      </c>
      <c r="K445" s="130" t="s">
        <v>6108</v>
      </c>
    </row>
    <row r="446" spans="1:11" ht="13">
      <c r="A446" s="40">
        <v>441</v>
      </c>
      <c r="B446" s="143" t="s">
        <v>1064</v>
      </c>
      <c r="C446" s="41" t="s">
        <v>6109</v>
      </c>
      <c r="D446" s="41" t="s">
        <v>4097</v>
      </c>
      <c r="E446" s="41" t="s">
        <v>6110</v>
      </c>
      <c r="F446" s="80" t="s">
        <v>6111</v>
      </c>
      <c r="G446" s="134">
        <v>3</v>
      </c>
      <c r="H446" s="77"/>
      <c r="I446" s="475"/>
      <c r="J446" s="386" t="s">
        <v>6112</v>
      </c>
      <c r="K446" s="130" t="s">
        <v>6113</v>
      </c>
    </row>
    <row r="447" spans="1:11" ht="13">
      <c r="A447" s="40">
        <v>442</v>
      </c>
      <c r="B447" s="143" t="s">
        <v>1067</v>
      </c>
      <c r="C447" s="41" t="s">
        <v>4361</v>
      </c>
      <c r="D447" s="41" t="s">
        <v>4038</v>
      </c>
      <c r="E447" s="41" t="s">
        <v>4821</v>
      </c>
      <c r="F447" s="80" t="s">
        <v>6114</v>
      </c>
      <c r="G447" s="134">
        <v>594</v>
      </c>
      <c r="H447" s="77" t="s">
        <v>6115</v>
      </c>
      <c r="I447" s="475" t="s">
        <v>6116</v>
      </c>
      <c r="J447" s="386" t="s">
        <v>6117</v>
      </c>
      <c r="K447" s="130" t="s">
        <v>6118</v>
      </c>
    </row>
    <row r="448" spans="1:11" ht="13">
      <c r="A448" s="40">
        <v>443</v>
      </c>
      <c r="B448" s="143" t="s">
        <v>1072</v>
      </c>
      <c r="C448" s="41" t="s">
        <v>6119</v>
      </c>
      <c r="D448" s="41" t="s">
        <v>4038</v>
      </c>
      <c r="E448" s="41" t="s">
        <v>6120</v>
      </c>
      <c r="F448" s="9" t="s">
        <v>6121</v>
      </c>
      <c r="G448" s="134">
        <v>49</v>
      </c>
      <c r="H448" s="77" t="s">
        <v>6122</v>
      </c>
      <c r="I448" s="475" t="s">
        <v>1073</v>
      </c>
      <c r="J448" s="386" t="s">
        <v>6123</v>
      </c>
      <c r="K448" s="130" t="s">
        <v>6124</v>
      </c>
    </row>
    <row r="449" spans="1:11" ht="13">
      <c r="A449" s="40">
        <v>444</v>
      </c>
      <c r="B449" s="143" t="s">
        <v>1074</v>
      </c>
      <c r="C449" s="41" t="s">
        <v>5977</v>
      </c>
      <c r="D449" s="41" t="s">
        <v>4791</v>
      </c>
      <c r="E449" s="41" t="s">
        <v>4927</v>
      </c>
      <c r="F449" s="9" t="s">
        <v>6125</v>
      </c>
      <c r="G449" s="134">
        <v>2475</v>
      </c>
      <c r="H449" s="77" t="s">
        <v>6126</v>
      </c>
      <c r="I449" s="475" t="s">
        <v>1075</v>
      </c>
      <c r="J449" s="386" t="s">
        <v>6127</v>
      </c>
      <c r="K449" s="130" t="s">
        <v>6128</v>
      </c>
    </row>
    <row r="450" spans="1:11" ht="13">
      <c r="A450" s="40">
        <v>445</v>
      </c>
      <c r="B450" s="143" t="s">
        <v>1077</v>
      </c>
      <c r="C450" s="41" t="s">
        <v>4432</v>
      </c>
      <c r="D450" s="41" t="s">
        <v>5568</v>
      </c>
      <c r="E450" s="41" t="s">
        <v>5569</v>
      </c>
      <c r="F450" s="9" t="s">
        <v>6129</v>
      </c>
      <c r="G450" s="134">
        <v>1</v>
      </c>
      <c r="H450" s="77"/>
      <c r="I450" s="475"/>
      <c r="J450" s="386" t="s">
        <v>6130</v>
      </c>
      <c r="K450" s="130" t="s">
        <v>6131</v>
      </c>
    </row>
    <row r="451" spans="1:11" ht="13">
      <c r="A451" s="40">
        <v>446</v>
      </c>
      <c r="B451" s="40" t="s">
        <v>1079</v>
      </c>
      <c r="C451" s="41" t="s">
        <v>4574</v>
      </c>
      <c r="D451" s="41" t="s">
        <v>4038</v>
      </c>
      <c r="E451" s="41" t="s">
        <v>5289</v>
      </c>
      <c r="F451" s="41" t="s">
        <v>6132</v>
      </c>
      <c r="G451" s="134">
        <v>131</v>
      </c>
      <c r="H451" s="41" t="s">
        <v>6133</v>
      </c>
      <c r="I451" s="473">
        <v>43992</v>
      </c>
      <c r="J451" s="122" t="s">
        <v>6134</v>
      </c>
      <c r="K451" s="69" t="s">
        <v>6135</v>
      </c>
    </row>
    <row r="452" spans="1:11" ht="13">
      <c r="A452" s="40">
        <v>447</v>
      </c>
      <c r="B452" s="143" t="s">
        <v>405</v>
      </c>
      <c r="C452" s="41" t="s">
        <v>6136</v>
      </c>
      <c r="D452" s="41" t="s">
        <v>3922</v>
      </c>
      <c r="E452" s="41" t="s">
        <v>5081</v>
      </c>
      <c r="F452" s="9" t="s">
        <v>6137</v>
      </c>
      <c r="G452" s="134">
        <v>103</v>
      </c>
      <c r="H452" s="77" t="s">
        <v>6138</v>
      </c>
      <c r="I452" s="475" t="s">
        <v>1081</v>
      </c>
      <c r="J452" s="386" t="s">
        <v>6139</v>
      </c>
      <c r="K452" s="130" t="s">
        <v>6140</v>
      </c>
    </row>
    <row r="453" spans="1:11" ht="13">
      <c r="A453" s="40">
        <v>448</v>
      </c>
      <c r="B453" s="143" t="s">
        <v>1082</v>
      </c>
      <c r="C453" s="41" t="s">
        <v>5795</v>
      </c>
      <c r="D453" s="41" t="s">
        <v>4038</v>
      </c>
      <c r="E453" s="41" t="s">
        <v>4763</v>
      </c>
      <c r="F453" s="9" t="s">
        <v>6141</v>
      </c>
      <c r="G453" s="134">
        <v>30</v>
      </c>
      <c r="H453" s="77" t="s">
        <v>6142</v>
      </c>
      <c r="I453" s="475" t="s">
        <v>1083</v>
      </c>
      <c r="J453" s="386" t="s">
        <v>6143</v>
      </c>
      <c r="K453" s="130" t="s">
        <v>6144</v>
      </c>
    </row>
    <row r="454" spans="1:11" ht="13">
      <c r="A454" s="40">
        <v>449</v>
      </c>
      <c r="B454" s="143" t="s">
        <v>1084</v>
      </c>
      <c r="C454" s="41" t="s">
        <v>5321</v>
      </c>
      <c r="D454" s="41" t="s">
        <v>4396</v>
      </c>
      <c r="E454" s="41" t="s">
        <v>6145</v>
      </c>
      <c r="F454" s="9" t="s">
        <v>6146</v>
      </c>
      <c r="G454" s="134">
        <v>13</v>
      </c>
      <c r="H454" s="77" t="s">
        <v>6147</v>
      </c>
      <c r="I454" s="475" t="s">
        <v>1085</v>
      </c>
      <c r="J454" s="386" t="s">
        <v>6148</v>
      </c>
      <c r="K454" s="130" t="s">
        <v>6149</v>
      </c>
    </row>
    <row r="455" spans="1:11" ht="13">
      <c r="A455" s="40">
        <v>450</v>
      </c>
      <c r="B455" s="40" t="s">
        <v>1086</v>
      </c>
      <c r="C455" s="41" t="s">
        <v>6150</v>
      </c>
      <c r="D455" s="41" t="s">
        <v>6151</v>
      </c>
      <c r="F455" s="41" t="s">
        <v>6152</v>
      </c>
      <c r="G455" s="134">
        <v>15</v>
      </c>
      <c r="H455" s="41" t="s">
        <v>6153</v>
      </c>
      <c r="I455" s="473">
        <v>44104</v>
      </c>
      <c r="J455" s="376" t="s">
        <v>6154</v>
      </c>
      <c r="K455" s="69" t="s">
        <v>6155</v>
      </c>
    </row>
    <row r="456" spans="1:11" ht="13">
      <c r="A456" s="40">
        <v>451</v>
      </c>
      <c r="B456" s="40" t="s">
        <v>1088</v>
      </c>
      <c r="C456" s="41" t="s">
        <v>4898</v>
      </c>
      <c r="D456" s="41" t="s">
        <v>4289</v>
      </c>
      <c r="E456" s="41" t="s">
        <v>4969</v>
      </c>
      <c r="F456" s="41" t="s">
        <v>6156</v>
      </c>
      <c r="G456" s="134">
        <v>1</v>
      </c>
      <c r="H456" s="41" t="s">
        <v>6157</v>
      </c>
      <c r="I456" s="475" t="s">
        <v>6158</v>
      </c>
      <c r="J456" s="376" t="s">
        <v>6159</v>
      </c>
      <c r="K456" s="69" t="s">
        <v>6160</v>
      </c>
    </row>
    <row r="457" spans="1:11" ht="13">
      <c r="A457" s="40">
        <v>452</v>
      </c>
      <c r="B457" s="40" t="s">
        <v>1090</v>
      </c>
      <c r="C457" s="41" t="s">
        <v>6161</v>
      </c>
      <c r="D457" s="41" t="s">
        <v>6162</v>
      </c>
      <c r="E457" s="41"/>
      <c r="F457" s="41" t="s">
        <v>6163</v>
      </c>
      <c r="G457" s="134">
        <v>16</v>
      </c>
      <c r="H457" s="41" t="s">
        <v>6164</v>
      </c>
      <c r="I457" s="475" t="s">
        <v>6165</v>
      </c>
      <c r="J457" s="386" t="s">
        <v>6166</v>
      </c>
      <c r="K457" s="69" t="s">
        <v>6167</v>
      </c>
    </row>
    <row r="458" spans="1:11" ht="13">
      <c r="A458" s="40">
        <v>453</v>
      </c>
      <c r="B458" s="40" t="s">
        <v>1096</v>
      </c>
      <c r="C458" s="41" t="s">
        <v>6168</v>
      </c>
      <c r="D458" s="41" t="s">
        <v>3922</v>
      </c>
      <c r="E458" s="41" t="s">
        <v>3929</v>
      </c>
      <c r="F458" s="41" t="s">
        <v>6169</v>
      </c>
      <c r="G458" s="134">
        <v>11</v>
      </c>
      <c r="H458" s="41" t="s">
        <v>6170</v>
      </c>
      <c r="I458" s="475" t="s">
        <v>1097</v>
      </c>
      <c r="J458" s="386" t="s">
        <v>5984</v>
      </c>
      <c r="K458" s="69" t="s">
        <v>6171</v>
      </c>
    </row>
    <row r="459" spans="1:11" ht="13">
      <c r="A459" s="40">
        <v>454</v>
      </c>
      <c r="B459" s="40" t="s">
        <v>416</v>
      </c>
      <c r="C459" s="41" t="s">
        <v>6012</v>
      </c>
      <c r="D459" s="41" t="s">
        <v>4810</v>
      </c>
      <c r="E459" s="41" t="s">
        <v>4747</v>
      </c>
      <c r="F459" s="41" t="s">
        <v>6172</v>
      </c>
      <c r="G459" s="134">
        <v>1</v>
      </c>
      <c r="H459" s="85"/>
      <c r="I459" s="475">
        <v>44191</v>
      </c>
      <c r="J459" s="386" t="s">
        <v>6173</v>
      </c>
      <c r="K459" s="69" t="s">
        <v>6174</v>
      </c>
    </row>
    <row r="460" spans="1:11" ht="13">
      <c r="A460" s="40">
        <v>455</v>
      </c>
      <c r="B460" s="40" t="s">
        <v>1100</v>
      </c>
      <c r="C460" s="41" t="s">
        <v>6175</v>
      </c>
      <c r="D460" s="41" t="s">
        <v>4061</v>
      </c>
      <c r="E460" s="41" t="s">
        <v>6176</v>
      </c>
      <c r="F460" s="41" t="s">
        <v>6177</v>
      </c>
      <c r="G460" s="134">
        <v>1</v>
      </c>
      <c r="H460" s="85"/>
      <c r="I460" s="475">
        <v>44130</v>
      </c>
      <c r="J460" s="386" t="s">
        <v>6178</v>
      </c>
      <c r="K460" s="69" t="s">
        <v>6179</v>
      </c>
    </row>
    <row r="461" spans="1:11" ht="13">
      <c r="A461" s="40">
        <v>456</v>
      </c>
      <c r="B461" s="40" t="s">
        <v>900</v>
      </c>
      <c r="C461" s="41" t="s">
        <v>6180</v>
      </c>
      <c r="D461" s="41" t="s">
        <v>4225</v>
      </c>
      <c r="E461" s="41" t="s">
        <v>5016</v>
      </c>
      <c r="F461" s="41" t="s">
        <v>6181</v>
      </c>
      <c r="G461" s="134">
        <v>1</v>
      </c>
      <c r="H461" s="85"/>
      <c r="I461" s="475">
        <v>44176</v>
      </c>
      <c r="J461" s="122" t="s">
        <v>6182</v>
      </c>
      <c r="K461" s="69" t="s">
        <v>6183</v>
      </c>
    </row>
    <row r="462" spans="1:11" ht="15.75" customHeight="1">
      <c r="A462" s="40">
        <v>457</v>
      </c>
      <c r="B462" s="40" t="s">
        <v>1107</v>
      </c>
      <c r="C462" s="41" t="s">
        <v>6184</v>
      </c>
      <c r="D462" s="41" t="s">
        <v>4627</v>
      </c>
      <c r="E462" s="41" t="s">
        <v>6185</v>
      </c>
      <c r="F462" s="41" t="s">
        <v>6186</v>
      </c>
      <c r="G462" s="134">
        <v>34</v>
      </c>
      <c r="H462" s="41" t="s">
        <v>6187</v>
      </c>
      <c r="I462" s="473">
        <v>44075</v>
      </c>
      <c r="J462" s="376" t="s">
        <v>6188</v>
      </c>
      <c r="K462" s="69" t="s">
        <v>6189</v>
      </c>
    </row>
    <row r="463" spans="1:11" ht="15.75" customHeight="1">
      <c r="A463" s="40">
        <v>458</v>
      </c>
      <c r="B463" s="40" t="s">
        <v>6190</v>
      </c>
      <c r="C463" s="41" t="s">
        <v>6191</v>
      </c>
      <c r="D463" s="41" t="s">
        <v>4225</v>
      </c>
      <c r="E463" s="41" t="s">
        <v>6192</v>
      </c>
      <c r="F463" t="s">
        <v>6193</v>
      </c>
      <c r="G463" s="134">
        <v>12</v>
      </c>
      <c r="H463" s="80" t="s">
        <v>6194</v>
      </c>
      <c r="I463" s="473">
        <v>44075</v>
      </c>
      <c r="J463" s="386" t="s">
        <v>6195</v>
      </c>
      <c r="K463" s="130" t="s">
        <v>6196</v>
      </c>
    </row>
    <row r="464" spans="1:11" ht="15.75" customHeight="1">
      <c r="A464" s="40">
        <v>459</v>
      </c>
      <c r="B464" s="40" t="s">
        <v>40</v>
      </c>
      <c r="C464" s="41" t="s">
        <v>6197</v>
      </c>
      <c r="D464" s="41" t="s">
        <v>3922</v>
      </c>
      <c r="E464" s="41" t="s">
        <v>3929</v>
      </c>
      <c r="F464" s="41" t="s">
        <v>6198</v>
      </c>
      <c r="G464" s="134">
        <v>26</v>
      </c>
      <c r="H464" s="41" t="s">
        <v>6199</v>
      </c>
      <c r="I464" s="475" t="s">
        <v>1112</v>
      </c>
      <c r="J464" s="386" t="s">
        <v>6200</v>
      </c>
      <c r="K464" s="69" t="s">
        <v>6201</v>
      </c>
    </row>
    <row r="465" spans="1:11" ht="15.75" customHeight="1">
      <c r="A465" s="40">
        <v>460</v>
      </c>
      <c r="B465" s="40" t="s">
        <v>6202</v>
      </c>
      <c r="C465" s="41" t="s">
        <v>6203</v>
      </c>
      <c r="D465" s="41" t="s">
        <v>3922</v>
      </c>
      <c r="E465" s="41" t="s">
        <v>3929</v>
      </c>
      <c r="F465" s="41" t="s">
        <v>4067</v>
      </c>
      <c r="G465" s="134">
        <v>13</v>
      </c>
      <c r="H465" s="41" t="s">
        <v>6204</v>
      </c>
      <c r="I465" s="475" t="s">
        <v>6205</v>
      </c>
      <c r="J465" s="386" t="s">
        <v>6206</v>
      </c>
      <c r="K465" s="69" t="s">
        <v>6207</v>
      </c>
    </row>
    <row r="466" spans="1:11" ht="15.75" customHeight="1">
      <c r="A466" s="40">
        <v>461</v>
      </c>
      <c r="B466" s="40" t="s">
        <v>1116</v>
      </c>
      <c r="C466" s="41" t="s">
        <v>6208</v>
      </c>
      <c r="D466" s="41" t="s">
        <v>4038</v>
      </c>
      <c r="E466" s="41" t="s">
        <v>5289</v>
      </c>
      <c r="F466" s="41" t="s">
        <v>6209</v>
      </c>
      <c r="G466" s="134">
        <v>74</v>
      </c>
      <c r="H466" s="41"/>
      <c r="I466" s="475">
        <v>43841</v>
      </c>
      <c r="J466" s="386" t="s">
        <v>6210</v>
      </c>
      <c r="K466" s="69" t="s">
        <v>6211</v>
      </c>
    </row>
    <row r="467" spans="1:11" ht="15.75" customHeight="1">
      <c r="A467" s="40">
        <v>462</v>
      </c>
      <c r="B467" s="40" t="s">
        <v>1119</v>
      </c>
      <c r="C467" s="41" t="s">
        <v>6212</v>
      </c>
      <c r="D467" s="41" t="s">
        <v>4109</v>
      </c>
      <c r="E467" s="41" t="s">
        <v>6213</v>
      </c>
      <c r="F467" s="41" t="s">
        <v>6214</v>
      </c>
      <c r="G467" s="134">
        <v>1</v>
      </c>
      <c r="H467" s="41" t="s">
        <v>6215</v>
      </c>
      <c r="I467" s="475">
        <v>44135</v>
      </c>
      <c r="J467" s="386" t="s">
        <v>6216</v>
      </c>
      <c r="K467" s="69" t="s">
        <v>6217</v>
      </c>
    </row>
    <row r="468" spans="1:11" ht="15.75" customHeight="1">
      <c r="A468" s="40">
        <v>463</v>
      </c>
      <c r="B468" s="40" t="s">
        <v>1122</v>
      </c>
      <c r="C468" s="41" t="s">
        <v>6218</v>
      </c>
      <c r="D468" s="41" t="s">
        <v>4038</v>
      </c>
      <c r="E468" s="41" t="s">
        <v>5536</v>
      </c>
      <c r="F468" s="41" t="s">
        <v>6219</v>
      </c>
      <c r="G468" s="134">
        <v>1</v>
      </c>
      <c r="H468" s="41"/>
      <c r="I468" s="475">
        <v>44200</v>
      </c>
      <c r="J468" s="386" t="s">
        <v>6220</v>
      </c>
      <c r="K468" s="69" t="s">
        <v>6221</v>
      </c>
    </row>
    <row r="469" spans="1:11" ht="15.75" customHeight="1">
      <c r="A469" s="40">
        <v>464</v>
      </c>
      <c r="B469" s="40" t="s">
        <v>1125</v>
      </c>
      <c r="C469" s="41" t="s">
        <v>5041</v>
      </c>
      <c r="D469" s="41" t="s">
        <v>4061</v>
      </c>
      <c r="E469" s="41" t="s">
        <v>6222</v>
      </c>
      <c r="F469" s="41" t="s">
        <v>6223</v>
      </c>
      <c r="G469" s="134">
        <v>145</v>
      </c>
      <c r="H469" s="41" t="s">
        <v>6224</v>
      </c>
      <c r="I469" s="475">
        <v>44199</v>
      </c>
      <c r="J469" s="386" t="s">
        <v>6225</v>
      </c>
      <c r="K469" s="69" t="s">
        <v>6226</v>
      </c>
    </row>
    <row r="470" spans="1:11" ht="15.75" customHeight="1">
      <c r="A470" s="40">
        <v>465</v>
      </c>
      <c r="B470" s="40" t="s">
        <v>1130</v>
      </c>
      <c r="C470" s="41" t="s">
        <v>6227</v>
      </c>
      <c r="D470" s="41" t="s">
        <v>4097</v>
      </c>
      <c r="E470" s="41" t="s">
        <v>4098</v>
      </c>
      <c r="F470" t="s">
        <v>6228</v>
      </c>
      <c r="G470" s="134">
        <v>114</v>
      </c>
      <c r="H470" s="41" t="s">
        <v>6229</v>
      </c>
      <c r="I470" s="473">
        <v>44186</v>
      </c>
      <c r="J470" s="376" t="s">
        <v>6230</v>
      </c>
      <c r="K470" t="s">
        <v>6231</v>
      </c>
    </row>
    <row r="471" spans="1:11" ht="15.75" customHeight="1">
      <c r="A471" s="40">
        <v>466</v>
      </c>
      <c r="B471" s="40" t="s">
        <v>1132</v>
      </c>
      <c r="C471" s="41" t="s">
        <v>6232</v>
      </c>
      <c r="D471" s="41" t="s">
        <v>4225</v>
      </c>
      <c r="E471" s="41" t="s">
        <v>5899</v>
      </c>
      <c r="F471" s="80" t="s">
        <v>6233</v>
      </c>
      <c r="G471" s="134">
        <v>1</v>
      </c>
      <c r="H471" s="41"/>
      <c r="I471" s="473">
        <v>44183</v>
      </c>
      <c r="J471" s="386" t="s">
        <v>6234</v>
      </c>
      <c r="K471" t="s">
        <v>6235</v>
      </c>
    </row>
    <row r="472" spans="1:11" ht="15.75" customHeight="1">
      <c r="A472" s="40">
        <v>467</v>
      </c>
      <c r="B472" s="40" t="s">
        <v>1136</v>
      </c>
      <c r="C472" s="41" t="s">
        <v>6236</v>
      </c>
      <c r="D472" s="41" t="s">
        <v>5672</v>
      </c>
      <c r="E472" s="41" t="s">
        <v>5673</v>
      </c>
      <c r="F472" s="80" t="s">
        <v>6237</v>
      </c>
      <c r="G472" s="134">
        <v>20</v>
      </c>
      <c r="H472" s="41" t="s">
        <v>6238</v>
      </c>
      <c r="I472" s="473">
        <v>44192</v>
      </c>
      <c r="J472" s="386" t="s">
        <v>6239</v>
      </c>
      <c r="K472" t="s">
        <v>6240</v>
      </c>
    </row>
    <row r="473" spans="1:11" ht="15.75" customHeight="1">
      <c r="A473" s="40">
        <v>468</v>
      </c>
      <c r="B473" s="40" t="s">
        <v>1140</v>
      </c>
      <c r="C473" s="41" t="s">
        <v>6241</v>
      </c>
      <c r="D473" s="41" t="s">
        <v>5265</v>
      </c>
      <c r="E473" s="41" t="s">
        <v>6242</v>
      </c>
      <c r="F473" s="80" t="s">
        <v>6243</v>
      </c>
      <c r="G473" s="134">
        <v>1</v>
      </c>
      <c r="H473" s="41"/>
      <c r="I473" s="473">
        <v>44201</v>
      </c>
      <c r="J473" s="386" t="s">
        <v>6244</v>
      </c>
      <c r="K473" t="s">
        <v>6245</v>
      </c>
    </row>
    <row r="474" spans="1:11" ht="15.75" customHeight="1">
      <c r="A474" s="40">
        <v>469</v>
      </c>
      <c r="B474" s="40" t="s">
        <v>1143</v>
      </c>
      <c r="C474" s="41" t="s">
        <v>5649</v>
      </c>
      <c r="D474" s="41" t="s">
        <v>5336</v>
      </c>
      <c r="E474" s="41" t="s">
        <v>6246</v>
      </c>
      <c r="F474" s="80" t="s">
        <v>6247</v>
      </c>
      <c r="G474" s="134">
        <v>1148</v>
      </c>
      <c r="H474" s="41" t="s">
        <v>6248</v>
      </c>
      <c r="I474" s="473">
        <v>44201</v>
      </c>
      <c r="J474" s="386" t="s">
        <v>6249</v>
      </c>
      <c r="K474" s="69" t="s">
        <v>8495</v>
      </c>
    </row>
    <row r="475" spans="1:11" ht="15.75" customHeight="1">
      <c r="A475" s="40">
        <v>470</v>
      </c>
      <c r="B475" s="40" t="s">
        <v>1145</v>
      </c>
      <c r="C475" s="41" t="s">
        <v>6250</v>
      </c>
      <c r="D475" s="41" t="s">
        <v>5265</v>
      </c>
      <c r="E475" s="41" t="s">
        <v>6242</v>
      </c>
      <c r="F475" s="80" t="s">
        <v>6251</v>
      </c>
      <c r="G475" s="134">
        <v>1</v>
      </c>
      <c r="H475" s="41"/>
      <c r="J475" s="386" t="s">
        <v>6252</v>
      </c>
      <c r="K475" s="116" t="s">
        <v>6253</v>
      </c>
    </row>
    <row r="476" spans="1:11" ht="15.75" customHeight="1">
      <c r="A476" s="40">
        <v>471</v>
      </c>
      <c r="B476" s="40" t="s">
        <v>1147</v>
      </c>
      <c r="C476" s="41" t="s">
        <v>6254</v>
      </c>
      <c r="D476" s="41" t="s">
        <v>4116</v>
      </c>
      <c r="E476" s="41" t="s">
        <v>6255</v>
      </c>
      <c r="F476" s="80" t="s">
        <v>6256</v>
      </c>
      <c r="G476" s="134">
        <v>41</v>
      </c>
      <c r="H476" s="41" t="s">
        <v>6257</v>
      </c>
      <c r="I476" s="473">
        <v>44139</v>
      </c>
      <c r="J476" s="386" t="s">
        <v>6258</v>
      </c>
      <c r="K476" t="s">
        <v>6259</v>
      </c>
    </row>
    <row r="477" spans="1:11" ht="15.75" customHeight="1">
      <c r="A477" s="40">
        <v>472</v>
      </c>
      <c r="B477" s="40" t="s">
        <v>1150</v>
      </c>
      <c r="C477" s="41" t="s">
        <v>6260</v>
      </c>
      <c r="D477" s="41" t="s">
        <v>4109</v>
      </c>
      <c r="E477" s="41" t="s">
        <v>6261</v>
      </c>
      <c r="F477" s="80" t="s">
        <v>6262</v>
      </c>
      <c r="G477" s="134">
        <v>70</v>
      </c>
      <c r="H477" s="41" t="s">
        <v>6263</v>
      </c>
      <c r="I477" s="473">
        <v>44166</v>
      </c>
      <c r="J477" s="386" t="s">
        <v>6264</v>
      </c>
      <c r="K477" t="s">
        <v>6265</v>
      </c>
    </row>
    <row r="478" spans="1:11" ht="15.75" customHeight="1">
      <c r="A478" s="40">
        <v>473</v>
      </c>
      <c r="B478" s="40" t="s">
        <v>1155</v>
      </c>
      <c r="C478" s="41" t="s">
        <v>4255</v>
      </c>
      <c r="D478" s="41" t="s">
        <v>4038</v>
      </c>
      <c r="E478" s="41" t="s">
        <v>4132</v>
      </c>
      <c r="F478" s="80" t="s">
        <v>6266</v>
      </c>
      <c r="G478" s="134">
        <v>158</v>
      </c>
      <c r="H478" s="41" t="s">
        <v>6267</v>
      </c>
      <c r="J478" s="391" t="s">
        <v>6268</v>
      </c>
      <c r="K478" t="s">
        <v>6269</v>
      </c>
    </row>
    <row r="479" spans="1:11" ht="15.75" customHeight="1">
      <c r="A479" s="40"/>
      <c r="B479" s="40"/>
      <c r="C479" s="41"/>
      <c r="D479" s="41"/>
      <c r="E479" s="41"/>
      <c r="F479" s="80"/>
      <c r="G479" s="134"/>
      <c r="H479" s="41"/>
      <c r="J479" s="391"/>
    </row>
    <row r="480" spans="1:11" ht="15.75" customHeight="1">
      <c r="A480" s="40">
        <v>474</v>
      </c>
      <c r="B480" s="40" t="s">
        <v>1157</v>
      </c>
      <c r="C480" s="41" t="s">
        <v>4091</v>
      </c>
      <c r="D480" s="41" t="s">
        <v>4038</v>
      </c>
      <c r="E480" s="41" t="s">
        <v>4350</v>
      </c>
      <c r="F480" s="41" t="s">
        <v>6270</v>
      </c>
      <c r="G480" s="134">
        <v>8</v>
      </c>
      <c r="H480" s="41" t="s">
        <v>6271</v>
      </c>
      <c r="I480" s="475">
        <v>43959</v>
      </c>
      <c r="J480" s="386" t="s">
        <v>6272</v>
      </c>
      <c r="K480" s="69" t="s">
        <v>6273</v>
      </c>
    </row>
    <row r="481" spans="1:11" ht="15.75" customHeight="1">
      <c r="A481" s="40">
        <v>475</v>
      </c>
      <c r="B481" s="40" t="s">
        <v>1159</v>
      </c>
      <c r="C481" s="41" t="s">
        <v>6274</v>
      </c>
      <c r="D481" s="41" t="s">
        <v>5828</v>
      </c>
      <c r="E481" s="41"/>
      <c r="F481" s="41" t="s">
        <v>6275</v>
      </c>
      <c r="G481" s="134">
        <v>20</v>
      </c>
      <c r="H481" s="41"/>
      <c r="I481" s="475"/>
      <c r="J481" s="386" t="s">
        <v>6276</v>
      </c>
      <c r="K481" s="69" t="s">
        <v>6277</v>
      </c>
    </row>
    <row r="482" spans="1:11" ht="15.75" customHeight="1">
      <c r="A482" s="40">
        <v>476</v>
      </c>
      <c r="B482" s="40" t="s">
        <v>1161</v>
      </c>
      <c r="C482" s="41" t="s">
        <v>6278</v>
      </c>
      <c r="D482" s="41" t="s">
        <v>3922</v>
      </c>
      <c r="E482" s="41" t="s">
        <v>3929</v>
      </c>
      <c r="F482" s="41" t="s">
        <v>6279</v>
      </c>
      <c r="G482" s="134">
        <v>24</v>
      </c>
      <c r="H482" s="41"/>
      <c r="I482" s="475">
        <v>44115</v>
      </c>
      <c r="J482" s="386" t="s">
        <v>6280</v>
      </c>
      <c r="K482" s="69" t="s">
        <v>6281</v>
      </c>
    </row>
    <row r="483" spans="1:11" ht="15.75" customHeight="1">
      <c r="A483" s="40">
        <v>477</v>
      </c>
      <c r="B483" s="40" t="s">
        <v>1166</v>
      </c>
      <c r="C483" s="41" t="s">
        <v>6282</v>
      </c>
      <c r="D483" s="41" t="s">
        <v>4097</v>
      </c>
      <c r="E483" s="41" t="s">
        <v>4098</v>
      </c>
      <c r="F483" s="41" t="s">
        <v>6283</v>
      </c>
      <c r="G483" s="134">
        <v>41</v>
      </c>
      <c r="H483" s="41" t="s">
        <v>6284</v>
      </c>
      <c r="I483" s="475">
        <v>43983</v>
      </c>
      <c r="J483" s="386" t="s">
        <v>6285</v>
      </c>
      <c r="K483" s="69" t="s">
        <v>6286</v>
      </c>
    </row>
    <row r="484" spans="1:11" ht="15.75" customHeight="1">
      <c r="A484" s="40">
        <v>478</v>
      </c>
      <c r="B484" s="40" t="s">
        <v>1169</v>
      </c>
      <c r="C484" s="41"/>
      <c r="D484" s="41" t="s">
        <v>4599</v>
      </c>
      <c r="E484" s="41"/>
      <c r="F484" s="41" t="s">
        <v>6287</v>
      </c>
      <c r="G484" s="134"/>
      <c r="H484" s="41"/>
      <c r="I484" s="475"/>
      <c r="J484" s="386" t="s">
        <v>6288</v>
      </c>
      <c r="K484" s="69" t="s">
        <v>6289</v>
      </c>
    </row>
    <row r="485" spans="1:11" ht="15.75" customHeight="1">
      <c r="A485" s="40">
        <v>479</v>
      </c>
      <c r="B485" s="40" t="s">
        <v>1170</v>
      </c>
      <c r="C485" s="41" t="s">
        <v>6290</v>
      </c>
      <c r="D485" s="41" t="s">
        <v>6291</v>
      </c>
      <c r="E485" s="41" t="s">
        <v>5271</v>
      </c>
      <c r="F485" s="172" t="s">
        <v>6292</v>
      </c>
      <c r="G485" s="134">
        <v>6</v>
      </c>
      <c r="H485" s="41"/>
      <c r="I485" s="475" t="s">
        <v>1171</v>
      </c>
      <c r="J485" s="386" t="s">
        <v>6293</v>
      </c>
      <c r="K485" s="69" t="s">
        <v>6294</v>
      </c>
    </row>
    <row r="486" spans="1:11" ht="15.75" customHeight="1">
      <c r="A486" s="40">
        <v>480</v>
      </c>
      <c r="B486" s="40" t="s">
        <v>1174</v>
      </c>
      <c r="C486" s="41"/>
      <c r="D486" s="41" t="s">
        <v>4810</v>
      </c>
      <c r="E486" s="41"/>
      <c r="F486" s="41" t="s">
        <v>6295</v>
      </c>
      <c r="G486" s="134">
        <v>4739</v>
      </c>
      <c r="H486" s="41" t="s">
        <v>6296</v>
      </c>
      <c r="I486" s="475">
        <v>44348</v>
      </c>
      <c r="J486" s="386" t="s">
        <v>6297</v>
      </c>
      <c r="K486" s="69" t="s">
        <v>6298</v>
      </c>
    </row>
    <row r="487" spans="1:11" ht="15.75" customHeight="1">
      <c r="A487" s="40">
        <v>481</v>
      </c>
      <c r="B487" s="40" t="s">
        <v>1177</v>
      </c>
      <c r="C487" s="41" t="s">
        <v>5264</v>
      </c>
      <c r="D487" s="41" t="s">
        <v>4038</v>
      </c>
      <c r="E487" s="41" t="s">
        <v>6299</v>
      </c>
      <c r="F487" s="80" t="s">
        <v>6300</v>
      </c>
      <c r="G487" s="74">
        <v>9</v>
      </c>
      <c r="H487" s="41" t="s">
        <v>6301</v>
      </c>
      <c r="I487" s="473">
        <v>44172</v>
      </c>
      <c r="J487" s="391" t="s">
        <v>6302</v>
      </c>
      <c r="K487" t="s">
        <v>6303</v>
      </c>
    </row>
    <row r="488" spans="1:11" ht="15.75" customHeight="1">
      <c r="A488" s="40">
        <v>482</v>
      </c>
      <c r="B488" s="40" t="s">
        <v>1180</v>
      </c>
      <c r="C488" s="41" t="s">
        <v>6304</v>
      </c>
      <c r="D488" s="41" t="s">
        <v>6305</v>
      </c>
      <c r="E488" s="41" t="s">
        <v>6306</v>
      </c>
      <c r="F488" s="80" t="s">
        <v>6307</v>
      </c>
      <c r="G488" s="74">
        <v>1</v>
      </c>
      <c r="H488" s="41"/>
      <c r="I488" s="473">
        <v>44118</v>
      </c>
      <c r="J488" s="391" t="s">
        <v>6308</v>
      </c>
      <c r="K488" t="s">
        <v>6309</v>
      </c>
    </row>
    <row r="489" spans="1:11" ht="15.75" customHeight="1">
      <c r="A489" s="40">
        <v>483</v>
      </c>
      <c r="B489" s="40" t="s">
        <v>1184</v>
      </c>
      <c r="C489" s="41" t="s">
        <v>6310</v>
      </c>
      <c r="D489" s="41" t="s">
        <v>4791</v>
      </c>
      <c r="E489" s="41" t="s">
        <v>6311</v>
      </c>
      <c r="F489" s="80" t="s">
        <v>6312</v>
      </c>
      <c r="G489" s="74">
        <v>1</v>
      </c>
      <c r="H489" s="41"/>
      <c r="I489" s="473">
        <v>44202</v>
      </c>
      <c r="J489" s="386" t="s">
        <v>6313</v>
      </c>
      <c r="K489" t="s">
        <v>6314</v>
      </c>
    </row>
    <row r="490" spans="1:11" ht="15.75" customHeight="1">
      <c r="A490" s="40">
        <v>484</v>
      </c>
      <c r="B490" s="40" t="s">
        <v>1188</v>
      </c>
      <c r="C490" s="41" t="s">
        <v>6315</v>
      </c>
      <c r="D490" s="41" t="s">
        <v>6316</v>
      </c>
      <c r="E490" s="41" t="s">
        <v>6317</v>
      </c>
      <c r="F490" s="80" t="s">
        <v>6318</v>
      </c>
      <c r="G490" s="74">
        <v>100</v>
      </c>
      <c r="H490" s="41" t="s">
        <v>6319</v>
      </c>
      <c r="J490" s="391" t="s">
        <v>6320</v>
      </c>
      <c r="K490" s="116" t="s">
        <v>6321</v>
      </c>
    </row>
    <row r="491" spans="1:11" ht="15.75" customHeight="1">
      <c r="A491" s="40">
        <v>485</v>
      </c>
      <c r="B491" s="40" t="s">
        <v>1190</v>
      </c>
      <c r="C491" s="41" t="s">
        <v>5649</v>
      </c>
      <c r="D491" s="41" t="s">
        <v>4038</v>
      </c>
      <c r="E491" s="41" t="s">
        <v>4569</v>
      </c>
      <c r="F491" s="80" t="s">
        <v>6322</v>
      </c>
      <c r="G491" s="74">
        <v>21</v>
      </c>
      <c r="H491" s="41" t="s">
        <v>6323</v>
      </c>
      <c r="I491" s="473">
        <v>44204</v>
      </c>
      <c r="J491" s="391" t="s">
        <v>6324</v>
      </c>
      <c r="K491" t="s">
        <v>6325</v>
      </c>
    </row>
    <row r="492" spans="1:11" ht="15.75" customHeight="1">
      <c r="A492" s="40">
        <v>486</v>
      </c>
      <c r="B492" s="40" t="s">
        <v>85</v>
      </c>
      <c r="C492" s="41" t="s">
        <v>5649</v>
      </c>
      <c r="D492" s="41" t="s">
        <v>3922</v>
      </c>
      <c r="E492" s="41" t="s">
        <v>6326</v>
      </c>
      <c r="F492" s="80" t="s">
        <v>6327</v>
      </c>
      <c r="G492" s="74">
        <v>7</v>
      </c>
      <c r="H492" s="41"/>
      <c r="I492" s="473">
        <v>44204</v>
      </c>
      <c r="J492" s="391" t="s">
        <v>6328</v>
      </c>
      <c r="K492" s="116" t="s">
        <v>6329</v>
      </c>
    </row>
    <row r="493" spans="1:11" ht="15.75" customHeight="1">
      <c r="A493" s="40">
        <v>487</v>
      </c>
      <c r="B493" s="40" t="s">
        <v>1195</v>
      </c>
      <c r="C493" s="41" t="s">
        <v>6330</v>
      </c>
      <c r="D493" s="41" t="s">
        <v>5707</v>
      </c>
      <c r="E493" s="41" t="s">
        <v>5708</v>
      </c>
      <c r="F493" s="80" t="s">
        <v>6331</v>
      </c>
      <c r="G493" s="74">
        <v>1</v>
      </c>
      <c r="H493" s="41"/>
      <c r="I493" s="473">
        <v>44146</v>
      </c>
      <c r="J493" s="391" t="s">
        <v>6332</v>
      </c>
      <c r="K493" t="s">
        <v>6333</v>
      </c>
    </row>
    <row r="494" spans="1:11" ht="15.75" customHeight="1">
      <c r="A494" s="40">
        <v>488</v>
      </c>
      <c r="B494" s="40" t="s">
        <v>1197</v>
      </c>
      <c r="C494" s="41" t="s">
        <v>4411</v>
      </c>
      <c r="D494" s="41" t="s">
        <v>4225</v>
      </c>
      <c r="E494" s="41" t="s">
        <v>5016</v>
      </c>
      <c r="F494" s="80" t="s">
        <v>6334</v>
      </c>
      <c r="G494" s="74">
        <v>5</v>
      </c>
      <c r="H494" s="41"/>
      <c r="I494" s="473">
        <v>44213</v>
      </c>
      <c r="J494" s="391" t="s">
        <v>6335</v>
      </c>
      <c r="K494" t="s">
        <v>6336</v>
      </c>
    </row>
    <row r="495" spans="1:11" ht="15.75" customHeight="1">
      <c r="A495" s="40">
        <v>489</v>
      </c>
      <c r="B495" s="40" t="s">
        <v>1202</v>
      </c>
      <c r="C495" s="41" t="s">
        <v>6337</v>
      </c>
      <c r="D495" s="41" t="s">
        <v>6338</v>
      </c>
      <c r="E495" s="41" t="s">
        <v>6339</v>
      </c>
      <c r="F495" s="80" t="s">
        <v>6340</v>
      </c>
      <c r="G495" s="74">
        <v>1</v>
      </c>
      <c r="H495" s="77">
        <v>40787</v>
      </c>
      <c r="I495" s="473">
        <v>44221</v>
      </c>
      <c r="J495" s="386" t="s">
        <v>6341</v>
      </c>
      <c r="K495" t="s">
        <v>6342</v>
      </c>
    </row>
    <row r="496" spans="1:11" ht="15.75" customHeight="1">
      <c r="A496" s="40">
        <v>490</v>
      </c>
      <c r="B496" s="40" t="s">
        <v>1204</v>
      </c>
      <c r="C496" s="41" t="s">
        <v>6343</v>
      </c>
      <c r="D496" s="41" t="s">
        <v>4032</v>
      </c>
      <c r="E496" s="41" t="s">
        <v>4606</v>
      </c>
      <c r="F496" s="41" t="s">
        <v>6344</v>
      </c>
      <c r="G496" s="74">
        <v>174</v>
      </c>
      <c r="H496" s="77" t="s">
        <v>6345</v>
      </c>
      <c r="I496" s="473">
        <v>44515</v>
      </c>
      <c r="J496" s="386" t="s">
        <v>6346</v>
      </c>
      <c r="K496" s="116" t="s">
        <v>6347</v>
      </c>
    </row>
    <row r="497" spans="1:11" ht="15.75" customHeight="1">
      <c r="A497" s="40">
        <v>491</v>
      </c>
      <c r="B497" s="40" t="s">
        <v>1207</v>
      </c>
      <c r="C497" s="41" t="s">
        <v>6348</v>
      </c>
      <c r="D497" s="41" t="s">
        <v>3922</v>
      </c>
      <c r="E497" s="41" t="s">
        <v>3929</v>
      </c>
      <c r="F497" s="41" t="s">
        <v>6349</v>
      </c>
      <c r="G497" s="74">
        <v>20</v>
      </c>
      <c r="H497" s="77" t="s">
        <v>6350</v>
      </c>
      <c r="I497" s="473">
        <v>44214</v>
      </c>
      <c r="J497" s="386" t="s">
        <v>6351</v>
      </c>
      <c r="K497" s="116" t="s">
        <v>6352</v>
      </c>
    </row>
    <row r="498" spans="1:11" ht="15.75" customHeight="1">
      <c r="A498" s="40">
        <v>492</v>
      </c>
      <c r="B498" s="40" t="s">
        <v>1212</v>
      </c>
      <c r="C498" s="41" t="s">
        <v>6353</v>
      </c>
      <c r="D498" s="41" t="s">
        <v>6354</v>
      </c>
      <c r="E498" s="41" t="s">
        <v>6355</v>
      </c>
      <c r="F498" s="9" t="s">
        <v>6356</v>
      </c>
      <c r="G498" s="74">
        <v>1</v>
      </c>
      <c r="H498" s="77"/>
      <c r="I498" s="473">
        <v>44207</v>
      </c>
      <c r="J498" s="386" t="s">
        <v>6357</v>
      </c>
      <c r="K498" s="116" t="s">
        <v>6358</v>
      </c>
    </row>
    <row r="499" spans="1:11" ht="15.75" customHeight="1">
      <c r="A499" s="40">
        <v>493</v>
      </c>
      <c r="B499" s="40" t="s">
        <v>1214</v>
      </c>
      <c r="C499" s="41" t="s">
        <v>6304</v>
      </c>
      <c r="D499" s="41" t="s">
        <v>5123</v>
      </c>
      <c r="E499" s="41" t="s">
        <v>6359</v>
      </c>
      <c r="F499" s="9" t="s">
        <v>6360</v>
      </c>
      <c r="G499" s="74">
        <v>1</v>
      </c>
      <c r="H499" s="77"/>
      <c r="I499" s="473">
        <v>44126</v>
      </c>
      <c r="J499" s="386" t="s">
        <v>6361</v>
      </c>
      <c r="K499" s="116" t="s">
        <v>6362</v>
      </c>
    </row>
    <row r="500" spans="1:11" ht="15.75" customHeight="1">
      <c r="A500" s="40">
        <v>494</v>
      </c>
      <c r="B500" s="40" t="s">
        <v>1217</v>
      </c>
      <c r="C500" s="41" t="s">
        <v>4657</v>
      </c>
      <c r="D500" s="41" t="s">
        <v>4627</v>
      </c>
      <c r="E500" s="41" t="s">
        <v>6363</v>
      </c>
      <c r="F500" s="9" t="s">
        <v>6364</v>
      </c>
      <c r="G500" s="74">
        <v>1</v>
      </c>
      <c r="H500" s="77" t="s">
        <v>6365</v>
      </c>
      <c r="I500" s="473">
        <v>44209</v>
      </c>
      <c r="J500" s="386" t="s">
        <v>6366</v>
      </c>
      <c r="K500" s="116" t="s">
        <v>6367</v>
      </c>
    </row>
    <row r="501" spans="1:11" ht="15.75" customHeight="1">
      <c r="A501" s="40">
        <v>495</v>
      </c>
      <c r="B501" s="40" t="s">
        <v>1221</v>
      </c>
      <c r="C501" s="41" t="s">
        <v>6368</v>
      </c>
      <c r="D501" s="41" t="s">
        <v>4032</v>
      </c>
      <c r="E501" s="41" t="s">
        <v>4033</v>
      </c>
      <c r="F501" s="9" t="s">
        <v>6369</v>
      </c>
      <c r="G501" s="74">
        <v>73</v>
      </c>
      <c r="H501" s="77" t="s">
        <v>6370</v>
      </c>
      <c r="I501" s="473">
        <v>44184</v>
      </c>
      <c r="J501" s="386" t="s">
        <v>6371</v>
      </c>
      <c r="K501" s="116" t="s">
        <v>6372</v>
      </c>
    </row>
    <row r="502" spans="1:11" ht="15.75" customHeight="1">
      <c r="A502" s="40">
        <v>496</v>
      </c>
      <c r="B502" s="40" t="s">
        <v>1224</v>
      </c>
      <c r="C502" s="41" t="s">
        <v>6373</v>
      </c>
      <c r="D502" s="41" t="s">
        <v>4791</v>
      </c>
      <c r="E502" s="41" t="s">
        <v>6374</v>
      </c>
      <c r="F502" s="9" t="s">
        <v>6375</v>
      </c>
      <c r="G502" s="74">
        <v>1</v>
      </c>
      <c r="H502" s="77"/>
      <c r="J502" s="386" t="s">
        <v>6376</v>
      </c>
      <c r="K502" s="116" t="s">
        <v>6377</v>
      </c>
    </row>
    <row r="503" spans="1:11" ht="15" customHeight="1">
      <c r="A503" s="40">
        <v>497</v>
      </c>
      <c r="B503" s="40" t="s">
        <v>574</v>
      </c>
      <c r="C503" s="41" t="s">
        <v>6378</v>
      </c>
      <c r="D503" s="41" t="s">
        <v>4044</v>
      </c>
      <c r="E503" s="41" t="s">
        <v>4045</v>
      </c>
      <c r="F503" s="41" t="s">
        <v>5986</v>
      </c>
      <c r="G503" s="134">
        <v>90</v>
      </c>
      <c r="H503" s="41" t="s">
        <v>6379</v>
      </c>
      <c r="I503" s="475">
        <v>44211</v>
      </c>
      <c r="J503" s="386" t="s">
        <v>6380</v>
      </c>
      <c r="K503" s="69" t="s">
        <v>6381</v>
      </c>
    </row>
    <row r="504" spans="1:11" ht="15" customHeight="1">
      <c r="A504" s="40">
        <v>498</v>
      </c>
      <c r="B504" s="40" t="s">
        <v>1226</v>
      </c>
      <c r="C504" s="41" t="s">
        <v>6382</v>
      </c>
      <c r="D504" s="41" t="s">
        <v>4044</v>
      </c>
      <c r="E504" s="41" t="s">
        <v>4611</v>
      </c>
      <c r="F504" s="41" t="s">
        <v>6383</v>
      </c>
      <c r="G504" s="134">
        <v>24</v>
      </c>
      <c r="H504" s="41" t="s">
        <v>6384</v>
      </c>
      <c r="I504" s="475"/>
      <c r="J504" s="386" t="s">
        <v>6385</v>
      </c>
      <c r="K504" s="69" t="s">
        <v>6386</v>
      </c>
    </row>
    <row r="505" spans="1:11" ht="15" customHeight="1">
      <c r="A505" s="40">
        <v>499</v>
      </c>
      <c r="B505" s="40" t="s">
        <v>1231</v>
      </c>
      <c r="C505" s="41" t="s">
        <v>5264</v>
      </c>
      <c r="D505" s="41" t="s">
        <v>5730</v>
      </c>
      <c r="E505" s="41" t="s">
        <v>6387</v>
      </c>
      <c r="F505" s="41" t="s">
        <v>6388</v>
      </c>
      <c r="G505" s="134">
        <v>7</v>
      </c>
      <c r="H505" s="41" t="s">
        <v>6389</v>
      </c>
      <c r="I505" s="475">
        <v>44216</v>
      </c>
      <c r="J505" s="386" t="s">
        <v>6390</v>
      </c>
      <c r="K505" s="69" t="s">
        <v>6391</v>
      </c>
    </row>
    <row r="506" spans="1:11" ht="15" customHeight="1">
      <c r="A506" s="40">
        <v>500</v>
      </c>
      <c r="B506" s="40" t="s">
        <v>1233</v>
      </c>
      <c r="C506" s="41" t="s">
        <v>6392</v>
      </c>
      <c r="D506" s="41" t="s">
        <v>4038</v>
      </c>
      <c r="E506" s="41" t="s">
        <v>4579</v>
      </c>
      <c r="F506" s="41" t="s">
        <v>6393</v>
      </c>
      <c r="G506" s="134">
        <v>93</v>
      </c>
      <c r="H506" s="41" t="s">
        <v>6394</v>
      </c>
      <c r="I506" s="475">
        <v>44222</v>
      </c>
      <c r="J506" s="386" t="s">
        <v>6395</v>
      </c>
      <c r="K506" s="69" t="s">
        <v>6396</v>
      </c>
    </row>
    <row r="507" spans="1:11" ht="15" customHeight="1">
      <c r="A507" s="40">
        <v>501</v>
      </c>
      <c r="B507" s="40" t="s">
        <v>1237</v>
      </c>
      <c r="C507" s="41" t="s">
        <v>4762</v>
      </c>
      <c r="D507" s="41" t="s">
        <v>4061</v>
      </c>
      <c r="E507" s="41" t="s">
        <v>4356</v>
      </c>
      <c r="F507" s="80" t="s">
        <v>6397</v>
      </c>
      <c r="G507" s="134">
        <v>21</v>
      </c>
      <c r="H507" s="41" t="s">
        <v>6398</v>
      </c>
      <c r="I507" s="475">
        <v>44222</v>
      </c>
      <c r="J507" s="386" t="s">
        <v>6399</v>
      </c>
      <c r="K507" s="69" t="s">
        <v>6400</v>
      </c>
    </row>
    <row r="508" spans="1:11" ht="15" customHeight="1">
      <c r="A508" s="40">
        <v>502</v>
      </c>
      <c r="B508" s="40" t="s">
        <v>1239</v>
      </c>
      <c r="C508" s="41" t="s">
        <v>4869</v>
      </c>
      <c r="D508" s="41" t="s">
        <v>4038</v>
      </c>
      <c r="E508" s="41" t="s">
        <v>4132</v>
      </c>
      <c r="F508" s="80" t="s">
        <v>6401</v>
      </c>
      <c r="G508" s="134">
        <v>1</v>
      </c>
      <c r="H508" s="41" t="s">
        <v>6402</v>
      </c>
      <c r="I508" s="475">
        <v>44028</v>
      </c>
      <c r="J508" s="386" t="s">
        <v>6403</v>
      </c>
      <c r="K508" s="69" t="s">
        <v>6404</v>
      </c>
    </row>
    <row r="509" spans="1:11" ht="15" customHeight="1">
      <c r="A509" s="40">
        <v>503</v>
      </c>
      <c r="B509" s="40" t="s">
        <v>1241</v>
      </c>
      <c r="C509" s="41" t="s">
        <v>6405</v>
      </c>
      <c r="D509" s="41" t="s">
        <v>4061</v>
      </c>
      <c r="E509" s="41" t="s">
        <v>4356</v>
      </c>
      <c r="F509" s="41" t="s">
        <v>6406</v>
      </c>
      <c r="G509" s="134">
        <v>1</v>
      </c>
      <c r="H509" s="178">
        <v>43927</v>
      </c>
      <c r="I509" s="475">
        <v>44211</v>
      </c>
      <c r="J509" s="386" t="s">
        <v>6407</v>
      </c>
      <c r="K509" s="69" t="s">
        <v>6408</v>
      </c>
    </row>
    <row r="510" spans="1:11" ht="15" customHeight="1">
      <c r="A510" s="40">
        <v>504</v>
      </c>
      <c r="B510" s="40" t="s">
        <v>1244</v>
      </c>
      <c r="C510" s="41" t="s">
        <v>4348</v>
      </c>
      <c r="D510" s="41" t="s">
        <v>4038</v>
      </c>
      <c r="E510" s="41" t="s">
        <v>6409</v>
      </c>
      <c r="F510" s="41" t="s">
        <v>6410</v>
      </c>
      <c r="G510" s="134">
        <v>240</v>
      </c>
      <c r="H510" s="178" t="s">
        <v>6411</v>
      </c>
      <c r="I510" s="475">
        <v>44215</v>
      </c>
      <c r="J510" s="386" t="s">
        <v>6412</v>
      </c>
      <c r="K510" s="69" t="s">
        <v>6413</v>
      </c>
    </row>
    <row r="511" spans="1:11" ht="15" customHeight="1">
      <c r="A511" s="40">
        <v>505</v>
      </c>
      <c r="B511" s="40" t="s">
        <v>1145</v>
      </c>
      <c r="C511" s="41" t="s">
        <v>5264</v>
      </c>
      <c r="D511" s="41" t="s">
        <v>5265</v>
      </c>
      <c r="E511" s="41" t="s">
        <v>6242</v>
      </c>
      <c r="F511" s="41" t="s">
        <v>6414</v>
      </c>
      <c r="G511" s="134">
        <v>1</v>
      </c>
      <c r="H511" s="178"/>
      <c r="I511" s="475">
        <v>44191</v>
      </c>
      <c r="J511" s="386" t="s">
        <v>6415</v>
      </c>
      <c r="K511" s="69" t="s">
        <v>6416</v>
      </c>
    </row>
    <row r="512" spans="1:11" ht="15" customHeight="1">
      <c r="A512" s="40">
        <v>506</v>
      </c>
      <c r="B512" s="40" t="s">
        <v>1249</v>
      </c>
      <c r="C512" s="41" t="s">
        <v>6077</v>
      </c>
      <c r="D512" s="41" t="s">
        <v>4038</v>
      </c>
      <c r="E512" s="41" t="s">
        <v>6417</v>
      </c>
      <c r="F512" s="41" t="s">
        <v>6418</v>
      </c>
      <c r="G512" s="134">
        <v>1</v>
      </c>
      <c r="H512" s="178"/>
      <c r="I512" s="475"/>
      <c r="J512" s="386" t="s">
        <v>6419</v>
      </c>
      <c r="K512" s="69" t="s">
        <v>6420</v>
      </c>
    </row>
    <row r="513" spans="1:11" ht="15" customHeight="1">
      <c r="A513" s="40">
        <v>507</v>
      </c>
      <c r="B513" s="40" t="s">
        <v>1250</v>
      </c>
      <c r="C513" s="41" t="s">
        <v>6421</v>
      </c>
      <c r="D513" s="41" t="s">
        <v>4109</v>
      </c>
      <c r="E513" s="41" t="s">
        <v>6422</v>
      </c>
      <c r="F513" s="41" t="s">
        <v>6423</v>
      </c>
      <c r="G513" s="134">
        <v>1</v>
      </c>
      <c r="H513" s="178"/>
      <c r="I513" s="475">
        <v>44206</v>
      </c>
      <c r="J513" s="386" t="s">
        <v>6424</v>
      </c>
      <c r="K513" s="69" t="s">
        <v>6425</v>
      </c>
    </row>
    <row r="514" spans="1:11" ht="15" customHeight="1">
      <c r="A514" s="40">
        <v>508</v>
      </c>
      <c r="B514" s="40" t="s">
        <v>1252</v>
      </c>
      <c r="C514" s="41" t="s">
        <v>6421</v>
      </c>
      <c r="D514" s="41" t="s">
        <v>4225</v>
      </c>
      <c r="E514" s="41" t="s">
        <v>6426</v>
      </c>
      <c r="F514" s="41" t="s">
        <v>6427</v>
      </c>
      <c r="G514" s="134">
        <v>19</v>
      </c>
      <c r="H514" s="178"/>
      <c r="I514" s="475">
        <v>44206</v>
      </c>
      <c r="J514" s="386" t="s">
        <v>6428</v>
      </c>
      <c r="K514" s="69" t="s">
        <v>6429</v>
      </c>
    </row>
    <row r="515" spans="1:11" ht="15" customHeight="1">
      <c r="A515" s="40">
        <v>509</v>
      </c>
      <c r="B515" s="40" t="s">
        <v>1253</v>
      </c>
      <c r="C515" s="41" t="s">
        <v>4340</v>
      </c>
      <c r="D515" s="41" t="s">
        <v>4225</v>
      </c>
      <c r="E515" s="41" t="s">
        <v>5016</v>
      </c>
      <c r="F515" s="41" t="s">
        <v>6430</v>
      </c>
      <c r="G515" s="134">
        <v>6</v>
      </c>
      <c r="H515" s="178" t="s">
        <v>6431</v>
      </c>
      <c r="I515" s="475">
        <v>44205</v>
      </c>
      <c r="J515" s="386" t="s">
        <v>6432</v>
      </c>
      <c r="K515" s="69" t="s">
        <v>6433</v>
      </c>
    </row>
    <row r="517" spans="1:11" ht="15" customHeight="1">
      <c r="A517" s="40">
        <v>511</v>
      </c>
      <c r="B517" s="40" t="s">
        <v>1257</v>
      </c>
      <c r="C517" s="41" t="s">
        <v>6434</v>
      </c>
      <c r="D517" s="41" t="s">
        <v>4061</v>
      </c>
      <c r="E517" s="41" t="s">
        <v>5118</v>
      </c>
      <c r="F517" s="41" t="s">
        <v>6435</v>
      </c>
      <c r="G517" s="74">
        <v>21</v>
      </c>
      <c r="H517" s="41"/>
      <c r="I517" s="475">
        <v>43980</v>
      </c>
      <c r="J517" s="386" t="s">
        <v>6436</v>
      </c>
      <c r="K517" s="69" t="s">
        <v>6437</v>
      </c>
    </row>
    <row r="518" spans="1:11" ht="15" customHeight="1">
      <c r="A518" s="40">
        <v>512</v>
      </c>
      <c r="B518" s="40" t="s">
        <v>1259</v>
      </c>
      <c r="C518" s="41" t="s">
        <v>4380</v>
      </c>
      <c r="D518" s="41" t="s">
        <v>4038</v>
      </c>
      <c r="E518" s="41" t="s">
        <v>4579</v>
      </c>
      <c r="F518" s="41" t="s">
        <v>6438</v>
      </c>
      <c r="G518" s="74">
        <v>61</v>
      </c>
      <c r="H518" s="41" t="s">
        <v>6439</v>
      </c>
      <c r="I518" s="475">
        <v>44044</v>
      </c>
      <c r="J518" s="386" t="s">
        <v>6440</v>
      </c>
      <c r="K518" s="69" t="s">
        <v>6441</v>
      </c>
    </row>
    <row r="519" spans="1:11" ht="15" customHeight="1">
      <c r="A519" s="40">
        <v>513</v>
      </c>
      <c r="B519" s="40" t="s">
        <v>1264</v>
      </c>
      <c r="C519" s="41"/>
      <c r="D519" s="41" t="s">
        <v>4791</v>
      </c>
      <c r="E519" s="41"/>
      <c r="F519" s="41"/>
      <c r="G519" s="74">
        <v>484</v>
      </c>
      <c r="H519" s="41"/>
      <c r="I519" s="475">
        <v>43974</v>
      </c>
    </row>
    <row r="520" spans="1:11" ht="15" customHeight="1">
      <c r="A520" s="40">
        <v>514</v>
      </c>
      <c r="B520" s="40" t="s">
        <v>1266</v>
      </c>
      <c r="C520" s="41"/>
      <c r="D520" s="41" t="s">
        <v>3922</v>
      </c>
      <c r="E520" s="41"/>
      <c r="F520" s="41" t="s">
        <v>6442</v>
      </c>
      <c r="G520" s="74">
        <v>28</v>
      </c>
      <c r="H520" s="41"/>
      <c r="I520" s="475"/>
      <c r="J520" s="386" t="s">
        <v>6443</v>
      </c>
    </row>
    <row r="521" spans="1:11" ht="15" customHeight="1">
      <c r="A521" s="40">
        <v>515</v>
      </c>
      <c r="B521" s="40" t="s">
        <v>1267</v>
      </c>
      <c r="C521" s="41" t="s">
        <v>5649</v>
      </c>
      <c r="D521" s="41" t="s">
        <v>6444</v>
      </c>
      <c r="E521" s="41" t="s">
        <v>4606</v>
      </c>
      <c r="F521" s="41" t="s">
        <v>6445</v>
      </c>
      <c r="G521" s="74">
        <v>125</v>
      </c>
      <c r="H521" s="41" t="s">
        <v>6446</v>
      </c>
      <c r="I521" s="475">
        <v>44001</v>
      </c>
      <c r="J521" s="386" t="s">
        <v>6447</v>
      </c>
      <c r="K521" s="69" t="s">
        <v>6448</v>
      </c>
    </row>
    <row r="522" spans="1:11" ht="15" customHeight="1">
      <c r="A522" s="40">
        <v>516</v>
      </c>
      <c r="B522" s="40" t="s">
        <v>1269</v>
      </c>
      <c r="C522" s="41" t="s">
        <v>5612</v>
      </c>
      <c r="D522" s="41" t="s">
        <v>6449</v>
      </c>
      <c r="E522" s="41" t="s">
        <v>6450</v>
      </c>
      <c r="F522" s="41" t="s">
        <v>6451</v>
      </c>
      <c r="G522" s="74">
        <v>11</v>
      </c>
      <c r="H522" s="41" t="s">
        <v>6263</v>
      </c>
      <c r="I522" s="475">
        <v>44004</v>
      </c>
      <c r="J522" s="386" t="s">
        <v>6452</v>
      </c>
      <c r="K522" t="s">
        <v>6453</v>
      </c>
    </row>
    <row r="523" spans="1:11" ht="15" customHeight="1">
      <c r="A523" s="40">
        <v>517</v>
      </c>
      <c r="B523" s="40" t="s">
        <v>2149</v>
      </c>
      <c r="C523" s="41" t="s">
        <v>6454</v>
      </c>
      <c r="D523" s="41" t="s">
        <v>4061</v>
      </c>
      <c r="E523" s="41" t="s">
        <v>4265</v>
      </c>
      <c r="F523" s="41" t="s">
        <v>6455</v>
      </c>
      <c r="G523" s="74">
        <v>146</v>
      </c>
      <c r="H523" s="41" t="s">
        <v>6456</v>
      </c>
      <c r="I523" s="475"/>
      <c r="J523" s="386" t="s">
        <v>6457</v>
      </c>
      <c r="K523" t="s">
        <v>6458</v>
      </c>
    </row>
    <row r="524" spans="1:11" ht="15" customHeight="1">
      <c r="A524" s="40">
        <v>518</v>
      </c>
      <c r="B524" s="40" t="s">
        <v>1276</v>
      </c>
      <c r="C524" s="41"/>
      <c r="D524" s="41" t="s">
        <v>4032</v>
      </c>
      <c r="E524" s="41"/>
      <c r="F524" s="41"/>
      <c r="G524" s="74">
        <v>260</v>
      </c>
      <c r="H524" s="41"/>
      <c r="I524" s="475">
        <v>43980</v>
      </c>
      <c r="J524" s="386" t="s">
        <v>6459</v>
      </c>
    </row>
    <row r="525" spans="1:11" ht="15" customHeight="1">
      <c r="A525" s="40">
        <v>519</v>
      </c>
      <c r="B525" s="40" t="s">
        <v>772</v>
      </c>
      <c r="C525" s="41" t="s">
        <v>6460</v>
      </c>
      <c r="D525" s="41" t="s">
        <v>4061</v>
      </c>
      <c r="E525" s="41" t="s">
        <v>4245</v>
      </c>
      <c r="F525" s="41" t="s">
        <v>6461</v>
      </c>
      <c r="G525" s="74">
        <v>17</v>
      </c>
      <c r="H525" s="41" t="s">
        <v>5295</v>
      </c>
      <c r="I525" s="475">
        <v>44229</v>
      </c>
      <c r="J525" s="386" t="s">
        <v>6462</v>
      </c>
      <c r="K525" s="69" t="s">
        <v>6463</v>
      </c>
    </row>
    <row r="526" spans="1:11" ht="15" customHeight="1">
      <c r="A526" s="40">
        <v>520</v>
      </c>
      <c r="B526" s="40" t="s">
        <v>1279</v>
      </c>
      <c r="C526" s="41" t="s">
        <v>6464</v>
      </c>
      <c r="D526" s="41" t="s">
        <v>4044</v>
      </c>
      <c r="E526" s="41" t="s">
        <v>4611</v>
      </c>
      <c r="F526" s="41" t="s">
        <v>6465</v>
      </c>
      <c r="G526" s="74">
        <v>1</v>
      </c>
      <c r="H526" s="41"/>
      <c r="I526" s="475">
        <v>44229</v>
      </c>
      <c r="J526" s="386" t="s">
        <v>6466</v>
      </c>
      <c r="K526" t="s">
        <v>6467</v>
      </c>
    </row>
    <row r="527" spans="1:11" ht="15" customHeight="1">
      <c r="A527" s="40">
        <v>521</v>
      </c>
      <c r="B527" s="40" t="s">
        <v>526</v>
      </c>
      <c r="C527" s="41" t="s">
        <v>6468</v>
      </c>
      <c r="D527" s="41" t="s">
        <v>4038</v>
      </c>
      <c r="E527" s="41" t="s">
        <v>4132</v>
      </c>
      <c r="F527" s="41" t="s">
        <v>6469</v>
      </c>
      <c r="G527" s="134">
        <v>276</v>
      </c>
      <c r="H527" s="41" t="s">
        <v>6470</v>
      </c>
      <c r="I527" s="475">
        <v>44228</v>
      </c>
      <c r="J527" s="386" t="s">
        <v>6471</v>
      </c>
      <c r="K527" s="69" t="s">
        <v>6472</v>
      </c>
    </row>
    <row r="529" spans="1:11" ht="15" customHeight="1">
      <c r="A529" s="40">
        <v>523</v>
      </c>
      <c r="B529" s="40" t="s">
        <v>1284</v>
      </c>
      <c r="C529" s="41" t="s">
        <v>4250</v>
      </c>
      <c r="D529" s="41" t="s">
        <v>4116</v>
      </c>
      <c r="E529" s="41" t="s">
        <v>6255</v>
      </c>
      <c r="F529" s="41" t="s">
        <v>6473</v>
      </c>
      <c r="G529" s="134">
        <v>8</v>
      </c>
      <c r="H529" s="41" t="s">
        <v>6474</v>
      </c>
      <c r="I529" s="475">
        <v>44228</v>
      </c>
      <c r="J529" s="386" t="s">
        <v>6475</v>
      </c>
      <c r="K529" t="s">
        <v>6476</v>
      </c>
    </row>
    <row r="530" spans="1:11" ht="15" customHeight="1">
      <c r="A530" s="40">
        <v>524</v>
      </c>
      <c r="B530" s="40" t="s">
        <v>1287</v>
      </c>
      <c r="C530" s="41" t="s">
        <v>4250</v>
      </c>
      <c r="D530" s="41" t="s">
        <v>4038</v>
      </c>
      <c r="E530" s="41" t="s">
        <v>4132</v>
      </c>
      <c r="F530" s="41" t="s">
        <v>6477</v>
      </c>
      <c r="G530" s="134">
        <v>25</v>
      </c>
      <c r="H530" s="41" t="s">
        <v>6478</v>
      </c>
      <c r="I530" s="475">
        <v>44228</v>
      </c>
      <c r="J530" s="386" t="s">
        <v>6479</v>
      </c>
      <c r="K530" t="s">
        <v>6480</v>
      </c>
    </row>
    <row r="531" spans="1:11" ht="15" customHeight="1">
      <c r="A531" s="40">
        <v>525</v>
      </c>
      <c r="B531" s="40" t="s">
        <v>1289</v>
      </c>
      <c r="C531" s="41" t="s">
        <v>4250</v>
      </c>
      <c r="D531" s="41" t="s">
        <v>4038</v>
      </c>
      <c r="E531" s="41" t="s">
        <v>4132</v>
      </c>
      <c r="F531" s="41" t="s">
        <v>6481</v>
      </c>
      <c r="G531" s="134">
        <v>90</v>
      </c>
      <c r="H531" s="41"/>
      <c r="I531" s="475">
        <v>44228</v>
      </c>
      <c r="J531" s="386" t="s">
        <v>6482</v>
      </c>
      <c r="K531" t="s">
        <v>6483</v>
      </c>
    </row>
    <row r="532" spans="1:11" ht="15" customHeight="1">
      <c r="A532" s="40">
        <v>526</v>
      </c>
      <c r="B532" s="40" t="s">
        <v>1291</v>
      </c>
      <c r="C532" s="41" t="s">
        <v>4250</v>
      </c>
      <c r="D532" s="41" t="s">
        <v>4038</v>
      </c>
      <c r="E532" s="41" t="s">
        <v>4640</v>
      </c>
      <c r="F532" s="41" t="s">
        <v>6484</v>
      </c>
      <c r="G532" s="134">
        <v>10</v>
      </c>
      <c r="H532" s="41" t="s">
        <v>6323</v>
      </c>
      <c r="I532" s="475">
        <v>44228</v>
      </c>
      <c r="J532" s="386" t="s">
        <v>6485</v>
      </c>
      <c r="K532" t="s">
        <v>6486</v>
      </c>
    </row>
    <row r="533" spans="1:11" ht="15" customHeight="1">
      <c r="A533" s="40">
        <v>527</v>
      </c>
      <c r="B533" s="40" t="s">
        <v>1292</v>
      </c>
      <c r="C533" s="41" t="s">
        <v>6487</v>
      </c>
      <c r="D533" s="41" t="s">
        <v>4038</v>
      </c>
      <c r="E533" s="41" t="s">
        <v>4350</v>
      </c>
      <c r="F533" s="41" t="s">
        <v>6488</v>
      </c>
      <c r="G533" s="134">
        <v>83</v>
      </c>
      <c r="H533" s="41" t="s">
        <v>6489</v>
      </c>
      <c r="I533" s="475">
        <v>44225</v>
      </c>
      <c r="J533" s="386" t="s">
        <v>6490</v>
      </c>
      <c r="K533" t="s">
        <v>6491</v>
      </c>
    </row>
    <row r="534" spans="1:11" ht="15" customHeight="1">
      <c r="A534" s="40">
        <v>528</v>
      </c>
      <c r="B534" s="40" t="s">
        <v>1297</v>
      </c>
      <c r="C534" s="41" t="s">
        <v>4458</v>
      </c>
      <c r="D534" s="41" t="s">
        <v>4038</v>
      </c>
      <c r="E534" s="41" t="s">
        <v>6492</v>
      </c>
      <c r="F534" s="41" t="s">
        <v>6493</v>
      </c>
      <c r="G534" s="134">
        <v>1</v>
      </c>
      <c r="H534" s="41"/>
      <c r="I534" s="475">
        <v>44224</v>
      </c>
      <c r="J534" s="386" t="s">
        <v>6494</v>
      </c>
      <c r="K534" t="s">
        <v>6495</v>
      </c>
    </row>
    <row r="535" spans="1:11" ht="15" customHeight="1">
      <c r="A535" s="40">
        <v>529</v>
      </c>
      <c r="B535" s="40" t="s">
        <v>1299</v>
      </c>
      <c r="C535" s="41" t="s">
        <v>4534</v>
      </c>
      <c r="D535" s="41" t="s">
        <v>5828</v>
      </c>
      <c r="E535" s="41" t="s">
        <v>6496</v>
      </c>
      <c r="F535" s="189" t="s">
        <v>6497</v>
      </c>
      <c r="G535" s="74">
        <v>8485</v>
      </c>
      <c r="H535" s="41" t="s">
        <v>6498</v>
      </c>
      <c r="I535" s="475">
        <v>44229</v>
      </c>
      <c r="J535" s="386" t="s">
        <v>6499</v>
      </c>
      <c r="K535" t="s">
        <v>6500</v>
      </c>
    </row>
    <row r="536" spans="1:11" ht="15" customHeight="1">
      <c r="A536" s="40">
        <v>530</v>
      </c>
      <c r="B536" s="40" t="s">
        <v>1300</v>
      </c>
      <c r="C536" s="41" t="s">
        <v>5317</v>
      </c>
      <c r="D536" s="41" t="s">
        <v>6003</v>
      </c>
      <c r="E536" s="41"/>
      <c r="F536" s="189" t="s">
        <v>6501</v>
      </c>
      <c r="G536" s="74">
        <v>79</v>
      </c>
      <c r="H536" s="41" t="s">
        <v>6502</v>
      </c>
      <c r="I536" s="475">
        <v>44223</v>
      </c>
      <c r="J536" s="386" t="s">
        <v>6503</v>
      </c>
      <c r="K536" t="s">
        <v>6504</v>
      </c>
    </row>
    <row r="537" spans="1:11" ht="15" customHeight="1">
      <c r="A537" s="40">
        <v>531</v>
      </c>
      <c r="B537" s="40" t="s">
        <v>1305</v>
      </c>
      <c r="C537" s="41" t="s">
        <v>6505</v>
      </c>
      <c r="D537" s="41" t="s">
        <v>6151</v>
      </c>
      <c r="E537" s="41" t="s">
        <v>6506</v>
      </c>
      <c r="F537" s="189" t="s">
        <v>6507</v>
      </c>
      <c r="G537" s="74">
        <v>2</v>
      </c>
      <c r="H537" s="41" t="s">
        <v>6508</v>
      </c>
      <c r="I537" s="475">
        <v>44223</v>
      </c>
      <c r="J537" s="386" t="s">
        <v>6509</v>
      </c>
      <c r="K537" t="s">
        <v>6510</v>
      </c>
    </row>
    <row r="538" spans="1:11" ht="15" customHeight="1">
      <c r="A538" s="40">
        <v>532</v>
      </c>
      <c r="B538" s="40" t="s">
        <v>1310</v>
      </c>
      <c r="C538" s="41" t="s">
        <v>6315</v>
      </c>
      <c r="D538" s="41" t="s">
        <v>6511</v>
      </c>
      <c r="E538" s="41" t="s">
        <v>4109</v>
      </c>
      <c r="F538" s="80" t="s">
        <v>6512</v>
      </c>
      <c r="G538" s="74">
        <v>13</v>
      </c>
      <c r="H538" s="41" t="s">
        <v>6513</v>
      </c>
      <c r="I538" s="475"/>
      <c r="J538" s="386" t="s">
        <v>6512</v>
      </c>
      <c r="K538" t="s">
        <v>6514</v>
      </c>
    </row>
    <row r="539" spans="1:11" ht="15" customHeight="1">
      <c r="A539" s="40">
        <v>533</v>
      </c>
      <c r="B539" s="40" t="s">
        <v>1312</v>
      </c>
      <c r="C539" s="41" t="s">
        <v>6515</v>
      </c>
      <c r="D539" s="41" t="s">
        <v>5258</v>
      </c>
      <c r="E539" s="41" t="s">
        <v>5366</v>
      </c>
      <c r="F539" s="80" t="s">
        <v>6516</v>
      </c>
      <c r="G539" s="74">
        <v>106</v>
      </c>
      <c r="H539" s="41" t="s">
        <v>6517</v>
      </c>
      <c r="I539" s="475">
        <v>44218</v>
      </c>
      <c r="J539" s="386" t="s">
        <v>6518</v>
      </c>
      <c r="K539" t="s">
        <v>6519</v>
      </c>
    </row>
    <row r="540" spans="1:11" ht="15" customHeight="1">
      <c r="A540" s="40">
        <v>534</v>
      </c>
      <c r="B540" s="40" t="s">
        <v>1315</v>
      </c>
      <c r="C540" s="41" t="s">
        <v>6520</v>
      </c>
      <c r="D540" s="41" t="s">
        <v>5761</v>
      </c>
      <c r="E540" s="41"/>
      <c r="F540" s="80" t="s">
        <v>6521</v>
      </c>
      <c r="G540" s="74">
        <v>41</v>
      </c>
      <c r="H540" s="41" t="s">
        <v>6522</v>
      </c>
      <c r="I540" s="475">
        <v>44218</v>
      </c>
      <c r="J540" s="386" t="s">
        <v>6523</v>
      </c>
      <c r="K540" t="s">
        <v>6524</v>
      </c>
    </row>
    <row r="541" spans="1:11" ht="15" customHeight="1">
      <c r="A541" s="40">
        <v>535</v>
      </c>
      <c r="B541" s="40" t="s">
        <v>1316</v>
      </c>
      <c r="C541" s="41" t="s">
        <v>6525</v>
      </c>
      <c r="D541" s="41" t="s">
        <v>6354</v>
      </c>
      <c r="E541" s="41" t="s">
        <v>6526</v>
      </c>
      <c r="F541" s="80" t="s">
        <v>6527</v>
      </c>
      <c r="G541" s="134">
        <v>1</v>
      </c>
      <c r="H541" s="41"/>
      <c r="I541" s="475"/>
      <c r="J541" s="386" t="s">
        <v>6528</v>
      </c>
      <c r="K541" t="s">
        <v>6529</v>
      </c>
    </row>
    <row r="542" spans="1:11" ht="15" customHeight="1">
      <c r="A542" s="40">
        <v>536</v>
      </c>
      <c r="B542" s="40" t="s">
        <v>1317</v>
      </c>
      <c r="C542" s="41" t="s">
        <v>6530</v>
      </c>
      <c r="D542" s="41" t="s">
        <v>5336</v>
      </c>
      <c r="E542" s="41" t="s">
        <v>6531</v>
      </c>
      <c r="F542" s="80" t="s">
        <v>6532</v>
      </c>
      <c r="G542" s="134">
        <v>32</v>
      </c>
      <c r="H542" s="41" t="s">
        <v>6533</v>
      </c>
      <c r="I542" s="475">
        <v>44217</v>
      </c>
      <c r="J542" s="386" t="s">
        <v>6534</v>
      </c>
    </row>
    <row r="543" spans="1:11" ht="15" customHeight="1">
      <c r="A543" s="40">
        <v>537</v>
      </c>
      <c r="B543" s="40" t="s">
        <v>1322</v>
      </c>
      <c r="C543" s="41" t="s">
        <v>6535</v>
      </c>
      <c r="D543" s="41" t="s">
        <v>5990</v>
      </c>
      <c r="E543" s="41"/>
      <c r="F543" s="80" t="s">
        <v>6536</v>
      </c>
      <c r="G543" s="134">
        <v>133</v>
      </c>
      <c r="H543" s="41" t="s">
        <v>6537</v>
      </c>
      <c r="I543" s="475">
        <v>44214</v>
      </c>
      <c r="J543" s="386" t="s">
        <v>6538</v>
      </c>
      <c r="K543" s="69" t="s">
        <v>6539</v>
      </c>
    </row>
    <row r="544" spans="1:11" ht="15" customHeight="1">
      <c r="A544" s="40">
        <v>538</v>
      </c>
      <c r="B544" s="40" t="s">
        <v>1324</v>
      </c>
      <c r="C544" s="41" t="s">
        <v>4639</v>
      </c>
      <c r="D544" s="41" t="s">
        <v>4225</v>
      </c>
      <c r="E544" s="41" t="s">
        <v>5016</v>
      </c>
      <c r="F544" s="80" t="s">
        <v>5851</v>
      </c>
      <c r="G544" s="134">
        <v>21</v>
      </c>
      <c r="H544" s="41" t="s">
        <v>6540</v>
      </c>
      <c r="I544" s="475">
        <v>44232</v>
      </c>
      <c r="J544" s="386" t="s">
        <v>6541</v>
      </c>
      <c r="K544" t="s">
        <v>6542</v>
      </c>
    </row>
    <row r="545" spans="1:26" ht="15" customHeight="1">
      <c r="A545" s="40">
        <v>539</v>
      </c>
      <c r="B545" s="40" t="s">
        <v>1326</v>
      </c>
      <c r="C545" s="41" t="s">
        <v>6543</v>
      </c>
      <c r="D545" s="41" t="s">
        <v>5761</v>
      </c>
      <c r="E545" s="41" t="s">
        <v>6544</v>
      </c>
      <c r="F545" s="80" t="s">
        <v>6545</v>
      </c>
      <c r="G545" s="134">
        <v>1</v>
      </c>
      <c r="H545" s="41"/>
      <c r="I545" s="475">
        <v>44231</v>
      </c>
      <c r="J545" s="386" t="s">
        <v>6546</v>
      </c>
      <c r="K545" t="s">
        <v>6547</v>
      </c>
    </row>
    <row r="546" spans="1:26" ht="13">
      <c r="A546" s="40">
        <v>540</v>
      </c>
      <c r="B546" s="40" t="s">
        <v>1328</v>
      </c>
      <c r="C546" s="41" t="s">
        <v>6548</v>
      </c>
      <c r="D546" s="41" t="s">
        <v>4032</v>
      </c>
      <c r="E546" s="41" t="s">
        <v>4033</v>
      </c>
      <c r="F546" s="115" t="s">
        <v>6549</v>
      </c>
      <c r="G546" s="41">
        <v>65</v>
      </c>
      <c r="H546" s="41" t="s">
        <v>6550</v>
      </c>
      <c r="I546" s="473">
        <v>44236</v>
      </c>
      <c r="J546" s="375" t="s">
        <v>6551</v>
      </c>
      <c r="K546" s="115" t="s">
        <v>6552</v>
      </c>
      <c r="L546" s="115"/>
      <c r="M546" s="115"/>
      <c r="N546" s="115"/>
      <c r="O546" s="115"/>
      <c r="P546" s="115"/>
      <c r="Q546" s="115"/>
      <c r="R546" s="115"/>
      <c r="S546" s="115"/>
      <c r="T546" s="115"/>
      <c r="U546" s="115"/>
      <c r="V546" s="115"/>
      <c r="W546" s="115"/>
      <c r="X546" s="115"/>
      <c r="Y546" s="115"/>
      <c r="Z546" s="115"/>
    </row>
    <row r="547" spans="1:26" ht="13">
      <c r="A547" s="40">
        <v>541</v>
      </c>
      <c r="B547" s="40" t="s">
        <v>1333</v>
      </c>
      <c r="C547" s="41" t="s">
        <v>5264</v>
      </c>
      <c r="D547" s="41" t="s">
        <v>4038</v>
      </c>
      <c r="E547" s="41" t="s">
        <v>4480</v>
      </c>
      <c r="F547" s="41" t="s">
        <v>6553</v>
      </c>
      <c r="G547" s="41">
        <v>50</v>
      </c>
      <c r="H547" s="41" t="s">
        <v>5295</v>
      </c>
      <c r="I547" s="473">
        <v>44202</v>
      </c>
      <c r="J547" s="375" t="s">
        <v>6554</v>
      </c>
      <c r="K547" s="284" t="s">
        <v>6555</v>
      </c>
      <c r="L547" s="115"/>
      <c r="M547" s="115"/>
      <c r="N547" s="115"/>
      <c r="O547" s="115"/>
      <c r="P547" s="115"/>
      <c r="Q547" s="115"/>
      <c r="R547" s="115"/>
      <c r="S547" s="115"/>
      <c r="T547" s="115"/>
      <c r="U547" s="115"/>
      <c r="V547" s="115"/>
      <c r="W547" s="115"/>
      <c r="X547" s="115"/>
      <c r="Y547" s="115"/>
      <c r="Z547" s="115"/>
    </row>
    <row r="548" spans="1:26" ht="13">
      <c r="A548" s="40">
        <v>542</v>
      </c>
      <c r="B548" s="40" t="s">
        <v>1334</v>
      </c>
      <c r="C548" s="41" t="s">
        <v>6556</v>
      </c>
      <c r="D548" s="41" t="s">
        <v>4225</v>
      </c>
      <c r="E548" s="41" t="s">
        <v>6557</v>
      </c>
      <c r="F548" s="41" t="s">
        <v>6558</v>
      </c>
      <c r="G548" s="41">
        <v>350</v>
      </c>
      <c r="H548" s="41" t="s">
        <v>6559</v>
      </c>
      <c r="I548" s="473">
        <v>44231</v>
      </c>
      <c r="J548" s="122" t="s">
        <v>6560</v>
      </c>
      <c r="K548" s="284" t="s">
        <v>6561</v>
      </c>
      <c r="L548" s="115"/>
      <c r="M548" s="115"/>
      <c r="N548" s="115"/>
      <c r="O548" s="115"/>
      <c r="P548" s="115"/>
      <c r="Q548" s="115"/>
      <c r="R548" s="115"/>
      <c r="S548" s="115"/>
      <c r="T548" s="115"/>
      <c r="U548" s="115"/>
      <c r="V548" s="115"/>
      <c r="W548" s="115"/>
      <c r="X548" s="115"/>
      <c r="Y548" s="115"/>
      <c r="Z548" s="115"/>
    </row>
    <row r="549" spans="1:26" ht="13">
      <c r="A549" s="40">
        <v>543</v>
      </c>
      <c r="B549" s="40" t="s">
        <v>1335</v>
      </c>
      <c r="C549" s="41" t="s">
        <v>6562</v>
      </c>
      <c r="D549" s="41" t="s">
        <v>4038</v>
      </c>
      <c r="E549" s="41" t="s">
        <v>6563</v>
      </c>
      <c r="F549" s="41" t="s">
        <v>6564</v>
      </c>
      <c r="G549" s="41">
        <v>1</v>
      </c>
      <c r="H549" s="41"/>
      <c r="I549" s="473">
        <v>44222</v>
      </c>
      <c r="J549" s="122" t="s">
        <v>6565</v>
      </c>
      <c r="K549" s="284" t="s">
        <v>6566</v>
      </c>
      <c r="L549" s="115"/>
      <c r="M549" s="115"/>
      <c r="N549" s="115"/>
      <c r="O549" s="115"/>
      <c r="P549" s="115"/>
      <c r="Q549" s="115"/>
      <c r="R549" s="115"/>
      <c r="S549" s="115"/>
      <c r="T549" s="115"/>
      <c r="U549" s="115"/>
      <c r="V549" s="115"/>
      <c r="W549" s="115"/>
      <c r="X549" s="115"/>
      <c r="Y549" s="115"/>
      <c r="Z549" s="115"/>
    </row>
    <row r="550" spans="1:26" ht="13">
      <c r="A550" s="40">
        <v>544</v>
      </c>
      <c r="B550" s="40" t="s">
        <v>1338</v>
      </c>
      <c r="C550" s="41" t="s">
        <v>6304</v>
      </c>
      <c r="D550" s="41" t="s">
        <v>6305</v>
      </c>
      <c r="E550" s="41" t="s">
        <v>6567</v>
      </c>
      <c r="F550" s="80" t="s">
        <v>6568</v>
      </c>
      <c r="G550" s="41">
        <v>11</v>
      </c>
      <c r="H550" s="41" t="s">
        <v>6569</v>
      </c>
      <c r="I550" s="473">
        <v>44182</v>
      </c>
      <c r="J550" s="375" t="s">
        <v>6570</v>
      </c>
      <c r="K550" s="115" t="s">
        <v>6571</v>
      </c>
      <c r="L550" s="115"/>
      <c r="M550" s="115"/>
      <c r="N550" s="115"/>
      <c r="O550" s="115"/>
      <c r="P550" s="115"/>
      <c r="Q550" s="115"/>
      <c r="R550" s="115"/>
      <c r="S550" s="115"/>
      <c r="T550" s="115"/>
      <c r="U550" s="115"/>
      <c r="V550" s="115"/>
      <c r="W550" s="115"/>
      <c r="X550" s="115"/>
      <c r="Y550" s="115"/>
      <c r="Z550" s="115"/>
    </row>
    <row r="551" spans="1:26" ht="13">
      <c r="A551" s="40">
        <v>545</v>
      </c>
      <c r="B551" s="40" t="s">
        <v>1340</v>
      </c>
      <c r="C551" s="41" t="s">
        <v>5229</v>
      </c>
      <c r="D551" s="41" t="s">
        <v>4038</v>
      </c>
      <c r="E551" s="41" t="s">
        <v>6572</v>
      </c>
      <c r="F551" s="80" t="s">
        <v>6573</v>
      </c>
      <c r="G551" s="41">
        <v>91</v>
      </c>
      <c r="H551" s="41" t="s">
        <v>6224</v>
      </c>
      <c r="I551" s="473">
        <v>44233</v>
      </c>
      <c r="J551" s="375" t="s">
        <v>6574</v>
      </c>
      <c r="K551" s="115" t="s">
        <v>6575</v>
      </c>
      <c r="L551" s="115"/>
      <c r="M551" s="115"/>
      <c r="N551" s="115"/>
      <c r="O551" s="115"/>
      <c r="P551" s="115"/>
      <c r="Q551" s="115"/>
      <c r="R551" s="115"/>
      <c r="S551" s="115"/>
      <c r="T551" s="115"/>
      <c r="U551" s="115"/>
      <c r="V551" s="115"/>
      <c r="W551" s="115"/>
      <c r="X551" s="115"/>
      <c r="Y551" s="115"/>
      <c r="Z551" s="115"/>
    </row>
    <row r="552" spans="1:26" ht="13">
      <c r="A552" s="40">
        <v>546</v>
      </c>
      <c r="B552" s="40" t="s">
        <v>1344</v>
      </c>
      <c r="C552" s="41" t="s">
        <v>5923</v>
      </c>
      <c r="D552" s="41" t="s">
        <v>6576</v>
      </c>
      <c r="E552" s="41" t="s">
        <v>6577</v>
      </c>
      <c r="F552" s="80" t="s">
        <v>6578</v>
      </c>
      <c r="G552" s="41">
        <v>35</v>
      </c>
      <c r="H552" s="41" t="s">
        <v>6579</v>
      </c>
      <c r="I552" s="473">
        <v>44162</v>
      </c>
      <c r="J552" s="375" t="s">
        <v>6580</v>
      </c>
      <c r="K552" s="284" t="s">
        <v>6581</v>
      </c>
      <c r="L552" s="115"/>
      <c r="M552" s="115"/>
      <c r="N552" s="115"/>
      <c r="O552" s="115"/>
      <c r="P552" s="115"/>
      <c r="Q552" s="115"/>
      <c r="R552" s="115"/>
      <c r="S552" s="115"/>
      <c r="T552" s="115"/>
      <c r="U552" s="115"/>
      <c r="V552" s="115"/>
      <c r="W552" s="115"/>
      <c r="X552" s="115"/>
      <c r="Y552" s="115"/>
      <c r="Z552" s="115"/>
    </row>
    <row r="553" spans="1:26" ht="13">
      <c r="A553" s="40">
        <v>547</v>
      </c>
      <c r="B553" s="40" t="s">
        <v>1345</v>
      </c>
      <c r="C553" s="41" t="s">
        <v>6582</v>
      </c>
      <c r="D553" s="41" t="s">
        <v>4038</v>
      </c>
      <c r="E553" s="41" t="s">
        <v>4385</v>
      </c>
      <c r="F553" s="80" t="s">
        <v>6583</v>
      </c>
      <c r="G553" s="41">
        <v>34</v>
      </c>
      <c r="H553" s="41" t="s">
        <v>6584</v>
      </c>
      <c r="I553" s="473">
        <v>44228</v>
      </c>
      <c r="J553" s="375" t="s">
        <v>6585</v>
      </c>
      <c r="K553" s="284" t="s">
        <v>6586</v>
      </c>
      <c r="L553" s="115"/>
      <c r="M553" s="115"/>
      <c r="N553" s="115"/>
      <c r="O553" s="115"/>
      <c r="P553" s="115"/>
      <c r="Q553" s="115"/>
      <c r="R553" s="115"/>
      <c r="S553" s="115"/>
      <c r="T553" s="115"/>
      <c r="U553" s="115"/>
      <c r="V553" s="115"/>
      <c r="W553" s="115"/>
      <c r="X553" s="115"/>
      <c r="Y553" s="115"/>
      <c r="Z553" s="115"/>
    </row>
    <row r="554" spans="1:26" ht="13">
      <c r="A554" s="40">
        <v>548</v>
      </c>
      <c r="B554" s="40" t="s">
        <v>1348</v>
      </c>
      <c r="C554" s="41" t="s">
        <v>6587</v>
      </c>
      <c r="D554" s="41" t="s">
        <v>6002</v>
      </c>
      <c r="E554" s="41" t="s">
        <v>6003</v>
      </c>
      <c r="F554" s="80" t="s">
        <v>6588</v>
      </c>
      <c r="G554" s="41">
        <v>1</v>
      </c>
      <c r="H554" s="41"/>
      <c r="I554" s="473">
        <v>44231</v>
      </c>
      <c r="J554" s="375" t="s">
        <v>6589</v>
      </c>
      <c r="K554" s="284" t="s">
        <v>6590</v>
      </c>
      <c r="L554" s="115"/>
      <c r="M554" s="115"/>
      <c r="N554" s="115"/>
      <c r="O554" s="115"/>
      <c r="P554" s="115"/>
      <c r="Q554" s="115"/>
      <c r="R554" s="115"/>
      <c r="S554" s="115"/>
      <c r="T554" s="115"/>
      <c r="U554" s="115"/>
      <c r="V554" s="115"/>
      <c r="W554" s="115"/>
      <c r="X554" s="115"/>
      <c r="Y554" s="115"/>
      <c r="Z554" s="115"/>
    </row>
    <row r="555" spans="1:26" ht="13">
      <c r="A555" s="40">
        <v>549</v>
      </c>
      <c r="B555" s="40" t="s">
        <v>1350</v>
      </c>
      <c r="C555" s="41" t="s">
        <v>5649</v>
      </c>
      <c r="D555" s="41" t="s">
        <v>4038</v>
      </c>
      <c r="E555" s="41" t="s">
        <v>4763</v>
      </c>
      <c r="F555" s="80" t="s">
        <v>6591</v>
      </c>
      <c r="G555" s="41">
        <v>39</v>
      </c>
      <c r="H555" s="41" t="s">
        <v>6592</v>
      </c>
      <c r="I555" s="473">
        <v>44222</v>
      </c>
      <c r="J555" s="375" t="s">
        <v>6593</v>
      </c>
      <c r="K555" s="284" t="s">
        <v>6594</v>
      </c>
      <c r="L555" s="115"/>
      <c r="M555" s="115"/>
      <c r="N555" s="115"/>
      <c r="O555" s="115"/>
      <c r="P555" s="115"/>
      <c r="Q555" s="115"/>
      <c r="R555" s="115"/>
      <c r="S555" s="115"/>
      <c r="T555" s="115"/>
      <c r="U555" s="115"/>
      <c r="V555" s="115"/>
      <c r="W555" s="115"/>
      <c r="X555" s="115"/>
      <c r="Y555" s="115"/>
      <c r="Z555" s="115"/>
    </row>
    <row r="556" spans="1:26" ht="13">
      <c r="A556" s="40">
        <v>550</v>
      </c>
      <c r="B556" s="40" t="s">
        <v>1353</v>
      </c>
      <c r="C556" s="41" t="s">
        <v>6595</v>
      </c>
      <c r="D556" s="41" t="s">
        <v>4044</v>
      </c>
      <c r="E556" s="41" t="s">
        <v>4617</v>
      </c>
      <c r="F556" s="80" t="s">
        <v>6596</v>
      </c>
      <c r="G556" s="41">
        <v>1</v>
      </c>
      <c r="H556" s="41"/>
      <c r="I556" s="473">
        <v>44242</v>
      </c>
      <c r="J556" s="375" t="s">
        <v>6597</v>
      </c>
      <c r="K556" s="284" t="s">
        <v>6598</v>
      </c>
      <c r="L556" s="115"/>
      <c r="M556" s="115"/>
      <c r="N556" s="115"/>
      <c r="O556" s="115"/>
      <c r="P556" s="115"/>
      <c r="Q556" s="115"/>
      <c r="R556" s="115"/>
      <c r="S556" s="115"/>
      <c r="T556" s="115"/>
      <c r="U556" s="115"/>
      <c r="V556" s="115"/>
      <c r="W556" s="115"/>
      <c r="X556" s="115"/>
      <c r="Y556" s="115"/>
      <c r="Z556" s="115"/>
    </row>
    <row r="557" spans="1:26" ht="13">
      <c r="A557" s="40">
        <v>551</v>
      </c>
      <c r="B557" s="40" t="s">
        <v>1355</v>
      </c>
      <c r="C557" s="41" t="s">
        <v>6599</v>
      </c>
      <c r="D557" s="41" t="s">
        <v>3922</v>
      </c>
      <c r="E557" s="41" t="s">
        <v>4733</v>
      </c>
      <c r="F557" s="80" t="s">
        <v>6600</v>
      </c>
      <c r="G557" s="41">
        <v>1</v>
      </c>
      <c r="H557" s="41"/>
      <c r="I557" s="473">
        <v>44215</v>
      </c>
      <c r="J557" s="375" t="s">
        <v>6601</v>
      </c>
      <c r="K557" s="284" t="s">
        <v>6602</v>
      </c>
      <c r="L557" s="115"/>
      <c r="M557" s="115"/>
      <c r="N557" s="115"/>
      <c r="O557" s="115"/>
      <c r="P557" s="115"/>
      <c r="Q557" s="115"/>
      <c r="R557" s="115"/>
      <c r="S557" s="115"/>
      <c r="T557" s="115"/>
      <c r="U557" s="115"/>
      <c r="V557" s="115"/>
      <c r="W557" s="115"/>
      <c r="X557" s="115"/>
      <c r="Y557" s="115"/>
      <c r="Z557" s="115"/>
    </row>
    <row r="558" spans="1:26" ht="13">
      <c r="A558" s="40">
        <v>552</v>
      </c>
      <c r="B558" s="40" t="s">
        <v>394</v>
      </c>
      <c r="C558" s="41" t="s">
        <v>6603</v>
      </c>
      <c r="D558" s="41" t="s">
        <v>4109</v>
      </c>
      <c r="E558" s="41" t="s">
        <v>4708</v>
      </c>
      <c r="F558" s="80" t="s">
        <v>6604</v>
      </c>
      <c r="G558" s="41">
        <v>1</v>
      </c>
      <c r="H558" s="41"/>
      <c r="I558" s="473">
        <v>44245</v>
      </c>
      <c r="J558" s="375" t="s">
        <v>6605</v>
      </c>
      <c r="K558" s="284" t="s">
        <v>6606</v>
      </c>
      <c r="L558" s="115"/>
      <c r="M558" s="115"/>
      <c r="N558" s="115"/>
      <c r="O558" s="115"/>
      <c r="P558" s="115"/>
      <c r="Q558" s="115"/>
      <c r="R558" s="115"/>
      <c r="S558" s="115"/>
      <c r="T558" s="115"/>
      <c r="U558" s="115"/>
      <c r="V558" s="115"/>
      <c r="W558" s="115"/>
      <c r="X558" s="115"/>
      <c r="Y558" s="115"/>
      <c r="Z558" s="115"/>
    </row>
    <row r="559" spans="1:26" ht="13">
      <c r="A559" s="40">
        <v>553</v>
      </c>
      <c r="B559" s="40" t="s">
        <v>1358</v>
      </c>
      <c r="C559" s="41" t="s">
        <v>6582</v>
      </c>
      <c r="D559" s="41" t="s">
        <v>4038</v>
      </c>
      <c r="E559" s="41" t="s">
        <v>6409</v>
      </c>
      <c r="F559" s="80" t="s">
        <v>6607</v>
      </c>
      <c r="G559" s="41">
        <v>1</v>
      </c>
      <c r="H559" s="41"/>
      <c r="J559" s="375" t="s">
        <v>6608</v>
      </c>
      <c r="K559" s="284" t="s">
        <v>6609</v>
      </c>
      <c r="L559" s="115"/>
      <c r="M559" s="115"/>
      <c r="N559" s="115"/>
      <c r="O559" s="115"/>
      <c r="P559" s="115"/>
      <c r="Q559" s="115"/>
      <c r="R559" s="115"/>
      <c r="S559" s="115"/>
      <c r="T559" s="115"/>
      <c r="U559" s="115"/>
      <c r="V559" s="115"/>
      <c r="W559" s="115"/>
      <c r="X559" s="115"/>
      <c r="Y559" s="115"/>
      <c r="Z559" s="115"/>
    </row>
    <row r="560" spans="1:26" ht="13">
      <c r="A560" s="40">
        <v>554</v>
      </c>
      <c r="B560" s="40" t="s">
        <v>1360</v>
      </c>
      <c r="C560" s="41" t="s">
        <v>6348</v>
      </c>
      <c r="D560" s="41" t="s">
        <v>4225</v>
      </c>
      <c r="E560" s="41" t="s">
        <v>6610</v>
      </c>
      <c r="F560" s="80" t="s">
        <v>6611</v>
      </c>
      <c r="G560" s="41">
        <v>4</v>
      </c>
      <c r="H560" s="41" t="s">
        <v>6612</v>
      </c>
      <c r="I560" s="473">
        <v>44242</v>
      </c>
      <c r="J560" s="122" t="s">
        <v>6613</v>
      </c>
      <c r="K560" s="284" t="s">
        <v>6614</v>
      </c>
      <c r="L560" s="115"/>
      <c r="M560" s="115"/>
      <c r="N560" s="115"/>
      <c r="O560" s="115"/>
      <c r="P560" s="115"/>
      <c r="Q560" s="115"/>
      <c r="R560" s="115"/>
      <c r="S560" s="115"/>
      <c r="T560" s="115"/>
      <c r="U560" s="115"/>
      <c r="V560" s="115"/>
      <c r="W560" s="115"/>
      <c r="X560" s="115"/>
      <c r="Y560" s="115"/>
      <c r="Z560" s="115"/>
    </row>
    <row r="561" spans="1:26" ht="13">
      <c r="A561" s="40">
        <v>555</v>
      </c>
      <c r="B561" s="40" t="s">
        <v>1361</v>
      </c>
      <c r="C561" s="41" t="s">
        <v>6348</v>
      </c>
      <c r="D561" s="41" t="s">
        <v>4622</v>
      </c>
      <c r="E561" s="41" t="s">
        <v>6615</v>
      </c>
      <c r="F561" s="80" t="s">
        <v>6616</v>
      </c>
      <c r="G561" s="41">
        <v>1</v>
      </c>
      <c r="H561" s="41"/>
      <c r="I561" s="473">
        <v>44242</v>
      </c>
      <c r="J561" s="122" t="s">
        <v>6617</v>
      </c>
      <c r="K561" s="284" t="s">
        <v>6618</v>
      </c>
      <c r="L561" s="115"/>
      <c r="M561" s="115"/>
      <c r="N561" s="115"/>
      <c r="O561" s="115"/>
      <c r="P561" s="115"/>
      <c r="Q561" s="115"/>
      <c r="R561" s="115"/>
      <c r="S561" s="115"/>
      <c r="T561" s="115"/>
      <c r="U561" s="115"/>
      <c r="V561" s="115"/>
      <c r="W561" s="115"/>
      <c r="X561" s="115"/>
      <c r="Y561" s="115"/>
      <c r="Z561" s="115"/>
    </row>
    <row r="562" spans="1:26" ht="13">
      <c r="A562" s="40">
        <v>556</v>
      </c>
      <c r="B562" s="40" t="s">
        <v>1363</v>
      </c>
      <c r="C562" s="41" t="s">
        <v>6619</v>
      </c>
      <c r="D562" s="41" t="s">
        <v>5650</v>
      </c>
      <c r="E562" s="41" t="s">
        <v>6620</v>
      </c>
      <c r="F562" s="80" t="s">
        <v>6621</v>
      </c>
      <c r="G562" s="41">
        <v>1</v>
      </c>
      <c r="H562" s="41"/>
      <c r="I562" s="473">
        <v>44228</v>
      </c>
      <c r="J562" s="122" t="s">
        <v>6622</v>
      </c>
      <c r="K562" s="284" t="s">
        <v>6623</v>
      </c>
      <c r="L562" s="115"/>
      <c r="M562" s="115"/>
      <c r="N562" s="115"/>
      <c r="O562" s="115"/>
      <c r="P562" s="115"/>
      <c r="Q562" s="115"/>
      <c r="R562" s="115"/>
      <c r="S562" s="115"/>
      <c r="T562" s="115"/>
      <c r="U562" s="115"/>
      <c r="V562" s="115"/>
      <c r="W562" s="115"/>
      <c r="X562" s="115"/>
      <c r="Y562" s="115"/>
      <c r="Z562" s="115"/>
    </row>
    <row r="563" spans="1:26" ht="13">
      <c r="A563" s="40">
        <v>557</v>
      </c>
      <c r="B563" s="40" t="s">
        <v>1365</v>
      </c>
      <c r="C563" s="41" t="s">
        <v>4361</v>
      </c>
      <c r="D563" s="41" t="s">
        <v>4038</v>
      </c>
      <c r="E563" s="41" t="s">
        <v>6624</v>
      </c>
      <c r="F563" s="80" t="s">
        <v>6625</v>
      </c>
      <c r="G563" s="41">
        <v>1219</v>
      </c>
      <c r="H563" s="41" t="s">
        <v>6626</v>
      </c>
      <c r="J563" s="122" t="s">
        <v>6627</v>
      </c>
      <c r="K563" s="284" t="s">
        <v>6628</v>
      </c>
      <c r="L563" s="115"/>
      <c r="M563" s="115"/>
      <c r="N563" s="115"/>
      <c r="O563" s="115"/>
      <c r="P563" s="115"/>
      <c r="Q563" s="115"/>
      <c r="R563" s="115"/>
      <c r="S563" s="115"/>
      <c r="T563" s="115"/>
      <c r="U563" s="115"/>
      <c r="V563" s="115"/>
      <c r="W563" s="115"/>
      <c r="X563" s="115"/>
      <c r="Y563" s="115"/>
      <c r="Z563" s="115"/>
    </row>
    <row r="564" spans="1:26" ht="13">
      <c r="A564" s="40">
        <v>558</v>
      </c>
      <c r="B564" s="40" t="s">
        <v>1267</v>
      </c>
      <c r="C564" s="41" t="s">
        <v>6629</v>
      </c>
      <c r="D564" s="41" t="s">
        <v>4032</v>
      </c>
      <c r="E564" s="41" t="s">
        <v>4606</v>
      </c>
      <c r="F564" s="80" t="s">
        <v>6630</v>
      </c>
      <c r="G564" s="41">
        <v>317</v>
      </c>
      <c r="H564" s="41" t="s">
        <v>6631</v>
      </c>
      <c r="I564" s="473">
        <v>44235</v>
      </c>
      <c r="J564" s="122" t="s">
        <v>6632</v>
      </c>
      <c r="K564" s="284" t="s">
        <v>6633</v>
      </c>
      <c r="L564" s="115"/>
      <c r="M564" s="115"/>
      <c r="N564" s="115"/>
      <c r="O564" s="115"/>
      <c r="P564" s="115"/>
      <c r="Q564" s="115"/>
      <c r="R564" s="115"/>
      <c r="S564" s="115"/>
      <c r="T564" s="115"/>
      <c r="U564" s="115"/>
      <c r="V564" s="115"/>
      <c r="W564" s="115"/>
      <c r="X564" s="115"/>
      <c r="Y564" s="115"/>
      <c r="Z564" s="115"/>
    </row>
    <row r="565" spans="1:26" ht="13">
      <c r="A565" s="40">
        <v>559</v>
      </c>
      <c r="B565" s="40" t="s">
        <v>1372</v>
      </c>
      <c r="C565" s="41" t="s">
        <v>6348</v>
      </c>
      <c r="D565" s="41" t="s">
        <v>4791</v>
      </c>
      <c r="E565" s="41" t="s">
        <v>4927</v>
      </c>
      <c r="F565" s="80" t="s">
        <v>6634</v>
      </c>
      <c r="G565" s="41">
        <v>114</v>
      </c>
      <c r="H565" s="41" t="s">
        <v>6635</v>
      </c>
      <c r="I565" s="473">
        <v>44230</v>
      </c>
      <c r="J565" s="122" t="s">
        <v>6636</v>
      </c>
      <c r="K565" s="284" t="s">
        <v>6637</v>
      </c>
      <c r="L565" s="115"/>
      <c r="M565" s="115"/>
      <c r="N565" s="115"/>
      <c r="O565" s="115"/>
      <c r="P565" s="115"/>
      <c r="Q565" s="115"/>
      <c r="R565" s="115"/>
      <c r="S565" s="115"/>
      <c r="T565" s="115"/>
      <c r="U565" s="115"/>
      <c r="V565" s="115"/>
      <c r="W565" s="115"/>
      <c r="X565" s="115"/>
      <c r="Y565" s="115"/>
      <c r="Z565" s="115"/>
    </row>
    <row r="566" spans="1:26" ht="13">
      <c r="A566" s="40">
        <v>560</v>
      </c>
      <c r="B566" s="40" t="s">
        <v>1376</v>
      </c>
      <c r="C566" s="41" t="s">
        <v>5264</v>
      </c>
      <c r="D566" s="41" t="s">
        <v>4038</v>
      </c>
      <c r="E566" s="41" t="s">
        <v>5715</v>
      </c>
      <c r="F566" s="80" t="s">
        <v>6638</v>
      </c>
      <c r="G566" s="41">
        <v>1</v>
      </c>
      <c r="H566" s="41"/>
      <c r="I566" s="473">
        <v>44225</v>
      </c>
      <c r="J566" s="122" t="s">
        <v>6639</v>
      </c>
      <c r="K566" s="284" t="s">
        <v>6640</v>
      </c>
      <c r="L566" s="115"/>
      <c r="M566" s="115"/>
      <c r="N566" s="115"/>
      <c r="O566" s="115"/>
      <c r="P566" s="115"/>
      <c r="Q566" s="115"/>
      <c r="R566" s="115"/>
      <c r="S566" s="115"/>
      <c r="T566" s="115"/>
      <c r="U566" s="115"/>
      <c r="V566" s="115"/>
      <c r="W566" s="115"/>
      <c r="X566" s="115"/>
      <c r="Y566" s="115"/>
      <c r="Z566" s="115"/>
    </row>
    <row r="568" spans="1:26" ht="13">
      <c r="A568" s="40">
        <v>562</v>
      </c>
      <c r="B568" s="40" t="s">
        <v>1382</v>
      </c>
      <c r="C568" s="41" t="s">
        <v>6348</v>
      </c>
      <c r="D568" s="41" t="s">
        <v>4044</v>
      </c>
      <c r="E568" s="41" t="s">
        <v>6646</v>
      </c>
      <c r="F568" s="41" t="s">
        <v>6647</v>
      </c>
      <c r="G568" s="41">
        <v>30</v>
      </c>
      <c r="H568" s="41" t="s">
        <v>6648</v>
      </c>
      <c r="I568" s="473">
        <v>44256</v>
      </c>
      <c r="J568" s="122" t="s">
        <v>6649</v>
      </c>
      <c r="K568" s="284" t="s">
        <v>6650</v>
      </c>
      <c r="L568" s="115"/>
      <c r="M568" s="115"/>
      <c r="N568" s="115"/>
      <c r="O568" s="115"/>
      <c r="P568" s="115"/>
      <c r="Q568" s="115"/>
      <c r="R568" s="115"/>
      <c r="S568" s="115"/>
      <c r="T568" s="115"/>
      <c r="U568" s="115"/>
      <c r="V568" s="115"/>
      <c r="W568" s="115"/>
      <c r="X568" s="115"/>
      <c r="Y568" s="115"/>
      <c r="Z568" s="115"/>
    </row>
    <row r="569" spans="1:26" ht="13">
      <c r="A569" s="40">
        <v>563</v>
      </c>
      <c r="B569" s="40" t="s">
        <v>1385</v>
      </c>
      <c r="C569" s="41" t="s">
        <v>5519</v>
      </c>
      <c r="D569" s="41" t="s">
        <v>4109</v>
      </c>
      <c r="E569" s="41" t="s">
        <v>4708</v>
      </c>
      <c r="F569" s="41" t="s">
        <v>6651</v>
      </c>
      <c r="G569" s="41">
        <v>1</v>
      </c>
      <c r="H569" s="41"/>
      <c r="I569" s="475">
        <v>44256</v>
      </c>
      <c r="J569" s="122" t="s">
        <v>6652</v>
      </c>
      <c r="K569" s="284" t="s">
        <v>6653</v>
      </c>
      <c r="L569" s="115"/>
      <c r="M569" s="115"/>
      <c r="N569" s="115"/>
      <c r="O569" s="115"/>
      <c r="P569" s="115"/>
      <c r="Q569" s="115"/>
      <c r="R569" s="115"/>
      <c r="S569" s="115"/>
      <c r="T569" s="115"/>
      <c r="U569" s="115"/>
      <c r="V569" s="115"/>
      <c r="W569" s="115"/>
      <c r="X569" s="115"/>
      <c r="Y569" s="115"/>
      <c r="Z569" s="115"/>
    </row>
    <row r="570" spans="1:26" ht="13">
      <c r="A570" s="40">
        <v>564</v>
      </c>
      <c r="B570" s="40" t="s">
        <v>1387</v>
      </c>
      <c r="C570" s="41" t="s">
        <v>6654</v>
      </c>
      <c r="D570" s="41" t="s">
        <v>4044</v>
      </c>
      <c r="E570" s="41" t="s">
        <v>4611</v>
      </c>
      <c r="F570" s="41" t="s">
        <v>6655</v>
      </c>
      <c r="G570" s="41">
        <v>55</v>
      </c>
      <c r="H570" s="41" t="s">
        <v>6656</v>
      </c>
      <c r="I570" s="475">
        <v>44253</v>
      </c>
      <c r="J570" s="122" t="s">
        <v>6657</v>
      </c>
      <c r="K570" s="284" t="s">
        <v>6658</v>
      </c>
      <c r="L570" s="115"/>
      <c r="M570" s="115"/>
      <c r="N570" s="115"/>
      <c r="O570" s="115"/>
      <c r="P570" s="115"/>
      <c r="Q570" s="115"/>
      <c r="R570" s="115"/>
      <c r="S570" s="115"/>
      <c r="T570" s="115"/>
      <c r="U570" s="115"/>
      <c r="V570" s="115"/>
      <c r="W570" s="115"/>
      <c r="X570" s="115"/>
      <c r="Y570" s="115"/>
      <c r="Z570" s="115"/>
    </row>
    <row r="571" spans="1:26" ht="13">
      <c r="A571" s="40">
        <v>565</v>
      </c>
      <c r="B571" s="40" t="s">
        <v>1390</v>
      </c>
      <c r="C571" s="41" t="s">
        <v>6659</v>
      </c>
      <c r="D571" s="41" t="s">
        <v>4032</v>
      </c>
      <c r="E571" s="41" t="s">
        <v>4606</v>
      </c>
      <c r="F571" s="41" t="s">
        <v>6660</v>
      </c>
      <c r="G571" s="41">
        <v>12</v>
      </c>
      <c r="H571" s="41" t="s">
        <v>6661</v>
      </c>
      <c r="I571" s="475">
        <v>44253</v>
      </c>
      <c r="J571" s="122" t="s">
        <v>6662</v>
      </c>
      <c r="K571" s="284" t="s">
        <v>6663</v>
      </c>
      <c r="L571" s="115"/>
      <c r="M571" s="115"/>
      <c r="N571" s="115"/>
      <c r="O571" s="115"/>
      <c r="P571" s="115"/>
      <c r="Q571" s="115"/>
      <c r="R571" s="115"/>
      <c r="S571" s="115"/>
      <c r="T571" s="115"/>
      <c r="U571" s="115"/>
      <c r="V571" s="115"/>
      <c r="W571" s="115"/>
      <c r="X571" s="115"/>
      <c r="Y571" s="115"/>
      <c r="Z571" s="115"/>
    </row>
    <row r="572" spans="1:26" ht="13">
      <c r="A572" s="40">
        <v>566</v>
      </c>
      <c r="B572" s="40" t="s">
        <v>1394</v>
      </c>
      <c r="C572" s="41" t="s">
        <v>6664</v>
      </c>
      <c r="D572" s="41" t="s">
        <v>4038</v>
      </c>
      <c r="E572" s="41" t="s">
        <v>6665</v>
      </c>
      <c r="F572" s="41" t="s">
        <v>6666</v>
      </c>
      <c r="G572" s="41">
        <v>16</v>
      </c>
      <c r="H572" s="41" t="s">
        <v>6667</v>
      </c>
      <c r="I572" s="473">
        <v>44207</v>
      </c>
      <c r="J572" s="122" t="s">
        <v>6668</v>
      </c>
      <c r="K572" s="284" t="s">
        <v>6669</v>
      </c>
      <c r="L572" s="115"/>
      <c r="M572" s="115"/>
      <c r="N572" s="115"/>
      <c r="O572" s="115"/>
      <c r="P572" s="115"/>
      <c r="Q572" s="115"/>
      <c r="R572" s="115"/>
      <c r="S572" s="115"/>
      <c r="T572" s="115"/>
      <c r="U572" s="115"/>
      <c r="V572" s="115"/>
      <c r="W572" s="115"/>
      <c r="X572" s="115"/>
      <c r="Y572" s="115"/>
      <c r="Z572" s="115"/>
    </row>
    <row r="573" spans="1:26" ht="13">
      <c r="A573" s="40">
        <v>567</v>
      </c>
      <c r="B573" s="40" t="s">
        <v>1116</v>
      </c>
      <c r="C573" s="41" t="s">
        <v>4534</v>
      </c>
      <c r="D573" s="41" t="s">
        <v>4038</v>
      </c>
      <c r="E573" s="41" t="s">
        <v>5289</v>
      </c>
      <c r="F573" s="41" t="s">
        <v>6670</v>
      </c>
      <c r="G573" s="41">
        <v>142</v>
      </c>
      <c r="H573" s="115"/>
      <c r="I573" s="473">
        <v>44255</v>
      </c>
      <c r="J573" s="122" t="s">
        <v>6671</v>
      </c>
      <c r="K573" s="284" t="s">
        <v>6672</v>
      </c>
      <c r="L573" s="115"/>
      <c r="M573" s="115"/>
      <c r="N573" s="115"/>
      <c r="O573" s="115"/>
      <c r="P573" s="115"/>
      <c r="Q573" s="115"/>
      <c r="R573" s="115"/>
      <c r="S573" s="115"/>
      <c r="T573" s="115"/>
      <c r="U573" s="115"/>
      <c r="V573" s="115"/>
      <c r="W573" s="115"/>
      <c r="X573" s="115"/>
      <c r="Y573" s="115"/>
      <c r="Z573" s="115"/>
    </row>
    <row r="574" spans="1:26" ht="13">
      <c r="A574" s="40">
        <v>568</v>
      </c>
      <c r="B574" s="40" t="s">
        <v>1398</v>
      </c>
      <c r="C574" s="41" t="s">
        <v>6673</v>
      </c>
      <c r="D574" s="41" t="s">
        <v>4032</v>
      </c>
      <c r="E574" s="41" t="s">
        <v>6674</v>
      </c>
      <c r="F574" s="41" t="s">
        <v>6675</v>
      </c>
      <c r="G574" s="41">
        <v>14</v>
      </c>
      <c r="H574" s="41" t="s">
        <v>6676</v>
      </c>
      <c r="I574" s="473">
        <v>44239</v>
      </c>
      <c r="J574" s="122" t="s">
        <v>6677</v>
      </c>
      <c r="K574" s="284" t="s">
        <v>6678</v>
      </c>
      <c r="L574" s="115"/>
      <c r="M574" s="115"/>
      <c r="N574" s="115"/>
      <c r="O574" s="115"/>
      <c r="P574" s="115"/>
      <c r="Q574" s="115"/>
      <c r="R574" s="115"/>
      <c r="S574" s="115"/>
      <c r="T574" s="115"/>
      <c r="U574" s="115"/>
      <c r="V574" s="115"/>
      <c r="W574" s="115"/>
      <c r="X574" s="115"/>
      <c r="Y574" s="115"/>
      <c r="Z574" s="115"/>
    </row>
    <row r="575" spans="1:26" ht="13">
      <c r="A575" s="40">
        <v>569</v>
      </c>
      <c r="B575" s="40" t="s">
        <v>1400</v>
      </c>
      <c r="C575" s="115" t="s">
        <v>4605</v>
      </c>
      <c r="D575" s="41" t="s">
        <v>4051</v>
      </c>
      <c r="E575" s="115" t="s">
        <v>6679</v>
      </c>
      <c r="F575" s="115" t="s">
        <v>6680</v>
      </c>
      <c r="G575" s="41">
        <v>1</v>
      </c>
      <c r="H575" s="115"/>
      <c r="I575" s="473">
        <v>44254</v>
      </c>
      <c r="J575" s="122" t="s">
        <v>6681</v>
      </c>
      <c r="K575" s="284" t="s">
        <v>6682</v>
      </c>
      <c r="L575" s="115"/>
      <c r="M575" s="115"/>
      <c r="N575" s="115"/>
      <c r="O575" s="115"/>
      <c r="P575" s="115"/>
      <c r="Q575" s="115"/>
      <c r="R575" s="115"/>
      <c r="S575" s="115"/>
      <c r="T575" s="115"/>
      <c r="U575" s="115"/>
      <c r="V575" s="115"/>
      <c r="W575" s="115"/>
      <c r="X575" s="115"/>
      <c r="Y575" s="115"/>
      <c r="Z575" s="115"/>
    </row>
    <row r="576" spans="1:26" ht="13">
      <c r="A576" s="40">
        <v>570</v>
      </c>
      <c r="B576" s="40" t="s">
        <v>1403</v>
      </c>
      <c r="C576" s="115" t="s">
        <v>6683</v>
      </c>
      <c r="D576" s="41" t="s">
        <v>4038</v>
      </c>
      <c r="E576" s="115" t="s">
        <v>4319</v>
      </c>
      <c r="F576" s="115" t="s">
        <v>6684</v>
      </c>
      <c r="G576" s="41">
        <v>83</v>
      </c>
      <c r="H576" s="115" t="s">
        <v>6685</v>
      </c>
      <c r="I576" s="473">
        <v>44258</v>
      </c>
      <c r="J576" s="122" t="s">
        <v>6686</v>
      </c>
      <c r="K576" s="284" t="s">
        <v>6687</v>
      </c>
      <c r="L576" s="115"/>
      <c r="M576" s="115"/>
      <c r="N576" s="115"/>
      <c r="O576" s="115"/>
      <c r="P576" s="115"/>
      <c r="Q576" s="115"/>
      <c r="R576" s="115"/>
      <c r="S576" s="115"/>
      <c r="T576" s="115"/>
      <c r="U576" s="115"/>
      <c r="V576" s="115"/>
      <c r="W576" s="115"/>
      <c r="X576" s="115"/>
      <c r="Y576" s="115"/>
      <c r="Z576" s="115"/>
    </row>
    <row r="577" spans="1:26" ht="13">
      <c r="A577" s="40">
        <v>571</v>
      </c>
      <c r="B577" s="40" t="s">
        <v>1408</v>
      </c>
      <c r="C577" s="115" t="s">
        <v>5122</v>
      </c>
      <c r="D577" s="41" t="s">
        <v>4051</v>
      </c>
      <c r="E577" s="115" t="s">
        <v>4052</v>
      </c>
      <c r="F577" s="115" t="s">
        <v>6688</v>
      </c>
      <c r="G577" s="41">
        <v>5</v>
      </c>
      <c r="H577" s="115" t="s">
        <v>6689</v>
      </c>
      <c r="I577" s="473">
        <v>44239</v>
      </c>
      <c r="J577" s="122" t="s">
        <v>6690</v>
      </c>
      <c r="K577" s="284" t="s">
        <v>6691</v>
      </c>
      <c r="L577" s="115"/>
      <c r="M577" s="115"/>
      <c r="N577" s="115"/>
      <c r="O577" s="115"/>
      <c r="P577" s="115"/>
      <c r="Q577" s="115"/>
      <c r="R577" s="115"/>
      <c r="S577" s="115"/>
      <c r="T577" s="115"/>
      <c r="U577" s="115"/>
      <c r="V577" s="115"/>
      <c r="W577" s="115"/>
      <c r="X577" s="115"/>
      <c r="Y577" s="115"/>
      <c r="Z577" s="115"/>
    </row>
    <row r="578" spans="1:26" s="235" customFormat="1" ht="13">
      <c r="A578" s="169">
        <v>572</v>
      </c>
      <c r="B578" s="169" t="s">
        <v>6692</v>
      </c>
      <c r="C578" s="351" t="s">
        <v>6150</v>
      </c>
      <c r="D578" s="234" t="s">
        <v>6693</v>
      </c>
      <c r="E578" s="351"/>
      <c r="F578" s="351" t="s">
        <v>6694</v>
      </c>
      <c r="G578" s="234">
        <v>4005</v>
      </c>
      <c r="H578" s="351" t="s">
        <v>6695</v>
      </c>
      <c r="I578" s="479">
        <v>44250</v>
      </c>
      <c r="J578" s="403" t="s">
        <v>6696</v>
      </c>
      <c r="K578" s="357" t="s">
        <v>6697</v>
      </c>
      <c r="L578" s="351"/>
      <c r="M578" s="351"/>
      <c r="N578" s="351"/>
      <c r="O578" s="351"/>
      <c r="P578" s="351"/>
      <c r="Q578" s="351"/>
      <c r="R578" s="351"/>
      <c r="S578" s="351"/>
      <c r="T578" s="351"/>
      <c r="U578" s="351"/>
      <c r="V578" s="351"/>
      <c r="W578" s="351"/>
      <c r="X578" s="351"/>
      <c r="Y578" s="351"/>
      <c r="Z578" s="351"/>
    </row>
    <row r="579" spans="1:26" ht="13">
      <c r="A579" s="40">
        <v>573</v>
      </c>
      <c r="B579" s="40" t="s">
        <v>1415</v>
      </c>
      <c r="C579" s="115" t="s">
        <v>6698</v>
      </c>
      <c r="D579" s="41" t="s">
        <v>4044</v>
      </c>
      <c r="E579" s="115" t="s">
        <v>6699</v>
      </c>
      <c r="F579" s="115" t="s">
        <v>6700</v>
      </c>
      <c r="G579" s="41">
        <v>37</v>
      </c>
      <c r="H579" s="115" t="s">
        <v>6701</v>
      </c>
      <c r="I579" s="473">
        <v>44245</v>
      </c>
      <c r="J579" s="122" t="s">
        <v>6702</v>
      </c>
      <c r="K579" s="284" t="s">
        <v>6703</v>
      </c>
      <c r="L579" s="115"/>
      <c r="M579" s="115"/>
      <c r="N579" s="115"/>
      <c r="O579" s="115"/>
      <c r="P579" s="115"/>
      <c r="Q579" s="115"/>
      <c r="R579" s="115"/>
      <c r="S579" s="115"/>
      <c r="T579" s="115"/>
      <c r="U579" s="115"/>
      <c r="V579" s="115"/>
      <c r="W579" s="115"/>
      <c r="X579" s="115"/>
      <c r="Y579" s="115"/>
      <c r="Z579" s="115"/>
    </row>
    <row r="580" spans="1:26" ht="13">
      <c r="A580" s="40">
        <v>574</v>
      </c>
      <c r="B580" s="40" t="s">
        <v>1417</v>
      </c>
      <c r="C580" s="115" t="s">
        <v>6353</v>
      </c>
      <c r="D580" s="41" t="s">
        <v>4044</v>
      </c>
      <c r="E580" s="115" t="s">
        <v>4045</v>
      </c>
      <c r="F580" s="115" t="s">
        <v>4818</v>
      </c>
      <c r="G580" s="41">
        <v>24</v>
      </c>
      <c r="H580" s="115" t="s">
        <v>6704</v>
      </c>
      <c r="I580" s="473">
        <v>44241</v>
      </c>
      <c r="J580" s="122" t="s">
        <v>6705</v>
      </c>
      <c r="K580" s="284" t="s">
        <v>6706</v>
      </c>
      <c r="L580" s="115"/>
      <c r="M580" s="115"/>
      <c r="N580" s="115"/>
      <c r="O580" s="115"/>
      <c r="P580" s="115"/>
      <c r="Q580" s="115"/>
      <c r="R580" s="115"/>
      <c r="S580" s="115"/>
      <c r="T580" s="115"/>
      <c r="U580" s="115"/>
      <c r="V580" s="115"/>
      <c r="W580" s="115"/>
      <c r="X580" s="115"/>
      <c r="Y580" s="115"/>
      <c r="Z580" s="115"/>
    </row>
    <row r="581" spans="1:26" ht="13">
      <c r="A581" s="40">
        <v>575</v>
      </c>
      <c r="B581" s="40" t="s">
        <v>1420</v>
      </c>
      <c r="C581" s="41" t="s">
        <v>6707</v>
      </c>
      <c r="D581" s="41" t="s">
        <v>4791</v>
      </c>
      <c r="E581" s="41" t="s">
        <v>6708</v>
      </c>
      <c r="F581" s="115" t="s">
        <v>6709</v>
      </c>
      <c r="G581" s="41">
        <v>1</v>
      </c>
      <c r="H581" s="115"/>
      <c r="I581" s="473">
        <v>44244</v>
      </c>
      <c r="J581" s="122" t="s">
        <v>6710</v>
      </c>
      <c r="K581" s="284" t="s">
        <v>6711</v>
      </c>
      <c r="L581" s="115"/>
      <c r="M581" s="115"/>
      <c r="N581" s="115"/>
      <c r="O581" s="115"/>
      <c r="P581" s="115"/>
      <c r="Q581" s="115"/>
      <c r="R581" s="115"/>
      <c r="S581" s="115"/>
      <c r="T581" s="115"/>
      <c r="U581" s="115"/>
      <c r="V581" s="115"/>
      <c r="W581" s="115"/>
      <c r="X581" s="115"/>
      <c r="Y581" s="115"/>
      <c r="Z581" s="115"/>
    </row>
    <row r="582" spans="1:26" ht="13">
      <c r="A582" s="40">
        <v>576</v>
      </c>
      <c r="B582" s="40" t="s">
        <v>1424</v>
      </c>
      <c r="C582" s="41" t="s">
        <v>6712</v>
      </c>
      <c r="D582" s="41" t="s">
        <v>4038</v>
      </c>
      <c r="E582" s="41" t="s">
        <v>4350</v>
      </c>
      <c r="F582" s="115" t="s">
        <v>6713</v>
      </c>
      <c r="G582" s="41">
        <v>45</v>
      </c>
      <c r="H582" s="41" t="s">
        <v>6714</v>
      </c>
      <c r="I582" s="475">
        <v>44246</v>
      </c>
      <c r="J582" s="122" t="s">
        <v>6715</v>
      </c>
      <c r="K582" s="284" t="s">
        <v>6716</v>
      </c>
      <c r="L582" s="115"/>
      <c r="M582" s="115"/>
      <c r="N582" s="115"/>
      <c r="O582" s="115"/>
      <c r="P582" s="115"/>
      <c r="Q582" s="115"/>
      <c r="R582" s="115"/>
      <c r="S582" s="115"/>
      <c r="T582" s="115"/>
      <c r="U582" s="115"/>
      <c r="V582" s="115"/>
      <c r="W582" s="115"/>
      <c r="X582" s="115"/>
      <c r="Y582" s="115"/>
      <c r="Z582" s="115"/>
    </row>
    <row r="583" spans="1:26" ht="13">
      <c r="A583" s="40">
        <v>577</v>
      </c>
      <c r="B583" s="40" t="s">
        <v>1425</v>
      </c>
      <c r="C583" s="41" t="s">
        <v>6717</v>
      </c>
      <c r="D583" s="41" t="s">
        <v>3922</v>
      </c>
      <c r="E583" s="41" t="s">
        <v>3929</v>
      </c>
      <c r="F583" s="115" t="s">
        <v>6718</v>
      </c>
      <c r="G583" s="41">
        <v>5</v>
      </c>
      <c r="H583" s="41"/>
      <c r="I583" s="475">
        <v>44230</v>
      </c>
      <c r="J583" s="122" t="s">
        <v>6719</v>
      </c>
      <c r="K583" s="284" t="s">
        <v>6720</v>
      </c>
      <c r="L583" s="115"/>
      <c r="M583" s="115"/>
      <c r="N583" s="115"/>
      <c r="O583" s="115"/>
      <c r="P583" s="115"/>
      <c r="Q583" s="115"/>
      <c r="R583" s="115"/>
      <c r="S583" s="115"/>
      <c r="T583" s="115"/>
      <c r="U583" s="115"/>
      <c r="V583" s="115"/>
      <c r="W583" s="115"/>
      <c r="X583" s="115"/>
      <c r="Y583" s="115"/>
      <c r="Z583" s="115"/>
    </row>
    <row r="584" spans="1:26" ht="13">
      <c r="A584" s="40">
        <v>578</v>
      </c>
      <c r="B584" s="40" t="s">
        <v>1428</v>
      </c>
      <c r="C584" s="41" t="s">
        <v>5229</v>
      </c>
      <c r="D584" s="41" t="s">
        <v>4038</v>
      </c>
      <c r="E584" s="41" t="s">
        <v>5536</v>
      </c>
      <c r="F584" s="115" t="s">
        <v>6721</v>
      </c>
      <c r="G584" s="41">
        <v>61</v>
      </c>
      <c r="H584" s="41" t="s">
        <v>6722</v>
      </c>
      <c r="I584" s="475">
        <v>44248</v>
      </c>
      <c r="J584" s="122" t="s">
        <v>6723</v>
      </c>
      <c r="K584" s="284" t="s">
        <v>6724</v>
      </c>
      <c r="L584" s="115"/>
      <c r="M584" s="115"/>
      <c r="N584" s="115"/>
      <c r="O584" s="115"/>
      <c r="P584" s="115"/>
      <c r="Q584" s="115"/>
      <c r="R584" s="115"/>
      <c r="S584" s="115"/>
      <c r="T584" s="115"/>
      <c r="U584" s="115"/>
      <c r="V584" s="115"/>
      <c r="W584" s="115"/>
      <c r="X584" s="115"/>
      <c r="Y584" s="115"/>
      <c r="Z584" s="115"/>
    </row>
    <row r="585" spans="1:26" ht="13">
      <c r="A585" s="40">
        <v>579</v>
      </c>
      <c r="B585" s="40" t="s">
        <v>1431</v>
      </c>
      <c r="C585" s="41" t="s">
        <v>6725</v>
      </c>
      <c r="D585" s="41" t="s">
        <v>4032</v>
      </c>
      <c r="E585" s="41" t="s">
        <v>6726</v>
      </c>
      <c r="F585" s="41" t="s">
        <v>6727</v>
      </c>
      <c r="G585" s="41">
        <v>13</v>
      </c>
      <c r="H585" s="41" t="s">
        <v>6411</v>
      </c>
      <c r="I585" s="475">
        <v>44224</v>
      </c>
      <c r="J585" s="122" t="s">
        <v>6728</v>
      </c>
      <c r="K585" s="284" t="s">
        <v>6729</v>
      </c>
      <c r="L585" s="115"/>
      <c r="M585" s="115"/>
      <c r="N585" s="115"/>
      <c r="O585" s="115"/>
      <c r="P585" s="115"/>
      <c r="Q585" s="115"/>
      <c r="R585" s="115"/>
      <c r="S585" s="115"/>
      <c r="T585" s="115"/>
      <c r="U585" s="115"/>
      <c r="V585" s="115"/>
      <c r="W585" s="115"/>
      <c r="X585" s="115"/>
      <c r="Y585" s="115"/>
      <c r="Z585" s="115"/>
    </row>
    <row r="586" spans="1:26" ht="13">
      <c r="A586" s="40">
        <v>580</v>
      </c>
      <c r="B586" s="40" t="s">
        <v>1433</v>
      </c>
      <c r="C586" s="41" t="s">
        <v>6730</v>
      </c>
      <c r="D586" s="41" t="s">
        <v>4061</v>
      </c>
      <c r="E586" s="41" t="s">
        <v>4265</v>
      </c>
      <c r="F586" s="41" t="s">
        <v>6731</v>
      </c>
      <c r="G586" s="41">
        <v>49</v>
      </c>
      <c r="H586" s="41" t="s">
        <v>6732</v>
      </c>
      <c r="I586" s="475">
        <v>44245</v>
      </c>
      <c r="J586" s="122" t="s">
        <v>6733</v>
      </c>
      <c r="K586" s="284" t="s">
        <v>6734</v>
      </c>
      <c r="L586" s="115"/>
      <c r="M586" s="115"/>
      <c r="N586" s="115"/>
      <c r="O586" s="115"/>
      <c r="P586" s="115"/>
      <c r="Q586" s="115"/>
      <c r="R586" s="115"/>
      <c r="S586" s="115"/>
      <c r="T586" s="115"/>
      <c r="U586" s="115"/>
      <c r="V586" s="115"/>
      <c r="W586" s="115"/>
      <c r="X586" s="115"/>
      <c r="Y586" s="115"/>
      <c r="Z586" s="115"/>
    </row>
    <row r="587" spans="1:26" ht="13">
      <c r="A587" s="40">
        <v>581</v>
      </c>
      <c r="B587" s="40" t="s">
        <v>1436</v>
      </c>
      <c r="C587" s="41" t="s">
        <v>6735</v>
      </c>
      <c r="D587" s="41" t="s">
        <v>4109</v>
      </c>
      <c r="E587" s="41" t="s">
        <v>6736</v>
      </c>
      <c r="F587" s="41" t="s">
        <v>6737</v>
      </c>
      <c r="G587" s="41">
        <v>16</v>
      </c>
      <c r="H587" s="41" t="s">
        <v>6738</v>
      </c>
      <c r="I587" s="475">
        <v>44248</v>
      </c>
      <c r="J587" s="122" t="s">
        <v>6739</v>
      </c>
      <c r="K587" s="284" t="s">
        <v>6740</v>
      </c>
      <c r="L587" s="115"/>
      <c r="M587" s="115"/>
      <c r="N587" s="115"/>
      <c r="O587" s="115"/>
      <c r="P587" s="115"/>
      <c r="Q587" s="115"/>
      <c r="R587" s="115"/>
      <c r="S587" s="115"/>
      <c r="T587" s="115"/>
      <c r="U587" s="115"/>
      <c r="V587" s="115"/>
      <c r="W587" s="115"/>
      <c r="X587" s="115"/>
      <c r="Y587" s="115"/>
      <c r="Z587" s="115"/>
    </row>
    <row r="588" spans="1:26" ht="13">
      <c r="A588" s="40">
        <v>582</v>
      </c>
      <c r="B588" s="40" t="s">
        <v>1441</v>
      </c>
      <c r="C588" s="41" t="s">
        <v>5264</v>
      </c>
      <c r="D588" s="41" t="s">
        <v>4225</v>
      </c>
      <c r="E588" s="41" t="s">
        <v>6741</v>
      </c>
      <c r="F588" s="41" t="s">
        <v>6742</v>
      </c>
      <c r="G588" s="41">
        <v>132</v>
      </c>
      <c r="H588" s="41" t="s">
        <v>6743</v>
      </c>
      <c r="I588" s="475">
        <v>44233</v>
      </c>
      <c r="J588" s="122" t="s">
        <v>6744</v>
      </c>
      <c r="K588" s="284" t="s">
        <v>6745</v>
      </c>
      <c r="L588" s="115"/>
      <c r="M588" s="115"/>
      <c r="N588" s="115"/>
      <c r="O588" s="115"/>
      <c r="P588" s="115"/>
      <c r="Q588" s="115"/>
      <c r="R588" s="115"/>
      <c r="S588" s="115"/>
      <c r="T588" s="115"/>
      <c r="U588" s="115"/>
      <c r="V588" s="115"/>
      <c r="W588" s="115"/>
      <c r="X588" s="115"/>
      <c r="Y588" s="115"/>
      <c r="Z588" s="115"/>
    </row>
    <row r="589" spans="1:26" ht="13">
      <c r="A589" s="40">
        <v>583</v>
      </c>
      <c r="B589" s="40" t="s">
        <v>1443</v>
      </c>
      <c r="C589" s="41" t="s">
        <v>6746</v>
      </c>
      <c r="D589" s="41" t="s">
        <v>4810</v>
      </c>
      <c r="E589" s="41" t="s">
        <v>4747</v>
      </c>
      <c r="F589" s="41" t="s">
        <v>6747</v>
      </c>
      <c r="G589" s="41">
        <v>2</v>
      </c>
      <c r="H589" s="41"/>
      <c r="I589" s="475">
        <v>44269</v>
      </c>
      <c r="J589" s="122" t="s">
        <v>6748</v>
      </c>
      <c r="K589" s="284" t="s">
        <v>6749</v>
      </c>
      <c r="L589" s="115"/>
      <c r="M589" s="115"/>
      <c r="N589" s="115"/>
      <c r="O589" s="115"/>
      <c r="P589" s="115"/>
      <c r="Q589" s="115"/>
      <c r="R589" s="115"/>
      <c r="S589" s="115"/>
      <c r="T589" s="115"/>
      <c r="U589" s="115"/>
      <c r="V589" s="115"/>
      <c r="W589" s="115"/>
      <c r="X589" s="115"/>
      <c r="Y589" s="115"/>
      <c r="Z589" s="115"/>
    </row>
    <row r="590" spans="1:26" ht="13">
      <c r="A590" s="40">
        <v>584</v>
      </c>
      <c r="B590" s="40" t="s">
        <v>1447</v>
      </c>
      <c r="C590" s="41" t="s">
        <v>4153</v>
      </c>
      <c r="D590" s="41" t="s">
        <v>6750</v>
      </c>
      <c r="E590" s="41" t="s">
        <v>6751</v>
      </c>
      <c r="F590" s="41" t="s">
        <v>6752</v>
      </c>
      <c r="G590" s="41">
        <v>3</v>
      </c>
      <c r="H590" s="41"/>
      <c r="I590" s="475">
        <v>44267</v>
      </c>
      <c r="J590" s="122" t="s">
        <v>6753</v>
      </c>
      <c r="K590" s="284" t="s">
        <v>6754</v>
      </c>
      <c r="L590" s="115"/>
      <c r="M590" s="115"/>
      <c r="N590" s="115"/>
      <c r="O590" s="115"/>
      <c r="P590" s="115"/>
      <c r="Q590" s="115"/>
      <c r="R590" s="115"/>
      <c r="S590" s="115"/>
      <c r="T590" s="115"/>
      <c r="U590" s="115"/>
      <c r="V590" s="115"/>
      <c r="W590" s="115"/>
      <c r="X590" s="115"/>
      <c r="Y590" s="115"/>
      <c r="Z590" s="115"/>
    </row>
    <row r="591" spans="1:26" ht="13">
      <c r="A591" s="40">
        <v>585</v>
      </c>
      <c r="B591" s="40" t="s">
        <v>1451</v>
      </c>
      <c r="C591" s="41" t="s">
        <v>6587</v>
      </c>
      <c r="D591" s="41" t="s">
        <v>5336</v>
      </c>
      <c r="E591" s="41" t="s">
        <v>6755</v>
      </c>
      <c r="F591" s="41" t="s">
        <v>6756</v>
      </c>
      <c r="G591" s="41">
        <v>1</v>
      </c>
      <c r="H591" s="41"/>
      <c r="I591" s="475">
        <v>44263</v>
      </c>
      <c r="J591" s="122" t="s">
        <v>6757</v>
      </c>
      <c r="K591" s="284" t="s">
        <v>6758</v>
      </c>
      <c r="L591" s="115"/>
      <c r="M591" s="115"/>
      <c r="N591" s="115"/>
      <c r="O591" s="115"/>
      <c r="P591" s="115"/>
      <c r="Q591" s="115"/>
      <c r="R591" s="115"/>
      <c r="S591" s="115"/>
      <c r="T591" s="115"/>
      <c r="U591" s="115"/>
      <c r="V591" s="115"/>
      <c r="W591" s="115"/>
      <c r="X591" s="115"/>
      <c r="Y591" s="115"/>
      <c r="Z591" s="115"/>
    </row>
    <row r="592" spans="1:26" ht="13">
      <c r="A592" s="40">
        <v>586</v>
      </c>
      <c r="B592" s="40" t="s">
        <v>1453</v>
      </c>
      <c r="C592" s="115" t="s">
        <v>4458</v>
      </c>
      <c r="D592" s="41" t="s">
        <v>5650</v>
      </c>
      <c r="E592" s="115" t="s">
        <v>6759</v>
      </c>
      <c r="F592" s="115" t="s">
        <v>6760</v>
      </c>
      <c r="G592" s="41">
        <v>1</v>
      </c>
      <c r="H592" s="115"/>
      <c r="I592" s="473">
        <v>44258</v>
      </c>
      <c r="J592" s="122" t="s">
        <v>6761</v>
      </c>
      <c r="K592" s="284" t="s">
        <v>6762</v>
      </c>
      <c r="L592" s="115"/>
      <c r="M592" s="115"/>
      <c r="N592" s="115"/>
      <c r="O592" s="115"/>
      <c r="P592" s="115"/>
      <c r="Q592" s="115"/>
      <c r="R592" s="115"/>
      <c r="S592" s="115"/>
      <c r="T592" s="115"/>
      <c r="U592" s="115"/>
      <c r="V592" s="115"/>
      <c r="W592" s="115"/>
      <c r="X592" s="115"/>
      <c r="Y592" s="115"/>
      <c r="Z592" s="115"/>
    </row>
    <row r="593" spans="1:26" ht="13">
      <c r="A593" s="40">
        <v>587</v>
      </c>
      <c r="B593" s="169" t="s">
        <v>574</v>
      </c>
      <c r="C593" s="115" t="s">
        <v>5331</v>
      </c>
      <c r="D593" s="41" t="s">
        <v>4044</v>
      </c>
      <c r="E593" s="115" t="s">
        <v>4045</v>
      </c>
      <c r="F593" s="115" t="s">
        <v>6763</v>
      </c>
      <c r="G593" s="41">
        <v>105</v>
      </c>
      <c r="H593" s="115" t="s">
        <v>6764</v>
      </c>
      <c r="I593" s="473">
        <v>44266</v>
      </c>
      <c r="J593" s="122" t="s">
        <v>6765</v>
      </c>
      <c r="K593" s="284" t="s">
        <v>6766</v>
      </c>
      <c r="L593" s="115"/>
      <c r="M593" s="115"/>
      <c r="N593" s="115"/>
      <c r="O593" s="115"/>
      <c r="P593" s="115"/>
      <c r="Q593" s="115"/>
      <c r="R593" s="115"/>
      <c r="S593" s="115"/>
      <c r="T593" s="115"/>
      <c r="U593" s="115"/>
      <c r="V593" s="115"/>
      <c r="W593" s="115"/>
      <c r="X593" s="115"/>
      <c r="Y593" s="115"/>
      <c r="Z593" s="115"/>
    </row>
    <row r="594" spans="1:26" ht="13">
      <c r="A594" s="40">
        <v>588</v>
      </c>
      <c r="B594" s="40" t="s">
        <v>1456</v>
      </c>
      <c r="C594" s="115" t="s">
        <v>6767</v>
      </c>
      <c r="D594" s="41" t="s">
        <v>6768</v>
      </c>
      <c r="E594" s="115" t="s">
        <v>6769</v>
      </c>
      <c r="F594" s="41" t="s">
        <v>6770</v>
      </c>
      <c r="G594" s="41">
        <v>1</v>
      </c>
      <c r="H594" s="71">
        <v>44013</v>
      </c>
      <c r="I594" s="473">
        <v>44266</v>
      </c>
      <c r="J594" s="122" t="s">
        <v>6771</v>
      </c>
      <c r="K594" s="284" t="s">
        <v>6772</v>
      </c>
      <c r="L594" s="115"/>
      <c r="M594" s="115"/>
      <c r="N594" s="115"/>
      <c r="O594" s="115"/>
      <c r="P594" s="115"/>
      <c r="Q594" s="115"/>
      <c r="R594" s="115"/>
      <c r="S594" s="115"/>
      <c r="T594" s="115"/>
      <c r="U594" s="115"/>
      <c r="V594" s="115"/>
      <c r="W594" s="115"/>
      <c r="X594" s="115"/>
      <c r="Y594" s="115"/>
      <c r="Z594" s="115"/>
    </row>
    <row r="595" spans="1:26" ht="13">
      <c r="A595" s="40">
        <v>589</v>
      </c>
      <c r="B595" s="40" t="s">
        <v>1458</v>
      </c>
      <c r="C595" s="115" t="s">
        <v>4361</v>
      </c>
      <c r="D595" s="41" t="s">
        <v>4038</v>
      </c>
      <c r="E595" s="115" t="s">
        <v>6773</v>
      </c>
      <c r="F595" s="115" t="s">
        <v>6774</v>
      </c>
      <c r="G595" s="41">
        <v>1</v>
      </c>
      <c r="H595" s="115"/>
      <c r="I595" s="473">
        <v>44263</v>
      </c>
      <c r="J595" s="122" t="s">
        <v>6775</v>
      </c>
      <c r="K595" s="284" t="s">
        <v>6776</v>
      </c>
      <c r="L595" s="115"/>
      <c r="M595" s="115"/>
      <c r="N595" s="115"/>
      <c r="O595" s="115"/>
      <c r="P595" s="115"/>
      <c r="Q595" s="115"/>
      <c r="R595" s="115"/>
      <c r="S595" s="115"/>
      <c r="T595" s="115"/>
      <c r="U595" s="115"/>
      <c r="V595" s="115"/>
      <c r="W595" s="115"/>
      <c r="X595" s="115"/>
      <c r="Y595" s="115"/>
      <c r="Z595" s="115"/>
    </row>
    <row r="596" spans="1:26" ht="13">
      <c r="A596" s="40">
        <v>590</v>
      </c>
      <c r="B596" s="40" t="s">
        <v>1461</v>
      </c>
      <c r="C596" s="41" t="s">
        <v>6777</v>
      </c>
      <c r="D596" s="41" t="s">
        <v>4225</v>
      </c>
      <c r="E596" s="41" t="s">
        <v>6778</v>
      </c>
      <c r="F596" s="115"/>
      <c r="G596" s="41">
        <v>1</v>
      </c>
      <c r="H596" s="115"/>
      <c r="I596" s="473">
        <v>44258</v>
      </c>
      <c r="J596" s="122" t="s">
        <v>6779</v>
      </c>
      <c r="K596" s="284" t="s">
        <v>6780</v>
      </c>
      <c r="L596" s="115"/>
      <c r="M596" s="115"/>
      <c r="N596" s="115"/>
      <c r="O596" s="115"/>
      <c r="P596" s="115"/>
      <c r="Q596" s="115"/>
      <c r="R596" s="115"/>
      <c r="S596" s="115"/>
      <c r="T596" s="115"/>
      <c r="U596" s="115"/>
      <c r="V596" s="115"/>
      <c r="W596" s="115"/>
      <c r="X596" s="115"/>
      <c r="Y596" s="115"/>
      <c r="Z596" s="115"/>
    </row>
    <row r="597" spans="1:26" ht="13">
      <c r="A597" s="40">
        <v>591</v>
      </c>
      <c r="B597" s="40" t="s">
        <v>1464</v>
      </c>
      <c r="C597" s="41" t="s">
        <v>6781</v>
      </c>
      <c r="D597" s="41" t="s">
        <v>4116</v>
      </c>
      <c r="E597" s="115"/>
      <c r="F597" s="41" t="s">
        <v>6782</v>
      </c>
      <c r="G597" s="41">
        <v>9</v>
      </c>
      <c r="H597" s="41" t="s">
        <v>6783</v>
      </c>
      <c r="I597" s="473">
        <v>44270</v>
      </c>
      <c r="J597" s="122" t="s">
        <v>6784</v>
      </c>
      <c r="K597" s="284" t="s">
        <v>6785</v>
      </c>
      <c r="L597" s="115"/>
      <c r="M597" s="115"/>
      <c r="N597" s="115"/>
      <c r="O597" s="115"/>
      <c r="P597" s="115"/>
      <c r="Q597" s="115"/>
      <c r="R597" s="115"/>
      <c r="S597" s="115"/>
      <c r="T597" s="115"/>
      <c r="U597" s="115"/>
      <c r="V597" s="115"/>
      <c r="W597" s="115"/>
      <c r="X597" s="115"/>
      <c r="Y597" s="115"/>
      <c r="Z597" s="115"/>
    </row>
    <row r="598" spans="1:26" ht="13">
      <c r="A598" s="40">
        <v>592</v>
      </c>
      <c r="B598" s="40" t="s">
        <v>1465</v>
      </c>
      <c r="C598" s="41" t="s">
        <v>6786</v>
      </c>
      <c r="D598" s="41" t="s">
        <v>4109</v>
      </c>
      <c r="E598" s="41" t="s">
        <v>6787</v>
      </c>
      <c r="F598" s="41" t="s">
        <v>6788</v>
      </c>
      <c r="G598" s="41">
        <v>56</v>
      </c>
      <c r="H598" s="41" t="s">
        <v>6789</v>
      </c>
      <c r="I598" s="473">
        <v>44253</v>
      </c>
      <c r="J598" s="122" t="s">
        <v>6790</v>
      </c>
      <c r="K598" s="284" t="s">
        <v>6791</v>
      </c>
      <c r="L598" s="115"/>
      <c r="M598" s="115"/>
      <c r="N598" s="115"/>
      <c r="O598" s="115"/>
      <c r="P598" s="115"/>
      <c r="Q598" s="115"/>
      <c r="R598" s="115"/>
      <c r="S598" s="115"/>
      <c r="T598" s="115"/>
      <c r="U598" s="115"/>
      <c r="V598" s="115"/>
      <c r="W598" s="115"/>
      <c r="X598" s="115"/>
      <c r="Y598" s="115"/>
      <c r="Z598" s="115"/>
    </row>
    <row r="599" spans="1:26" ht="13">
      <c r="A599" s="40">
        <v>593</v>
      </c>
      <c r="B599" s="40" t="s">
        <v>1469</v>
      </c>
      <c r="C599" s="41" t="s">
        <v>6792</v>
      </c>
      <c r="D599" s="41" t="s">
        <v>5374</v>
      </c>
      <c r="E599" s="115"/>
      <c r="F599" s="41" t="s">
        <v>6793</v>
      </c>
      <c r="G599" s="41">
        <v>887</v>
      </c>
      <c r="H599" s="41" t="s">
        <v>6794</v>
      </c>
      <c r="I599" s="473">
        <v>44246</v>
      </c>
      <c r="J599" s="122" t="s">
        <v>6795</v>
      </c>
      <c r="K599" s="284" t="s">
        <v>6796</v>
      </c>
      <c r="L599" s="115"/>
      <c r="M599" s="115"/>
      <c r="N599" s="115"/>
      <c r="O599" s="115"/>
      <c r="P599" s="115"/>
      <c r="Q599" s="115"/>
      <c r="R599" s="115"/>
      <c r="S599" s="115"/>
      <c r="T599" s="115"/>
      <c r="U599" s="115"/>
      <c r="V599" s="115"/>
      <c r="W599" s="115"/>
      <c r="X599" s="115"/>
      <c r="Y599" s="115"/>
      <c r="Z599" s="115"/>
    </row>
    <row r="600" spans="1:26" ht="13">
      <c r="A600" s="40">
        <v>594</v>
      </c>
      <c r="B600" s="40" t="s">
        <v>1472</v>
      </c>
      <c r="C600" s="41" t="s">
        <v>4988</v>
      </c>
      <c r="D600" s="41" t="s">
        <v>4225</v>
      </c>
      <c r="E600" s="115"/>
      <c r="F600" s="41" t="s">
        <v>6797</v>
      </c>
      <c r="G600" s="41">
        <v>41</v>
      </c>
      <c r="H600" s="41" t="s">
        <v>6798</v>
      </c>
      <c r="I600" s="473">
        <v>44243</v>
      </c>
      <c r="J600" s="122" t="s">
        <v>6799</v>
      </c>
      <c r="K600" s="284" t="s">
        <v>6800</v>
      </c>
      <c r="L600" s="115"/>
      <c r="M600" s="115"/>
      <c r="N600" s="115"/>
      <c r="O600" s="115"/>
      <c r="P600" s="115"/>
      <c r="Q600" s="115"/>
      <c r="R600" s="115"/>
      <c r="S600" s="115"/>
      <c r="T600" s="115"/>
      <c r="U600" s="115"/>
      <c r="V600" s="115"/>
      <c r="W600" s="115"/>
      <c r="X600" s="115"/>
      <c r="Y600" s="115"/>
      <c r="Z600" s="115"/>
    </row>
    <row r="601" spans="1:26" ht="13">
      <c r="A601" s="40">
        <v>595</v>
      </c>
      <c r="B601" s="40" t="s">
        <v>1474</v>
      </c>
      <c r="C601" s="41" t="s">
        <v>6801</v>
      </c>
      <c r="D601" s="41" t="s">
        <v>4032</v>
      </c>
      <c r="E601" s="41" t="s">
        <v>4033</v>
      </c>
      <c r="F601" s="41" t="s">
        <v>6802</v>
      </c>
      <c r="G601" s="41">
        <v>1</v>
      </c>
      <c r="H601" s="115"/>
      <c r="I601" s="475" t="s">
        <v>1475</v>
      </c>
      <c r="J601" s="122" t="s">
        <v>6803</v>
      </c>
      <c r="K601" s="284" t="s">
        <v>6804</v>
      </c>
      <c r="L601" s="115"/>
      <c r="M601" s="115"/>
      <c r="N601" s="115"/>
      <c r="O601" s="115"/>
      <c r="P601" s="115"/>
      <c r="Q601" s="115"/>
      <c r="R601" s="115"/>
      <c r="S601" s="115"/>
      <c r="T601" s="115"/>
      <c r="U601" s="115"/>
      <c r="V601" s="115"/>
      <c r="W601" s="115"/>
      <c r="X601" s="115"/>
      <c r="Y601" s="115"/>
      <c r="Z601" s="115"/>
    </row>
    <row r="602" spans="1:26" ht="13">
      <c r="A602" s="40">
        <v>596</v>
      </c>
      <c r="B602" s="40" t="s">
        <v>1363</v>
      </c>
      <c r="C602" s="41" t="s">
        <v>6805</v>
      </c>
      <c r="D602" s="41" t="s">
        <v>5650</v>
      </c>
      <c r="E602" s="41" t="s">
        <v>6806</v>
      </c>
      <c r="F602" s="115"/>
      <c r="G602" s="41">
        <v>1</v>
      </c>
      <c r="H602" s="115"/>
      <c r="I602" s="473">
        <v>44228</v>
      </c>
      <c r="J602" s="122" t="s">
        <v>6807</v>
      </c>
      <c r="K602" s="284" t="s">
        <v>6623</v>
      </c>
      <c r="L602" s="115"/>
      <c r="M602" s="115"/>
      <c r="N602" s="115"/>
      <c r="O602" s="115"/>
      <c r="P602" s="115"/>
      <c r="Q602" s="115"/>
      <c r="R602" s="115"/>
      <c r="S602" s="115"/>
      <c r="T602" s="115"/>
      <c r="U602" s="115"/>
      <c r="V602" s="115"/>
      <c r="W602" s="115"/>
      <c r="X602" s="115"/>
      <c r="Y602" s="115"/>
      <c r="Z602" s="115"/>
    </row>
    <row r="603" spans="1:26" ht="13">
      <c r="A603" s="40">
        <v>597</v>
      </c>
      <c r="B603" s="40" t="s">
        <v>584</v>
      </c>
      <c r="C603" s="41" t="s">
        <v>5264</v>
      </c>
      <c r="D603" s="41" t="s">
        <v>4038</v>
      </c>
      <c r="E603" s="41" t="s">
        <v>5289</v>
      </c>
      <c r="F603" s="41" t="s">
        <v>6808</v>
      </c>
      <c r="G603" s="41">
        <v>5</v>
      </c>
      <c r="H603" s="41" t="s">
        <v>6809</v>
      </c>
      <c r="I603" s="473">
        <v>44202</v>
      </c>
      <c r="J603" s="122" t="s">
        <v>6810</v>
      </c>
      <c r="K603" s="284" t="s">
        <v>6811</v>
      </c>
      <c r="L603" s="115"/>
      <c r="M603" s="115"/>
      <c r="N603" s="115"/>
      <c r="O603" s="115"/>
      <c r="P603" s="115"/>
      <c r="Q603" s="115"/>
      <c r="R603" s="115"/>
      <c r="S603" s="115"/>
      <c r="T603" s="115"/>
      <c r="U603" s="115"/>
      <c r="V603" s="115"/>
      <c r="W603" s="115"/>
      <c r="X603" s="115"/>
      <c r="Y603" s="115"/>
      <c r="Z603" s="115"/>
    </row>
    <row r="604" spans="1:26" ht="13">
      <c r="A604" s="40">
        <v>598</v>
      </c>
      <c r="B604" s="40" t="s">
        <v>1477</v>
      </c>
      <c r="C604" s="41" t="s">
        <v>5624</v>
      </c>
      <c r="D604" s="41" t="s">
        <v>4599</v>
      </c>
      <c r="E604" s="41" t="s">
        <v>5271</v>
      </c>
      <c r="F604" s="41" t="s">
        <v>6812</v>
      </c>
      <c r="G604" s="41">
        <v>1</v>
      </c>
      <c r="H604" s="41"/>
      <c r="I604" s="473">
        <v>44275</v>
      </c>
      <c r="J604" s="122" t="s">
        <v>6813</v>
      </c>
      <c r="K604" s="284" t="s">
        <v>6814</v>
      </c>
      <c r="L604" s="115"/>
      <c r="M604" s="115"/>
      <c r="N604" s="115"/>
      <c r="O604" s="115"/>
      <c r="P604" s="115"/>
      <c r="Q604" s="115"/>
      <c r="R604" s="115"/>
      <c r="S604" s="115"/>
      <c r="T604" s="115"/>
      <c r="U604" s="115"/>
      <c r="V604" s="115"/>
      <c r="W604" s="115"/>
      <c r="X604" s="115"/>
      <c r="Y604" s="115"/>
      <c r="Z604" s="115"/>
    </row>
    <row r="605" spans="1:26" ht="13">
      <c r="A605" s="40">
        <v>599</v>
      </c>
      <c r="B605" s="40" t="s">
        <v>1480</v>
      </c>
      <c r="C605" s="41" t="s">
        <v>6587</v>
      </c>
      <c r="D605" s="41" t="s">
        <v>4038</v>
      </c>
      <c r="E605" s="41" t="s">
        <v>6815</v>
      </c>
      <c r="F605" s="41" t="s">
        <v>6816</v>
      </c>
      <c r="G605" s="41">
        <v>1</v>
      </c>
      <c r="H605" s="41"/>
      <c r="I605" s="473">
        <v>44271</v>
      </c>
      <c r="J605" s="122" t="s">
        <v>6817</v>
      </c>
      <c r="K605" s="284" t="s">
        <v>6818</v>
      </c>
      <c r="L605" s="115"/>
      <c r="M605" s="115"/>
      <c r="N605" s="115"/>
      <c r="O605" s="115"/>
      <c r="P605" s="115"/>
      <c r="Q605" s="115"/>
      <c r="R605" s="115"/>
      <c r="S605" s="115"/>
      <c r="T605" s="115"/>
      <c r="U605" s="115"/>
      <c r="V605" s="115"/>
      <c r="W605" s="115"/>
      <c r="X605" s="115"/>
      <c r="Y605" s="115"/>
      <c r="Z605" s="115"/>
    </row>
    <row r="606" spans="1:26" ht="13">
      <c r="A606" s="40">
        <v>600</v>
      </c>
      <c r="B606" s="40" t="s">
        <v>1481</v>
      </c>
      <c r="C606" s="41" t="s">
        <v>5122</v>
      </c>
      <c r="D606" s="41" t="s">
        <v>4032</v>
      </c>
      <c r="E606" s="41" t="s">
        <v>6726</v>
      </c>
      <c r="F606" s="41" t="s">
        <v>6819</v>
      </c>
      <c r="G606" s="41">
        <v>1</v>
      </c>
      <c r="H606" s="41"/>
      <c r="I606" s="473">
        <v>44271</v>
      </c>
      <c r="J606" s="122" t="s">
        <v>6820</v>
      </c>
      <c r="K606" s="284" t="s">
        <v>6821</v>
      </c>
      <c r="L606" s="115"/>
      <c r="M606" s="115"/>
      <c r="N606" s="115"/>
      <c r="O606" s="115"/>
      <c r="P606" s="115"/>
      <c r="Q606" s="115"/>
      <c r="R606" s="115"/>
      <c r="S606" s="115"/>
      <c r="T606" s="115"/>
      <c r="U606" s="115"/>
      <c r="V606" s="115"/>
      <c r="W606" s="115"/>
      <c r="X606" s="115"/>
      <c r="Y606" s="115"/>
      <c r="Z606" s="115"/>
    </row>
    <row r="607" spans="1:26" ht="13">
      <c r="A607" s="40">
        <v>601</v>
      </c>
      <c r="B607" s="40" t="s">
        <v>1482</v>
      </c>
      <c r="C607" s="41" t="s">
        <v>6822</v>
      </c>
      <c r="D607" s="41" t="s">
        <v>4038</v>
      </c>
      <c r="E607" s="41" t="s">
        <v>6572</v>
      </c>
      <c r="F607" s="41" t="s">
        <v>6823</v>
      </c>
      <c r="G607" s="41">
        <v>1</v>
      </c>
      <c r="H607" s="41"/>
      <c r="I607" s="473">
        <v>44265</v>
      </c>
      <c r="J607" s="122" t="s">
        <v>6824</v>
      </c>
      <c r="K607" s="284" t="s">
        <v>6825</v>
      </c>
      <c r="L607" s="115"/>
      <c r="M607" s="115"/>
      <c r="N607" s="115"/>
      <c r="O607" s="115"/>
      <c r="P607" s="115"/>
      <c r="Q607" s="115"/>
      <c r="R607" s="115"/>
      <c r="S607" s="115"/>
      <c r="T607" s="115"/>
      <c r="U607" s="115"/>
      <c r="V607" s="115"/>
      <c r="W607" s="115"/>
      <c r="X607" s="115"/>
      <c r="Y607" s="115"/>
      <c r="Z607" s="115"/>
    </row>
    <row r="608" spans="1:26" ht="13">
      <c r="A608" s="40">
        <v>602</v>
      </c>
      <c r="B608" s="40" t="s">
        <v>1483</v>
      </c>
      <c r="C608" s="41" t="s">
        <v>6343</v>
      </c>
      <c r="D608" s="41" t="s">
        <v>5828</v>
      </c>
      <c r="E608" s="41" t="s">
        <v>5829</v>
      </c>
      <c r="F608" s="41" t="s">
        <v>6826</v>
      </c>
      <c r="G608" s="41">
        <v>1</v>
      </c>
      <c r="H608" s="41"/>
      <c r="I608" s="473">
        <v>44265</v>
      </c>
      <c r="J608" s="122" t="s">
        <v>6827</v>
      </c>
      <c r="K608" s="284" t="s">
        <v>6828</v>
      </c>
      <c r="L608" s="115"/>
      <c r="M608" s="115"/>
      <c r="N608" s="115"/>
      <c r="O608" s="115"/>
      <c r="P608" s="115"/>
      <c r="Q608" s="115"/>
      <c r="R608" s="115"/>
      <c r="S608" s="115"/>
      <c r="T608" s="115"/>
      <c r="U608" s="115"/>
      <c r="V608" s="115"/>
      <c r="W608" s="115"/>
      <c r="X608" s="115"/>
      <c r="Y608" s="115"/>
      <c r="Z608" s="115"/>
    </row>
    <row r="609" spans="1:26" ht="13">
      <c r="A609" s="40">
        <v>603</v>
      </c>
      <c r="B609" s="40" t="s">
        <v>1284</v>
      </c>
      <c r="C609" s="41" t="s">
        <v>6530</v>
      </c>
      <c r="D609" s="41" t="s">
        <v>4116</v>
      </c>
      <c r="E609" s="41" t="s">
        <v>6255</v>
      </c>
      <c r="F609" s="41" t="s">
        <v>6829</v>
      </c>
      <c r="G609" s="41">
        <v>6</v>
      </c>
      <c r="H609" s="41" t="s">
        <v>6830</v>
      </c>
      <c r="I609" s="473">
        <v>44264</v>
      </c>
      <c r="J609" s="122" t="s">
        <v>6831</v>
      </c>
      <c r="K609" s="284" t="s">
        <v>6832</v>
      </c>
      <c r="L609" s="115"/>
      <c r="M609" s="115"/>
      <c r="N609" s="115"/>
      <c r="O609" s="115"/>
      <c r="P609" s="115"/>
      <c r="Q609" s="115"/>
      <c r="R609" s="115"/>
      <c r="S609" s="115"/>
      <c r="T609" s="115"/>
      <c r="U609" s="115"/>
      <c r="V609" s="115"/>
      <c r="W609" s="115"/>
      <c r="X609" s="115"/>
      <c r="Y609" s="115"/>
      <c r="Z609" s="115"/>
    </row>
    <row r="610" spans="1:26" ht="13">
      <c r="A610" s="40">
        <v>604</v>
      </c>
      <c r="B610" s="40" t="s">
        <v>1485</v>
      </c>
      <c r="C610" s="115" t="s">
        <v>6603</v>
      </c>
      <c r="D610" s="41" t="s">
        <v>4109</v>
      </c>
      <c r="E610" s="115" t="s">
        <v>6833</v>
      </c>
      <c r="F610" s="115" t="s">
        <v>6834</v>
      </c>
      <c r="G610" s="41">
        <v>1</v>
      </c>
      <c r="H610" s="115"/>
      <c r="I610" s="473">
        <v>44274</v>
      </c>
      <c r="J610" s="122" t="s">
        <v>6835</v>
      </c>
      <c r="K610" s="284" t="s">
        <v>6836</v>
      </c>
      <c r="L610" s="115"/>
      <c r="M610" s="115"/>
      <c r="N610" s="115"/>
      <c r="O610" s="115"/>
      <c r="P610" s="115"/>
      <c r="Q610" s="115"/>
      <c r="R610" s="115"/>
      <c r="S610" s="115"/>
      <c r="T610" s="115"/>
      <c r="U610" s="115"/>
      <c r="V610" s="115"/>
      <c r="W610" s="115"/>
      <c r="X610" s="115"/>
      <c r="Y610" s="115"/>
      <c r="Z610" s="115"/>
    </row>
    <row r="611" spans="1:26" ht="13">
      <c r="A611" s="40">
        <v>605</v>
      </c>
      <c r="B611" s="40" t="s">
        <v>1487</v>
      </c>
      <c r="C611" s="115" t="s">
        <v>6535</v>
      </c>
      <c r="D611" s="41" t="s">
        <v>4038</v>
      </c>
      <c r="E611" s="115" t="s">
        <v>6837</v>
      </c>
      <c r="F611" s="115" t="s">
        <v>6838</v>
      </c>
      <c r="G611" s="41">
        <v>1</v>
      </c>
      <c r="H611" s="115"/>
      <c r="I611" s="473">
        <v>44277</v>
      </c>
      <c r="J611" s="392" t="s">
        <v>6839</v>
      </c>
      <c r="K611" s="284" t="s">
        <v>6840</v>
      </c>
      <c r="L611" s="115"/>
      <c r="M611" s="115"/>
      <c r="N611" s="115"/>
      <c r="O611" s="115"/>
      <c r="P611" s="115"/>
      <c r="Q611" s="115"/>
      <c r="R611" s="115"/>
      <c r="S611" s="115"/>
      <c r="T611" s="115"/>
      <c r="U611" s="115"/>
      <c r="V611" s="115"/>
      <c r="W611" s="115"/>
      <c r="X611" s="115"/>
      <c r="Y611" s="115"/>
      <c r="Z611" s="115"/>
    </row>
    <row r="612" spans="1:26" ht="13">
      <c r="A612" s="40">
        <v>606</v>
      </c>
      <c r="B612" s="40" t="s">
        <v>1490</v>
      </c>
      <c r="C612" s="41" t="s">
        <v>6841</v>
      </c>
      <c r="D612" s="41" t="s">
        <v>3922</v>
      </c>
      <c r="E612" s="41" t="s">
        <v>4341</v>
      </c>
      <c r="F612" s="41" t="s">
        <v>6842</v>
      </c>
      <c r="G612" s="41">
        <v>1</v>
      </c>
      <c r="H612" s="71">
        <v>43831</v>
      </c>
      <c r="I612" s="473">
        <v>44271</v>
      </c>
      <c r="J612" s="122" t="s">
        <v>6843</v>
      </c>
      <c r="K612" s="284" t="s">
        <v>6844</v>
      </c>
      <c r="L612" s="115"/>
      <c r="M612" s="115"/>
      <c r="N612" s="115"/>
      <c r="O612" s="115"/>
      <c r="P612" s="115"/>
      <c r="Q612" s="115"/>
      <c r="R612" s="115"/>
      <c r="S612" s="115"/>
      <c r="T612" s="115"/>
      <c r="U612" s="115"/>
      <c r="V612" s="115"/>
      <c r="W612" s="115"/>
      <c r="X612" s="115"/>
      <c r="Y612" s="115"/>
      <c r="Z612" s="115"/>
    </row>
    <row r="613" spans="1:26" ht="13">
      <c r="A613" s="40">
        <v>607</v>
      </c>
      <c r="B613" s="40" t="s">
        <v>1491</v>
      </c>
      <c r="C613" s="41" t="s">
        <v>6845</v>
      </c>
      <c r="D613" s="41" t="s">
        <v>4038</v>
      </c>
      <c r="E613" s="41" t="s">
        <v>5289</v>
      </c>
      <c r="F613" s="41" t="s">
        <v>6846</v>
      </c>
      <c r="G613" s="41">
        <v>60</v>
      </c>
      <c r="H613" s="41" t="s">
        <v>6847</v>
      </c>
      <c r="I613" s="473">
        <v>44256</v>
      </c>
      <c r="J613" s="122" t="s">
        <v>6848</v>
      </c>
      <c r="K613" s="284" t="s">
        <v>6849</v>
      </c>
      <c r="L613" s="115"/>
      <c r="M613" s="115"/>
      <c r="N613" s="115"/>
      <c r="O613" s="115"/>
      <c r="P613" s="115"/>
      <c r="Q613" s="115"/>
      <c r="R613" s="115"/>
      <c r="S613" s="115"/>
      <c r="T613" s="115"/>
      <c r="U613" s="115"/>
      <c r="V613" s="115"/>
      <c r="W613" s="115"/>
      <c r="X613" s="115"/>
      <c r="Y613" s="115"/>
      <c r="Z613" s="115"/>
    </row>
    <row r="614" spans="1:26" ht="13">
      <c r="A614" s="40">
        <v>608</v>
      </c>
      <c r="B614" s="40" t="s">
        <v>1494</v>
      </c>
      <c r="C614" s="41" t="s">
        <v>5288</v>
      </c>
      <c r="D614" s="41" t="s">
        <v>4038</v>
      </c>
      <c r="E614" s="41" t="s">
        <v>5715</v>
      </c>
      <c r="F614" s="41" t="s">
        <v>6850</v>
      </c>
      <c r="H614" s="115"/>
      <c r="I614" s="473">
        <v>44245</v>
      </c>
      <c r="J614" s="122" t="s">
        <v>6851</v>
      </c>
      <c r="K614" s="284" t="s">
        <v>6852</v>
      </c>
      <c r="L614" s="115"/>
      <c r="M614" s="115"/>
      <c r="N614" s="115"/>
      <c r="O614" s="115"/>
      <c r="P614" s="115"/>
      <c r="Q614" s="115"/>
      <c r="R614" s="115"/>
      <c r="S614" s="115"/>
      <c r="T614" s="115"/>
      <c r="U614" s="115"/>
      <c r="V614" s="115"/>
      <c r="W614" s="115"/>
      <c r="X614" s="115"/>
      <c r="Y614" s="115"/>
      <c r="Z614" s="115"/>
    </row>
    <row r="615" spans="1:26" ht="13">
      <c r="A615" s="40">
        <v>609</v>
      </c>
      <c r="B615" s="40" t="s">
        <v>1496</v>
      </c>
      <c r="C615" s="41" t="s">
        <v>4153</v>
      </c>
      <c r="D615" s="41" t="s">
        <v>4599</v>
      </c>
      <c r="E615" s="41" t="s">
        <v>5271</v>
      </c>
      <c r="F615" s="41" t="s">
        <v>6853</v>
      </c>
      <c r="G615" s="41">
        <v>1</v>
      </c>
      <c r="H615" s="41" t="s">
        <v>6854</v>
      </c>
      <c r="I615" s="473">
        <v>44280</v>
      </c>
      <c r="J615" s="122" t="s">
        <v>6855</v>
      </c>
      <c r="K615" s="284" t="s">
        <v>6856</v>
      </c>
      <c r="L615" s="115"/>
      <c r="M615" s="115"/>
      <c r="N615" s="115"/>
      <c r="O615" s="115"/>
      <c r="P615" s="115"/>
      <c r="Q615" s="115"/>
      <c r="R615" s="115"/>
      <c r="S615" s="115"/>
      <c r="T615" s="115"/>
      <c r="U615" s="115"/>
      <c r="V615" s="115"/>
      <c r="W615" s="115"/>
      <c r="X615" s="115"/>
      <c r="Y615" s="115"/>
      <c r="Z615" s="115"/>
    </row>
    <row r="616" spans="1:26" ht="13">
      <c r="A616" s="40">
        <v>610</v>
      </c>
      <c r="B616" s="40" t="s">
        <v>1500</v>
      </c>
      <c r="C616" s="41" t="s">
        <v>6857</v>
      </c>
      <c r="D616" s="41" t="s">
        <v>4044</v>
      </c>
      <c r="E616" s="41" t="s">
        <v>4617</v>
      </c>
      <c r="F616" s="41" t="s">
        <v>6858</v>
      </c>
      <c r="G616" s="41">
        <v>30</v>
      </c>
      <c r="H616" s="41" t="s">
        <v>6789</v>
      </c>
      <c r="I616" s="473">
        <v>44237</v>
      </c>
      <c r="J616" s="386" t="s">
        <v>6859</v>
      </c>
      <c r="K616" s="284" t="s">
        <v>6860</v>
      </c>
      <c r="L616" s="115"/>
      <c r="M616" s="115"/>
      <c r="N616" s="115"/>
      <c r="O616" s="115"/>
      <c r="P616" s="115"/>
      <c r="Q616" s="115"/>
      <c r="R616" s="115"/>
      <c r="S616" s="115"/>
      <c r="T616" s="115"/>
      <c r="U616" s="115"/>
      <c r="V616" s="115"/>
      <c r="W616" s="115"/>
      <c r="X616" s="115"/>
      <c r="Y616" s="115"/>
      <c r="Z616" s="115"/>
    </row>
    <row r="617" spans="1:26" ht="13">
      <c r="A617" s="40">
        <v>611</v>
      </c>
      <c r="B617" s="40" t="s">
        <v>1502</v>
      </c>
      <c r="C617" s="41" t="s">
        <v>6587</v>
      </c>
      <c r="D617" s="41" t="s">
        <v>4225</v>
      </c>
      <c r="E617" s="41" t="s">
        <v>5899</v>
      </c>
      <c r="F617" s="41" t="s">
        <v>6861</v>
      </c>
      <c r="G617" s="41">
        <v>1</v>
      </c>
      <c r="H617" s="41"/>
      <c r="I617" s="473">
        <v>44256</v>
      </c>
      <c r="J617" s="122" t="s">
        <v>6862</v>
      </c>
      <c r="K617" s="284" t="s">
        <v>6863</v>
      </c>
      <c r="L617" s="115"/>
      <c r="M617" s="115"/>
      <c r="N617" s="115"/>
      <c r="O617" s="115"/>
      <c r="P617" s="115"/>
      <c r="Q617" s="115"/>
      <c r="R617" s="115"/>
      <c r="S617" s="115"/>
      <c r="T617" s="115"/>
      <c r="U617" s="115"/>
      <c r="V617" s="115"/>
      <c r="W617" s="115"/>
      <c r="X617" s="115"/>
      <c r="Y617" s="115"/>
      <c r="Z617" s="115"/>
    </row>
    <row r="618" spans="1:26" ht="13">
      <c r="A618" s="40">
        <v>612</v>
      </c>
      <c r="B618" s="40" t="s">
        <v>1505</v>
      </c>
      <c r="C618" s="41" t="s">
        <v>6864</v>
      </c>
      <c r="D618" s="41" t="s">
        <v>4109</v>
      </c>
      <c r="E618" s="41" t="s">
        <v>4708</v>
      </c>
      <c r="F618" s="41" t="s">
        <v>6865</v>
      </c>
      <c r="G618" s="41">
        <v>1</v>
      </c>
      <c r="H618" s="41"/>
      <c r="I618" s="473">
        <v>44278</v>
      </c>
      <c r="J618" s="122" t="s">
        <v>6866</v>
      </c>
      <c r="K618" s="284" t="s">
        <v>6867</v>
      </c>
      <c r="L618" s="115"/>
      <c r="M618" s="115"/>
      <c r="N618" s="115"/>
      <c r="O618" s="115"/>
      <c r="P618" s="115"/>
      <c r="Q618" s="115"/>
      <c r="R618" s="115"/>
      <c r="S618" s="115"/>
      <c r="T618" s="115"/>
      <c r="U618" s="115"/>
      <c r="V618" s="115"/>
      <c r="W618" s="115"/>
      <c r="X618" s="115"/>
      <c r="Y618" s="115"/>
      <c r="Z618" s="115"/>
    </row>
    <row r="619" spans="1:26" ht="13">
      <c r="A619" s="40">
        <v>613</v>
      </c>
      <c r="B619" s="40" t="s">
        <v>1508</v>
      </c>
      <c r="C619" s="41" t="s">
        <v>4458</v>
      </c>
      <c r="D619" s="41" t="s">
        <v>6868</v>
      </c>
      <c r="E619" s="41" t="s">
        <v>6869</v>
      </c>
      <c r="F619" s="41" t="s">
        <v>6870</v>
      </c>
      <c r="G619" s="41">
        <v>1</v>
      </c>
      <c r="H619" s="41"/>
      <c r="I619" s="473">
        <v>44278</v>
      </c>
      <c r="J619" s="122" t="s">
        <v>6871</v>
      </c>
      <c r="K619" s="284" t="s">
        <v>6872</v>
      </c>
      <c r="L619" s="115"/>
      <c r="M619" s="115"/>
      <c r="N619" s="115"/>
      <c r="O619" s="115"/>
      <c r="P619" s="115"/>
      <c r="Q619" s="115"/>
      <c r="R619" s="115"/>
      <c r="S619" s="115"/>
      <c r="T619" s="115"/>
      <c r="U619" s="115"/>
      <c r="V619" s="115"/>
      <c r="W619" s="115"/>
      <c r="X619" s="115"/>
      <c r="Y619" s="115"/>
      <c r="Z619" s="115"/>
    </row>
    <row r="620" spans="1:26" ht="13">
      <c r="A620" s="40">
        <v>614</v>
      </c>
      <c r="B620" s="40" t="s">
        <v>1509</v>
      </c>
      <c r="C620" s="41" t="s">
        <v>6873</v>
      </c>
      <c r="D620" s="41" t="s">
        <v>4109</v>
      </c>
      <c r="E620" s="41" t="s">
        <v>6787</v>
      </c>
      <c r="F620" s="41" t="s">
        <v>6874</v>
      </c>
      <c r="G620" s="41">
        <v>26</v>
      </c>
      <c r="H620" s="41" t="s">
        <v>6875</v>
      </c>
      <c r="I620" s="473">
        <v>44278</v>
      </c>
      <c r="J620" s="122" t="s">
        <v>6876</v>
      </c>
      <c r="K620" s="284" t="s">
        <v>6877</v>
      </c>
      <c r="L620" s="115"/>
      <c r="M620" s="115"/>
      <c r="N620" s="115"/>
      <c r="O620" s="115"/>
      <c r="P620" s="115"/>
      <c r="Q620" s="115"/>
      <c r="R620" s="115"/>
      <c r="S620" s="115"/>
      <c r="T620" s="115"/>
      <c r="U620" s="115"/>
      <c r="V620" s="115"/>
      <c r="W620" s="115"/>
      <c r="X620" s="115"/>
      <c r="Y620" s="115"/>
      <c r="Z620" s="115"/>
    </row>
    <row r="621" spans="1:26" ht="13">
      <c r="A621" s="40">
        <v>615</v>
      </c>
      <c r="B621" s="40" t="s">
        <v>932</v>
      </c>
      <c r="C621" s="41" t="s">
        <v>5864</v>
      </c>
      <c r="D621" s="41" t="s">
        <v>5828</v>
      </c>
      <c r="E621" s="41"/>
      <c r="F621" s="41" t="s">
        <v>5866</v>
      </c>
      <c r="G621" s="41">
        <v>8485</v>
      </c>
      <c r="H621" s="41" t="s">
        <v>6878</v>
      </c>
      <c r="J621" s="122" t="s">
        <v>6879</v>
      </c>
      <c r="K621" s="284" t="s">
        <v>6880</v>
      </c>
      <c r="L621" s="115"/>
      <c r="M621" s="115"/>
      <c r="N621" s="115"/>
      <c r="O621" s="115"/>
      <c r="P621" s="115"/>
      <c r="Q621" s="115"/>
      <c r="R621" s="115"/>
      <c r="S621" s="115"/>
      <c r="T621" s="115"/>
      <c r="U621" s="115"/>
      <c r="V621" s="115"/>
      <c r="W621" s="115"/>
      <c r="X621" s="115"/>
      <c r="Y621" s="115"/>
      <c r="Z621" s="115"/>
    </row>
    <row r="622" spans="1:26" ht="13">
      <c r="A622" s="40">
        <v>616</v>
      </c>
      <c r="B622" s="40" t="s">
        <v>1514</v>
      </c>
      <c r="C622" s="41" t="s">
        <v>6881</v>
      </c>
      <c r="D622" s="41" t="s">
        <v>5761</v>
      </c>
      <c r="E622" s="41" t="s">
        <v>6022</v>
      </c>
      <c r="F622" s="41" t="s">
        <v>6882</v>
      </c>
      <c r="G622" s="41">
        <v>35</v>
      </c>
      <c r="H622" s="41" t="s">
        <v>6323</v>
      </c>
      <c r="I622" s="473">
        <v>44270</v>
      </c>
      <c r="J622" s="122" t="s">
        <v>6883</v>
      </c>
      <c r="K622" s="284" t="s">
        <v>6884</v>
      </c>
      <c r="L622" s="115"/>
      <c r="M622" s="115"/>
      <c r="N622" s="115"/>
      <c r="O622" s="115"/>
      <c r="P622" s="115"/>
      <c r="Q622" s="115"/>
      <c r="R622" s="115"/>
      <c r="S622" s="115"/>
      <c r="T622" s="115"/>
      <c r="U622" s="115"/>
      <c r="V622" s="115"/>
      <c r="W622" s="115"/>
      <c r="X622" s="115"/>
      <c r="Y622" s="115"/>
      <c r="Z622" s="115"/>
    </row>
    <row r="623" spans="1:26" ht="13">
      <c r="A623" s="40">
        <v>617</v>
      </c>
      <c r="B623" s="40" t="s">
        <v>1515</v>
      </c>
      <c r="C623" s="41" t="s">
        <v>6515</v>
      </c>
      <c r="D623" s="41" t="s">
        <v>4109</v>
      </c>
      <c r="E623" s="41" t="s">
        <v>6885</v>
      </c>
      <c r="F623" s="80" t="s">
        <v>6886</v>
      </c>
      <c r="G623" s="41">
        <v>8</v>
      </c>
      <c r="H623" s="41" t="s">
        <v>6887</v>
      </c>
      <c r="I623" s="473">
        <v>44273</v>
      </c>
      <c r="J623" s="122" t="s">
        <v>6888</v>
      </c>
      <c r="K623" s="284" t="s">
        <v>6889</v>
      </c>
      <c r="L623" s="115"/>
      <c r="M623" s="115"/>
      <c r="N623" s="115"/>
      <c r="O623" s="115"/>
      <c r="P623" s="115"/>
      <c r="Q623" s="115"/>
      <c r="R623" s="115"/>
      <c r="S623" s="115"/>
      <c r="T623" s="115"/>
      <c r="U623" s="115"/>
      <c r="V623" s="115"/>
      <c r="W623" s="115"/>
      <c r="X623" s="115"/>
      <c r="Y623" s="115"/>
      <c r="Z623" s="115"/>
    </row>
    <row r="624" spans="1:26" ht="13">
      <c r="A624" s="40">
        <v>618</v>
      </c>
      <c r="B624" s="40" t="s">
        <v>1516</v>
      </c>
      <c r="C624" s="41" t="s">
        <v>6890</v>
      </c>
      <c r="D624" s="41" t="s">
        <v>6891</v>
      </c>
      <c r="E624" s="41" t="s">
        <v>6892</v>
      </c>
      <c r="F624" s="80" t="s">
        <v>6893</v>
      </c>
      <c r="G624" s="41">
        <v>30</v>
      </c>
      <c r="H624" s="41" t="s">
        <v>6894</v>
      </c>
      <c r="I624" s="473">
        <v>44272</v>
      </c>
      <c r="J624" s="122" t="s">
        <v>6895</v>
      </c>
      <c r="K624" s="284" t="s">
        <v>6896</v>
      </c>
      <c r="L624" s="115"/>
      <c r="M624" s="115"/>
      <c r="N624" s="115"/>
      <c r="O624" s="115"/>
      <c r="P624" s="115"/>
      <c r="Q624" s="115"/>
      <c r="R624" s="115"/>
      <c r="S624" s="115"/>
      <c r="T624" s="115"/>
      <c r="U624" s="115"/>
      <c r="V624" s="115"/>
      <c r="W624" s="115"/>
      <c r="X624" s="115"/>
      <c r="Y624" s="115"/>
      <c r="Z624" s="115"/>
    </row>
    <row r="625" spans="1:26" ht="13">
      <c r="A625" s="40">
        <v>619</v>
      </c>
      <c r="B625" s="40" t="s">
        <v>1517</v>
      </c>
      <c r="C625" s="41" t="s">
        <v>6897</v>
      </c>
      <c r="D625" s="41" t="s">
        <v>4225</v>
      </c>
      <c r="E625" s="41" t="s">
        <v>6898</v>
      </c>
      <c r="F625" s="41" t="s">
        <v>6899</v>
      </c>
      <c r="G625" s="41">
        <v>28</v>
      </c>
      <c r="H625" s="41" t="s">
        <v>6517</v>
      </c>
      <c r="J625" s="122" t="s">
        <v>6900</v>
      </c>
      <c r="K625" s="284" t="s">
        <v>6901</v>
      </c>
      <c r="L625" s="115"/>
      <c r="M625" s="115"/>
      <c r="N625" s="115"/>
      <c r="O625" s="115"/>
      <c r="P625" s="115"/>
      <c r="Q625" s="115"/>
      <c r="R625" s="115"/>
      <c r="S625" s="115"/>
      <c r="T625" s="115"/>
      <c r="U625" s="115"/>
      <c r="V625" s="115"/>
      <c r="W625" s="115"/>
      <c r="X625" s="115"/>
      <c r="Y625" s="115"/>
      <c r="Z625" s="115"/>
    </row>
    <row r="626" spans="1:26" ht="13">
      <c r="A626" s="40">
        <v>620</v>
      </c>
      <c r="B626" s="169" t="s">
        <v>1519</v>
      </c>
      <c r="C626" s="115" t="s">
        <v>5317</v>
      </c>
      <c r="D626" s="41" t="s">
        <v>3922</v>
      </c>
      <c r="E626" s="115" t="s">
        <v>3929</v>
      </c>
      <c r="F626" s="115" t="s">
        <v>6902</v>
      </c>
      <c r="G626" s="41">
        <v>39</v>
      </c>
      <c r="H626" s="115" t="s">
        <v>6903</v>
      </c>
      <c r="I626" s="473">
        <v>44281</v>
      </c>
      <c r="J626" s="122" t="s">
        <v>6904</v>
      </c>
      <c r="K626" s="284" t="s">
        <v>6905</v>
      </c>
      <c r="L626" s="115"/>
      <c r="M626" s="115"/>
      <c r="N626" s="115"/>
      <c r="O626" s="115"/>
      <c r="P626" s="115"/>
      <c r="Q626" s="115"/>
      <c r="R626" s="115"/>
      <c r="S626" s="115"/>
      <c r="T626" s="115"/>
      <c r="U626" s="115"/>
      <c r="V626" s="115"/>
      <c r="W626" s="115"/>
      <c r="X626" s="115"/>
      <c r="Y626" s="115"/>
      <c r="Z626" s="115"/>
    </row>
    <row r="627" spans="1:26" ht="13">
      <c r="A627" s="40">
        <v>621</v>
      </c>
      <c r="B627" s="40" t="s">
        <v>1505</v>
      </c>
      <c r="C627" s="115" t="s">
        <v>6864</v>
      </c>
      <c r="D627" s="41" t="s">
        <v>4109</v>
      </c>
      <c r="E627" s="115" t="s">
        <v>6906</v>
      </c>
      <c r="F627" s="115" t="s">
        <v>6907</v>
      </c>
      <c r="G627" s="41">
        <v>1</v>
      </c>
      <c r="I627" s="478">
        <v>44278</v>
      </c>
      <c r="J627" s="122" t="s">
        <v>6866</v>
      </c>
      <c r="K627" s="210" t="s">
        <v>6908</v>
      </c>
      <c r="N627" s="115"/>
      <c r="O627" s="115"/>
      <c r="P627" s="115"/>
      <c r="Q627" s="115"/>
      <c r="R627" s="115"/>
      <c r="S627" s="115"/>
      <c r="T627" s="115"/>
      <c r="U627" s="115"/>
      <c r="V627" s="115"/>
      <c r="W627" s="115"/>
      <c r="X627" s="115"/>
      <c r="Y627" s="115"/>
      <c r="Z627" s="115"/>
    </row>
    <row r="628" spans="1:26" ht="13">
      <c r="A628" s="40">
        <v>622</v>
      </c>
      <c r="B628" s="40" t="s">
        <v>1521</v>
      </c>
      <c r="C628" s="115" t="s">
        <v>6330</v>
      </c>
      <c r="D628" s="41" t="s">
        <v>5707</v>
      </c>
      <c r="E628" s="115" t="s">
        <v>5708</v>
      </c>
      <c r="F628" s="115" t="s">
        <v>6909</v>
      </c>
      <c r="G628" s="41">
        <v>1</v>
      </c>
      <c r="I628" s="473">
        <v>44231</v>
      </c>
      <c r="J628" s="122" t="s">
        <v>6910</v>
      </c>
      <c r="K628" s="69" t="s">
        <v>6911</v>
      </c>
      <c r="N628" s="115"/>
      <c r="O628" s="115"/>
      <c r="P628" s="115"/>
      <c r="Q628" s="115"/>
      <c r="R628" s="115"/>
      <c r="S628" s="115"/>
      <c r="T628" s="115"/>
      <c r="U628" s="115"/>
      <c r="V628" s="115"/>
      <c r="W628" s="115"/>
      <c r="X628" s="115"/>
      <c r="Y628" s="115"/>
      <c r="Z628" s="115"/>
    </row>
    <row r="629" spans="1:26" ht="13">
      <c r="A629" s="40"/>
      <c r="B629" s="40"/>
      <c r="C629" s="115"/>
      <c r="D629" s="41"/>
      <c r="F629" s="115"/>
      <c r="H629" s="115"/>
      <c r="J629" s="122"/>
      <c r="K629" s="116"/>
      <c r="N629" s="115"/>
      <c r="O629" s="115"/>
      <c r="P629" s="115"/>
      <c r="Q629" s="115"/>
      <c r="R629" s="115"/>
      <c r="S629" s="115"/>
      <c r="T629" s="115"/>
      <c r="U629" s="115"/>
      <c r="V629" s="115"/>
      <c r="W629" s="115"/>
      <c r="X629" s="115"/>
      <c r="Y629" s="115"/>
      <c r="Z629" s="115"/>
    </row>
    <row r="630" spans="1:26" ht="13">
      <c r="A630" s="40">
        <v>624</v>
      </c>
      <c r="B630" s="212" t="s">
        <v>1522</v>
      </c>
      <c r="C630" s="115" t="s">
        <v>4534</v>
      </c>
      <c r="D630" s="41" t="s">
        <v>4599</v>
      </c>
      <c r="F630" t="s">
        <v>6912</v>
      </c>
      <c r="G630" s="41">
        <v>578</v>
      </c>
      <c r="H630" t="s">
        <v>6913</v>
      </c>
      <c r="I630" s="473">
        <v>44281</v>
      </c>
      <c r="J630" s="122" t="s">
        <v>6914</v>
      </c>
      <c r="K630" s="69" t="s">
        <v>6915</v>
      </c>
      <c r="N630" s="115"/>
      <c r="O630" s="115"/>
      <c r="P630" s="115"/>
      <c r="Q630" s="115"/>
      <c r="R630" s="115"/>
      <c r="S630" s="115"/>
      <c r="T630" s="115"/>
      <c r="U630" s="115"/>
      <c r="V630" s="115"/>
      <c r="W630" s="115"/>
      <c r="X630" s="115"/>
      <c r="Y630" s="115"/>
      <c r="Z630" s="115"/>
    </row>
    <row r="631" spans="1:26" ht="13">
      <c r="A631" s="40">
        <v>625</v>
      </c>
      <c r="B631" s="40" t="s">
        <v>1526</v>
      </c>
      <c r="C631" s="115" t="s">
        <v>6916</v>
      </c>
      <c r="D631" s="41" t="s">
        <v>4225</v>
      </c>
      <c r="F631" t="s">
        <v>6917</v>
      </c>
      <c r="G631" s="41" t="s">
        <v>6918</v>
      </c>
      <c r="I631" s="473">
        <v>44275</v>
      </c>
      <c r="J631" s="122" t="s">
        <v>6919</v>
      </c>
      <c r="K631" s="69" t="s">
        <v>6920</v>
      </c>
      <c r="N631" s="115"/>
      <c r="O631" s="115"/>
      <c r="P631" s="115"/>
      <c r="Q631" s="115"/>
      <c r="R631" s="115"/>
      <c r="S631" s="115"/>
      <c r="T631" s="115"/>
      <c r="U631" s="115"/>
      <c r="V631" s="115"/>
      <c r="W631" s="115"/>
      <c r="X631" s="115"/>
      <c r="Y631" s="115"/>
      <c r="Z631" s="115"/>
    </row>
    <row r="632" spans="1:26" ht="13">
      <c r="A632" s="40">
        <v>626</v>
      </c>
      <c r="B632" s="40" t="s">
        <v>1527</v>
      </c>
      <c r="C632" s="115" t="s">
        <v>6921</v>
      </c>
      <c r="D632" s="41" t="s">
        <v>4218</v>
      </c>
      <c r="F632" s="115" t="s">
        <v>6922</v>
      </c>
      <c r="G632" s="41">
        <v>247</v>
      </c>
      <c r="H632" s="41" t="s">
        <v>6923</v>
      </c>
      <c r="J632" s="376" t="s">
        <v>6924</v>
      </c>
      <c r="K632" t="s">
        <v>6925</v>
      </c>
      <c r="N632" s="115"/>
      <c r="O632" s="115"/>
      <c r="P632" s="115"/>
      <c r="Q632" s="115"/>
      <c r="R632" s="115"/>
      <c r="S632" s="115"/>
      <c r="T632" s="115"/>
      <c r="U632" s="115"/>
      <c r="V632" s="115"/>
      <c r="W632" s="115"/>
      <c r="X632" s="115"/>
      <c r="Y632" s="115"/>
      <c r="Z632" s="115"/>
    </row>
    <row r="633" spans="1:26" ht="15.75" customHeight="1">
      <c r="A633" s="40">
        <v>627</v>
      </c>
      <c r="B633" s="40" t="s">
        <v>1528</v>
      </c>
      <c r="C633" s="115" t="s">
        <v>6175</v>
      </c>
      <c r="D633" s="115" t="s">
        <v>4038</v>
      </c>
      <c r="E633" s="41" t="s">
        <v>4579</v>
      </c>
      <c r="F633" t="s">
        <v>6926</v>
      </c>
      <c r="G633" s="41">
        <v>1</v>
      </c>
      <c r="I633" s="473">
        <v>44254</v>
      </c>
      <c r="J633" s="376" t="s">
        <v>6927</v>
      </c>
      <c r="K633" t="s">
        <v>6928</v>
      </c>
    </row>
    <row r="634" spans="1:26" ht="13">
      <c r="A634" s="40">
        <v>628</v>
      </c>
      <c r="B634" s="40" t="s">
        <v>1531</v>
      </c>
      <c r="C634" s="115" t="s">
        <v>6929</v>
      </c>
      <c r="D634" s="115" t="s">
        <v>4061</v>
      </c>
      <c r="E634" s="80" t="s">
        <v>4265</v>
      </c>
      <c r="F634" s="214" t="s">
        <v>6930</v>
      </c>
      <c r="G634" s="41">
        <v>30</v>
      </c>
      <c r="H634" s="131" t="s">
        <v>6931</v>
      </c>
      <c r="I634" s="473">
        <v>44264</v>
      </c>
      <c r="J634" s="376" t="s">
        <v>6932</v>
      </c>
      <c r="K634" t="s">
        <v>6933</v>
      </c>
      <c r="N634" s="115"/>
      <c r="O634" s="115"/>
      <c r="P634" s="115"/>
      <c r="Q634" s="115"/>
      <c r="R634" s="115"/>
      <c r="S634" s="115"/>
      <c r="T634" s="115"/>
      <c r="U634" s="115"/>
      <c r="V634" s="115"/>
      <c r="W634" s="115"/>
      <c r="X634" s="115"/>
      <c r="Y634" s="115"/>
      <c r="Z634" s="115"/>
    </row>
    <row r="635" spans="1:26" ht="13">
      <c r="A635" s="40">
        <v>629</v>
      </c>
      <c r="B635" s="40" t="s">
        <v>1532</v>
      </c>
      <c r="C635" s="115" t="s">
        <v>6929</v>
      </c>
      <c r="D635" s="115" t="s">
        <v>4061</v>
      </c>
      <c r="E635" s="80" t="s">
        <v>6934</v>
      </c>
      <c r="F635" s="80" t="s">
        <v>6935</v>
      </c>
      <c r="G635" s="41">
        <v>1</v>
      </c>
      <c r="H635" s="211"/>
      <c r="I635" s="473">
        <v>44272</v>
      </c>
      <c r="J635" s="376" t="s">
        <v>6936</v>
      </c>
      <c r="K635" t="s">
        <v>6937</v>
      </c>
      <c r="N635" s="115"/>
      <c r="O635" s="115"/>
      <c r="P635" s="115"/>
      <c r="Q635" s="115"/>
      <c r="R635" s="115"/>
      <c r="S635" s="115"/>
      <c r="T635" s="115"/>
      <c r="U635" s="115"/>
      <c r="V635" s="115"/>
      <c r="W635" s="115"/>
      <c r="X635" s="115"/>
      <c r="Y635" s="115"/>
      <c r="Z635" s="115"/>
    </row>
    <row r="636" spans="1:26" ht="13">
      <c r="A636" s="40">
        <v>630</v>
      </c>
      <c r="B636" s="40" t="s">
        <v>1536</v>
      </c>
      <c r="C636" s="115" t="s">
        <v>6938</v>
      </c>
      <c r="D636" s="115" t="s">
        <v>4038</v>
      </c>
      <c r="E636" s="80" t="s">
        <v>4579</v>
      </c>
      <c r="G636" s="41">
        <v>84</v>
      </c>
      <c r="H636" s="41" t="s">
        <v>6939</v>
      </c>
      <c r="I636" s="473">
        <v>44280</v>
      </c>
      <c r="J636" s="376" t="s">
        <v>6940</v>
      </c>
      <c r="K636" s="69" t="s">
        <v>6941</v>
      </c>
      <c r="N636" s="115"/>
      <c r="O636" s="115"/>
      <c r="P636" s="115"/>
      <c r="Q636" s="115"/>
      <c r="R636" s="115"/>
      <c r="S636" s="115"/>
      <c r="T636" s="115"/>
      <c r="U636" s="115"/>
      <c r="V636" s="115"/>
      <c r="W636" s="115"/>
      <c r="X636" s="115"/>
      <c r="Y636" s="115"/>
      <c r="Z636" s="115"/>
    </row>
    <row r="637" spans="1:26" ht="13">
      <c r="A637" s="40">
        <v>631</v>
      </c>
      <c r="B637" s="40" t="s">
        <v>1541</v>
      </c>
      <c r="C637" s="115" t="s">
        <v>6942</v>
      </c>
      <c r="D637" s="115" t="s">
        <v>4038</v>
      </c>
      <c r="E637" s="115" t="s">
        <v>5715</v>
      </c>
      <c r="F637" s="115" t="s">
        <v>6943</v>
      </c>
      <c r="G637" s="41">
        <v>106</v>
      </c>
      <c r="H637" s="115" t="s">
        <v>6944</v>
      </c>
      <c r="I637" s="473">
        <v>44287</v>
      </c>
      <c r="J637" s="375" t="s">
        <v>6945</v>
      </c>
      <c r="K637" s="284" t="s">
        <v>6946</v>
      </c>
      <c r="L637" s="115"/>
      <c r="M637" s="115"/>
      <c r="N637" s="115"/>
      <c r="O637" s="115"/>
      <c r="P637" s="115"/>
      <c r="Q637" s="115"/>
      <c r="R637" s="115"/>
      <c r="S637" s="115"/>
      <c r="T637" s="115"/>
      <c r="U637" s="115"/>
      <c r="V637" s="115"/>
      <c r="W637" s="115"/>
      <c r="X637" s="115"/>
      <c r="Y637" s="115"/>
      <c r="Z637" s="115"/>
    </row>
    <row r="638" spans="1:26" ht="13">
      <c r="A638" s="40">
        <v>632</v>
      </c>
      <c r="B638" s="40" t="s">
        <v>1546</v>
      </c>
      <c r="C638" s="41" t="s">
        <v>6792</v>
      </c>
      <c r="D638" s="41" t="s">
        <v>4038</v>
      </c>
      <c r="E638" s="41" t="s">
        <v>6947</v>
      </c>
      <c r="F638" s="41" t="s">
        <v>6948</v>
      </c>
      <c r="G638" s="41">
        <v>50</v>
      </c>
      <c r="H638" s="41" t="s">
        <v>6949</v>
      </c>
      <c r="I638" s="473">
        <v>44288</v>
      </c>
      <c r="J638" s="375" t="s">
        <v>6950</v>
      </c>
      <c r="K638" s="284" t="s">
        <v>6951</v>
      </c>
      <c r="L638" s="115"/>
      <c r="M638" s="115"/>
      <c r="N638" s="115"/>
      <c r="O638" s="115"/>
      <c r="P638" s="115"/>
      <c r="Q638" s="115"/>
      <c r="R638" s="115"/>
      <c r="S638" s="115"/>
      <c r="T638" s="115"/>
      <c r="U638" s="115"/>
      <c r="V638" s="115"/>
      <c r="W638" s="115"/>
      <c r="X638" s="115"/>
      <c r="Y638" s="115"/>
      <c r="Z638" s="115"/>
    </row>
    <row r="639" spans="1:26" ht="13">
      <c r="A639" s="40">
        <v>633</v>
      </c>
      <c r="B639" s="169" t="s">
        <v>1284</v>
      </c>
      <c r="C639" s="41" t="s">
        <v>6952</v>
      </c>
      <c r="D639" s="41" t="s">
        <v>4116</v>
      </c>
      <c r="E639" s="41" t="s">
        <v>6255</v>
      </c>
      <c r="F639" s="41" t="s">
        <v>6953</v>
      </c>
      <c r="G639" s="41">
        <v>45</v>
      </c>
      <c r="H639" s="41" t="s">
        <v>6954</v>
      </c>
      <c r="I639" s="473">
        <v>44282</v>
      </c>
      <c r="J639" s="122" t="s">
        <v>6955</v>
      </c>
      <c r="K639" s="284" t="s">
        <v>6956</v>
      </c>
      <c r="L639" s="115"/>
      <c r="M639" s="115"/>
      <c r="N639" s="115"/>
      <c r="O639" s="115"/>
      <c r="P639" s="115"/>
      <c r="Q639" s="115"/>
      <c r="R639" s="115"/>
      <c r="S639" s="115"/>
      <c r="T639" s="115"/>
      <c r="U639" s="115"/>
      <c r="V639" s="115"/>
      <c r="W639" s="115"/>
      <c r="X639" s="115"/>
      <c r="Y639" s="115"/>
      <c r="Z639" s="115"/>
    </row>
    <row r="640" spans="1:26" ht="13">
      <c r="A640" s="40">
        <v>634</v>
      </c>
      <c r="B640" s="40" t="s">
        <v>1547</v>
      </c>
      <c r="C640" s="41" t="s">
        <v>6957</v>
      </c>
      <c r="D640" s="41" t="s">
        <v>5123</v>
      </c>
      <c r="E640" s="41" t="s">
        <v>6892</v>
      </c>
      <c r="F640" s="115"/>
      <c r="G640" s="41">
        <v>1</v>
      </c>
      <c r="H640" s="115"/>
      <c r="I640" s="473">
        <v>44209</v>
      </c>
      <c r="J640" s="122" t="s">
        <v>6958</v>
      </c>
      <c r="K640" s="284" t="s">
        <v>6959</v>
      </c>
      <c r="L640" s="115"/>
      <c r="M640" s="115"/>
      <c r="N640" s="115"/>
      <c r="O640" s="115"/>
      <c r="P640" s="115"/>
      <c r="Q640" s="115"/>
      <c r="R640" s="115"/>
      <c r="S640" s="115"/>
      <c r="T640" s="115"/>
      <c r="U640" s="115"/>
      <c r="V640" s="115"/>
      <c r="W640" s="115"/>
      <c r="X640" s="115"/>
      <c r="Y640" s="115"/>
      <c r="Z640" s="115"/>
    </row>
    <row r="641" spans="1:26" ht="13">
      <c r="A641" s="40">
        <v>635</v>
      </c>
      <c r="B641" s="40" t="s">
        <v>1550</v>
      </c>
      <c r="C641" s="41" t="s">
        <v>4768</v>
      </c>
      <c r="D641" s="41" t="s">
        <v>4289</v>
      </c>
      <c r="E641" s="41" t="s">
        <v>6960</v>
      </c>
      <c r="F641" s="115" t="s">
        <v>6961</v>
      </c>
      <c r="G641" s="41">
        <v>12</v>
      </c>
      <c r="H641" s="41" t="s">
        <v>6962</v>
      </c>
      <c r="I641" s="473">
        <v>44260</v>
      </c>
      <c r="J641" s="375" t="s">
        <v>6963</v>
      </c>
      <c r="K641" s="115" t="s">
        <v>6964</v>
      </c>
      <c r="L641" s="115"/>
      <c r="M641" s="115"/>
      <c r="N641" s="115"/>
      <c r="O641" s="115"/>
      <c r="P641" s="115"/>
      <c r="Q641" s="115"/>
      <c r="R641" s="115"/>
      <c r="S641" s="115"/>
      <c r="T641" s="115"/>
      <c r="U641" s="115"/>
      <c r="V641" s="115"/>
      <c r="W641" s="115"/>
      <c r="X641" s="115"/>
      <c r="Y641" s="115"/>
      <c r="Z641" s="115"/>
    </row>
    <row r="642" spans="1:26" ht="13">
      <c r="A642" s="40">
        <v>636</v>
      </c>
      <c r="B642" s="40" t="s">
        <v>1553</v>
      </c>
      <c r="C642" s="41" t="s">
        <v>6348</v>
      </c>
      <c r="D642" s="41" t="s">
        <v>4032</v>
      </c>
      <c r="E642" s="41" t="s">
        <v>4033</v>
      </c>
      <c r="F642" s="115" t="s">
        <v>6965</v>
      </c>
      <c r="G642" s="41">
        <v>29</v>
      </c>
      <c r="H642" s="41" t="s">
        <v>6966</v>
      </c>
      <c r="I642" s="473">
        <v>44291</v>
      </c>
      <c r="J642" s="375" t="s">
        <v>6967</v>
      </c>
      <c r="K642" s="115" t="s">
        <v>6968</v>
      </c>
      <c r="L642" s="115"/>
      <c r="M642" s="115"/>
      <c r="N642" s="115"/>
      <c r="O642" s="115"/>
      <c r="P642" s="115"/>
      <c r="Q642" s="115"/>
      <c r="R642" s="115"/>
      <c r="S642" s="115"/>
      <c r="T642" s="115"/>
      <c r="U642" s="115"/>
      <c r="V642" s="115"/>
      <c r="W642" s="115"/>
      <c r="X642" s="115"/>
      <c r="Y642" s="115"/>
      <c r="Z642" s="115"/>
    </row>
    <row r="643" spans="1:26" ht="13">
      <c r="A643" s="40">
        <v>637</v>
      </c>
      <c r="B643" s="40" t="s">
        <v>1556</v>
      </c>
      <c r="C643" s="41" t="s">
        <v>6969</v>
      </c>
      <c r="D643" s="41" t="s">
        <v>4038</v>
      </c>
      <c r="E643" s="41" t="s">
        <v>4579</v>
      </c>
      <c r="F643" s="115" t="s">
        <v>6970</v>
      </c>
      <c r="G643" s="41">
        <v>38</v>
      </c>
      <c r="H643" s="115"/>
      <c r="I643" s="473">
        <v>44284</v>
      </c>
      <c r="J643" s="375" t="s">
        <v>6971</v>
      </c>
      <c r="K643" s="115" t="s">
        <v>6972</v>
      </c>
      <c r="L643" s="115"/>
      <c r="M643" s="115"/>
      <c r="N643" s="115"/>
      <c r="O643" s="115"/>
      <c r="P643" s="115"/>
      <c r="Q643" s="115"/>
      <c r="R643" s="115"/>
      <c r="S643" s="115"/>
      <c r="T643" s="115"/>
      <c r="U643" s="115"/>
      <c r="V643" s="115"/>
      <c r="W643" s="115"/>
      <c r="X643" s="115"/>
      <c r="Y643" s="115"/>
      <c r="Z643" s="115"/>
    </row>
    <row r="644" spans="1:26" ht="13">
      <c r="A644" s="40">
        <v>638</v>
      </c>
      <c r="B644" s="40" t="s">
        <v>1559</v>
      </c>
      <c r="C644" s="41" t="s">
        <v>6973</v>
      </c>
      <c r="D644" s="41" t="s">
        <v>4038</v>
      </c>
      <c r="E644" s="41" t="s">
        <v>6974</v>
      </c>
      <c r="F644" s="115" t="s">
        <v>6975</v>
      </c>
      <c r="G644" s="41">
        <v>7</v>
      </c>
      <c r="H644" s="115"/>
      <c r="I644" s="473">
        <v>44286</v>
      </c>
      <c r="J644" s="375" t="s">
        <v>6976</v>
      </c>
      <c r="K644" s="115" t="s">
        <v>6977</v>
      </c>
      <c r="L644" s="115"/>
      <c r="M644" s="115"/>
      <c r="N644" s="115"/>
      <c r="O644" s="115"/>
      <c r="P644" s="115"/>
      <c r="Q644" s="115"/>
      <c r="R644" s="115"/>
      <c r="S644" s="115"/>
      <c r="T644" s="115"/>
      <c r="U644" s="115"/>
      <c r="V644" s="115"/>
      <c r="W644" s="115"/>
      <c r="X644" s="115"/>
      <c r="Y644" s="115"/>
      <c r="Z644" s="115"/>
    </row>
    <row r="645" spans="1:26" ht="13">
      <c r="A645" s="40">
        <v>639</v>
      </c>
      <c r="B645" s="40" t="s">
        <v>1562</v>
      </c>
      <c r="C645" s="41" t="s">
        <v>6942</v>
      </c>
      <c r="D645" s="41" t="s">
        <v>3922</v>
      </c>
      <c r="E645" s="41" t="s">
        <v>6978</v>
      </c>
      <c r="F645" s="41" t="s">
        <v>6979</v>
      </c>
      <c r="G645" s="41">
        <v>23</v>
      </c>
      <c r="H645" s="41" t="s">
        <v>6980</v>
      </c>
      <c r="I645" s="473">
        <v>44288</v>
      </c>
      <c r="J645" s="375" t="s">
        <v>6981</v>
      </c>
      <c r="K645" s="284" t="s">
        <v>6982</v>
      </c>
      <c r="L645" s="115"/>
      <c r="M645" s="115"/>
      <c r="N645" s="115"/>
      <c r="O645" s="115"/>
      <c r="P645" s="115"/>
      <c r="Q645" s="115"/>
      <c r="R645" s="115"/>
      <c r="S645" s="115"/>
      <c r="T645" s="115"/>
      <c r="U645" s="115"/>
      <c r="V645" s="115"/>
      <c r="W645" s="115"/>
      <c r="X645" s="115"/>
      <c r="Y645" s="115"/>
      <c r="Z645" s="115"/>
    </row>
    <row r="646" spans="1:26" ht="13">
      <c r="A646" s="40">
        <v>640</v>
      </c>
      <c r="B646" s="40" t="s">
        <v>1284</v>
      </c>
      <c r="C646" s="41" t="s">
        <v>6983</v>
      </c>
      <c r="D646" s="41" t="s">
        <v>4116</v>
      </c>
      <c r="E646" s="41" t="s">
        <v>6255</v>
      </c>
      <c r="F646" s="41" t="s">
        <v>6984</v>
      </c>
      <c r="G646" s="41">
        <v>45</v>
      </c>
      <c r="H646" s="41" t="s">
        <v>6474</v>
      </c>
      <c r="I646" s="473">
        <v>44282</v>
      </c>
      <c r="J646" s="375" t="s">
        <v>6955</v>
      </c>
      <c r="K646" s="115" t="s">
        <v>6985</v>
      </c>
      <c r="L646" s="115"/>
      <c r="M646" s="115"/>
      <c r="N646" s="115"/>
      <c r="O646" s="115"/>
      <c r="P646" s="115"/>
      <c r="Q646" s="115"/>
      <c r="R646" s="115"/>
      <c r="S646" s="115"/>
      <c r="T646" s="115"/>
      <c r="U646" s="115"/>
      <c r="V646" s="115"/>
      <c r="W646" s="115"/>
      <c r="X646" s="115"/>
      <c r="Y646" s="115"/>
      <c r="Z646" s="115"/>
    </row>
    <row r="647" spans="1:26" ht="13">
      <c r="A647" s="40">
        <v>641</v>
      </c>
      <c r="B647" s="40" t="s">
        <v>1566</v>
      </c>
      <c r="C647" s="41" t="s">
        <v>4340</v>
      </c>
      <c r="D647" s="41" t="s">
        <v>4109</v>
      </c>
      <c r="E647" s="41" t="s">
        <v>4708</v>
      </c>
      <c r="F647" s="41" t="s">
        <v>6986</v>
      </c>
      <c r="G647" s="41">
        <v>258</v>
      </c>
      <c r="H647" s="41" t="s">
        <v>6987</v>
      </c>
      <c r="I647" s="473">
        <v>44295</v>
      </c>
      <c r="J647" s="375" t="s">
        <v>6988</v>
      </c>
      <c r="K647" s="115" t="s">
        <v>6989</v>
      </c>
      <c r="L647" s="115"/>
      <c r="M647" s="115"/>
      <c r="N647" s="115"/>
      <c r="O647" s="115"/>
      <c r="P647" s="115"/>
      <c r="Q647" s="115"/>
      <c r="R647" s="115"/>
      <c r="S647" s="115"/>
      <c r="T647" s="115"/>
      <c r="U647" s="115"/>
      <c r="V647" s="115"/>
      <c r="W647" s="115"/>
      <c r="X647" s="115"/>
      <c r="Y647" s="115"/>
      <c r="Z647" s="115"/>
    </row>
    <row r="648" spans="1:26" ht="13">
      <c r="A648" s="40">
        <v>642</v>
      </c>
      <c r="B648" s="40" t="s">
        <v>47</v>
      </c>
      <c r="C648" s="41" t="s">
        <v>3934</v>
      </c>
      <c r="D648" s="41" t="s">
        <v>3922</v>
      </c>
      <c r="E648" s="41" t="s">
        <v>4452</v>
      </c>
      <c r="F648" s="41" t="s">
        <v>6990</v>
      </c>
      <c r="G648" s="41">
        <v>13</v>
      </c>
      <c r="H648" s="41" t="s">
        <v>6991</v>
      </c>
      <c r="I648" s="473">
        <v>44292</v>
      </c>
      <c r="J648" s="375" t="s">
        <v>6992</v>
      </c>
      <c r="K648" s="115" t="s">
        <v>6993</v>
      </c>
      <c r="L648" s="115"/>
      <c r="M648" s="115"/>
      <c r="N648" s="115"/>
      <c r="O648" s="115"/>
      <c r="P648" s="115"/>
      <c r="Q648" s="115"/>
      <c r="R648" s="115"/>
      <c r="S648" s="115"/>
      <c r="T648" s="115"/>
      <c r="U648" s="115"/>
      <c r="V648" s="115"/>
      <c r="W648" s="115"/>
      <c r="X648" s="115"/>
      <c r="Y648" s="115"/>
      <c r="Z648" s="115"/>
    </row>
    <row r="649" spans="1:26" ht="13">
      <c r="A649" s="40">
        <v>643</v>
      </c>
      <c r="B649" s="40" t="s">
        <v>1573</v>
      </c>
      <c r="C649" s="41" t="s">
        <v>4340</v>
      </c>
      <c r="D649" s="41" t="s">
        <v>4109</v>
      </c>
      <c r="E649" s="41" t="s">
        <v>4708</v>
      </c>
      <c r="F649" s="115" t="s">
        <v>6994</v>
      </c>
      <c r="G649" s="41">
        <v>110</v>
      </c>
      <c r="H649" s="41" t="s">
        <v>6995</v>
      </c>
      <c r="I649" s="473">
        <v>44294</v>
      </c>
      <c r="J649" s="375" t="s">
        <v>6996</v>
      </c>
      <c r="K649" s="284" t="s">
        <v>6997</v>
      </c>
      <c r="L649" s="115"/>
      <c r="M649" s="115"/>
      <c r="N649" s="115"/>
      <c r="O649" s="115"/>
      <c r="P649" s="115"/>
      <c r="Q649" s="115"/>
      <c r="R649" s="115"/>
      <c r="S649" s="115"/>
      <c r="T649" s="115"/>
      <c r="U649" s="115"/>
      <c r="V649" s="115"/>
      <c r="W649" s="115"/>
      <c r="X649" s="115"/>
      <c r="Y649" s="115"/>
      <c r="Z649" s="115"/>
    </row>
    <row r="650" spans="1:26" ht="13">
      <c r="A650" s="40">
        <v>644</v>
      </c>
      <c r="B650" s="40" t="s">
        <v>1577</v>
      </c>
      <c r="C650" s="41" t="s">
        <v>5317</v>
      </c>
      <c r="D650" s="41" t="s">
        <v>4038</v>
      </c>
      <c r="E650" s="41" t="s">
        <v>6624</v>
      </c>
      <c r="F650" s="115" t="s">
        <v>6998</v>
      </c>
      <c r="G650" s="41">
        <v>1609</v>
      </c>
      <c r="H650" s="41" t="s">
        <v>6999</v>
      </c>
      <c r="I650" s="473">
        <v>44302</v>
      </c>
      <c r="J650" s="375" t="s">
        <v>7000</v>
      </c>
      <c r="K650" s="115" t="s">
        <v>7001</v>
      </c>
      <c r="L650" s="115"/>
      <c r="M650" s="115"/>
      <c r="N650" s="115"/>
      <c r="O650" s="115"/>
      <c r="P650" s="115"/>
      <c r="Q650" s="115"/>
      <c r="R650" s="115"/>
      <c r="S650" s="115"/>
      <c r="T650" s="115"/>
      <c r="U650" s="115"/>
      <c r="V650" s="115"/>
      <c r="W650" s="115"/>
      <c r="X650" s="115"/>
      <c r="Y650" s="115"/>
      <c r="Z650" s="115"/>
    </row>
    <row r="651" spans="1:26" ht="13">
      <c r="A651" s="40">
        <v>645</v>
      </c>
      <c r="B651" s="40" t="s">
        <v>1579</v>
      </c>
      <c r="C651" s="41" t="s">
        <v>7002</v>
      </c>
      <c r="D651" s="41" t="s">
        <v>4038</v>
      </c>
      <c r="E651" s="41" t="s">
        <v>4132</v>
      </c>
      <c r="F651" s="115" t="s">
        <v>7003</v>
      </c>
      <c r="G651" s="41">
        <v>56</v>
      </c>
      <c r="H651" s="41" t="s">
        <v>7004</v>
      </c>
      <c r="I651" s="473">
        <v>44301</v>
      </c>
      <c r="J651" s="375" t="s">
        <v>7005</v>
      </c>
      <c r="K651" s="115" t="s">
        <v>7006</v>
      </c>
      <c r="L651" s="115"/>
      <c r="M651" s="115"/>
      <c r="N651" s="115"/>
      <c r="O651" s="115"/>
      <c r="P651" s="115"/>
      <c r="Q651" s="115"/>
      <c r="R651" s="115"/>
      <c r="S651" s="115"/>
      <c r="T651" s="115"/>
      <c r="U651" s="115"/>
      <c r="V651" s="115"/>
      <c r="W651" s="115"/>
      <c r="X651" s="115"/>
      <c r="Y651" s="115"/>
      <c r="Z651" s="115"/>
    </row>
    <row r="652" spans="1:26" ht="13">
      <c r="A652" s="40">
        <v>646</v>
      </c>
      <c r="B652" s="40" t="s">
        <v>40</v>
      </c>
      <c r="C652" s="41" t="s">
        <v>7007</v>
      </c>
      <c r="D652" s="41" t="s">
        <v>3922</v>
      </c>
      <c r="E652" s="41" t="s">
        <v>3929</v>
      </c>
      <c r="F652" s="115" t="s">
        <v>7008</v>
      </c>
      <c r="G652" s="41">
        <v>26</v>
      </c>
      <c r="H652" s="41" t="s">
        <v>7009</v>
      </c>
      <c r="I652" s="473">
        <v>44299</v>
      </c>
      <c r="J652" s="375" t="s">
        <v>7010</v>
      </c>
      <c r="K652" s="115" t="s">
        <v>7011</v>
      </c>
      <c r="L652" s="115"/>
      <c r="M652" s="115"/>
      <c r="N652" s="115"/>
      <c r="O652" s="115"/>
      <c r="P652" s="115"/>
      <c r="Q652" s="115"/>
      <c r="R652" s="115"/>
      <c r="S652" s="115"/>
      <c r="T652" s="115"/>
      <c r="U652" s="115"/>
      <c r="V652" s="115"/>
      <c r="W652" s="115"/>
      <c r="X652" s="115"/>
      <c r="Y652" s="115"/>
      <c r="Z652" s="115"/>
    </row>
    <row r="653" spans="1:26" ht="13">
      <c r="A653" s="40">
        <v>647</v>
      </c>
      <c r="B653" s="40" t="s">
        <v>1584</v>
      </c>
      <c r="C653" s="41" t="s">
        <v>7012</v>
      </c>
      <c r="D653" s="41" t="s">
        <v>5966</v>
      </c>
      <c r="E653" s="41" t="s">
        <v>7013</v>
      </c>
      <c r="F653" s="115" t="s">
        <v>7014</v>
      </c>
      <c r="G653" s="41">
        <v>2</v>
      </c>
      <c r="H653" s="41"/>
      <c r="J653" s="375" t="s">
        <v>7015</v>
      </c>
      <c r="K653" s="115" t="s">
        <v>7016</v>
      </c>
      <c r="L653" s="115"/>
      <c r="M653" s="115"/>
      <c r="N653" s="115"/>
      <c r="O653" s="115"/>
      <c r="P653" s="115"/>
      <c r="Q653" s="115"/>
      <c r="R653" s="115"/>
      <c r="S653" s="115"/>
      <c r="T653" s="115"/>
      <c r="U653" s="115"/>
      <c r="V653" s="115"/>
      <c r="W653" s="115"/>
      <c r="X653" s="115"/>
      <c r="Y653" s="115"/>
      <c r="Z653" s="115"/>
    </row>
    <row r="654" spans="1:26" ht="13">
      <c r="A654" s="40">
        <v>648</v>
      </c>
      <c r="B654" s="40" t="s">
        <v>1585</v>
      </c>
      <c r="C654" s="41" t="s">
        <v>7017</v>
      </c>
      <c r="D654" s="41" t="s">
        <v>3922</v>
      </c>
      <c r="E654" s="41" t="s">
        <v>3929</v>
      </c>
      <c r="F654" s="115" t="s">
        <v>7018</v>
      </c>
      <c r="G654" s="41">
        <v>72</v>
      </c>
      <c r="H654" s="41" t="s">
        <v>7019</v>
      </c>
      <c r="I654" s="473">
        <v>44298</v>
      </c>
      <c r="J654" s="375" t="s">
        <v>7020</v>
      </c>
      <c r="K654" s="115" t="s">
        <v>7021</v>
      </c>
      <c r="L654" s="115"/>
      <c r="M654" s="115"/>
      <c r="N654" s="115"/>
      <c r="O654" s="115"/>
      <c r="P654" s="115"/>
      <c r="Q654" s="115"/>
      <c r="R654" s="115"/>
      <c r="S654" s="115"/>
      <c r="T654" s="115"/>
      <c r="U654" s="115"/>
      <c r="V654" s="115"/>
      <c r="W654" s="115"/>
      <c r="X654" s="115"/>
      <c r="Y654" s="115"/>
      <c r="Z654" s="115"/>
    </row>
    <row r="655" spans="1:26" ht="13">
      <c r="A655" s="40">
        <v>649</v>
      </c>
      <c r="B655" s="40" t="s">
        <v>1586</v>
      </c>
      <c r="C655" s="41" t="s">
        <v>7022</v>
      </c>
      <c r="D655" s="41" t="s">
        <v>3922</v>
      </c>
      <c r="E655" s="41" t="s">
        <v>3929</v>
      </c>
      <c r="F655" s="115" t="s">
        <v>7023</v>
      </c>
      <c r="G655" s="41">
        <v>6</v>
      </c>
      <c r="H655" s="41"/>
      <c r="I655" s="473">
        <v>44280</v>
      </c>
      <c r="J655" s="393" t="s">
        <v>7024</v>
      </c>
      <c r="K655" s="115" t="s">
        <v>7025</v>
      </c>
      <c r="L655" s="115"/>
      <c r="M655" s="115"/>
      <c r="N655" s="115"/>
      <c r="O655" s="115"/>
      <c r="P655" s="115"/>
      <c r="Q655" s="115"/>
      <c r="R655" s="115"/>
      <c r="S655" s="115"/>
      <c r="T655" s="115"/>
      <c r="U655" s="115"/>
      <c r="V655" s="115"/>
      <c r="W655" s="115"/>
      <c r="X655" s="115"/>
      <c r="Y655" s="115"/>
      <c r="Z655" s="115"/>
    </row>
    <row r="656" spans="1:26" ht="13">
      <c r="A656" s="40">
        <v>650</v>
      </c>
      <c r="B656" s="40" t="s">
        <v>1588</v>
      </c>
      <c r="C656" s="41" t="s">
        <v>7026</v>
      </c>
      <c r="D656" s="41" t="s">
        <v>4791</v>
      </c>
      <c r="E656" s="41" t="s">
        <v>4927</v>
      </c>
      <c r="F656" s="115" t="s">
        <v>7027</v>
      </c>
      <c r="G656" s="41">
        <v>165</v>
      </c>
      <c r="H656" s="41" t="s">
        <v>7028</v>
      </c>
      <c r="I656" s="473">
        <v>44293</v>
      </c>
      <c r="J656" s="393" t="s">
        <v>7029</v>
      </c>
      <c r="K656" s="115" t="s">
        <v>7030</v>
      </c>
      <c r="L656" s="115"/>
      <c r="M656" s="115"/>
      <c r="N656" s="115"/>
      <c r="O656" s="115"/>
      <c r="P656" s="115"/>
      <c r="Q656" s="115"/>
      <c r="R656" s="115"/>
      <c r="S656" s="115"/>
      <c r="T656" s="115"/>
      <c r="U656" s="115"/>
      <c r="V656" s="115"/>
      <c r="W656" s="115"/>
      <c r="X656" s="115"/>
      <c r="Y656" s="115"/>
      <c r="Z656" s="115"/>
    </row>
    <row r="657" spans="1:26" ht="13">
      <c r="A657" s="40">
        <v>651</v>
      </c>
      <c r="B657" s="40" t="s">
        <v>1589</v>
      </c>
      <c r="C657" s="41" t="s">
        <v>4534</v>
      </c>
      <c r="D657" s="41" t="s">
        <v>4038</v>
      </c>
      <c r="E657" s="41"/>
      <c r="F657" s="115" t="s">
        <v>7031</v>
      </c>
      <c r="G657" s="41">
        <v>35</v>
      </c>
      <c r="H657" s="41" t="s">
        <v>7032</v>
      </c>
      <c r="I657" s="473">
        <v>44281</v>
      </c>
      <c r="J657" s="393" t="s">
        <v>7033</v>
      </c>
      <c r="K657" s="115" t="s">
        <v>7034</v>
      </c>
      <c r="L657" s="115"/>
      <c r="M657" s="115"/>
      <c r="N657" s="115"/>
      <c r="O657" s="115"/>
      <c r="P657" s="115"/>
      <c r="Q657" s="115"/>
      <c r="R657" s="115"/>
      <c r="S657" s="115"/>
      <c r="T657" s="115"/>
      <c r="U657" s="115"/>
      <c r="V657" s="115"/>
      <c r="W657" s="115"/>
      <c r="X657" s="115"/>
      <c r="Y657" s="115"/>
      <c r="Z657" s="115"/>
    </row>
    <row r="658" spans="1:26" ht="13">
      <c r="A658" s="40">
        <v>652</v>
      </c>
      <c r="B658" s="40" t="s">
        <v>1593</v>
      </c>
      <c r="C658" s="41" t="s">
        <v>4534</v>
      </c>
      <c r="D658" s="41" t="s">
        <v>5966</v>
      </c>
      <c r="E658" s="41" t="s">
        <v>5471</v>
      </c>
      <c r="F658" s="115" t="s">
        <v>7035</v>
      </c>
      <c r="G658" s="41">
        <v>458</v>
      </c>
      <c r="H658" s="41" t="s">
        <v>7036</v>
      </c>
      <c r="I658" s="473">
        <v>44287</v>
      </c>
      <c r="J658" s="393" t="s">
        <v>7037</v>
      </c>
      <c r="K658" s="284" t="s">
        <v>7038</v>
      </c>
      <c r="L658" s="115"/>
      <c r="M658" s="115"/>
      <c r="N658" s="115"/>
      <c r="O658" s="115"/>
      <c r="P658" s="115"/>
      <c r="Q658" s="115"/>
      <c r="R658" s="115"/>
      <c r="S658" s="115"/>
      <c r="T658" s="115"/>
      <c r="U658" s="115"/>
      <c r="V658" s="115"/>
      <c r="W658" s="115"/>
      <c r="X658" s="115"/>
      <c r="Y658" s="115"/>
      <c r="Z658" s="115"/>
    </row>
    <row r="659" spans="1:26" ht="13">
      <c r="A659" s="40">
        <v>653</v>
      </c>
      <c r="B659" s="40" t="s">
        <v>1597</v>
      </c>
      <c r="C659" s="41" t="s">
        <v>6845</v>
      </c>
      <c r="D659" s="41" t="s">
        <v>4044</v>
      </c>
      <c r="E659" s="41" t="s">
        <v>4045</v>
      </c>
      <c r="F659" s="115" t="s">
        <v>7039</v>
      </c>
      <c r="G659" s="41">
        <v>39</v>
      </c>
      <c r="H659" s="41" t="s">
        <v>7040</v>
      </c>
      <c r="I659" s="473">
        <v>44166</v>
      </c>
      <c r="J659" s="393" t="s">
        <v>7041</v>
      </c>
      <c r="K659" s="115" t="s">
        <v>7042</v>
      </c>
      <c r="L659" s="115"/>
      <c r="M659" s="115"/>
      <c r="N659" s="115"/>
      <c r="O659" s="115"/>
      <c r="P659" s="115"/>
      <c r="Q659" s="115"/>
      <c r="R659" s="115"/>
      <c r="S659" s="115"/>
      <c r="T659" s="115"/>
      <c r="U659" s="115"/>
      <c r="V659" s="115"/>
      <c r="W659" s="115"/>
      <c r="X659" s="115"/>
      <c r="Y659" s="115"/>
      <c r="Z659" s="115"/>
    </row>
    <row r="660" spans="1:26" ht="13">
      <c r="A660" s="40">
        <v>654</v>
      </c>
      <c r="B660" s="40" t="s">
        <v>1600</v>
      </c>
      <c r="C660" s="41" t="s">
        <v>4340</v>
      </c>
      <c r="D660" s="41" t="s">
        <v>4791</v>
      </c>
      <c r="E660" s="41" t="s">
        <v>5909</v>
      </c>
      <c r="F660" s="115" t="s">
        <v>7043</v>
      </c>
      <c r="G660" s="41">
        <v>4769</v>
      </c>
      <c r="H660" s="41" t="s">
        <v>7044</v>
      </c>
      <c r="I660" s="473">
        <v>44238</v>
      </c>
      <c r="J660" s="393" t="s">
        <v>7045</v>
      </c>
      <c r="K660" s="115" t="s">
        <v>7046</v>
      </c>
      <c r="L660" s="115"/>
      <c r="M660" s="115"/>
      <c r="N660" s="115"/>
      <c r="O660" s="115"/>
      <c r="P660" s="115"/>
      <c r="Q660" s="115"/>
      <c r="R660" s="115"/>
      <c r="S660" s="115"/>
      <c r="T660" s="115"/>
      <c r="U660" s="115"/>
      <c r="V660" s="115"/>
      <c r="W660" s="115"/>
      <c r="X660" s="115"/>
      <c r="Y660" s="115"/>
      <c r="Z660" s="115"/>
    </row>
    <row r="661" spans="1:26" ht="13">
      <c r="A661" s="40">
        <v>655</v>
      </c>
      <c r="B661" s="40" t="s">
        <v>1601</v>
      </c>
      <c r="C661" s="41" t="s">
        <v>6916</v>
      </c>
      <c r="D661" s="41" t="s">
        <v>4225</v>
      </c>
      <c r="E661" s="41" t="s">
        <v>5016</v>
      </c>
      <c r="F661" s="115" t="s">
        <v>7047</v>
      </c>
      <c r="G661" s="41">
        <v>17</v>
      </c>
      <c r="H661" s="41" t="s">
        <v>6517</v>
      </c>
      <c r="I661" s="475">
        <v>44242</v>
      </c>
      <c r="J661" s="393" t="s">
        <v>7048</v>
      </c>
      <c r="K661" s="115" t="s">
        <v>7049</v>
      </c>
      <c r="L661" s="115"/>
      <c r="M661" s="115"/>
      <c r="N661" s="115"/>
      <c r="O661" s="115"/>
      <c r="P661" s="115"/>
      <c r="Q661" s="115"/>
      <c r="R661" s="115"/>
      <c r="S661" s="115"/>
      <c r="T661" s="115"/>
      <c r="U661" s="115"/>
      <c r="V661" s="115"/>
      <c r="W661" s="115"/>
      <c r="X661" s="115"/>
      <c r="Y661" s="115"/>
      <c r="Z661" s="115"/>
    </row>
    <row r="662" spans="1:26" ht="13">
      <c r="A662" s="40">
        <v>656</v>
      </c>
      <c r="B662" s="40" t="s">
        <v>1603</v>
      </c>
      <c r="C662" s="41" t="s">
        <v>7050</v>
      </c>
      <c r="D662" s="41" t="s">
        <v>4032</v>
      </c>
      <c r="E662" s="41"/>
      <c r="F662" s="115" t="s">
        <v>7051</v>
      </c>
      <c r="G662" s="41">
        <v>497</v>
      </c>
      <c r="H662" s="41" t="s">
        <v>7052</v>
      </c>
      <c r="I662" s="475">
        <v>44228</v>
      </c>
      <c r="J662" s="393" t="s">
        <v>7053</v>
      </c>
      <c r="K662" s="115" t="s">
        <v>7054</v>
      </c>
      <c r="L662" s="115"/>
      <c r="M662" s="115"/>
      <c r="N662" s="115"/>
      <c r="O662" s="115"/>
      <c r="P662" s="115"/>
      <c r="Q662" s="115"/>
      <c r="R662" s="115"/>
      <c r="S662" s="115"/>
      <c r="T662" s="115"/>
      <c r="U662" s="115"/>
      <c r="V662" s="115"/>
      <c r="W662" s="115"/>
      <c r="X662" s="115"/>
      <c r="Y662" s="115"/>
      <c r="Z662" s="115"/>
    </row>
    <row r="663" spans="1:26" ht="13">
      <c r="A663" s="40">
        <v>657</v>
      </c>
      <c r="B663" s="40" t="s">
        <v>1610</v>
      </c>
      <c r="C663" s="41" t="s">
        <v>7050</v>
      </c>
      <c r="D663" s="41"/>
      <c r="E663" s="41"/>
      <c r="F663" s="80" t="s">
        <v>7055</v>
      </c>
      <c r="G663" s="41">
        <v>53</v>
      </c>
      <c r="H663" s="41" t="s">
        <v>6875</v>
      </c>
      <c r="I663" s="475">
        <v>44299</v>
      </c>
      <c r="J663" s="393" t="s">
        <v>7056</v>
      </c>
      <c r="K663" s="115" t="s">
        <v>7057</v>
      </c>
      <c r="L663" s="115"/>
      <c r="M663" s="115"/>
      <c r="N663" s="115"/>
      <c r="O663" s="115"/>
      <c r="P663" s="115"/>
      <c r="Q663" s="115"/>
      <c r="R663" s="115"/>
      <c r="S663" s="115"/>
      <c r="T663" s="115"/>
      <c r="U663" s="115"/>
      <c r="V663" s="115"/>
      <c r="W663" s="115"/>
      <c r="X663" s="115"/>
      <c r="Y663" s="115"/>
      <c r="Z663" s="115"/>
    </row>
    <row r="664" spans="1:26" ht="13">
      <c r="A664" s="40">
        <v>658</v>
      </c>
      <c r="B664" s="40" t="s">
        <v>1612</v>
      </c>
      <c r="C664" s="41" t="s">
        <v>7058</v>
      </c>
      <c r="D664" s="41" t="s">
        <v>4225</v>
      </c>
      <c r="E664" s="41" t="s">
        <v>7059</v>
      </c>
      <c r="F664" s="80"/>
      <c r="G664" s="41">
        <v>2</v>
      </c>
      <c r="H664" s="41"/>
      <c r="I664" s="475">
        <v>44304</v>
      </c>
      <c r="J664" s="393" t="s">
        <v>7060</v>
      </c>
      <c r="K664" s="115" t="s">
        <v>7061</v>
      </c>
      <c r="L664" s="115"/>
      <c r="M664" s="115"/>
      <c r="N664" s="115"/>
      <c r="O664" s="115"/>
      <c r="P664" s="115"/>
      <c r="Q664" s="115"/>
      <c r="R664" s="115"/>
      <c r="S664" s="115"/>
      <c r="T664" s="115"/>
      <c r="U664" s="115"/>
      <c r="V664" s="115"/>
      <c r="W664" s="115"/>
      <c r="X664" s="115"/>
      <c r="Y664" s="115"/>
      <c r="Z664" s="115"/>
    </row>
    <row r="665" spans="1:26" ht="13">
      <c r="A665" s="40">
        <v>659</v>
      </c>
      <c r="B665" s="40" t="s">
        <v>1614</v>
      </c>
      <c r="C665" s="41" t="s">
        <v>7062</v>
      </c>
      <c r="D665" s="41" t="s">
        <v>5761</v>
      </c>
      <c r="E665" s="41" t="s">
        <v>6544</v>
      </c>
      <c r="F665" s="80" t="s">
        <v>7063</v>
      </c>
      <c r="G665" s="41">
        <v>7</v>
      </c>
      <c r="H665" s="41" t="s">
        <v>6323</v>
      </c>
      <c r="I665" s="475">
        <v>44287</v>
      </c>
      <c r="J665" s="393" t="s">
        <v>7064</v>
      </c>
      <c r="K665" s="115" t="s">
        <v>7065</v>
      </c>
      <c r="L665" s="115"/>
      <c r="M665" s="115"/>
      <c r="N665" s="115"/>
      <c r="O665" s="115"/>
      <c r="P665" s="115"/>
      <c r="Q665" s="115"/>
      <c r="R665" s="115"/>
      <c r="S665" s="115"/>
      <c r="T665" s="115"/>
      <c r="U665" s="115"/>
      <c r="V665" s="115"/>
      <c r="W665" s="115"/>
      <c r="X665" s="115"/>
      <c r="Y665" s="115"/>
      <c r="Z665" s="115"/>
    </row>
    <row r="666" spans="1:26" ht="13">
      <c r="A666" s="40">
        <v>660</v>
      </c>
      <c r="B666" s="40" t="s">
        <v>1617</v>
      </c>
      <c r="D666" s="41" t="s">
        <v>6338</v>
      </c>
      <c r="E666" s="41" t="s">
        <v>7066</v>
      </c>
      <c r="F666" s="80" t="s">
        <v>7067</v>
      </c>
      <c r="G666" s="41">
        <v>2</v>
      </c>
      <c r="H666" s="41"/>
      <c r="I666" s="475"/>
      <c r="J666" s="393" t="s">
        <v>7068</v>
      </c>
      <c r="K666" s="115" t="s">
        <v>7069</v>
      </c>
      <c r="L666" s="115"/>
      <c r="M666" s="115"/>
      <c r="N666" s="115"/>
      <c r="O666" s="115"/>
      <c r="P666" s="115"/>
      <c r="Q666" s="115"/>
      <c r="R666" s="115"/>
      <c r="S666" s="115"/>
      <c r="T666" s="115"/>
      <c r="U666" s="115"/>
      <c r="V666" s="115"/>
      <c r="W666" s="115"/>
      <c r="X666" s="115"/>
      <c r="Y666" s="115"/>
      <c r="Z666" s="115"/>
    </row>
    <row r="667" spans="1:26" ht="13">
      <c r="A667" s="223">
        <v>661</v>
      </c>
      <c r="B667" s="223" t="s">
        <v>1620</v>
      </c>
      <c r="C667" s="41" t="s">
        <v>4348</v>
      </c>
      <c r="D667" s="41" t="s">
        <v>4038</v>
      </c>
      <c r="E667" s="41" t="s">
        <v>4569</v>
      </c>
      <c r="F667" s="80" t="s">
        <v>7070</v>
      </c>
      <c r="G667" s="41">
        <v>27</v>
      </c>
      <c r="H667" s="41" t="s">
        <v>7071</v>
      </c>
      <c r="I667" s="475">
        <v>44287</v>
      </c>
      <c r="J667" s="393" t="s">
        <v>7072</v>
      </c>
      <c r="K667" s="115" t="s">
        <v>7073</v>
      </c>
      <c r="L667" s="115"/>
      <c r="M667" s="115"/>
      <c r="N667" s="115"/>
      <c r="O667" s="115"/>
      <c r="P667" s="115"/>
      <c r="Q667" s="115"/>
      <c r="R667" s="115"/>
      <c r="S667" s="115"/>
      <c r="T667" s="115"/>
      <c r="U667" s="115"/>
      <c r="V667" s="115"/>
      <c r="W667" s="115"/>
      <c r="X667" s="115"/>
      <c r="Y667" s="115"/>
      <c r="Z667" s="115"/>
    </row>
    <row r="668" spans="1:26" ht="13">
      <c r="A668" s="40">
        <v>662</v>
      </c>
      <c r="B668" s="40" t="s">
        <v>12574</v>
      </c>
      <c r="C668" s="41" t="s">
        <v>7074</v>
      </c>
      <c r="D668" s="41" t="s">
        <v>4044</v>
      </c>
      <c r="E668" s="41" t="s">
        <v>4611</v>
      </c>
      <c r="F668" s="80" t="s">
        <v>7075</v>
      </c>
      <c r="G668" s="41">
        <v>2</v>
      </c>
      <c r="H668" s="41"/>
      <c r="I668" s="475">
        <v>44278</v>
      </c>
      <c r="J668" s="386" t="s">
        <v>7076</v>
      </c>
      <c r="K668" s="115" t="s">
        <v>7077</v>
      </c>
      <c r="L668" s="115"/>
      <c r="M668" s="115"/>
      <c r="N668" s="115"/>
      <c r="O668" s="115"/>
      <c r="P668" s="115"/>
      <c r="Q668" s="115"/>
      <c r="R668" s="115"/>
      <c r="S668" s="115"/>
      <c r="T668" s="115"/>
      <c r="U668" s="115"/>
      <c r="V668" s="115"/>
      <c r="W668" s="115"/>
      <c r="X668" s="115"/>
      <c r="Y668" s="115"/>
      <c r="Z668" s="115"/>
    </row>
    <row r="669" spans="1:26" ht="13">
      <c r="A669" s="40">
        <v>663</v>
      </c>
      <c r="B669" s="40" t="s">
        <v>1625</v>
      </c>
      <c r="C669" s="41" t="s">
        <v>7078</v>
      </c>
      <c r="D669" s="41" t="s">
        <v>4097</v>
      </c>
      <c r="E669" s="41" t="s">
        <v>7079</v>
      </c>
      <c r="F669" s="80" t="s">
        <v>7078</v>
      </c>
      <c r="G669" s="41">
        <v>1</v>
      </c>
      <c r="H669" s="41"/>
      <c r="I669" s="475">
        <v>44256</v>
      </c>
      <c r="J669" s="386" t="s">
        <v>7080</v>
      </c>
      <c r="K669" s="115" t="s">
        <v>7081</v>
      </c>
      <c r="L669" s="115"/>
      <c r="M669" s="115"/>
      <c r="N669" s="115"/>
      <c r="O669" s="115"/>
      <c r="P669" s="115"/>
      <c r="Q669" s="115"/>
      <c r="R669" s="115"/>
      <c r="S669" s="115"/>
      <c r="T669" s="115"/>
      <c r="U669" s="115"/>
      <c r="V669" s="115"/>
      <c r="W669" s="115"/>
      <c r="X669" s="115"/>
      <c r="Y669" s="115"/>
      <c r="Z669" s="115"/>
    </row>
    <row r="670" spans="1:26" ht="13">
      <c r="A670" s="40">
        <v>664</v>
      </c>
      <c r="B670" s="40" t="s">
        <v>1627</v>
      </c>
      <c r="C670" s="41" t="s">
        <v>7082</v>
      </c>
      <c r="D670" s="41" t="s">
        <v>7083</v>
      </c>
      <c r="E670" s="41" t="s">
        <v>7084</v>
      </c>
      <c r="F670" s="80" t="s">
        <v>7085</v>
      </c>
      <c r="G670" s="41">
        <v>53</v>
      </c>
      <c r="H670" s="41" t="s">
        <v>7086</v>
      </c>
      <c r="I670" s="475"/>
      <c r="J670" s="386" t="s">
        <v>7087</v>
      </c>
      <c r="K670" s="115" t="s">
        <v>7088</v>
      </c>
      <c r="L670" s="115"/>
      <c r="M670" s="115"/>
      <c r="N670" s="115"/>
      <c r="O670" s="115"/>
      <c r="P670" s="115"/>
      <c r="Q670" s="115"/>
      <c r="R670" s="115"/>
      <c r="S670" s="115"/>
      <c r="T670" s="115"/>
      <c r="U670" s="115"/>
      <c r="V670" s="115"/>
      <c r="W670" s="115"/>
      <c r="X670" s="115"/>
      <c r="Y670" s="115"/>
      <c r="Z670" s="115"/>
    </row>
    <row r="671" spans="1:26" ht="13">
      <c r="A671" s="40">
        <v>665</v>
      </c>
      <c r="B671" s="40" t="s">
        <v>1631</v>
      </c>
      <c r="C671" s="41" t="s">
        <v>5724</v>
      </c>
      <c r="D671" s="41" t="s">
        <v>4225</v>
      </c>
      <c r="E671" s="41" t="s">
        <v>5016</v>
      </c>
      <c r="F671" s="80" t="s">
        <v>7089</v>
      </c>
      <c r="G671" s="41">
        <v>3</v>
      </c>
      <c r="H671" s="41" t="s">
        <v>7090</v>
      </c>
      <c r="I671" s="475">
        <v>44287</v>
      </c>
      <c r="J671" s="386" t="s">
        <v>7091</v>
      </c>
      <c r="K671" s="115" t="s">
        <v>7092</v>
      </c>
      <c r="L671" s="115"/>
      <c r="M671" s="115"/>
      <c r="N671" s="115"/>
      <c r="O671" s="115"/>
      <c r="P671" s="115"/>
      <c r="Q671" s="115"/>
      <c r="R671" s="115"/>
      <c r="S671" s="115"/>
      <c r="T671" s="115"/>
      <c r="U671" s="115"/>
      <c r="V671" s="115"/>
      <c r="W671" s="115"/>
      <c r="X671" s="115"/>
      <c r="Y671" s="115"/>
      <c r="Z671" s="115"/>
    </row>
    <row r="672" spans="1:26" ht="13">
      <c r="A672" s="40">
        <v>666</v>
      </c>
      <c r="B672" s="40" t="s">
        <v>1633</v>
      </c>
      <c r="C672" s="41" t="s">
        <v>7093</v>
      </c>
      <c r="D672" s="41" t="s">
        <v>5265</v>
      </c>
      <c r="E672" s="41" t="s">
        <v>6242</v>
      </c>
      <c r="F672" s="9" t="s">
        <v>7094</v>
      </c>
      <c r="G672" s="41">
        <v>204</v>
      </c>
      <c r="H672" s="41" t="s">
        <v>7095</v>
      </c>
      <c r="I672" s="475">
        <v>44306</v>
      </c>
      <c r="J672" s="386" t="s">
        <v>7096</v>
      </c>
      <c r="K672" s="115" t="s">
        <v>7097</v>
      </c>
      <c r="L672" s="115"/>
      <c r="M672" s="115"/>
      <c r="N672" s="115"/>
      <c r="O672" s="115"/>
      <c r="P672" s="115"/>
      <c r="Q672" s="115"/>
      <c r="R672" s="115"/>
      <c r="S672" s="115"/>
      <c r="T672" s="115"/>
      <c r="U672" s="115"/>
      <c r="V672" s="115"/>
      <c r="W672" s="115"/>
      <c r="X672" s="115"/>
      <c r="Y672" s="115"/>
      <c r="Z672" s="115"/>
    </row>
    <row r="673" spans="1:26" ht="13">
      <c r="A673" s="40">
        <v>667</v>
      </c>
      <c r="B673" s="40" t="s">
        <v>1637</v>
      </c>
      <c r="C673" s="41" t="s">
        <v>4458</v>
      </c>
      <c r="D673" s="41" t="s">
        <v>4622</v>
      </c>
      <c r="E673" s="41" t="s">
        <v>4623</v>
      </c>
      <c r="F673" s="9" t="s">
        <v>7098</v>
      </c>
      <c r="G673" s="41">
        <v>1</v>
      </c>
      <c r="H673" s="41"/>
      <c r="I673" s="475">
        <v>44304</v>
      </c>
      <c r="J673" s="386" t="s">
        <v>7099</v>
      </c>
      <c r="K673" s="115" t="s">
        <v>7100</v>
      </c>
      <c r="L673" s="115"/>
      <c r="M673" s="115"/>
      <c r="N673" s="115"/>
      <c r="O673" s="115"/>
      <c r="P673" s="115"/>
      <c r="Q673" s="115"/>
      <c r="R673" s="115"/>
      <c r="S673" s="115"/>
      <c r="T673" s="115"/>
      <c r="U673" s="115"/>
      <c r="V673" s="115"/>
      <c r="W673" s="115"/>
      <c r="X673" s="115"/>
      <c r="Y673" s="115"/>
      <c r="Z673" s="115"/>
    </row>
    <row r="674" spans="1:26" ht="13">
      <c r="A674" s="40">
        <v>668</v>
      </c>
      <c r="B674" s="40" t="s">
        <v>1638</v>
      </c>
      <c r="C674" s="41" t="s">
        <v>6603</v>
      </c>
      <c r="D674" s="41" t="s">
        <v>4109</v>
      </c>
      <c r="E674" s="41" t="s">
        <v>4110</v>
      </c>
      <c r="F674" s="9" t="s">
        <v>7101</v>
      </c>
      <c r="G674" s="41">
        <v>1</v>
      </c>
      <c r="H674" s="41" t="s">
        <v>7102</v>
      </c>
      <c r="I674" s="475">
        <v>44309</v>
      </c>
      <c r="J674" s="386" t="s">
        <v>7103</v>
      </c>
      <c r="K674" s="115" t="s">
        <v>7104</v>
      </c>
      <c r="L674" s="115"/>
      <c r="M674" s="115"/>
      <c r="N674" s="115"/>
      <c r="O674" s="115"/>
      <c r="P674" s="115"/>
      <c r="Q674" s="115"/>
      <c r="R674" s="115"/>
      <c r="S674" s="115"/>
      <c r="T674" s="115"/>
      <c r="U674" s="115"/>
      <c r="V674" s="115"/>
      <c r="W674" s="115"/>
      <c r="X674" s="115"/>
      <c r="Y674" s="115"/>
      <c r="Z674" s="115"/>
    </row>
    <row r="675" spans="1:26" ht="13">
      <c r="A675" s="40">
        <v>669</v>
      </c>
      <c r="B675" s="40" t="s">
        <v>1639</v>
      </c>
      <c r="C675" s="41" t="s">
        <v>7105</v>
      </c>
      <c r="D675" s="41" t="s">
        <v>4599</v>
      </c>
      <c r="E675" s="41" t="s">
        <v>5271</v>
      </c>
      <c r="F675" s="9" t="s">
        <v>7106</v>
      </c>
      <c r="G675" s="41">
        <v>70</v>
      </c>
      <c r="H675" s="41" t="s">
        <v>7107</v>
      </c>
      <c r="I675" s="475">
        <v>44308</v>
      </c>
      <c r="J675" s="386" t="s">
        <v>7108</v>
      </c>
      <c r="K675" s="284" t="s">
        <v>7109</v>
      </c>
      <c r="L675" s="115"/>
      <c r="M675" s="115"/>
      <c r="N675" s="115"/>
      <c r="O675" s="115"/>
      <c r="P675" s="115"/>
      <c r="Q675" s="115"/>
      <c r="R675" s="115"/>
      <c r="S675" s="115"/>
      <c r="T675" s="115"/>
      <c r="U675" s="115"/>
      <c r="V675" s="115"/>
      <c r="W675" s="115"/>
      <c r="X675" s="115"/>
      <c r="Y675" s="115"/>
      <c r="Z675" s="115"/>
    </row>
    <row r="676" spans="1:26" ht="13">
      <c r="A676" s="40">
        <v>670</v>
      </c>
      <c r="B676" s="40" t="s">
        <v>117</v>
      </c>
      <c r="C676" s="41" t="s">
        <v>7110</v>
      </c>
      <c r="D676" s="41" t="s">
        <v>3922</v>
      </c>
      <c r="E676" s="41" t="s">
        <v>3929</v>
      </c>
      <c r="F676" s="9" t="s">
        <v>7111</v>
      </c>
      <c r="G676" s="41">
        <v>8</v>
      </c>
      <c r="H676" s="41" t="s">
        <v>7112</v>
      </c>
      <c r="I676" s="475">
        <v>44306</v>
      </c>
      <c r="J676" s="386" t="s">
        <v>7113</v>
      </c>
      <c r="K676" s="115" t="s">
        <v>7114</v>
      </c>
      <c r="L676" s="115"/>
      <c r="M676" s="115"/>
      <c r="N676" s="115"/>
      <c r="O676" s="115"/>
      <c r="P676" s="115"/>
      <c r="Q676" s="115"/>
      <c r="R676" s="115"/>
      <c r="S676" s="115"/>
      <c r="T676" s="115"/>
      <c r="U676" s="115"/>
      <c r="V676" s="115"/>
      <c r="W676" s="115"/>
      <c r="X676" s="115"/>
      <c r="Y676" s="115"/>
      <c r="Z676" s="115"/>
    </row>
    <row r="677" spans="1:26" ht="13">
      <c r="A677" s="40">
        <v>671</v>
      </c>
      <c r="B677" s="40" t="s">
        <v>1647</v>
      </c>
      <c r="C677" s="41" t="s">
        <v>6487</v>
      </c>
      <c r="D677" s="41" t="s">
        <v>5336</v>
      </c>
      <c r="E677" s="41" t="s">
        <v>6246</v>
      </c>
      <c r="F677" s="9" t="s">
        <v>7115</v>
      </c>
      <c r="G677" s="41">
        <v>706</v>
      </c>
      <c r="H677" s="41" t="s">
        <v>6995</v>
      </c>
      <c r="I677" s="475">
        <v>44308</v>
      </c>
      <c r="J677" s="122" t="s">
        <v>7116</v>
      </c>
      <c r="K677" s="284" t="s">
        <v>7117</v>
      </c>
      <c r="L677" s="115"/>
      <c r="M677" s="115"/>
      <c r="N677" s="115"/>
      <c r="O677" s="115"/>
      <c r="P677" s="115"/>
      <c r="Q677" s="115"/>
      <c r="R677" s="115"/>
      <c r="S677" s="115"/>
      <c r="T677" s="115"/>
      <c r="U677" s="115"/>
      <c r="V677" s="115"/>
      <c r="W677" s="115"/>
      <c r="X677" s="115"/>
      <c r="Y677" s="115"/>
      <c r="Z677" s="115"/>
    </row>
    <row r="678" spans="1:26" ht="13">
      <c r="A678" s="40">
        <v>672</v>
      </c>
      <c r="B678" s="40" t="s">
        <v>1653</v>
      </c>
      <c r="C678" s="41" t="s">
        <v>4050</v>
      </c>
      <c r="D678" s="41" t="s">
        <v>7118</v>
      </c>
      <c r="E678" s="41"/>
      <c r="F678" s="9" t="s">
        <v>7119</v>
      </c>
      <c r="G678" s="41">
        <v>56</v>
      </c>
      <c r="H678" s="41" t="s">
        <v>6411</v>
      </c>
      <c r="I678" s="475">
        <v>44308</v>
      </c>
      <c r="J678" s="122" t="s">
        <v>7120</v>
      </c>
      <c r="K678" s="358" t="s">
        <v>7121</v>
      </c>
      <c r="L678" s="115"/>
      <c r="M678" s="115"/>
      <c r="N678" s="115"/>
      <c r="O678" s="115"/>
      <c r="P678" s="115"/>
      <c r="Q678" s="115"/>
      <c r="R678" s="115"/>
      <c r="S678" s="115"/>
      <c r="T678" s="115"/>
      <c r="U678" s="115"/>
      <c r="V678" s="115"/>
      <c r="W678" s="115"/>
      <c r="X678" s="115"/>
      <c r="Y678" s="115"/>
      <c r="Z678" s="115"/>
    </row>
    <row r="679" spans="1:26" ht="13">
      <c r="A679" s="223">
        <v>673</v>
      </c>
      <c r="B679" s="223" t="s">
        <v>1658</v>
      </c>
      <c r="C679" s="41" t="s">
        <v>4125</v>
      </c>
      <c r="D679" s="41" t="s">
        <v>4038</v>
      </c>
      <c r="E679" s="41" t="s">
        <v>7122</v>
      </c>
      <c r="F679" s="9" t="s">
        <v>7123</v>
      </c>
      <c r="G679" s="41">
        <v>3958</v>
      </c>
      <c r="H679" s="41" t="s">
        <v>7124</v>
      </c>
      <c r="I679" s="475">
        <v>44307</v>
      </c>
      <c r="J679" s="122" t="s">
        <v>7125</v>
      </c>
      <c r="K679" s="284" t="s">
        <v>7126</v>
      </c>
      <c r="L679" s="115"/>
      <c r="M679" s="115"/>
      <c r="N679" s="115"/>
      <c r="O679" s="115"/>
      <c r="P679" s="115"/>
      <c r="Q679" s="115"/>
      <c r="R679" s="115"/>
      <c r="S679" s="115"/>
      <c r="T679" s="115"/>
      <c r="U679" s="115"/>
      <c r="V679" s="115"/>
      <c r="W679" s="115"/>
      <c r="X679" s="115"/>
      <c r="Y679" s="115"/>
      <c r="Z679" s="115"/>
    </row>
    <row r="680" spans="1:26" ht="13">
      <c r="A680" s="40">
        <v>674</v>
      </c>
      <c r="B680" s="40" t="s">
        <v>1660</v>
      </c>
      <c r="C680" s="41" t="s">
        <v>6587</v>
      </c>
      <c r="D680" s="41" t="s">
        <v>4810</v>
      </c>
      <c r="E680" s="41" t="s">
        <v>4563</v>
      </c>
      <c r="F680" s="9" t="s">
        <v>7127</v>
      </c>
      <c r="G680" s="41">
        <v>1</v>
      </c>
      <c r="H680" s="41"/>
      <c r="I680" s="475">
        <v>44315</v>
      </c>
      <c r="J680" s="122" t="s">
        <v>7128</v>
      </c>
      <c r="K680" s="115" t="s">
        <v>7129</v>
      </c>
      <c r="L680" s="115"/>
      <c r="M680" s="115"/>
      <c r="N680" s="115"/>
      <c r="O680" s="115"/>
      <c r="P680" s="115"/>
      <c r="Q680" s="115"/>
      <c r="R680" s="115"/>
      <c r="S680" s="115"/>
      <c r="T680" s="115"/>
      <c r="U680" s="115"/>
      <c r="V680" s="115"/>
      <c r="W680" s="115"/>
      <c r="X680" s="115"/>
      <c r="Y680" s="115"/>
      <c r="Z680" s="115"/>
    </row>
    <row r="681" spans="1:26" ht="13">
      <c r="A681" s="40">
        <v>675</v>
      </c>
      <c r="B681" s="40" t="s">
        <v>1662</v>
      </c>
      <c r="C681" s="41" t="s">
        <v>7130</v>
      </c>
      <c r="D681" s="41" t="s">
        <v>4038</v>
      </c>
      <c r="E681" s="41" t="s">
        <v>4132</v>
      </c>
      <c r="F681" s="80" t="s">
        <v>7131</v>
      </c>
      <c r="G681" s="41">
        <v>23</v>
      </c>
      <c r="H681" s="41" t="s">
        <v>7004</v>
      </c>
      <c r="I681" s="475">
        <v>44273</v>
      </c>
      <c r="J681" s="386" t="s">
        <v>7132</v>
      </c>
      <c r="K681" s="115" t="s">
        <v>7133</v>
      </c>
      <c r="L681" s="115"/>
      <c r="M681" s="115"/>
      <c r="N681" s="115"/>
      <c r="O681" s="115"/>
      <c r="P681" s="115"/>
      <c r="Q681" s="115"/>
      <c r="R681" s="115"/>
      <c r="S681" s="115"/>
      <c r="T681" s="115"/>
      <c r="U681" s="115"/>
      <c r="V681" s="115"/>
      <c r="W681" s="115"/>
      <c r="X681" s="115"/>
      <c r="Y681" s="115"/>
      <c r="Z681" s="115"/>
    </row>
    <row r="682" spans="1:26" ht="13">
      <c r="A682" s="40">
        <v>676</v>
      </c>
      <c r="B682" s="40" t="s">
        <v>1666</v>
      </c>
      <c r="C682" s="41" t="s">
        <v>7134</v>
      </c>
      <c r="D682" s="41" t="s">
        <v>4599</v>
      </c>
      <c r="E682" s="41"/>
      <c r="F682" s="80" t="s">
        <v>7135</v>
      </c>
      <c r="G682" s="41">
        <v>29</v>
      </c>
      <c r="H682" s="41" t="s">
        <v>7136</v>
      </c>
      <c r="I682" s="475"/>
      <c r="J682" s="386" t="s">
        <v>7137</v>
      </c>
      <c r="K682" s="115" t="s">
        <v>7138</v>
      </c>
      <c r="L682" s="115"/>
      <c r="M682" s="115"/>
      <c r="N682" s="115"/>
      <c r="O682" s="115"/>
      <c r="P682" s="115"/>
      <c r="Q682" s="115"/>
      <c r="R682" s="115"/>
      <c r="S682" s="115"/>
      <c r="T682" s="115"/>
      <c r="U682" s="115"/>
      <c r="V682" s="115"/>
      <c r="W682" s="115"/>
      <c r="X682" s="115"/>
      <c r="Y682" s="115"/>
      <c r="Z682" s="115"/>
    </row>
    <row r="683" spans="1:26" ht="14.25" customHeight="1">
      <c r="A683" s="40">
        <v>677</v>
      </c>
      <c r="B683" s="40" t="s">
        <v>1669</v>
      </c>
      <c r="C683" s="41" t="s">
        <v>7139</v>
      </c>
      <c r="D683" s="41" t="s">
        <v>5265</v>
      </c>
      <c r="E683" s="41" t="s">
        <v>7140</v>
      </c>
      <c r="F683" s="80" t="s">
        <v>7141</v>
      </c>
      <c r="G683" s="41">
        <v>62</v>
      </c>
      <c r="H683" s="41" t="s">
        <v>6875</v>
      </c>
      <c r="I683" s="475">
        <v>44301</v>
      </c>
      <c r="J683" s="177" t="s">
        <v>7142</v>
      </c>
      <c r="K683" s="115" t="s">
        <v>7143</v>
      </c>
      <c r="L683" s="115"/>
      <c r="M683" s="115"/>
      <c r="N683" s="115"/>
      <c r="O683" s="115"/>
      <c r="P683" s="115"/>
      <c r="Q683" s="115"/>
      <c r="R683" s="115"/>
      <c r="S683" s="115"/>
      <c r="T683" s="115"/>
      <c r="U683" s="115"/>
      <c r="V683" s="115"/>
      <c r="W683" s="115"/>
      <c r="X683" s="115"/>
      <c r="Y683" s="115"/>
      <c r="Z683" s="115"/>
    </row>
    <row r="684" spans="1:26" ht="14.15" customHeight="1">
      <c r="A684" s="40">
        <v>678</v>
      </c>
      <c r="B684" s="40" t="s">
        <v>1673</v>
      </c>
      <c r="C684" s="41" t="s">
        <v>7144</v>
      </c>
      <c r="D684" s="41" t="s">
        <v>4038</v>
      </c>
      <c r="E684" s="41" t="s">
        <v>4132</v>
      </c>
      <c r="F684" s="80" t="s">
        <v>7145</v>
      </c>
      <c r="G684" s="41">
        <v>92</v>
      </c>
      <c r="H684" s="41" t="s">
        <v>7146</v>
      </c>
      <c r="I684" s="475">
        <v>44300</v>
      </c>
      <c r="J684" s="177" t="s">
        <v>7147</v>
      </c>
      <c r="K684" s="284" t="s">
        <v>7148</v>
      </c>
      <c r="L684" s="115"/>
      <c r="M684" s="115"/>
      <c r="N684" s="115"/>
      <c r="O684" s="115"/>
      <c r="P684" s="115"/>
      <c r="Q684" s="115"/>
      <c r="R684" s="115"/>
      <c r="S684" s="115"/>
      <c r="T684" s="115"/>
      <c r="U684" s="115"/>
      <c r="V684" s="115"/>
      <c r="W684" s="115"/>
      <c r="X684" s="115"/>
      <c r="Y684" s="115"/>
      <c r="Z684" s="115"/>
    </row>
    <row r="685" spans="1:26" ht="14.25" customHeight="1">
      <c r="A685" s="40">
        <v>679</v>
      </c>
      <c r="B685" s="40" t="s">
        <v>1678</v>
      </c>
      <c r="C685" s="41" t="s">
        <v>6929</v>
      </c>
      <c r="D685" s="41" t="s">
        <v>4061</v>
      </c>
      <c r="E685" s="41" t="s">
        <v>4265</v>
      </c>
      <c r="F685" s="80" t="s">
        <v>7149</v>
      </c>
      <c r="G685" s="41">
        <v>525</v>
      </c>
      <c r="H685" s="41" t="s">
        <v>7150</v>
      </c>
      <c r="I685" s="475">
        <v>44302</v>
      </c>
      <c r="J685" s="177" t="s">
        <v>7151</v>
      </c>
      <c r="K685" s="284" t="s">
        <v>7152</v>
      </c>
      <c r="L685" s="115"/>
      <c r="M685" s="115"/>
      <c r="N685" s="115"/>
      <c r="O685" s="115"/>
      <c r="P685" s="115"/>
      <c r="Q685" s="115"/>
      <c r="R685" s="115"/>
      <c r="S685" s="115"/>
      <c r="T685" s="115"/>
      <c r="U685" s="115"/>
      <c r="V685" s="115"/>
      <c r="W685" s="115"/>
      <c r="X685" s="115"/>
      <c r="Y685" s="115"/>
      <c r="Z685" s="115"/>
    </row>
    <row r="686" spans="1:26" ht="14.25" customHeight="1">
      <c r="A686" s="40">
        <v>680</v>
      </c>
      <c r="B686" s="40" t="s">
        <v>1681</v>
      </c>
      <c r="C686" s="41" t="s">
        <v>3983</v>
      </c>
      <c r="D686" s="41" t="s">
        <v>4051</v>
      </c>
      <c r="E686" s="41" t="s">
        <v>4052</v>
      </c>
      <c r="F686" s="80" t="s">
        <v>7153</v>
      </c>
      <c r="G686" s="41">
        <v>2286</v>
      </c>
      <c r="H686" s="41" t="s">
        <v>7154</v>
      </c>
      <c r="I686" s="475">
        <v>44315</v>
      </c>
      <c r="J686" s="177" t="s">
        <v>7155</v>
      </c>
      <c r="K686" s="115" t="s">
        <v>7156</v>
      </c>
      <c r="L686" s="115"/>
      <c r="M686" s="115"/>
      <c r="N686" s="115"/>
      <c r="O686" s="115"/>
      <c r="P686" s="115"/>
      <c r="Q686" s="115"/>
      <c r="R686" s="115"/>
      <c r="S686" s="115"/>
      <c r="T686" s="115"/>
      <c r="U686" s="115"/>
      <c r="V686" s="115"/>
      <c r="W686" s="115"/>
      <c r="X686" s="115"/>
      <c r="Y686" s="115"/>
      <c r="Z686" s="115"/>
    </row>
    <row r="687" spans="1:26" ht="14.25" customHeight="1">
      <c r="A687" s="40">
        <v>681</v>
      </c>
      <c r="B687" s="40" t="s">
        <v>1685</v>
      </c>
      <c r="C687" s="41" t="s">
        <v>5317</v>
      </c>
      <c r="D687" s="41" t="s">
        <v>4032</v>
      </c>
      <c r="E687" s="41" t="s">
        <v>4033</v>
      </c>
      <c r="F687" s="80" t="s">
        <v>7157</v>
      </c>
      <c r="G687" s="41">
        <v>105</v>
      </c>
      <c r="H687" s="41" t="s">
        <v>7158</v>
      </c>
      <c r="I687" s="475">
        <v>44312</v>
      </c>
      <c r="J687" s="177" t="s">
        <v>7159</v>
      </c>
      <c r="K687" s="115" t="s">
        <v>7160</v>
      </c>
      <c r="L687" s="115"/>
      <c r="M687" s="115"/>
      <c r="N687" s="115"/>
      <c r="O687" s="115"/>
      <c r="P687" s="115"/>
      <c r="Q687" s="115"/>
      <c r="R687" s="115"/>
      <c r="S687" s="115"/>
      <c r="T687" s="115"/>
      <c r="U687" s="115"/>
      <c r="V687" s="115"/>
      <c r="W687" s="115"/>
      <c r="X687" s="115"/>
      <c r="Y687" s="115"/>
      <c r="Z687" s="115"/>
    </row>
    <row r="688" spans="1:26" ht="14.25" customHeight="1">
      <c r="A688" s="40">
        <v>682</v>
      </c>
      <c r="B688" s="40" t="s">
        <v>1688</v>
      </c>
      <c r="C688" s="41" t="s">
        <v>7161</v>
      </c>
      <c r="D688" s="41" t="s">
        <v>5613</v>
      </c>
      <c r="E688" s="41"/>
      <c r="F688" s="41" t="s">
        <v>7162</v>
      </c>
      <c r="G688" s="41">
        <v>1094</v>
      </c>
      <c r="H688" s="41" t="s">
        <v>7163</v>
      </c>
      <c r="I688" s="475">
        <v>44336</v>
      </c>
      <c r="J688" s="177" t="s">
        <v>7164</v>
      </c>
      <c r="K688" s="284" t="s">
        <v>7165</v>
      </c>
      <c r="L688" s="115"/>
      <c r="M688" s="115"/>
      <c r="N688" s="115"/>
      <c r="O688" s="115"/>
      <c r="P688" s="115"/>
      <c r="Q688" s="115"/>
      <c r="R688" s="115"/>
      <c r="S688" s="115"/>
      <c r="T688" s="115"/>
      <c r="U688" s="115"/>
      <c r="V688" s="115"/>
      <c r="W688" s="115"/>
      <c r="X688" s="115"/>
      <c r="Y688" s="115"/>
      <c r="Z688" s="115"/>
    </row>
    <row r="689" spans="1:26" ht="13">
      <c r="A689" s="40">
        <v>683</v>
      </c>
      <c r="B689" s="40" t="s">
        <v>3011</v>
      </c>
      <c r="C689" s="115" t="s">
        <v>7166</v>
      </c>
      <c r="D689" s="115" t="s">
        <v>6444</v>
      </c>
      <c r="E689" s="115"/>
      <c r="F689" s="231" t="s">
        <v>7167</v>
      </c>
      <c r="G689" s="230">
        <v>1347</v>
      </c>
      <c r="H689" s="115" t="s">
        <v>7168</v>
      </c>
      <c r="I689" s="475">
        <v>44298</v>
      </c>
      <c r="J689" s="375" t="s">
        <v>7169</v>
      </c>
      <c r="K689" s="284" t="s">
        <v>7170</v>
      </c>
      <c r="L689" s="115"/>
      <c r="M689" s="115"/>
      <c r="N689" s="115"/>
      <c r="O689" s="115"/>
      <c r="P689" s="115"/>
      <c r="Q689" s="115"/>
      <c r="R689" s="115"/>
      <c r="S689" s="115"/>
      <c r="T689" s="115"/>
      <c r="U689" s="115"/>
      <c r="V689" s="115"/>
      <c r="W689" s="115"/>
      <c r="X689" s="115"/>
      <c r="Y689" s="115"/>
      <c r="Z689" s="115"/>
    </row>
    <row r="690" spans="1:26" ht="13">
      <c r="A690" s="40">
        <v>684</v>
      </c>
      <c r="B690" s="40" t="s">
        <v>1703</v>
      </c>
      <c r="C690" s="41" t="s">
        <v>6629</v>
      </c>
      <c r="D690" s="41" t="s">
        <v>4038</v>
      </c>
      <c r="E690" s="115"/>
      <c r="F690" s="233" t="s">
        <v>7171</v>
      </c>
      <c r="H690" s="41" t="s">
        <v>7172</v>
      </c>
      <c r="I690" s="473">
        <v>44328</v>
      </c>
      <c r="J690" s="122" t="s">
        <v>7173</v>
      </c>
      <c r="K690" s="284" t="s">
        <v>7174</v>
      </c>
      <c r="L690" s="115"/>
      <c r="M690" s="115"/>
      <c r="N690" s="115"/>
      <c r="O690" s="115"/>
      <c r="P690" s="115"/>
      <c r="Q690" s="115"/>
      <c r="R690" s="115"/>
      <c r="S690" s="115"/>
      <c r="T690" s="115"/>
      <c r="U690" s="115"/>
      <c r="V690" s="115"/>
      <c r="W690" s="115"/>
      <c r="X690" s="115"/>
      <c r="Y690" s="115"/>
      <c r="Z690" s="115"/>
    </row>
    <row r="691" spans="1:26" ht="13">
      <c r="A691" s="169">
        <v>684</v>
      </c>
      <c r="B691" s="169" t="s">
        <v>1706</v>
      </c>
      <c r="C691" s="41" t="s">
        <v>6629</v>
      </c>
      <c r="D691" s="41" t="s">
        <v>4038</v>
      </c>
      <c r="E691" s="41" t="s">
        <v>7122</v>
      </c>
      <c r="F691" s="233" t="s">
        <v>7175</v>
      </c>
      <c r="H691" s="41" t="s">
        <v>7176</v>
      </c>
      <c r="I691" s="473">
        <v>44338</v>
      </c>
      <c r="J691" s="122" t="s">
        <v>7177</v>
      </c>
      <c r="K691" s="284" t="s">
        <v>7178</v>
      </c>
      <c r="L691" s="115"/>
      <c r="M691" s="115"/>
      <c r="N691" s="115"/>
      <c r="O691" s="115"/>
      <c r="P691" s="115"/>
      <c r="Q691" s="115"/>
      <c r="R691" s="115"/>
      <c r="S691" s="115"/>
      <c r="T691" s="115"/>
      <c r="U691" s="115"/>
      <c r="V691" s="115"/>
      <c r="W691" s="115"/>
      <c r="X691" s="115"/>
      <c r="Y691" s="115"/>
      <c r="Z691" s="115"/>
    </row>
    <row r="692" spans="1:26" ht="13">
      <c r="A692" s="40">
        <v>685</v>
      </c>
      <c r="B692" s="40" t="s">
        <v>1708</v>
      </c>
      <c r="C692" s="115" t="s">
        <v>7179</v>
      </c>
      <c r="D692" s="115" t="s">
        <v>4791</v>
      </c>
      <c r="E692" s="115" t="s">
        <v>7180</v>
      </c>
      <c r="F692" s="233" t="s">
        <v>7181</v>
      </c>
      <c r="G692" s="41">
        <v>329</v>
      </c>
      <c r="H692" s="41" t="s">
        <v>7182</v>
      </c>
      <c r="I692" s="473">
        <v>44340</v>
      </c>
      <c r="J692" s="122" t="s">
        <v>7183</v>
      </c>
      <c r="K692" s="284" t="s">
        <v>7184</v>
      </c>
      <c r="L692" s="115"/>
      <c r="M692" s="115"/>
      <c r="N692" s="115"/>
      <c r="O692" s="115"/>
      <c r="P692" s="115"/>
      <c r="Q692" s="115"/>
      <c r="R692" s="115"/>
      <c r="S692" s="115"/>
      <c r="T692" s="115"/>
      <c r="U692" s="115"/>
      <c r="V692" s="115"/>
      <c r="W692" s="115"/>
      <c r="X692" s="115"/>
      <c r="Y692" s="115"/>
      <c r="Z692" s="115"/>
    </row>
    <row r="693" spans="1:26" ht="13">
      <c r="A693" s="40">
        <v>686</v>
      </c>
      <c r="B693" s="40" t="s">
        <v>1710</v>
      </c>
      <c r="C693" s="41" t="s">
        <v>5317</v>
      </c>
      <c r="D693" s="41" t="s">
        <v>4109</v>
      </c>
      <c r="E693" s="41" t="s">
        <v>4418</v>
      </c>
      <c r="F693" s="42" t="s">
        <v>7185</v>
      </c>
      <c r="G693" s="41">
        <v>24</v>
      </c>
      <c r="H693" s="41" t="s">
        <v>7186</v>
      </c>
      <c r="I693" s="473">
        <v>44333</v>
      </c>
      <c r="J693" s="122" t="s">
        <v>7187</v>
      </c>
      <c r="K693" s="284" t="s">
        <v>7188</v>
      </c>
      <c r="L693" s="115"/>
      <c r="M693" s="115"/>
      <c r="N693" s="115"/>
      <c r="O693" s="115"/>
      <c r="P693" s="115"/>
      <c r="Q693" s="115"/>
      <c r="R693" s="115"/>
      <c r="S693" s="115"/>
      <c r="T693" s="115"/>
      <c r="U693" s="115"/>
      <c r="V693" s="115"/>
      <c r="W693" s="115"/>
      <c r="X693" s="115"/>
      <c r="Y693" s="115"/>
      <c r="Z693" s="115"/>
    </row>
    <row r="694" spans="1:26" s="235" customFormat="1" ht="13">
      <c r="A694" s="169">
        <v>687</v>
      </c>
      <c r="B694" s="169" t="s">
        <v>1713</v>
      </c>
      <c r="C694" s="234" t="s">
        <v>7022</v>
      </c>
      <c r="D694" s="234" t="s">
        <v>4225</v>
      </c>
      <c r="E694" s="234" t="s">
        <v>5152</v>
      </c>
      <c r="F694" s="439" t="s">
        <v>7189</v>
      </c>
      <c r="G694" s="234">
        <v>162</v>
      </c>
      <c r="H694" s="234" t="s">
        <v>7190</v>
      </c>
      <c r="I694" s="479">
        <v>44334</v>
      </c>
      <c r="J694" s="403" t="s">
        <v>7191</v>
      </c>
      <c r="K694" s="357" t="s">
        <v>7192</v>
      </c>
      <c r="L694" s="351"/>
      <c r="M694" s="351"/>
      <c r="N694" s="351"/>
      <c r="O694" s="351"/>
      <c r="P694" s="351"/>
      <c r="Q694" s="351"/>
      <c r="R694" s="351"/>
      <c r="S694" s="351"/>
      <c r="T694" s="351"/>
      <c r="U694" s="351"/>
      <c r="V694" s="351"/>
      <c r="W694" s="351"/>
      <c r="X694" s="351"/>
      <c r="Y694" s="351"/>
      <c r="Z694" s="351"/>
    </row>
    <row r="695" spans="1:26" ht="13">
      <c r="A695" s="40">
        <v>688</v>
      </c>
      <c r="B695" s="40" t="s">
        <v>1715</v>
      </c>
      <c r="C695" s="41" t="s">
        <v>7193</v>
      </c>
      <c r="D695" s="41" t="s">
        <v>7194</v>
      </c>
      <c r="E695" s="41" t="s">
        <v>7195</v>
      </c>
      <c r="F695" s="233" t="s">
        <v>7196</v>
      </c>
      <c r="G695" s="41">
        <v>209</v>
      </c>
      <c r="H695" s="41" t="s">
        <v>6517</v>
      </c>
      <c r="I695" s="473">
        <v>44314</v>
      </c>
      <c r="J695" s="386" t="s">
        <v>7197</v>
      </c>
      <c r="K695" s="284" t="s">
        <v>7198</v>
      </c>
      <c r="L695" s="115"/>
      <c r="M695" s="115"/>
      <c r="N695" s="115"/>
      <c r="O695" s="115"/>
      <c r="P695" s="115"/>
      <c r="Q695" s="115"/>
      <c r="R695" s="115"/>
      <c r="S695" s="115"/>
      <c r="T695" s="115"/>
      <c r="U695" s="115"/>
      <c r="V695" s="115"/>
      <c r="W695" s="115"/>
      <c r="X695" s="115"/>
      <c r="Y695" s="115"/>
      <c r="Z695" s="115"/>
    </row>
    <row r="696" spans="1:26" ht="13">
      <c r="A696" s="40">
        <v>689</v>
      </c>
      <c r="B696" s="40" t="s">
        <v>3042</v>
      </c>
      <c r="C696" s="41" t="s">
        <v>7199</v>
      </c>
      <c r="D696" s="115"/>
      <c r="E696" s="41" t="s">
        <v>3929</v>
      </c>
      <c r="F696" s="233" t="s">
        <v>7200</v>
      </c>
      <c r="G696" s="41">
        <v>41</v>
      </c>
      <c r="H696" s="41" t="s">
        <v>7201</v>
      </c>
      <c r="I696" s="473">
        <v>44316</v>
      </c>
      <c r="J696" s="122" t="s">
        <v>7202</v>
      </c>
      <c r="K696" s="284" t="s">
        <v>7203</v>
      </c>
      <c r="L696" s="115"/>
      <c r="M696" s="115"/>
      <c r="N696" s="115"/>
      <c r="O696" s="115"/>
      <c r="P696" s="115"/>
      <c r="Q696" s="115"/>
      <c r="R696" s="115"/>
      <c r="S696" s="115"/>
      <c r="T696" s="115"/>
      <c r="U696" s="115"/>
      <c r="V696" s="115"/>
      <c r="W696" s="115"/>
      <c r="X696" s="115"/>
      <c r="Y696" s="115"/>
      <c r="Z696" s="115"/>
    </row>
    <row r="697" spans="1:26" ht="13">
      <c r="A697" s="40">
        <v>690</v>
      </c>
      <c r="B697" s="40" t="s">
        <v>1730</v>
      </c>
      <c r="C697" s="41" t="s">
        <v>7204</v>
      </c>
      <c r="D697" s="41" t="s">
        <v>4038</v>
      </c>
      <c r="E697" s="41" t="s">
        <v>7205</v>
      </c>
      <c r="F697" s="233" t="s">
        <v>7206</v>
      </c>
      <c r="G697" s="41">
        <v>250</v>
      </c>
      <c r="H697" s="41" t="s">
        <v>7207</v>
      </c>
      <c r="I697" s="473">
        <v>44309</v>
      </c>
      <c r="J697" s="122" t="s">
        <v>7208</v>
      </c>
      <c r="K697" s="284" t="s">
        <v>7209</v>
      </c>
      <c r="L697" s="115"/>
      <c r="M697" s="115"/>
      <c r="N697" s="115"/>
      <c r="O697" s="115"/>
      <c r="P697" s="115"/>
      <c r="Q697" s="115"/>
      <c r="R697" s="115"/>
      <c r="S697" s="115"/>
      <c r="T697" s="115"/>
      <c r="U697" s="115"/>
      <c r="V697" s="115"/>
      <c r="W697" s="115"/>
      <c r="X697" s="115"/>
      <c r="Y697" s="115"/>
      <c r="Z697" s="115"/>
    </row>
    <row r="698" spans="1:26" ht="13">
      <c r="A698" s="40">
        <v>691</v>
      </c>
      <c r="B698" s="40" t="s">
        <v>1734</v>
      </c>
      <c r="C698" s="41" t="s">
        <v>5242</v>
      </c>
      <c r="D698" s="41" t="s">
        <v>4599</v>
      </c>
      <c r="E698" s="41" t="s">
        <v>5271</v>
      </c>
      <c r="F698" s="233"/>
      <c r="G698" s="41">
        <v>1</v>
      </c>
      <c r="H698" s="41"/>
      <c r="I698" s="473">
        <v>44322</v>
      </c>
      <c r="J698" s="122" t="s">
        <v>7210</v>
      </c>
      <c r="K698" s="284" t="s">
        <v>7211</v>
      </c>
      <c r="L698" s="115"/>
      <c r="M698" s="115"/>
      <c r="N698" s="115"/>
      <c r="O698" s="115"/>
      <c r="P698" s="115"/>
      <c r="Q698" s="115"/>
      <c r="R698" s="115"/>
      <c r="S698" s="115"/>
      <c r="T698" s="115"/>
      <c r="U698" s="115"/>
      <c r="V698" s="115"/>
      <c r="W698" s="115"/>
      <c r="X698" s="115"/>
      <c r="Y698" s="115"/>
      <c r="Z698" s="115"/>
    </row>
    <row r="699" spans="1:26" ht="13">
      <c r="A699" s="40">
        <v>692</v>
      </c>
      <c r="B699" s="40" t="s">
        <v>1736</v>
      </c>
      <c r="C699" s="41" t="s">
        <v>7212</v>
      </c>
      <c r="D699" s="41" t="s">
        <v>5265</v>
      </c>
      <c r="E699" s="41" t="s">
        <v>6242</v>
      </c>
      <c r="F699" s="233" t="s">
        <v>7094</v>
      </c>
      <c r="G699" s="41">
        <v>2</v>
      </c>
      <c r="H699" s="41"/>
      <c r="I699" s="473">
        <v>44329</v>
      </c>
      <c r="J699" s="394" t="s">
        <v>7213</v>
      </c>
      <c r="K699" s="284" t="s">
        <v>7214</v>
      </c>
      <c r="L699" s="115"/>
      <c r="M699" s="115"/>
      <c r="N699" s="115"/>
      <c r="O699" s="115"/>
      <c r="P699" s="115"/>
      <c r="Q699" s="115"/>
      <c r="R699" s="115"/>
      <c r="S699" s="115"/>
      <c r="T699" s="115"/>
      <c r="U699" s="115"/>
      <c r="V699" s="115"/>
      <c r="W699" s="115"/>
      <c r="X699" s="115"/>
      <c r="Y699" s="115"/>
      <c r="Z699" s="115"/>
    </row>
    <row r="700" spans="1:26" ht="13">
      <c r="A700" s="40">
        <v>693</v>
      </c>
      <c r="B700" s="40" t="s">
        <v>1739</v>
      </c>
      <c r="C700" s="41" t="s">
        <v>7215</v>
      </c>
      <c r="D700" s="41" t="s">
        <v>3922</v>
      </c>
      <c r="E700" s="41" t="s">
        <v>3929</v>
      </c>
      <c r="F700" s="233"/>
      <c r="G700" s="41">
        <v>1</v>
      </c>
      <c r="H700" s="41"/>
      <c r="I700" s="473">
        <v>44329</v>
      </c>
      <c r="J700" s="122" t="s">
        <v>7216</v>
      </c>
      <c r="K700" s="284" t="s">
        <v>7217</v>
      </c>
      <c r="L700" s="115"/>
      <c r="M700" s="115"/>
      <c r="N700" s="115"/>
      <c r="O700" s="115"/>
      <c r="P700" s="115"/>
      <c r="Q700" s="115"/>
      <c r="R700" s="115"/>
      <c r="S700" s="115"/>
      <c r="T700" s="115"/>
      <c r="U700" s="115"/>
      <c r="V700" s="115"/>
      <c r="W700" s="115"/>
      <c r="X700" s="115"/>
      <c r="Y700" s="115"/>
      <c r="Z700" s="115"/>
    </row>
    <row r="701" spans="1:26" ht="13">
      <c r="A701" s="40">
        <v>694</v>
      </c>
      <c r="B701" s="40" t="s">
        <v>1741</v>
      </c>
      <c r="C701" s="41" t="s">
        <v>7218</v>
      </c>
      <c r="D701" s="41" t="s">
        <v>7219</v>
      </c>
      <c r="E701" s="41" t="s">
        <v>7220</v>
      </c>
      <c r="F701" s="233" t="s">
        <v>7221</v>
      </c>
      <c r="G701" s="41">
        <v>1</v>
      </c>
      <c r="H701" s="77"/>
      <c r="J701" s="122" t="s">
        <v>7222</v>
      </c>
      <c r="K701" s="284" t="s">
        <v>7223</v>
      </c>
      <c r="L701" s="115"/>
      <c r="M701" s="115"/>
      <c r="N701" s="115"/>
      <c r="O701" s="115"/>
      <c r="P701" s="115"/>
      <c r="Q701" s="115"/>
      <c r="R701" s="115"/>
      <c r="S701" s="115"/>
      <c r="T701" s="115"/>
      <c r="U701" s="115"/>
      <c r="V701" s="115"/>
      <c r="W701" s="115"/>
      <c r="X701" s="115"/>
      <c r="Y701" s="115"/>
      <c r="Z701" s="115"/>
    </row>
    <row r="702" spans="1:26" ht="13">
      <c r="A702" s="40">
        <v>695</v>
      </c>
      <c r="B702" s="40" t="s">
        <v>3055</v>
      </c>
      <c r="C702" s="41" t="s">
        <v>4001</v>
      </c>
      <c r="D702" s="41" t="s">
        <v>4225</v>
      </c>
      <c r="E702" s="41" t="s">
        <v>7224</v>
      </c>
      <c r="F702" s="233" t="s">
        <v>7225</v>
      </c>
      <c r="G702" s="41">
        <v>3165</v>
      </c>
      <c r="H702" s="41" t="s">
        <v>7226</v>
      </c>
      <c r="I702" s="473">
        <v>44327</v>
      </c>
      <c r="J702" s="122" t="s">
        <v>7227</v>
      </c>
      <c r="K702" s="284" t="s">
        <v>7228</v>
      </c>
      <c r="L702" s="115"/>
      <c r="M702" s="115"/>
      <c r="N702" s="115"/>
      <c r="O702" s="115"/>
      <c r="P702" s="115"/>
      <c r="Q702" s="115"/>
      <c r="R702" s="115"/>
      <c r="S702" s="115"/>
      <c r="T702" s="115"/>
      <c r="U702" s="115"/>
      <c r="V702" s="115"/>
      <c r="W702" s="115"/>
      <c r="X702" s="115"/>
      <c r="Y702" s="115"/>
      <c r="Z702" s="115"/>
    </row>
    <row r="703" spans="1:26" ht="13">
      <c r="A703" s="40">
        <v>696</v>
      </c>
      <c r="B703" s="90" t="s">
        <v>1747</v>
      </c>
      <c r="C703" s="41" t="s">
        <v>4001</v>
      </c>
      <c r="D703" s="41" t="s">
        <v>4044</v>
      </c>
      <c r="E703" s="41" t="s">
        <v>4045</v>
      </c>
      <c r="F703" s="9" t="s">
        <v>7229</v>
      </c>
      <c r="G703" s="41">
        <v>48</v>
      </c>
      <c r="H703" s="41" t="s">
        <v>7230</v>
      </c>
      <c r="I703" s="473">
        <v>44350</v>
      </c>
      <c r="J703" s="122" t="s">
        <v>7231</v>
      </c>
      <c r="K703" s="284" t="s">
        <v>7232</v>
      </c>
      <c r="L703" s="115"/>
      <c r="M703" s="115"/>
      <c r="N703" s="115"/>
      <c r="O703" s="115"/>
      <c r="P703" s="115"/>
      <c r="Q703" s="115"/>
      <c r="R703" s="115"/>
      <c r="S703" s="115"/>
      <c r="T703" s="115"/>
      <c r="U703" s="115"/>
      <c r="V703" s="115"/>
      <c r="W703" s="115"/>
      <c r="X703" s="115"/>
      <c r="Y703" s="115"/>
      <c r="Z703" s="115"/>
    </row>
    <row r="704" spans="1:26" ht="13">
      <c r="A704" s="40">
        <v>697</v>
      </c>
      <c r="B704" s="90" t="s">
        <v>13552</v>
      </c>
      <c r="C704" s="41" t="s">
        <v>7233</v>
      </c>
      <c r="D704" s="41" t="s">
        <v>4109</v>
      </c>
      <c r="E704" s="41" t="s">
        <v>7234</v>
      </c>
      <c r="F704" s="9" t="s">
        <v>7235</v>
      </c>
      <c r="G704" s="41">
        <v>110</v>
      </c>
      <c r="H704" s="41" t="s">
        <v>6789</v>
      </c>
      <c r="I704" s="473">
        <v>44351</v>
      </c>
      <c r="J704" s="122" t="s">
        <v>7236</v>
      </c>
      <c r="K704" s="284" t="s">
        <v>7237</v>
      </c>
      <c r="L704" s="115"/>
      <c r="M704" s="115"/>
      <c r="N704" s="115"/>
      <c r="O704" s="115"/>
      <c r="P704" s="115"/>
      <c r="Q704" s="115"/>
      <c r="R704" s="115"/>
      <c r="S704" s="115"/>
      <c r="T704" s="115"/>
      <c r="U704" s="115"/>
      <c r="V704" s="115"/>
      <c r="W704" s="115"/>
      <c r="X704" s="115"/>
      <c r="Y704" s="115"/>
      <c r="Z704" s="115"/>
    </row>
    <row r="705" spans="1:26" s="72" customFormat="1" ht="13">
      <c r="A705" s="246">
        <v>698</v>
      </c>
      <c r="B705" s="246" t="s">
        <v>1761</v>
      </c>
      <c r="C705" s="135" t="s">
        <v>7238</v>
      </c>
      <c r="D705" s="135" t="s">
        <v>4038</v>
      </c>
      <c r="E705" s="135" t="s">
        <v>6947</v>
      </c>
      <c r="F705" s="247"/>
      <c r="G705" s="135">
        <v>1</v>
      </c>
      <c r="H705" s="135"/>
      <c r="I705" s="480"/>
      <c r="J705" s="395" t="s">
        <v>7239</v>
      </c>
      <c r="K705" s="248" t="s">
        <v>7240</v>
      </c>
      <c r="L705" s="135"/>
      <c r="M705" s="135"/>
      <c r="N705" s="135"/>
      <c r="O705" s="135"/>
      <c r="P705" s="135"/>
      <c r="Q705" s="135"/>
      <c r="R705" s="135"/>
      <c r="S705" s="135"/>
      <c r="T705" s="135"/>
      <c r="U705" s="135"/>
      <c r="V705" s="135"/>
      <c r="W705" s="135"/>
      <c r="X705" s="135"/>
      <c r="Y705" s="135"/>
      <c r="Z705" s="135"/>
    </row>
    <row r="706" spans="1:26" s="72" customFormat="1" ht="13">
      <c r="A706" s="246">
        <v>699</v>
      </c>
      <c r="B706" s="249" t="s">
        <v>1762</v>
      </c>
      <c r="C706" s="135" t="s">
        <v>7241</v>
      </c>
      <c r="D706" s="135" t="s">
        <v>4032</v>
      </c>
      <c r="E706" s="135"/>
      <c r="F706" s="247" t="s">
        <v>7242</v>
      </c>
      <c r="G706" s="135">
        <v>44</v>
      </c>
      <c r="H706" s="135"/>
      <c r="I706" s="480">
        <v>44366</v>
      </c>
      <c r="J706" s="395" t="s">
        <v>7243</v>
      </c>
      <c r="K706" s="248" t="s">
        <v>7244</v>
      </c>
      <c r="L706" s="135"/>
      <c r="M706" s="135"/>
      <c r="N706" s="135"/>
      <c r="O706" s="135"/>
      <c r="P706" s="135"/>
      <c r="Q706" s="135"/>
      <c r="R706" s="135"/>
      <c r="S706" s="135"/>
      <c r="T706" s="135"/>
      <c r="U706" s="135"/>
      <c r="V706" s="135"/>
      <c r="W706" s="135"/>
      <c r="X706" s="135"/>
      <c r="Y706" s="135"/>
      <c r="Z706" s="135"/>
    </row>
    <row r="707" spans="1:26" s="72" customFormat="1" ht="13">
      <c r="A707" s="246">
        <v>700</v>
      </c>
      <c r="B707" s="250" t="s">
        <v>1769</v>
      </c>
      <c r="C707" s="251" t="s">
        <v>7245</v>
      </c>
      <c r="D707" s="135" t="s">
        <v>5493</v>
      </c>
      <c r="E707" s="135" t="s">
        <v>4009</v>
      </c>
      <c r="F707" s="72" t="s">
        <v>7246</v>
      </c>
      <c r="G707" s="135">
        <v>7</v>
      </c>
      <c r="H707" s="135" t="s">
        <v>7247</v>
      </c>
      <c r="I707" s="480">
        <v>44342</v>
      </c>
      <c r="J707" s="396" t="s">
        <v>7248</v>
      </c>
      <c r="K707" s="284" t="s">
        <v>7249</v>
      </c>
      <c r="L707" s="135"/>
      <c r="M707" s="135"/>
      <c r="N707" s="135"/>
      <c r="O707" s="135"/>
      <c r="P707" s="135"/>
      <c r="Q707" s="135"/>
      <c r="R707" s="135"/>
      <c r="S707" s="135"/>
      <c r="T707" s="135"/>
      <c r="U707" s="135"/>
      <c r="V707" s="135"/>
      <c r="W707" s="135"/>
      <c r="X707" s="135"/>
      <c r="Y707" s="135"/>
      <c r="Z707" s="135"/>
    </row>
    <row r="708" spans="1:26" s="72" customFormat="1" ht="13">
      <c r="A708" s="246">
        <v>701</v>
      </c>
      <c r="B708" s="250" t="s">
        <v>1772</v>
      </c>
      <c r="C708" s="251" t="s">
        <v>7250</v>
      </c>
      <c r="D708" s="135" t="s">
        <v>4061</v>
      </c>
      <c r="E708" s="135" t="s">
        <v>4265</v>
      </c>
      <c r="F708" s="72" t="s">
        <v>7251</v>
      </c>
      <c r="G708" s="135">
        <v>37</v>
      </c>
      <c r="H708" s="72" t="s">
        <v>7252</v>
      </c>
      <c r="I708" s="480">
        <v>44347</v>
      </c>
      <c r="J708" s="396" t="s">
        <v>7253</v>
      </c>
      <c r="K708" s="284" t="s">
        <v>7254</v>
      </c>
      <c r="L708" s="135"/>
      <c r="M708" s="135"/>
      <c r="N708" s="135"/>
      <c r="O708" s="135"/>
      <c r="P708" s="135"/>
      <c r="Q708" s="135"/>
      <c r="R708" s="135"/>
      <c r="S708" s="135"/>
      <c r="T708" s="135"/>
      <c r="U708" s="135"/>
      <c r="V708" s="135"/>
      <c r="W708" s="135"/>
      <c r="X708" s="135"/>
      <c r="Y708" s="135"/>
      <c r="Z708" s="135"/>
    </row>
    <row r="709" spans="1:26" s="72" customFormat="1" ht="13">
      <c r="A709" s="246">
        <v>702</v>
      </c>
      <c r="B709" s="250" t="s">
        <v>7255</v>
      </c>
      <c r="C709" s="251" t="s">
        <v>6343</v>
      </c>
      <c r="D709" s="135" t="s">
        <v>4032</v>
      </c>
      <c r="E709" s="135"/>
      <c r="F709" s="247" t="s">
        <v>7256</v>
      </c>
      <c r="G709" s="135">
        <v>2954</v>
      </c>
      <c r="H709" s="72" t="s">
        <v>7257</v>
      </c>
      <c r="I709" s="480">
        <v>44323</v>
      </c>
      <c r="J709" s="397" t="s">
        <v>7258</v>
      </c>
      <c r="K709" s="284" t="s">
        <v>7259</v>
      </c>
      <c r="L709" s="135"/>
      <c r="M709" s="135"/>
      <c r="N709" s="135"/>
      <c r="O709" s="135"/>
      <c r="P709" s="135"/>
      <c r="Q709" s="135"/>
      <c r="R709" s="135"/>
      <c r="S709" s="135"/>
      <c r="T709" s="135"/>
      <c r="U709" s="135"/>
      <c r="V709" s="135"/>
      <c r="W709" s="135"/>
      <c r="X709" s="135"/>
      <c r="Y709" s="135"/>
      <c r="Z709" s="135"/>
    </row>
    <row r="710" spans="1:26" s="72" customFormat="1" ht="13">
      <c r="A710" s="246">
        <v>703</v>
      </c>
      <c r="B710" s="250" t="s">
        <v>1780</v>
      </c>
      <c r="C710" s="251" t="s">
        <v>7260</v>
      </c>
      <c r="D710" s="135" t="s">
        <v>4044</v>
      </c>
      <c r="E710" s="135" t="s">
        <v>4611</v>
      </c>
      <c r="F710" s="247" t="s">
        <v>7261</v>
      </c>
      <c r="G710" s="135">
        <v>14</v>
      </c>
      <c r="H710" s="135" t="s">
        <v>7262</v>
      </c>
      <c r="I710" s="480">
        <v>44348</v>
      </c>
      <c r="J710" s="397" t="s">
        <v>7263</v>
      </c>
      <c r="K710" s="284" t="s">
        <v>7264</v>
      </c>
      <c r="L710" s="135"/>
      <c r="M710" s="135"/>
      <c r="N710" s="135"/>
      <c r="O710" s="135"/>
      <c r="P710" s="135"/>
      <c r="Q710" s="135"/>
      <c r="R710" s="135"/>
      <c r="S710" s="135"/>
      <c r="T710" s="135"/>
      <c r="U710" s="135"/>
      <c r="V710" s="135"/>
      <c r="W710" s="135"/>
      <c r="X710" s="135"/>
      <c r="Y710" s="135"/>
      <c r="Z710" s="135"/>
    </row>
    <row r="711" spans="1:26" s="72" customFormat="1" ht="13">
      <c r="A711" s="246">
        <v>704</v>
      </c>
      <c r="B711" s="250" t="s">
        <v>1781</v>
      </c>
      <c r="C711" s="251" t="s">
        <v>7265</v>
      </c>
      <c r="D711" s="135" t="s">
        <v>7266</v>
      </c>
      <c r="E711" s="135" t="s">
        <v>7267</v>
      </c>
      <c r="F711" s="247" t="s">
        <v>7268</v>
      </c>
      <c r="G711" s="135">
        <v>109</v>
      </c>
      <c r="H711" s="135" t="s">
        <v>7269</v>
      </c>
      <c r="I711" s="480">
        <v>44355</v>
      </c>
      <c r="J711" s="397" t="s">
        <v>7270</v>
      </c>
      <c r="K711" s="284" t="s">
        <v>7271</v>
      </c>
      <c r="L711" s="135"/>
      <c r="M711" s="135"/>
      <c r="N711" s="135"/>
      <c r="O711" s="135"/>
      <c r="P711" s="135"/>
      <c r="Q711" s="135"/>
      <c r="R711" s="135"/>
      <c r="S711" s="135"/>
      <c r="T711" s="135"/>
      <c r="U711" s="135"/>
      <c r="V711" s="135"/>
      <c r="W711" s="135"/>
      <c r="X711" s="135"/>
      <c r="Y711" s="135"/>
      <c r="Z711" s="135"/>
    </row>
    <row r="712" spans="1:26" ht="15.75" customHeight="1">
      <c r="A712" s="246">
        <v>705</v>
      </c>
      <c r="B712" s="250" t="s">
        <v>1786</v>
      </c>
      <c r="C712" s="251" t="s">
        <v>7272</v>
      </c>
      <c r="D712" s="135" t="s">
        <v>4397</v>
      </c>
      <c r="E712" s="135" t="s">
        <v>4396</v>
      </c>
      <c r="F712" s="247" t="s">
        <v>7273</v>
      </c>
      <c r="G712" s="135">
        <v>31</v>
      </c>
      <c r="H712" s="135" t="s">
        <v>7274</v>
      </c>
      <c r="I712" s="473">
        <v>44354</v>
      </c>
      <c r="J712" s="397" t="s">
        <v>7275</v>
      </c>
      <c r="K712" s="69" t="s">
        <v>7276</v>
      </c>
    </row>
    <row r="713" spans="1:26" ht="15.75" customHeight="1">
      <c r="A713" s="246">
        <v>706</v>
      </c>
      <c r="B713" s="250" t="s">
        <v>1790</v>
      </c>
      <c r="C713" s="251" t="s">
        <v>6845</v>
      </c>
      <c r="D713" s="135" t="s">
        <v>7277</v>
      </c>
      <c r="E713" s="135" t="s">
        <v>4218</v>
      </c>
      <c r="F713" s="247" t="s">
        <v>7278</v>
      </c>
      <c r="G713" s="135">
        <v>15</v>
      </c>
      <c r="H713" s="135" t="s">
        <v>7279</v>
      </c>
      <c r="I713" s="473">
        <v>44358</v>
      </c>
      <c r="J713" s="397" t="s">
        <v>7280</v>
      </c>
      <c r="K713" s="69" t="s">
        <v>7281</v>
      </c>
    </row>
    <row r="714" spans="1:26" ht="15.75" customHeight="1">
      <c r="A714" s="246">
        <v>707</v>
      </c>
      <c r="B714" s="250" t="s">
        <v>1791</v>
      </c>
      <c r="C714" s="251" t="s">
        <v>7282</v>
      </c>
      <c r="D714" s="135" t="s">
        <v>7283</v>
      </c>
      <c r="E714" s="135" t="s">
        <v>4061</v>
      </c>
      <c r="G714" s="135">
        <v>1</v>
      </c>
      <c r="I714" s="473">
        <v>44357</v>
      </c>
      <c r="J714" s="397" t="s">
        <v>7284</v>
      </c>
      <c r="K714" s="69" t="s">
        <v>7285</v>
      </c>
    </row>
    <row r="715" spans="1:26" ht="15.75" customHeight="1">
      <c r="A715" s="246">
        <v>708</v>
      </c>
      <c r="B715" s="255" t="s">
        <v>1793</v>
      </c>
      <c r="C715" s="251" t="s">
        <v>5428</v>
      </c>
      <c r="E715" s="135" t="s">
        <v>4225</v>
      </c>
      <c r="F715" s="247" t="s">
        <v>7286</v>
      </c>
      <c r="G715" s="41" t="s">
        <v>7287</v>
      </c>
      <c r="H715" s="135" t="s">
        <v>7288</v>
      </c>
      <c r="I715" s="473">
        <v>44358</v>
      </c>
      <c r="J715" s="397" t="s">
        <v>7289</v>
      </c>
      <c r="K715" s="69" t="s">
        <v>7290</v>
      </c>
    </row>
    <row r="716" spans="1:26" ht="15.75" customHeight="1">
      <c r="A716" s="246">
        <v>709</v>
      </c>
      <c r="B716" s="28" t="s">
        <v>1794</v>
      </c>
      <c r="C716" s="251" t="s">
        <v>6845</v>
      </c>
      <c r="D716" s="135" t="s">
        <v>4916</v>
      </c>
      <c r="E716" s="135" t="s">
        <v>4915</v>
      </c>
      <c r="F716" s="247" t="s">
        <v>7291</v>
      </c>
      <c r="G716" s="135">
        <v>40</v>
      </c>
      <c r="H716" s="135" t="s">
        <v>7292</v>
      </c>
      <c r="I716" s="473">
        <v>44376</v>
      </c>
      <c r="J716" s="397" t="s">
        <v>7293</v>
      </c>
      <c r="K716" s="69" t="s">
        <v>7294</v>
      </c>
    </row>
    <row r="717" spans="1:26" ht="15.75" customHeight="1">
      <c r="A717" s="246">
        <v>710</v>
      </c>
      <c r="B717" s="28" t="s">
        <v>1796</v>
      </c>
      <c r="C717" s="251" t="s">
        <v>7295</v>
      </c>
      <c r="E717" s="135" t="s">
        <v>4097</v>
      </c>
      <c r="F717" s="247" t="s">
        <v>7296</v>
      </c>
      <c r="G717" s="135"/>
      <c r="H717" s="135" t="s">
        <v>7297</v>
      </c>
      <c r="J717" s="397" t="s">
        <v>7298</v>
      </c>
      <c r="K717" s="69" t="s">
        <v>7299</v>
      </c>
    </row>
    <row r="718" spans="1:26" ht="15.75" customHeight="1">
      <c r="A718" s="246">
        <v>711</v>
      </c>
      <c r="B718" s="28" t="s">
        <v>1797</v>
      </c>
      <c r="C718" s="251" t="s">
        <v>7058</v>
      </c>
      <c r="D718" s="135" t="s">
        <v>7300</v>
      </c>
      <c r="E718" s="135" t="s">
        <v>4225</v>
      </c>
      <c r="G718" s="135">
        <v>50</v>
      </c>
      <c r="I718" s="473">
        <v>44349</v>
      </c>
      <c r="J718" s="397" t="s">
        <v>7301</v>
      </c>
      <c r="K718" s="69" t="s">
        <v>7302</v>
      </c>
    </row>
    <row r="719" spans="1:26" ht="15.75" customHeight="1">
      <c r="A719" s="246">
        <v>712</v>
      </c>
      <c r="B719" s="258" t="s">
        <v>1799</v>
      </c>
      <c r="C719" s="251" t="s">
        <v>7303</v>
      </c>
      <c r="E719" s="135" t="s">
        <v>5613</v>
      </c>
      <c r="F719" s="247" t="s">
        <v>7304</v>
      </c>
      <c r="H719" s="135" t="s">
        <v>7305</v>
      </c>
      <c r="I719" s="473">
        <v>44378</v>
      </c>
      <c r="J719" s="397" t="s">
        <v>7306</v>
      </c>
      <c r="K719" s="69" t="s">
        <v>7307</v>
      </c>
    </row>
    <row r="720" spans="1:26" ht="15.75" customHeight="1">
      <c r="A720" s="246">
        <v>709</v>
      </c>
      <c r="B720" s="260" t="s">
        <v>1802</v>
      </c>
      <c r="C720" s="251" t="s">
        <v>5242</v>
      </c>
      <c r="D720" s="135" t="s">
        <v>4218</v>
      </c>
      <c r="E720" s="135" t="s">
        <v>7308</v>
      </c>
      <c r="F720" s="247" t="s">
        <v>7309</v>
      </c>
      <c r="G720" s="135">
        <v>1</v>
      </c>
      <c r="H720" s="135"/>
      <c r="I720" s="473">
        <v>44361</v>
      </c>
      <c r="J720" s="397" t="s">
        <v>7310</v>
      </c>
      <c r="K720" s="69" t="s">
        <v>7311</v>
      </c>
    </row>
    <row r="721" spans="1:14" ht="15.75" customHeight="1">
      <c r="A721" s="246">
        <v>710</v>
      </c>
      <c r="B721" s="260" t="s">
        <v>3082</v>
      </c>
      <c r="C721" s="251" t="s">
        <v>7312</v>
      </c>
      <c r="E721" s="135"/>
      <c r="F721" s="247"/>
      <c r="G721" s="135">
        <v>217</v>
      </c>
      <c r="H721" s="135" t="s">
        <v>6931</v>
      </c>
      <c r="I721" s="473">
        <v>44386</v>
      </c>
      <c r="J721" s="397" t="s">
        <v>7313</v>
      </c>
      <c r="K721" s="69" t="s">
        <v>7314</v>
      </c>
    </row>
    <row r="722" spans="1:14" ht="15" customHeight="1">
      <c r="A722" s="246">
        <v>711</v>
      </c>
      <c r="B722" s="28" t="s">
        <v>3083</v>
      </c>
      <c r="C722" s="251" t="s">
        <v>7315</v>
      </c>
      <c r="D722" s="80" t="s">
        <v>4225</v>
      </c>
      <c r="E722" s="135" t="s">
        <v>5141</v>
      </c>
      <c r="F722" s="247" t="s">
        <v>7316</v>
      </c>
      <c r="G722" s="135">
        <v>96</v>
      </c>
      <c r="H722" s="135" t="s">
        <v>7317</v>
      </c>
      <c r="I722" s="473">
        <v>44384</v>
      </c>
      <c r="J722" s="397" t="s">
        <v>7318</v>
      </c>
      <c r="K722" s="69" t="s">
        <v>7319</v>
      </c>
    </row>
    <row r="723" spans="1:14" ht="15" customHeight="1">
      <c r="A723" s="246">
        <v>712</v>
      </c>
      <c r="B723" s="28" t="s">
        <v>1816</v>
      </c>
      <c r="C723" s="251" t="s">
        <v>5666</v>
      </c>
      <c r="D723" s="80" t="s">
        <v>4038</v>
      </c>
      <c r="E723" s="135" t="s">
        <v>7320</v>
      </c>
      <c r="F723" s="247" t="s">
        <v>7321</v>
      </c>
      <c r="G723" s="135">
        <v>145</v>
      </c>
      <c r="H723" s="135" t="s">
        <v>7322</v>
      </c>
      <c r="I723" s="473">
        <v>44319</v>
      </c>
      <c r="J723" s="397" t="s">
        <v>7323</v>
      </c>
      <c r="K723" s="69" t="s">
        <v>7324</v>
      </c>
    </row>
    <row r="724" spans="1:14" ht="15" customHeight="1">
      <c r="A724" s="246">
        <v>713</v>
      </c>
      <c r="B724" s="28" t="s">
        <v>1819</v>
      </c>
      <c r="C724" s="251" t="s">
        <v>3983</v>
      </c>
      <c r="D724" s="80" t="s">
        <v>5613</v>
      </c>
      <c r="E724" s="135"/>
      <c r="F724" s="247" t="s">
        <v>7325</v>
      </c>
      <c r="H724" s="135" t="s">
        <v>7326</v>
      </c>
      <c r="I724" s="473">
        <v>44389</v>
      </c>
      <c r="J724" s="398" t="s">
        <v>7327</v>
      </c>
      <c r="K724" s="69" t="s">
        <v>7328</v>
      </c>
    </row>
    <row r="725" spans="1:14" ht="15" customHeight="1">
      <c r="A725" s="246">
        <v>714</v>
      </c>
      <c r="B725" s="28" t="s">
        <v>1820</v>
      </c>
      <c r="C725" s="251" t="s">
        <v>7329</v>
      </c>
      <c r="D725" s="80" t="s">
        <v>4109</v>
      </c>
      <c r="E725" s="135" t="s">
        <v>4708</v>
      </c>
      <c r="F725" s="247" t="s">
        <v>7330</v>
      </c>
      <c r="G725" s="135">
        <v>42</v>
      </c>
      <c r="H725" s="135" t="s">
        <v>7331</v>
      </c>
      <c r="I725" s="473">
        <v>44347</v>
      </c>
      <c r="J725" s="397" t="s">
        <v>7332</v>
      </c>
      <c r="K725" s="69" t="s">
        <v>7333</v>
      </c>
    </row>
    <row r="726" spans="1:14" ht="15" customHeight="1">
      <c r="A726" s="246">
        <v>715</v>
      </c>
      <c r="B726" s="28" t="s">
        <v>3119</v>
      </c>
      <c r="C726" s="251" t="s">
        <v>6348</v>
      </c>
      <c r="D726" s="80" t="s">
        <v>4044</v>
      </c>
      <c r="E726" s="135"/>
      <c r="F726" s="247"/>
      <c r="G726" s="135">
        <v>4</v>
      </c>
      <c r="H726" s="135"/>
      <c r="I726" s="473">
        <v>44389</v>
      </c>
      <c r="J726" s="397" t="s">
        <v>7334</v>
      </c>
      <c r="K726" s="69" t="s">
        <v>7335</v>
      </c>
    </row>
    <row r="727" spans="1:14" ht="15.75" customHeight="1">
      <c r="A727" s="246">
        <v>716</v>
      </c>
      <c r="B727" s="28" t="s">
        <v>1825</v>
      </c>
      <c r="C727" s="251" t="s">
        <v>7336</v>
      </c>
      <c r="D727" s="80" t="s">
        <v>7337</v>
      </c>
      <c r="E727" s="135" t="s">
        <v>7338</v>
      </c>
      <c r="F727" s="247"/>
      <c r="G727" s="135">
        <v>103</v>
      </c>
      <c r="H727" s="135" t="s">
        <v>7339</v>
      </c>
      <c r="I727" s="473">
        <v>44375</v>
      </c>
      <c r="J727" s="397" t="s">
        <v>7340</v>
      </c>
      <c r="K727" s="69" t="s">
        <v>7341</v>
      </c>
    </row>
    <row r="728" spans="1:14" ht="15.75" customHeight="1">
      <c r="A728" s="246">
        <v>717</v>
      </c>
      <c r="B728" s="28" t="s">
        <v>1829</v>
      </c>
      <c r="C728" s="251" t="s">
        <v>7329</v>
      </c>
      <c r="D728" s="80" t="s">
        <v>4225</v>
      </c>
      <c r="E728" s="135" t="s">
        <v>7342</v>
      </c>
      <c r="F728" s="80" t="s">
        <v>7343</v>
      </c>
      <c r="H728" s="135" t="s">
        <v>7344</v>
      </c>
      <c r="I728" s="473">
        <v>44347</v>
      </c>
      <c r="J728" s="397" t="s">
        <v>7345</v>
      </c>
      <c r="K728" s="69" t="s">
        <v>7346</v>
      </c>
    </row>
    <row r="729" spans="1:14" ht="15.75" customHeight="1">
      <c r="A729" s="246">
        <v>718</v>
      </c>
      <c r="B729" s="268" t="s">
        <v>1830</v>
      </c>
      <c r="C729" s="251" t="s">
        <v>5870</v>
      </c>
      <c r="D729" s="80" t="s">
        <v>4044</v>
      </c>
      <c r="E729" s="135" t="s">
        <v>7347</v>
      </c>
      <c r="F729" s="247" t="s">
        <v>7348</v>
      </c>
      <c r="G729" s="135">
        <v>75</v>
      </c>
      <c r="H729" s="135" t="s">
        <v>7349</v>
      </c>
      <c r="I729" s="473">
        <v>44392</v>
      </c>
      <c r="J729" s="397" t="s">
        <v>7350</v>
      </c>
      <c r="K729" s="69" t="s">
        <v>7351</v>
      </c>
    </row>
    <row r="730" spans="1:14" ht="15.75" customHeight="1">
      <c r="A730" s="246">
        <v>719</v>
      </c>
      <c r="B730" s="28" t="s">
        <v>900</v>
      </c>
      <c r="C730" s="251" t="s">
        <v>4361</v>
      </c>
      <c r="D730" s="80" t="s">
        <v>4225</v>
      </c>
      <c r="E730" s="135" t="s">
        <v>5016</v>
      </c>
      <c r="F730" s="247" t="s">
        <v>7352</v>
      </c>
      <c r="H730" s="135" t="s">
        <v>7353</v>
      </c>
      <c r="I730" s="473">
        <v>44384</v>
      </c>
      <c r="J730" s="397" t="s">
        <v>7354</v>
      </c>
      <c r="K730" s="69" t="s">
        <v>7355</v>
      </c>
      <c r="N730" t="s">
        <v>7356</v>
      </c>
    </row>
    <row r="731" spans="1:14" ht="15.75" customHeight="1">
      <c r="A731" s="246">
        <v>720</v>
      </c>
      <c r="B731" s="28" t="s">
        <v>1838</v>
      </c>
      <c r="C731" s="251" t="s">
        <v>7357</v>
      </c>
      <c r="D731" s="80" t="s">
        <v>4324</v>
      </c>
      <c r="F731" s="247" t="s">
        <v>7358</v>
      </c>
      <c r="H731" s="135" t="s">
        <v>7359</v>
      </c>
      <c r="I731" s="473">
        <v>44383</v>
      </c>
      <c r="J731" s="397" t="s">
        <v>7360</v>
      </c>
      <c r="K731" s="69" t="s">
        <v>7361</v>
      </c>
    </row>
    <row r="732" spans="1:14" ht="15.75" customHeight="1">
      <c r="A732" s="246">
        <v>721</v>
      </c>
      <c r="B732" s="28" t="s">
        <v>1840</v>
      </c>
      <c r="C732" s="251" t="s">
        <v>7357</v>
      </c>
      <c r="H732" s="135"/>
      <c r="I732" s="473">
        <v>44390</v>
      </c>
      <c r="J732" s="397" t="s">
        <v>7362</v>
      </c>
      <c r="K732" s="69" t="s">
        <v>7363</v>
      </c>
    </row>
    <row r="733" spans="1:14" ht="15.75" customHeight="1">
      <c r="A733" s="246">
        <v>722</v>
      </c>
      <c r="B733" s="40" t="s">
        <v>1842</v>
      </c>
      <c r="C733" s="41" t="s">
        <v>5317</v>
      </c>
      <c r="D733" s="41" t="s">
        <v>4061</v>
      </c>
      <c r="E733" s="80" t="s">
        <v>4356</v>
      </c>
      <c r="F733" t="s">
        <v>5720</v>
      </c>
      <c r="G733" s="41">
        <v>28</v>
      </c>
      <c r="H733" t="s">
        <v>5721</v>
      </c>
      <c r="I733" s="473">
        <v>44389</v>
      </c>
      <c r="J733" s="397" t="s">
        <v>7364</v>
      </c>
      <c r="K733" s="69" t="s">
        <v>7365</v>
      </c>
    </row>
    <row r="734" spans="1:14" ht="15.75" customHeight="1">
      <c r="A734" s="246">
        <v>723</v>
      </c>
      <c r="B734" s="272" t="s">
        <v>1846</v>
      </c>
      <c r="C734" s="251" t="s">
        <v>7366</v>
      </c>
      <c r="D734" t="s">
        <v>4038</v>
      </c>
      <c r="F734" s="247" t="s">
        <v>7367</v>
      </c>
      <c r="G734" s="41">
        <v>490</v>
      </c>
      <c r="H734" s="135" t="s">
        <v>7368</v>
      </c>
      <c r="I734" s="473">
        <v>44409</v>
      </c>
      <c r="J734" s="397" t="s">
        <v>7369</v>
      </c>
      <c r="K734" s="69" t="s">
        <v>7370</v>
      </c>
    </row>
    <row r="735" spans="1:14" ht="15.75" customHeight="1">
      <c r="A735" s="246">
        <v>724</v>
      </c>
      <c r="B735" s="28" t="s">
        <v>1850</v>
      </c>
      <c r="C735" s="251" t="s">
        <v>6353</v>
      </c>
      <c r="D735" t="s">
        <v>4627</v>
      </c>
      <c r="G735" s="41">
        <v>5</v>
      </c>
      <c r="H735" s="135" t="s">
        <v>7371</v>
      </c>
      <c r="I735" s="473">
        <v>44392</v>
      </c>
      <c r="J735" s="397" t="s">
        <v>7372</v>
      </c>
      <c r="K735" s="69" t="s">
        <v>7373</v>
      </c>
    </row>
    <row r="736" spans="1:14" ht="15.75" customHeight="1">
      <c r="A736" s="246">
        <v>725</v>
      </c>
      <c r="B736" s="28" t="s">
        <v>1853</v>
      </c>
      <c r="C736" s="251" t="s">
        <v>7374</v>
      </c>
      <c r="D736" t="s">
        <v>4109</v>
      </c>
      <c r="E736" s="80" t="s">
        <v>4708</v>
      </c>
      <c r="F736" t="s">
        <v>7375</v>
      </c>
      <c r="G736" s="41">
        <v>14</v>
      </c>
      <c r="H736" s="135" t="s">
        <v>7376</v>
      </c>
      <c r="I736" s="473">
        <v>44378</v>
      </c>
      <c r="J736" s="397" t="s">
        <v>7377</v>
      </c>
      <c r="K736" s="69" t="s">
        <v>7378</v>
      </c>
    </row>
    <row r="737" spans="1:14" ht="15.75" customHeight="1">
      <c r="A737" s="246">
        <v>726</v>
      </c>
      <c r="B737" s="28" t="s">
        <v>1855</v>
      </c>
      <c r="C737" s="251" t="s">
        <v>7379</v>
      </c>
      <c r="D737" t="s">
        <v>4038</v>
      </c>
      <c r="F737" t="s">
        <v>7380</v>
      </c>
      <c r="G737" s="41">
        <v>85</v>
      </c>
      <c r="H737" s="135" t="s">
        <v>7381</v>
      </c>
      <c r="I737" s="473">
        <v>44396</v>
      </c>
      <c r="J737" s="397" t="s">
        <v>7382</v>
      </c>
      <c r="K737" s="69" t="s">
        <v>7383</v>
      </c>
    </row>
    <row r="738" spans="1:14" ht="15.75" customHeight="1">
      <c r="A738" s="246">
        <v>727</v>
      </c>
      <c r="B738" s="28" t="s">
        <v>762</v>
      </c>
      <c r="C738" s="251" t="s">
        <v>7384</v>
      </c>
      <c r="D738" t="s">
        <v>4061</v>
      </c>
      <c r="E738" s="80" t="s">
        <v>4356</v>
      </c>
      <c r="F738" t="s">
        <v>7385</v>
      </c>
      <c r="G738" s="41">
        <v>56</v>
      </c>
      <c r="H738" s="135" t="s">
        <v>7386</v>
      </c>
      <c r="I738" s="473">
        <v>44399</v>
      </c>
      <c r="J738" s="397" t="s">
        <v>7387</v>
      </c>
      <c r="K738" s="69" t="s">
        <v>7388</v>
      </c>
    </row>
    <row r="739" spans="1:14" s="235" customFormat="1" ht="15.75" customHeight="1">
      <c r="A739" s="273">
        <v>728</v>
      </c>
      <c r="B739" s="274" t="s">
        <v>1858</v>
      </c>
      <c r="C739" s="252" t="s">
        <v>7389</v>
      </c>
      <c r="D739" s="252" t="s">
        <v>4218</v>
      </c>
      <c r="F739" s="235" t="s">
        <v>6922</v>
      </c>
      <c r="G739" s="234">
        <v>435</v>
      </c>
      <c r="H739" s="275" t="s">
        <v>7390</v>
      </c>
      <c r="I739" s="479">
        <v>44396</v>
      </c>
      <c r="J739" s="399" t="s">
        <v>7391</v>
      </c>
      <c r="K739" s="237" t="s">
        <v>7392</v>
      </c>
    </row>
    <row r="740" spans="1:14" ht="15.75" customHeight="1">
      <c r="A740" s="246">
        <v>729</v>
      </c>
      <c r="B740" s="28" t="s">
        <v>1860</v>
      </c>
      <c r="C740" s="251" t="s">
        <v>7393</v>
      </c>
      <c r="D740" t="s">
        <v>7394</v>
      </c>
      <c r="G740" s="41">
        <v>1</v>
      </c>
      <c r="I740" s="473">
        <v>44403</v>
      </c>
      <c r="J740" s="397" t="s">
        <v>7395</v>
      </c>
      <c r="K740" s="69" t="s">
        <v>7396</v>
      </c>
    </row>
    <row r="741" spans="1:14" ht="15.75" customHeight="1">
      <c r="A741" s="246">
        <v>730</v>
      </c>
      <c r="B741" s="28" t="s">
        <v>1861</v>
      </c>
      <c r="C741" s="251" t="s">
        <v>7393</v>
      </c>
      <c r="D741" t="s">
        <v>7394</v>
      </c>
      <c r="G741" s="41">
        <v>54</v>
      </c>
      <c r="H741" s="135" t="s">
        <v>7397</v>
      </c>
      <c r="I741" s="473">
        <v>44403</v>
      </c>
      <c r="J741" s="397" t="s">
        <v>7398</v>
      </c>
      <c r="K741" s="69" t="s">
        <v>7399</v>
      </c>
    </row>
    <row r="742" spans="1:14" ht="15.75" customHeight="1">
      <c r="A742" s="246">
        <v>731</v>
      </c>
      <c r="B742" s="28" t="s">
        <v>1862</v>
      </c>
      <c r="C742" s="251" t="s">
        <v>4348</v>
      </c>
      <c r="D742" t="s">
        <v>4038</v>
      </c>
      <c r="E742" t="s">
        <v>7400</v>
      </c>
      <c r="F742" t="s">
        <v>7401</v>
      </c>
      <c r="G742" s="41">
        <v>218</v>
      </c>
      <c r="H742" s="135" t="s">
        <v>7402</v>
      </c>
      <c r="I742" s="473">
        <v>44415</v>
      </c>
      <c r="J742" s="397" t="s">
        <v>7403</v>
      </c>
      <c r="K742" s="69" t="s">
        <v>7404</v>
      </c>
    </row>
    <row r="743" spans="1:14" ht="15.75" customHeight="1">
      <c r="A743" s="246">
        <v>732</v>
      </c>
      <c r="B743" s="28" t="s">
        <v>456</v>
      </c>
      <c r="C743" s="251" t="s">
        <v>5460</v>
      </c>
      <c r="D743" t="s">
        <v>4032</v>
      </c>
      <c r="F743" t="s">
        <v>7405</v>
      </c>
      <c r="G743" s="41">
        <v>234</v>
      </c>
      <c r="H743" s="135" t="s">
        <v>7406</v>
      </c>
      <c r="I743" s="473">
        <v>44418</v>
      </c>
      <c r="J743" s="397" t="s">
        <v>7407</v>
      </c>
      <c r="K743" s="69" t="s">
        <v>7408</v>
      </c>
    </row>
    <row r="744" spans="1:14" ht="15.75" customHeight="1">
      <c r="A744" s="246">
        <v>733</v>
      </c>
      <c r="B744" s="28" t="s">
        <v>1871</v>
      </c>
      <c r="C744" s="251" t="s">
        <v>7409</v>
      </c>
      <c r="D744" t="s">
        <v>7394</v>
      </c>
      <c r="E744" t="s">
        <v>7410</v>
      </c>
      <c r="F744" t="s">
        <v>7411</v>
      </c>
      <c r="G744" s="41">
        <v>30</v>
      </c>
      <c r="H744" s="135" t="s">
        <v>7412</v>
      </c>
      <c r="I744" s="473">
        <v>44412</v>
      </c>
      <c r="J744" s="397" t="s">
        <v>7413</v>
      </c>
      <c r="K744" s="287" t="s">
        <v>7414</v>
      </c>
    </row>
    <row r="745" spans="1:14" ht="15.75" customHeight="1">
      <c r="A745" s="246">
        <v>734</v>
      </c>
      <c r="B745" s="28" t="s">
        <v>3055</v>
      </c>
      <c r="C745" s="251" t="s">
        <v>7473</v>
      </c>
      <c r="D745" t="s">
        <v>4225</v>
      </c>
      <c r="F745" t="s">
        <v>7475</v>
      </c>
      <c r="G745" s="41">
        <v>150</v>
      </c>
      <c r="H745" s="135" t="s">
        <v>7474</v>
      </c>
      <c r="I745" s="473">
        <v>44419</v>
      </c>
      <c r="J745" s="397" t="s">
        <v>7472</v>
      </c>
      <c r="K745" s="69" t="s">
        <v>7471</v>
      </c>
    </row>
    <row r="746" spans="1:14" ht="15.75" customHeight="1">
      <c r="A746" s="246">
        <v>735</v>
      </c>
      <c r="B746" s="258" t="s">
        <v>7476</v>
      </c>
      <c r="C746" s="251" t="s">
        <v>4348</v>
      </c>
      <c r="D746" t="s">
        <v>5336</v>
      </c>
      <c r="E746" t="s">
        <v>4406</v>
      </c>
      <c r="F746" t="s">
        <v>7478</v>
      </c>
      <c r="G746" s="41">
        <v>141</v>
      </c>
      <c r="H746" s="135" t="s">
        <v>7479</v>
      </c>
      <c r="I746" s="473">
        <v>44409</v>
      </c>
      <c r="J746" s="397" t="s">
        <v>7480</v>
      </c>
      <c r="K746" s="69" t="s">
        <v>7477</v>
      </c>
    </row>
    <row r="747" spans="1:14" ht="15.75" customHeight="1">
      <c r="A747" s="246">
        <v>736</v>
      </c>
      <c r="B747" s="294" t="s">
        <v>7488</v>
      </c>
      <c r="C747" s="251" t="s">
        <v>4361</v>
      </c>
      <c r="D747" t="s">
        <v>4038</v>
      </c>
      <c r="F747" t="s">
        <v>7504</v>
      </c>
      <c r="G747" s="41">
        <v>7432</v>
      </c>
      <c r="H747" s="135" t="s">
        <v>7505</v>
      </c>
      <c r="I747" s="473">
        <v>44417</v>
      </c>
      <c r="J747" s="397" t="s">
        <v>7506</v>
      </c>
      <c r="K747" s="69" t="s">
        <v>7507</v>
      </c>
      <c r="N747" s="80" t="s">
        <v>7508</v>
      </c>
    </row>
    <row r="748" spans="1:14" ht="15.75" customHeight="1">
      <c r="A748" s="246">
        <v>737</v>
      </c>
      <c r="B748" s="294" t="s">
        <v>7503</v>
      </c>
      <c r="C748" s="251" t="s">
        <v>7509</v>
      </c>
      <c r="D748" t="s">
        <v>4044</v>
      </c>
      <c r="E748" s="80" t="s">
        <v>7510</v>
      </c>
      <c r="F748" t="s">
        <v>7511</v>
      </c>
      <c r="G748" s="41">
        <v>52</v>
      </c>
      <c r="H748" s="135" t="s">
        <v>7512</v>
      </c>
      <c r="I748" s="473">
        <v>44404</v>
      </c>
      <c r="J748" s="397" t="s">
        <v>7513</v>
      </c>
      <c r="K748" s="69" t="s">
        <v>7514</v>
      </c>
    </row>
    <row r="749" spans="1:14" ht="15.75" customHeight="1">
      <c r="A749" s="246">
        <v>738</v>
      </c>
      <c r="B749" s="294" t="s">
        <v>551</v>
      </c>
      <c r="C749" s="251" t="s">
        <v>7515</v>
      </c>
      <c r="D749" t="s">
        <v>4452</v>
      </c>
      <c r="E749" s="80" t="s">
        <v>3922</v>
      </c>
      <c r="F749" t="s">
        <v>7516</v>
      </c>
      <c r="G749" s="41">
        <v>589</v>
      </c>
      <c r="H749" s="135" t="s">
        <v>7517</v>
      </c>
      <c r="I749" s="473">
        <v>44425</v>
      </c>
      <c r="J749" s="397" t="s">
        <v>7518</v>
      </c>
      <c r="K749" s="69" t="s">
        <v>7519</v>
      </c>
    </row>
    <row r="750" spans="1:14" ht="15.75" customHeight="1">
      <c r="A750" s="246">
        <v>739</v>
      </c>
      <c r="B750" s="294" t="s">
        <v>7527</v>
      </c>
      <c r="C750" s="251" t="s">
        <v>7528</v>
      </c>
      <c r="E750" s="80" t="s">
        <v>4627</v>
      </c>
      <c r="F750" t="s">
        <v>7529</v>
      </c>
      <c r="G750" s="41">
        <v>126</v>
      </c>
      <c r="H750" s="135" t="s">
        <v>7530</v>
      </c>
      <c r="I750" s="473">
        <v>44420</v>
      </c>
      <c r="J750" s="397" t="s">
        <v>7531</v>
      </c>
      <c r="K750" s="295" t="s">
        <v>7532</v>
      </c>
    </row>
    <row r="751" spans="1:14" ht="15.75" customHeight="1">
      <c r="A751" s="249">
        <v>740</v>
      </c>
      <c r="B751" s="296" t="s">
        <v>7538</v>
      </c>
      <c r="C751" s="251" t="s">
        <v>7539</v>
      </c>
      <c r="D751" t="s">
        <v>4038</v>
      </c>
      <c r="E751" s="80" t="s">
        <v>7540</v>
      </c>
      <c r="F751" t="s">
        <v>7541</v>
      </c>
      <c r="G751" s="41">
        <v>140</v>
      </c>
      <c r="H751" s="135" t="s">
        <v>7542</v>
      </c>
      <c r="I751" s="473">
        <v>44428</v>
      </c>
      <c r="J751" s="397" t="s">
        <v>7543</v>
      </c>
      <c r="K751" s="69" t="s">
        <v>7544</v>
      </c>
    </row>
    <row r="752" spans="1:14" ht="15.75" customHeight="1">
      <c r="A752" s="246">
        <v>741</v>
      </c>
      <c r="B752" s="294" t="s">
        <v>7548</v>
      </c>
      <c r="C752" s="251" t="s">
        <v>7549</v>
      </c>
      <c r="D752" t="s">
        <v>7550</v>
      </c>
      <c r="E752" s="80"/>
      <c r="F752" t="s">
        <v>7551</v>
      </c>
      <c r="G752" s="41">
        <v>5614</v>
      </c>
      <c r="H752" s="135" t="s">
        <v>7552</v>
      </c>
      <c r="I752" s="473">
        <v>44440</v>
      </c>
      <c r="J752" s="397" t="s">
        <v>7553</v>
      </c>
      <c r="K752" s="69" t="s">
        <v>7554</v>
      </c>
    </row>
    <row r="753" spans="1:14" ht="15.75" customHeight="1">
      <c r="A753" s="246">
        <v>742</v>
      </c>
      <c r="B753" s="294" t="s">
        <v>7558</v>
      </c>
      <c r="C753" s="251" t="s">
        <v>6343</v>
      </c>
      <c r="D753" t="s">
        <v>4562</v>
      </c>
      <c r="E753" s="80"/>
      <c r="F753" t="s">
        <v>7559</v>
      </c>
      <c r="G753" s="41">
        <v>36</v>
      </c>
      <c r="H753" s="135" t="s">
        <v>7560</v>
      </c>
      <c r="I753" s="473">
        <v>44431</v>
      </c>
      <c r="J753" s="397" t="s">
        <v>7561</v>
      </c>
      <c r="K753" s="69" t="s">
        <v>7562</v>
      </c>
    </row>
    <row r="754" spans="1:14" ht="15.75" customHeight="1">
      <c r="A754" s="246">
        <v>743</v>
      </c>
      <c r="B754" s="294" t="s">
        <v>7582</v>
      </c>
      <c r="C754" s="251" t="s">
        <v>7583</v>
      </c>
      <c r="D754" t="s">
        <v>6338</v>
      </c>
      <c r="E754" s="80" t="s">
        <v>6339</v>
      </c>
      <c r="F754" t="s">
        <v>7584</v>
      </c>
      <c r="G754" s="41">
        <v>91</v>
      </c>
      <c r="H754" s="135" t="s">
        <v>7585</v>
      </c>
      <c r="I754" s="473">
        <v>44429</v>
      </c>
      <c r="J754" s="397" t="s">
        <v>7586</v>
      </c>
      <c r="K754" s="69" t="s">
        <v>7587</v>
      </c>
    </row>
    <row r="755" spans="1:14" ht="15.75" customHeight="1">
      <c r="A755" s="249">
        <v>744</v>
      </c>
      <c r="B755" s="294" t="s">
        <v>7598</v>
      </c>
      <c r="C755" s="251" t="s">
        <v>7599</v>
      </c>
      <c r="D755" t="s">
        <v>4109</v>
      </c>
      <c r="E755" s="80" t="s">
        <v>7600</v>
      </c>
      <c r="F755" t="s">
        <v>7601</v>
      </c>
      <c r="G755" s="41">
        <v>298</v>
      </c>
      <c r="H755" s="135" t="s">
        <v>7602</v>
      </c>
      <c r="I755" s="473">
        <v>44433</v>
      </c>
      <c r="J755" s="397" t="s">
        <v>7603</v>
      </c>
      <c r="K755" s="69" t="s">
        <v>7604</v>
      </c>
    </row>
    <row r="756" spans="1:14" ht="15.75" customHeight="1">
      <c r="A756" s="249">
        <v>745</v>
      </c>
      <c r="B756" s="297" t="s">
        <v>7611</v>
      </c>
      <c r="C756" s="251" t="s">
        <v>4050</v>
      </c>
      <c r="D756" t="s">
        <v>5650</v>
      </c>
      <c r="E756" s="80"/>
      <c r="F756" s="80" t="s">
        <v>7612</v>
      </c>
      <c r="G756" s="41">
        <v>418</v>
      </c>
      <c r="H756" s="135" t="s">
        <v>7613</v>
      </c>
      <c r="I756" s="473">
        <v>44439</v>
      </c>
      <c r="J756" s="397" t="s">
        <v>7614</v>
      </c>
      <c r="K756" s="69" t="s">
        <v>7615</v>
      </c>
      <c r="N756" t="s">
        <v>7638</v>
      </c>
    </row>
    <row r="757" spans="1:14" ht="15.75" customHeight="1">
      <c r="A757" s="246">
        <v>746</v>
      </c>
      <c r="B757" s="325" t="s">
        <v>7616</v>
      </c>
      <c r="C757" s="251" t="s">
        <v>4130</v>
      </c>
      <c r="D757" s="72" t="s">
        <v>4038</v>
      </c>
      <c r="E757" s="72" t="s">
        <v>5289</v>
      </c>
      <c r="F757" s="72" t="s">
        <v>7625</v>
      </c>
      <c r="G757" s="135">
        <v>424</v>
      </c>
      <c r="H757" s="135"/>
      <c r="I757" s="473">
        <v>44424</v>
      </c>
      <c r="J757" s="397" t="s">
        <v>7626</v>
      </c>
      <c r="K757" s="69" t="s">
        <v>7627</v>
      </c>
      <c r="N757" s="80"/>
    </row>
    <row r="758" spans="1:14" s="235" customFormat="1" ht="15.75" customHeight="1">
      <c r="A758" s="273">
        <v>747</v>
      </c>
      <c r="B758" s="326" t="s">
        <v>7628</v>
      </c>
      <c r="C758" s="299" t="s">
        <v>4361</v>
      </c>
      <c r="D758" s="322" t="s">
        <v>4038</v>
      </c>
      <c r="E758" s="322"/>
      <c r="F758" s="322" t="s">
        <v>7632</v>
      </c>
      <c r="G758" s="275">
        <v>18715</v>
      </c>
      <c r="H758" s="275" t="s">
        <v>7633</v>
      </c>
      <c r="I758" s="479">
        <v>44419</v>
      </c>
      <c r="J758" s="400" t="s">
        <v>7634</v>
      </c>
      <c r="K758" s="237" t="s">
        <v>7635</v>
      </c>
      <c r="N758" s="252" t="s">
        <v>7508</v>
      </c>
    </row>
    <row r="759" spans="1:14" ht="15.75" customHeight="1">
      <c r="A759" s="246">
        <v>748</v>
      </c>
      <c r="B759" s="327" t="s">
        <v>7629</v>
      </c>
      <c r="C759" s="251" t="s">
        <v>7644</v>
      </c>
      <c r="D759" s="72" t="s">
        <v>5730</v>
      </c>
      <c r="E759" s="72" t="s">
        <v>7646</v>
      </c>
      <c r="F759" s="323" t="s">
        <v>7647</v>
      </c>
      <c r="G759" s="135">
        <v>101</v>
      </c>
      <c r="H759" s="135" t="s">
        <v>7649</v>
      </c>
      <c r="I759" s="473">
        <v>44409</v>
      </c>
      <c r="J759" s="397" t="s">
        <v>7645</v>
      </c>
      <c r="K759" s="295" t="s">
        <v>7643</v>
      </c>
      <c r="N759" t="s">
        <v>7508</v>
      </c>
    </row>
    <row r="760" spans="1:14" ht="15.75" customHeight="1">
      <c r="A760" s="246">
        <v>749</v>
      </c>
      <c r="B760" s="327" t="s">
        <v>7630</v>
      </c>
      <c r="C760" s="251" t="s">
        <v>4534</v>
      </c>
      <c r="D760" s="72" t="s">
        <v>4038</v>
      </c>
      <c r="E760" s="72" t="s">
        <v>4132</v>
      </c>
      <c r="F760" s="72" t="s">
        <v>7657</v>
      </c>
      <c r="G760" s="135"/>
      <c r="H760" s="135" t="s">
        <v>7656</v>
      </c>
      <c r="I760" s="475">
        <v>44414</v>
      </c>
      <c r="J760" s="397" t="s">
        <v>7655</v>
      </c>
      <c r="K760" s="295" t="s">
        <v>7648</v>
      </c>
    </row>
    <row r="761" spans="1:14" ht="15.75" customHeight="1">
      <c r="A761" s="246">
        <v>750</v>
      </c>
      <c r="B761" s="327" t="s">
        <v>7631</v>
      </c>
      <c r="C761" s="251" t="s">
        <v>7651</v>
      </c>
      <c r="D761" s="72" t="s">
        <v>4225</v>
      </c>
      <c r="E761" s="72" t="s">
        <v>7652</v>
      </c>
      <c r="F761" s="72"/>
      <c r="G761" s="135"/>
      <c r="H761" s="135" t="s">
        <v>7653</v>
      </c>
      <c r="J761" s="397" t="s">
        <v>7654</v>
      </c>
      <c r="K761" s="69" t="s">
        <v>7664</v>
      </c>
    </row>
    <row r="762" spans="1:14" ht="15.75" customHeight="1">
      <c r="A762" s="246">
        <v>751</v>
      </c>
      <c r="B762" s="327" t="s">
        <v>7675</v>
      </c>
      <c r="C762" s="251" t="s">
        <v>7680</v>
      </c>
      <c r="D762" s="72" t="s">
        <v>7678</v>
      </c>
      <c r="E762" s="72"/>
      <c r="F762" s="72" t="s">
        <v>7681</v>
      </c>
      <c r="G762" s="135">
        <v>24</v>
      </c>
      <c r="H762" s="135" t="s">
        <v>7679</v>
      </c>
      <c r="I762" s="475" t="s">
        <v>7682</v>
      </c>
      <c r="J762" s="397" t="s">
        <v>7676</v>
      </c>
      <c r="K762" s="69" t="s">
        <v>7677</v>
      </c>
    </row>
    <row r="763" spans="1:14" ht="15.75" customHeight="1">
      <c r="A763" s="246">
        <v>752</v>
      </c>
      <c r="B763" s="327" t="s">
        <v>7683</v>
      </c>
      <c r="C763" s="251" t="s">
        <v>6535</v>
      </c>
      <c r="D763" s="72" t="s">
        <v>4038</v>
      </c>
      <c r="E763" s="72" t="s">
        <v>7686</v>
      </c>
      <c r="F763" s="72"/>
      <c r="G763" s="135">
        <v>67</v>
      </c>
      <c r="H763" s="135" t="s">
        <v>7698</v>
      </c>
      <c r="I763" s="473">
        <v>44452</v>
      </c>
      <c r="J763" s="397" t="s">
        <v>7684</v>
      </c>
      <c r="K763" s="69" t="s">
        <v>7685</v>
      </c>
    </row>
    <row r="764" spans="1:14" ht="15.75" customHeight="1">
      <c r="A764" s="246">
        <v>753</v>
      </c>
      <c r="B764" s="325" t="s">
        <v>7690</v>
      </c>
      <c r="C764" s="251" t="s">
        <v>7689</v>
      </c>
      <c r="D764" s="72" t="s">
        <v>5613</v>
      </c>
      <c r="E764" s="72"/>
      <c r="F764" s="72" t="s">
        <v>7692</v>
      </c>
      <c r="G764" s="135">
        <v>913</v>
      </c>
      <c r="H764" s="135" t="s">
        <v>7691</v>
      </c>
      <c r="I764" s="473">
        <v>44446</v>
      </c>
      <c r="J764" s="397" t="s">
        <v>7688</v>
      </c>
      <c r="K764" s="69" t="s">
        <v>7687</v>
      </c>
    </row>
    <row r="765" spans="1:14" ht="15.75" customHeight="1">
      <c r="A765" s="246">
        <v>754</v>
      </c>
      <c r="B765" s="327" t="s">
        <v>7694</v>
      </c>
      <c r="C765" s="251" t="s">
        <v>4862</v>
      </c>
      <c r="D765" s="72" t="s">
        <v>4875</v>
      </c>
      <c r="E765" s="72" t="s">
        <v>7696</v>
      </c>
      <c r="F765" s="72" t="s">
        <v>7697</v>
      </c>
      <c r="G765" s="135">
        <v>19</v>
      </c>
      <c r="H765" s="135"/>
      <c r="I765" s="473">
        <v>44363</v>
      </c>
      <c r="J765" s="397" t="s">
        <v>7695</v>
      </c>
      <c r="K765" s="69" t="s">
        <v>7693</v>
      </c>
    </row>
    <row r="766" spans="1:14" ht="15.75" customHeight="1">
      <c r="A766" s="246">
        <v>755</v>
      </c>
      <c r="B766" s="327" t="s">
        <v>7702</v>
      </c>
      <c r="C766" s="251" t="s">
        <v>7701</v>
      </c>
      <c r="D766" s="72" t="s">
        <v>7704</v>
      </c>
      <c r="E766" s="72" t="s">
        <v>4191</v>
      </c>
      <c r="F766" s="72" t="s">
        <v>7703</v>
      </c>
      <c r="G766" s="135">
        <v>122</v>
      </c>
      <c r="H766" s="135" t="s">
        <v>7705</v>
      </c>
      <c r="I766" s="473">
        <v>44438</v>
      </c>
      <c r="J766" s="397" t="s">
        <v>7699</v>
      </c>
      <c r="K766" s="69" t="s">
        <v>7700</v>
      </c>
    </row>
    <row r="767" spans="1:14" ht="15.75" customHeight="1">
      <c r="A767" s="246">
        <v>756</v>
      </c>
      <c r="B767" s="327" t="s">
        <v>7726</v>
      </c>
      <c r="C767" s="251" t="s">
        <v>5242</v>
      </c>
      <c r="D767" s="72" t="s">
        <v>4061</v>
      </c>
      <c r="E767" s="72" t="s">
        <v>7787</v>
      </c>
      <c r="F767" s="72" t="s">
        <v>7786</v>
      </c>
      <c r="G767" s="135">
        <v>179</v>
      </c>
      <c r="H767" s="135" t="s">
        <v>7727</v>
      </c>
      <c r="I767" s="473">
        <v>44476</v>
      </c>
      <c r="J767" s="397" t="s">
        <v>7728</v>
      </c>
      <c r="K767" s="69" t="s">
        <v>7729</v>
      </c>
    </row>
    <row r="768" spans="1:14" ht="15.75" customHeight="1">
      <c r="A768" s="246">
        <v>757</v>
      </c>
      <c r="B768" s="327" t="s">
        <v>7731</v>
      </c>
      <c r="C768" s="251" t="s">
        <v>7732</v>
      </c>
      <c r="D768" s="72" t="s">
        <v>4599</v>
      </c>
      <c r="E768" s="72" t="s">
        <v>7734</v>
      </c>
      <c r="F768" s="72" t="s">
        <v>7733</v>
      </c>
      <c r="G768" s="135">
        <v>133</v>
      </c>
      <c r="H768" s="135" t="s">
        <v>7735</v>
      </c>
      <c r="I768" s="473">
        <v>44471</v>
      </c>
      <c r="J768" s="376" t="s">
        <v>7736</v>
      </c>
      <c r="K768" s="69" t="s">
        <v>7730</v>
      </c>
    </row>
    <row r="769" spans="1:26" ht="15.75" customHeight="1">
      <c r="A769" s="246">
        <v>758</v>
      </c>
      <c r="B769" s="250" t="s">
        <v>7752</v>
      </c>
      <c r="C769" s="251" t="s">
        <v>6343</v>
      </c>
      <c r="D769" s="72" t="s">
        <v>4599</v>
      </c>
      <c r="E769" s="72" t="s">
        <v>5271</v>
      </c>
      <c r="F769" s="324" t="s">
        <v>7760</v>
      </c>
      <c r="G769" s="135">
        <v>1126</v>
      </c>
      <c r="H769" s="135" t="s">
        <v>7761</v>
      </c>
      <c r="I769" s="473">
        <v>44460</v>
      </c>
      <c r="J769" s="401" t="s">
        <v>7759</v>
      </c>
      <c r="K769" s="69" t="s">
        <v>7753</v>
      </c>
    </row>
    <row r="770" spans="1:26" ht="15.75" customHeight="1">
      <c r="A770" s="246">
        <v>759</v>
      </c>
      <c r="B770" s="250" t="s">
        <v>7754</v>
      </c>
      <c r="C770" s="251" t="s">
        <v>7757</v>
      </c>
      <c r="D770" s="72" t="s">
        <v>4109</v>
      </c>
      <c r="E770" s="72" t="s">
        <v>4712</v>
      </c>
      <c r="F770" s="247" t="s">
        <v>7763</v>
      </c>
      <c r="G770" s="135">
        <v>98</v>
      </c>
      <c r="H770" s="135" t="s">
        <v>7764</v>
      </c>
      <c r="I770" s="473">
        <v>44392</v>
      </c>
      <c r="J770" s="376" t="s">
        <v>7762</v>
      </c>
      <c r="K770" s="295" t="s">
        <v>7758</v>
      </c>
    </row>
    <row r="771" spans="1:26" ht="15.75" customHeight="1">
      <c r="A771" s="246">
        <v>760</v>
      </c>
      <c r="B771" s="250" t="s">
        <v>7806</v>
      </c>
      <c r="C771" s="251" t="s">
        <v>7701</v>
      </c>
      <c r="D771" s="72" t="s">
        <v>6338</v>
      </c>
      <c r="E771" s="72" t="s">
        <v>7807</v>
      </c>
      <c r="F771" s="72" t="s">
        <v>7808</v>
      </c>
      <c r="G771" s="135">
        <v>101</v>
      </c>
      <c r="H771" s="135" t="s">
        <v>7809</v>
      </c>
      <c r="I771" s="473">
        <v>44464</v>
      </c>
      <c r="J771" s="401" t="s">
        <v>7810</v>
      </c>
      <c r="K771" s="295" t="s">
        <v>7811</v>
      </c>
    </row>
    <row r="772" spans="1:26" ht="15.75" customHeight="1">
      <c r="A772" s="246">
        <v>761</v>
      </c>
      <c r="B772" s="255" t="s">
        <v>7818</v>
      </c>
      <c r="C772" s="251" t="s">
        <v>4348</v>
      </c>
      <c r="D772" s="72" t="s">
        <v>4038</v>
      </c>
      <c r="E772" s="72" t="s">
        <v>7820</v>
      </c>
      <c r="F772" s="72" t="s">
        <v>7819</v>
      </c>
      <c r="G772" s="135">
        <v>1332</v>
      </c>
      <c r="H772" s="135" t="s">
        <v>7821</v>
      </c>
      <c r="I772" s="475" t="s">
        <v>7822</v>
      </c>
      <c r="J772" s="401" t="s">
        <v>7823</v>
      </c>
      <c r="K772" s="69" t="s">
        <v>7824</v>
      </c>
    </row>
    <row r="773" spans="1:26" ht="15.75" customHeight="1">
      <c r="A773" s="246">
        <v>762</v>
      </c>
      <c r="B773" s="250" t="s">
        <v>7831</v>
      </c>
      <c r="C773" s="251" t="s">
        <v>7834</v>
      </c>
      <c r="D773" s="72" t="s">
        <v>4032</v>
      </c>
      <c r="E773" s="72" t="s">
        <v>4033</v>
      </c>
      <c r="F773" s="328" t="s">
        <v>7835</v>
      </c>
      <c r="G773" s="135">
        <v>254</v>
      </c>
      <c r="H773" s="135" t="s">
        <v>7836</v>
      </c>
      <c r="I773" s="473">
        <v>44459</v>
      </c>
      <c r="J773" s="386" t="s">
        <v>7832</v>
      </c>
      <c r="K773" s="69" t="s">
        <v>7833</v>
      </c>
      <c r="L773" s="80"/>
      <c r="M773" s="80"/>
    </row>
    <row r="774" spans="1:26" s="235" customFormat="1" ht="15.75" customHeight="1">
      <c r="A774" s="273">
        <v>763</v>
      </c>
      <c r="B774" s="329" t="s">
        <v>7841</v>
      </c>
      <c r="C774" s="322" t="s">
        <v>4534</v>
      </c>
      <c r="D774" s="322" t="s">
        <v>6151</v>
      </c>
      <c r="E774" s="322" t="s">
        <v>6151</v>
      </c>
      <c r="F774" s="322" t="s">
        <v>7845</v>
      </c>
      <c r="G774" s="275">
        <v>253</v>
      </c>
      <c r="H774" s="275" t="s">
        <v>7844</v>
      </c>
      <c r="I774" s="477" t="s">
        <v>7843</v>
      </c>
      <c r="J774" s="402" t="s">
        <v>7846</v>
      </c>
      <c r="K774" s="237" t="s">
        <v>7842</v>
      </c>
      <c r="L774" s="252"/>
      <c r="M774" s="252"/>
    </row>
    <row r="775" spans="1:26" ht="15.75" customHeight="1">
      <c r="A775" s="246">
        <v>764</v>
      </c>
      <c r="B775" s="250" t="s">
        <v>7858</v>
      </c>
      <c r="C775" s="251" t="s">
        <v>8095</v>
      </c>
      <c r="D775" s="72" t="s">
        <v>4599</v>
      </c>
      <c r="E775" s="72" t="s">
        <v>5271</v>
      </c>
      <c r="F775" s="72" t="s">
        <v>7855</v>
      </c>
      <c r="G775" s="135">
        <v>42</v>
      </c>
      <c r="H775" s="135" t="s">
        <v>7371</v>
      </c>
      <c r="I775" s="473">
        <v>44466</v>
      </c>
      <c r="J775" s="386" t="s">
        <v>7856</v>
      </c>
      <c r="K775" s="69" t="s">
        <v>7857</v>
      </c>
      <c r="L775" s="80"/>
      <c r="M775" s="80"/>
    </row>
    <row r="776" spans="1:26" ht="13">
      <c r="A776" s="246">
        <v>765</v>
      </c>
      <c r="B776" s="250" t="s">
        <v>7882</v>
      </c>
      <c r="C776" s="251" t="s">
        <v>8094</v>
      </c>
      <c r="D776" s="72" t="s">
        <v>5258</v>
      </c>
      <c r="E776" s="72" t="s">
        <v>7885</v>
      </c>
      <c r="F776" s="72" t="s">
        <v>7886</v>
      </c>
      <c r="G776" s="135">
        <v>121</v>
      </c>
      <c r="H776" s="135" t="s">
        <v>7884</v>
      </c>
      <c r="I776" s="473">
        <v>44353</v>
      </c>
      <c r="J776" s="386" t="s">
        <v>7883</v>
      </c>
      <c r="K776" s="69" t="s">
        <v>7890</v>
      </c>
      <c r="L776" s="80"/>
      <c r="M776" s="80"/>
      <c r="U776" s="115"/>
      <c r="V776" s="115"/>
      <c r="W776" s="115"/>
      <c r="X776" s="115"/>
      <c r="Y776" s="115"/>
      <c r="Z776" s="115"/>
    </row>
    <row r="777" spans="1:26" ht="13">
      <c r="A777" s="246">
        <v>766</v>
      </c>
      <c r="B777" s="250" t="s">
        <v>7891</v>
      </c>
      <c r="C777" s="251" t="s">
        <v>7896</v>
      </c>
      <c r="D777" s="72" t="s">
        <v>4225</v>
      </c>
      <c r="E777" s="72" t="s">
        <v>7892</v>
      </c>
      <c r="F777" s="72" t="s">
        <v>7893</v>
      </c>
      <c r="G777" s="135">
        <v>129</v>
      </c>
      <c r="H777" s="135" t="s">
        <v>7894</v>
      </c>
      <c r="I777" s="473">
        <v>44429</v>
      </c>
      <c r="J777" s="386" t="s">
        <v>7895</v>
      </c>
      <c r="K777" s="295" t="s">
        <v>7908</v>
      </c>
      <c r="L777" s="80"/>
      <c r="M777" s="80"/>
      <c r="U777" s="115"/>
      <c r="V777" s="115"/>
      <c r="W777" s="115"/>
      <c r="X777" s="115"/>
      <c r="Y777" s="115"/>
      <c r="Z777" s="115"/>
    </row>
    <row r="778" spans="1:26" ht="13">
      <c r="A778" s="246">
        <v>767</v>
      </c>
      <c r="B778" s="250" t="s">
        <v>7905</v>
      </c>
      <c r="C778" s="251" t="s">
        <v>4361</v>
      </c>
      <c r="D778" s="72" t="s">
        <v>4038</v>
      </c>
      <c r="E778" s="72" t="s">
        <v>7909</v>
      </c>
      <c r="F778" s="72" t="s">
        <v>7910</v>
      </c>
      <c r="G778" s="135">
        <v>61</v>
      </c>
      <c r="H778" s="135" t="s">
        <v>7938</v>
      </c>
      <c r="I778" s="473">
        <v>44469</v>
      </c>
      <c r="J778" s="386" t="s">
        <v>7906</v>
      </c>
      <c r="K778" s="69" t="s">
        <v>7907</v>
      </c>
      <c r="L778" s="80"/>
      <c r="M778" s="80"/>
      <c r="U778" s="115"/>
      <c r="V778" s="115"/>
      <c r="W778" s="115"/>
      <c r="X778" s="115"/>
      <c r="Y778" s="115"/>
      <c r="Z778" s="115"/>
    </row>
    <row r="779" spans="1:26" ht="13">
      <c r="A779" s="246">
        <v>768</v>
      </c>
      <c r="B779" s="330" t="s">
        <v>7935</v>
      </c>
      <c r="C779" s="251" t="s">
        <v>4361</v>
      </c>
      <c r="D779" s="72" t="s">
        <v>4038</v>
      </c>
      <c r="E779" s="72" t="s">
        <v>4471</v>
      </c>
      <c r="F779" s="72" t="s">
        <v>7940</v>
      </c>
      <c r="G779" s="135">
        <v>224</v>
      </c>
      <c r="H779" s="135" t="s">
        <v>7939</v>
      </c>
      <c r="I779" s="473">
        <v>44469</v>
      </c>
      <c r="J779" s="386" t="s">
        <v>7936</v>
      </c>
      <c r="K779" s="69" t="s">
        <v>7937</v>
      </c>
      <c r="L779" s="80"/>
      <c r="M779" s="80"/>
      <c r="U779" s="115"/>
      <c r="V779" s="115"/>
      <c r="W779" s="115"/>
      <c r="X779" s="115"/>
      <c r="Y779" s="115"/>
      <c r="Z779" s="115"/>
    </row>
    <row r="780" spans="1:26" ht="14">
      <c r="A780" s="246">
        <v>769</v>
      </c>
      <c r="B780" s="250" t="s">
        <v>7953</v>
      </c>
      <c r="C780" s="251" t="s">
        <v>7954</v>
      </c>
      <c r="D780" s="72" t="s">
        <v>6354</v>
      </c>
      <c r="E780" s="72"/>
      <c r="F780" s="331" t="s">
        <v>7955</v>
      </c>
      <c r="G780" s="135">
        <v>15</v>
      </c>
      <c r="H780" s="135" t="s">
        <v>7956</v>
      </c>
      <c r="I780" s="473">
        <v>44460</v>
      </c>
      <c r="J780" s="386" t="s">
        <v>7951</v>
      </c>
      <c r="K780" s="69" t="s">
        <v>7952</v>
      </c>
      <c r="L780" s="80"/>
      <c r="M780" s="80"/>
      <c r="U780" s="115"/>
      <c r="V780" s="115"/>
      <c r="W780" s="115"/>
      <c r="X780" s="115"/>
      <c r="Y780" s="115"/>
      <c r="Z780" s="115"/>
    </row>
    <row r="781" spans="1:26" ht="13">
      <c r="A781" s="246">
        <v>770</v>
      </c>
      <c r="B781" s="250" t="s">
        <v>7964</v>
      </c>
      <c r="C781" s="251" t="s">
        <v>7179</v>
      </c>
      <c r="D781" s="72" t="s">
        <v>4791</v>
      </c>
      <c r="E781" s="72"/>
      <c r="F781" s="72" t="s">
        <v>7968</v>
      </c>
      <c r="G781" s="135">
        <v>5469</v>
      </c>
      <c r="H781" s="135" t="s">
        <v>7967</v>
      </c>
      <c r="I781" s="473">
        <v>44453</v>
      </c>
      <c r="J781" s="386" t="s">
        <v>7965</v>
      </c>
      <c r="K781" s="69" t="s">
        <v>7966</v>
      </c>
      <c r="L781" s="80"/>
      <c r="M781" s="80"/>
      <c r="U781" s="115"/>
      <c r="V781" s="115"/>
      <c r="W781" s="115"/>
      <c r="X781" s="115"/>
      <c r="Y781" s="115"/>
      <c r="Z781" s="115"/>
    </row>
    <row r="782" spans="1:26" ht="13">
      <c r="A782" s="246">
        <v>771</v>
      </c>
      <c r="B782" s="333" t="s">
        <v>7972</v>
      </c>
      <c r="C782" s="251" t="s">
        <v>5196</v>
      </c>
      <c r="D782" s="72" t="s">
        <v>5613</v>
      </c>
      <c r="E782" s="72" t="s">
        <v>7975</v>
      </c>
      <c r="F782" s="72" t="s">
        <v>7976</v>
      </c>
      <c r="G782" s="135">
        <v>79</v>
      </c>
      <c r="H782" s="135" t="s">
        <v>7977</v>
      </c>
      <c r="I782" s="473">
        <v>44464</v>
      </c>
      <c r="J782" s="386" t="s">
        <v>7974</v>
      </c>
      <c r="K782" s="69" t="s">
        <v>7973</v>
      </c>
      <c r="L782" s="80"/>
      <c r="M782" s="80"/>
      <c r="U782" s="115"/>
      <c r="V782" s="115"/>
      <c r="W782" s="115"/>
      <c r="X782" s="115"/>
      <c r="Y782" s="115"/>
      <c r="Z782" s="115"/>
    </row>
    <row r="783" spans="1:26" ht="14.5">
      <c r="A783" s="187">
        <v>772</v>
      </c>
      <c r="B783" s="6" t="s">
        <v>7991</v>
      </c>
      <c r="C783" s="21" t="s">
        <v>8093</v>
      </c>
      <c r="D783" s="21" t="s">
        <v>4044</v>
      </c>
      <c r="E783" s="72" t="s">
        <v>7992</v>
      </c>
      <c r="F783" s="72" t="s">
        <v>7994</v>
      </c>
      <c r="G783" s="41">
        <v>167</v>
      </c>
      <c r="H783" s="135" t="s">
        <v>7993</v>
      </c>
      <c r="I783" s="473">
        <v>44469</v>
      </c>
      <c r="J783" s="386" t="s">
        <v>7989</v>
      </c>
      <c r="K783" s="69" t="s">
        <v>7990</v>
      </c>
      <c r="L783" s="80"/>
      <c r="M783" s="80"/>
      <c r="U783" s="115"/>
      <c r="V783" s="115"/>
      <c r="W783" s="115"/>
      <c r="X783" s="115"/>
      <c r="Y783" s="115"/>
      <c r="Z783" s="115"/>
    </row>
    <row r="784" spans="1:26" s="235" customFormat="1" ht="13">
      <c r="A784" s="273">
        <v>773</v>
      </c>
      <c r="B784" s="274" t="s">
        <v>7999</v>
      </c>
      <c r="C784" s="299" t="s">
        <v>4348</v>
      </c>
      <c r="D784" s="322" t="s">
        <v>4225</v>
      </c>
      <c r="F784" s="322" t="s">
        <v>8000</v>
      </c>
      <c r="G784" s="234">
        <v>127</v>
      </c>
      <c r="I784" s="479">
        <v>44443</v>
      </c>
      <c r="J784" s="399" t="s">
        <v>8001</v>
      </c>
      <c r="K784" s="237" t="s">
        <v>8002</v>
      </c>
      <c r="L784" s="252"/>
      <c r="M784" s="252"/>
      <c r="U784" s="351"/>
      <c r="V784" s="351"/>
      <c r="W784" s="351"/>
      <c r="X784" s="351"/>
      <c r="Y784" s="351"/>
      <c r="Z784" s="351"/>
    </row>
    <row r="785" spans="1:26" s="235" customFormat="1" ht="13">
      <c r="A785" s="273">
        <v>774</v>
      </c>
      <c r="B785" s="274" t="s">
        <v>8007</v>
      </c>
      <c r="C785" s="299" t="s">
        <v>8092</v>
      </c>
      <c r="D785" s="322" t="s">
        <v>7394</v>
      </c>
      <c r="F785" s="322" t="s">
        <v>8011</v>
      </c>
      <c r="G785" s="234">
        <v>989</v>
      </c>
      <c r="H785" s="275" t="s">
        <v>8010</v>
      </c>
      <c r="I785" s="479">
        <v>44439</v>
      </c>
      <c r="J785" s="399" t="s">
        <v>8009</v>
      </c>
      <c r="K785" s="237" t="s">
        <v>8008</v>
      </c>
      <c r="L785" s="252"/>
      <c r="M785" s="252"/>
      <c r="U785" s="351"/>
      <c r="V785" s="351"/>
      <c r="W785" s="351"/>
      <c r="X785" s="351"/>
      <c r="Y785" s="351"/>
      <c r="Z785" s="351"/>
    </row>
    <row r="786" spans="1:26" s="235" customFormat="1" ht="13">
      <c r="A786" s="273">
        <v>775</v>
      </c>
      <c r="B786" s="274" t="s">
        <v>8015</v>
      </c>
      <c r="C786" s="299" t="s">
        <v>4534</v>
      </c>
      <c r="D786" s="322" t="s">
        <v>5613</v>
      </c>
      <c r="E786" s="252" t="s">
        <v>7975</v>
      </c>
      <c r="F786" s="252" t="s">
        <v>8019</v>
      </c>
      <c r="G786" s="234">
        <v>172</v>
      </c>
      <c r="H786" s="275" t="s">
        <v>8018</v>
      </c>
      <c r="I786" s="479">
        <v>44479</v>
      </c>
      <c r="J786" s="399" t="s">
        <v>8017</v>
      </c>
      <c r="K786" s="237" t="s">
        <v>8016</v>
      </c>
      <c r="L786" s="252"/>
      <c r="M786" s="252"/>
      <c r="U786" s="351"/>
      <c r="V786" s="351"/>
      <c r="W786" s="351"/>
      <c r="X786" s="351"/>
      <c r="Y786" s="351"/>
      <c r="Z786" s="351"/>
    </row>
    <row r="787" spans="1:26" ht="14.5">
      <c r="A787" s="187">
        <v>776</v>
      </c>
      <c r="B787" s="258" t="s">
        <v>8031</v>
      </c>
      <c r="C787" s="80" t="s">
        <v>7689</v>
      </c>
      <c r="D787" s="80" t="s">
        <v>5613</v>
      </c>
      <c r="E787" s="80" t="s">
        <v>8032</v>
      </c>
      <c r="F787" s="80" t="s">
        <v>8033</v>
      </c>
      <c r="G787" s="41">
        <v>80</v>
      </c>
      <c r="H787" s="80" t="s">
        <v>8036</v>
      </c>
      <c r="I787" s="473">
        <v>44491</v>
      </c>
      <c r="J787" s="386" t="s">
        <v>8034</v>
      </c>
      <c r="K787" s="69" t="s">
        <v>8035</v>
      </c>
      <c r="U787" s="115"/>
      <c r="V787" s="115"/>
      <c r="W787" s="115"/>
      <c r="X787" s="115"/>
      <c r="Y787" s="115"/>
      <c r="Z787" s="115"/>
    </row>
    <row r="788" spans="1:26" ht="14.5">
      <c r="A788" s="187">
        <v>777</v>
      </c>
      <c r="B788" s="28" t="s">
        <v>8043</v>
      </c>
      <c r="C788" s="80" t="s">
        <v>8044</v>
      </c>
      <c r="D788" s="80" t="s">
        <v>8045</v>
      </c>
      <c r="E788" s="80" t="s">
        <v>8047</v>
      </c>
      <c r="F788" s="80" t="s">
        <v>8042</v>
      </c>
      <c r="G788" s="41">
        <v>105</v>
      </c>
      <c r="H788" s="80" t="s">
        <v>8046</v>
      </c>
      <c r="I788" s="473">
        <v>44407</v>
      </c>
      <c r="J788" s="386" t="s">
        <v>8049</v>
      </c>
      <c r="K788" s="69" t="s">
        <v>8048</v>
      </c>
      <c r="U788" s="115"/>
      <c r="V788" s="115"/>
      <c r="W788" s="115"/>
      <c r="X788" s="115"/>
      <c r="Y788" s="115"/>
      <c r="Z788" s="115"/>
    </row>
    <row r="789" spans="1:26" ht="14.5">
      <c r="A789" s="187">
        <v>778</v>
      </c>
      <c r="B789" s="28" t="s">
        <v>8059</v>
      </c>
      <c r="C789" s="80" t="s">
        <v>8060</v>
      </c>
      <c r="D789" s="80" t="s">
        <v>4225</v>
      </c>
      <c r="E789" s="80" t="s">
        <v>8061</v>
      </c>
      <c r="F789" s="80" t="s">
        <v>8063</v>
      </c>
      <c r="G789" s="41">
        <v>381</v>
      </c>
      <c r="H789" s="80" t="s">
        <v>8062</v>
      </c>
      <c r="I789" s="473">
        <v>44460</v>
      </c>
      <c r="J789" s="386" t="s">
        <v>8057</v>
      </c>
      <c r="K789" s="69" t="s">
        <v>8058</v>
      </c>
      <c r="U789" s="115"/>
      <c r="V789" s="115"/>
      <c r="W789" s="115"/>
      <c r="X789" s="115"/>
      <c r="Y789" s="115"/>
      <c r="Z789" s="115"/>
    </row>
    <row r="790" spans="1:26" ht="14.5">
      <c r="A790" s="187">
        <v>779</v>
      </c>
      <c r="B790" s="353" t="s">
        <v>8068</v>
      </c>
      <c r="C790" s="80" t="s">
        <v>8072</v>
      </c>
      <c r="D790" s="80" t="s">
        <v>5613</v>
      </c>
      <c r="E790" s="80" t="s">
        <v>8074</v>
      </c>
      <c r="F790" s="80" t="s">
        <v>8073</v>
      </c>
      <c r="G790" s="41">
        <v>712</v>
      </c>
      <c r="H790" s="80" t="s">
        <v>8071</v>
      </c>
      <c r="I790" s="473">
        <v>44463</v>
      </c>
      <c r="J790" s="386" t="s">
        <v>8069</v>
      </c>
      <c r="K790" s="69" t="s">
        <v>8070</v>
      </c>
      <c r="U790" s="115"/>
      <c r="V790" s="115"/>
      <c r="W790" s="115"/>
      <c r="X790" s="115"/>
      <c r="Y790" s="115"/>
      <c r="Z790" s="115"/>
    </row>
    <row r="791" spans="1:26" ht="14.5">
      <c r="A791" s="187">
        <v>780</v>
      </c>
      <c r="B791" s="40" t="s">
        <v>8085</v>
      </c>
      <c r="C791" s="80" t="s">
        <v>8084</v>
      </c>
      <c r="D791" s="80" t="s">
        <v>4038</v>
      </c>
      <c r="E791" s="80"/>
      <c r="F791" s="80" t="s">
        <v>8083</v>
      </c>
      <c r="G791" s="41">
        <v>8957</v>
      </c>
      <c r="H791" s="80" t="s">
        <v>8082</v>
      </c>
      <c r="I791" s="473">
        <v>44407</v>
      </c>
      <c r="J791" s="386" t="s">
        <v>8081</v>
      </c>
      <c r="K791" s="69" t="s">
        <v>8080</v>
      </c>
      <c r="U791" s="115"/>
      <c r="V791" s="115"/>
      <c r="W791" s="115"/>
      <c r="X791" s="115"/>
      <c r="Y791" s="115"/>
      <c r="Z791" s="115"/>
    </row>
    <row r="792" spans="1:26" ht="14.5">
      <c r="A792" s="187">
        <v>781</v>
      </c>
      <c r="B792" s="40" t="s">
        <v>8090</v>
      </c>
      <c r="C792" s="80" t="s">
        <v>8091</v>
      </c>
      <c r="D792" s="80" t="s">
        <v>4044</v>
      </c>
      <c r="E792" s="80" t="s">
        <v>4611</v>
      </c>
      <c r="F792" s="80" t="s">
        <v>8098</v>
      </c>
      <c r="G792" s="41">
        <v>203</v>
      </c>
      <c r="H792" s="80" t="s">
        <v>8099</v>
      </c>
      <c r="I792" s="475" t="s">
        <v>8126</v>
      </c>
      <c r="J792" s="386" t="s">
        <v>8096</v>
      </c>
      <c r="K792" s="69" t="s">
        <v>8097</v>
      </c>
      <c r="U792" s="115"/>
      <c r="V792" s="115"/>
      <c r="W792" s="115"/>
      <c r="X792" s="115"/>
      <c r="Y792" s="115"/>
      <c r="Z792" s="115"/>
    </row>
    <row r="793" spans="1:26" ht="14.5">
      <c r="A793" s="187">
        <v>782</v>
      </c>
      <c r="B793" s="40" t="s">
        <v>8109</v>
      </c>
      <c r="C793" s="80" t="s">
        <v>8107</v>
      </c>
      <c r="D793" s="80" t="s">
        <v>4225</v>
      </c>
      <c r="E793" s="80"/>
      <c r="F793" s="80" t="s">
        <v>8113</v>
      </c>
      <c r="G793" s="41">
        <v>47</v>
      </c>
      <c r="H793" s="41" t="s">
        <v>8111</v>
      </c>
      <c r="I793" s="475" t="s">
        <v>8112</v>
      </c>
      <c r="J793" s="386" t="s">
        <v>8108</v>
      </c>
      <c r="K793" s="116" t="s">
        <v>8110</v>
      </c>
      <c r="U793" s="115"/>
      <c r="V793" s="115"/>
      <c r="W793" s="115"/>
      <c r="X793" s="115"/>
      <c r="Y793" s="115"/>
      <c r="Z793" s="115"/>
    </row>
    <row r="794" spans="1:26" ht="14.5">
      <c r="A794" s="187">
        <v>783</v>
      </c>
      <c r="B794" s="40" t="s">
        <v>8122</v>
      </c>
      <c r="C794" s="80" t="s">
        <v>6929</v>
      </c>
      <c r="D794" s="80" t="s">
        <v>4032</v>
      </c>
      <c r="E794" s="80" t="s">
        <v>6674</v>
      </c>
      <c r="F794" s="80" t="s">
        <v>8124</v>
      </c>
      <c r="G794" s="41">
        <v>29</v>
      </c>
      <c r="H794" s="41" t="s">
        <v>8123</v>
      </c>
      <c r="I794" s="475" t="s">
        <v>8125</v>
      </c>
      <c r="J794" s="386" t="s">
        <v>8127</v>
      </c>
      <c r="K794" s="116" t="s">
        <v>8128</v>
      </c>
      <c r="U794" s="115"/>
      <c r="V794" s="115"/>
      <c r="W794" s="115"/>
      <c r="X794" s="115"/>
      <c r="Y794" s="115"/>
      <c r="Z794" s="115"/>
    </row>
    <row r="795" spans="1:26" ht="13">
      <c r="A795" s="40">
        <v>784</v>
      </c>
      <c r="B795" s="40" t="s">
        <v>8135</v>
      </c>
      <c r="C795" s="41" t="s">
        <v>4050</v>
      </c>
      <c r="D795" s="41" t="s">
        <v>5650</v>
      </c>
      <c r="E795" s="41" t="s">
        <v>5651</v>
      </c>
      <c r="F795" s="41" t="s">
        <v>8137</v>
      </c>
      <c r="G795" s="41">
        <v>28</v>
      </c>
      <c r="H795" s="80" t="s">
        <v>8136</v>
      </c>
      <c r="I795" s="475">
        <v>44501</v>
      </c>
      <c r="J795" s="122" t="s">
        <v>8133</v>
      </c>
      <c r="K795" s="284" t="s">
        <v>8134</v>
      </c>
      <c r="L795" s="115"/>
      <c r="M795" s="115"/>
      <c r="N795" s="115"/>
      <c r="O795" s="115"/>
      <c r="P795" s="115"/>
      <c r="Q795" s="115"/>
      <c r="R795" s="115"/>
      <c r="S795" s="115"/>
      <c r="T795" s="115"/>
      <c r="U795" s="115"/>
      <c r="V795" s="115"/>
      <c r="W795" s="115"/>
      <c r="X795" s="115"/>
      <c r="Y795" s="115"/>
      <c r="Z795" s="115"/>
    </row>
    <row r="796" spans="1:26" ht="13">
      <c r="A796" s="40">
        <v>785</v>
      </c>
      <c r="B796" s="40" t="s">
        <v>8144</v>
      </c>
      <c r="C796" s="41" t="s">
        <v>8072</v>
      </c>
      <c r="D796" s="41" t="s">
        <v>4051</v>
      </c>
      <c r="E796" s="41"/>
      <c r="F796" s="41" t="s">
        <v>8148</v>
      </c>
      <c r="G796" s="41">
        <v>2196</v>
      </c>
      <c r="H796" s="80" t="s">
        <v>8149</v>
      </c>
      <c r="I796" s="475" t="s">
        <v>8147</v>
      </c>
      <c r="J796" s="122" t="s">
        <v>8145</v>
      </c>
      <c r="K796" s="284" t="s">
        <v>8146</v>
      </c>
      <c r="L796" s="115"/>
      <c r="M796" s="115"/>
      <c r="N796" s="115"/>
      <c r="O796" s="115"/>
      <c r="P796" s="115"/>
      <c r="Q796" s="115"/>
      <c r="R796" s="115"/>
      <c r="S796" s="115"/>
      <c r="T796" s="115"/>
      <c r="U796" s="115"/>
      <c r="V796" s="115"/>
      <c r="W796" s="115"/>
      <c r="X796" s="115"/>
      <c r="Y796" s="115"/>
      <c r="Z796" s="115"/>
    </row>
    <row r="797" spans="1:26" s="235" customFormat="1" ht="13">
      <c r="A797" s="169">
        <v>786</v>
      </c>
      <c r="B797" s="169" t="s">
        <v>8160</v>
      </c>
      <c r="C797" s="234" t="s">
        <v>8161</v>
      </c>
      <c r="D797" s="234" t="s">
        <v>4038</v>
      </c>
      <c r="E797" s="234" t="s">
        <v>4579</v>
      </c>
      <c r="F797" s="234" t="s">
        <v>8164</v>
      </c>
      <c r="G797" s="234">
        <v>42</v>
      </c>
      <c r="H797" s="234" t="s">
        <v>8165</v>
      </c>
      <c r="I797" s="477" t="s">
        <v>8163</v>
      </c>
      <c r="J797" s="403" t="s">
        <v>8162</v>
      </c>
      <c r="K797" s="357" t="s">
        <v>8166</v>
      </c>
      <c r="L797" s="351"/>
      <c r="M797" s="351"/>
      <c r="N797" s="351"/>
      <c r="O797" s="351"/>
      <c r="P797" s="351"/>
      <c r="Q797" s="351"/>
      <c r="R797" s="351"/>
      <c r="S797" s="351"/>
      <c r="T797" s="351"/>
      <c r="U797" s="351"/>
      <c r="V797" s="351"/>
      <c r="W797" s="351"/>
      <c r="X797" s="351"/>
      <c r="Y797" s="351"/>
      <c r="Z797" s="351"/>
    </row>
    <row r="798" spans="1:26" s="235" customFormat="1" ht="13">
      <c r="A798" s="169">
        <v>787</v>
      </c>
      <c r="B798" s="169" t="s">
        <v>500</v>
      </c>
      <c r="C798" s="234" t="s">
        <v>4001</v>
      </c>
      <c r="D798" s="234" t="s">
        <v>4044</v>
      </c>
      <c r="E798" s="234" t="s">
        <v>8178</v>
      </c>
      <c r="F798" s="234" t="s">
        <v>8180</v>
      </c>
      <c r="G798" s="234">
        <v>1416</v>
      </c>
      <c r="H798" s="234" t="s">
        <v>8179</v>
      </c>
      <c r="I798" s="477" t="s">
        <v>8181</v>
      </c>
      <c r="J798" s="403" t="s">
        <v>8176</v>
      </c>
      <c r="K798" s="357" t="s">
        <v>8177</v>
      </c>
      <c r="L798" s="351"/>
      <c r="M798" s="351"/>
      <c r="N798" s="351"/>
      <c r="O798" s="351"/>
      <c r="P798" s="351"/>
      <c r="Q798" s="351"/>
      <c r="R798" s="351"/>
      <c r="S798" s="351"/>
      <c r="T798" s="351"/>
      <c r="U798" s="351"/>
      <c r="V798" s="351"/>
      <c r="W798" s="351"/>
      <c r="X798" s="351"/>
      <c r="Y798" s="351"/>
      <c r="Z798" s="351"/>
    </row>
    <row r="799" spans="1:26" s="235" customFormat="1" ht="13">
      <c r="A799" s="169">
        <v>788</v>
      </c>
      <c r="B799" s="169" t="s">
        <v>1678</v>
      </c>
      <c r="C799" s="234" t="s">
        <v>8072</v>
      </c>
      <c r="D799" s="234" t="s">
        <v>4061</v>
      </c>
      <c r="E799" s="234"/>
      <c r="F799" s="234" t="s">
        <v>7149</v>
      </c>
      <c r="G799" s="234">
        <v>5734</v>
      </c>
      <c r="H799" s="234" t="s">
        <v>8193</v>
      </c>
      <c r="I799" s="477" t="s">
        <v>8192</v>
      </c>
      <c r="J799" s="403" t="s">
        <v>8191</v>
      </c>
      <c r="K799" s="357" t="s">
        <v>8190</v>
      </c>
      <c r="L799" s="351"/>
      <c r="M799" s="351"/>
      <c r="N799" s="351"/>
      <c r="O799" s="351"/>
      <c r="P799" s="351"/>
      <c r="Q799" s="351"/>
      <c r="R799" s="351"/>
      <c r="S799" s="351"/>
      <c r="T799" s="351"/>
      <c r="U799" s="351"/>
      <c r="V799" s="351"/>
      <c r="W799" s="351"/>
      <c r="X799" s="351"/>
      <c r="Y799" s="351"/>
      <c r="Z799" s="351"/>
    </row>
    <row r="800" spans="1:26" s="235" customFormat="1" ht="13">
      <c r="A800" s="169">
        <v>789</v>
      </c>
      <c r="B800" s="169" t="s">
        <v>900</v>
      </c>
      <c r="C800" s="234" t="s">
        <v>8196</v>
      </c>
      <c r="D800" s="234" t="s">
        <v>4225</v>
      </c>
      <c r="E800" s="234" t="s">
        <v>5016</v>
      </c>
      <c r="F800" s="234" t="s">
        <v>8195</v>
      </c>
      <c r="G800" s="234">
        <v>108</v>
      </c>
      <c r="H800" s="234" t="s">
        <v>8200</v>
      </c>
      <c r="I800" s="477" t="s">
        <v>8197</v>
      </c>
      <c r="J800" s="403" t="s">
        <v>8199</v>
      </c>
      <c r="K800" s="357" t="s">
        <v>8198</v>
      </c>
      <c r="L800" s="351"/>
      <c r="M800" s="351"/>
      <c r="N800" s="351"/>
      <c r="O800" s="351"/>
      <c r="P800" s="351"/>
      <c r="Q800" s="351"/>
      <c r="R800" s="351"/>
      <c r="S800" s="351"/>
      <c r="T800" s="351"/>
      <c r="U800" s="351"/>
      <c r="V800" s="351"/>
      <c r="W800" s="351"/>
      <c r="X800" s="351"/>
      <c r="Y800" s="351"/>
      <c r="Z800" s="351"/>
    </row>
    <row r="801" spans="1:26" s="235" customFormat="1" ht="13">
      <c r="A801" s="169">
        <v>790</v>
      </c>
      <c r="B801" s="169" t="s">
        <v>8212</v>
      </c>
      <c r="C801" s="234" t="s">
        <v>8213</v>
      </c>
      <c r="D801" s="234" t="s">
        <v>4225</v>
      </c>
      <c r="E801" s="234" t="s">
        <v>5016</v>
      </c>
      <c r="F801" s="234" t="s">
        <v>8218</v>
      </c>
      <c r="G801" s="234">
        <v>3369</v>
      </c>
      <c r="H801" s="252" t="s">
        <v>8214</v>
      </c>
      <c r="I801" s="481" t="s">
        <v>8217</v>
      </c>
      <c r="J801" s="403" t="s">
        <v>8211</v>
      </c>
      <c r="K801" s="357" t="s">
        <v>8216</v>
      </c>
      <c r="L801" s="351"/>
      <c r="M801" s="351"/>
      <c r="N801" s="351"/>
      <c r="O801" s="351"/>
      <c r="P801" s="351"/>
      <c r="Q801" s="351"/>
      <c r="R801" s="351"/>
      <c r="S801" s="351"/>
      <c r="T801" s="351"/>
      <c r="U801" s="351"/>
      <c r="V801" s="351"/>
      <c r="W801" s="351"/>
      <c r="X801" s="351"/>
      <c r="Y801" s="351"/>
      <c r="Z801" s="351"/>
    </row>
    <row r="802" spans="1:26" ht="13">
      <c r="A802" s="40">
        <v>791</v>
      </c>
      <c r="B802" s="40" t="s">
        <v>8215</v>
      </c>
      <c r="C802" s="41" t="s">
        <v>8229</v>
      </c>
      <c r="D802" s="41" t="s">
        <v>8228</v>
      </c>
      <c r="E802" s="41"/>
      <c r="F802" s="41" t="s">
        <v>8227</v>
      </c>
      <c r="G802" s="41">
        <v>93</v>
      </c>
      <c r="H802" s="41" t="s">
        <v>8226</v>
      </c>
      <c r="I802" s="475" t="s">
        <v>8147</v>
      </c>
      <c r="J802" s="122" t="s">
        <v>8225</v>
      </c>
      <c r="K802" s="358" t="s">
        <v>8224</v>
      </c>
      <c r="L802" s="115"/>
      <c r="M802" s="115"/>
      <c r="N802" s="115"/>
      <c r="O802" s="115"/>
      <c r="P802" s="115"/>
      <c r="Q802" s="115"/>
      <c r="R802" s="115"/>
      <c r="S802" s="115"/>
      <c r="T802" s="115"/>
      <c r="U802" s="115"/>
      <c r="V802" s="115"/>
      <c r="W802" s="115"/>
      <c r="X802" s="115"/>
      <c r="Y802" s="115"/>
      <c r="Z802" s="115"/>
    </row>
    <row r="803" spans="1:26" ht="13">
      <c r="A803" s="40">
        <v>792</v>
      </c>
      <c r="B803" s="40" t="s">
        <v>8237</v>
      </c>
      <c r="C803" s="41" t="s">
        <v>4534</v>
      </c>
      <c r="D803" s="41" t="s">
        <v>4044</v>
      </c>
      <c r="E803" s="41" t="s">
        <v>8238</v>
      </c>
      <c r="F803" s="41" t="s">
        <v>8239</v>
      </c>
      <c r="G803" s="41">
        <v>101</v>
      </c>
      <c r="H803" s="41" t="s">
        <v>8240</v>
      </c>
      <c r="I803" s="473">
        <v>44503</v>
      </c>
      <c r="J803" s="122" t="s">
        <v>8241</v>
      </c>
      <c r="K803" s="358" t="s">
        <v>8242</v>
      </c>
      <c r="L803" s="115"/>
      <c r="M803" s="115"/>
      <c r="N803" s="115"/>
      <c r="O803" s="115"/>
      <c r="P803" s="115"/>
      <c r="Q803" s="115"/>
      <c r="R803" s="115"/>
      <c r="S803" s="115"/>
      <c r="T803" s="115"/>
      <c r="U803" s="115"/>
      <c r="V803" s="115"/>
      <c r="W803" s="115"/>
      <c r="X803" s="115"/>
      <c r="Y803" s="115"/>
      <c r="Z803" s="115"/>
    </row>
    <row r="804" spans="1:26" ht="13">
      <c r="A804" s="40">
        <v>793</v>
      </c>
      <c r="B804" s="40" t="s">
        <v>1573</v>
      </c>
      <c r="C804" s="41" t="s">
        <v>5428</v>
      </c>
      <c r="D804" s="41" t="s">
        <v>4109</v>
      </c>
      <c r="E804" s="41" t="s">
        <v>5099</v>
      </c>
      <c r="F804" s="41" t="s">
        <v>6994</v>
      </c>
      <c r="G804" s="41">
        <v>254</v>
      </c>
      <c r="H804" s="41" t="s">
        <v>8250</v>
      </c>
      <c r="I804" s="473">
        <v>44508</v>
      </c>
      <c r="J804" s="122" t="s">
        <v>8251</v>
      </c>
      <c r="K804" s="358" t="s">
        <v>8252</v>
      </c>
      <c r="L804" s="115"/>
      <c r="M804" s="115"/>
      <c r="N804" s="115"/>
      <c r="O804" s="115"/>
      <c r="P804" s="115"/>
      <c r="Q804" s="115"/>
      <c r="R804" s="115"/>
      <c r="S804" s="115"/>
      <c r="T804" s="115"/>
      <c r="U804" s="115"/>
      <c r="V804" s="115"/>
      <c r="W804" s="115"/>
      <c r="X804" s="115"/>
      <c r="Y804" s="115"/>
      <c r="Z804" s="115"/>
    </row>
    <row r="805" spans="1:26" ht="14.15" customHeight="1">
      <c r="A805" s="40">
        <v>794</v>
      </c>
      <c r="B805" s="40" t="s">
        <v>8260</v>
      </c>
      <c r="C805" s="41" t="s">
        <v>8261</v>
      </c>
      <c r="D805" s="41" t="s">
        <v>5761</v>
      </c>
      <c r="E805" s="41" t="s">
        <v>6544</v>
      </c>
      <c r="F805" s="41" t="s">
        <v>8262</v>
      </c>
      <c r="G805" s="41">
        <v>62</v>
      </c>
      <c r="H805" s="41" t="s">
        <v>6517</v>
      </c>
      <c r="I805" s="473">
        <v>44505</v>
      </c>
      <c r="J805" s="121" t="s">
        <v>8263</v>
      </c>
      <c r="K805" s="69" t="s">
        <v>8264</v>
      </c>
      <c r="L805" s="115"/>
      <c r="M805" s="115"/>
      <c r="N805" s="115"/>
      <c r="O805" s="115"/>
      <c r="P805" s="115"/>
      <c r="Q805" s="115"/>
      <c r="R805" s="115"/>
      <c r="S805" s="115"/>
      <c r="T805" s="115"/>
      <c r="U805" s="115"/>
      <c r="V805" s="115"/>
      <c r="W805" s="115"/>
      <c r="X805" s="115"/>
      <c r="Y805" s="115"/>
      <c r="Z805" s="115"/>
    </row>
    <row r="806" spans="1:26" s="235" customFormat="1" ht="14.15" customHeight="1">
      <c r="A806" s="169">
        <v>795</v>
      </c>
      <c r="B806" s="169" t="s">
        <v>1772</v>
      </c>
      <c r="C806" s="234" t="s">
        <v>7204</v>
      </c>
      <c r="D806" s="234" t="s">
        <v>4061</v>
      </c>
      <c r="E806" s="234" t="s">
        <v>4265</v>
      </c>
      <c r="F806" s="234" t="s">
        <v>8274</v>
      </c>
      <c r="G806" s="234">
        <v>28</v>
      </c>
      <c r="H806" s="234" t="s">
        <v>8273</v>
      </c>
      <c r="I806" s="479">
        <v>44503</v>
      </c>
      <c r="J806" s="404" t="s">
        <v>8271</v>
      </c>
      <c r="K806" s="357" t="s">
        <v>8272</v>
      </c>
      <c r="L806" s="351"/>
      <c r="M806" s="351"/>
      <c r="N806" s="351"/>
      <c r="O806" s="351"/>
      <c r="P806" s="351"/>
      <c r="Q806" s="351"/>
      <c r="R806" s="351"/>
      <c r="S806" s="351"/>
      <c r="T806" s="351"/>
      <c r="U806" s="351"/>
      <c r="V806" s="351"/>
      <c r="W806" s="351"/>
      <c r="X806" s="351"/>
      <c r="Y806" s="351"/>
      <c r="Z806" s="351"/>
    </row>
    <row r="807" spans="1:26" ht="14.15" customHeight="1">
      <c r="A807" s="40">
        <v>796</v>
      </c>
      <c r="B807" s="40" t="s">
        <v>8289</v>
      </c>
      <c r="C807" s="41" t="s">
        <v>8161</v>
      </c>
      <c r="D807" s="41" t="s">
        <v>7083</v>
      </c>
      <c r="E807" s="41"/>
      <c r="F807" s="41" t="s">
        <v>8294</v>
      </c>
      <c r="G807" s="41">
        <v>64</v>
      </c>
      <c r="H807" s="41" t="s">
        <v>8293</v>
      </c>
      <c r="I807" s="475" t="s">
        <v>8290</v>
      </c>
      <c r="J807" s="121" t="s">
        <v>8291</v>
      </c>
      <c r="K807" s="358" t="s">
        <v>8292</v>
      </c>
      <c r="L807" s="115"/>
      <c r="M807" s="115"/>
      <c r="N807" s="115"/>
      <c r="O807" s="115"/>
      <c r="P807" s="115"/>
      <c r="Q807" s="115"/>
      <c r="R807" s="115"/>
      <c r="S807" s="115"/>
      <c r="T807" s="115"/>
      <c r="U807" s="115"/>
      <c r="V807" s="115"/>
      <c r="W807" s="115"/>
      <c r="X807" s="115"/>
      <c r="Y807" s="115"/>
      <c r="Z807" s="115"/>
    </row>
    <row r="808" spans="1:26" ht="14.15" customHeight="1">
      <c r="A808" s="40">
        <v>797</v>
      </c>
      <c r="B808" s="40" t="s">
        <v>8301</v>
      </c>
      <c r="C808" s="41" t="s">
        <v>8302</v>
      </c>
      <c r="D808" s="41" t="s">
        <v>4061</v>
      </c>
      <c r="E808" s="41" t="s">
        <v>4356</v>
      </c>
      <c r="F808" s="172" t="s">
        <v>8303</v>
      </c>
      <c r="G808" s="41">
        <v>30</v>
      </c>
      <c r="H808" s="41" t="s">
        <v>6224</v>
      </c>
      <c r="I808" s="475" t="s">
        <v>8300</v>
      </c>
      <c r="J808" s="121" t="s">
        <v>8298</v>
      </c>
      <c r="K808" s="358" t="s">
        <v>8299</v>
      </c>
      <c r="L808" s="115"/>
      <c r="M808" s="115"/>
      <c r="N808" s="115"/>
      <c r="O808" s="115"/>
      <c r="P808" s="115"/>
      <c r="Q808" s="115"/>
      <c r="R808" s="115"/>
      <c r="S808" s="115"/>
      <c r="T808" s="115"/>
      <c r="U808" s="115"/>
      <c r="V808" s="115"/>
      <c r="W808" s="115"/>
      <c r="X808" s="115"/>
      <c r="Y808" s="115"/>
      <c r="Z808" s="115"/>
    </row>
    <row r="809" spans="1:26" s="235" customFormat="1" ht="13">
      <c r="A809" s="169">
        <v>798</v>
      </c>
      <c r="B809" s="353" t="s">
        <v>803</v>
      </c>
      <c r="C809" s="234" t="s">
        <v>4888</v>
      </c>
      <c r="D809" s="234" t="s">
        <v>5613</v>
      </c>
      <c r="E809" s="234" t="s">
        <v>8074</v>
      </c>
      <c r="F809" s="234" t="s">
        <v>8326</v>
      </c>
      <c r="G809" s="234">
        <v>171</v>
      </c>
      <c r="H809" s="234" t="s">
        <v>8324</v>
      </c>
      <c r="I809" s="477">
        <v>44503</v>
      </c>
      <c r="J809" s="403" t="s">
        <v>8325</v>
      </c>
      <c r="K809" s="357" t="s">
        <v>8323</v>
      </c>
      <c r="L809" s="351"/>
      <c r="M809" s="351"/>
      <c r="N809" s="351"/>
      <c r="O809" s="351"/>
      <c r="P809" s="351"/>
      <c r="Q809" s="351"/>
      <c r="R809" s="351"/>
      <c r="S809" s="351"/>
      <c r="T809" s="351"/>
      <c r="U809" s="351"/>
      <c r="V809" s="351"/>
      <c r="W809" s="351"/>
      <c r="X809" s="351"/>
      <c r="Y809" s="351"/>
      <c r="Z809" s="351"/>
    </row>
    <row r="810" spans="1:26" ht="13">
      <c r="A810" s="40">
        <v>799</v>
      </c>
      <c r="B810" s="40" t="s">
        <v>8342</v>
      </c>
      <c r="C810" s="41" t="s">
        <v>8344</v>
      </c>
      <c r="D810" s="41" t="s">
        <v>4044</v>
      </c>
      <c r="E810" s="41" t="s">
        <v>4978</v>
      </c>
      <c r="F810" s="41" t="s">
        <v>8343</v>
      </c>
      <c r="G810" s="41">
        <v>19</v>
      </c>
      <c r="H810" s="41" t="s">
        <v>8347</v>
      </c>
      <c r="I810" s="475">
        <v>44515</v>
      </c>
      <c r="J810" s="122" t="s">
        <v>8346</v>
      </c>
      <c r="K810" s="358" t="s">
        <v>8345</v>
      </c>
      <c r="L810" s="115"/>
      <c r="M810" s="115"/>
      <c r="N810" s="115"/>
      <c r="O810" s="115"/>
      <c r="P810" s="115"/>
      <c r="Q810" s="115"/>
      <c r="R810" s="115"/>
      <c r="S810" s="115"/>
      <c r="T810" s="115"/>
      <c r="U810" s="115"/>
      <c r="V810" s="115"/>
      <c r="W810" s="115"/>
      <c r="X810" s="115"/>
      <c r="Y810" s="115"/>
      <c r="Z810" s="115"/>
    </row>
    <row r="811" spans="1:26" ht="13">
      <c r="A811" s="40">
        <v>800</v>
      </c>
      <c r="B811" s="40" t="s">
        <v>8359</v>
      </c>
      <c r="C811" s="41" t="s">
        <v>5229</v>
      </c>
      <c r="D811" s="41" t="s">
        <v>4038</v>
      </c>
      <c r="E811" s="41" t="s">
        <v>8360</v>
      </c>
      <c r="F811" s="41" t="s">
        <v>8364</v>
      </c>
      <c r="G811" s="41">
        <v>7</v>
      </c>
      <c r="H811" s="41" t="s">
        <v>8363</v>
      </c>
      <c r="I811" s="475">
        <v>44514</v>
      </c>
      <c r="J811" s="122" t="s">
        <v>8362</v>
      </c>
      <c r="K811" s="358" t="s">
        <v>8361</v>
      </c>
      <c r="L811" s="115"/>
      <c r="M811" s="115"/>
      <c r="N811" s="115"/>
      <c r="O811" s="115"/>
      <c r="P811" s="115"/>
      <c r="Q811" s="115"/>
      <c r="R811" s="115"/>
      <c r="S811" s="115"/>
      <c r="T811" s="115"/>
      <c r="U811" s="115"/>
      <c r="V811" s="115"/>
      <c r="W811" s="115"/>
      <c r="X811" s="115"/>
      <c r="Y811" s="115"/>
      <c r="Z811" s="115"/>
    </row>
    <row r="812" spans="1:26" ht="13">
      <c r="A812" s="40">
        <v>801</v>
      </c>
      <c r="B812" s="40" t="s">
        <v>8370</v>
      </c>
      <c r="C812" s="41" t="s">
        <v>6353</v>
      </c>
      <c r="D812" s="41" t="s">
        <v>4044</v>
      </c>
      <c r="E812" s="41" t="s">
        <v>7510</v>
      </c>
      <c r="F812" s="41" t="s">
        <v>8371</v>
      </c>
      <c r="G812" s="41">
        <v>30</v>
      </c>
      <c r="H812" s="41" t="s">
        <v>7705</v>
      </c>
      <c r="I812" s="475" t="s">
        <v>8192</v>
      </c>
      <c r="J812" s="122" t="s">
        <v>8373</v>
      </c>
      <c r="K812" s="284" t="s">
        <v>8372</v>
      </c>
      <c r="L812" s="115"/>
      <c r="M812" s="115"/>
      <c r="N812" s="115"/>
      <c r="O812" s="115"/>
      <c r="P812" s="115"/>
      <c r="Q812" s="115"/>
      <c r="R812" s="115"/>
      <c r="S812" s="115"/>
      <c r="T812" s="115"/>
      <c r="U812" s="115"/>
      <c r="V812" s="115"/>
      <c r="W812" s="115"/>
      <c r="X812" s="115"/>
      <c r="Y812" s="115"/>
      <c r="Z812" s="115"/>
    </row>
    <row r="813" spans="1:26" ht="13">
      <c r="A813" s="40">
        <v>802</v>
      </c>
      <c r="B813" s="40" t="s">
        <v>8403</v>
      </c>
      <c r="C813" s="41" t="s">
        <v>5264</v>
      </c>
      <c r="D813" s="41" t="s">
        <v>5265</v>
      </c>
      <c r="E813" s="41" t="s">
        <v>8397</v>
      </c>
      <c r="F813" s="41" t="s">
        <v>8398</v>
      </c>
      <c r="G813" s="41">
        <v>45</v>
      </c>
      <c r="H813" s="41" t="s">
        <v>8399</v>
      </c>
      <c r="I813" s="475" t="s">
        <v>8400</v>
      </c>
      <c r="J813" s="122" t="s">
        <v>8401</v>
      </c>
      <c r="K813" s="284" t="s">
        <v>8402</v>
      </c>
      <c r="L813" s="115"/>
      <c r="M813" s="115"/>
      <c r="N813" s="115"/>
      <c r="O813" s="115"/>
      <c r="P813" s="115"/>
      <c r="Q813" s="115"/>
      <c r="R813" s="115"/>
      <c r="S813" s="115"/>
      <c r="T813" s="115"/>
      <c r="U813" s="115"/>
      <c r="V813" s="115"/>
      <c r="W813" s="115"/>
      <c r="X813" s="115"/>
      <c r="Y813" s="115"/>
      <c r="Z813" s="115"/>
    </row>
    <row r="814" spans="1:26" ht="13">
      <c r="A814" s="40">
        <v>803</v>
      </c>
      <c r="B814" s="40" t="s">
        <v>8411</v>
      </c>
      <c r="C814" s="41" t="s">
        <v>4534</v>
      </c>
      <c r="D814" s="41" t="s">
        <v>4915</v>
      </c>
      <c r="E814" s="41" t="s">
        <v>4916</v>
      </c>
      <c r="F814" s="41" t="s">
        <v>8410</v>
      </c>
      <c r="G814" s="41">
        <v>40</v>
      </c>
      <c r="H814" s="41" t="s">
        <v>7705</v>
      </c>
      <c r="I814" s="475">
        <v>44511</v>
      </c>
      <c r="J814" s="122" t="s">
        <v>8409</v>
      </c>
      <c r="K814" s="284" t="s">
        <v>8408</v>
      </c>
      <c r="L814" s="115"/>
      <c r="M814" s="115"/>
      <c r="N814" s="115"/>
      <c r="O814" s="115"/>
      <c r="P814" s="115"/>
      <c r="Q814" s="115"/>
      <c r="R814" s="115"/>
      <c r="S814" s="115"/>
      <c r="T814" s="115"/>
      <c r="U814" s="115"/>
      <c r="V814" s="115"/>
      <c r="W814" s="115"/>
      <c r="X814" s="115"/>
      <c r="Y814" s="115"/>
      <c r="Z814" s="115"/>
    </row>
    <row r="815" spans="1:26" s="235" customFormat="1" ht="13">
      <c r="A815" s="169">
        <v>804</v>
      </c>
      <c r="B815" s="169" t="s">
        <v>1517</v>
      </c>
      <c r="C815" s="234" t="s">
        <v>8423</v>
      </c>
      <c r="D815" s="234" t="s">
        <v>4225</v>
      </c>
      <c r="E815" s="234" t="s">
        <v>8424</v>
      </c>
      <c r="F815" s="234" t="s">
        <v>8422</v>
      </c>
      <c r="G815" s="234">
        <v>40</v>
      </c>
      <c r="H815" s="234" t="s">
        <v>8419</v>
      </c>
      <c r="I815" s="477">
        <v>44469</v>
      </c>
      <c r="J815" s="403" t="s">
        <v>8420</v>
      </c>
      <c r="K815" s="357" t="s">
        <v>8421</v>
      </c>
      <c r="L815" s="351"/>
      <c r="M815" s="351"/>
      <c r="N815" s="351"/>
      <c r="O815" s="351"/>
      <c r="P815" s="351"/>
      <c r="Q815" s="351"/>
      <c r="R815" s="351"/>
      <c r="S815" s="351"/>
      <c r="T815" s="351"/>
      <c r="U815" s="351"/>
      <c r="V815" s="351"/>
      <c r="W815" s="351"/>
      <c r="X815" s="351"/>
      <c r="Y815" s="351"/>
      <c r="Z815" s="351"/>
    </row>
    <row r="816" spans="1:26" s="235" customFormat="1" ht="14.15" customHeight="1">
      <c r="A816" s="169">
        <v>805</v>
      </c>
      <c r="B816" s="169" t="s">
        <v>772</v>
      </c>
      <c r="C816" s="234" t="s">
        <v>6348</v>
      </c>
      <c r="D816" s="234" t="s">
        <v>4061</v>
      </c>
      <c r="E816" s="234" t="s">
        <v>4245</v>
      </c>
      <c r="F816" s="234" t="s">
        <v>6461</v>
      </c>
      <c r="G816" s="234">
        <v>16</v>
      </c>
      <c r="H816" s="234" t="s">
        <v>8432</v>
      </c>
      <c r="I816" s="477">
        <v>44523</v>
      </c>
      <c r="J816" s="404" t="s">
        <v>8431</v>
      </c>
      <c r="K816" s="357" t="s">
        <v>8430</v>
      </c>
      <c r="L816" s="351"/>
      <c r="M816" s="351"/>
      <c r="N816" s="351"/>
      <c r="O816" s="351"/>
      <c r="P816" s="351"/>
      <c r="Q816" s="351"/>
      <c r="R816" s="351"/>
      <c r="S816" s="351"/>
      <c r="T816" s="351"/>
      <c r="U816" s="351"/>
      <c r="V816" s="351"/>
      <c r="W816" s="351"/>
      <c r="X816" s="351"/>
      <c r="Y816" s="351"/>
      <c r="Z816" s="351"/>
    </row>
    <row r="817" spans="1:26" ht="14.15" customHeight="1">
      <c r="A817" s="40">
        <v>806</v>
      </c>
      <c r="B817" s="40" t="s">
        <v>8441</v>
      </c>
      <c r="C817" s="41" t="s">
        <v>8442</v>
      </c>
      <c r="D817" s="41" t="s">
        <v>4044</v>
      </c>
      <c r="E817" s="41" t="s">
        <v>4045</v>
      </c>
      <c r="F817" s="41" t="s">
        <v>8443</v>
      </c>
      <c r="G817" s="41">
        <v>458</v>
      </c>
      <c r="H817" s="41" t="s">
        <v>8399</v>
      </c>
      <c r="I817" s="475">
        <v>44519</v>
      </c>
      <c r="J817" s="121" t="s">
        <v>8444</v>
      </c>
      <c r="K817" s="358" t="s">
        <v>8445</v>
      </c>
      <c r="L817" s="115"/>
      <c r="M817" s="115"/>
      <c r="N817" s="115"/>
      <c r="O817" s="115"/>
      <c r="P817" s="115"/>
      <c r="Q817" s="115"/>
      <c r="R817" s="115"/>
      <c r="S817" s="115"/>
      <c r="T817" s="115"/>
      <c r="U817" s="115"/>
      <c r="V817" s="115"/>
      <c r="W817" s="115"/>
      <c r="X817" s="115"/>
      <c r="Y817" s="115"/>
      <c r="Z817" s="115"/>
    </row>
    <row r="818" spans="1:26" ht="13">
      <c r="A818" s="40">
        <v>807</v>
      </c>
      <c r="B818" s="40" t="s">
        <v>8451</v>
      </c>
      <c r="C818" s="41" t="s">
        <v>7549</v>
      </c>
      <c r="D818" s="41" t="s">
        <v>4038</v>
      </c>
      <c r="E818" s="41" t="s">
        <v>5289</v>
      </c>
      <c r="F818" s="41" t="s">
        <v>8454</v>
      </c>
      <c r="G818" s="41">
        <v>105</v>
      </c>
      <c r="H818" s="41" t="s">
        <v>8455</v>
      </c>
      <c r="I818" s="475">
        <v>44521</v>
      </c>
      <c r="J818" s="122" t="s">
        <v>8452</v>
      </c>
      <c r="K818" s="358" t="s">
        <v>8453</v>
      </c>
      <c r="L818" s="115"/>
      <c r="M818" s="115"/>
      <c r="N818" s="115"/>
      <c r="O818" s="115"/>
      <c r="P818" s="115"/>
      <c r="Q818" s="115"/>
      <c r="R818" s="115"/>
      <c r="S818" s="115"/>
      <c r="T818" s="115"/>
      <c r="U818" s="115"/>
      <c r="V818" s="115"/>
      <c r="W818" s="115"/>
      <c r="X818" s="115"/>
      <c r="Y818" s="115"/>
      <c r="Z818" s="115"/>
    </row>
    <row r="819" spans="1:26" ht="13">
      <c r="A819" s="40">
        <v>808</v>
      </c>
      <c r="B819" s="40" t="s">
        <v>8463</v>
      </c>
      <c r="C819" s="41" t="s">
        <v>8466</v>
      </c>
      <c r="D819" s="41" t="s">
        <v>4044</v>
      </c>
      <c r="E819" s="41" t="s">
        <v>8467</v>
      </c>
      <c r="F819" s="41" t="s">
        <v>8468</v>
      </c>
      <c r="G819" s="41">
        <v>30</v>
      </c>
      <c r="H819" s="41" t="s">
        <v>7371</v>
      </c>
      <c r="I819" s="475">
        <v>44519</v>
      </c>
      <c r="J819" s="122" t="s">
        <v>8465</v>
      </c>
      <c r="K819" s="358" t="s">
        <v>8464</v>
      </c>
      <c r="L819" s="115"/>
      <c r="M819" s="115"/>
      <c r="N819" s="115"/>
      <c r="O819" s="115"/>
      <c r="P819" s="115"/>
      <c r="Q819" s="115"/>
      <c r="R819" s="115"/>
      <c r="S819" s="115"/>
      <c r="T819" s="115"/>
      <c r="U819" s="115"/>
      <c r="V819" s="115"/>
      <c r="W819" s="115"/>
      <c r="X819" s="115"/>
      <c r="Y819" s="115"/>
      <c r="Z819" s="115"/>
    </row>
    <row r="820" spans="1:26" ht="13" customHeight="1">
      <c r="A820" s="40">
        <v>809</v>
      </c>
      <c r="B820" s="40" t="s">
        <v>8479</v>
      </c>
      <c r="C820" s="41" t="s">
        <v>8480</v>
      </c>
      <c r="D820" s="41" t="s">
        <v>4044</v>
      </c>
      <c r="E820" s="41" t="s">
        <v>8476</v>
      </c>
      <c r="F820" s="41" t="s">
        <v>8477</v>
      </c>
      <c r="G820" s="41">
        <v>46</v>
      </c>
      <c r="H820" s="41" t="s">
        <v>8478</v>
      </c>
      <c r="I820" s="475">
        <v>44448</v>
      </c>
      <c r="J820" s="121" t="s">
        <v>8482</v>
      </c>
      <c r="K820" s="358" t="s">
        <v>8481</v>
      </c>
      <c r="L820" s="115"/>
      <c r="M820" s="115"/>
      <c r="N820" s="115"/>
      <c r="O820" s="115"/>
      <c r="P820" s="115"/>
      <c r="Q820" s="115"/>
      <c r="R820" s="115"/>
      <c r="S820" s="115"/>
      <c r="T820" s="115"/>
      <c r="U820" s="115"/>
      <c r="V820" s="115"/>
      <c r="W820" s="115"/>
      <c r="X820" s="115"/>
      <c r="Y820" s="115"/>
      <c r="Z820" s="115"/>
    </row>
    <row r="821" spans="1:26" s="235" customFormat="1" ht="13" customHeight="1">
      <c r="A821" s="169">
        <v>810</v>
      </c>
      <c r="B821" s="169" t="s">
        <v>339</v>
      </c>
      <c r="C821" s="234" t="s">
        <v>5229</v>
      </c>
      <c r="D821" s="234" t="s">
        <v>4038</v>
      </c>
      <c r="E821" s="234" t="s">
        <v>5289</v>
      </c>
      <c r="F821" s="234" t="s">
        <v>8490</v>
      </c>
      <c r="G821" s="234">
        <v>43</v>
      </c>
      <c r="H821" s="234" t="s">
        <v>8489</v>
      </c>
      <c r="I821" s="477">
        <v>44515</v>
      </c>
      <c r="J821" s="404" t="s">
        <v>8487</v>
      </c>
      <c r="K821" s="357" t="s">
        <v>8488</v>
      </c>
      <c r="L821" s="351"/>
      <c r="M821" s="351"/>
      <c r="N821" s="351"/>
      <c r="O821" s="351"/>
      <c r="P821" s="351"/>
      <c r="Q821" s="351"/>
      <c r="R821" s="351"/>
      <c r="S821" s="351"/>
      <c r="T821" s="351"/>
      <c r="U821" s="351"/>
      <c r="V821" s="351"/>
      <c r="W821" s="351"/>
      <c r="X821" s="351"/>
      <c r="Y821" s="351"/>
      <c r="Z821" s="351"/>
    </row>
    <row r="822" spans="1:26" ht="13" customHeight="1">
      <c r="A822" s="40">
        <v>811</v>
      </c>
      <c r="B822" s="40" t="s">
        <v>8497</v>
      </c>
      <c r="C822" s="41" t="s">
        <v>8511</v>
      </c>
      <c r="D822" s="41" t="s">
        <v>4032</v>
      </c>
      <c r="E822" s="41" t="s">
        <v>8514</v>
      </c>
      <c r="F822" s="41" t="s">
        <v>8515</v>
      </c>
      <c r="G822" s="41">
        <v>14</v>
      </c>
      <c r="H822" s="41" t="s">
        <v>8512</v>
      </c>
      <c r="I822" s="475">
        <v>44518</v>
      </c>
      <c r="J822" s="121" t="s">
        <v>8513</v>
      </c>
      <c r="K822" s="69" t="s">
        <v>8504</v>
      </c>
      <c r="L822" s="115"/>
      <c r="M822" s="115"/>
      <c r="N822" s="115"/>
      <c r="O822" s="115"/>
      <c r="P822" s="115"/>
      <c r="Q822" s="115"/>
      <c r="R822" s="115"/>
      <c r="S822" s="115"/>
      <c r="T822" s="115"/>
      <c r="U822" s="115"/>
      <c r="V822" s="115"/>
      <c r="W822" s="115"/>
      <c r="X822" s="115"/>
      <c r="Y822" s="115"/>
      <c r="Z822" s="115"/>
    </row>
    <row r="823" spans="1:26" ht="13" customHeight="1">
      <c r="A823" s="40">
        <v>812</v>
      </c>
      <c r="B823" s="40" t="s">
        <v>8498</v>
      </c>
      <c r="C823" s="41" t="s">
        <v>8525</v>
      </c>
      <c r="D823" s="41" t="s">
        <v>4627</v>
      </c>
      <c r="E823" s="41" t="s">
        <v>6363</v>
      </c>
      <c r="F823" s="41" t="s">
        <v>8527</v>
      </c>
      <c r="G823" s="41">
        <v>874</v>
      </c>
      <c r="H823" s="41" t="s">
        <v>8526</v>
      </c>
      <c r="I823" s="475">
        <v>44530</v>
      </c>
      <c r="J823" s="121" t="s">
        <v>8524</v>
      </c>
      <c r="K823" s="358" t="s">
        <v>8505</v>
      </c>
      <c r="L823" s="115"/>
      <c r="M823" s="115"/>
      <c r="N823" s="115"/>
      <c r="O823" s="115"/>
      <c r="P823" s="115"/>
      <c r="Q823" s="115"/>
      <c r="R823" s="115"/>
      <c r="S823" s="115"/>
      <c r="T823" s="115"/>
      <c r="U823" s="115"/>
      <c r="V823" s="115"/>
      <c r="W823" s="115"/>
      <c r="X823" s="115"/>
      <c r="Y823" s="115"/>
      <c r="Z823" s="115"/>
    </row>
    <row r="824" spans="1:26" ht="13" customHeight="1">
      <c r="A824" s="40">
        <v>813</v>
      </c>
      <c r="B824" s="40" t="s">
        <v>8499</v>
      </c>
      <c r="C824" s="41" t="s">
        <v>6348</v>
      </c>
      <c r="D824" s="41" t="s">
        <v>4044</v>
      </c>
      <c r="E824" s="41" t="s">
        <v>8532</v>
      </c>
      <c r="F824" s="41" t="s">
        <v>8533</v>
      </c>
      <c r="H824" s="41" t="s">
        <v>8534</v>
      </c>
      <c r="I824" s="475">
        <v>44527</v>
      </c>
      <c r="J824" s="121" t="s">
        <v>8535</v>
      </c>
      <c r="K824" s="358" t="s">
        <v>8506</v>
      </c>
      <c r="L824" s="115"/>
      <c r="M824" s="115"/>
      <c r="N824" s="115"/>
      <c r="O824" s="115"/>
      <c r="P824" s="115"/>
      <c r="Q824" s="115"/>
      <c r="R824" s="115"/>
      <c r="S824" s="115"/>
      <c r="T824" s="115"/>
      <c r="U824" s="115"/>
      <c r="V824" s="115"/>
      <c r="W824" s="115"/>
      <c r="X824" s="115"/>
      <c r="Y824" s="115"/>
      <c r="Z824" s="115"/>
    </row>
    <row r="825" spans="1:26" s="235" customFormat="1" ht="13" customHeight="1">
      <c r="A825" s="169">
        <v>814</v>
      </c>
      <c r="B825" s="169" t="s">
        <v>8500</v>
      </c>
      <c r="C825" s="234" t="s">
        <v>6343</v>
      </c>
      <c r="D825" s="234" t="s">
        <v>4032</v>
      </c>
      <c r="E825" s="234"/>
      <c r="F825" s="234" t="s">
        <v>8540</v>
      </c>
      <c r="G825" s="234">
        <v>1704</v>
      </c>
      <c r="H825" s="234" t="s">
        <v>7257</v>
      </c>
      <c r="I825" s="477">
        <v>44522</v>
      </c>
      <c r="J825" s="404" t="s">
        <v>8539</v>
      </c>
      <c r="K825" s="237" t="s">
        <v>8507</v>
      </c>
      <c r="L825" s="351"/>
      <c r="M825" s="351"/>
      <c r="N825" s="351"/>
      <c r="O825" s="351"/>
      <c r="P825" s="351"/>
      <c r="Q825" s="351"/>
      <c r="R825" s="351"/>
      <c r="S825" s="351"/>
      <c r="T825" s="351"/>
      <c r="U825" s="351"/>
      <c r="V825" s="351"/>
      <c r="W825" s="351"/>
      <c r="X825" s="351"/>
      <c r="Y825" s="351"/>
      <c r="Z825" s="351"/>
    </row>
    <row r="826" spans="1:26" ht="13" customHeight="1">
      <c r="A826" s="40">
        <v>815</v>
      </c>
      <c r="B826" s="40" t="s">
        <v>8502</v>
      </c>
      <c r="C826" s="41" t="s">
        <v>8546</v>
      </c>
      <c r="D826" s="41" t="s">
        <v>8547</v>
      </c>
      <c r="E826" s="41" t="s">
        <v>8548</v>
      </c>
      <c r="F826" s="41" t="s">
        <v>8550</v>
      </c>
      <c r="G826" s="41">
        <v>13</v>
      </c>
      <c r="H826" s="41" t="s">
        <v>8071</v>
      </c>
      <c r="I826" s="475">
        <v>44516</v>
      </c>
      <c r="J826" s="121" t="s">
        <v>8549</v>
      </c>
      <c r="K826" s="358" t="s">
        <v>8508</v>
      </c>
      <c r="L826" s="115"/>
      <c r="M826" s="115"/>
      <c r="N826" s="115"/>
      <c r="O826" s="115"/>
      <c r="P826" s="115"/>
      <c r="Q826" s="115"/>
      <c r="R826" s="115"/>
      <c r="S826" s="115"/>
      <c r="T826" s="115"/>
      <c r="U826" s="115"/>
      <c r="V826" s="115"/>
      <c r="W826" s="115"/>
      <c r="X826" s="115"/>
      <c r="Y826" s="115"/>
      <c r="Z826" s="115"/>
    </row>
    <row r="827" spans="1:26" ht="13" customHeight="1">
      <c r="A827" s="40">
        <v>816</v>
      </c>
      <c r="B827" s="40" t="s">
        <v>8501</v>
      </c>
      <c r="C827" s="41" t="s">
        <v>8558</v>
      </c>
      <c r="D827" s="41" t="s">
        <v>5730</v>
      </c>
      <c r="E827" s="41" t="s">
        <v>7646</v>
      </c>
      <c r="F827" s="41" t="s">
        <v>8560</v>
      </c>
      <c r="G827" s="41">
        <v>76</v>
      </c>
      <c r="H827" s="41" t="s">
        <v>8559</v>
      </c>
      <c r="I827" s="475">
        <v>44511</v>
      </c>
      <c r="J827" s="121" t="s">
        <v>8557</v>
      </c>
      <c r="K827" s="358" t="s">
        <v>8509</v>
      </c>
      <c r="L827" s="115"/>
      <c r="M827" s="115"/>
      <c r="N827" s="115"/>
      <c r="O827" s="115"/>
      <c r="P827" s="115"/>
      <c r="Q827" s="115"/>
      <c r="R827" s="115"/>
      <c r="S827" s="115"/>
      <c r="T827" s="115"/>
      <c r="U827" s="115"/>
      <c r="V827" s="115"/>
      <c r="W827" s="115"/>
      <c r="X827" s="115"/>
      <c r="Y827" s="115"/>
      <c r="Z827" s="115"/>
    </row>
    <row r="828" spans="1:26" ht="13" customHeight="1">
      <c r="A828" s="40">
        <v>817</v>
      </c>
      <c r="B828" s="40" t="s">
        <v>8503</v>
      </c>
      <c r="C828" s="41" t="s">
        <v>8572</v>
      </c>
      <c r="D828" s="41" t="s">
        <v>4061</v>
      </c>
      <c r="E828" s="41" t="s">
        <v>4265</v>
      </c>
      <c r="F828" s="41" t="s">
        <v>8573</v>
      </c>
      <c r="G828" s="41">
        <v>106</v>
      </c>
      <c r="H828" s="41" t="s">
        <v>8574</v>
      </c>
      <c r="I828" s="475">
        <v>44508</v>
      </c>
      <c r="J828" s="121" t="s">
        <v>8583</v>
      </c>
      <c r="K828" s="358" t="s">
        <v>8510</v>
      </c>
      <c r="L828" s="115"/>
      <c r="M828" s="115"/>
      <c r="N828" s="115"/>
      <c r="O828" s="115"/>
      <c r="P828" s="115"/>
      <c r="Q828" s="115"/>
      <c r="R828" s="115"/>
      <c r="S828" s="115"/>
      <c r="T828" s="115"/>
      <c r="U828" s="115"/>
      <c r="V828" s="115"/>
      <c r="W828" s="115"/>
      <c r="X828" s="115"/>
      <c r="Y828" s="115"/>
      <c r="Z828" s="115"/>
    </row>
    <row r="829" spans="1:26" ht="13" customHeight="1">
      <c r="A829" s="40">
        <v>818</v>
      </c>
      <c r="B829" s="40" t="s">
        <v>8584</v>
      </c>
      <c r="C829" s="41" t="s">
        <v>5229</v>
      </c>
      <c r="D829" s="41" t="s">
        <v>4044</v>
      </c>
      <c r="E829" s="41" t="s">
        <v>4611</v>
      </c>
      <c r="F829" s="41" t="s">
        <v>8585</v>
      </c>
      <c r="G829" s="41">
        <v>17</v>
      </c>
      <c r="H829" s="41" t="s">
        <v>8587</v>
      </c>
      <c r="I829" s="475">
        <v>44528</v>
      </c>
      <c r="J829" s="121" t="s">
        <v>8588</v>
      </c>
      <c r="K829" s="358" t="s">
        <v>8586</v>
      </c>
      <c r="L829" s="115"/>
      <c r="M829" s="115"/>
      <c r="N829" s="115"/>
      <c r="O829" s="115"/>
      <c r="P829" s="115"/>
      <c r="Q829" s="115"/>
      <c r="R829" s="115"/>
      <c r="S829" s="115"/>
      <c r="T829" s="115"/>
      <c r="U829" s="115"/>
      <c r="V829" s="115"/>
      <c r="W829" s="115"/>
      <c r="X829" s="115"/>
      <c r="Y829" s="115"/>
      <c r="Z829" s="115"/>
    </row>
    <row r="830" spans="1:26" s="235" customFormat="1" ht="13" customHeight="1">
      <c r="A830" s="169">
        <v>819</v>
      </c>
      <c r="B830" s="169" t="s">
        <v>8610</v>
      </c>
      <c r="C830" s="234" t="s">
        <v>8611</v>
      </c>
      <c r="D830" s="234" t="s">
        <v>4038</v>
      </c>
      <c r="E830" s="234"/>
      <c r="F830" s="361" t="s">
        <v>8614</v>
      </c>
      <c r="G830" s="234">
        <v>21653</v>
      </c>
      <c r="H830" s="234" t="s">
        <v>8612</v>
      </c>
      <c r="I830" s="477">
        <v>44526</v>
      </c>
      <c r="J830" s="404" t="s">
        <v>8613</v>
      </c>
      <c r="K830" s="237" t="s">
        <v>8603</v>
      </c>
      <c r="L830" s="351"/>
      <c r="M830" s="351"/>
      <c r="N830" s="351"/>
      <c r="O830" s="351"/>
      <c r="P830" s="351"/>
      <c r="Q830" s="351"/>
      <c r="R830" s="351"/>
      <c r="S830" s="351"/>
      <c r="T830" s="351"/>
      <c r="U830" s="351"/>
      <c r="V830" s="351"/>
      <c r="W830" s="351"/>
      <c r="X830" s="351"/>
      <c r="Y830" s="351"/>
      <c r="Z830" s="351"/>
    </row>
    <row r="831" spans="1:26" ht="13" customHeight="1">
      <c r="A831" s="40">
        <v>820</v>
      </c>
      <c r="B831" s="40" t="s">
        <v>8624</v>
      </c>
      <c r="C831" s="41" t="s">
        <v>8625</v>
      </c>
      <c r="D831" s="41" t="s">
        <v>4225</v>
      </c>
      <c r="E831" s="41" t="s">
        <v>8628</v>
      </c>
      <c r="F831" s="41" t="s">
        <v>8627</v>
      </c>
      <c r="G831" s="41">
        <v>60</v>
      </c>
      <c r="H831" s="41" t="s">
        <v>8111</v>
      </c>
      <c r="I831" s="475">
        <v>44537</v>
      </c>
      <c r="J831" s="121" t="s">
        <v>8626</v>
      </c>
      <c r="K831" s="358" t="s">
        <v>8604</v>
      </c>
      <c r="L831" s="115"/>
      <c r="M831" s="115"/>
      <c r="N831" s="115"/>
      <c r="O831" s="115"/>
      <c r="P831" s="115"/>
      <c r="Q831" s="115"/>
      <c r="R831" s="115"/>
      <c r="S831" s="115"/>
      <c r="T831" s="115"/>
      <c r="U831" s="115"/>
      <c r="V831" s="115"/>
      <c r="W831" s="115"/>
      <c r="X831" s="115"/>
      <c r="Y831" s="115"/>
      <c r="Z831" s="115"/>
    </row>
    <row r="832" spans="1:26" ht="13" customHeight="1">
      <c r="A832" s="40">
        <v>821</v>
      </c>
      <c r="B832" s="40" t="s">
        <v>8608</v>
      </c>
      <c r="C832" s="41" t="s">
        <v>8636</v>
      </c>
      <c r="D832" s="41" t="s">
        <v>8635</v>
      </c>
      <c r="E832" s="41" t="s">
        <v>5673</v>
      </c>
      <c r="F832" s="41" t="s">
        <v>8637</v>
      </c>
      <c r="G832" s="41">
        <v>70</v>
      </c>
      <c r="H832" s="41" t="s">
        <v>8638</v>
      </c>
      <c r="I832" s="475" t="s">
        <v>8197</v>
      </c>
      <c r="J832" s="121" t="s">
        <v>8634</v>
      </c>
      <c r="K832" s="69" t="s">
        <v>8605</v>
      </c>
      <c r="L832" s="115"/>
      <c r="M832" s="115"/>
      <c r="N832" s="115"/>
      <c r="O832" s="115"/>
      <c r="P832" s="115"/>
      <c r="Q832" s="115"/>
      <c r="R832" s="115"/>
      <c r="S832" s="115"/>
      <c r="T832" s="115"/>
      <c r="U832" s="115"/>
      <c r="V832" s="115"/>
      <c r="W832" s="115"/>
      <c r="X832" s="115"/>
      <c r="Y832" s="115"/>
      <c r="Z832" s="115"/>
    </row>
    <row r="833" spans="1:26" ht="13" customHeight="1">
      <c r="A833" s="40">
        <v>822</v>
      </c>
      <c r="B833" s="40" t="s">
        <v>8609</v>
      </c>
      <c r="C833" s="41" t="s">
        <v>8641</v>
      </c>
      <c r="D833" s="41" t="s">
        <v>8643</v>
      </c>
      <c r="E833" s="41" t="s">
        <v>8642</v>
      </c>
      <c r="F833" s="41" t="s">
        <v>8645</v>
      </c>
      <c r="G833" s="41">
        <v>87</v>
      </c>
      <c r="H833" s="41" t="s">
        <v>8644</v>
      </c>
      <c r="I833" s="475">
        <v>44532</v>
      </c>
      <c r="J833" s="121" t="s">
        <v>8640</v>
      </c>
      <c r="K833" s="69" t="s">
        <v>8606</v>
      </c>
      <c r="L833" s="115"/>
      <c r="M833" s="115"/>
      <c r="N833" s="115"/>
      <c r="O833" s="115"/>
      <c r="P833" s="115"/>
      <c r="Q833" s="115"/>
      <c r="R833" s="115"/>
      <c r="S833" s="115"/>
      <c r="T833" s="115"/>
      <c r="U833" s="115"/>
      <c r="V833" s="115"/>
      <c r="W833" s="115"/>
      <c r="X833" s="115"/>
      <c r="Y833" s="115"/>
      <c r="Z833" s="115"/>
    </row>
    <row r="834" spans="1:26" ht="13" customHeight="1">
      <c r="A834" s="40">
        <v>823</v>
      </c>
      <c r="B834" s="40" t="s">
        <v>8654</v>
      </c>
      <c r="C834" s="41" t="s">
        <v>8651</v>
      </c>
      <c r="D834" s="41" t="s">
        <v>7337</v>
      </c>
      <c r="E834" s="41" t="s">
        <v>8652</v>
      </c>
      <c r="F834" s="41" t="s">
        <v>8675</v>
      </c>
      <c r="G834" s="41">
        <v>100</v>
      </c>
      <c r="H834" s="41" t="s">
        <v>8653</v>
      </c>
      <c r="I834" s="475">
        <v>44532</v>
      </c>
      <c r="J834" s="405" t="s">
        <v>8650</v>
      </c>
      <c r="K834" s="295" t="s">
        <v>8607</v>
      </c>
      <c r="L834" s="115"/>
      <c r="M834" s="115"/>
      <c r="N834" s="115"/>
      <c r="O834" s="115"/>
      <c r="P834" s="115"/>
      <c r="Q834" s="115"/>
      <c r="R834" s="115"/>
      <c r="S834" s="115"/>
      <c r="T834" s="115"/>
      <c r="U834" s="115"/>
      <c r="V834" s="115"/>
      <c r="W834" s="115"/>
      <c r="X834" s="115"/>
      <c r="Y834" s="115"/>
      <c r="Z834" s="115"/>
    </row>
    <row r="835" spans="1:26" ht="13" customHeight="1">
      <c r="A835" s="40">
        <v>824</v>
      </c>
      <c r="B835" s="40" t="s">
        <v>8678</v>
      </c>
      <c r="C835" s="41" t="s">
        <v>7212</v>
      </c>
      <c r="D835" s="41" t="s">
        <v>3922</v>
      </c>
      <c r="E835" s="41" t="s">
        <v>4733</v>
      </c>
      <c r="F835" s="41" t="s">
        <v>8680</v>
      </c>
      <c r="G835" s="41">
        <v>57</v>
      </c>
      <c r="H835" s="41" t="s">
        <v>8679</v>
      </c>
      <c r="I835" s="475">
        <v>44523</v>
      </c>
      <c r="J835" s="405" t="s">
        <v>8681</v>
      </c>
      <c r="K835" s="284" t="s">
        <v>8677</v>
      </c>
      <c r="L835" s="115"/>
      <c r="M835" s="115"/>
      <c r="N835" s="115"/>
      <c r="O835" s="115"/>
      <c r="P835" s="115"/>
      <c r="Q835" s="115"/>
      <c r="R835" s="115"/>
      <c r="S835" s="115"/>
      <c r="T835" s="115"/>
      <c r="U835" s="115"/>
      <c r="V835" s="115"/>
      <c r="W835" s="115"/>
      <c r="X835" s="115"/>
      <c r="Y835" s="115"/>
      <c r="Z835" s="115"/>
    </row>
    <row r="836" spans="1:26" ht="13" customHeight="1">
      <c r="A836" s="40">
        <v>825</v>
      </c>
      <c r="B836" s="40" t="s">
        <v>8684</v>
      </c>
      <c r="C836" s="41" t="s">
        <v>5596</v>
      </c>
      <c r="D836" s="41" t="s">
        <v>4038</v>
      </c>
      <c r="E836" s="41" t="s">
        <v>4569</v>
      </c>
      <c r="F836" s="41" t="s">
        <v>9077</v>
      </c>
      <c r="G836" s="41">
        <v>33</v>
      </c>
      <c r="H836" s="123" t="s">
        <v>8706</v>
      </c>
      <c r="I836" s="475">
        <v>44540</v>
      </c>
      <c r="J836" s="405" t="s">
        <v>8705</v>
      </c>
      <c r="K836" s="295" t="s">
        <v>8686</v>
      </c>
      <c r="L836" s="115"/>
      <c r="M836" s="115"/>
      <c r="N836" s="115"/>
      <c r="O836" s="115"/>
      <c r="P836" s="115"/>
      <c r="Q836" s="115"/>
      <c r="R836" s="115"/>
      <c r="S836" s="115"/>
      <c r="T836" s="115"/>
      <c r="U836" s="115"/>
      <c r="V836" s="115"/>
      <c r="W836" s="115"/>
      <c r="X836" s="115"/>
      <c r="Y836" s="115"/>
      <c r="Z836" s="115"/>
    </row>
    <row r="837" spans="1:26" ht="13" customHeight="1">
      <c r="A837" s="40">
        <v>826</v>
      </c>
      <c r="B837" s="40" t="s">
        <v>8685</v>
      </c>
      <c r="C837" s="41" t="s">
        <v>5596</v>
      </c>
      <c r="D837" s="41" t="s">
        <v>8715</v>
      </c>
      <c r="E837" s="41" t="s">
        <v>8716</v>
      </c>
      <c r="F837" s="41" t="s">
        <v>8714</v>
      </c>
      <c r="G837" s="41">
        <v>193</v>
      </c>
      <c r="H837" s="41" t="s">
        <v>8712</v>
      </c>
      <c r="I837" s="475">
        <v>44539</v>
      </c>
      <c r="J837" s="405" t="s">
        <v>8713</v>
      </c>
      <c r="K837" s="69" t="s">
        <v>8687</v>
      </c>
      <c r="L837" s="115"/>
      <c r="M837" s="115"/>
      <c r="N837" s="115"/>
      <c r="O837" s="115"/>
      <c r="P837" s="115"/>
      <c r="Q837" s="115"/>
      <c r="R837" s="115"/>
      <c r="S837" s="115"/>
      <c r="T837" s="115"/>
      <c r="U837" s="115"/>
      <c r="V837" s="115"/>
      <c r="W837" s="115"/>
      <c r="X837" s="115"/>
      <c r="Y837" s="115"/>
      <c r="Z837" s="115"/>
    </row>
    <row r="838" spans="1:26" s="235" customFormat="1" ht="13" customHeight="1">
      <c r="A838" s="169">
        <v>827</v>
      </c>
      <c r="B838" s="169" t="s">
        <v>1678</v>
      </c>
      <c r="C838" s="234" t="s">
        <v>8726</v>
      </c>
      <c r="D838" s="234" t="s">
        <v>4061</v>
      </c>
      <c r="E838" s="234" t="s">
        <v>4265</v>
      </c>
      <c r="F838" s="234" t="s">
        <v>8725</v>
      </c>
      <c r="G838" s="234">
        <v>548</v>
      </c>
      <c r="H838" s="234" t="s">
        <v>8724</v>
      </c>
      <c r="I838" s="477">
        <v>44540</v>
      </c>
      <c r="J838" s="406" t="s">
        <v>8723</v>
      </c>
      <c r="K838" s="237" t="s">
        <v>8688</v>
      </c>
      <c r="L838" s="351"/>
      <c r="M838" s="351"/>
      <c r="N838" s="351"/>
      <c r="O838" s="351"/>
      <c r="P838" s="351"/>
      <c r="Q838" s="351"/>
      <c r="R838" s="351"/>
      <c r="S838" s="351"/>
      <c r="T838" s="351"/>
      <c r="U838" s="351"/>
      <c r="V838" s="351"/>
      <c r="W838" s="351"/>
      <c r="X838" s="351"/>
      <c r="Y838" s="351"/>
      <c r="Z838" s="351"/>
    </row>
    <row r="839" spans="1:26" s="235" customFormat="1" ht="13" customHeight="1">
      <c r="A839" s="169">
        <v>828</v>
      </c>
      <c r="B839" s="169" t="s">
        <v>8738</v>
      </c>
      <c r="C839" s="234" t="s">
        <v>8742</v>
      </c>
      <c r="D839" s="234" t="s">
        <v>4791</v>
      </c>
      <c r="E839" s="234"/>
      <c r="F839" s="234" t="s">
        <v>8743</v>
      </c>
      <c r="G839" s="234">
        <v>15105</v>
      </c>
      <c r="H839" s="234" t="s">
        <v>8741</v>
      </c>
      <c r="I839" s="477">
        <v>44565</v>
      </c>
      <c r="J839" s="406" t="s">
        <v>8739</v>
      </c>
      <c r="K839" s="237" t="s">
        <v>8740</v>
      </c>
      <c r="L839" s="351"/>
      <c r="M839" s="351"/>
      <c r="N839" s="351"/>
      <c r="O839" s="351"/>
      <c r="P839" s="351"/>
      <c r="Q839" s="351"/>
      <c r="R839" s="351"/>
      <c r="S839" s="351"/>
      <c r="T839" s="351"/>
      <c r="U839" s="351"/>
      <c r="V839" s="351"/>
      <c r="W839" s="351"/>
      <c r="X839" s="351"/>
      <c r="Y839" s="351"/>
      <c r="Z839" s="351"/>
    </row>
    <row r="840" spans="1:26" ht="13" customHeight="1">
      <c r="A840" s="40">
        <v>829</v>
      </c>
      <c r="B840" s="40" t="s">
        <v>8747</v>
      </c>
      <c r="C840" t="s">
        <v>8751</v>
      </c>
      <c r="D840" s="41" t="s">
        <v>4038</v>
      </c>
      <c r="E840" s="41" t="s">
        <v>8748</v>
      </c>
      <c r="F840" s="41" t="s">
        <v>8746</v>
      </c>
      <c r="G840" s="41">
        <v>112</v>
      </c>
      <c r="H840" s="41" t="s">
        <v>7698</v>
      </c>
      <c r="I840" s="475">
        <v>44553</v>
      </c>
      <c r="J840" s="373" t="s">
        <v>8749</v>
      </c>
      <c r="K840" s="116" t="s">
        <v>8750</v>
      </c>
      <c r="L840" s="115"/>
      <c r="M840" s="115"/>
      <c r="N840" s="115"/>
      <c r="O840" s="115"/>
      <c r="P840" s="115"/>
      <c r="Q840" s="115"/>
      <c r="R840" s="115"/>
      <c r="S840" s="115"/>
      <c r="T840" s="115"/>
      <c r="U840" s="115"/>
      <c r="V840" s="115"/>
      <c r="W840" s="115"/>
      <c r="X840" s="115"/>
      <c r="Y840" s="115"/>
      <c r="Z840" s="115"/>
    </row>
    <row r="841" spans="1:26" ht="13" customHeight="1">
      <c r="A841" s="40">
        <v>830</v>
      </c>
      <c r="B841" s="40" t="s">
        <v>8814</v>
      </c>
      <c r="C841" t="s">
        <v>8760</v>
      </c>
      <c r="D841" s="41" t="s">
        <v>4038</v>
      </c>
      <c r="E841" s="41"/>
      <c r="F841" s="41" t="s">
        <v>8763</v>
      </c>
      <c r="G841" s="41">
        <v>2655</v>
      </c>
      <c r="H841" s="41" t="s">
        <v>8149</v>
      </c>
      <c r="I841" s="475">
        <v>44557</v>
      </c>
      <c r="J841" s="373" t="s">
        <v>8761</v>
      </c>
      <c r="K841" s="116" t="s">
        <v>8762</v>
      </c>
      <c r="L841" s="115"/>
      <c r="M841" s="115"/>
      <c r="N841" s="115"/>
      <c r="O841" s="115"/>
      <c r="P841" s="115"/>
      <c r="Q841" s="115"/>
      <c r="R841" s="115"/>
      <c r="S841" s="115"/>
      <c r="T841" s="115"/>
      <c r="U841" s="115"/>
      <c r="V841" s="115"/>
      <c r="W841" s="115"/>
      <c r="X841" s="115"/>
      <c r="Y841" s="115"/>
      <c r="Z841" s="115"/>
    </row>
    <row r="842" spans="1:26" ht="13" customHeight="1">
      <c r="A842" s="40">
        <v>831</v>
      </c>
      <c r="B842" s="40" t="s">
        <v>8777</v>
      </c>
      <c r="C842" s="80" t="s">
        <v>8769</v>
      </c>
      <c r="D842" s="41" t="s">
        <v>8771</v>
      </c>
      <c r="F842" s="41" t="s">
        <v>8772</v>
      </c>
      <c r="G842" s="41">
        <v>87</v>
      </c>
      <c r="H842" s="41" t="s">
        <v>8770</v>
      </c>
      <c r="I842" s="475">
        <v>44556</v>
      </c>
      <c r="J842" s="373" t="s">
        <v>8108</v>
      </c>
      <c r="K842" s="116" t="s">
        <v>8768</v>
      </c>
      <c r="L842" s="115"/>
      <c r="M842" s="115"/>
      <c r="N842" s="115"/>
      <c r="O842" s="115"/>
      <c r="P842" s="115"/>
      <c r="Q842" s="115"/>
      <c r="R842" s="115"/>
      <c r="S842" s="115"/>
      <c r="T842" s="115"/>
      <c r="U842" s="115"/>
      <c r="V842" s="115"/>
      <c r="W842" s="115"/>
      <c r="X842" s="115"/>
      <c r="Y842" s="115"/>
      <c r="Z842" s="115"/>
    </row>
    <row r="843" spans="1:26" s="184" customFormat="1" ht="13" customHeight="1">
      <c r="A843" s="353">
        <v>832</v>
      </c>
      <c r="B843" s="353" t="s">
        <v>8779</v>
      </c>
      <c r="C843" s="263" t="s">
        <v>8780</v>
      </c>
      <c r="D843" s="229" t="s">
        <v>5613</v>
      </c>
      <c r="E843" s="263" t="s">
        <v>8781</v>
      </c>
      <c r="F843" s="368" t="s">
        <v>8782</v>
      </c>
      <c r="G843" s="229">
        <v>130</v>
      </c>
      <c r="H843" s="229" t="s">
        <v>8783</v>
      </c>
      <c r="I843" s="482">
        <v>44551</v>
      </c>
      <c r="J843" s="407" t="s">
        <v>8785</v>
      </c>
      <c r="K843" s="369" t="s">
        <v>8784</v>
      </c>
      <c r="L843" s="370"/>
      <c r="M843" s="370"/>
      <c r="N843" s="370"/>
      <c r="O843" s="370"/>
      <c r="P843" s="370"/>
      <c r="Q843" s="370"/>
      <c r="R843" s="370"/>
      <c r="S843" s="370"/>
      <c r="T843" s="370"/>
      <c r="U843" s="370"/>
      <c r="V843" s="370"/>
      <c r="W843" s="370"/>
      <c r="X843" s="370"/>
      <c r="Y843" s="370"/>
      <c r="Z843" s="370"/>
    </row>
    <row r="844" spans="1:26" ht="13" customHeight="1">
      <c r="A844" s="40">
        <v>833</v>
      </c>
      <c r="B844" s="40" t="s">
        <v>8792</v>
      </c>
      <c r="C844" s="80" t="s">
        <v>8793</v>
      </c>
      <c r="D844" s="41" t="s">
        <v>4225</v>
      </c>
      <c r="E844" s="80" t="s">
        <v>6192</v>
      </c>
      <c r="F844" s="172" t="s">
        <v>8794</v>
      </c>
      <c r="G844" s="41">
        <v>856</v>
      </c>
      <c r="H844" s="41" t="s">
        <v>8795</v>
      </c>
      <c r="I844" s="475">
        <v>44539</v>
      </c>
      <c r="J844" s="373" t="s">
        <v>8796</v>
      </c>
      <c r="K844" s="116" t="s">
        <v>8797</v>
      </c>
      <c r="L844" s="115"/>
      <c r="M844" s="115"/>
      <c r="N844" s="115"/>
      <c r="O844" s="115"/>
      <c r="P844" s="115"/>
      <c r="Q844" s="115"/>
      <c r="R844" s="115"/>
      <c r="S844" s="115"/>
      <c r="T844" s="115"/>
      <c r="U844" s="115"/>
      <c r="V844" s="115"/>
      <c r="W844" s="115"/>
      <c r="X844" s="115"/>
      <c r="Y844" s="115"/>
      <c r="Z844" s="115"/>
    </row>
    <row r="845" spans="1:26" ht="13" customHeight="1">
      <c r="A845" s="40">
        <v>834</v>
      </c>
      <c r="B845" s="40" t="s">
        <v>8798</v>
      </c>
      <c r="C845" s="80" t="s">
        <v>7212</v>
      </c>
      <c r="D845" s="41" t="s">
        <v>3922</v>
      </c>
      <c r="E845" s="80" t="s">
        <v>3929</v>
      </c>
      <c r="F845" s="172" t="s">
        <v>8799</v>
      </c>
      <c r="G845" s="41">
        <v>9</v>
      </c>
      <c r="H845" s="41" t="s">
        <v>8800</v>
      </c>
      <c r="I845" s="475">
        <v>44532</v>
      </c>
      <c r="J845" s="373" t="s">
        <v>8801</v>
      </c>
      <c r="K845" s="116" t="s">
        <v>8802</v>
      </c>
      <c r="L845" s="115"/>
      <c r="M845" s="115"/>
      <c r="N845" s="115"/>
      <c r="O845" s="115"/>
      <c r="P845" s="115"/>
      <c r="Q845" s="115"/>
      <c r="R845" s="115"/>
      <c r="S845" s="115"/>
      <c r="T845" s="115"/>
      <c r="U845" s="115"/>
      <c r="V845" s="115"/>
      <c r="W845" s="115"/>
      <c r="X845" s="115"/>
      <c r="Y845" s="115"/>
      <c r="Z845" s="115"/>
    </row>
    <row r="846" spans="1:26" ht="13" customHeight="1">
      <c r="A846" s="40">
        <v>835</v>
      </c>
      <c r="B846" s="40" t="s">
        <v>8820</v>
      </c>
      <c r="C846" s="80" t="s">
        <v>8830</v>
      </c>
      <c r="D846" s="41" t="s">
        <v>4225</v>
      </c>
      <c r="E846" s="80" t="s">
        <v>5141</v>
      </c>
      <c r="F846" s="80" t="s">
        <v>8829</v>
      </c>
      <c r="G846" s="41">
        <v>201</v>
      </c>
      <c r="H846" s="41" t="s">
        <v>8822</v>
      </c>
      <c r="I846" s="475">
        <v>44548</v>
      </c>
      <c r="J846" s="373" t="s">
        <v>8828</v>
      </c>
      <c r="K846" s="116" t="s">
        <v>8824</v>
      </c>
      <c r="L846" s="115"/>
      <c r="M846" s="115"/>
      <c r="N846" s="115"/>
      <c r="O846" s="115"/>
      <c r="P846" s="115"/>
      <c r="Q846" s="115"/>
      <c r="R846" s="115"/>
      <c r="S846" s="115"/>
      <c r="T846" s="115"/>
      <c r="U846" s="115"/>
      <c r="V846" s="115"/>
      <c r="W846" s="115"/>
      <c r="X846" s="115"/>
      <c r="Y846" s="115"/>
      <c r="Z846" s="115"/>
    </row>
    <row r="847" spans="1:26" ht="13" customHeight="1">
      <c r="A847" s="40">
        <v>836</v>
      </c>
      <c r="B847" s="40" t="s">
        <v>8821</v>
      </c>
      <c r="C847" s="80" t="s">
        <v>8466</v>
      </c>
      <c r="D847" s="41" t="s">
        <v>8825</v>
      </c>
      <c r="E847" s="80" t="s">
        <v>5289</v>
      </c>
      <c r="F847" s="172" t="s">
        <v>8826</v>
      </c>
      <c r="G847" s="41">
        <v>36</v>
      </c>
      <c r="H847" s="41" t="s">
        <v>8827</v>
      </c>
      <c r="I847" s="475">
        <v>44543</v>
      </c>
      <c r="J847" s="373" t="s">
        <v>8823</v>
      </c>
      <c r="K847" s="116" t="s">
        <v>8838</v>
      </c>
      <c r="L847" s="115"/>
      <c r="M847" s="115"/>
      <c r="N847" s="115"/>
      <c r="O847" s="115"/>
      <c r="P847" s="115"/>
      <c r="Q847" s="115"/>
      <c r="R847" s="115"/>
      <c r="S847" s="115"/>
      <c r="T847" s="115"/>
      <c r="U847" s="115"/>
      <c r="V847" s="115"/>
      <c r="W847" s="115"/>
      <c r="X847" s="115"/>
      <c r="Y847" s="115"/>
      <c r="Z847" s="115"/>
    </row>
    <row r="848" spans="1:26" ht="13" customHeight="1">
      <c r="A848" s="40">
        <v>837</v>
      </c>
      <c r="B848" s="40" t="s">
        <v>8841</v>
      </c>
      <c r="C848" s="80" t="s">
        <v>8843</v>
      </c>
      <c r="D848" s="41" t="s">
        <v>5258</v>
      </c>
      <c r="E848" s="80" t="s">
        <v>8844</v>
      </c>
      <c r="F848" s="172" t="s">
        <v>8845</v>
      </c>
      <c r="G848" s="41">
        <v>33</v>
      </c>
      <c r="H848" s="41" t="s">
        <v>8847</v>
      </c>
      <c r="I848" s="475">
        <v>44562</v>
      </c>
      <c r="J848" s="373" t="s">
        <v>8846</v>
      </c>
      <c r="K848" s="116" t="s">
        <v>8842</v>
      </c>
      <c r="L848" s="115"/>
      <c r="M848" s="115"/>
      <c r="N848" s="115"/>
      <c r="O848" s="115"/>
      <c r="P848" s="115"/>
      <c r="Q848" s="115"/>
      <c r="R848" s="115"/>
      <c r="S848" s="115"/>
      <c r="T848" s="115"/>
      <c r="U848" s="115"/>
      <c r="V848" s="115"/>
      <c r="W848" s="115"/>
      <c r="X848" s="115"/>
      <c r="Y848" s="115"/>
      <c r="Z848" s="115"/>
    </row>
    <row r="849" spans="1:26" ht="13" customHeight="1">
      <c r="A849" s="40">
        <v>839</v>
      </c>
      <c r="B849" s="40" t="s">
        <v>8839</v>
      </c>
      <c r="C849" s="80" t="s">
        <v>4130</v>
      </c>
      <c r="D849" s="41" t="s">
        <v>8825</v>
      </c>
      <c r="E849" s="80" t="s">
        <v>5289</v>
      </c>
      <c r="F849" s="172" t="s">
        <v>8848</v>
      </c>
      <c r="G849" s="41">
        <v>33</v>
      </c>
      <c r="H849" s="41"/>
      <c r="I849" s="475">
        <v>44061</v>
      </c>
      <c r="J849" s="373" t="s">
        <v>8937</v>
      </c>
      <c r="K849" s="116" t="s">
        <v>8840</v>
      </c>
      <c r="L849" s="115"/>
      <c r="M849" s="115"/>
      <c r="N849" s="115"/>
      <c r="O849" s="115"/>
      <c r="P849" s="115"/>
      <c r="Q849" s="115"/>
      <c r="R849" s="115"/>
      <c r="S849" s="115"/>
      <c r="T849" s="115"/>
      <c r="U849" s="115"/>
      <c r="V849" s="115"/>
      <c r="W849" s="115"/>
      <c r="X849" s="115"/>
      <c r="Y849" s="115"/>
      <c r="Z849" s="115"/>
    </row>
    <row r="850" spans="1:26" ht="13" customHeight="1">
      <c r="A850" s="40">
        <v>840</v>
      </c>
      <c r="B850" s="40" t="s">
        <v>8855</v>
      </c>
      <c r="C850" s="80" t="s">
        <v>8859</v>
      </c>
      <c r="D850" s="41" t="s">
        <v>8856</v>
      </c>
      <c r="E850" s="80" t="s">
        <v>8857</v>
      </c>
      <c r="F850" s="172" t="s">
        <v>8858</v>
      </c>
      <c r="G850" s="41">
        <v>74</v>
      </c>
      <c r="H850" s="41" t="s">
        <v>8046</v>
      </c>
      <c r="I850" s="475">
        <v>44562</v>
      </c>
      <c r="J850" s="373" t="s">
        <v>8936</v>
      </c>
      <c r="K850" s="116" t="s">
        <v>8860</v>
      </c>
      <c r="L850" s="115"/>
      <c r="M850" s="115"/>
      <c r="N850" s="115"/>
      <c r="O850" s="115"/>
      <c r="P850" s="115"/>
      <c r="Q850" s="115"/>
      <c r="R850" s="115"/>
      <c r="S850" s="115"/>
      <c r="T850" s="115"/>
      <c r="U850" s="115"/>
      <c r="V850" s="115"/>
      <c r="W850" s="115"/>
      <c r="X850" s="115"/>
      <c r="Y850" s="115"/>
      <c r="Z850" s="115"/>
    </row>
    <row r="851" spans="1:26" ht="13" customHeight="1">
      <c r="A851" s="40">
        <v>841</v>
      </c>
      <c r="B851" s="40" t="s">
        <v>5390</v>
      </c>
      <c r="C851" s="80" t="s">
        <v>8863</v>
      </c>
      <c r="D851" s="41" t="s">
        <v>4038</v>
      </c>
      <c r="E851" s="80" t="s">
        <v>5289</v>
      </c>
      <c r="F851" s="172" t="s">
        <v>8864</v>
      </c>
      <c r="G851" s="41">
        <v>38</v>
      </c>
      <c r="H851" s="41" t="s">
        <v>8865</v>
      </c>
      <c r="I851" s="475">
        <v>44573</v>
      </c>
      <c r="J851" s="373" t="s">
        <v>8861</v>
      </c>
      <c r="K851" s="116" t="s">
        <v>8862</v>
      </c>
      <c r="L851" s="115"/>
      <c r="M851" s="115"/>
      <c r="N851" s="115"/>
      <c r="O851" s="115"/>
      <c r="P851" s="115"/>
      <c r="Q851" s="115"/>
      <c r="R851" s="115"/>
      <c r="S851" s="115"/>
      <c r="T851" s="115"/>
      <c r="U851" s="115"/>
      <c r="V851" s="115"/>
      <c r="W851" s="115"/>
      <c r="X851" s="115"/>
      <c r="Y851" s="115"/>
      <c r="Z851" s="115"/>
    </row>
    <row r="852" spans="1:26" ht="13" customHeight="1">
      <c r="A852" s="40">
        <v>842</v>
      </c>
      <c r="B852" s="40" t="s">
        <v>213</v>
      </c>
      <c r="C852" s="80" t="s">
        <v>4639</v>
      </c>
      <c r="D852" s="41" t="s">
        <v>4061</v>
      </c>
      <c r="E852" s="80" t="s">
        <v>4265</v>
      </c>
      <c r="F852" s="172" t="s">
        <v>8869</v>
      </c>
      <c r="G852" s="41">
        <v>198</v>
      </c>
      <c r="H852" s="41" t="s">
        <v>8868</v>
      </c>
      <c r="I852" s="475">
        <v>44572</v>
      </c>
      <c r="J852" s="373" t="s">
        <v>8866</v>
      </c>
      <c r="K852" s="116" t="s">
        <v>8867</v>
      </c>
      <c r="L852" s="115"/>
      <c r="M852" s="115"/>
      <c r="N852" s="115"/>
      <c r="O852" s="115"/>
      <c r="P852" s="115"/>
      <c r="Q852" s="115"/>
      <c r="R852" s="115"/>
      <c r="S852" s="115"/>
      <c r="T852" s="115"/>
      <c r="U852" s="115"/>
      <c r="V852" s="115"/>
      <c r="W852" s="115"/>
      <c r="X852" s="115"/>
      <c r="Y852" s="115"/>
      <c r="Z852" s="115"/>
    </row>
    <row r="853" spans="1:26" ht="13" customHeight="1">
      <c r="A853" s="40">
        <v>843</v>
      </c>
      <c r="B853" s="40" t="s">
        <v>8870</v>
      </c>
      <c r="C853" s="80" t="s">
        <v>8875</v>
      </c>
      <c r="D853" s="41" t="s">
        <v>4289</v>
      </c>
      <c r="E853" s="80" t="s">
        <v>4969</v>
      </c>
      <c r="F853" s="172" t="s">
        <v>8871</v>
      </c>
      <c r="G853" s="41">
        <v>81</v>
      </c>
      <c r="H853" s="41" t="s">
        <v>7279</v>
      </c>
      <c r="I853" s="475" t="s">
        <v>8872</v>
      </c>
      <c r="J853" s="373" t="s">
        <v>8873</v>
      </c>
      <c r="K853" s="116" t="s">
        <v>8874</v>
      </c>
      <c r="L853" s="115"/>
      <c r="M853" s="115"/>
      <c r="N853" s="115"/>
      <c r="O853" s="115"/>
      <c r="P853" s="115"/>
      <c r="Q853" s="115"/>
      <c r="R853" s="115"/>
      <c r="S853" s="115"/>
      <c r="T853" s="115"/>
      <c r="U853" s="115"/>
      <c r="V853" s="115"/>
      <c r="W853" s="115"/>
      <c r="X853" s="115"/>
      <c r="Y853" s="115"/>
      <c r="Z853" s="115"/>
    </row>
    <row r="854" spans="1:26" ht="13" customHeight="1">
      <c r="A854" s="40">
        <v>844</v>
      </c>
      <c r="B854" s="40" t="s">
        <v>8896</v>
      </c>
      <c r="C854" s="80" t="s">
        <v>8072</v>
      </c>
      <c r="D854" s="41" t="s">
        <v>4810</v>
      </c>
      <c r="E854" s="80"/>
      <c r="F854" s="172" t="s">
        <v>8906</v>
      </c>
      <c r="G854" s="41">
        <v>376</v>
      </c>
      <c r="H854" s="41" t="s">
        <v>8904</v>
      </c>
      <c r="I854" s="475">
        <v>44447</v>
      </c>
      <c r="J854" s="373" t="s">
        <v>8905</v>
      </c>
      <c r="K854" s="116" t="s">
        <v>8903</v>
      </c>
      <c r="L854" s="115"/>
      <c r="M854" s="115"/>
      <c r="N854" s="115"/>
      <c r="O854" s="115"/>
      <c r="P854" s="115"/>
      <c r="Q854" s="115"/>
      <c r="R854" s="115"/>
      <c r="S854" s="115"/>
      <c r="T854" s="115"/>
      <c r="U854" s="115"/>
      <c r="V854" s="115"/>
      <c r="W854" s="115"/>
      <c r="X854" s="115"/>
      <c r="Y854" s="115"/>
      <c r="Z854" s="115"/>
    </row>
    <row r="855" spans="1:26" ht="13" customHeight="1">
      <c r="A855" s="40">
        <v>845</v>
      </c>
      <c r="B855" s="40" t="s">
        <v>8897</v>
      </c>
      <c r="C855" s="80" t="s">
        <v>4348</v>
      </c>
      <c r="D855" s="41" t="s">
        <v>8898</v>
      </c>
      <c r="E855" s="80"/>
      <c r="F855" s="172" t="s">
        <v>8901</v>
      </c>
      <c r="G855" s="41">
        <v>94</v>
      </c>
      <c r="H855" s="41" t="s">
        <v>8902</v>
      </c>
      <c r="I855" s="475">
        <v>44371</v>
      </c>
      <c r="J855" s="373" t="s">
        <v>8899</v>
      </c>
      <c r="K855" s="116" t="s">
        <v>8900</v>
      </c>
      <c r="L855" s="115"/>
      <c r="M855" s="115"/>
      <c r="N855" s="115"/>
      <c r="O855" s="115"/>
      <c r="P855" s="115"/>
      <c r="Q855" s="115"/>
      <c r="R855" s="115"/>
      <c r="S855" s="115"/>
      <c r="T855" s="115"/>
      <c r="U855" s="115"/>
      <c r="V855" s="115"/>
      <c r="W855" s="115"/>
      <c r="X855" s="115"/>
      <c r="Y855" s="115"/>
      <c r="Z855" s="115"/>
    </row>
    <row r="856" spans="1:26" ht="13" customHeight="1">
      <c r="A856" s="40">
        <v>846</v>
      </c>
      <c r="B856" s="40" t="s">
        <v>8915</v>
      </c>
      <c r="C856" s="80" t="s">
        <v>8916</v>
      </c>
      <c r="D856" s="41" t="s">
        <v>4038</v>
      </c>
      <c r="E856" s="80"/>
      <c r="F856" s="172" t="s">
        <v>8919</v>
      </c>
      <c r="G856" s="41">
        <v>882</v>
      </c>
      <c r="H856" s="41" t="s">
        <v>8917</v>
      </c>
      <c r="I856" s="475">
        <v>44574</v>
      </c>
      <c r="J856" s="374" t="s">
        <v>8918</v>
      </c>
      <c r="K856" s="116" t="s">
        <v>8920</v>
      </c>
      <c r="L856" s="115"/>
      <c r="M856" s="115"/>
      <c r="N856" s="115"/>
      <c r="O856" s="115"/>
      <c r="P856" s="115"/>
      <c r="Q856" s="115"/>
      <c r="R856" s="115"/>
      <c r="S856" s="115"/>
      <c r="T856" s="115"/>
      <c r="U856" s="115"/>
      <c r="V856" s="115"/>
      <c r="W856" s="115"/>
      <c r="X856" s="115"/>
      <c r="Y856" s="115"/>
      <c r="Z856" s="115"/>
    </row>
    <row r="857" spans="1:26" ht="13" customHeight="1">
      <c r="A857" s="40">
        <v>847</v>
      </c>
      <c r="B857" s="40" t="s">
        <v>8921</v>
      </c>
      <c r="C857" s="80" t="s">
        <v>8922</v>
      </c>
      <c r="D857" s="41" t="s">
        <v>8635</v>
      </c>
      <c r="E857" s="80" t="s">
        <v>8923</v>
      </c>
      <c r="F857" s="172" t="s">
        <v>8927</v>
      </c>
      <c r="G857" s="41">
        <v>100</v>
      </c>
      <c r="H857" s="41" t="s">
        <v>8924</v>
      </c>
      <c r="I857" s="475">
        <v>44564</v>
      </c>
      <c r="J857" s="373" t="s">
        <v>8925</v>
      </c>
      <c r="K857" s="116" t="s">
        <v>8926</v>
      </c>
      <c r="L857" s="115"/>
      <c r="M857" s="115"/>
      <c r="N857" s="115"/>
      <c r="O857" s="115"/>
      <c r="P857" s="115"/>
      <c r="Q857" s="115"/>
      <c r="R857" s="115"/>
      <c r="S857" s="115"/>
      <c r="T857" s="115"/>
      <c r="U857" s="115"/>
      <c r="V857" s="115"/>
      <c r="W857" s="115"/>
      <c r="X857" s="115"/>
      <c r="Y857" s="115"/>
      <c r="Z857" s="115"/>
    </row>
    <row r="858" spans="1:26" ht="13" customHeight="1">
      <c r="A858" s="40">
        <v>848</v>
      </c>
      <c r="B858" s="40" t="s">
        <v>8938</v>
      </c>
      <c r="C858" s="80" t="s">
        <v>7732</v>
      </c>
      <c r="D858" s="41" t="s">
        <v>4622</v>
      </c>
      <c r="E858" s="80" t="s">
        <v>8939</v>
      </c>
      <c r="F858" s="172" t="s">
        <v>8940</v>
      </c>
      <c r="G858" s="41">
        <v>29</v>
      </c>
      <c r="H858" s="41" t="s">
        <v>8941</v>
      </c>
      <c r="I858" s="475">
        <v>44590</v>
      </c>
      <c r="J858" s="373" t="s">
        <v>8942</v>
      </c>
      <c r="K858" s="116" t="s">
        <v>8943</v>
      </c>
      <c r="L858" s="115"/>
      <c r="M858" s="115"/>
      <c r="N858" s="115"/>
      <c r="O858" s="115"/>
      <c r="P858" s="115"/>
      <c r="Q858" s="115"/>
      <c r="R858" s="115"/>
      <c r="S858" s="115"/>
      <c r="T858" s="115"/>
      <c r="U858" s="115"/>
      <c r="V858" s="115"/>
      <c r="W858" s="115"/>
      <c r="X858" s="115"/>
      <c r="Y858" s="115"/>
      <c r="Z858" s="115"/>
    </row>
    <row r="859" spans="1:26" ht="13" customHeight="1">
      <c r="A859" s="40">
        <v>849</v>
      </c>
      <c r="B859" s="40" t="s">
        <v>8944</v>
      </c>
      <c r="C859" s="80" t="s">
        <v>4657</v>
      </c>
      <c r="D859" s="41" t="s">
        <v>4627</v>
      </c>
      <c r="E859" s="80" t="s">
        <v>6363</v>
      </c>
      <c r="F859" s="172" t="s">
        <v>8945</v>
      </c>
      <c r="G859" s="41">
        <v>8</v>
      </c>
      <c r="H859" s="41" t="s">
        <v>8574</v>
      </c>
      <c r="I859" s="475">
        <v>44590</v>
      </c>
      <c r="J859" s="373" t="s">
        <v>8946</v>
      </c>
      <c r="K859" s="116" t="s">
        <v>8947</v>
      </c>
      <c r="L859" s="115"/>
      <c r="M859" s="115"/>
      <c r="N859" s="115"/>
      <c r="O859" s="115"/>
      <c r="P859" s="115"/>
      <c r="Q859" s="115"/>
      <c r="R859" s="115"/>
      <c r="S859" s="115"/>
      <c r="T859" s="115"/>
      <c r="U859" s="115"/>
      <c r="V859" s="115"/>
      <c r="W859" s="115"/>
      <c r="X859" s="115"/>
      <c r="Y859" s="115"/>
      <c r="Z859" s="115"/>
    </row>
    <row r="860" spans="1:26" ht="13" customHeight="1">
      <c r="A860" s="40">
        <v>850</v>
      </c>
      <c r="B860" s="40" t="s">
        <v>8948</v>
      </c>
      <c r="C860" s="80" t="s">
        <v>7272</v>
      </c>
      <c r="D860" s="41" t="s">
        <v>8825</v>
      </c>
      <c r="E860" s="80" t="s">
        <v>4579</v>
      </c>
      <c r="F860" s="172" t="s">
        <v>8951</v>
      </c>
      <c r="G860" s="41">
        <v>16</v>
      </c>
      <c r="H860" s="41" t="s">
        <v>8952</v>
      </c>
      <c r="I860" s="475">
        <v>44586</v>
      </c>
      <c r="J860" s="373" t="s">
        <v>8949</v>
      </c>
      <c r="K860" s="116" t="s">
        <v>8950</v>
      </c>
      <c r="L860" s="115"/>
      <c r="M860" s="115"/>
      <c r="N860" s="115"/>
      <c r="O860" s="115"/>
      <c r="P860" s="115"/>
      <c r="Q860" s="115"/>
      <c r="R860" s="115"/>
      <c r="S860" s="115"/>
      <c r="T860" s="115"/>
      <c r="U860" s="115"/>
      <c r="V860" s="115"/>
      <c r="W860" s="115"/>
      <c r="X860" s="115"/>
      <c r="Y860" s="115"/>
      <c r="Z860" s="115"/>
    </row>
    <row r="861" spans="1:26" s="235" customFormat="1" ht="13" customHeight="1">
      <c r="A861" s="169">
        <v>851</v>
      </c>
      <c r="B861" s="169" t="s">
        <v>8814</v>
      </c>
      <c r="C861" s="252" t="s">
        <v>7549</v>
      </c>
      <c r="D861" s="234" t="s">
        <v>4038</v>
      </c>
      <c r="E861" s="252"/>
      <c r="F861" s="361" t="s">
        <v>8955</v>
      </c>
      <c r="G861" s="234">
        <v>2515</v>
      </c>
      <c r="H861" s="234" t="s">
        <v>8149</v>
      </c>
      <c r="I861" s="477">
        <v>44586</v>
      </c>
      <c r="J861" s="406" t="s">
        <v>8953</v>
      </c>
      <c r="K861" s="237" t="s">
        <v>8954</v>
      </c>
      <c r="L861" s="351"/>
      <c r="M861" s="351"/>
      <c r="N861" s="351"/>
      <c r="O861" s="351"/>
      <c r="P861" s="351"/>
      <c r="Q861" s="351"/>
      <c r="R861" s="351"/>
      <c r="S861" s="351"/>
      <c r="T861" s="351"/>
      <c r="U861" s="351"/>
      <c r="V861" s="351"/>
      <c r="W861" s="351"/>
      <c r="X861" s="351"/>
      <c r="Y861" s="351"/>
      <c r="Z861" s="351"/>
    </row>
    <row r="862" spans="1:26" ht="13" customHeight="1">
      <c r="A862" s="40">
        <v>852</v>
      </c>
      <c r="B862" s="40" t="s">
        <v>8956</v>
      </c>
      <c r="C862" s="80" t="s">
        <v>4348</v>
      </c>
      <c r="D862" s="41" t="s">
        <v>4038</v>
      </c>
      <c r="E862" s="80" t="s">
        <v>4132</v>
      </c>
      <c r="F862" s="172" t="s">
        <v>8960</v>
      </c>
      <c r="G862" s="41">
        <v>30</v>
      </c>
      <c r="H862" s="41" t="s">
        <v>8959</v>
      </c>
      <c r="I862" s="475">
        <v>44582</v>
      </c>
      <c r="J862" s="373" t="s">
        <v>8957</v>
      </c>
      <c r="K862" s="116" t="s">
        <v>8958</v>
      </c>
      <c r="L862" s="115"/>
      <c r="M862" s="115"/>
      <c r="N862" s="115"/>
      <c r="O862" s="115"/>
      <c r="P862" s="115"/>
      <c r="Q862" s="115"/>
      <c r="R862" s="115"/>
      <c r="S862" s="115"/>
      <c r="T862" s="115"/>
      <c r="U862" s="115"/>
      <c r="V862" s="115"/>
      <c r="W862" s="115"/>
      <c r="X862" s="115"/>
      <c r="Y862" s="115"/>
      <c r="Z862" s="115"/>
    </row>
    <row r="863" spans="1:26" ht="13" customHeight="1">
      <c r="A863" s="40">
        <v>853</v>
      </c>
      <c r="B863" s="40" t="s">
        <v>8961</v>
      </c>
      <c r="C863" s="80" t="s">
        <v>5870</v>
      </c>
      <c r="D863" s="41" t="s">
        <v>6338</v>
      </c>
      <c r="E863" s="80" t="s">
        <v>8962</v>
      </c>
      <c r="F863" s="172" t="s">
        <v>8966</v>
      </c>
      <c r="G863" s="41">
        <v>83</v>
      </c>
      <c r="H863" s="41" t="s">
        <v>8963</v>
      </c>
      <c r="I863" s="475">
        <v>44585</v>
      </c>
      <c r="J863" s="373" t="s">
        <v>8964</v>
      </c>
      <c r="K863" s="116" t="s">
        <v>8965</v>
      </c>
      <c r="L863" s="115"/>
      <c r="M863" s="115"/>
      <c r="N863" s="115"/>
      <c r="O863" s="115"/>
      <c r="P863" s="115"/>
      <c r="Q863" s="115"/>
      <c r="R863" s="115"/>
      <c r="S863" s="115"/>
      <c r="T863" s="115"/>
      <c r="U863" s="115"/>
      <c r="V863" s="115"/>
      <c r="W863" s="115"/>
      <c r="X863" s="115"/>
      <c r="Y863" s="115"/>
      <c r="Z863" s="115"/>
    </row>
    <row r="864" spans="1:26" ht="13" customHeight="1">
      <c r="A864" s="40">
        <v>854</v>
      </c>
      <c r="B864" s="40" t="s">
        <v>8967</v>
      </c>
      <c r="C864" s="80" t="s">
        <v>8968</v>
      </c>
      <c r="D864" s="41" t="s">
        <v>4038</v>
      </c>
      <c r="E864" s="80"/>
      <c r="F864" s="172" t="s">
        <v>8970</v>
      </c>
      <c r="G864" s="41">
        <v>8584</v>
      </c>
      <c r="H864" s="41" t="s">
        <v>8969</v>
      </c>
      <c r="I864" s="475">
        <v>44442</v>
      </c>
      <c r="J864" s="373" t="s">
        <v>8971</v>
      </c>
      <c r="K864" s="116" t="s">
        <v>8972</v>
      </c>
      <c r="L864" s="115"/>
      <c r="M864" s="115"/>
      <c r="N864" s="115"/>
      <c r="O864" s="115"/>
      <c r="P864" s="115"/>
      <c r="Q864" s="115"/>
      <c r="R864" s="115"/>
      <c r="S864" s="115"/>
      <c r="T864" s="115"/>
      <c r="U864" s="115"/>
      <c r="V864" s="115"/>
      <c r="W864" s="115"/>
      <c r="X864" s="115"/>
      <c r="Y864" s="115"/>
      <c r="Z864" s="115"/>
    </row>
    <row r="865" spans="1:26" ht="13" customHeight="1">
      <c r="A865" s="40">
        <v>855</v>
      </c>
      <c r="B865" s="40" t="s">
        <v>8973</v>
      </c>
      <c r="C865" s="80" t="s">
        <v>8511</v>
      </c>
      <c r="D865" s="41" t="s">
        <v>3922</v>
      </c>
      <c r="E865" s="80" t="s">
        <v>3929</v>
      </c>
      <c r="F865" s="172" t="s">
        <v>8974</v>
      </c>
      <c r="G865" s="41">
        <v>31</v>
      </c>
      <c r="H865" s="41" t="s">
        <v>8975</v>
      </c>
      <c r="I865" s="475">
        <v>44567</v>
      </c>
      <c r="J865" s="373" t="s">
        <v>8976</v>
      </c>
      <c r="K865" s="116" t="s">
        <v>8977</v>
      </c>
      <c r="L865" s="115"/>
      <c r="M865" s="115"/>
      <c r="N865" s="115"/>
      <c r="O865" s="115"/>
      <c r="P865" s="115"/>
      <c r="Q865" s="115"/>
      <c r="R865" s="115"/>
      <c r="S865" s="115"/>
      <c r="T865" s="115"/>
      <c r="U865" s="115"/>
      <c r="V865" s="115"/>
      <c r="W865" s="115"/>
      <c r="X865" s="115"/>
      <c r="Y865" s="115"/>
      <c r="Z865" s="115"/>
    </row>
    <row r="866" spans="1:26" ht="13" customHeight="1">
      <c r="A866" s="40">
        <v>856</v>
      </c>
      <c r="B866" s="40" t="s">
        <v>8978</v>
      </c>
      <c r="C866" s="80" t="s">
        <v>7093</v>
      </c>
      <c r="D866" s="41" t="s">
        <v>5493</v>
      </c>
      <c r="E866" s="80"/>
      <c r="F866" s="172" t="s">
        <v>8982</v>
      </c>
      <c r="G866" s="41">
        <v>78</v>
      </c>
      <c r="H866" s="41" t="s">
        <v>8981</v>
      </c>
      <c r="I866" s="475">
        <v>44578</v>
      </c>
      <c r="J866" s="373" t="s">
        <v>8979</v>
      </c>
      <c r="K866" s="116" t="s">
        <v>8980</v>
      </c>
      <c r="L866" s="115"/>
      <c r="M866" s="115"/>
      <c r="N866" s="115"/>
      <c r="O866" s="115"/>
      <c r="P866" s="115"/>
      <c r="Q866" s="115"/>
      <c r="R866" s="115"/>
      <c r="S866" s="115"/>
      <c r="T866" s="115"/>
      <c r="U866" s="115"/>
      <c r="V866" s="115"/>
      <c r="W866" s="115"/>
      <c r="X866" s="115"/>
      <c r="Y866" s="115"/>
      <c r="Z866" s="115"/>
    </row>
    <row r="867" spans="1:26" ht="13" customHeight="1">
      <c r="A867" s="40">
        <v>857</v>
      </c>
      <c r="B867" s="40" t="s">
        <v>8983</v>
      </c>
      <c r="C867" s="80" t="s">
        <v>7357</v>
      </c>
      <c r="D867" s="41" t="s">
        <v>5336</v>
      </c>
      <c r="E867" s="80" t="s">
        <v>8988</v>
      </c>
      <c r="F867" s="172" t="s">
        <v>8987</v>
      </c>
      <c r="G867" s="41">
        <v>214</v>
      </c>
      <c r="H867" s="41" t="s">
        <v>8984</v>
      </c>
      <c r="I867" s="475">
        <v>44579</v>
      </c>
      <c r="J867" s="373" t="s">
        <v>8986</v>
      </c>
      <c r="K867" s="116" t="s">
        <v>8985</v>
      </c>
      <c r="L867" s="115"/>
      <c r="M867" s="115"/>
      <c r="N867" s="115"/>
      <c r="O867" s="115"/>
      <c r="P867" s="115"/>
      <c r="Q867" s="115"/>
      <c r="R867" s="115"/>
      <c r="S867" s="115"/>
      <c r="T867" s="115"/>
      <c r="U867" s="115"/>
      <c r="V867" s="115"/>
      <c r="W867" s="115"/>
      <c r="X867" s="115"/>
      <c r="Y867" s="115"/>
      <c r="Z867" s="115"/>
    </row>
    <row r="868" spans="1:26" ht="13" customHeight="1">
      <c r="A868" s="40">
        <v>858</v>
      </c>
      <c r="B868" s="40" t="s">
        <v>9058</v>
      </c>
      <c r="C868" s="80" t="s">
        <v>4361</v>
      </c>
      <c r="D868" s="41" t="s">
        <v>4038</v>
      </c>
      <c r="E868" s="80"/>
      <c r="F868" s="172" t="s">
        <v>9062</v>
      </c>
      <c r="G868" s="41">
        <v>41</v>
      </c>
      <c r="H868" s="41" t="s">
        <v>9061</v>
      </c>
      <c r="I868" s="475">
        <v>44600</v>
      </c>
      <c r="J868" s="373" t="s">
        <v>9060</v>
      </c>
      <c r="K868" s="116" t="s">
        <v>9059</v>
      </c>
      <c r="L868" s="115"/>
      <c r="M868" s="115"/>
      <c r="N868" s="115"/>
      <c r="O868" s="115"/>
      <c r="P868" s="115"/>
      <c r="Q868" s="115"/>
      <c r="R868" s="115"/>
      <c r="S868" s="115"/>
      <c r="T868" s="115"/>
      <c r="U868" s="115"/>
      <c r="V868" s="115"/>
      <c r="W868" s="115"/>
      <c r="X868" s="115"/>
      <c r="Y868" s="115"/>
      <c r="Z868" s="115"/>
    </row>
    <row r="869" spans="1:26" s="235" customFormat="1" ht="13" customHeight="1">
      <c r="A869" s="169">
        <v>859</v>
      </c>
      <c r="B869" s="169" t="s">
        <v>9063</v>
      </c>
      <c r="C869" s="252" t="s">
        <v>7204</v>
      </c>
      <c r="D869" s="234" t="s">
        <v>4038</v>
      </c>
      <c r="E869" s="252"/>
      <c r="F869" s="361" t="s">
        <v>9067</v>
      </c>
      <c r="G869" s="234">
        <v>2352</v>
      </c>
      <c r="H869" s="234" t="s">
        <v>9066</v>
      </c>
      <c r="I869" s="477">
        <v>44599</v>
      </c>
      <c r="J869" s="406" t="s">
        <v>9064</v>
      </c>
      <c r="K869" s="237" t="s">
        <v>9065</v>
      </c>
      <c r="L869" s="351"/>
      <c r="M869" s="351"/>
      <c r="N869" s="351"/>
      <c r="O869" s="351"/>
      <c r="P869" s="351"/>
      <c r="Q869" s="351"/>
      <c r="R869" s="351"/>
      <c r="S869" s="351"/>
      <c r="T869" s="351"/>
      <c r="U869" s="351"/>
      <c r="V869" s="351"/>
      <c r="W869" s="351"/>
      <c r="X869" s="351"/>
      <c r="Y869" s="351"/>
      <c r="Z869" s="351"/>
    </row>
    <row r="870" spans="1:26" ht="13" customHeight="1">
      <c r="A870" s="40">
        <v>860</v>
      </c>
      <c r="B870" s="40" t="s">
        <v>9069</v>
      </c>
      <c r="C870" s="80" t="s">
        <v>4130</v>
      </c>
      <c r="D870" s="41" t="s">
        <v>4038</v>
      </c>
      <c r="E870" s="80"/>
      <c r="F870" s="172" t="s">
        <v>9072</v>
      </c>
      <c r="G870" s="41">
        <v>2708</v>
      </c>
      <c r="H870" s="41" t="s">
        <v>9070</v>
      </c>
      <c r="I870" s="475">
        <v>44592</v>
      </c>
      <c r="J870" s="373" t="s">
        <v>9068</v>
      </c>
      <c r="K870" s="116" t="s">
        <v>9071</v>
      </c>
      <c r="L870" s="115"/>
      <c r="M870" s="115"/>
      <c r="N870" s="115"/>
      <c r="O870" s="115"/>
      <c r="P870" s="115"/>
      <c r="Q870" s="115"/>
      <c r="R870" s="115"/>
      <c r="S870" s="115"/>
      <c r="T870" s="115"/>
      <c r="U870" s="115"/>
      <c r="V870" s="115"/>
      <c r="W870" s="115"/>
      <c r="X870" s="115"/>
      <c r="Y870" s="115"/>
      <c r="Z870" s="115"/>
    </row>
    <row r="871" spans="1:26" ht="13" customHeight="1">
      <c r="A871" s="40">
        <v>861</v>
      </c>
      <c r="B871" s="40" t="s">
        <v>1344</v>
      </c>
      <c r="C871" s="80" t="s">
        <v>5596</v>
      </c>
      <c r="D871" s="41" t="s">
        <v>6576</v>
      </c>
      <c r="E871" s="80" t="s">
        <v>6577</v>
      </c>
      <c r="F871" s="172" t="s">
        <v>9076</v>
      </c>
      <c r="G871" s="41">
        <v>118</v>
      </c>
      <c r="H871" s="41" t="s">
        <v>9075</v>
      </c>
      <c r="I871" s="475">
        <v>44593</v>
      </c>
      <c r="J871" s="373" t="s">
        <v>9073</v>
      </c>
      <c r="K871" s="116" t="s">
        <v>9074</v>
      </c>
      <c r="L871" s="115"/>
      <c r="M871" s="115"/>
      <c r="N871" s="115"/>
      <c r="O871" s="115"/>
      <c r="P871" s="115"/>
      <c r="Q871" s="115"/>
      <c r="R871" s="115"/>
      <c r="S871" s="115"/>
      <c r="T871" s="115"/>
      <c r="U871" s="115"/>
      <c r="V871" s="115"/>
      <c r="W871" s="115"/>
      <c r="X871" s="115"/>
      <c r="Y871" s="115"/>
      <c r="Z871" s="115"/>
    </row>
    <row r="872" spans="1:26" ht="13" customHeight="1">
      <c r="A872" s="40">
        <v>862</v>
      </c>
      <c r="B872" s="40" t="s">
        <v>9085</v>
      </c>
      <c r="C872" s="80" t="s">
        <v>9088</v>
      </c>
      <c r="D872" s="41" t="s">
        <v>9089</v>
      </c>
      <c r="E872" s="80" t="s">
        <v>9091</v>
      </c>
      <c r="F872" s="172" t="s">
        <v>9092</v>
      </c>
      <c r="G872" s="41">
        <v>93</v>
      </c>
      <c r="H872" s="41" t="s">
        <v>9090</v>
      </c>
      <c r="I872" s="475">
        <v>44574</v>
      </c>
      <c r="J872" s="373" t="s">
        <v>9086</v>
      </c>
      <c r="K872" s="116" t="s">
        <v>9087</v>
      </c>
      <c r="L872" s="115"/>
      <c r="M872" s="115"/>
      <c r="N872" s="115"/>
      <c r="O872" s="115"/>
      <c r="P872" s="115"/>
      <c r="Q872" s="115"/>
      <c r="R872" s="115"/>
      <c r="S872" s="115"/>
      <c r="T872" s="115"/>
      <c r="U872" s="115"/>
      <c r="V872" s="115"/>
      <c r="W872" s="115"/>
      <c r="X872" s="115"/>
      <c r="Y872" s="115"/>
      <c r="Z872" s="115"/>
    </row>
    <row r="873" spans="1:26" ht="13" customHeight="1">
      <c r="A873" s="40">
        <v>863</v>
      </c>
      <c r="B873" s="40" t="s">
        <v>9117</v>
      </c>
      <c r="C873" s="80" t="s">
        <v>4534</v>
      </c>
      <c r="D873" s="41" t="s">
        <v>4038</v>
      </c>
      <c r="E873" s="80" t="s">
        <v>7909</v>
      </c>
      <c r="F873" s="172" t="s">
        <v>9118</v>
      </c>
      <c r="G873" s="41">
        <v>95</v>
      </c>
      <c r="H873" s="41" t="s">
        <v>9119</v>
      </c>
      <c r="I873" s="475">
        <v>44607</v>
      </c>
      <c r="J873" s="373" t="s">
        <v>9120</v>
      </c>
      <c r="K873" s="116" t="s">
        <v>9121</v>
      </c>
      <c r="L873" s="115"/>
      <c r="M873" s="115"/>
      <c r="N873" s="115"/>
      <c r="O873" s="115"/>
      <c r="P873" s="115"/>
      <c r="Q873" s="115"/>
      <c r="R873" s="115"/>
      <c r="S873" s="115"/>
      <c r="T873" s="115"/>
      <c r="U873" s="115"/>
      <c r="V873" s="115"/>
      <c r="W873" s="115"/>
      <c r="X873" s="115"/>
      <c r="Y873" s="115"/>
      <c r="Z873" s="115"/>
    </row>
    <row r="874" spans="1:26" ht="13" customHeight="1">
      <c r="A874" s="40">
        <v>864</v>
      </c>
      <c r="B874" s="40" t="s">
        <v>9122</v>
      </c>
      <c r="C874" s="80" t="s">
        <v>8875</v>
      </c>
      <c r="D874" s="41" t="s">
        <v>4289</v>
      </c>
      <c r="E874" s="80"/>
      <c r="F874" s="172" t="s">
        <v>9123</v>
      </c>
      <c r="G874" s="41">
        <v>630</v>
      </c>
      <c r="H874" s="41" t="s">
        <v>9124</v>
      </c>
      <c r="I874" s="475">
        <v>44603</v>
      </c>
      <c r="J874" s="373" t="s">
        <v>9125</v>
      </c>
      <c r="K874" s="116" t="s">
        <v>9126</v>
      </c>
      <c r="L874" s="115"/>
      <c r="M874" s="115"/>
      <c r="N874" s="115"/>
      <c r="O874" s="115"/>
      <c r="P874" s="115"/>
      <c r="Q874" s="115"/>
      <c r="R874" s="115"/>
      <c r="S874" s="115"/>
      <c r="T874" s="115"/>
      <c r="U874" s="115"/>
      <c r="V874" s="115"/>
      <c r="W874" s="115"/>
      <c r="X874" s="115"/>
      <c r="Y874" s="115"/>
      <c r="Z874" s="115"/>
    </row>
    <row r="875" spans="1:26" ht="13" customHeight="1">
      <c r="A875" s="40">
        <v>865</v>
      </c>
      <c r="B875" s="40" t="s">
        <v>9127</v>
      </c>
      <c r="C875" s="80" t="s">
        <v>8558</v>
      </c>
      <c r="D875" s="41" t="s">
        <v>4218</v>
      </c>
      <c r="E875" s="80"/>
      <c r="F875" s="172" t="s">
        <v>9128</v>
      </c>
      <c r="G875" s="41">
        <v>101</v>
      </c>
      <c r="H875" s="41" t="s">
        <v>9129</v>
      </c>
      <c r="I875" s="475">
        <v>44620</v>
      </c>
      <c r="J875" s="373" t="s">
        <v>9130</v>
      </c>
      <c r="K875" s="116" t="s">
        <v>9131</v>
      </c>
      <c r="L875" s="115"/>
      <c r="M875" s="115"/>
      <c r="N875" s="115"/>
      <c r="O875" s="115"/>
      <c r="P875" s="115"/>
      <c r="Q875" s="115"/>
      <c r="R875" s="115"/>
      <c r="S875" s="115"/>
      <c r="T875" s="115"/>
      <c r="U875" s="115"/>
      <c r="V875" s="115"/>
      <c r="W875" s="115"/>
      <c r="X875" s="115"/>
      <c r="Y875" s="115"/>
      <c r="Z875" s="115"/>
    </row>
    <row r="876" spans="1:26" ht="13" customHeight="1">
      <c r="A876" s="40">
        <v>866</v>
      </c>
      <c r="B876" s="40" t="s">
        <v>9132</v>
      </c>
      <c r="C876" s="80" t="s">
        <v>5264</v>
      </c>
      <c r="D876" s="41" t="s">
        <v>9133</v>
      </c>
      <c r="E876" s="80" t="s">
        <v>6003</v>
      </c>
      <c r="F876" s="172" t="s">
        <v>9134</v>
      </c>
      <c r="G876" s="41">
        <v>123</v>
      </c>
      <c r="H876" s="41" t="s">
        <v>9135</v>
      </c>
      <c r="I876" s="475">
        <v>44567</v>
      </c>
      <c r="J876" s="373" t="s">
        <v>9136</v>
      </c>
      <c r="K876" s="116" t="s">
        <v>9137</v>
      </c>
      <c r="L876" s="115"/>
      <c r="M876" s="115"/>
      <c r="N876" s="115"/>
      <c r="O876" s="115"/>
      <c r="P876" s="115"/>
      <c r="Q876" s="115"/>
      <c r="R876" s="115"/>
      <c r="S876" s="115"/>
      <c r="T876" s="115"/>
      <c r="U876" s="115"/>
      <c r="V876" s="115"/>
      <c r="W876" s="115"/>
      <c r="X876" s="115"/>
      <c r="Y876" s="115"/>
      <c r="Z876" s="115"/>
    </row>
    <row r="877" spans="1:26" ht="13" customHeight="1">
      <c r="A877" s="40">
        <v>867</v>
      </c>
      <c r="B877" s="40" t="s">
        <v>9138</v>
      </c>
      <c r="C877" s="80" t="s">
        <v>4888</v>
      </c>
      <c r="D877" s="41" t="s">
        <v>4324</v>
      </c>
      <c r="E877" s="80"/>
      <c r="F877" s="172" t="s">
        <v>9139</v>
      </c>
      <c r="G877" s="41">
        <v>153</v>
      </c>
      <c r="H877" s="41" t="s">
        <v>9140</v>
      </c>
      <c r="I877" s="475">
        <v>44601</v>
      </c>
      <c r="J877" s="373" t="s">
        <v>9141</v>
      </c>
      <c r="K877" s="116" t="s">
        <v>9142</v>
      </c>
      <c r="L877" s="115"/>
      <c r="M877" s="115"/>
      <c r="N877" s="115"/>
      <c r="O877" s="115"/>
      <c r="P877" s="115"/>
      <c r="Q877" s="115"/>
      <c r="R877" s="115"/>
      <c r="S877" s="115"/>
      <c r="T877" s="115"/>
      <c r="U877" s="115"/>
      <c r="V877" s="115"/>
      <c r="W877" s="115"/>
      <c r="X877" s="115"/>
      <c r="Y877" s="115"/>
      <c r="Z877" s="115"/>
    </row>
    <row r="878" spans="1:26" ht="13" customHeight="1">
      <c r="A878" s="40">
        <v>868</v>
      </c>
      <c r="B878" s="40" t="s">
        <v>9192</v>
      </c>
      <c r="C878" s="80" t="s">
        <v>9193</v>
      </c>
      <c r="D878" s="41" t="s">
        <v>4038</v>
      </c>
      <c r="E878" s="80" t="s">
        <v>4579</v>
      </c>
      <c r="F878" s="172" t="s">
        <v>9189</v>
      </c>
      <c r="G878" s="41">
        <v>16</v>
      </c>
      <c r="H878" s="41" t="s">
        <v>9194</v>
      </c>
      <c r="I878" s="475">
        <v>44616</v>
      </c>
      <c r="J878" s="373" t="s">
        <v>9191</v>
      </c>
      <c r="K878" s="116" t="s">
        <v>9190</v>
      </c>
      <c r="L878" s="115"/>
      <c r="M878" s="115"/>
      <c r="N878" s="115"/>
      <c r="O878" s="115"/>
      <c r="P878" s="115"/>
      <c r="Q878" s="115"/>
      <c r="R878" s="115"/>
      <c r="S878" s="115"/>
      <c r="T878" s="115"/>
      <c r="U878" s="115"/>
      <c r="V878" s="115"/>
      <c r="W878" s="115"/>
      <c r="X878" s="115"/>
      <c r="Y878" s="115"/>
      <c r="Z878" s="115"/>
    </row>
    <row r="879" spans="1:26" ht="13" customHeight="1">
      <c r="A879" s="40">
        <v>869</v>
      </c>
      <c r="B879" s="40" t="s">
        <v>9195</v>
      </c>
      <c r="C879" s="80" t="s">
        <v>8095</v>
      </c>
      <c r="D879" s="41" t="s">
        <v>4044</v>
      </c>
      <c r="E879" s="80" t="s">
        <v>4611</v>
      </c>
      <c r="F879" s="172" t="s">
        <v>9198</v>
      </c>
      <c r="G879" s="41">
        <v>135</v>
      </c>
      <c r="H879" s="41" t="s">
        <v>9199</v>
      </c>
      <c r="I879" s="475">
        <v>44621</v>
      </c>
      <c r="J879" s="373" t="s">
        <v>9196</v>
      </c>
      <c r="K879" s="116" t="s">
        <v>9197</v>
      </c>
      <c r="L879" s="115"/>
      <c r="M879" s="115"/>
      <c r="N879" s="115"/>
      <c r="O879" s="115"/>
      <c r="P879" s="115"/>
      <c r="Q879" s="115"/>
      <c r="R879" s="115"/>
      <c r="S879" s="115"/>
      <c r="T879" s="115"/>
      <c r="U879" s="115"/>
      <c r="V879" s="115"/>
      <c r="W879" s="115"/>
      <c r="X879" s="115"/>
      <c r="Y879" s="115"/>
      <c r="Z879" s="115"/>
    </row>
    <row r="880" spans="1:26" ht="13" customHeight="1">
      <c r="A880" s="40">
        <v>870</v>
      </c>
      <c r="B880" s="40" t="s">
        <v>9200</v>
      </c>
      <c r="C880" s="80" t="s">
        <v>9201</v>
      </c>
      <c r="D880" s="41" t="s">
        <v>5730</v>
      </c>
      <c r="E880" s="80" t="s">
        <v>7646</v>
      </c>
      <c r="F880" s="172" t="s">
        <v>9205</v>
      </c>
      <c r="G880" s="41">
        <v>95</v>
      </c>
      <c r="H880" s="41" t="s">
        <v>9204</v>
      </c>
      <c r="I880" s="475">
        <v>44608</v>
      </c>
      <c r="J880" s="373" t="s">
        <v>9203</v>
      </c>
      <c r="K880" s="116" t="s">
        <v>9202</v>
      </c>
      <c r="L880" s="115"/>
      <c r="M880" s="115"/>
      <c r="N880" s="115"/>
      <c r="O880" s="115"/>
      <c r="P880" s="115"/>
      <c r="Q880" s="115"/>
      <c r="R880" s="115"/>
      <c r="S880" s="115"/>
      <c r="T880" s="115"/>
      <c r="U880" s="115"/>
      <c r="V880" s="115"/>
      <c r="W880" s="115"/>
      <c r="X880" s="115"/>
      <c r="Y880" s="115"/>
      <c r="Z880" s="115"/>
    </row>
    <row r="881" spans="1:26" ht="13" customHeight="1">
      <c r="A881" s="40">
        <v>871</v>
      </c>
      <c r="B881" s="40" t="s">
        <v>9206</v>
      </c>
      <c r="C881" s="80" t="s">
        <v>9207</v>
      </c>
      <c r="D881" s="41" t="s">
        <v>4061</v>
      </c>
      <c r="E881" s="80" t="s">
        <v>9212</v>
      </c>
      <c r="F881" s="172" t="s">
        <v>9211</v>
      </c>
      <c r="G881" s="41">
        <v>122</v>
      </c>
      <c r="H881" s="41" t="s">
        <v>9210</v>
      </c>
      <c r="I881" s="475">
        <v>44613</v>
      </c>
      <c r="J881" s="373" t="s">
        <v>9209</v>
      </c>
      <c r="K881" s="116" t="s">
        <v>9208</v>
      </c>
      <c r="L881" s="115"/>
      <c r="M881" s="115"/>
      <c r="N881" s="115"/>
      <c r="O881" s="115"/>
      <c r="P881" s="115"/>
      <c r="Q881" s="115"/>
      <c r="R881" s="115"/>
      <c r="S881" s="115"/>
      <c r="T881" s="115"/>
      <c r="U881" s="115"/>
      <c r="V881" s="115"/>
      <c r="W881" s="115"/>
      <c r="X881" s="115"/>
      <c r="Y881" s="115"/>
      <c r="Z881" s="115"/>
    </row>
    <row r="882" spans="1:26" s="235" customFormat="1" ht="13" customHeight="1">
      <c r="A882" s="169">
        <v>872</v>
      </c>
      <c r="B882" s="169" t="s">
        <v>9213</v>
      </c>
      <c r="C882" s="252" t="s">
        <v>4050</v>
      </c>
      <c r="D882" s="234" t="s">
        <v>5336</v>
      </c>
      <c r="E882" s="252"/>
      <c r="F882" s="361" t="s">
        <v>9215</v>
      </c>
      <c r="G882" s="234">
        <v>4436</v>
      </c>
      <c r="H882" s="234" t="s">
        <v>9216</v>
      </c>
      <c r="I882" s="477">
        <v>44617</v>
      </c>
      <c r="J882" s="406" t="s">
        <v>9214</v>
      </c>
      <c r="K882" s="237" t="s">
        <v>9217</v>
      </c>
      <c r="L882" s="351"/>
      <c r="M882" s="351"/>
      <c r="N882" s="351"/>
      <c r="O882" s="351"/>
      <c r="P882" s="351"/>
      <c r="Q882" s="351"/>
      <c r="R882" s="351"/>
      <c r="S882" s="351"/>
      <c r="T882" s="351"/>
      <c r="U882" s="351"/>
      <c r="V882" s="351"/>
      <c r="W882" s="351"/>
      <c r="X882" s="351"/>
      <c r="Y882" s="351"/>
      <c r="Z882" s="351"/>
    </row>
    <row r="883" spans="1:26" ht="13" customHeight="1">
      <c r="A883" s="40">
        <v>873</v>
      </c>
      <c r="B883" s="40" t="s">
        <v>9218</v>
      </c>
      <c r="C883" s="80" t="s">
        <v>8196</v>
      </c>
      <c r="D883" s="41" t="s">
        <v>4225</v>
      </c>
      <c r="E883" s="80" t="s">
        <v>9222</v>
      </c>
      <c r="F883" s="172" t="s">
        <v>9221</v>
      </c>
      <c r="G883" s="41">
        <v>20</v>
      </c>
      <c r="H883" s="41" t="s">
        <v>9140</v>
      </c>
      <c r="I883" s="475">
        <v>44617</v>
      </c>
      <c r="J883" s="373" t="s">
        <v>9219</v>
      </c>
      <c r="K883" s="116" t="s">
        <v>9220</v>
      </c>
      <c r="L883" s="115"/>
      <c r="M883" s="115"/>
      <c r="N883" s="115"/>
      <c r="O883" s="115"/>
      <c r="P883" s="115"/>
      <c r="Q883" s="115"/>
      <c r="R883" s="115"/>
      <c r="S883" s="115"/>
      <c r="T883" s="115"/>
      <c r="U883" s="115"/>
      <c r="V883" s="115"/>
      <c r="W883" s="115"/>
      <c r="X883" s="115"/>
      <c r="Y883" s="115"/>
      <c r="Z883" s="115"/>
    </row>
    <row r="884" spans="1:26" ht="13" customHeight="1">
      <c r="A884" s="40">
        <v>874</v>
      </c>
      <c r="B884" s="40" t="s">
        <v>9224</v>
      </c>
      <c r="C884" s="80" t="s">
        <v>9225</v>
      </c>
      <c r="D884" s="41" t="s">
        <v>4627</v>
      </c>
      <c r="E884" s="80" t="s">
        <v>9228</v>
      </c>
      <c r="F884" s="172" t="s">
        <v>9223</v>
      </c>
      <c r="G884" s="41">
        <v>45</v>
      </c>
      <c r="H884" s="41" t="s">
        <v>9229</v>
      </c>
      <c r="I884" s="475">
        <v>44605</v>
      </c>
      <c r="J884" s="373" t="s">
        <v>9227</v>
      </c>
      <c r="K884" s="116" t="s">
        <v>9226</v>
      </c>
      <c r="L884" s="115"/>
      <c r="M884" s="115"/>
      <c r="N884" s="115"/>
      <c r="O884" s="115"/>
      <c r="P884" s="115"/>
      <c r="Q884" s="115"/>
      <c r="R884" s="115"/>
      <c r="S884" s="115"/>
      <c r="T884" s="115"/>
      <c r="U884" s="115"/>
      <c r="V884" s="115"/>
      <c r="W884" s="115"/>
      <c r="X884" s="115"/>
      <c r="Y884" s="115"/>
      <c r="Z884" s="115"/>
    </row>
    <row r="885" spans="1:26" ht="13" customHeight="1">
      <c r="A885" s="40">
        <v>875</v>
      </c>
      <c r="B885" s="40" t="s">
        <v>9233</v>
      </c>
      <c r="C885" s="80" t="s">
        <v>9234</v>
      </c>
      <c r="D885" s="41" t="s">
        <v>4032</v>
      </c>
      <c r="E885" s="80"/>
      <c r="F885" s="172" t="s">
        <v>9230</v>
      </c>
      <c r="G885" s="41">
        <v>1347</v>
      </c>
      <c r="H885" s="41" t="s">
        <v>7257</v>
      </c>
      <c r="I885" s="475">
        <v>44609</v>
      </c>
      <c r="J885" s="373" t="s">
        <v>9232</v>
      </c>
      <c r="K885" s="116" t="s">
        <v>9231</v>
      </c>
      <c r="L885" s="115"/>
      <c r="M885" s="115"/>
      <c r="N885" s="115"/>
      <c r="O885" s="115"/>
      <c r="P885" s="115"/>
      <c r="Q885" s="115"/>
      <c r="R885" s="115"/>
      <c r="S885" s="115"/>
      <c r="T885" s="115"/>
      <c r="U885" s="115"/>
      <c r="V885" s="115"/>
      <c r="W885" s="115"/>
      <c r="X885" s="115"/>
      <c r="Y885" s="115"/>
      <c r="Z885" s="115"/>
    </row>
    <row r="886" spans="1:26" ht="13" customHeight="1">
      <c r="A886" s="40">
        <v>876</v>
      </c>
      <c r="B886" s="40" t="s">
        <v>9237</v>
      </c>
      <c r="C886" s="80" t="s">
        <v>9238</v>
      </c>
      <c r="D886" s="41" t="s">
        <v>8045</v>
      </c>
      <c r="E886" s="80" t="s">
        <v>9240</v>
      </c>
      <c r="F886" s="172" t="s">
        <v>9241</v>
      </c>
      <c r="G886" s="41">
        <v>47</v>
      </c>
      <c r="H886" s="41" t="s">
        <v>9239</v>
      </c>
      <c r="I886" s="475">
        <v>44576</v>
      </c>
      <c r="J886" s="373" t="s">
        <v>9235</v>
      </c>
      <c r="K886" s="116" t="s">
        <v>9236</v>
      </c>
      <c r="L886" s="115"/>
      <c r="M886" s="115"/>
      <c r="N886" s="115"/>
      <c r="O886" s="115"/>
      <c r="P886" s="115"/>
      <c r="Q886" s="115"/>
      <c r="R886" s="115"/>
      <c r="S886" s="115"/>
      <c r="T886" s="115"/>
      <c r="U886" s="115"/>
      <c r="V886" s="115"/>
      <c r="W886" s="115"/>
      <c r="X886" s="115"/>
      <c r="Y886" s="115"/>
      <c r="Z886" s="115"/>
    </row>
    <row r="887" spans="1:26" ht="13" customHeight="1">
      <c r="A887" s="40">
        <v>877</v>
      </c>
      <c r="B887" s="40" t="s">
        <v>9242</v>
      </c>
      <c r="C887" s="80" t="s">
        <v>7357</v>
      </c>
      <c r="D887" s="41" t="s">
        <v>9133</v>
      </c>
      <c r="E887" s="80" t="s">
        <v>6003</v>
      </c>
      <c r="F887" s="172" t="s">
        <v>9245</v>
      </c>
      <c r="G887" s="41">
        <v>200</v>
      </c>
      <c r="H887" s="41" t="s">
        <v>9246</v>
      </c>
      <c r="I887" s="475">
        <v>44614</v>
      </c>
      <c r="J887" s="373" t="s">
        <v>9244</v>
      </c>
      <c r="K887" s="116" t="s">
        <v>9243</v>
      </c>
      <c r="L887" s="115"/>
      <c r="M887" s="115"/>
      <c r="N887" s="115"/>
      <c r="O887" s="115"/>
      <c r="P887" s="115"/>
      <c r="Q887" s="115"/>
      <c r="R887" s="115"/>
      <c r="S887" s="115"/>
      <c r="T887" s="115"/>
      <c r="U887" s="115"/>
      <c r="V887" s="115"/>
      <c r="W887" s="115"/>
      <c r="X887" s="115"/>
      <c r="Y887" s="115"/>
      <c r="Z887" s="115"/>
    </row>
    <row r="888" spans="1:26" ht="13" customHeight="1">
      <c r="A888" s="40">
        <v>878</v>
      </c>
      <c r="B888" s="40" t="s">
        <v>9247</v>
      </c>
      <c r="C888" s="80" t="s">
        <v>5317</v>
      </c>
      <c r="D888" s="41" t="s">
        <v>4061</v>
      </c>
      <c r="E888" s="80"/>
      <c r="F888" s="172" t="s">
        <v>9250</v>
      </c>
      <c r="G888" s="41">
        <v>90</v>
      </c>
      <c r="H888" s="41" t="s">
        <v>9251</v>
      </c>
      <c r="I888" s="475">
        <v>44613</v>
      </c>
      <c r="J888" s="373" t="s">
        <v>9248</v>
      </c>
      <c r="K888" s="116" t="s">
        <v>9249</v>
      </c>
      <c r="L888" s="115"/>
      <c r="M888" s="115"/>
      <c r="N888" s="115"/>
      <c r="O888" s="115"/>
      <c r="P888" s="115"/>
      <c r="Q888" s="115"/>
      <c r="R888" s="115"/>
      <c r="S888" s="115"/>
      <c r="T888" s="115"/>
      <c r="U888" s="115"/>
      <c r="V888" s="115"/>
      <c r="W888" s="115"/>
      <c r="X888" s="115"/>
      <c r="Y888" s="115"/>
      <c r="Z888" s="115"/>
    </row>
    <row r="889" spans="1:26" ht="13" customHeight="1">
      <c r="A889" s="40">
        <v>879</v>
      </c>
      <c r="B889" s="40" t="s">
        <v>9058</v>
      </c>
      <c r="C889" s="80" t="s">
        <v>4130</v>
      </c>
      <c r="D889" s="41" t="s">
        <v>4038</v>
      </c>
      <c r="E889" s="80" t="s">
        <v>9320</v>
      </c>
      <c r="F889" s="172" t="s">
        <v>9321</v>
      </c>
      <c r="G889" s="41">
        <v>424</v>
      </c>
      <c r="H889" s="41" t="s">
        <v>9319</v>
      </c>
      <c r="I889" s="475">
        <v>44630</v>
      </c>
      <c r="J889" s="373" t="s">
        <v>9317</v>
      </c>
      <c r="K889" s="116" t="s">
        <v>9318</v>
      </c>
      <c r="L889" s="115"/>
      <c r="M889" s="115"/>
      <c r="N889" s="115"/>
      <c r="O889" s="115"/>
      <c r="P889" s="115"/>
      <c r="Q889" s="115"/>
      <c r="R889" s="115"/>
      <c r="S889" s="115"/>
      <c r="T889" s="115"/>
      <c r="U889" s="115"/>
      <c r="V889" s="115"/>
      <c r="W889" s="115"/>
      <c r="X889" s="115"/>
      <c r="Y889" s="115"/>
      <c r="Z889" s="115"/>
    </row>
    <row r="890" spans="1:26" ht="13" customHeight="1">
      <c r="A890" s="40">
        <v>880</v>
      </c>
      <c r="B890" s="40" t="s">
        <v>9323</v>
      </c>
      <c r="C890" s="80" t="s">
        <v>4534</v>
      </c>
      <c r="D890" s="41" t="s">
        <v>5265</v>
      </c>
      <c r="E890" s="80" t="s">
        <v>6242</v>
      </c>
      <c r="F890" s="172" t="s">
        <v>9322</v>
      </c>
      <c r="G890" s="41">
        <v>31</v>
      </c>
      <c r="H890" s="41" t="s">
        <v>9326</v>
      </c>
      <c r="I890" s="475">
        <v>44605</v>
      </c>
      <c r="J890" s="373" t="s">
        <v>9324</v>
      </c>
      <c r="K890" s="116" t="s">
        <v>9325</v>
      </c>
      <c r="L890" s="115"/>
      <c r="M890" s="115"/>
      <c r="N890" s="115"/>
      <c r="O890" s="115"/>
      <c r="P890" s="115"/>
      <c r="Q890" s="115"/>
      <c r="R890" s="115"/>
      <c r="S890" s="115"/>
      <c r="T890" s="115"/>
      <c r="U890" s="115"/>
      <c r="V890" s="115"/>
      <c r="W890" s="115"/>
      <c r="X890" s="115"/>
      <c r="Y890" s="115"/>
      <c r="Z890" s="115"/>
    </row>
    <row r="891" spans="1:26" ht="13" customHeight="1">
      <c r="A891" s="40">
        <v>881</v>
      </c>
      <c r="B891" s="40" t="s">
        <v>9330</v>
      </c>
      <c r="C891" s="80" t="s">
        <v>7105</v>
      </c>
      <c r="D891" s="41" t="s">
        <v>4791</v>
      </c>
      <c r="E891" s="80" t="s">
        <v>9331</v>
      </c>
      <c r="F891" s="172" t="s">
        <v>9327</v>
      </c>
      <c r="G891" s="41">
        <v>38</v>
      </c>
      <c r="H891" s="41" t="s">
        <v>9332</v>
      </c>
      <c r="I891" s="475">
        <v>44631</v>
      </c>
      <c r="J891" s="373" t="s">
        <v>9328</v>
      </c>
      <c r="K891" s="116" t="s">
        <v>9329</v>
      </c>
      <c r="L891" s="115"/>
      <c r="M891" s="115"/>
      <c r="N891" s="115"/>
      <c r="O891" s="115"/>
      <c r="P891" s="115"/>
      <c r="Q891" s="115"/>
      <c r="R891" s="115"/>
      <c r="S891" s="115"/>
      <c r="T891" s="115"/>
      <c r="U891" s="115"/>
      <c r="V891" s="115"/>
      <c r="W891" s="115"/>
      <c r="X891" s="115"/>
      <c r="Y891" s="115"/>
      <c r="Z891" s="115"/>
    </row>
    <row r="892" spans="1:26" ht="13" customHeight="1">
      <c r="A892" s="40">
        <v>882</v>
      </c>
      <c r="B892" s="40" t="s">
        <v>9334</v>
      </c>
      <c r="C892" s="80" t="s">
        <v>5264</v>
      </c>
      <c r="D892" s="41" t="s">
        <v>4038</v>
      </c>
      <c r="E892" s="80" t="s">
        <v>4569</v>
      </c>
      <c r="F892" s="172" t="s">
        <v>9335</v>
      </c>
      <c r="G892" s="41">
        <v>34</v>
      </c>
      <c r="H892" s="85" t="s">
        <v>6517</v>
      </c>
      <c r="I892" s="475">
        <v>44626</v>
      </c>
      <c r="J892" s="373" t="s">
        <v>9333</v>
      </c>
      <c r="K892" s="116" t="s">
        <v>9336</v>
      </c>
      <c r="L892" s="115"/>
      <c r="M892" s="115"/>
      <c r="N892" s="115"/>
      <c r="O892" s="115"/>
      <c r="P892" s="115"/>
      <c r="Q892" s="115"/>
      <c r="R892" s="115"/>
      <c r="S892" s="115"/>
      <c r="T892" s="115"/>
      <c r="U892" s="115"/>
      <c r="V892" s="115"/>
      <c r="W892" s="115"/>
      <c r="X892" s="115"/>
      <c r="Y892" s="115"/>
      <c r="Z892" s="115"/>
    </row>
    <row r="893" spans="1:26" ht="13" customHeight="1">
      <c r="A893" s="40">
        <v>883</v>
      </c>
      <c r="B893" s="40" t="s">
        <v>9337</v>
      </c>
      <c r="C893" s="80" t="s">
        <v>5229</v>
      </c>
      <c r="D893" s="41" t="s">
        <v>4061</v>
      </c>
      <c r="E893" s="80" t="s">
        <v>4265</v>
      </c>
      <c r="F893" s="172" t="s">
        <v>9341</v>
      </c>
      <c r="G893" s="41">
        <v>95</v>
      </c>
      <c r="H893" s="41" t="s">
        <v>9340</v>
      </c>
      <c r="I893" s="475">
        <v>44629</v>
      </c>
      <c r="J893" s="373" t="s">
        <v>9339</v>
      </c>
      <c r="K893" s="116" t="s">
        <v>9338</v>
      </c>
      <c r="L893" s="115"/>
      <c r="M893" s="115"/>
      <c r="N893" s="115"/>
      <c r="O893" s="115"/>
      <c r="P893" s="115"/>
      <c r="Q893" s="115"/>
      <c r="R893" s="115"/>
      <c r="S893" s="115"/>
      <c r="T893" s="115"/>
      <c r="U893" s="115"/>
      <c r="V893" s="115"/>
      <c r="W893" s="115"/>
      <c r="X893" s="115"/>
      <c r="Y893" s="115"/>
      <c r="Z893" s="115"/>
    </row>
    <row r="894" spans="1:26" ht="13" customHeight="1">
      <c r="A894" s="40">
        <v>884</v>
      </c>
      <c r="B894" s="40" t="s">
        <v>9342</v>
      </c>
      <c r="C894" s="80" t="s">
        <v>8511</v>
      </c>
      <c r="D894" s="41" t="s">
        <v>4032</v>
      </c>
      <c r="E894" s="80" t="s">
        <v>4606</v>
      </c>
      <c r="F894" s="172" t="s">
        <v>9346</v>
      </c>
      <c r="G894" s="41">
        <v>124</v>
      </c>
      <c r="H894" s="41" t="s">
        <v>9345</v>
      </c>
      <c r="I894" s="475">
        <v>44629</v>
      </c>
      <c r="J894" s="373" t="s">
        <v>9343</v>
      </c>
      <c r="K894" s="116" t="s">
        <v>9344</v>
      </c>
      <c r="L894" s="115"/>
      <c r="M894" s="115"/>
      <c r="N894" s="115"/>
      <c r="O894" s="115"/>
      <c r="P894" s="115"/>
      <c r="Q894" s="115"/>
      <c r="R894" s="115"/>
      <c r="S894" s="115"/>
      <c r="T894" s="115"/>
      <c r="U894" s="115"/>
      <c r="V894" s="115"/>
      <c r="W894" s="115"/>
      <c r="X894" s="115"/>
      <c r="Y894" s="115"/>
      <c r="Z894" s="115"/>
    </row>
    <row r="895" spans="1:26" ht="13" customHeight="1">
      <c r="A895" s="40">
        <v>885</v>
      </c>
      <c r="B895" s="40" t="s">
        <v>1472</v>
      </c>
      <c r="C895" s="80" t="s">
        <v>5264</v>
      </c>
      <c r="D895" s="41" t="s">
        <v>4225</v>
      </c>
      <c r="E895" s="80" t="s">
        <v>9350</v>
      </c>
      <c r="F895" s="172" t="s">
        <v>9349</v>
      </c>
      <c r="G895" s="41">
        <v>192</v>
      </c>
      <c r="H895" s="41" t="s">
        <v>8099</v>
      </c>
      <c r="I895" s="475">
        <v>44593</v>
      </c>
      <c r="J895" s="373" t="s">
        <v>9348</v>
      </c>
      <c r="K895" s="116" t="s">
        <v>9347</v>
      </c>
      <c r="L895" s="115"/>
      <c r="M895" s="115"/>
      <c r="N895" s="115"/>
      <c r="O895" s="115"/>
      <c r="P895" s="115"/>
      <c r="Q895" s="115"/>
      <c r="R895" s="115"/>
      <c r="S895" s="115"/>
      <c r="T895" s="115"/>
      <c r="U895" s="115"/>
      <c r="V895" s="115"/>
      <c r="W895" s="115"/>
      <c r="X895" s="115"/>
      <c r="Y895" s="115"/>
      <c r="Z895" s="115"/>
    </row>
    <row r="896" spans="1:26" ht="13" customHeight="1">
      <c r="A896" s="40">
        <v>886</v>
      </c>
      <c r="B896" s="40" t="s">
        <v>9351</v>
      </c>
      <c r="C896" s="80" t="s">
        <v>5264</v>
      </c>
      <c r="D896" s="41" t="s">
        <v>4225</v>
      </c>
      <c r="E896" s="80" t="s">
        <v>9355</v>
      </c>
      <c r="F896" s="172" t="s">
        <v>9354</v>
      </c>
      <c r="G896" s="41">
        <v>37</v>
      </c>
      <c r="H896" s="41" t="s">
        <v>9356</v>
      </c>
      <c r="I896" s="475">
        <v>44593</v>
      </c>
      <c r="J896" s="373" t="s">
        <v>9352</v>
      </c>
      <c r="K896" s="116" t="s">
        <v>9353</v>
      </c>
      <c r="L896" s="115"/>
      <c r="M896" s="115"/>
      <c r="N896" s="115"/>
      <c r="O896" s="115"/>
      <c r="P896" s="115"/>
      <c r="Q896" s="115"/>
      <c r="R896" s="115"/>
      <c r="S896" s="115"/>
      <c r="T896" s="115"/>
      <c r="U896" s="115"/>
      <c r="V896" s="115"/>
      <c r="W896" s="115"/>
      <c r="X896" s="115"/>
      <c r="Y896" s="115"/>
      <c r="Z896" s="115"/>
    </row>
    <row r="897" spans="1:26" ht="13" customHeight="1">
      <c r="A897" s="40">
        <v>887</v>
      </c>
      <c r="B897" s="40" t="s">
        <v>9360</v>
      </c>
      <c r="C897" s="80" t="s">
        <v>9359</v>
      </c>
      <c r="D897" s="41" t="s">
        <v>4038</v>
      </c>
      <c r="E897" s="80"/>
      <c r="F897" s="172" t="s">
        <v>9361</v>
      </c>
      <c r="G897" s="41">
        <v>7148</v>
      </c>
      <c r="H897" s="41" t="s">
        <v>7371</v>
      </c>
      <c r="I897" s="475">
        <v>44628</v>
      </c>
      <c r="J897" s="373" t="s">
        <v>9357</v>
      </c>
      <c r="K897" s="116" t="s">
        <v>9358</v>
      </c>
      <c r="L897" s="115"/>
      <c r="M897" s="115"/>
      <c r="N897" s="115"/>
      <c r="O897" s="115"/>
      <c r="P897" s="115"/>
      <c r="Q897" s="115"/>
      <c r="R897" s="115"/>
      <c r="S897" s="115"/>
      <c r="T897" s="115"/>
      <c r="U897" s="115"/>
      <c r="V897" s="115"/>
      <c r="W897" s="115"/>
      <c r="X897" s="115"/>
      <c r="Y897" s="115"/>
      <c r="Z897" s="115"/>
    </row>
    <row r="898" spans="1:26" s="235" customFormat="1" ht="13" customHeight="1">
      <c r="A898" s="169">
        <v>888</v>
      </c>
      <c r="B898" s="169" t="s">
        <v>500</v>
      </c>
      <c r="C898" s="252" t="s">
        <v>9365</v>
      </c>
      <c r="D898" s="234" t="s">
        <v>4044</v>
      </c>
      <c r="E898" s="252" t="s">
        <v>8178</v>
      </c>
      <c r="F898" s="361" t="s">
        <v>9366</v>
      </c>
      <c r="G898" s="234">
        <v>1925</v>
      </c>
      <c r="H898" s="234" t="s">
        <v>9364</v>
      </c>
      <c r="I898" s="477">
        <v>44627</v>
      </c>
      <c r="J898" s="406" t="s">
        <v>9362</v>
      </c>
      <c r="K898" s="237" t="s">
        <v>9363</v>
      </c>
      <c r="L898" s="351"/>
      <c r="M898" s="351"/>
      <c r="N898" s="351"/>
      <c r="O898" s="351"/>
      <c r="P898" s="351"/>
      <c r="Q898" s="351"/>
      <c r="R898" s="351"/>
      <c r="S898" s="351"/>
      <c r="T898" s="351"/>
      <c r="U898" s="351"/>
      <c r="V898" s="351"/>
      <c r="W898" s="351"/>
      <c r="X898" s="351"/>
      <c r="Y898" s="351"/>
      <c r="Z898" s="351"/>
    </row>
    <row r="899" spans="1:26" ht="13" customHeight="1">
      <c r="A899" s="40">
        <v>889</v>
      </c>
      <c r="B899" s="40" t="s">
        <v>9369</v>
      </c>
      <c r="C899" s="80" t="s">
        <v>8072</v>
      </c>
      <c r="D899" s="41" t="s">
        <v>4627</v>
      </c>
      <c r="E899" s="80"/>
      <c r="F899" s="172" t="s">
        <v>9370</v>
      </c>
      <c r="G899" s="41">
        <v>2927</v>
      </c>
      <c r="H899" s="41" t="s">
        <v>9371</v>
      </c>
      <c r="I899" s="475">
        <v>44627</v>
      </c>
      <c r="J899" s="373" t="s">
        <v>9367</v>
      </c>
      <c r="K899" s="116" t="s">
        <v>9368</v>
      </c>
      <c r="L899" s="115"/>
      <c r="M899" s="115"/>
      <c r="N899" s="115"/>
      <c r="O899" s="115"/>
      <c r="P899" s="115"/>
      <c r="Q899" s="115"/>
      <c r="R899" s="115"/>
      <c r="S899" s="115"/>
      <c r="T899" s="115"/>
      <c r="U899" s="115"/>
      <c r="V899" s="115"/>
      <c r="W899" s="115"/>
      <c r="X899" s="115"/>
      <c r="Y899" s="115"/>
      <c r="Z899" s="115"/>
    </row>
    <row r="900" spans="1:26" ht="13" customHeight="1">
      <c r="A900" s="40">
        <v>890</v>
      </c>
      <c r="B900" s="40" t="s">
        <v>574</v>
      </c>
      <c r="C900" s="80" t="s">
        <v>9373</v>
      </c>
      <c r="D900" s="41" t="s">
        <v>4044</v>
      </c>
      <c r="E900" s="80" t="s">
        <v>8178</v>
      </c>
      <c r="F900" s="172" t="s">
        <v>9375</v>
      </c>
      <c r="G900" s="41">
        <v>863</v>
      </c>
      <c r="H900" s="41" t="s">
        <v>9376</v>
      </c>
      <c r="I900" s="475">
        <v>44623</v>
      </c>
      <c r="J900" s="373" t="s">
        <v>9372</v>
      </c>
      <c r="K900" s="116" t="s">
        <v>9374</v>
      </c>
      <c r="L900" s="115"/>
      <c r="M900" s="115"/>
      <c r="N900" s="115"/>
      <c r="O900" s="115"/>
      <c r="P900" s="115"/>
      <c r="Q900" s="115"/>
      <c r="R900" s="115"/>
      <c r="S900" s="115"/>
      <c r="T900" s="115"/>
      <c r="U900" s="115"/>
      <c r="V900" s="115"/>
      <c r="W900" s="115"/>
      <c r="X900" s="115"/>
      <c r="Y900" s="115"/>
      <c r="Z900" s="115"/>
    </row>
    <row r="901" spans="1:26" ht="13" customHeight="1">
      <c r="A901" s="40">
        <v>891</v>
      </c>
      <c r="B901" s="40" t="s">
        <v>9377</v>
      </c>
      <c r="C901" s="80" t="s">
        <v>7315</v>
      </c>
      <c r="D901" s="41" t="s">
        <v>5336</v>
      </c>
      <c r="E901" s="80" t="s">
        <v>4471</v>
      </c>
      <c r="F901" s="172" t="s">
        <v>9380</v>
      </c>
      <c r="G901" s="40">
        <v>111</v>
      </c>
      <c r="H901" s="41" t="s">
        <v>9526</v>
      </c>
      <c r="I901" s="475">
        <v>44625</v>
      </c>
      <c r="J901" s="373" t="s">
        <v>9378</v>
      </c>
      <c r="K901" s="116" t="s">
        <v>9379</v>
      </c>
      <c r="L901" s="115"/>
      <c r="M901" s="115"/>
      <c r="N901" s="115"/>
      <c r="O901" s="115"/>
      <c r="P901" s="115"/>
      <c r="Q901" s="115"/>
      <c r="R901" s="115"/>
      <c r="S901" s="115"/>
      <c r="T901" s="115"/>
      <c r="U901" s="115"/>
      <c r="V901" s="115"/>
      <c r="W901" s="115"/>
      <c r="X901" s="115"/>
      <c r="Y901" s="115"/>
      <c r="Z901" s="115"/>
    </row>
    <row r="902" spans="1:26" ht="13" customHeight="1">
      <c r="A902" s="40">
        <v>892</v>
      </c>
      <c r="B902" s="40" t="s">
        <v>9384</v>
      </c>
      <c r="C902" s="80" t="s">
        <v>5229</v>
      </c>
      <c r="D902" s="41" t="s">
        <v>8825</v>
      </c>
      <c r="E902" s="80" t="s">
        <v>9386</v>
      </c>
      <c r="F902" s="172" t="s">
        <v>9383</v>
      </c>
      <c r="G902" s="41">
        <v>164</v>
      </c>
      <c r="H902" s="41" t="s">
        <v>9385</v>
      </c>
      <c r="I902" s="475">
        <v>44623</v>
      </c>
      <c r="J902" s="373" t="s">
        <v>9381</v>
      </c>
      <c r="K902" s="116" t="s">
        <v>9382</v>
      </c>
      <c r="L902" s="115"/>
      <c r="M902" s="115"/>
      <c r="N902" s="115"/>
      <c r="O902" s="115"/>
      <c r="P902" s="115"/>
      <c r="Q902" s="115"/>
      <c r="R902" s="115"/>
      <c r="S902" s="115"/>
      <c r="T902" s="115"/>
      <c r="U902" s="115"/>
      <c r="V902" s="115"/>
      <c r="W902" s="115"/>
      <c r="X902" s="115"/>
      <c r="Y902" s="115"/>
      <c r="Z902" s="115"/>
    </row>
    <row r="903" spans="1:26" ht="13" customHeight="1">
      <c r="A903" s="40">
        <v>893</v>
      </c>
      <c r="B903" s="40" t="s">
        <v>9518</v>
      </c>
      <c r="C903" s="80" t="s">
        <v>4348</v>
      </c>
      <c r="D903" s="41" t="s">
        <v>4032</v>
      </c>
      <c r="E903" s="80" t="s">
        <v>4606</v>
      </c>
      <c r="F903" s="172" t="s">
        <v>9522</v>
      </c>
      <c r="G903" s="41">
        <v>17</v>
      </c>
      <c r="H903" s="41" t="s">
        <v>9521</v>
      </c>
      <c r="I903" s="475">
        <v>44646</v>
      </c>
      <c r="J903" s="373" t="s">
        <v>9519</v>
      </c>
      <c r="K903" s="116" t="s">
        <v>9520</v>
      </c>
      <c r="L903" s="115"/>
      <c r="M903" s="115"/>
      <c r="N903" s="115"/>
      <c r="O903" s="115"/>
      <c r="P903" s="115"/>
      <c r="Q903" s="115"/>
      <c r="R903" s="115"/>
      <c r="S903" s="115"/>
      <c r="T903" s="115"/>
      <c r="U903" s="115"/>
      <c r="V903" s="115"/>
      <c r="W903" s="115"/>
      <c r="X903" s="115"/>
      <c r="Y903" s="115"/>
      <c r="Z903" s="115"/>
    </row>
    <row r="904" spans="1:26" ht="13" customHeight="1">
      <c r="A904" s="40">
        <v>894</v>
      </c>
      <c r="B904" s="40" t="s">
        <v>9523</v>
      </c>
      <c r="C904" s="80" t="s">
        <v>4657</v>
      </c>
      <c r="D904" s="41"/>
      <c r="E904" s="80"/>
      <c r="F904" s="172" t="s">
        <v>8422</v>
      </c>
      <c r="G904" s="41">
        <v>86</v>
      </c>
      <c r="H904" s="41" t="s">
        <v>8574</v>
      </c>
      <c r="I904" s="475">
        <v>44645</v>
      </c>
      <c r="J904" s="373" t="s">
        <v>9525</v>
      </c>
      <c r="K904" s="116" t="s">
        <v>9524</v>
      </c>
      <c r="L904" s="115"/>
      <c r="M904" s="115"/>
      <c r="N904" s="115"/>
      <c r="O904" s="115"/>
      <c r="P904" s="115"/>
      <c r="Q904" s="115"/>
      <c r="R904" s="115"/>
      <c r="S904" s="115"/>
      <c r="T904" s="115"/>
      <c r="U904" s="115"/>
      <c r="V904" s="115"/>
      <c r="W904" s="115"/>
      <c r="X904" s="115"/>
      <c r="Y904" s="115"/>
      <c r="Z904" s="115"/>
    </row>
    <row r="905" spans="1:26" ht="13" customHeight="1">
      <c r="A905" s="40">
        <v>895</v>
      </c>
      <c r="B905" s="40" t="s">
        <v>9527</v>
      </c>
      <c r="C905" s="80" t="s">
        <v>9528</v>
      </c>
      <c r="D905" s="41" t="s">
        <v>4225</v>
      </c>
      <c r="E905" s="80" t="s">
        <v>4226</v>
      </c>
      <c r="F905" s="172" t="s">
        <v>9531</v>
      </c>
      <c r="G905" s="41">
        <v>38</v>
      </c>
      <c r="H905" s="41" t="s">
        <v>9529</v>
      </c>
      <c r="I905" s="475">
        <v>44644</v>
      </c>
      <c r="J905" s="373" t="s">
        <v>9530</v>
      </c>
      <c r="K905" s="116" t="s">
        <v>9661</v>
      </c>
      <c r="L905" s="115"/>
      <c r="M905" s="115"/>
      <c r="N905" s="115"/>
      <c r="O905" s="115"/>
      <c r="P905" s="115"/>
      <c r="Q905" s="115"/>
      <c r="R905" s="115"/>
      <c r="S905" s="115"/>
      <c r="T905" s="115"/>
      <c r="U905" s="115"/>
      <c r="V905" s="115"/>
      <c r="W905" s="115"/>
      <c r="X905" s="115"/>
      <c r="Y905" s="115"/>
      <c r="Z905" s="115"/>
    </row>
    <row r="906" spans="1:26" ht="13" customHeight="1">
      <c r="A906" s="40">
        <v>896</v>
      </c>
      <c r="B906" s="40" t="s">
        <v>9532</v>
      </c>
      <c r="C906" s="80" t="s">
        <v>9234</v>
      </c>
      <c r="D906" s="41" t="s">
        <v>4061</v>
      </c>
      <c r="E906" s="80" t="s">
        <v>4245</v>
      </c>
      <c r="F906" s="172" t="s">
        <v>9535</v>
      </c>
      <c r="G906" s="41">
        <v>29</v>
      </c>
      <c r="H906" s="41" t="s">
        <v>9536</v>
      </c>
      <c r="I906" s="475">
        <v>44629</v>
      </c>
      <c r="J906" s="373" t="s">
        <v>9533</v>
      </c>
      <c r="K906" s="116" t="s">
        <v>9534</v>
      </c>
      <c r="L906" s="115"/>
      <c r="M906" s="115"/>
      <c r="N906" s="115"/>
      <c r="O906" s="115"/>
      <c r="P906" s="115"/>
      <c r="Q906" s="115"/>
      <c r="R906" s="115"/>
      <c r="S906" s="115"/>
      <c r="T906" s="115"/>
      <c r="U906" s="115"/>
      <c r="V906" s="115"/>
      <c r="W906" s="115"/>
      <c r="X906" s="115"/>
      <c r="Y906" s="115"/>
      <c r="Z906" s="115"/>
    </row>
    <row r="907" spans="1:26" ht="13" customHeight="1">
      <c r="A907" s="40">
        <v>897</v>
      </c>
      <c r="B907" s="40" t="s">
        <v>9539</v>
      </c>
      <c r="C907" s="80" t="s">
        <v>9540</v>
      </c>
      <c r="D907" s="41" t="s">
        <v>4038</v>
      </c>
      <c r="E907" s="80"/>
      <c r="F907" s="172" t="s">
        <v>9541</v>
      </c>
      <c r="G907" s="41">
        <v>60</v>
      </c>
      <c r="H907" s="41" t="s">
        <v>9542</v>
      </c>
      <c r="I907" s="475">
        <v>44631</v>
      </c>
      <c r="J907" s="373" t="s">
        <v>9537</v>
      </c>
      <c r="K907" s="116" t="s">
        <v>9538</v>
      </c>
      <c r="L907" s="115"/>
      <c r="M907" s="115"/>
      <c r="N907" s="115"/>
      <c r="O907" s="115"/>
      <c r="P907" s="115"/>
      <c r="Q907" s="115"/>
      <c r="R907" s="115"/>
      <c r="S907" s="115"/>
      <c r="T907" s="115"/>
      <c r="U907" s="115"/>
      <c r="V907" s="115"/>
      <c r="W907" s="115"/>
      <c r="X907" s="115"/>
      <c r="Y907" s="115"/>
      <c r="Z907" s="115"/>
    </row>
    <row r="908" spans="1:26" ht="13" customHeight="1">
      <c r="A908" s="40">
        <v>898</v>
      </c>
      <c r="B908" s="40" t="s">
        <v>9543</v>
      </c>
      <c r="C908" s="80" t="s">
        <v>9544</v>
      </c>
      <c r="D908" s="41" t="s">
        <v>4038</v>
      </c>
      <c r="E908" s="80" t="s">
        <v>9549</v>
      </c>
      <c r="F908" s="172" t="s">
        <v>9548</v>
      </c>
      <c r="G908" s="41">
        <v>1332</v>
      </c>
      <c r="H908" s="41" t="s">
        <v>9547</v>
      </c>
      <c r="I908" s="475">
        <v>44641</v>
      </c>
      <c r="J908" s="373" t="s">
        <v>9546</v>
      </c>
      <c r="K908" s="417" t="s">
        <v>9545</v>
      </c>
      <c r="L908" s="115"/>
      <c r="M908" s="115"/>
      <c r="N908" s="115"/>
      <c r="O908" s="115"/>
      <c r="P908" s="115"/>
      <c r="Q908" s="115"/>
      <c r="R908" s="115"/>
      <c r="S908" s="115"/>
      <c r="T908" s="115"/>
      <c r="U908" s="115"/>
      <c r="V908" s="115"/>
      <c r="W908" s="115"/>
      <c r="X908" s="115"/>
      <c r="Y908" s="115"/>
      <c r="Z908" s="115"/>
    </row>
    <row r="909" spans="1:26" ht="13" customHeight="1">
      <c r="A909" s="40">
        <v>899</v>
      </c>
      <c r="B909" s="40" t="s">
        <v>9551</v>
      </c>
      <c r="C909" s="80" t="s">
        <v>5264</v>
      </c>
      <c r="D909" s="41" t="s">
        <v>4225</v>
      </c>
      <c r="E909" s="80" t="s">
        <v>6741</v>
      </c>
      <c r="F909" s="172" t="s">
        <v>9552</v>
      </c>
      <c r="G909" s="41">
        <v>53</v>
      </c>
      <c r="H909" s="41" t="s">
        <v>9553</v>
      </c>
      <c r="I909" s="475">
        <v>44602</v>
      </c>
      <c r="J909" s="373" t="s">
        <v>9554</v>
      </c>
      <c r="K909" s="417" t="s">
        <v>9550</v>
      </c>
      <c r="L909" s="115"/>
      <c r="M909" s="115"/>
      <c r="N909" s="115"/>
      <c r="O909" s="115"/>
      <c r="P909" s="115"/>
      <c r="Q909" s="115"/>
      <c r="R909" s="115"/>
      <c r="S909" s="115"/>
      <c r="T909" s="115"/>
      <c r="U909" s="115"/>
      <c r="V909" s="115"/>
      <c r="W909" s="115"/>
      <c r="X909" s="115"/>
      <c r="Y909" s="115"/>
      <c r="Z909" s="115"/>
    </row>
    <row r="910" spans="1:26" ht="13" customHeight="1">
      <c r="A910" s="40">
        <v>900</v>
      </c>
      <c r="B910" s="40" t="s">
        <v>9527</v>
      </c>
      <c r="C910" s="80" t="s">
        <v>5264</v>
      </c>
      <c r="D910" s="41" t="s">
        <v>4225</v>
      </c>
      <c r="E910" s="80" t="s">
        <v>4226</v>
      </c>
      <c r="F910" s="172" t="s">
        <v>9556</v>
      </c>
      <c r="G910" s="41">
        <v>24</v>
      </c>
      <c r="H910" s="41" t="s">
        <v>9555</v>
      </c>
      <c r="I910" s="475">
        <v>44612</v>
      </c>
      <c r="J910" s="373" t="s">
        <v>9558</v>
      </c>
      <c r="K910" s="417" t="s">
        <v>9557</v>
      </c>
      <c r="L910" s="115"/>
      <c r="M910" s="115"/>
      <c r="N910" s="115"/>
      <c r="O910" s="115"/>
      <c r="P910" s="115"/>
      <c r="Q910" s="115"/>
      <c r="R910" s="115"/>
      <c r="S910" s="115"/>
      <c r="T910" s="115"/>
      <c r="U910" s="115"/>
      <c r="V910" s="115"/>
      <c r="W910" s="115"/>
      <c r="X910" s="115"/>
      <c r="Y910" s="115"/>
      <c r="Z910" s="115"/>
    </row>
    <row r="911" spans="1:26" ht="13" customHeight="1">
      <c r="A911" s="40">
        <v>901</v>
      </c>
      <c r="B911" s="40" t="s">
        <v>9559</v>
      </c>
      <c r="C911" s="80" t="s">
        <v>9561</v>
      </c>
      <c r="D911" s="41" t="s">
        <v>5336</v>
      </c>
      <c r="E911" s="80" t="s">
        <v>4406</v>
      </c>
      <c r="F911" s="172" t="s">
        <v>9560</v>
      </c>
      <c r="G911" s="41">
        <v>77</v>
      </c>
      <c r="H911" s="41" t="s">
        <v>9564</v>
      </c>
      <c r="I911" s="475">
        <v>44658</v>
      </c>
      <c r="J911" s="373" t="s">
        <v>9563</v>
      </c>
      <c r="K911" s="417" t="s">
        <v>9562</v>
      </c>
      <c r="L911" s="115"/>
      <c r="M911" s="115"/>
      <c r="N911" s="115"/>
      <c r="O911" s="115"/>
      <c r="P911" s="115"/>
      <c r="Q911" s="115"/>
      <c r="R911" s="115"/>
      <c r="S911" s="115"/>
      <c r="T911" s="115"/>
      <c r="U911" s="115"/>
      <c r="V911" s="115"/>
      <c r="W911" s="115"/>
      <c r="X911" s="115"/>
      <c r="Y911" s="115"/>
      <c r="Z911" s="115"/>
    </row>
    <row r="912" spans="1:26" ht="13" customHeight="1">
      <c r="A912" s="40">
        <v>902</v>
      </c>
      <c r="B912" s="40" t="s">
        <v>9575</v>
      </c>
      <c r="C912" s="80" t="s">
        <v>9569</v>
      </c>
      <c r="D912" s="41" t="s">
        <v>5258</v>
      </c>
      <c r="E912" s="80" t="s">
        <v>9568</v>
      </c>
      <c r="F912" s="172" t="s">
        <v>9567</v>
      </c>
      <c r="G912" s="41">
        <v>60</v>
      </c>
      <c r="H912" s="41"/>
      <c r="I912" s="475">
        <v>44646</v>
      </c>
      <c r="J912" s="373" t="s">
        <v>9565</v>
      </c>
      <c r="K912" s="417" t="s">
        <v>9566</v>
      </c>
      <c r="L912" s="115"/>
      <c r="M912" s="115"/>
      <c r="N912" s="115"/>
      <c r="O912" s="115"/>
      <c r="P912" s="115"/>
      <c r="Q912" s="115"/>
      <c r="R912" s="115"/>
      <c r="S912" s="115"/>
      <c r="T912" s="115"/>
      <c r="U912" s="115"/>
      <c r="V912" s="115"/>
      <c r="W912" s="115"/>
      <c r="X912" s="115"/>
      <c r="Y912" s="115"/>
      <c r="Z912" s="115"/>
    </row>
    <row r="913" spans="1:26" ht="13" customHeight="1">
      <c r="A913" s="40">
        <v>903</v>
      </c>
      <c r="B913" s="40" t="s">
        <v>9570</v>
      </c>
      <c r="C913" s="80" t="s">
        <v>4432</v>
      </c>
      <c r="D913" s="41" t="s">
        <v>4032</v>
      </c>
      <c r="E913" s="80"/>
      <c r="F913" s="172" t="s">
        <v>9571</v>
      </c>
      <c r="G913" s="41">
        <v>9</v>
      </c>
      <c r="H913" s="41" t="s">
        <v>9574</v>
      </c>
      <c r="I913" s="475">
        <v>44650</v>
      </c>
      <c r="J913" s="373" t="s">
        <v>9572</v>
      </c>
      <c r="K913" s="417" t="s">
        <v>9573</v>
      </c>
      <c r="L913" s="115"/>
      <c r="M913" s="115"/>
      <c r="N913" s="115"/>
      <c r="O913" s="115"/>
      <c r="P913" s="115"/>
      <c r="Q913" s="115"/>
      <c r="R913" s="115"/>
      <c r="S913" s="115"/>
      <c r="T913" s="115"/>
      <c r="U913" s="115"/>
      <c r="V913" s="115"/>
      <c r="W913" s="115"/>
      <c r="X913" s="115"/>
      <c r="Y913" s="115"/>
      <c r="Z913" s="115"/>
    </row>
    <row r="914" spans="1:26" ht="13" customHeight="1">
      <c r="A914" s="40">
        <v>904</v>
      </c>
      <c r="B914" s="40" t="s">
        <v>9642</v>
      </c>
      <c r="C914" s="80" t="s">
        <v>7509</v>
      </c>
      <c r="D914" s="41" t="s">
        <v>4044</v>
      </c>
      <c r="E914" s="80" t="s">
        <v>5202</v>
      </c>
      <c r="F914" s="172" t="s">
        <v>9643</v>
      </c>
      <c r="G914" s="41">
        <v>37</v>
      </c>
      <c r="H914" s="41" t="s">
        <v>9644</v>
      </c>
      <c r="I914" s="475">
        <v>44656</v>
      </c>
      <c r="J914" s="373" t="s">
        <v>9645</v>
      </c>
      <c r="K914" s="116" t="s">
        <v>9646</v>
      </c>
      <c r="L914" s="115"/>
      <c r="M914" s="115"/>
      <c r="N914" s="115"/>
      <c r="O914" s="115"/>
      <c r="P914" s="115"/>
      <c r="Q914" s="115"/>
      <c r="R914" s="115"/>
      <c r="S914" s="115"/>
      <c r="T914" s="115"/>
      <c r="U914" s="115"/>
      <c r="V914" s="115"/>
      <c r="W914" s="115"/>
      <c r="X914" s="115"/>
      <c r="Y914" s="115"/>
      <c r="Z914" s="115"/>
    </row>
    <row r="915" spans="1:26" ht="13" customHeight="1">
      <c r="A915" s="40">
        <v>905</v>
      </c>
      <c r="B915" s="40" t="s">
        <v>9651</v>
      </c>
      <c r="C915" s="80" t="s">
        <v>9655</v>
      </c>
      <c r="D915" s="41" t="s">
        <v>4225</v>
      </c>
      <c r="E915" s="80" t="s">
        <v>4226</v>
      </c>
      <c r="F915" s="172" t="s">
        <v>9652</v>
      </c>
      <c r="G915" s="41">
        <v>44</v>
      </c>
      <c r="H915" s="41" t="s">
        <v>11192</v>
      </c>
      <c r="I915" s="475">
        <v>44648</v>
      </c>
      <c r="J915" s="373" t="s">
        <v>9654</v>
      </c>
      <c r="K915" s="116" t="s">
        <v>9653</v>
      </c>
      <c r="L915" s="115"/>
      <c r="M915" s="115"/>
      <c r="N915" s="115"/>
      <c r="O915" s="115"/>
      <c r="P915" s="115"/>
      <c r="Q915" s="115"/>
      <c r="R915" s="115"/>
      <c r="S915" s="115"/>
      <c r="T915" s="115"/>
      <c r="U915" s="115"/>
      <c r="V915" s="115"/>
      <c r="W915" s="115"/>
      <c r="X915" s="115"/>
      <c r="Y915" s="115"/>
      <c r="Z915" s="115"/>
    </row>
    <row r="916" spans="1:26" ht="13" customHeight="1">
      <c r="A916" s="40">
        <v>906</v>
      </c>
      <c r="B916" s="40" t="s">
        <v>9195</v>
      </c>
      <c r="C916" s="80" t="s">
        <v>4043</v>
      </c>
      <c r="D916" s="41" t="s">
        <v>9668</v>
      </c>
      <c r="E916" s="80" t="s">
        <v>9669</v>
      </c>
      <c r="F916" s="172" t="s">
        <v>9667</v>
      </c>
      <c r="G916" s="41" t="s">
        <v>9671</v>
      </c>
      <c r="H916" s="41" t="s">
        <v>9670</v>
      </c>
      <c r="I916" s="475">
        <v>44671</v>
      </c>
      <c r="J916" s="373" t="s">
        <v>9665</v>
      </c>
      <c r="K916" s="116" t="s">
        <v>9666</v>
      </c>
      <c r="L916" s="115"/>
      <c r="M916" s="115"/>
      <c r="N916" s="115"/>
      <c r="O916" s="115"/>
      <c r="P916" s="115"/>
      <c r="Q916" s="115"/>
      <c r="R916" s="115"/>
      <c r="S916" s="115"/>
      <c r="T916" s="115"/>
      <c r="U916" s="115"/>
      <c r="V916" s="115"/>
      <c r="W916" s="115"/>
      <c r="X916" s="115"/>
      <c r="Y916" s="115"/>
      <c r="Z916" s="115"/>
    </row>
    <row r="917" spans="1:26" ht="13" customHeight="1">
      <c r="A917" s="40">
        <v>907</v>
      </c>
      <c r="B917" s="40" t="s">
        <v>9674</v>
      </c>
      <c r="C917" s="80" t="s">
        <v>9676</v>
      </c>
      <c r="D917" s="41" t="s">
        <v>4218</v>
      </c>
      <c r="E917" s="80" t="s">
        <v>9678</v>
      </c>
      <c r="F917" s="172" t="s">
        <v>9677</v>
      </c>
      <c r="G917" s="41">
        <v>5</v>
      </c>
      <c r="H917" s="41" t="s">
        <v>9675</v>
      </c>
      <c r="I917" s="475">
        <v>2022</v>
      </c>
      <c r="J917" s="425" t="s">
        <v>9672</v>
      </c>
      <c r="K917" s="116" t="s">
        <v>9673</v>
      </c>
      <c r="L917" s="115"/>
      <c r="M917" s="115"/>
      <c r="N917" s="115"/>
      <c r="O917" s="115"/>
      <c r="P917" s="115"/>
      <c r="Q917" s="115"/>
      <c r="R917" s="115"/>
      <c r="S917" s="115"/>
      <c r="T917" s="115"/>
      <c r="U917" s="115"/>
      <c r="V917" s="115"/>
      <c r="W917" s="115"/>
      <c r="X917" s="115"/>
      <c r="Y917" s="115"/>
      <c r="Z917" s="115"/>
    </row>
    <row r="918" spans="1:26" s="235" customFormat="1" ht="13" customHeight="1">
      <c r="A918" s="169">
        <v>908</v>
      </c>
      <c r="B918" s="169" t="s">
        <v>9680</v>
      </c>
      <c r="C918" s="252" t="s">
        <v>9684</v>
      </c>
      <c r="D918" s="234" t="s">
        <v>4038</v>
      </c>
      <c r="E918" s="252"/>
      <c r="F918" s="361" t="s">
        <v>9682</v>
      </c>
      <c r="G918" s="234"/>
      <c r="H918" s="234" t="s">
        <v>9683</v>
      </c>
      <c r="I918" s="477">
        <v>44669</v>
      </c>
      <c r="J918" s="426" t="s">
        <v>9679</v>
      </c>
      <c r="K918" s="237" t="s">
        <v>9681</v>
      </c>
      <c r="L918" s="351"/>
      <c r="M918" s="351"/>
      <c r="N918" s="351"/>
      <c r="O918" s="351"/>
      <c r="P918" s="351"/>
      <c r="Q918" s="351"/>
      <c r="R918" s="351"/>
      <c r="S918" s="351"/>
      <c r="T918" s="351"/>
      <c r="U918" s="351"/>
      <c r="V918" s="351"/>
      <c r="W918" s="351"/>
      <c r="X918" s="351"/>
      <c r="Y918" s="351"/>
      <c r="Z918" s="351"/>
    </row>
    <row r="919" spans="1:26" ht="13" customHeight="1">
      <c r="A919" s="40">
        <v>909</v>
      </c>
      <c r="B919" s="40" t="s">
        <v>9686</v>
      </c>
      <c r="C919" s="80" t="s">
        <v>6530</v>
      </c>
      <c r="D919" s="41" t="s">
        <v>5336</v>
      </c>
      <c r="E919" s="80" t="s">
        <v>9689</v>
      </c>
      <c r="F919" s="172" t="s">
        <v>9688</v>
      </c>
      <c r="G919" s="41">
        <v>4</v>
      </c>
      <c r="H919" s="41"/>
      <c r="I919" s="475">
        <v>44393</v>
      </c>
      <c r="J919" s="425" t="s">
        <v>9685</v>
      </c>
      <c r="K919" s="116" t="s">
        <v>9687</v>
      </c>
      <c r="L919" s="115"/>
      <c r="M919" s="115"/>
      <c r="N919" s="115"/>
      <c r="O919" s="115"/>
      <c r="P919" s="115"/>
      <c r="Q919" s="115"/>
      <c r="R919" s="115"/>
      <c r="S919" s="115"/>
      <c r="T919" s="115"/>
      <c r="U919" s="115"/>
      <c r="V919" s="115"/>
      <c r="W919" s="115"/>
      <c r="X919" s="115"/>
      <c r="Y919" s="115"/>
      <c r="Z919" s="115"/>
    </row>
    <row r="920" spans="1:26" ht="13" customHeight="1">
      <c r="A920" s="40">
        <v>910</v>
      </c>
      <c r="B920" s="40" t="s">
        <v>9692</v>
      </c>
      <c r="C920" s="80" t="s">
        <v>9696</v>
      </c>
      <c r="D920" s="41" t="s">
        <v>5613</v>
      </c>
      <c r="E920" s="80" t="s">
        <v>9695</v>
      </c>
      <c r="F920" s="172" t="s">
        <v>9694</v>
      </c>
      <c r="G920" s="41">
        <v>72</v>
      </c>
      <c r="H920" s="41" t="s">
        <v>9693</v>
      </c>
      <c r="I920" s="475">
        <v>44664</v>
      </c>
      <c r="J920" s="425" t="s">
        <v>9690</v>
      </c>
      <c r="K920" s="116" t="s">
        <v>9691</v>
      </c>
      <c r="L920" s="115"/>
      <c r="M920" s="115"/>
      <c r="N920" s="115"/>
      <c r="O920" s="115"/>
      <c r="P920" s="115"/>
      <c r="Q920" s="115"/>
      <c r="R920" s="115"/>
      <c r="S920" s="115"/>
      <c r="T920" s="115"/>
      <c r="U920" s="115"/>
      <c r="V920" s="115"/>
      <c r="W920" s="115"/>
      <c r="X920" s="115"/>
      <c r="Y920" s="115"/>
      <c r="Z920" s="115"/>
    </row>
    <row r="921" spans="1:26" ht="13" customHeight="1">
      <c r="A921" s="40">
        <v>911</v>
      </c>
      <c r="B921" s="40" t="s">
        <v>9702</v>
      </c>
      <c r="C921" s="80" t="s">
        <v>9703</v>
      </c>
      <c r="D921" s="41" t="s">
        <v>5265</v>
      </c>
      <c r="E921" s="80" t="s">
        <v>9700</v>
      </c>
      <c r="F921" s="172" t="s">
        <v>9699</v>
      </c>
      <c r="G921" s="41">
        <v>126</v>
      </c>
      <c r="H921" s="41" t="s">
        <v>9701</v>
      </c>
      <c r="I921" s="475">
        <v>44666</v>
      </c>
      <c r="J921" s="425" t="s">
        <v>9697</v>
      </c>
      <c r="K921" s="116" t="s">
        <v>9698</v>
      </c>
      <c r="L921" s="115"/>
      <c r="M921" s="115"/>
      <c r="N921" s="115"/>
      <c r="O921" s="115"/>
      <c r="P921" s="115"/>
      <c r="Q921" s="115"/>
      <c r="R921" s="115"/>
      <c r="S921" s="115"/>
      <c r="T921" s="115"/>
      <c r="U921" s="115"/>
      <c r="V921" s="115"/>
      <c r="W921" s="115"/>
      <c r="X921" s="115"/>
      <c r="Y921" s="115"/>
      <c r="Z921" s="115"/>
    </row>
    <row r="922" spans="1:26" ht="13" customHeight="1">
      <c r="A922" s="40">
        <v>912</v>
      </c>
      <c r="B922" s="40" t="s">
        <v>9706</v>
      </c>
      <c r="C922" s="80" t="s">
        <v>6929</v>
      </c>
      <c r="D922" s="41" t="s">
        <v>4032</v>
      </c>
      <c r="E922" s="80" t="s">
        <v>9709</v>
      </c>
      <c r="F922" s="172" t="s">
        <v>9708</v>
      </c>
      <c r="G922" s="41">
        <v>82</v>
      </c>
      <c r="H922" s="41" t="s">
        <v>9707</v>
      </c>
      <c r="I922" s="475">
        <v>44646</v>
      </c>
      <c r="J922" s="425" t="s">
        <v>9704</v>
      </c>
      <c r="K922" s="116" t="s">
        <v>9705</v>
      </c>
      <c r="L922" s="115"/>
      <c r="M922" s="115"/>
      <c r="N922" s="115"/>
      <c r="O922" s="115"/>
      <c r="P922" s="115"/>
      <c r="Q922" s="115"/>
      <c r="R922" s="115"/>
      <c r="S922" s="115"/>
      <c r="T922" s="115"/>
      <c r="U922" s="115"/>
      <c r="V922" s="115"/>
      <c r="W922" s="115"/>
      <c r="X922" s="115"/>
      <c r="Y922" s="115"/>
      <c r="Z922" s="115"/>
    </row>
    <row r="923" spans="1:26" ht="13" customHeight="1">
      <c r="A923" s="40">
        <v>913</v>
      </c>
      <c r="B923" s="40" t="s">
        <v>626</v>
      </c>
      <c r="C923" s="80" t="s">
        <v>9711</v>
      </c>
      <c r="D923" s="41" t="s">
        <v>4038</v>
      </c>
      <c r="E923" s="80" t="s">
        <v>5289</v>
      </c>
      <c r="F923" s="172" t="s">
        <v>9713</v>
      </c>
      <c r="G923" s="41" t="s">
        <v>9715</v>
      </c>
      <c r="H923" s="41" t="s">
        <v>9714</v>
      </c>
      <c r="I923" s="475">
        <v>44657</v>
      </c>
      <c r="J923" s="425" t="s">
        <v>9710</v>
      </c>
      <c r="K923" s="116" t="s">
        <v>9712</v>
      </c>
      <c r="L923" s="115"/>
      <c r="M923" s="115"/>
      <c r="N923" s="115"/>
      <c r="O923" s="115"/>
      <c r="P923" s="115"/>
      <c r="Q923" s="115"/>
      <c r="R923" s="115"/>
      <c r="S923" s="115"/>
      <c r="T923" s="115"/>
      <c r="U923" s="115"/>
      <c r="V923" s="115"/>
      <c r="W923" s="115"/>
      <c r="X923" s="115"/>
      <c r="Y923" s="115"/>
      <c r="Z923" s="115"/>
    </row>
    <row r="924" spans="1:26" ht="13" customHeight="1">
      <c r="A924" s="40">
        <v>914</v>
      </c>
      <c r="B924" s="40" t="s">
        <v>9718</v>
      </c>
      <c r="C924" s="80" t="s">
        <v>9719</v>
      </c>
      <c r="D924" s="41" t="s">
        <v>6354</v>
      </c>
      <c r="E924" s="80" t="s">
        <v>6355</v>
      </c>
      <c r="F924" s="172" t="s">
        <v>9720</v>
      </c>
      <c r="G924" s="41">
        <v>6</v>
      </c>
      <c r="H924" s="41"/>
      <c r="I924" s="475">
        <v>44573</v>
      </c>
      <c r="J924" s="425" t="s">
        <v>9717</v>
      </c>
      <c r="K924" s="116" t="s">
        <v>9716</v>
      </c>
      <c r="L924" s="115"/>
      <c r="M924" s="115"/>
      <c r="N924" s="115"/>
      <c r="O924" s="115"/>
      <c r="P924" s="115"/>
      <c r="Q924" s="115"/>
      <c r="R924" s="115"/>
      <c r="S924" s="115"/>
      <c r="T924" s="115"/>
      <c r="U924" s="115"/>
      <c r="V924" s="115"/>
      <c r="W924" s="115"/>
      <c r="X924" s="115"/>
      <c r="Y924" s="115"/>
      <c r="Z924" s="115"/>
    </row>
    <row r="925" spans="1:26" ht="13" customHeight="1">
      <c r="A925" s="40">
        <v>915</v>
      </c>
      <c r="B925" s="40" t="s">
        <v>9723</v>
      </c>
      <c r="C925" s="80" t="s">
        <v>4974</v>
      </c>
      <c r="D925" s="41" t="s">
        <v>4038</v>
      </c>
      <c r="E925" s="80" t="s">
        <v>9725</v>
      </c>
      <c r="F925" s="172" t="s">
        <v>9869</v>
      </c>
      <c r="G925" s="41">
        <v>17</v>
      </c>
      <c r="H925" s="41" t="s">
        <v>9724</v>
      </c>
      <c r="I925" s="475">
        <v>44508</v>
      </c>
      <c r="J925" s="425" t="s">
        <v>9721</v>
      </c>
      <c r="K925" s="116" t="s">
        <v>9722</v>
      </c>
      <c r="L925" s="115"/>
      <c r="M925" s="115"/>
      <c r="N925" s="115"/>
      <c r="O925" s="115"/>
      <c r="P925" s="115"/>
      <c r="Q925" s="115"/>
      <c r="R925" s="115"/>
      <c r="S925" s="115"/>
      <c r="T925" s="115"/>
      <c r="U925" s="115"/>
      <c r="V925" s="115"/>
      <c r="W925" s="115"/>
      <c r="X925" s="115"/>
      <c r="Y925" s="115"/>
      <c r="Z925" s="115"/>
    </row>
    <row r="926" spans="1:26" ht="13" customHeight="1">
      <c r="A926" s="40">
        <v>916</v>
      </c>
      <c r="B926" s="40" t="s">
        <v>9784</v>
      </c>
      <c r="C926" s="80" t="s">
        <v>9785</v>
      </c>
      <c r="D926" s="41" t="s">
        <v>4038</v>
      </c>
      <c r="E926" s="80"/>
      <c r="F926" s="172" t="s">
        <v>9868</v>
      </c>
      <c r="G926" s="41">
        <v>3119</v>
      </c>
      <c r="H926" s="41" t="s">
        <v>9810</v>
      </c>
      <c r="I926" s="475">
        <v>44674</v>
      </c>
      <c r="J926" s="373" t="s">
        <v>9783</v>
      </c>
      <c r="K926" s="116" t="s">
        <v>9782</v>
      </c>
      <c r="L926" s="115"/>
      <c r="M926" s="115"/>
      <c r="N926" s="115"/>
      <c r="O926" s="115"/>
      <c r="P926" s="115"/>
      <c r="Q926" s="115"/>
      <c r="R926" s="115"/>
      <c r="S926" s="115"/>
      <c r="T926" s="115"/>
      <c r="U926" s="115"/>
      <c r="V926" s="115"/>
      <c r="W926" s="115"/>
      <c r="X926" s="115"/>
      <c r="Y926" s="115"/>
      <c r="Z926" s="115"/>
    </row>
    <row r="927" spans="1:26" ht="13" customHeight="1">
      <c r="A927" s="40">
        <v>917</v>
      </c>
      <c r="B927" s="40" t="s">
        <v>9788</v>
      </c>
      <c r="C927" s="80" t="s">
        <v>9789</v>
      </c>
      <c r="D927" s="41" t="s">
        <v>9790</v>
      </c>
      <c r="E927" s="80"/>
      <c r="F927" s="172" t="s">
        <v>9872</v>
      </c>
      <c r="G927" s="41">
        <v>59</v>
      </c>
      <c r="H927" s="41" t="s">
        <v>9809</v>
      </c>
      <c r="I927" s="475">
        <v>44666</v>
      </c>
      <c r="J927" s="373" t="s">
        <v>9787</v>
      </c>
      <c r="K927" s="116" t="s">
        <v>9786</v>
      </c>
      <c r="L927" s="115"/>
      <c r="M927" s="115"/>
      <c r="N927" s="115"/>
      <c r="O927" s="115"/>
      <c r="P927" s="115"/>
      <c r="Q927" s="115"/>
      <c r="R927" s="115"/>
      <c r="S927" s="115"/>
      <c r="T927" s="115"/>
      <c r="U927" s="115"/>
      <c r="V927" s="115"/>
      <c r="W927" s="115"/>
      <c r="X927" s="115"/>
      <c r="Y927" s="115"/>
      <c r="Z927" s="115"/>
    </row>
    <row r="928" spans="1:26" ht="13" customHeight="1">
      <c r="A928" s="40">
        <v>917</v>
      </c>
      <c r="B928" s="40" t="s">
        <v>9793</v>
      </c>
      <c r="C928" s="80" t="s">
        <v>9873</v>
      </c>
      <c r="D928" s="41" t="s">
        <v>4032</v>
      </c>
      <c r="E928" s="80" t="s">
        <v>9874</v>
      </c>
      <c r="F928" s="172" t="s">
        <v>9794</v>
      </c>
      <c r="G928" s="41">
        <v>9</v>
      </c>
      <c r="H928" s="41" t="s">
        <v>9875</v>
      </c>
      <c r="I928" s="475">
        <v>44672</v>
      </c>
      <c r="J928" s="373" t="s">
        <v>9791</v>
      </c>
      <c r="K928" s="116" t="s">
        <v>9792</v>
      </c>
      <c r="L928" s="115"/>
      <c r="M928" s="115"/>
      <c r="N928" s="115"/>
      <c r="O928" s="115"/>
      <c r="P928" s="115"/>
      <c r="Q928" s="115"/>
      <c r="R928" s="115"/>
      <c r="S928" s="115"/>
      <c r="T928" s="115"/>
      <c r="U928" s="115"/>
      <c r="V928" s="115"/>
      <c r="W928" s="115"/>
      <c r="X928" s="115"/>
      <c r="Y928" s="115"/>
      <c r="Z928" s="115"/>
    </row>
    <row r="929" spans="1:26" ht="13" customHeight="1">
      <c r="A929" s="40">
        <v>918</v>
      </c>
      <c r="B929" s="40" t="s">
        <v>9797</v>
      </c>
      <c r="C929" s="80" t="s">
        <v>4250</v>
      </c>
      <c r="D929" s="41" t="s">
        <v>9878</v>
      </c>
      <c r="E929" s="80"/>
      <c r="F929" s="172" t="s">
        <v>9881</v>
      </c>
      <c r="G929" s="41">
        <v>569</v>
      </c>
      <c r="H929" s="41" t="s">
        <v>7371</v>
      </c>
      <c r="I929" s="475">
        <v>44670</v>
      </c>
      <c r="J929" s="373" t="s">
        <v>9795</v>
      </c>
      <c r="K929" s="116" t="s">
        <v>9796</v>
      </c>
      <c r="L929" s="115"/>
      <c r="M929" s="115"/>
      <c r="N929" s="115"/>
      <c r="O929" s="115"/>
      <c r="P929" s="115"/>
      <c r="Q929" s="115"/>
      <c r="R929" s="115"/>
      <c r="S929" s="115"/>
      <c r="T929" s="115"/>
      <c r="U929" s="115"/>
      <c r="V929" s="115"/>
      <c r="W929" s="115"/>
      <c r="X929" s="115"/>
      <c r="Y929" s="115"/>
      <c r="Z929" s="115"/>
    </row>
    <row r="930" spans="1:26" ht="13" customHeight="1">
      <c r="A930" s="40">
        <v>919</v>
      </c>
      <c r="B930" s="40" t="s">
        <v>9799</v>
      </c>
      <c r="C930" s="80" t="s">
        <v>7315</v>
      </c>
      <c r="D930" s="41" t="s">
        <v>4051</v>
      </c>
      <c r="E930" s="80" t="s">
        <v>4052</v>
      </c>
      <c r="F930" s="172" t="s">
        <v>9880</v>
      </c>
      <c r="G930" s="41">
        <v>7</v>
      </c>
      <c r="H930" s="41" t="s">
        <v>9862</v>
      </c>
      <c r="I930" s="475">
        <v>44679</v>
      </c>
      <c r="J930" s="373" t="s">
        <v>9798</v>
      </c>
      <c r="K930" s="116" t="s">
        <v>9800</v>
      </c>
      <c r="L930" s="115"/>
      <c r="M930" s="115"/>
      <c r="N930" s="115"/>
      <c r="O930" s="115"/>
      <c r="P930" s="115"/>
      <c r="Q930" s="115"/>
      <c r="R930" s="115"/>
      <c r="S930" s="115"/>
      <c r="T930" s="115"/>
      <c r="U930" s="115"/>
      <c r="V930" s="115"/>
      <c r="W930" s="115"/>
      <c r="X930" s="115"/>
      <c r="Y930" s="115"/>
      <c r="Z930" s="115"/>
    </row>
    <row r="931" spans="1:26" ht="13" customHeight="1">
      <c r="A931" s="40">
        <v>920</v>
      </c>
      <c r="B931" s="40" t="s">
        <v>9802</v>
      </c>
      <c r="C931" s="80" t="s">
        <v>4250</v>
      </c>
      <c r="D931" s="41" t="s">
        <v>4218</v>
      </c>
      <c r="E931" s="80"/>
      <c r="F931" s="172" t="s">
        <v>9883</v>
      </c>
      <c r="G931" s="41">
        <v>1485</v>
      </c>
      <c r="H931" s="41" t="s">
        <v>9882</v>
      </c>
      <c r="I931" s="475">
        <v>44670</v>
      </c>
      <c r="J931" s="373" t="s">
        <v>9801</v>
      </c>
      <c r="K931" s="116" t="s">
        <v>9807</v>
      </c>
      <c r="L931" s="115"/>
      <c r="M931" s="115"/>
      <c r="N931" s="115"/>
      <c r="O931" s="115"/>
      <c r="P931" s="115"/>
      <c r="Q931" s="115"/>
      <c r="R931" s="115"/>
      <c r="S931" s="115"/>
      <c r="T931" s="115"/>
      <c r="U931" s="115"/>
      <c r="V931" s="115"/>
      <c r="W931" s="115"/>
      <c r="X931" s="115"/>
      <c r="Y931" s="115"/>
      <c r="Z931" s="115"/>
    </row>
    <row r="932" spans="1:26" ht="13" customHeight="1">
      <c r="A932" s="40">
        <v>921</v>
      </c>
      <c r="B932" s="40" t="s">
        <v>8624</v>
      </c>
      <c r="C932" s="80" t="s">
        <v>5264</v>
      </c>
      <c r="D932" s="41" t="s">
        <v>4225</v>
      </c>
      <c r="E932" s="80" t="s">
        <v>8628</v>
      </c>
      <c r="F932" s="172" t="s">
        <v>9864</v>
      </c>
      <c r="G932" s="41">
        <v>42</v>
      </c>
      <c r="H932" s="41" t="s">
        <v>9861</v>
      </c>
      <c r="I932" s="475">
        <v>44670</v>
      </c>
      <c r="J932" s="373" t="s">
        <v>9804</v>
      </c>
      <c r="K932" s="116" t="s">
        <v>9803</v>
      </c>
      <c r="L932" s="115"/>
      <c r="M932" s="115"/>
      <c r="N932" s="115"/>
      <c r="O932" s="115"/>
      <c r="P932" s="115"/>
      <c r="Q932" s="115"/>
      <c r="R932" s="115"/>
      <c r="S932" s="115"/>
      <c r="T932" s="115"/>
      <c r="U932" s="115"/>
      <c r="V932" s="115"/>
      <c r="W932" s="115"/>
      <c r="X932" s="115"/>
      <c r="Y932" s="115"/>
      <c r="Z932" s="115"/>
    </row>
    <row r="933" spans="1:26" ht="13" customHeight="1">
      <c r="A933" s="40">
        <v>922</v>
      </c>
      <c r="B933" s="40" t="s">
        <v>9808</v>
      </c>
      <c r="C933" s="80" t="s">
        <v>7384</v>
      </c>
      <c r="D933" s="41" t="s">
        <v>5613</v>
      </c>
      <c r="E933" s="80" t="s">
        <v>9867</v>
      </c>
      <c r="F933" s="172" t="s">
        <v>9866</v>
      </c>
      <c r="G933" s="41">
        <v>193</v>
      </c>
      <c r="H933" s="41" t="s">
        <v>9865</v>
      </c>
      <c r="I933" s="475">
        <v>44672</v>
      </c>
      <c r="J933" s="373" t="s">
        <v>9805</v>
      </c>
      <c r="K933" s="116" t="s">
        <v>9806</v>
      </c>
      <c r="L933" s="115"/>
      <c r="M933" s="115"/>
      <c r="N933" s="115"/>
      <c r="O933" s="115"/>
      <c r="P933" s="115"/>
      <c r="Q933" s="115"/>
      <c r="R933" s="115"/>
      <c r="S933" s="115"/>
      <c r="T933" s="115"/>
      <c r="U933" s="115"/>
      <c r="V933" s="115"/>
      <c r="W933" s="115"/>
      <c r="X933" s="115"/>
      <c r="Y933" s="115"/>
      <c r="Z933" s="115"/>
    </row>
    <row r="934" spans="1:26" ht="13" customHeight="1">
      <c r="A934" s="40">
        <v>923</v>
      </c>
      <c r="B934" s="40" t="s">
        <v>9899</v>
      </c>
      <c r="C934" s="80" t="s">
        <v>3983</v>
      </c>
      <c r="D934" s="41" t="s">
        <v>4116</v>
      </c>
      <c r="E934" s="80" t="s">
        <v>9902</v>
      </c>
      <c r="F934" s="438" t="s">
        <v>9900</v>
      </c>
      <c r="G934" s="41">
        <v>6012</v>
      </c>
      <c r="H934" s="41" t="s">
        <v>9901</v>
      </c>
      <c r="I934" s="475">
        <v>44683</v>
      </c>
      <c r="J934" s="373" t="s">
        <v>9897</v>
      </c>
      <c r="K934" s="116" t="s">
        <v>9898</v>
      </c>
      <c r="L934" s="115"/>
      <c r="M934" s="115"/>
      <c r="N934" s="115"/>
      <c r="O934" s="115"/>
      <c r="P934" s="115"/>
      <c r="Q934" s="115"/>
      <c r="R934" s="115"/>
      <c r="S934" s="115"/>
      <c r="T934" s="115"/>
      <c r="U934" s="115"/>
      <c r="V934" s="115"/>
      <c r="W934" s="115"/>
      <c r="X934" s="115"/>
      <c r="Y934" s="115"/>
      <c r="Z934" s="115"/>
    </row>
    <row r="935" spans="1:26" ht="13" customHeight="1">
      <c r="A935" s="40">
        <v>924</v>
      </c>
      <c r="B935" s="40" t="s">
        <v>9905</v>
      </c>
      <c r="C935" s="80" t="s">
        <v>9569</v>
      </c>
      <c r="D935" s="41" t="s">
        <v>4109</v>
      </c>
      <c r="E935" s="80" t="s">
        <v>4708</v>
      </c>
      <c r="F935" s="172" t="s">
        <v>9907</v>
      </c>
      <c r="G935" s="41">
        <v>23</v>
      </c>
      <c r="H935" s="41"/>
      <c r="I935" s="475">
        <v>44681</v>
      </c>
      <c r="J935" s="373" t="s">
        <v>9903</v>
      </c>
      <c r="K935" s="116" t="s">
        <v>9904</v>
      </c>
      <c r="L935" s="115"/>
      <c r="M935" s="115"/>
      <c r="N935" s="115"/>
      <c r="O935" s="115"/>
      <c r="P935" s="115"/>
      <c r="Q935" s="115"/>
      <c r="R935" s="115"/>
      <c r="S935" s="115"/>
      <c r="T935" s="115"/>
      <c r="U935" s="115"/>
      <c r="V935" s="115"/>
      <c r="W935" s="115"/>
      <c r="X935" s="115"/>
      <c r="Y935" s="115"/>
      <c r="Z935" s="115"/>
    </row>
    <row r="936" spans="1:26" ht="13" customHeight="1">
      <c r="A936" s="40">
        <v>925</v>
      </c>
      <c r="B936" s="40" t="s">
        <v>9910</v>
      </c>
      <c r="C936" s="80" t="s">
        <v>9909</v>
      </c>
      <c r="D936" s="41" t="s">
        <v>4044</v>
      </c>
      <c r="E936" s="80" t="s">
        <v>9948</v>
      </c>
      <c r="F936" s="172" t="s">
        <v>9912</v>
      </c>
      <c r="G936" s="41">
        <v>52</v>
      </c>
      <c r="H936" s="41" t="s">
        <v>9911</v>
      </c>
      <c r="I936" s="475">
        <v>44682</v>
      </c>
      <c r="J936" s="373" t="s">
        <v>9906</v>
      </c>
      <c r="K936" s="116" t="s">
        <v>9908</v>
      </c>
      <c r="L936" s="115"/>
      <c r="M936" s="115"/>
      <c r="N936" s="115"/>
      <c r="O936" s="115"/>
      <c r="P936" s="115"/>
      <c r="Q936" s="115"/>
      <c r="R936" s="115"/>
      <c r="S936" s="115"/>
      <c r="T936" s="115"/>
      <c r="U936" s="115"/>
      <c r="V936" s="115"/>
      <c r="W936" s="115"/>
      <c r="X936" s="115"/>
      <c r="Y936" s="115"/>
      <c r="Z936" s="115"/>
    </row>
    <row r="937" spans="1:26" ht="13" customHeight="1">
      <c r="A937" s="40">
        <v>926</v>
      </c>
      <c r="B937" s="40" t="s">
        <v>9936</v>
      </c>
      <c r="C937" s="80" t="s">
        <v>6091</v>
      </c>
      <c r="D937" s="41" t="s">
        <v>4599</v>
      </c>
      <c r="E937" s="80" t="s">
        <v>5271</v>
      </c>
      <c r="F937" s="172" t="s">
        <v>9922</v>
      </c>
      <c r="G937" s="41">
        <v>28</v>
      </c>
      <c r="H937" s="41" t="s">
        <v>9921</v>
      </c>
      <c r="I937" s="475">
        <v>44685</v>
      </c>
      <c r="J937" s="373" t="s">
        <v>9919</v>
      </c>
      <c r="K937" s="116" t="s">
        <v>9920</v>
      </c>
      <c r="L937" s="115"/>
      <c r="M937" s="115"/>
      <c r="N937" s="115"/>
      <c r="O937" s="115"/>
      <c r="P937" s="115"/>
      <c r="Q937" s="115"/>
      <c r="R937" s="115"/>
      <c r="S937" s="115"/>
      <c r="T937" s="115"/>
      <c r="U937" s="115"/>
      <c r="V937" s="115"/>
      <c r="W937" s="115"/>
      <c r="X937" s="115"/>
      <c r="Y937" s="115"/>
      <c r="Z937" s="115"/>
    </row>
    <row r="938" spans="1:26" ht="13" customHeight="1">
      <c r="A938" s="40">
        <v>927</v>
      </c>
      <c r="B938" s="40" t="s">
        <v>9924</v>
      </c>
      <c r="C938" s="80" t="s">
        <v>9926</v>
      </c>
      <c r="D938" s="41" t="s">
        <v>4097</v>
      </c>
      <c r="E938" s="80" t="s">
        <v>4098</v>
      </c>
      <c r="F938" s="172" t="s">
        <v>9927</v>
      </c>
      <c r="G938" s="41">
        <v>322</v>
      </c>
      <c r="H938" s="177" t="s">
        <v>9928</v>
      </c>
      <c r="I938" s="475">
        <v>44650</v>
      </c>
      <c r="J938" s="373" t="s">
        <v>9923</v>
      </c>
      <c r="K938" s="116" t="s">
        <v>9925</v>
      </c>
      <c r="L938" s="115"/>
      <c r="M938" s="115"/>
      <c r="N938" s="115"/>
      <c r="O938" s="115"/>
      <c r="P938" s="115"/>
      <c r="Q938" s="115"/>
      <c r="R938" s="115"/>
      <c r="S938" s="115"/>
      <c r="T938" s="115"/>
      <c r="U938" s="115"/>
      <c r="V938" s="115"/>
      <c r="W938" s="115"/>
      <c r="X938" s="115"/>
      <c r="Y938" s="115"/>
      <c r="Z938" s="115"/>
    </row>
    <row r="939" spans="1:26" ht="12.65" customHeight="1">
      <c r="A939" s="40">
        <v>928</v>
      </c>
      <c r="B939" s="40" t="s">
        <v>9930</v>
      </c>
      <c r="C939" s="80" t="s">
        <v>6353</v>
      </c>
      <c r="D939" s="41" t="s">
        <v>4038</v>
      </c>
      <c r="E939" s="80" t="s">
        <v>9932</v>
      </c>
      <c r="F939" s="172" t="s">
        <v>9934</v>
      </c>
      <c r="G939" s="41">
        <v>115</v>
      </c>
      <c r="H939" s="41" t="s">
        <v>9933</v>
      </c>
      <c r="I939" s="475">
        <v>44682</v>
      </c>
      <c r="J939" s="373" t="s">
        <v>9929</v>
      </c>
      <c r="K939" s="116" t="s">
        <v>9931</v>
      </c>
      <c r="L939" s="115"/>
      <c r="M939" s="115"/>
      <c r="N939" s="115"/>
      <c r="O939" s="115"/>
      <c r="P939" s="115"/>
      <c r="Q939" s="115"/>
      <c r="R939" s="115"/>
      <c r="S939" s="115"/>
      <c r="T939" s="115"/>
      <c r="U939" s="115"/>
      <c r="V939" s="115"/>
      <c r="W939" s="115"/>
      <c r="X939" s="115"/>
      <c r="Y939" s="115"/>
      <c r="Z939" s="115"/>
    </row>
    <row r="940" spans="1:26" s="235" customFormat="1" ht="13" customHeight="1">
      <c r="A940" s="169">
        <v>929</v>
      </c>
      <c r="B940" s="169" t="s">
        <v>9952</v>
      </c>
      <c r="C940" s="252" t="s">
        <v>9951</v>
      </c>
      <c r="D940" s="234" t="s">
        <v>4218</v>
      </c>
      <c r="E940" s="252"/>
      <c r="F940" s="361" t="s">
        <v>9954</v>
      </c>
      <c r="G940" s="234">
        <v>176</v>
      </c>
      <c r="H940" s="234" t="s">
        <v>9953</v>
      </c>
      <c r="I940" s="477">
        <v>44687</v>
      </c>
      <c r="J940" s="406" t="s">
        <v>9949</v>
      </c>
      <c r="K940" s="237" t="s">
        <v>9950</v>
      </c>
      <c r="L940" s="351"/>
      <c r="M940" s="351"/>
      <c r="N940" s="351"/>
      <c r="O940" s="351"/>
      <c r="P940" s="351"/>
      <c r="Q940" s="351"/>
      <c r="R940" s="351"/>
      <c r="S940" s="351"/>
      <c r="T940" s="351"/>
      <c r="U940" s="351"/>
      <c r="V940" s="351"/>
      <c r="W940" s="351"/>
      <c r="X940" s="351"/>
      <c r="Y940" s="351"/>
      <c r="Z940" s="351"/>
    </row>
    <row r="941" spans="1:26" ht="13" customHeight="1">
      <c r="A941" s="40">
        <v>930</v>
      </c>
      <c r="B941" s="40" t="s">
        <v>9957</v>
      </c>
      <c r="C941" s="80" t="s">
        <v>9958</v>
      </c>
      <c r="D941" s="41" t="s">
        <v>4225</v>
      </c>
      <c r="E941" s="80" t="s">
        <v>5152</v>
      </c>
      <c r="F941" s="172" t="s">
        <v>9959</v>
      </c>
      <c r="G941" s="41">
        <v>189</v>
      </c>
      <c r="H941" s="41" t="s">
        <v>9960</v>
      </c>
      <c r="I941" s="475">
        <v>44685</v>
      </c>
      <c r="J941" s="373" t="s">
        <v>9955</v>
      </c>
      <c r="K941" s="116" t="s">
        <v>9956</v>
      </c>
      <c r="L941" s="115"/>
      <c r="M941" s="115"/>
      <c r="N941" s="115"/>
      <c r="O941" s="115"/>
      <c r="P941" s="115"/>
      <c r="Q941" s="115"/>
      <c r="R941" s="115"/>
      <c r="S941" s="115"/>
      <c r="T941" s="115"/>
      <c r="U941" s="115"/>
      <c r="V941" s="115"/>
      <c r="W941" s="115"/>
      <c r="X941" s="115"/>
      <c r="Y941" s="115"/>
      <c r="Z941" s="115"/>
    </row>
    <row r="942" spans="1:26" ht="13" customHeight="1">
      <c r="A942" s="40">
        <v>931</v>
      </c>
      <c r="B942" s="40" t="s">
        <v>9965</v>
      </c>
      <c r="C942" s="80" t="s">
        <v>5264</v>
      </c>
      <c r="D942" s="41" t="s">
        <v>4225</v>
      </c>
      <c r="E942" s="80" t="s">
        <v>5152</v>
      </c>
      <c r="F942" s="172" t="s">
        <v>9964</v>
      </c>
      <c r="G942" s="41">
        <v>48</v>
      </c>
      <c r="H942" s="41" t="s">
        <v>9963</v>
      </c>
      <c r="I942" s="475">
        <v>44656</v>
      </c>
      <c r="J942" s="373" t="s">
        <v>9961</v>
      </c>
      <c r="K942" s="116" t="s">
        <v>9962</v>
      </c>
      <c r="L942" s="115"/>
      <c r="M942" s="115"/>
      <c r="N942" s="115"/>
      <c r="O942" s="115"/>
      <c r="P942" s="115"/>
      <c r="Q942" s="115"/>
      <c r="R942" s="115"/>
      <c r="S942" s="115"/>
      <c r="T942" s="115"/>
      <c r="U942" s="115"/>
      <c r="V942" s="115"/>
      <c r="W942" s="115"/>
      <c r="X942" s="115"/>
      <c r="Y942" s="115"/>
      <c r="Z942" s="115"/>
    </row>
    <row r="943" spans="1:26" ht="13" customHeight="1">
      <c r="A943" s="40">
        <v>932</v>
      </c>
      <c r="B943" s="40" t="s">
        <v>9968</v>
      </c>
      <c r="C943" s="80" t="s">
        <v>9951</v>
      </c>
      <c r="D943" s="41" t="s">
        <v>4218</v>
      </c>
      <c r="E943" s="80"/>
      <c r="F943" s="172" t="s">
        <v>9972</v>
      </c>
      <c r="G943" s="41">
        <v>70</v>
      </c>
      <c r="H943" s="41" t="s">
        <v>9971</v>
      </c>
      <c r="I943" s="475">
        <v>44687</v>
      </c>
      <c r="J943" s="373" t="s">
        <v>9966</v>
      </c>
      <c r="K943" s="116" t="s">
        <v>9967</v>
      </c>
      <c r="L943" s="115"/>
      <c r="M943" s="115"/>
      <c r="N943" s="115"/>
      <c r="O943" s="115"/>
      <c r="P943" s="115"/>
      <c r="Q943" s="115"/>
      <c r="R943" s="115"/>
      <c r="S943" s="115"/>
      <c r="T943" s="115"/>
      <c r="U943" s="115"/>
      <c r="V943" s="115"/>
      <c r="W943" s="115"/>
      <c r="X943" s="115"/>
      <c r="Y943" s="115"/>
      <c r="Z943" s="115"/>
    </row>
    <row r="944" spans="1:26" ht="13" customHeight="1">
      <c r="A944" s="40">
        <v>933</v>
      </c>
      <c r="B944" s="40" t="s">
        <v>9973</v>
      </c>
      <c r="C944" s="80" t="s">
        <v>9974</v>
      </c>
      <c r="D944" s="41" t="s">
        <v>5613</v>
      </c>
      <c r="E944" s="80"/>
      <c r="F944" s="172" t="s">
        <v>9976</v>
      </c>
      <c r="G944" s="41">
        <v>41</v>
      </c>
      <c r="H944" s="41" t="s">
        <v>9975</v>
      </c>
      <c r="I944" s="475">
        <v>44688</v>
      </c>
      <c r="J944" s="373" t="s">
        <v>9969</v>
      </c>
      <c r="K944" s="116" t="s">
        <v>9970</v>
      </c>
      <c r="L944" s="115"/>
      <c r="M944" s="115"/>
      <c r="N944" s="115"/>
      <c r="O944" s="115"/>
      <c r="P944" s="115"/>
      <c r="Q944" s="115"/>
      <c r="R944" s="115"/>
      <c r="S944" s="115"/>
      <c r="T944" s="115"/>
      <c r="U944" s="115"/>
      <c r="V944" s="115"/>
      <c r="W944" s="115"/>
      <c r="X944" s="115"/>
      <c r="Y944" s="115"/>
      <c r="Z944" s="115"/>
    </row>
    <row r="945" spans="1:26" ht="13" customHeight="1">
      <c r="A945" s="40">
        <v>934</v>
      </c>
      <c r="B945" s="40" t="s">
        <v>9989</v>
      </c>
      <c r="C945" s="80" t="s">
        <v>9990</v>
      </c>
      <c r="D945" s="41" t="s">
        <v>4038</v>
      </c>
      <c r="E945" s="80" t="s">
        <v>9725</v>
      </c>
      <c r="F945" s="172"/>
      <c r="G945" s="41">
        <v>1</v>
      </c>
      <c r="H945" s="41"/>
      <c r="I945" s="475">
        <v>44687</v>
      </c>
      <c r="J945" s="373" t="s">
        <v>9988</v>
      </c>
      <c r="K945" s="116" t="s">
        <v>9987</v>
      </c>
      <c r="L945" s="115"/>
      <c r="M945" s="115"/>
      <c r="N945" s="115"/>
      <c r="O945" s="115"/>
      <c r="P945" s="115"/>
      <c r="Q945" s="115"/>
      <c r="R945" s="115"/>
      <c r="S945" s="115"/>
      <c r="T945" s="115"/>
      <c r="U945" s="115"/>
      <c r="V945" s="115"/>
      <c r="W945" s="115"/>
      <c r="X945" s="115"/>
      <c r="Y945" s="115"/>
      <c r="Z945" s="115"/>
    </row>
    <row r="946" spans="1:26" ht="13" customHeight="1">
      <c r="A946" s="40">
        <v>935</v>
      </c>
      <c r="B946" s="40" t="s">
        <v>9992</v>
      </c>
      <c r="C946" s="80" t="s">
        <v>9995</v>
      </c>
      <c r="D946" s="41" t="s">
        <v>4038</v>
      </c>
      <c r="E946" s="80" t="s">
        <v>9996</v>
      </c>
      <c r="F946" s="172" t="s">
        <v>9997</v>
      </c>
      <c r="G946" s="41">
        <v>6</v>
      </c>
      <c r="H946" s="41" t="s">
        <v>9994</v>
      </c>
      <c r="I946" s="475">
        <v>44687</v>
      </c>
      <c r="J946" s="373" t="s">
        <v>9991</v>
      </c>
      <c r="K946" s="116" t="s">
        <v>9993</v>
      </c>
      <c r="L946" s="115"/>
      <c r="M946" s="115"/>
      <c r="N946" s="115"/>
      <c r="O946" s="115"/>
      <c r="P946" s="115"/>
      <c r="Q946" s="115"/>
      <c r="R946" s="115"/>
      <c r="S946" s="115"/>
      <c r="T946" s="115"/>
      <c r="U946" s="115"/>
      <c r="V946" s="115"/>
      <c r="W946" s="115"/>
      <c r="X946" s="115"/>
      <c r="Y946" s="115"/>
      <c r="Z946" s="115"/>
    </row>
    <row r="947" spans="1:26" ht="13" customHeight="1">
      <c r="A947" s="40">
        <v>936</v>
      </c>
      <c r="B947" s="40" t="s">
        <v>10001</v>
      </c>
      <c r="C947" s="80" t="s">
        <v>9569</v>
      </c>
      <c r="D947" s="41" t="s">
        <v>5761</v>
      </c>
      <c r="E947" s="80" t="s">
        <v>6544</v>
      </c>
      <c r="F947" s="172" t="s">
        <v>10017</v>
      </c>
      <c r="G947" s="41">
        <v>124</v>
      </c>
      <c r="H947" s="41" t="s">
        <v>10000</v>
      </c>
      <c r="I947" s="475">
        <v>44687</v>
      </c>
      <c r="J947" s="373" t="s">
        <v>9998</v>
      </c>
      <c r="K947" s="116" t="s">
        <v>9999</v>
      </c>
      <c r="L947" s="115"/>
      <c r="M947" s="115"/>
      <c r="N947" s="115"/>
      <c r="O947" s="115"/>
      <c r="P947" s="115"/>
      <c r="Q947" s="115"/>
      <c r="R947" s="115"/>
      <c r="S947" s="115"/>
      <c r="T947" s="115"/>
      <c r="U947" s="115"/>
      <c r="V947" s="115"/>
      <c r="W947" s="115"/>
      <c r="X947" s="115"/>
      <c r="Y947" s="115"/>
      <c r="Z947" s="115"/>
    </row>
    <row r="948" spans="1:26" ht="13" customHeight="1">
      <c r="A948" s="40">
        <v>937</v>
      </c>
      <c r="B948" s="40" t="s">
        <v>10002</v>
      </c>
      <c r="C948" s="80" t="s">
        <v>7409</v>
      </c>
      <c r="D948" s="41" t="s">
        <v>4225</v>
      </c>
      <c r="E948" s="80" t="s">
        <v>10020</v>
      </c>
      <c r="F948" s="172" t="s">
        <v>10019</v>
      </c>
      <c r="G948" s="41">
        <v>40</v>
      </c>
      <c r="H948" s="41" t="s">
        <v>10004</v>
      </c>
      <c r="I948" s="475">
        <v>44685</v>
      </c>
      <c r="J948" s="373" t="s">
        <v>10005</v>
      </c>
      <c r="K948" s="116" t="s">
        <v>10003</v>
      </c>
      <c r="L948" s="115"/>
      <c r="M948" s="115"/>
      <c r="N948" s="115"/>
      <c r="O948" s="115"/>
      <c r="P948" s="115"/>
      <c r="Q948" s="115"/>
      <c r="R948" s="115"/>
      <c r="S948" s="115"/>
      <c r="T948" s="115"/>
      <c r="U948" s="115"/>
      <c r="V948" s="115"/>
      <c r="W948" s="115"/>
      <c r="X948" s="115"/>
      <c r="Y948" s="115"/>
      <c r="Z948" s="115"/>
    </row>
    <row r="949" spans="1:26" ht="13" customHeight="1">
      <c r="A949" s="40">
        <v>938</v>
      </c>
      <c r="B949" s="40" t="s">
        <v>10009</v>
      </c>
      <c r="C949" s="80" t="s">
        <v>10008</v>
      </c>
      <c r="D949" s="41" t="s">
        <v>4008</v>
      </c>
      <c r="E949" s="80" t="s">
        <v>10029</v>
      </c>
      <c r="F949" s="172" t="s">
        <v>10028</v>
      </c>
      <c r="G949" s="41">
        <v>34</v>
      </c>
      <c r="H949" s="41" t="s">
        <v>10027</v>
      </c>
      <c r="I949" s="475">
        <v>44685</v>
      </c>
      <c r="J949" s="373" t="s">
        <v>10007</v>
      </c>
      <c r="K949" s="116" t="s">
        <v>10006</v>
      </c>
      <c r="L949" s="115"/>
      <c r="M949" s="115"/>
      <c r="N949" s="115"/>
      <c r="O949" s="115"/>
      <c r="P949" s="115"/>
      <c r="Q949" s="115"/>
      <c r="R949" s="115"/>
      <c r="S949" s="115"/>
      <c r="T949" s="115"/>
      <c r="U949" s="115"/>
      <c r="V949" s="115"/>
      <c r="W949" s="115"/>
      <c r="X949" s="115"/>
      <c r="Y949" s="115"/>
      <c r="Z949" s="115"/>
    </row>
    <row r="950" spans="1:26" ht="13" customHeight="1">
      <c r="A950" s="40">
        <v>939</v>
      </c>
      <c r="B950" s="40" t="s">
        <v>10032</v>
      </c>
      <c r="C950" s="80" t="s">
        <v>8572</v>
      </c>
      <c r="D950" s="41" t="s">
        <v>4599</v>
      </c>
      <c r="E950" s="80" t="s">
        <v>5271</v>
      </c>
      <c r="F950" s="172" t="s">
        <v>10033</v>
      </c>
      <c r="G950" s="41">
        <v>148</v>
      </c>
      <c r="H950" s="41" t="s">
        <v>10034</v>
      </c>
      <c r="I950" s="473">
        <v>44690</v>
      </c>
      <c r="J950" s="373" t="s">
        <v>10030</v>
      </c>
      <c r="K950" s="116" t="s">
        <v>10031</v>
      </c>
      <c r="L950" s="115"/>
      <c r="M950" s="115"/>
      <c r="N950" s="115"/>
      <c r="O950" s="115"/>
      <c r="P950" s="115"/>
      <c r="Q950" s="115"/>
      <c r="R950" s="115"/>
      <c r="S950" s="115"/>
      <c r="T950" s="115"/>
      <c r="U950" s="115"/>
      <c r="V950" s="115"/>
      <c r="W950" s="115"/>
      <c r="X950" s="115"/>
      <c r="Y950" s="115"/>
      <c r="Z950" s="115"/>
    </row>
    <row r="951" spans="1:26" ht="13">
      <c r="A951" s="40">
        <v>940</v>
      </c>
      <c r="B951" s="40" t="s">
        <v>10037</v>
      </c>
      <c r="C951" s="80" t="s">
        <v>8091</v>
      </c>
      <c r="D951" s="41" t="s">
        <v>4622</v>
      </c>
      <c r="E951" s="80" t="s">
        <v>10038</v>
      </c>
      <c r="G951" s="41">
        <v>1</v>
      </c>
      <c r="I951" s="473">
        <v>44704</v>
      </c>
      <c r="J951" s="376" t="s">
        <v>10035</v>
      </c>
      <c r="K951" s="284" t="s">
        <v>10036</v>
      </c>
      <c r="L951" s="115"/>
      <c r="M951" s="115"/>
      <c r="N951" s="115"/>
      <c r="O951" s="115"/>
      <c r="P951" s="115"/>
      <c r="Q951" s="115"/>
      <c r="R951" s="115"/>
      <c r="S951" s="115"/>
      <c r="T951" s="115"/>
      <c r="U951" s="115"/>
      <c r="V951" s="115"/>
      <c r="W951" s="115"/>
      <c r="X951" s="115"/>
      <c r="Y951" s="115"/>
      <c r="Z951" s="115"/>
    </row>
    <row r="952" spans="1:26" s="376" customFormat="1" ht="13">
      <c r="A952" s="110">
        <v>941</v>
      </c>
      <c r="B952" s="110" t="s">
        <v>10041</v>
      </c>
      <c r="C952" s="386" t="s">
        <v>7357</v>
      </c>
      <c r="D952" s="122" t="s">
        <v>10042</v>
      </c>
      <c r="F952" s="41" t="s">
        <v>10044</v>
      </c>
      <c r="G952" s="122"/>
      <c r="H952" s="122" t="s">
        <v>10043</v>
      </c>
      <c r="I952" s="478">
        <v>44700</v>
      </c>
      <c r="J952" s="376" t="s">
        <v>10039</v>
      </c>
      <c r="K952" s="441" t="s">
        <v>10040</v>
      </c>
      <c r="L952" s="375"/>
      <c r="M952" s="375"/>
      <c r="N952" s="375"/>
      <c r="O952" s="375"/>
      <c r="P952" s="375"/>
      <c r="Q952" s="375"/>
      <c r="R952" s="375"/>
      <c r="S952" s="375"/>
      <c r="T952" s="375"/>
      <c r="U952" s="375"/>
      <c r="V952" s="375"/>
      <c r="W952" s="375"/>
      <c r="X952" s="375"/>
      <c r="Y952" s="375"/>
      <c r="Z952" s="375"/>
    </row>
    <row r="953" spans="1:26" ht="13">
      <c r="A953" s="40">
        <v>942</v>
      </c>
      <c r="B953" s="40" t="s">
        <v>852</v>
      </c>
      <c r="C953" s="80" t="s">
        <v>10047</v>
      </c>
      <c r="D953" s="41" t="s">
        <v>4038</v>
      </c>
      <c r="E953" s="80"/>
      <c r="F953" s="172" t="s">
        <v>10049</v>
      </c>
      <c r="G953" s="41">
        <v>2251</v>
      </c>
      <c r="H953" s="41" t="s">
        <v>10048</v>
      </c>
      <c r="I953" s="473">
        <v>44682</v>
      </c>
      <c r="J953" s="386" t="s">
        <v>10045</v>
      </c>
      <c r="K953" s="284" t="s">
        <v>10046</v>
      </c>
      <c r="L953" s="115"/>
      <c r="M953" s="115"/>
      <c r="N953" s="115"/>
      <c r="O953" s="115"/>
      <c r="P953" s="115"/>
      <c r="Q953" s="115"/>
      <c r="R953" s="115"/>
      <c r="S953" s="115"/>
      <c r="T953" s="115"/>
      <c r="U953" s="115"/>
      <c r="V953" s="115"/>
      <c r="W953" s="115"/>
      <c r="X953" s="115"/>
      <c r="Y953" s="115"/>
      <c r="Z953" s="115"/>
    </row>
    <row r="954" spans="1:26" ht="13">
      <c r="A954" s="40">
        <v>943</v>
      </c>
      <c r="B954" s="40" t="s">
        <v>10050</v>
      </c>
      <c r="C954" s="80" t="s">
        <v>10053</v>
      </c>
      <c r="D954" s="41" t="s">
        <v>4038</v>
      </c>
      <c r="E954" s="80" t="s">
        <v>4038</v>
      </c>
      <c r="F954" s="41" t="s">
        <v>10054</v>
      </c>
      <c r="G954" s="41">
        <v>6</v>
      </c>
      <c r="H954" s="41" t="s">
        <v>10055</v>
      </c>
      <c r="I954" s="473">
        <v>44678</v>
      </c>
      <c r="J954" s="386" t="s">
        <v>10051</v>
      </c>
      <c r="K954" s="284" t="s">
        <v>10052</v>
      </c>
      <c r="L954" s="115"/>
      <c r="M954" s="115"/>
      <c r="N954" s="115"/>
      <c r="O954" s="115"/>
      <c r="P954" s="115"/>
      <c r="Q954" s="115"/>
      <c r="R954" s="115"/>
      <c r="S954" s="115"/>
      <c r="T954" s="115"/>
      <c r="U954" s="115"/>
      <c r="V954" s="115"/>
      <c r="W954" s="115"/>
      <c r="X954" s="115"/>
      <c r="Y954" s="115"/>
      <c r="Z954" s="115"/>
    </row>
    <row r="955" spans="1:26" ht="13">
      <c r="A955" s="40">
        <v>945</v>
      </c>
      <c r="B955" s="40" t="s">
        <v>10138</v>
      </c>
      <c r="C955" s="80" t="s">
        <v>5678</v>
      </c>
      <c r="D955" s="41" t="s">
        <v>10058</v>
      </c>
      <c r="E955" s="80"/>
      <c r="F955" s="80" t="s">
        <v>10059</v>
      </c>
      <c r="G955" s="41">
        <v>151</v>
      </c>
      <c r="H955" s="41" t="s">
        <v>10060</v>
      </c>
      <c r="I955" s="473">
        <v>44690</v>
      </c>
      <c r="J955" s="386" t="s">
        <v>10057</v>
      </c>
      <c r="K955" s="284" t="s">
        <v>10056</v>
      </c>
      <c r="L955" s="115"/>
      <c r="M955" s="115"/>
      <c r="N955" s="115"/>
      <c r="O955" s="115"/>
      <c r="P955" s="115"/>
      <c r="Q955" s="115"/>
      <c r="R955" s="115"/>
      <c r="S955" s="115"/>
      <c r="T955" s="115"/>
      <c r="U955" s="115"/>
      <c r="V955" s="115"/>
      <c r="W955" s="115"/>
      <c r="X955" s="115"/>
      <c r="Y955" s="115"/>
      <c r="Z955" s="115"/>
    </row>
    <row r="956" spans="1:26" ht="13">
      <c r="A956" s="40">
        <v>946</v>
      </c>
      <c r="B956" s="40" t="s">
        <v>10063</v>
      </c>
      <c r="C956" s="80" t="s">
        <v>5092</v>
      </c>
      <c r="D956" s="80" t="s">
        <v>4038</v>
      </c>
      <c r="E956" s="80" t="s">
        <v>10064</v>
      </c>
      <c r="G956" s="41">
        <v>4</v>
      </c>
      <c r="I956" s="473">
        <v>44695</v>
      </c>
      <c r="J956" s="386" t="s">
        <v>10061</v>
      </c>
      <c r="K956" s="284" t="s">
        <v>10062</v>
      </c>
      <c r="L956" s="115"/>
      <c r="M956" s="115"/>
      <c r="N956" s="115"/>
      <c r="O956" s="115"/>
      <c r="P956" s="115"/>
      <c r="Q956" s="115"/>
      <c r="R956" s="115"/>
      <c r="S956" s="115"/>
      <c r="T956" s="115"/>
      <c r="U956" s="115"/>
      <c r="V956" s="115"/>
      <c r="W956" s="115"/>
      <c r="X956" s="115"/>
      <c r="Y956" s="115"/>
      <c r="Z956" s="115"/>
    </row>
    <row r="957" spans="1:26" s="235" customFormat="1" ht="13">
      <c r="A957" s="169">
        <v>947</v>
      </c>
      <c r="B957" s="169" t="s">
        <v>10068</v>
      </c>
      <c r="C957" s="252" t="s">
        <v>10067</v>
      </c>
      <c r="D957" s="234" t="s">
        <v>4791</v>
      </c>
      <c r="F957" s="252" t="s">
        <v>10069</v>
      </c>
      <c r="G957" s="234">
        <v>203</v>
      </c>
      <c r="H957" s="234" t="s">
        <v>10070</v>
      </c>
      <c r="I957" s="479">
        <v>44691</v>
      </c>
      <c r="J957" s="399" t="s">
        <v>10066</v>
      </c>
      <c r="K957" s="357" t="s">
        <v>10065</v>
      </c>
      <c r="L957" s="351"/>
      <c r="M957" s="351"/>
      <c r="N957" s="351"/>
      <c r="O957" s="351"/>
      <c r="P957" s="351"/>
      <c r="Q957" s="351"/>
      <c r="R957" s="351"/>
      <c r="S957" s="351"/>
      <c r="T957" s="351"/>
      <c r="U957" s="351"/>
      <c r="V957" s="351"/>
      <c r="W957" s="351"/>
      <c r="X957" s="351"/>
      <c r="Y957" s="351"/>
      <c r="Z957" s="351"/>
    </row>
    <row r="958" spans="1:26" ht="13">
      <c r="A958" s="40">
        <v>948</v>
      </c>
      <c r="B958" s="40" t="s">
        <v>10076</v>
      </c>
      <c r="C958" s="80" t="s">
        <v>8084</v>
      </c>
      <c r="D958" s="41" t="s">
        <v>10075</v>
      </c>
      <c r="F958" s="80" t="s">
        <v>10074</v>
      </c>
      <c r="G958" s="41">
        <v>477</v>
      </c>
      <c r="H958" s="41" t="s">
        <v>10073</v>
      </c>
      <c r="I958" s="473">
        <v>44687</v>
      </c>
      <c r="J958" s="386" t="s">
        <v>10072</v>
      </c>
      <c r="K958" s="284" t="s">
        <v>10071</v>
      </c>
      <c r="L958" s="115"/>
      <c r="M958" s="115"/>
      <c r="N958" s="115"/>
      <c r="O958" s="115"/>
      <c r="P958" s="115"/>
      <c r="Q958" s="115"/>
      <c r="R958" s="115"/>
      <c r="S958" s="115"/>
      <c r="T958" s="115"/>
      <c r="U958" s="115"/>
      <c r="V958" s="115"/>
      <c r="W958" s="115"/>
      <c r="X958" s="115"/>
      <c r="Y958" s="115"/>
      <c r="Z958" s="115"/>
    </row>
    <row r="959" spans="1:26" ht="13">
      <c r="A959" s="40">
        <v>949</v>
      </c>
      <c r="B959" s="40" t="s">
        <v>1431</v>
      </c>
      <c r="C959" s="41" t="s">
        <v>10079</v>
      </c>
      <c r="D959" s="41" t="s">
        <v>4032</v>
      </c>
      <c r="E959" s="115"/>
      <c r="F959" s="41" t="s">
        <v>10080</v>
      </c>
      <c r="G959" s="41">
        <v>130</v>
      </c>
      <c r="H959" s="41" t="s">
        <v>10081</v>
      </c>
      <c r="I959" s="473">
        <v>44681</v>
      </c>
      <c r="J959" s="122" t="s">
        <v>10077</v>
      </c>
      <c r="K959" s="284" t="s">
        <v>10078</v>
      </c>
      <c r="L959" s="115"/>
      <c r="M959" s="115"/>
      <c r="N959" s="115"/>
      <c r="O959" s="115"/>
      <c r="P959" s="115"/>
      <c r="Q959" s="115"/>
      <c r="R959" s="115"/>
      <c r="S959" s="115"/>
      <c r="T959" s="115"/>
      <c r="U959" s="115"/>
      <c r="V959" s="115"/>
      <c r="W959" s="115"/>
      <c r="X959" s="115"/>
      <c r="Y959" s="115"/>
      <c r="Z959" s="115"/>
    </row>
    <row r="960" spans="1:26" ht="13">
      <c r="A960" s="40">
        <v>950</v>
      </c>
      <c r="B960" s="40" t="s">
        <v>10083</v>
      </c>
      <c r="C960" s="41" t="s">
        <v>7212</v>
      </c>
      <c r="D960" s="41" t="s">
        <v>4218</v>
      </c>
      <c r="E960" s="41" t="s">
        <v>10085</v>
      </c>
      <c r="F960" s="115"/>
      <c r="G960" s="41">
        <v>1</v>
      </c>
      <c r="H960" s="115"/>
      <c r="I960" s="473">
        <v>44676</v>
      </c>
      <c r="J960" s="122" t="s">
        <v>10082</v>
      </c>
      <c r="K960" s="284" t="s">
        <v>10084</v>
      </c>
      <c r="L960" s="115"/>
      <c r="M960" s="115"/>
      <c r="N960" s="115"/>
      <c r="O960" s="115"/>
      <c r="P960" s="115"/>
      <c r="Q960" s="115"/>
      <c r="R960" s="115"/>
      <c r="S960" s="115"/>
      <c r="T960" s="115"/>
      <c r="U960" s="115"/>
      <c r="V960" s="115"/>
      <c r="W960" s="115"/>
      <c r="X960" s="115"/>
      <c r="Y960" s="115"/>
      <c r="Z960" s="115"/>
    </row>
    <row r="961" spans="1:26" ht="13">
      <c r="A961" s="40">
        <v>951</v>
      </c>
      <c r="B961" s="40" t="s">
        <v>10087</v>
      </c>
      <c r="C961" s="115" t="s">
        <v>10089</v>
      </c>
      <c r="D961" s="115" t="s">
        <v>4044</v>
      </c>
      <c r="E961" s="115" t="s">
        <v>7510</v>
      </c>
      <c r="F961" s="115" t="s">
        <v>10091</v>
      </c>
      <c r="G961" s="41">
        <v>112</v>
      </c>
      <c r="H961" s="115" t="s">
        <v>10090</v>
      </c>
      <c r="I961" s="473">
        <v>44704</v>
      </c>
      <c r="J961" s="375" t="s">
        <v>10086</v>
      </c>
      <c r="K961" s="284" t="s">
        <v>10088</v>
      </c>
      <c r="L961" s="115"/>
      <c r="M961" s="115"/>
      <c r="N961" s="115"/>
      <c r="O961" s="115"/>
      <c r="P961" s="115"/>
      <c r="Q961" s="115"/>
      <c r="R961" s="115"/>
      <c r="S961" s="115"/>
      <c r="T961" s="115"/>
      <c r="U961" s="115"/>
      <c r="V961" s="115"/>
      <c r="W961" s="115"/>
      <c r="X961" s="115"/>
      <c r="Y961" s="115"/>
      <c r="Z961" s="115"/>
    </row>
    <row r="962" spans="1:26" ht="13">
      <c r="A962" s="40">
        <v>952</v>
      </c>
      <c r="B962" s="40" t="s">
        <v>10096</v>
      </c>
      <c r="C962" s="115" t="s">
        <v>10095</v>
      </c>
      <c r="D962" s="115" t="s">
        <v>4225</v>
      </c>
      <c r="E962" s="115" t="s">
        <v>10097</v>
      </c>
      <c r="F962" s="115" t="s">
        <v>10098</v>
      </c>
      <c r="G962" s="41">
        <v>306</v>
      </c>
      <c r="H962" s="115" t="s">
        <v>10092</v>
      </c>
      <c r="I962" s="473">
        <v>44606</v>
      </c>
      <c r="J962" s="375" t="s">
        <v>10093</v>
      </c>
      <c r="K962" s="284" t="s">
        <v>10094</v>
      </c>
      <c r="L962" s="115"/>
      <c r="M962" s="115"/>
      <c r="N962" s="115"/>
      <c r="O962" s="115"/>
      <c r="P962" s="115"/>
      <c r="Q962" s="115"/>
      <c r="R962" s="115"/>
      <c r="S962" s="115"/>
      <c r="T962" s="115"/>
      <c r="U962" s="115"/>
      <c r="V962" s="115"/>
      <c r="W962" s="115"/>
      <c r="X962" s="115"/>
      <c r="Y962" s="115"/>
      <c r="Z962" s="115"/>
    </row>
    <row r="963" spans="1:26" ht="13">
      <c r="A963" s="40">
        <v>953</v>
      </c>
      <c r="B963" s="40" t="s">
        <v>7935</v>
      </c>
      <c r="C963" s="115" t="s">
        <v>4361</v>
      </c>
      <c r="D963" s="41" t="s">
        <v>4038</v>
      </c>
      <c r="E963" s="115" t="s">
        <v>4471</v>
      </c>
      <c r="F963" s="172"/>
      <c r="G963" s="41">
        <v>607</v>
      </c>
      <c r="H963" s="41" t="s">
        <v>10101</v>
      </c>
      <c r="I963" s="475">
        <v>44700</v>
      </c>
      <c r="J963" s="405" t="s">
        <v>10099</v>
      </c>
      <c r="K963" s="284" t="s">
        <v>10100</v>
      </c>
      <c r="L963" s="115"/>
      <c r="M963" s="115"/>
      <c r="N963" s="115"/>
      <c r="O963" s="115"/>
      <c r="P963" s="115"/>
      <c r="Q963" s="115"/>
      <c r="R963" s="115"/>
      <c r="S963" s="115"/>
      <c r="T963" s="115"/>
      <c r="U963" s="115"/>
      <c r="V963" s="115"/>
      <c r="W963" s="115"/>
      <c r="X963" s="115"/>
      <c r="Y963" s="115"/>
      <c r="Z963" s="115"/>
    </row>
    <row r="964" spans="1:26" ht="13">
      <c r="A964" s="40">
        <v>954</v>
      </c>
      <c r="B964" s="40" t="s">
        <v>10102</v>
      </c>
      <c r="C964" s="115" t="s">
        <v>6873</v>
      </c>
      <c r="D964" s="41" t="s">
        <v>4791</v>
      </c>
      <c r="E964" s="115" t="s">
        <v>10105</v>
      </c>
      <c r="F964" s="41" t="s">
        <v>10106</v>
      </c>
      <c r="G964" s="41">
        <v>14</v>
      </c>
      <c r="H964" s="41"/>
      <c r="I964" s="475">
        <v>44704</v>
      </c>
      <c r="J964" s="405" t="s">
        <v>10103</v>
      </c>
      <c r="K964" s="284" t="s">
        <v>10104</v>
      </c>
      <c r="L964" s="115"/>
      <c r="M964" s="115"/>
      <c r="N964" s="115"/>
      <c r="O964" s="115"/>
      <c r="P964" s="115"/>
      <c r="Q964" s="115"/>
      <c r="R964" s="115"/>
      <c r="S964" s="115"/>
      <c r="T964" s="115"/>
      <c r="U964" s="115"/>
      <c r="V964" s="115"/>
      <c r="W964" s="115"/>
      <c r="X964" s="115"/>
      <c r="Y964" s="115"/>
      <c r="Z964" s="115"/>
    </row>
    <row r="965" spans="1:26" ht="13">
      <c r="A965" s="40">
        <v>955</v>
      </c>
      <c r="B965" s="40" t="s">
        <v>10108</v>
      </c>
      <c r="C965" s="115" t="s">
        <v>10107</v>
      </c>
      <c r="D965" s="41" t="s">
        <v>4225</v>
      </c>
      <c r="E965" s="115" t="s">
        <v>10111</v>
      </c>
      <c r="F965" s="172"/>
      <c r="G965" s="41">
        <v>25</v>
      </c>
      <c r="H965" s="41"/>
      <c r="I965" s="475">
        <v>44855</v>
      </c>
      <c r="J965" s="405" t="s">
        <v>10109</v>
      </c>
      <c r="K965" s="284" t="s">
        <v>10110</v>
      </c>
      <c r="L965" s="115"/>
      <c r="M965" s="115"/>
      <c r="N965" s="115"/>
      <c r="O965" s="115"/>
      <c r="P965" s="115"/>
      <c r="Q965" s="115"/>
      <c r="R965" s="115"/>
      <c r="S965" s="115"/>
      <c r="T965" s="115"/>
      <c r="U965" s="115"/>
      <c r="V965" s="115"/>
      <c r="W965" s="115"/>
      <c r="X965" s="115"/>
      <c r="Y965" s="115"/>
      <c r="Z965" s="115"/>
    </row>
    <row r="966" spans="1:26" ht="13">
      <c r="A966" s="40">
        <v>956</v>
      </c>
      <c r="B966" s="40" t="s">
        <v>1638</v>
      </c>
      <c r="C966" s="115" t="s">
        <v>9569</v>
      </c>
      <c r="D966" s="41" t="s">
        <v>4109</v>
      </c>
      <c r="E966" s="115" t="s">
        <v>4110</v>
      </c>
      <c r="F966" s="41" t="s">
        <v>10114</v>
      </c>
      <c r="G966" s="41">
        <v>58</v>
      </c>
      <c r="H966" s="41" t="s">
        <v>10115</v>
      </c>
      <c r="I966" s="475">
        <v>44706</v>
      </c>
      <c r="J966" s="405" t="s">
        <v>10113</v>
      </c>
      <c r="K966" s="284" t="s">
        <v>10112</v>
      </c>
      <c r="L966" s="115"/>
      <c r="M966" s="115"/>
      <c r="N966" s="115"/>
      <c r="O966" s="115"/>
      <c r="P966" s="115"/>
      <c r="Q966" s="115"/>
      <c r="R966" s="115"/>
      <c r="S966" s="115"/>
      <c r="T966" s="115"/>
      <c r="U966" s="115"/>
      <c r="V966" s="115"/>
      <c r="W966" s="115"/>
      <c r="X966" s="115"/>
      <c r="Y966" s="115"/>
      <c r="Z966" s="115"/>
    </row>
    <row r="967" spans="1:26" ht="13">
      <c r="A967" s="40">
        <v>957</v>
      </c>
      <c r="B967" s="40" t="s">
        <v>10116</v>
      </c>
      <c r="C967" s="80" t="s">
        <v>10119</v>
      </c>
      <c r="D967" s="41" t="s">
        <v>8045</v>
      </c>
      <c r="E967" s="115" t="s">
        <v>9240</v>
      </c>
      <c r="F967" s="172" t="s">
        <v>10121</v>
      </c>
      <c r="G967" s="41">
        <v>160</v>
      </c>
      <c r="H967" s="41" t="s">
        <v>10120</v>
      </c>
      <c r="I967" s="475">
        <v>44633</v>
      </c>
      <c r="J967" s="405" t="s">
        <v>10117</v>
      </c>
      <c r="K967" s="115" t="s">
        <v>10118</v>
      </c>
      <c r="L967" s="115"/>
      <c r="M967" s="115"/>
      <c r="N967" s="115"/>
      <c r="O967" s="115"/>
      <c r="P967" s="115"/>
      <c r="Q967" s="115"/>
      <c r="R967" s="115"/>
      <c r="S967" s="115"/>
      <c r="T967" s="115"/>
      <c r="U967" s="115"/>
      <c r="V967" s="115"/>
      <c r="W967" s="115"/>
      <c r="X967" s="115"/>
      <c r="Y967" s="115"/>
      <c r="Z967" s="115"/>
    </row>
    <row r="968" spans="1:26" ht="13">
      <c r="A968" s="40">
        <v>958</v>
      </c>
      <c r="B968" s="40" t="s">
        <v>10186</v>
      </c>
      <c r="C968" s="115" t="s">
        <v>10188</v>
      </c>
      <c r="D968" s="41" t="s">
        <v>4038</v>
      </c>
      <c r="E968" s="80"/>
      <c r="F968" s="172" t="s">
        <v>10189</v>
      </c>
      <c r="G968" s="41">
        <v>59</v>
      </c>
      <c r="H968" s="41" t="s">
        <v>10190</v>
      </c>
      <c r="I968" s="475">
        <v>44709</v>
      </c>
      <c r="J968" s="405" t="s">
        <v>10185</v>
      </c>
      <c r="K968" s="284" t="s">
        <v>10187</v>
      </c>
      <c r="L968" s="115"/>
      <c r="M968" s="115"/>
      <c r="N968" s="115"/>
      <c r="O968" s="115"/>
      <c r="P968" s="115"/>
      <c r="Q968" s="115"/>
      <c r="R968" s="115"/>
      <c r="S968" s="115"/>
      <c r="T968" s="115"/>
      <c r="U968" s="115"/>
      <c r="V968" s="115"/>
      <c r="W968" s="115"/>
      <c r="X968" s="115"/>
      <c r="Y968" s="115"/>
      <c r="Z968" s="115"/>
    </row>
    <row r="969" spans="1:26" ht="13">
      <c r="A969" s="40">
        <v>959</v>
      </c>
      <c r="B969" s="40" t="s">
        <v>10193</v>
      </c>
      <c r="C969" s="115" t="s">
        <v>7644</v>
      </c>
      <c r="D969" s="41" t="s">
        <v>5730</v>
      </c>
      <c r="E969" s="115" t="s">
        <v>6387</v>
      </c>
      <c r="F969" s="172" t="s">
        <v>10194</v>
      </c>
      <c r="G969" s="41">
        <v>377</v>
      </c>
      <c r="H969" s="41" t="s">
        <v>10200</v>
      </c>
      <c r="I969" s="475">
        <v>44676</v>
      </c>
      <c r="J969" s="405" t="s">
        <v>10191</v>
      </c>
      <c r="K969" s="284" t="s">
        <v>10192</v>
      </c>
      <c r="L969" s="115"/>
      <c r="M969" s="115"/>
      <c r="N969" s="115"/>
      <c r="O969" s="115"/>
      <c r="P969" s="115"/>
      <c r="Q969" s="115"/>
      <c r="R969" s="115"/>
      <c r="S969" s="115"/>
      <c r="T969" s="115"/>
      <c r="U969" s="115"/>
      <c r="V969" s="115"/>
      <c r="W969" s="115"/>
      <c r="X969" s="115"/>
      <c r="Y969" s="115"/>
      <c r="Z969" s="115"/>
    </row>
    <row r="970" spans="1:26" ht="13">
      <c r="A970" s="40">
        <v>960</v>
      </c>
      <c r="B970" s="40" t="s">
        <v>10198</v>
      </c>
      <c r="C970" s="115" t="s">
        <v>5264</v>
      </c>
      <c r="D970" s="41" t="s">
        <v>4225</v>
      </c>
      <c r="E970" s="115" t="s">
        <v>6741</v>
      </c>
      <c r="F970" s="172" t="s">
        <v>10197</v>
      </c>
      <c r="G970" s="41">
        <v>249</v>
      </c>
      <c r="H970" s="41" t="s">
        <v>10199</v>
      </c>
      <c r="I970" s="475">
        <v>44707</v>
      </c>
      <c r="J970" s="405" t="s">
        <v>10196</v>
      </c>
      <c r="K970" s="284" t="s">
        <v>10195</v>
      </c>
      <c r="L970" s="115"/>
      <c r="M970" s="115"/>
      <c r="N970" s="115"/>
      <c r="O970" s="115"/>
      <c r="P970" s="115"/>
      <c r="Q970" s="115"/>
      <c r="R970" s="115"/>
      <c r="S970" s="115"/>
      <c r="T970" s="115"/>
      <c r="U970" s="115"/>
      <c r="V970" s="115"/>
      <c r="W970" s="115"/>
      <c r="X970" s="115"/>
      <c r="Y970" s="115"/>
      <c r="Z970" s="115"/>
    </row>
    <row r="971" spans="1:26" ht="13">
      <c r="A971" s="40">
        <v>961</v>
      </c>
      <c r="B971" s="40" t="s">
        <v>10205</v>
      </c>
      <c r="C971" s="115" t="s">
        <v>10206</v>
      </c>
      <c r="D971" s="41" t="s">
        <v>4032</v>
      </c>
      <c r="E971" s="115" t="s">
        <v>4606</v>
      </c>
      <c r="F971" s="172" t="s">
        <v>10204</v>
      </c>
      <c r="G971" s="41">
        <v>109</v>
      </c>
      <c r="H971" s="41" t="s">
        <v>10203</v>
      </c>
      <c r="I971" s="475">
        <v>44694</v>
      </c>
      <c r="J971" s="405" t="s">
        <v>10202</v>
      </c>
      <c r="K971" s="284" t="s">
        <v>10201</v>
      </c>
      <c r="L971" s="115"/>
      <c r="M971" s="115"/>
      <c r="N971" s="115"/>
      <c r="O971" s="115"/>
      <c r="P971" s="115"/>
      <c r="Q971" s="115"/>
      <c r="R971" s="115"/>
      <c r="S971" s="115"/>
      <c r="T971" s="115"/>
      <c r="U971" s="115"/>
      <c r="V971" s="115"/>
      <c r="W971" s="115"/>
      <c r="X971" s="115"/>
      <c r="Y971" s="115"/>
      <c r="Z971" s="115"/>
    </row>
    <row r="972" spans="1:26" ht="13">
      <c r="A972" s="40">
        <v>962</v>
      </c>
      <c r="B972" s="40" t="s">
        <v>10208</v>
      </c>
      <c r="C972" s="115" t="s">
        <v>6698</v>
      </c>
      <c r="D972" s="41" t="s">
        <v>4038</v>
      </c>
      <c r="E972" s="115" t="s">
        <v>4579</v>
      </c>
      <c r="F972" s="172" t="s">
        <v>10211</v>
      </c>
      <c r="G972" s="41">
        <v>7</v>
      </c>
      <c r="H972" s="41" t="s">
        <v>10210</v>
      </c>
      <c r="I972" s="475">
        <v>44714</v>
      </c>
      <c r="J972" s="405" t="s">
        <v>10207</v>
      </c>
      <c r="K972" s="284" t="s">
        <v>10209</v>
      </c>
      <c r="L972" s="115"/>
      <c r="M972" s="115"/>
      <c r="N972" s="115"/>
      <c r="O972" s="115"/>
      <c r="P972" s="115"/>
      <c r="Q972" s="115"/>
      <c r="R972" s="115"/>
      <c r="S972" s="115"/>
      <c r="T972" s="115"/>
      <c r="U972" s="115"/>
      <c r="V972" s="115"/>
      <c r="W972" s="115"/>
      <c r="X972" s="115"/>
      <c r="Y972" s="115"/>
      <c r="Z972" s="115"/>
    </row>
    <row r="973" spans="1:26" ht="13">
      <c r="A973" s="40">
        <v>963</v>
      </c>
      <c r="B973" s="40" t="s">
        <v>10213</v>
      </c>
      <c r="C973" s="80" t="s">
        <v>10215</v>
      </c>
      <c r="D973" s="41" t="s">
        <v>4044</v>
      </c>
      <c r="E973" s="115" t="s">
        <v>10216</v>
      </c>
      <c r="F973" s="172"/>
      <c r="G973" s="41">
        <v>40</v>
      </c>
      <c r="H973" s="41"/>
      <c r="I973" s="475">
        <v>44716</v>
      </c>
      <c r="J973" s="405" t="s">
        <v>10212</v>
      </c>
      <c r="K973" s="284" t="s">
        <v>10214</v>
      </c>
      <c r="L973" s="115"/>
      <c r="M973" s="115"/>
      <c r="N973" s="115"/>
      <c r="O973" s="115"/>
      <c r="P973" s="115"/>
      <c r="Q973" s="115"/>
      <c r="R973" s="115"/>
      <c r="S973" s="115"/>
      <c r="T973" s="115"/>
      <c r="U973" s="115"/>
      <c r="V973" s="115"/>
      <c r="W973" s="115"/>
      <c r="X973" s="115"/>
      <c r="Y973" s="115"/>
      <c r="Z973" s="115"/>
    </row>
    <row r="974" spans="1:26" ht="13">
      <c r="A974" s="40">
        <v>963</v>
      </c>
      <c r="B974" s="40" t="s">
        <v>10220</v>
      </c>
      <c r="C974" s="115" t="s">
        <v>10219</v>
      </c>
      <c r="D974" s="41" t="s">
        <v>4225</v>
      </c>
      <c r="E974" s="80"/>
      <c r="F974" s="41" t="s">
        <v>10222</v>
      </c>
      <c r="G974" s="41">
        <v>556</v>
      </c>
      <c r="H974" s="41" t="s">
        <v>10221</v>
      </c>
      <c r="I974" s="475">
        <v>44714</v>
      </c>
      <c r="J974" s="405" t="s">
        <v>10218</v>
      </c>
      <c r="K974" s="284" t="s">
        <v>10217</v>
      </c>
      <c r="L974" s="115"/>
      <c r="M974" s="115"/>
      <c r="N974" s="115"/>
      <c r="O974" s="115"/>
      <c r="P974" s="115"/>
      <c r="Q974" s="115"/>
      <c r="R974" s="115"/>
      <c r="S974" s="115"/>
      <c r="T974" s="115"/>
      <c r="U974" s="115"/>
      <c r="V974" s="115"/>
      <c r="W974" s="115"/>
      <c r="X974" s="115"/>
      <c r="Y974" s="115"/>
      <c r="Z974" s="115"/>
    </row>
    <row r="975" spans="1:26" ht="13">
      <c r="A975" s="40">
        <v>964</v>
      </c>
      <c r="B975" s="40" t="s">
        <v>10226</v>
      </c>
      <c r="C975" s="115" t="s">
        <v>10229</v>
      </c>
      <c r="D975" s="41" t="s">
        <v>4225</v>
      </c>
      <c r="E975" s="115" t="s">
        <v>10224</v>
      </c>
      <c r="F975" s="41" t="s">
        <v>10227</v>
      </c>
      <c r="G975" s="41">
        <v>59</v>
      </c>
      <c r="H975" s="41" t="s">
        <v>10228</v>
      </c>
      <c r="I975" s="475">
        <v>44713</v>
      </c>
      <c r="J975" s="405" t="s">
        <v>10225</v>
      </c>
      <c r="K975" s="284" t="s">
        <v>10223</v>
      </c>
      <c r="L975" s="115"/>
      <c r="M975" s="115"/>
      <c r="N975" s="115"/>
      <c r="O975" s="115"/>
      <c r="P975" s="115"/>
      <c r="Q975" s="115"/>
      <c r="R975" s="115"/>
      <c r="S975" s="115"/>
      <c r="T975" s="115"/>
      <c r="U975" s="115"/>
      <c r="V975" s="115"/>
      <c r="W975" s="115"/>
      <c r="X975" s="115"/>
      <c r="Y975" s="115"/>
      <c r="Z975" s="115"/>
    </row>
    <row r="976" spans="1:26" ht="13">
      <c r="A976" s="40">
        <v>965</v>
      </c>
      <c r="B976" s="40" t="s">
        <v>10264</v>
      </c>
      <c r="C976" s="115" t="s">
        <v>10262</v>
      </c>
      <c r="D976" s="41" t="s">
        <v>4038</v>
      </c>
      <c r="E976" s="115" t="s">
        <v>7122</v>
      </c>
      <c r="F976" s="41" t="s">
        <v>10266</v>
      </c>
      <c r="G976" s="41">
        <v>86</v>
      </c>
      <c r="H976" s="41" t="s">
        <v>10265</v>
      </c>
      <c r="I976" s="475">
        <v>44715</v>
      </c>
      <c r="J976" s="405" t="s">
        <v>10261</v>
      </c>
      <c r="K976" s="284" t="s">
        <v>10263</v>
      </c>
      <c r="L976" s="115"/>
      <c r="M976" s="115"/>
      <c r="N976" s="115"/>
      <c r="O976" s="115"/>
      <c r="P976" s="115"/>
      <c r="Q976" s="115"/>
      <c r="R976" s="115"/>
      <c r="S976" s="115"/>
      <c r="T976" s="115"/>
      <c r="U976" s="115"/>
      <c r="V976" s="115"/>
      <c r="W976" s="115"/>
      <c r="X976" s="115"/>
      <c r="Y976" s="115"/>
      <c r="Z976" s="115"/>
    </row>
    <row r="977" spans="1:26" ht="13">
      <c r="A977" s="40">
        <v>966</v>
      </c>
      <c r="B977" s="40" t="s">
        <v>10269</v>
      </c>
      <c r="C977" s="115" t="s">
        <v>6629</v>
      </c>
      <c r="D977" s="41" t="s">
        <v>4038</v>
      </c>
      <c r="E977" s="115" t="s">
        <v>10268</v>
      </c>
      <c r="F977" s="41"/>
      <c r="G977" s="230">
        <v>12976</v>
      </c>
      <c r="H977" s="41" t="s">
        <v>10267</v>
      </c>
      <c r="I977" s="475">
        <v>44720</v>
      </c>
      <c r="J977" s="405" t="s">
        <v>10270</v>
      </c>
      <c r="K977" s="284" t="s">
        <v>10271</v>
      </c>
      <c r="L977" s="115"/>
      <c r="M977" s="115"/>
      <c r="N977" s="115"/>
      <c r="O977" s="115"/>
      <c r="P977" s="115"/>
      <c r="Q977" s="115"/>
      <c r="R977" s="115"/>
      <c r="S977" s="115"/>
      <c r="T977" s="115"/>
      <c r="U977" s="115"/>
      <c r="V977" s="115"/>
      <c r="W977" s="115"/>
      <c r="X977" s="115"/>
      <c r="Y977" s="115"/>
      <c r="Z977" s="115"/>
    </row>
    <row r="978" spans="1:26" ht="13">
      <c r="A978" s="40">
        <v>967</v>
      </c>
      <c r="B978" s="40" t="s">
        <v>7582</v>
      </c>
      <c r="C978" s="115" t="s">
        <v>10274</v>
      </c>
      <c r="D978" s="41" t="s">
        <v>6338</v>
      </c>
      <c r="E978" s="115" t="s">
        <v>6339</v>
      </c>
      <c r="F978" s="41" t="s">
        <v>10286</v>
      </c>
      <c r="G978" s="41">
        <v>52</v>
      </c>
      <c r="H978" s="41" t="s">
        <v>10278</v>
      </c>
      <c r="I978" s="475">
        <v>44717</v>
      </c>
      <c r="J978" s="405" t="s">
        <v>10272</v>
      </c>
      <c r="K978" s="284" t="s">
        <v>10273</v>
      </c>
      <c r="L978" s="115"/>
      <c r="M978" s="115"/>
      <c r="N978" s="115"/>
      <c r="O978" s="115"/>
      <c r="P978" s="115"/>
      <c r="Q978" s="115"/>
      <c r="R978" s="115"/>
      <c r="S978" s="115"/>
      <c r="T978" s="115"/>
      <c r="U978" s="115"/>
      <c r="V978" s="115"/>
      <c r="W978" s="115"/>
      <c r="X978" s="115"/>
      <c r="Y978" s="115"/>
      <c r="Z978" s="115"/>
    </row>
    <row r="979" spans="1:26" ht="13">
      <c r="A979" s="40">
        <v>968</v>
      </c>
      <c r="B979" s="40" t="s">
        <v>10277</v>
      </c>
      <c r="C979" s="115" t="s">
        <v>9995</v>
      </c>
      <c r="D979" s="41" t="s">
        <v>4599</v>
      </c>
      <c r="E979" s="80"/>
      <c r="F979" s="41" t="s">
        <v>10306</v>
      </c>
      <c r="G979" s="41">
        <v>47</v>
      </c>
      <c r="H979" s="41" t="s">
        <v>10307</v>
      </c>
      <c r="I979" s="475">
        <v>44717</v>
      </c>
      <c r="J979" s="405" t="s">
        <v>10275</v>
      </c>
      <c r="K979" s="284" t="s">
        <v>10276</v>
      </c>
      <c r="L979" s="115"/>
      <c r="M979" s="115"/>
      <c r="N979" s="115"/>
      <c r="O979" s="115"/>
      <c r="P979" s="115"/>
      <c r="Q979" s="115"/>
      <c r="R979" s="115"/>
      <c r="S979" s="115"/>
      <c r="T979" s="115"/>
      <c r="U979" s="115"/>
      <c r="V979" s="115"/>
      <c r="W979" s="115"/>
      <c r="X979" s="115"/>
      <c r="Y979" s="115"/>
      <c r="Z979" s="115"/>
    </row>
    <row r="980" spans="1:26" ht="13">
      <c r="A980" s="40">
        <v>968</v>
      </c>
      <c r="B980" s="40" t="s">
        <v>10310</v>
      </c>
      <c r="C980" s="115" t="s">
        <v>7204</v>
      </c>
      <c r="D980" s="41" t="s">
        <v>4038</v>
      </c>
      <c r="E980" s="80"/>
      <c r="F980" s="41" t="s">
        <v>10311</v>
      </c>
      <c r="G980" s="41">
        <v>222</v>
      </c>
      <c r="H980" s="41" t="s">
        <v>10312</v>
      </c>
      <c r="I980" s="475">
        <v>44721</v>
      </c>
      <c r="J980" s="405" t="s">
        <v>10308</v>
      </c>
      <c r="K980" s="284" t="s">
        <v>10309</v>
      </c>
      <c r="L980" s="115"/>
      <c r="M980" s="115"/>
      <c r="N980" s="115"/>
      <c r="O980" s="115"/>
      <c r="P980" s="115"/>
      <c r="Q980" s="115"/>
      <c r="R980" s="115"/>
      <c r="S980" s="115"/>
      <c r="T980" s="115"/>
      <c r="U980" s="115"/>
      <c r="V980" s="115"/>
      <c r="W980" s="115"/>
      <c r="X980" s="115"/>
      <c r="Y980" s="115"/>
      <c r="Z980" s="115"/>
    </row>
    <row r="981" spans="1:26" ht="13">
      <c r="A981" s="40">
        <v>969</v>
      </c>
      <c r="B981" s="40" t="s">
        <v>10319</v>
      </c>
      <c r="C981" s="115" t="s">
        <v>10089</v>
      </c>
      <c r="D981" s="41" t="s">
        <v>4622</v>
      </c>
      <c r="E981" s="115" t="s">
        <v>10320</v>
      </c>
      <c r="F981" s="41" t="s">
        <v>10321</v>
      </c>
      <c r="G981" s="41">
        <v>31</v>
      </c>
      <c r="H981" s="41" t="s">
        <v>10322</v>
      </c>
      <c r="I981" s="475">
        <v>44721</v>
      </c>
      <c r="J981" s="405" t="s">
        <v>10317</v>
      </c>
      <c r="K981" s="284" t="s">
        <v>10318</v>
      </c>
      <c r="L981" s="115"/>
      <c r="M981" s="115"/>
      <c r="N981" s="115"/>
      <c r="O981" s="115"/>
      <c r="P981" s="115"/>
      <c r="Q981" s="115"/>
      <c r="R981" s="115"/>
      <c r="S981" s="115"/>
      <c r="T981" s="115"/>
      <c r="U981" s="115"/>
      <c r="V981" s="115"/>
      <c r="W981" s="115"/>
      <c r="X981" s="115"/>
      <c r="Y981" s="115"/>
      <c r="Z981" s="115"/>
    </row>
    <row r="982" spans="1:26" ht="13">
      <c r="A982" s="40">
        <v>970</v>
      </c>
      <c r="B982" s="40" t="s">
        <v>10330</v>
      </c>
      <c r="C982" s="115" t="s">
        <v>6845</v>
      </c>
      <c r="D982" s="41" t="s">
        <v>4061</v>
      </c>
      <c r="E982" s="115" t="s">
        <v>4265</v>
      </c>
      <c r="F982" s="41" t="s">
        <v>10331</v>
      </c>
      <c r="G982" s="41">
        <v>119</v>
      </c>
      <c r="H982" s="41" t="s">
        <v>10332</v>
      </c>
      <c r="I982" s="475">
        <v>44736</v>
      </c>
      <c r="J982" s="405" t="s">
        <v>10328</v>
      </c>
      <c r="K982" s="284" t="s">
        <v>10329</v>
      </c>
      <c r="L982" s="115"/>
      <c r="M982" s="115"/>
      <c r="N982" s="115"/>
      <c r="O982" s="115"/>
      <c r="P982" s="115"/>
      <c r="Q982" s="115"/>
      <c r="R982" s="115"/>
      <c r="S982" s="115"/>
      <c r="T982" s="115"/>
      <c r="U982" s="115"/>
      <c r="V982" s="115"/>
      <c r="W982" s="115"/>
      <c r="X982" s="115"/>
      <c r="Y982" s="115"/>
      <c r="Z982" s="115"/>
    </row>
    <row r="983" spans="1:26" ht="13">
      <c r="A983" s="40">
        <v>971</v>
      </c>
      <c r="B983" s="40" t="s">
        <v>10333</v>
      </c>
      <c r="C983" s="115" t="s">
        <v>6343</v>
      </c>
      <c r="D983" s="41" t="s">
        <v>4061</v>
      </c>
      <c r="E983" s="115" t="s">
        <v>9212</v>
      </c>
      <c r="F983" s="41" t="s">
        <v>10337</v>
      </c>
      <c r="G983" s="41">
        <v>29</v>
      </c>
      <c r="H983" s="41" t="s">
        <v>10336</v>
      </c>
      <c r="I983" s="473">
        <v>44730</v>
      </c>
      <c r="J983" s="376" t="s">
        <v>10334</v>
      </c>
      <c r="K983" s="284" t="s">
        <v>10335</v>
      </c>
      <c r="L983" s="115"/>
      <c r="M983" s="115"/>
      <c r="N983" s="115"/>
      <c r="O983" s="115"/>
      <c r="P983" s="115"/>
      <c r="Q983" s="115"/>
      <c r="R983" s="115"/>
      <c r="S983" s="115"/>
      <c r="T983" s="115"/>
      <c r="U983" s="115"/>
      <c r="V983" s="115"/>
      <c r="W983" s="115"/>
      <c r="X983" s="115"/>
      <c r="Y983" s="115"/>
      <c r="Z983" s="115"/>
    </row>
    <row r="984" spans="1:26" ht="13">
      <c r="A984" s="40">
        <v>972</v>
      </c>
      <c r="B984" s="40" t="s">
        <v>10339</v>
      </c>
      <c r="C984" s="115" t="s">
        <v>10338</v>
      </c>
      <c r="D984" s="41" t="s">
        <v>5613</v>
      </c>
      <c r="E984" s="115"/>
      <c r="G984" s="41">
        <v>84</v>
      </c>
      <c r="H984" s="41" t="s">
        <v>10347</v>
      </c>
      <c r="I984" s="473">
        <v>44735</v>
      </c>
      <c r="J984" s="376" t="s">
        <v>10341</v>
      </c>
      <c r="K984" s="284" t="s">
        <v>10340</v>
      </c>
      <c r="L984" s="115"/>
      <c r="M984" s="115"/>
      <c r="N984" s="115"/>
      <c r="O984" s="115"/>
      <c r="P984" s="115"/>
      <c r="Q984" s="115"/>
      <c r="R984" s="115"/>
      <c r="S984" s="115"/>
      <c r="T984" s="115"/>
      <c r="U984" s="115"/>
      <c r="V984" s="115"/>
      <c r="W984" s="115"/>
      <c r="X984" s="115"/>
      <c r="Y984" s="115"/>
      <c r="Z984" s="115"/>
    </row>
    <row r="985" spans="1:26" ht="13">
      <c r="A985" s="40">
        <v>973</v>
      </c>
      <c r="B985" s="40" t="s">
        <v>10344</v>
      </c>
      <c r="C985" s="115" t="s">
        <v>5229</v>
      </c>
      <c r="D985" s="41" t="s">
        <v>4038</v>
      </c>
      <c r="F985" s="41" t="s">
        <v>10345</v>
      </c>
      <c r="G985" s="41">
        <v>2203</v>
      </c>
      <c r="H985" s="41" t="s">
        <v>10346</v>
      </c>
      <c r="I985" s="473">
        <v>44735</v>
      </c>
      <c r="J985" s="376" t="s">
        <v>10342</v>
      </c>
      <c r="K985" s="284" t="s">
        <v>10343</v>
      </c>
      <c r="L985" s="115"/>
      <c r="M985" s="115"/>
      <c r="N985" s="115"/>
      <c r="O985" s="115"/>
      <c r="P985" s="115"/>
      <c r="Q985" s="115"/>
      <c r="R985" s="115"/>
      <c r="S985" s="115"/>
      <c r="T985" s="115"/>
      <c r="U985" s="115"/>
      <c r="V985" s="115"/>
      <c r="W985" s="115"/>
      <c r="X985" s="115"/>
      <c r="Y985" s="115"/>
      <c r="Z985" s="115"/>
    </row>
    <row r="986" spans="1:26" ht="13">
      <c r="A986" s="40">
        <v>974</v>
      </c>
      <c r="B986" s="40" t="s">
        <v>10349</v>
      </c>
      <c r="C986" s="115" t="s">
        <v>10352</v>
      </c>
      <c r="D986" s="41" t="s">
        <v>6354</v>
      </c>
      <c r="E986" s="115" t="s">
        <v>6526</v>
      </c>
      <c r="F986" s="41" t="s">
        <v>10353</v>
      </c>
      <c r="G986" s="41">
        <v>44</v>
      </c>
      <c r="H986" s="41" t="s">
        <v>10348</v>
      </c>
      <c r="I986" s="473">
        <v>44732</v>
      </c>
      <c r="J986" s="376" t="s">
        <v>10351</v>
      </c>
      <c r="K986" s="284" t="s">
        <v>10350</v>
      </c>
      <c r="L986" s="115"/>
      <c r="M986" s="115"/>
      <c r="N986" s="115"/>
      <c r="O986" s="115"/>
      <c r="P986" s="115"/>
      <c r="Q986" s="115"/>
      <c r="R986" s="115"/>
      <c r="S986" s="115"/>
      <c r="T986" s="115"/>
      <c r="U986" s="115"/>
      <c r="V986" s="115"/>
      <c r="W986" s="115"/>
      <c r="X986" s="115"/>
      <c r="Y986" s="115"/>
      <c r="Z986" s="115"/>
    </row>
    <row r="987" spans="1:26" ht="13">
      <c r="A987" s="40">
        <v>975</v>
      </c>
      <c r="B987" s="40" t="s">
        <v>10355</v>
      </c>
      <c r="C987" s="115" t="s">
        <v>5041</v>
      </c>
      <c r="D987" s="41" t="s">
        <v>4218</v>
      </c>
      <c r="E987" s="115" t="s">
        <v>10357</v>
      </c>
      <c r="G987" s="41">
        <v>2</v>
      </c>
      <c r="I987" s="473">
        <v>44730</v>
      </c>
      <c r="J987" s="376" t="s">
        <v>10354</v>
      </c>
      <c r="K987" s="284" t="s">
        <v>10356</v>
      </c>
      <c r="L987" s="115"/>
      <c r="M987" s="115"/>
      <c r="N987" s="115"/>
      <c r="O987" s="115"/>
      <c r="P987" s="115"/>
      <c r="Q987" s="115"/>
      <c r="R987" s="115"/>
      <c r="S987" s="115"/>
      <c r="T987" s="115"/>
      <c r="U987" s="115"/>
      <c r="V987" s="115"/>
      <c r="W987" s="115"/>
      <c r="X987" s="115"/>
      <c r="Y987" s="115"/>
      <c r="Z987" s="115"/>
    </row>
    <row r="988" spans="1:26" ht="13">
      <c r="A988" s="40">
        <v>976</v>
      </c>
      <c r="B988" s="40" t="s">
        <v>10359</v>
      </c>
      <c r="C988" s="115" t="s">
        <v>7357</v>
      </c>
      <c r="D988" s="41" t="s">
        <v>4109</v>
      </c>
      <c r="F988" s="41" t="s">
        <v>10362</v>
      </c>
      <c r="G988" s="41">
        <v>182</v>
      </c>
      <c r="H988" s="41" t="s">
        <v>10361</v>
      </c>
      <c r="I988" s="473">
        <v>44725</v>
      </c>
      <c r="J988" s="376" t="s">
        <v>10360</v>
      </c>
      <c r="K988" s="284" t="s">
        <v>10358</v>
      </c>
      <c r="L988" s="115"/>
      <c r="M988" s="115"/>
      <c r="N988" s="115"/>
      <c r="O988" s="115"/>
      <c r="P988" s="115"/>
      <c r="Q988" s="115"/>
      <c r="R988" s="115"/>
      <c r="S988" s="115"/>
      <c r="T988" s="115"/>
      <c r="U988" s="115"/>
      <c r="V988" s="115"/>
      <c r="W988" s="115"/>
      <c r="X988" s="115"/>
      <c r="Y988" s="115"/>
      <c r="Z988" s="115"/>
    </row>
    <row r="989" spans="1:26" ht="13">
      <c r="A989" s="40">
        <v>978</v>
      </c>
      <c r="B989" s="40" t="s">
        <v>10366</v>
      </c>
      <c r="C989" s="115" t="s">
        <v>10372</v>
      </c>
      <c r="D989" s="41" t="s">
        <v>8045</v>
      </c>
      <c r="E989" t="s">
        <v>10367</v>
      </c>
      <c r="F989" t="s">
        <v>10368</v>
      </c>
      <c r="G989" s="41">
        <v>74</v>
      </c>
      <c r="H989" s="41" t="s">
        <v>10363</v>
      </c>
      <c r="I989" s="473">
        <v>44736</v>
      </c>
      <c r="J989" s="376" t="s">
        <v>10365</v>
      </c>
      <c r="K989" s="284" t="s">
        <v>10364</v>
      </c>
      <c r="L989" s="115"/>
      <c r="M989" s="115"/>
      <c r="N989" s="115"/>
      <c r="O989" s="115"/>
      <c r="P989" s="115"/>
      <c r="Q989" s="115"/>
      <c r="R989" s="115"/>
      <c r="S989" s="115"/>
      <c r="T989" s="115"/>
      <c r="U989" s="115"/>
      <c r="V989" s="115"/>
      <c r="W989" s="115"/>
      <c r="X989" s="115"/>
      <c r="Y989" s="115"/>
      <c r="Z989" s="115"/>
    </row>
    <row r="990" spans="1:26" ht="13">
      <c r="A990" s="40">
        <v>979</v>
      </c>
      <c r="B990" s="40" t="s">
        <v>10369</v>
      </c>
      <c r="C990" s="115" t="s">
        <v>8093</v>
      </c>
      <c r="D990" s="41" t="s">
        <v>4622</v>
      </c>
      <c r="E990" t="s">
        <v>10038</v>
      </c>
      <c r="G990" s="41">
        <v>8</v>
      </c>
      <c r="H990" s="41" t="s">
        <v>10373</v>
      </c>
      <c r="I990" s="473">
        <v>44736</v>
      </c>
      <c r="J990" s="376" t="s">
        <v>10370</v>
      </c>
      <c r="K990" s="284" t="s">
        <v>10371</v>
      </c>
      <c r="L990" s="115"/>
      <c r="M990" s="115"/>
      <c r="N990" s="115"/>
      <c r="O990" s="115"/>
      <c r="P990" s="115"/>
      <c r="Q990" s="115"/>
      <c r="R990" s="115"/>
      <c r="S990" s="115"/>
      <c r="T990" s="115"/>
      <c r="U990" s="115"/>
      <c r="V990" s="115"/>
      <c r="W990" s="115"/>
      <c r="X990" s="115"/>
      <c r="Y990" s="115"/>
      <c r="Z990" s="115"/>
    </row>
    <row r="991" spans="1:26" ht="13">
      <c r="A991" s="40">
        <v>980</v>
      </c>
      <c r="B991" s="40" t="s">
        <v>10376</v>
      </c>
      <c r="C991" s="115" t="s">
        <v>7093</v>
      </c>
      <c r="D991" s="115" t="s">
        <v>5265</v>
      </c>
      <c r="E991" s="115" t="s">
        <v>10378</v>
      </c>
      <c r="F991" s="115" t="s">
        <v>10379</v>
      </c>
      <c r="G991" s="41">
        <v>394</v>
      </c>
      <c r="H991" s="115" t="s">
        <v>10377</v>
      </c>
      <c r="I991" s="473">
        <v>44736</v>
      </c>
      <c r="J991" s="375" t="s">
        <v>10375</v>
      </c>
      <c r="K991" s="284" t="s">
        <v>10374</v>
      </c>
      <c r="L991" s="115"/>
      <c r="M991" s="115"/>
      <c r="N991" s="115"/>
      <c r="O991" s="115"/>
      <c r="P991" s="115"/>
      <c r="Q991" s="115"/>
      <c r="R991" s="115"/>
      <c r="S991" s="115"/>
      <c r="T991" s="115"/>
      <c r="U991" s="115"/>
      <c r="V991" s="115"/>
      <c r="W991" s="115"/>
      <c r="X991" s="115"/>
      <c r="Y991" s="115"/>
      <c r="Z991" s="115"/>
    </row>
    <row r="992" spans="1:26" ht="13">
      <c r="A992" s="40">
        <v>981</v>
      </c>
      <c r="B992" s="40" t="s">
        <v>10381</v>
      </c>
      <c r="C992" s="115" t="s">
        <v>7509</v>
      </c>
      <c r="D992" s="115" t="s">
        <v>4044</v>
      </c>
      <c r="E992" s="115" t="s">
        <v>7992</v>
      </c>
      <c r="F992" s="115" t="s">
        <v>10383</v>
      </c>
      <c r="G992" s="41">
        <v>117</v>
      </c>
      <c r="H992" s="115" t="s">
        <v>10382</v>
      </c>
      <c r="I992" s="473">
        <v>44795</v>
      </c>
      <c r="J992" s="375" t="s">
        <v>10380</v>
      </c>
      <c r="K992" s="284" t="s">
        <v>10385</v>
      </c>
      <c r="L992" s="115"/>
      <c r="M992" s="115"/>
      <c r="N992" s="115"/>
      <c r="O992" s="115"/>
      <c r="P992" s="115"/>
      <c r="Q992" s="115"/>
      <c r="R992" s="115"/>
      <c r="S992" s="115"/>
      <c r="T992" s="115"/>
      <c r="U992" s="115"/>
      <c r="V992" s="115"/>
      <c r="W992" s="115"/>
      <c r="X992" s="115"/>
      <c r="Y992" s="115"/>
      <c r="Z992" s="115"/>
    </row>
    <row r="993" spans="1:26" ht="13">
      <c r="A993" s="40">
        <v>982</v>
      </c>
      <c r="B993" s="40" t="s">
        <v>10386</v>
      </c>
      <c r="C993" s="41" t="s">
        <v>7312</v>
      </c>
      <c r="D993" s="41" t="s">
        <v>4044</v>
      </c>
      <c r="E993" s="41" t="s">
        <v>4045</v>
      </c>
      <c r="F993" s="41" t="s">
        <v>10388</v>
      </c>
      <c r="G993" s="41">
        <v>36</v>
      </c>
      <c r="H993" s="41" t="s">
        <v>10387</v>
      </c>
      <c r="I993" s="473">
        <v>44728</v>
      </c>
      <c r="J993" s="122" t="s">
        <v>10389</v>
      </c>
      <c r="K993" s="284" t="s">
        <v>10384</v>
      </c>
      <c r="L993" s="115"/>
      <c r="M993" s="115"/>
      <c r="N993" s="115"/>
      <c r="O993" s="115"/>
      <c r="P993" s="115"/>
      <c r="Q993" s="115"/>
      <c r="R993" s="115"/>
      <c r="S993" s="115"/>
      <c r="T993" s="115"/>
      <c r="U993" s="115"/>
      <c r="V993" s="115"/>
      <c r="W993" s="115"/>
      <c r="X993" s="115"/>
      <c r="Y993" s="115"/>
      <c r="Z993" s="115"/>
    </row>
    <row r="994" spans="1:26" ht="13">
      <c r="A994" s="40">
        <v>983</v>
      </c>
      <c r="B994" s="40" t="s">
        <v>10390</v>
      </c>
      <c r="C994" s="41" t="s">
        <v>9990</v>
      </c>
      <c r="D994" s="41" t="s">
        <v>4038</v>
      </c>
      <c r="E994" s="41" t="s">
        <v>10394</v>
      </c>
      <c r="F994" s="41" t="s">
        <v>10393</v>
      </c>
      <c r="G994" s="41">
        <v>22</v>
      </c>
      <c r="H994" s="115"/>
      <c r="I994" s="473">
        <v>44733</v>
      </c>
      <c r="J994" s="122" t="s">
        <v>10391</v>
      </c>
      <c r="K994" s="284" t="s">
        <v>10392</v>
      </c>
      <c r="L994" s="115"/>
      <c r="M994" s="115"/>
      <c r="N994" s="115"/>
      <c r="O994" s="115"/>
      <c r="P994" s="115"/>
      <c r="Q994" s="115"/>
      <c r="R994" s="115"/>
      <c r="S994" s="115"/>
      <c r="T994" s="115"/>
      <c r="U994" s="115"/>
      <c r="V994" s="115"/>
      <c r="W994" s="115"/>
      <c r="X994" s="115"/>
      <c r="Y994" s="115"/>
      <c r="Z994" s="115"/>
    </row>
    <row r="995" spans="1:26" ht="13">
      <c r="A995" s="40">
        <v>984</v>
      </c>
      <c r="B995" s="40" t="s">
        <v>10400</v>
      </c>
      <c r="C995" s="41" t="s">
        <v>10398</v>
      </c>
      <c r="D995" s="41" t="s">
        <v>5265</v>
      </c>
      <c r="E995" s="41" t="s">
        <v>10397</v>
      </c>
      <c r="F995" s="115"/>
      <c r="G995" s="41">
        <v>64</v>
      </c>
      <c r="H995" s="41" t="s">
        <v>10395</v>
      </c>
      <c r="I995" s="473">
        <v>44728</v>
      </c>
      <c r="J995" s="122" t="s">
        <v>10396</v>
      </c>
      <c r="K995" s="284" t="s">
        <v>10399</v>
      </c>
      <c r="L995" s="115"/>
      <c r="M995" s="115"/>
      <c r="N995" s="115"/>
      <c r="O995" s="115"/>
      <c r="P995" s="115"/>
      <c r="Q995" s="115"/>
      <c r="R995" s="115"/>
      <c r="S995" s="115"/>
      <c r="T995" s="115"/>
      <c r="U995" s="115"/>
      <c r="V995" s="115"/>
      <c r="W995" s="115"/>
      <c r="X995" s="115"/>
      <c r="Y995" s="115"/>
      <c r="Z995" s="115"/>
    </row>
    <row r="996" spans="1:26" ht="13">
      <c r="A996" s="40">
        <v>985</v>
      </c>
      <c r="B996" s="40" t="s">
        <v>10404</v>
      </c>
      <c r="C996" s="41" t="s">
        <v>10405</v>
      </c>
      <c r="D996" s="41" t="s">
        <v>4038</v>
      </c>
      <c r="E996" s="41" t="s">
        <v>10403</v>
      </c>
      <c r="F996" s="115"/>
      <c r="G996" s="41">
        <v>1</v>
      </c>
      <c r="H996" s="115"/>
      <c r="I996" s="473">
        <v>44681</v>
      </c>
      <c r="J996" s="122" t="s">
        <v>10401</v>
      </c>
      <c r="K996" s="284" t="s">
        <v>10402</v>
      </c>
      <c r="L996" s="115"/>
      <c r="M996" s="115"/>
      <c r="N996" s="115"/>
      <c r="O996" s="115"/>
      <c r="P996" s="115"/>
      <c r="Q996" s="115"/>
      <c r="R996" s="115"/>
      <c r="S996" s="115"/>
      <c r="T996" s="115"/>
      <c r="U996" s="115"/>
      <c r="V996" s="115"/>
      <c r="W996" s="115"/>
      <c r="X996" s="115"/>
      <c r="Y996" s="115"/>
      <c r="Z996" s="115"/>
    </row>
    <row r="997" spans="1:26" ht="13">
      <c r="A997" s="40">
        <v>986</v>
      </c>
      <c r="B997" s="40" t="s">
        <v>1322</v>
      </c>
      <c r="C997" s="41" t="s">
        <v>7093</v>
      </c>
      <c r="D997" s="41" t="s">
        <v>5990</v>
      </c>
      <c r="E997" s="41" t="s">
        <v>10409</v>
      </c>
      <c r="F997" s="115"/>
      <c r="G997" s="41">
        <v>133</v>
      </c>
      <c r="H997" s="41" t="s">
        <v>10408</v>
      </c>
      <c r="I997" s="473">
        <v>44719</v>
      </c>
      <c r="J997" s="122" t="s">
        <v>10406</v>
      </c>
      <c r="K997" s="284" t="s">
        <v>10407</v>
      </c>
      <c r="L997" s="115"/>
      <c r="M997" s="115"/>
      <c r="N997" s="115"/>
      <c r="O997" s="115"/>
      <c r="P997" s="115"/>
      <c r="Q997" s="115"/>
      <c r="R997" s="115"/>
      <c r="S997" s="115"/>
      <c r="T997" s="115"/>
      <c r="U997" s="115"/>
      <c r="V997" s="115"/>
      <c r="W997" s="115"/>
      <c r="X997" s="115"/>
      <c r="Y997" s="115"/>
      <c r="Z997" s="115"/>
    </row>
    <row r="998" spans="1:26" ht="13">
      <c r="A998" s="40">
        <v>987</v>
      </c>
      <c r="B998" s="40" t="s">
        <v>10414</v>
      </c>
      <c r="C998" s="41" t="s">
        <v>10413</v>
      </c>
      <c r="D998" s="41" t="s">
        <v>4044</v>
      </c>
      <c r="E998" s="41" t="s">
        <v>10412</v>
      </c>
      <c r="F998" s="41" t="s">
        <v>10421</v>
      </c>
      <c r="G998" s="41">
        <v>206</v>
      </c>
      <c r="H998" s="41" t="s">
        <v>10415</v>
      </c>
      <c r="I998" s="473">
        <v>44727</v>
      </c>
      <c r="J998" s="122" t="s">
        <v>10410</v>
      </c>
      <c r="K998" s="284" t="s">
        <v>10411</v>
      </c>
      <c r="L998" s="115"/>
      <c r="M998" s="115"/>
      <c r="N998" s="115"/>
      <c r="O998" s="115"/>
      <c r="P998" s="115"/>
      <c r="Q998" s="115"/>
      <c r="R998" s="115"/>
      <c r="S998" s="115"/>
      <c r="T998" s="115"/>
      <c r="U998" s="115"/>
      <c r="V998" s="115"/>
      <c r="W998" s="115"/>
      <c r="X998" s="115"/>
      <c r="Y998" s="115"/>
      <c r="Z998" s="115"/>
    </row>
    <row r="999" spans="1:26" ht="13">
      <c r="A999" s="40">
        <v>988</v>
      </c>
      <c r="B999" s="40" t="s">
        <v>10419</v>
      </c>
      <c r="C999" s="41" t="s">
        <v>6629</v>
      </c>
      <c r="D999" s="41" t="s">
        <v>10420</v>
      </c>
      <c r="E999" s="41"/>
      <c r="F999" s="115"/>
      <c r="G999" s="41">
        <v>510</v>
      </c>
      <c r="H999" s="41" t="s">
        <v>10416</v>
      </c>
      <c r="I999" s="473">
        <v>44720</v>
      </c>
      <c r="J999" s="122" t="s">
        <v>10418</v>
      </c>
      <c r="K999" s="284" t="s">
        <v>10417</v>
      </c>
      <c r="L999" s="115"/>
      <c r="M999" s="115"/>
      <c r="N999" s="115"/>
      <c r="O999" s="115"/>
      <c r="P999" s="115"/>
      <c r="Q999" s="115"/>
      <c r="R999" s="115"/>
      <c r="S999" s="115"/>
      <c r="T999" s="115"/>
      <c r="U999" s="115"/>
      <c r="V999" s="115"/>
      <c r="W999" s="115"/>
      <c r="X999" s="115"/>
      <c r="Y999" s="115"/>
      <c r="Z999" s="115"/>
    </row>
    <row r="1000" spans="1:26" ht="13">
      <c r="A1000" s="40">
        <v>989</v>
      </c>
      <c r="B1000" s="40" t="s">
        <v>10425</v>
      </c>
      <c r="C1000" s="41" t="s">
        <v>10426</v>
      </c>
      <c r="D1000" s="41" t="s">
        <v>9089</v>
      </c>
      <c r="E1000" s="41" t="s">
        <v>10423</v>
      </c>
      <c r="F1000" s="115"/>
      <c r="G1000" s="41">
        <v>27</v>
      </c>
      <c r="H1000" s="41" t="s">
        <v>10427</v>
      </c>
      <c r="I1000" s="473">
        <v>44718</v>
      </c>
      <c r="J1000" s="122" t="s">
        <v>10422</v>
      </c>
      <c r="K1000" s="284" t="s">
        <v>10424</v>
      </c>
      <c r="L1000" s="115"/>
      <c r="M1000" s="115"/>
      <c r="N1000" s="115"/>
      <c r="O1000" s="115"/>
      <c r="P1000" s="115"/>
      <c r="Q1000" s="115"/>
      <c r="R1000" s="115"/>
      <c r="S1000" s="115"/>
      <c r="T1000" s="115"/>
      <c r="U1000" s="115"/>
      <c r="V1000" s="115"/>
      <c r="W1000" s="115"/>
      <c r="X1000" s="115"/>
      <c r="Y1000" s="115"/>
      <c r="Z1000" s="115"/>
    </row>
    <row r="1001" spans="1:26" ht="13">
      <c r="A1001" s="40">
        <v>990</v>
      </c>
      <c r="B1001" s="40" t="s">
        <v>10429</v>
      </c>
      <c r="C1001" s="41" t="s">
        <v>8760</v>
      </c>
      <c r="D1001" s="41" t="s">
        <v>4038</v>
      </c>
      <c r="E1001" s="41" t="s">
        <v>7122</v>
      </c>
      <c r="F1001" s="115"/>
      <c r="G1001" s="41">
        <v>23</v>
      </c>
      <c r="H1001" s="41" t="s">
        <v>10512</v>
      </c>
      <c r="I1001" s="473">
        <v>44741</v>
      </c>
      <c r="J1001" s="122" t="s">
        <v>10428</v>
      </c>
      <c r="K1001" s="284" t="s">
        <v>10430</v>
      </c>
      <c r="L1001" s="115"/>
      <c r="M1001" s="115"/>
      <c r="N1001" s="115"/>
      <c r="O1001" s="115"/>
      <c r="P1001" s="115"/>
      <c r="Q1001" s="115"/>
      <c r="R1001" s="115"/>
      <c r="S1001" s="115"/>
      <c r="T1001" s="115"/>
      <c r="U1001" s="115"/>
      <c r="V1001" s="115"/>
      <c r="W1001" s="115"/>
      <c r="X1001" s="115"/>
      <c r="Y1001" s="115"/>
      <c r="Z1001" s="115"/>
    </row>
    <row r="1002" spans="1:26" ht="13">
      <c r="A1002" s="40">
        <v>991</v>
      </c>
      <c r="B1002" s="40" t="s">
        <v>10431</v>
      </c>
      <c r="C1002" s="41" t="s">
        <v>10434</v>
      </c>
      <c r="D1002" s="41" t="s">
        <v>4225</v>
      </c>
      <c r="E1002" s="41" t="s">
        <v>10435</v>
      </c>
      <c r="F1002" s="41" t="s">
        <v>10436</v>
      </c>
      <c r="G1002" s="41">
        <v>193</v>
      </c>
      <c r="H1002" s="115"/>
      <c r="I1002" s="473">
        <v>44740</v>
      </c>
      <c r="J1002" s="122" t="s">
        <v>10433</v>
      </c>
      <c r="K1002" s="284" t="s">
        <v>10432</v>
      </c>
      <c r="L1002" s="115"/>
      <c r="M1002" s="115"/>
      <c r="N1002" s="115"/>
      <c r="O1002" s="115"/>
      <c r="P1002" s="115"/>
      <c r="Q1002" s="115"/>
      <c r="R1002" s="115"/>
      <c r="S1002" s="115"/>
      <c r="T1002" s="115"/>
      <c r="U1002" s="115"/>
      <c r="V1002" s="115"/>
      <c r="W1002" s="115"/>
      <c r="X1002" s="115"/>
      <c r="Y1002" s="115"/>
      <c r="Z1002" s="115"/>
    </row>
    <row r="1003" spans="1:26" ht="13">
      <c r="A1003" s="40">
        <v>992</v>
      </c>
      <c r="B1003" s="40" t="s">
        <v>10531</v>
      </c>
      <c r="C1003" s="41" t="s">
        <v>10533</v>
      </c>
      <c r="D1003" s="41" t="s">
        <v>4044</v>
      </c>
      <c r="E1003" s="41" t="s">
        <v>4611</v>
      </c>
      <c r="F1003" s="115"/>
      <c r="G1003" s="41">
        <v>28</v>
      </c>
      <c r="H1003" s="41" t="s">
        <v>10534</v>
      </c>
      <c r="I1003" s="473">
        <v>44739</v>
      </c>
      <c r="J1003" s="122" t="s">
        <v>10530</v>
      </c>
      <c r="K1003" s="284" t="s">
        <v>10532</v>
      </c>
      <c r="L1003" s="115"/>
      <c r="M1003" s="115"/>
      <c r="N1003" s="115"/>
      <c r="O1003" s="115"/>
      <c r="P1003" s="115"/>
      <c r="Q1003" s="115"/>
      <c r="R1003" s="115"/>
      <c r="S1003" s="115"/>
      <c r="T1003" s="115"/>
      <c r="U1003" s="115"/>
      <c r="V1003" s="115"/>
      <c r="W1003" s="115"/>
      <c r="X1003" s="115"/>
      <c r="Y1003" s="115"/>
      <c r="Z1003" s="115"/>
    </row>
    <row r="1004" spans="1:26" ht="13">
      <c r="A1004" s="40">
        <v>993</v>
      </c>
      <c r="B1004" s="40" t="s">
        <v>10535</v>
      </c>
      <c r="C1004" s="41" t="s">
        <v>7509</v>
      </c>
      <c r="D1004" s="41" t="s">
        <v>4044</v>
      </c>
      <c r="E1004" s="41" t="s">
        <v>4611</v>
      </c>
      <c r="F1004" s="41" t="s">
        <v>10540</v>
      </c>
      <c r="G1004" s="41">
        <v>501</v>
      </c>
      <c r="H1004" s="41" t="s">
        <v>10539</v>
      </c>
      <c r="I1004" s="473">
        <v>44728</v>
      </c>
      <c r="J1004" s="122" t="s">
        <v>10536</v>
      </c>
      <c r="K1004" s="284" t="s">
        <v>10541</v>
      </c>
      <c r="L1004" s="115"/>
      <c r="M1004" s="115"/>
      <c r="N1004" s="115"/>
      <c r="O1004" s="115"/>
      <c r="P1004" s="115"/>
      <c r="Q1004" s="115"/>
      <c r="R1004" s="115"/>
      <c r="S1004" s="115"/>
      <c r="T1004" s="115"/>
      <c r="U1004" s="115"/>
      <c r="V1004" s="115"/>
      <c r="W1004" s="115"/>
      <c r="X1004" s="115"/>
      <c r="Y1004" s="115"/>
      <c r="Z1004" s="115"/>
    </row>
    <row r="1005" spans="1:26" ht="13">
      <c r="A1005" s="40">
        <v>994</v>
      </c>
      <c r="B1005" s="40" t="s">
        <v>10537</v>
      </c>
      <c r="C1005" s="41" t="s">
        <v>10544</v>
      </c>
      <c r="D1005" s="41" t="s">
        <v>4791</v>
      </c>
      <c r="E1005" s="41" t="s">
        <v>4927</v>
      </c>
      <c r="F1005" s="41" t="s">
        <v>10545</v>
      </c>
      <c r="G1005" s="41">
        <v>145</v>
      </c>
      <c r="H1005" s="41" t="s">
        <v>10546</v>
      </c>
      <c r="I1005" s="473">
        <v>44732</v>
      </c>
      <c r="J1005" s="122" t="s">
        <v>10542</v>
      </c>
      <c r="K1005" s="284" t="s">
        <v>10543</v>
      </c>
      <c r="L1005" s="115"/>
      <c r="M1005" s="115"/>
      <c r="N1005" s="115"/>
      <c r="O1005" s="115"/>
      <c r="P1005" s="115"/>
      <c r="Q1005" s="115"/>
      <c r="R1005" s="115"/>
      <c r="S1005" s="115"/>
      <c r="T1005" s="115"/>
      <c r="U1005" s="115"/>
      <c r="V1005" s="115"/>
      <c r="W1005" s="115"/>
      <c r="X1005" s="115"/>
      <c r="Y1005" s="115"/>
      <c r="Z1005" s="115"/>
    </row>
    <row r="1006" spans="1:26" ht="13">
      <c r="A1006" s="40">
        <v>995</v>
      </c>
      <c r="B1006" s="40" t="s">
        <v>10566</v>
      </c>
      <c r="C1006" s="115" t="s">
        <v>5264</v>
      </c>
      <c r="D1006" s="115" t="s">
        <v>10567</v>
      </c>
      <c r="E1006" s="115" t="s">
        <v>10568</v>
      </c>
      <c r="F1006" s="115" t="s">
        <v>10573</v>
      </c>
      <c r="G1006" s="41">
        <v>55</v>
      </c>
      <c r="H1006" s="115" t="s">
        <v>10004</v>
      </c>
      <c r="I1006" s="473">
        <v>44740</v>
      </c>
      <c r="J1006" s="375" t="s">
        <v>10565</v>
      </c>
      <c r="K1006" s="284" t="s">
        <v>10564</v>
      </c>
      <c r="L1006" s="115"/>
      <c r="M1006" s="115"/>
      <c r="N1006" s="115"/>
      <c r="O1006" s="115"/>
      <c r="P1006" s="115"/>
      <c r="Q1006" s="115"/>
      <c r="R1006" s="115"/>
      <c r="S1006" s="115"/>
      <c r="T1006" s="115"/>
      <c r="U1006" s="115"/>
      <c r="V1006" s="115"/>
      <c r="W1006" s="115"/>
      <c r="X1006" s="115"/>
      <c r="Y1006" s="115"/>
      <c r="Z1006" s="115"/>
    </row>
    <row r="1007" spans="1:26" ht="13">
      <c r="A1007" s="40">
        <v>996</v>
      </c>
      <c r="B1007" s="40" t="s">
        <v>10571</v>
      </c>
      <c r="C1007" s="115" t="s">
        <v>5196</v>
      </c>
      <c r="D1007" s="115" t="s">
        <v>4038</v>
      </c>
      <c r="E1007" s="115" t="s">
        <v>4350</v>
      </c>
      <c r="F1007" s="115" t="s">
        <v>10574</v>
      </c>
      <c r="G1007" s="41">
        <v>209</v>
      </c>
      <c r="H1007" s="115" t="s">
        <v>10572</v>
      </c>
      <c r="I1007" s="473">
        <v>44743</v>
      </c>
      <c r="J1007" s="376" t="s">
        <v>10569</v>
      </c>
      <c r="K1007" s="69" t="s">
        <v>10570</v>
      </c>
      <c r="Q1007" s="115"/>
      <c r="R1007" s="115"/>
      <c r="S1007" s="115"/>
      <c r="T1007" s="115"/>
      <c r="U1007" s="115"/>
      <c r="V1007" s="115"/>
      <c r="W1007" s="115"/>
      <c r="X1007" s="115"/>
      <c r="Y1007" s="115"/>
      <c r="Z1007" s="115"/>
    </row>
    <row r="1008" spans="1:26" ht="13">
      <c r="A1008" s="40">
        <v>997</v>
      </c>
      <c r="B1008" s="40" t="s">
        <v>10580</v>
      </c>
      <c r="C1008" s="115" t="s">
        <v>5264</v>
      </c>
      <c r="D1008" s="115" t="s">
        <v>4915</v>
      </c>
      <c r="E1008" s="115" t="s">
        <v>10577</v>
      </c>
      <c r="F1008" s="115" t="s">
        <v>10576</v>
      </c>
      <c r="G1008" s="41">
        <v>32</v>
      </c>
      <c r="H1008" s="115" t="s">
        <v>10578</v>
      </c>
      <c r="I1008" s="473">
        <v>44713</v>
      </c>
      <c r="J1008" s="376" t="s">
        <v>10575</v>
      </c>
      <c r="K1008" s="284" t="s">
        <v>10579</v>
      </c>
      <c r="Q1008" s="115"/>
      <c r="R1008" s="115"/>
      <c r="S1008" s="115"/>
      <c r="T1008" s="115"/>
      <c r="U1008" s="115"/>
      <c r="V1008" s="115"/>
      <c r="W1008" s="115"/>
      <c r="X1008" s="115"/>
      <c r="Y1008" s="115"/>
      <c r="Z1008" s="115"/>
    </row>
    <row r="1009" spans="1:26" ht="13">
      <c r="A1009" s="40">
        <v>998</v>
      </c>
      <c r="B1009" s="40" t="s">
        <v>10582</v>
      </c>
      <c r="C1009" s="115" t="s">
        <v>10590</v>
      </c>
      <c r="D1009" s="115" t="s">
        <v>4225</v>
      </c>
      <c r="E1009" s="115" t="s">
        <v>10583</v>
      </c>
      <c r="F1009" s="115" t="s">
        <v>10584</v>
      </c>
      <c r="G1009" s="41">
        <v>201</v>
      </c>
      <c r="H1009" s="115" t="s">
        <v>10585</v>
      </c>
      <c r="I1009" s="473">
        <v>44713</v>
      </c>
      <c r="J1009" s="376" t="s">
        <v>10581</v>
      </c>
      <c r="K1009" s="284" t="s">
        <v>10586</v>
      </c>
      <c r="Q1009" s="115"/>
      <c r="R1009" s="115"/>
      <c r="S1009" s="115"/>
      <c r="T1009" s="115"/>
      <c r="U1009" s="115"/>
      <c r="V1009" s="115"/>
      <c r="W1009" s="115"/>
      <c r="X1009" s="115"/>
      <c r="Y1009" s="115"/>
      <c r="Z1009" s="115"/>
    </row>
    <row r="1010" spans="1:26" ht="13">
      <c r="A1010" s="40">
        <v>999</v>
      </c>
      <c r="B1010" s="40" t="s">
        <v>10591</v>
      </c>
      <c r="C1010" s="115" t="s">
        <v>10592</v>
      </c>
      <c r="D1010" s="115" t="s">
        <v>4044</v>
      </c>
      <c r="E1010" s="115" t="s">
        <v>10594</v>
      </c>
      <c r="F1010" s="115" t="s">
        <v>10593</v>
      </c>
      <c r="G1010" s="41">
        <v>63</v>
      </c>
      <c r="H1010" s="115" t="s">
        <v>10587</v>
      </c>
      <c r="I1010" s="473">
        <v>44735</v>
      </c>
      <c r="J1010" s="376" t="s">
        <v>10589</v>
      </c>
      <c r="K1010" s="69" t="s">
        <v>10588</v>
      </c>
      <c r="Q1010" s="115"/>
      <c r="R1010" s="115"/>
      <c r="S1010" s="115"/>
      <c r="T1010" s="115"/>
      <c r="U1010" s="115"/>
      <c r="V1010" s="115"/>
      <c r="W1010" s="115"/>
      <c r="X1010" s="115"/>
      <c r="Y1010" s="115"/>
      <c r="Z1010" s="115"/>
    </row>
    <row r="1011" spans="1:26" ht="13">
      <c r="A1011" s="40">
        <v>1000</v>
      </c>
      <c r="B1011" s="40" t="s">
        <v>10595</v>
      </c>
      <c r="C1011" t="s">
        <v>10598</v>
      </c>
      <c r="D1011" s="115" t="s">
        <v>5761</v>
      </c>
      <c r="E1011" s="115" t="s">
        <v>10600</v>
      </c>
      <c r="F1011" s="115" t="s">
        <v>10599</v>
      </c>
      <c r="G1011" s="41">
        <v>620</v>
      </c>
      <c r="H1011" s="115" t="s">
        <v>10601</v>
      </c>
      <c r="I1011" s="473">
        <v>44742</v>
      </c>
      <c r="J1011" s="376" t="s">
        <v>10596</v>
      </c>
      <c r="K1011" s="69" t="s">
        <v>10597</v>
      </c>
      <c r="Q1011" s="115"/>
      <c r="R1011" s="115"/>
      <c r="S1011" s="115"/>
      <c r="T1011" s="115"/>
      <c r="U1011" s="115"/>
      <c r="V1011" s="115"/>
      <c r="W1011" s="115"/>
      <c r="X1011" s="115"/>
      <c r="Y1011" s="115"/>
      <c r="Z1011" s="115"/>
    </row>
    <row r="1012" spans="1:26" ht="13">
      <c r="A1012" s="40">
        <v>1001</v>
      </c>
      <c r="B1012" s="40" t="s">
        <v>10603</v>
      </c>
      <c r="C1012" s="115" t="s">
        <v>10605</v>
      </c>
      <c r="D1012" s="115" t="s">
        <v>4044</v>
      </c>
      <c r="E1012" s="115" t="s">
        <v>4045</v>
      </c>
      <c r="F1012" s="115" t="s">
        <v>10607</v>
      </c>
      <c r="G1012" s="41">
        <v>150</v>
      </c>
      <c r="H1012" s="115" t="s">
        <v>10606</v>
      </c>
      <c r="I1012" s="473">
        <v>44724</v>
      </c>
      <c r="J1012" s="376" t="s">
        <v>10602</v>
      </c>
      <c r="K1012" s="69" t="s">
        <v>10604</v>
      </c>
      <c r="Q1012" s="115"/>
      <c r="R1012" s="115"/>
      <c r="S1012" s="115"/>
      <c r="T1012" s="115"/>
      <c r="U1012" s="115"/>
      <c r="V1012" s="115"/>
      <c r="W1012" s="115"/>
      <c r="X1012" s="115"/>
      <c r="Y1012" s="115"/>
      <c r="Z1012" s="115"/>
    </row>
    <row r="1013" spans="1:26" ht="13">
      <c r="A1013" s="40">
        <v>1002</v>
      </c>
      <c r="B1013" s="40" t="s">
        <v>10610</v>
      </c>
      <c r="C1013" t="s">
        <v>10611</v>
      </c>
      <c r="D1013" s="115" t="s">
        <v>6316</v>
      </c>
      <c r="F1013" s="115" t="s">
        <v>10613</v>
      </c>
      <c r="G1013" s="41">
        <v>20</v>
      </c>
      <c r="H1013" t="s">
        <v>10612</v>
      </c>
      <c r="I1013" s="473">
        <v>44708</v>
      </c>
      <c r="J1013" s="376" t="s">
        <v>10608</v>
      </c>
      <c r="K1013" s="69" t="s">
        <v>10609</v>
      </c>
      <c r="Q1013" s="115"/>
      <c r="R1013" s="115"/>
      <c r="S1013" s="115"/>
      <c r="T1013" s="115"/>
      <c r="U1013" s="115"/>
      <c r="V1013" s="115"/>
      <c r="W1013" s="115"/>
      <c r="X1013" s="115"/>
      <c r="Y1013" s="115"/>
      <c r="Z1013" s="115"/>
    </row>
    <row r="1014" spans="1:26" ht="13">
      <c r="A1014" s="40">
        <v>1003</v>
      </c>
      <c r="B1014" s="40" t="s">
        <v>9058</v>
      </c>
      <c r="C1014" s="115" t="s">
        <v>9995</v>
      </c>
      <c r="D1014" s="115" t="s">
        <v>4038</v>
      </c>
      <c r="E1014" s="115" t="s">
        <v>10618</v>
      </c>
      <c r="F1014" s="115" t="s">
        <v>10617</v>
      </c>
      <c r="G1014" s="41">
        <v>472</v>
      </c>
      <c r="H1014" s="115" t="s">
        <v>10615</v>
      </c>
      <c r="I1014" s="473">
        <v>44747</v>
      </c>
      <c r="J1014" s="398" t="s">
        <v>10616</v>
      </c>
      <c r="K1014" s="69" t="s">
        <v>10614</v>
      </c>
      <c r="Q1014" s="115"/>
      <c r="R1014" s="115"/>
      <c r="S1014" s="115"/>
      <c r="T1014" s="115"/>
      <c r="U1014" s="115"/>
      <c r="V1014" s="115"/>
      <c r="W1014" s="115"/>
      <c r="X1014" s="115"/>
      <c r="Y1014" s="115"/>
      <c r="Z1014" s="115"/>
    </row>
    <row r="1015" spans="1:26" ht="13">
      <c r="A1015" s="40">
        <v>1004</v>
      </c>
      <c r="B1015" s="40" t="s">
        <v>10620</v>
      </c>
      <c r="C1015" t="s">
        <v>10544</v>
      </c>
      <c r="D1015" s="115" t="s">
        <v>4791</v>
      </c>
      <c r="E1015" s="115" t="s">
        <v>4927</v>
      </c>
      <c r="F1015" s="41" t="s">
        <v>10622</v>
      </c>
      <c r="G1015" s="41">
        <v>377</v>
      </c>
      <c r="H1015" s="115" t="s">
        <v>10621</v>
      </c>
      <c r="I1015" s="473">
        <v>44739</v>
      </c>
      <c r="J1015" s="386" t="s">
        <v>10619</v>
      </c>
      <c r="K1015" s="284" t="s">
        <v>10623</v>
      </c>
      <c r="Q1015" s="115"/>
      <c r="R1015" s="115"/>
      <c r="S1015" s="115"/>
      <c r="T1015" s="115"/>
      <c r="U1015" s="115"/>
      <c r="V1015" s="115"/>
      <c r="W1015" s="115"/>
      <c r="X1015" s="115"/>
      <c r="Y1015" s="115"/>
      <c r="Z1015" s="115"/>
    </row>
    <row r="1016" spans="1:26" ht="13">
      <c r="A1016" s="40">
        <v>1005</v>
      </c>
      <c r="B1016" s="40" t="s">
        <v>10624</v>
      </c>
      <c r="C1016" s="41" t="s">
        <v>8423</v>
      </c>
      <c r="D1016" s="41" t="s">
        <v>4225</v>
      </c>
      <c r="E1016" s="41" t="s">
        <v>10629</v>
      </c>
      <c r="F1016" s="41" t="s">
        <v>10628</v>
      </c>
      <c r="G1016" s="41">
        <v>201</v>
      </c>
      <c r="H1016" s="41" t="s">
        <v>10627</v>
      </c>
      <c r="I1016" s="473">
        <v>44695</v>
      </c>
      <c r="J1016" s="122" t="s">
        <v>10625</v>
      </c>
      <c r="K1016" s="284" t="s">
        <v>10626</v>
      </c>
      <c r="L1016" s="115"/>
      <c r="M1016" s="115"/>
      <c r="N1016" s="115"/>
      <c r="O1016" s="115"/>
      <c r="P1016" s="115"/>
      <c r="Q1016" s="115"/>
      <c r="R1016" s="115"/>
      <c r="S1016" s="115"/>
      <c r="T1016" s="115"/>
      <c r="U1016" s="115"/>
      <c r="V1016" s="115"/>
      <c r="W1016" s="115"/>
      <c r="X1016" s="115"/>
      <c r="Y1016" s="115"/>
      <c r="Z1016" s="115"/>
    </row>
    <row r="1017" spans="1:26" ht="13">
      <c r="A1017" s="40">
        <v>1006</v>
      </c>
      <c r="B1017" s="40" t="s">
        <v>10680</v>
      </c>
      <c r="C1017" s="41" t="s">
        <v>10681</v>
      </c>
      <c r="D1017" s="41" t="s">
        <v>4032</v>
      </c>
      <c r="E1017" s="41" t="s">
        <v>4033</v>
      </c>
      <c r="F1017" s="41" t="s">
        <v>10682</v>
      </c>
      <c r="G1017" s="41">
        <v>104</v>
      </c>
      <c r="H1017" s="41" t="s">
        <v>10683</v>
      </c>
      <c r="I1017" s="473">
        <v>44750</v>
      </c>
      <c r="J1017" s="375" t="s">
        <v>10679</v>
      </c>
      <c r="K1017" s="284" t="s">
        <v>10678</v>
      </c>
      <c r="L1017" s="115"/>
      <c r="M1017" s="115"/>
      <c r="N1017" s="115"/>
      <c r="O1017" s="115"/>
      <c r="P1017" s="115"/>
      <c r="Q1017" s="115"/>
      <c r="R1017" s="115"/>
      <c r="S1017" s="115"/>
      <c r="T1017" s="115"/>
      <c r="U1017" s="115"/>
      <c r="V1017" s="115"/>
      <c r="W1017" s="115"/>
      <c r="X1017" s="115"/>
      <c r="Y1017" s="115"/>
      <c r="Z1017" s="115"/>
    </row>
    <row r="1018" spans="1:26" ht="13">
      <c r="A1018" s="40">
        <v>1007</v>
      </c>
      <c r="B1018" s="40" t="s">
        <v>1793</v>
      </c>
      <c r="C1018" s="41" t="s">
        <v>4639</v>
      </c>
      <c r="D1018" s="41" t="s">
        <v>4225</v>
      </c>
      <c r="E1018" s="115"/>
      <c r="F1018" s="41" t="s">
        <v>10686</v>
      </c>
      <c r="G1018" s="41">
        <v>2524</v>
      </c>
      <c r="H1018" s="41" t="s">
        <v>10687</v>
      </c>
      <c r="I1018" s="475">
        <v>44750</v>
      </c>
      <c r="J1018" s="122" t="s">
        <v>10685</v>
      </c>
      <c r="K1018" s="284" t="s">
        <v>10684</v>
      </c>
      <c r="L1018" s="115"/>
      <c r="M1018" s="115"/>
      <c r="N1018" s="115"/>
      <c r="O1018" s="115"/>
      <c r="P1018" s="115"/>
      <c r="Q1018" s="115"/>
      <c r="R1018" s="115"/>
      <c r="S1018" s="115"/>
      <c r="T1018" s="115"/>
      <c r="U1018" s="115"/>
      <c r="V1018" s="115"/>
      <c r="W1018" s="115"/>
      <c r="X1018" s="115"/>
      <c r="Y1018" s="115"/>
      <c r="Z1018" s="115"/>
    </row>
    <row r="1019" spans="1:26" ht="13">
      <c r="A1019" s="40">
        <v>1008</v>
      </c>
      <c r="B1019" s="40" t="s">
        <v>10688</v>
      </c>
      <c r="C1019" s="41" t="s">
        <v>7357</v>
      </c>
      <c r="D1019" s="41" t="s">
        <v>4791</v>
      </c>
      <c r="E1019" s="115"/>
      <c r="F1019" s="41" t="s">
        <v>10691</v>
      </c>
      <c r="G1019" s="41">
        <v>289</v>
      </c>
      <c r="H1019" s="41" t="s">
        <v>10692</v>
      </c>
      <c r="I1019" s="473">
        <v>44753</v>
      </c>
      <c r="J1019" s="122" t="s">
        <v>10689</v>
      </c>
      <c r="K1019" s="284" t="s">
        <v>10690</v>
      </c>
      <c r="L1019" s="115"/>
      <c r="M1019" s="115"/>
      <c r="N1019" s="115"/>
      <c r="O1019" s="115"/>
      <c r="P1019" s="115"/>
      <c r="Q1019" s="115"/>
      <c r="R1019" s="115"/>
      <c r="S1019" s="115"/>
      <c r="T1019" s="115"/>
      <c r="U1019" s="115"/>
      <c r="V1019" s="115"/>
      <c r="W1019" s="115"/>
      <c r="X1019" s="115"/>
      <c r="Y1019" s="115"/>
      <c r="Z1019" s="115"/>
    </row>
    <row r="1020" spans="1:26" ht="13">
      <c r="A1020" s="40">
        <v>1009</v>
      </c>
      <c r="B1020" s="40" t="s">
        <v>10696</v>
      </c>
      <c r="C1020" s="115" t="s">
        <v>10695</v>
      </c>
      <c r="D1020" s="115" t="s">
        <v>4627</v>
      </c>
      <c r="E1020" s="115" t="s">
        <v>10697</v>
      </c>
      <c r="F1020" s="115"/>
      <c r="G1020" s="41">
        <v>1</v>
      </c>
      <c r="H1020" s="115"/>
      <c r="I1020" s="473">
        <v>44751</v>
      </c>
      <c r="J1020" s="375" t="s">
        <v>10693</v>
      </c>
      <c r="K1020" s="284" t="s">
        <v>10694</v>
      </c>
      <c r="L1020" s="115"/>
      <c r="M1020" s="115"/>
      <c r="N1020" s="115"/>
      <c r="O1020" s="115"/>
      <c r="P1020" s="115"/>
      <c r="Q1020" s="115"/>
      <c r="R1020" s="115"/>
      <c r="S1020" s="115"/>
      <c r="T1020" s="115"/>
      <c r="U1020" s="115"/>
      <c r="V1020" s="115"/>
      <c r="W1020" s="115"/>
      <c r="X1020" s="115"/>
      <c r="Y1020" s="115"/>
      <c r="Z1020" s="115"/>
    </row>
    <row r="1021" spans="1:26" ht="13">
      <c r="A1021" s="40">
        <v>1010</v>
      </c>
      <c r="B1021" s="40" t="s">
        <v>10702</v>
      </c>
      <c r="C1021" s="115" t="s">
        <v>10703</v>
      </c>
      <c r="D1021" s="115" t="s">
        <v>5761</v>
      </c>
      <c r="E1021" s="115"/>
      <c r="F1021" s="115" t="s">
        <v>10699</v>
      </c>
      <c r="G1021" s="41">
        <v>53</v>
      </c>
      <c r="H1021" s="115" t="s">
        <v>10698</v>
      </c>
      <c r="I1021" s="473">
        <v>44750</v>
      </c>
      <c r="J1021" s="375" t="s">
        <v>10700</v>
      </c>
      <c r="K1021" s="284" t="s">
        <v>10701</v>
      </c>
      <c r="L1021" s="115"/>
      <c r="M1021" s="115"/>
      <c r="N1021" s="115"/>
      <c r="O1021" s="115"/>
      <c r="P1021" s="115"/>
      <c r="Q1021" s="115"/>
      <c r="R1021" s="115"/>
      <c r="S1021" s="115"/>
      <c r="T1021" s="115"/>
      <c r="U1021" s="115"/>
      <c r="V1021" s="115"/>
      <c r="W1021" s="115"/>
      <c r="X1021" s="115"/>
      <c r="Y1021" s="115"/>
      <c r="Z1021" s="115"/>
    </row>
    <row r="1022" spans="1:26" ht="13">
      <c r="A1022" s="40">
        <v>1011</v>
      </c>
      <c r="B1022" s="40" t="s">
        <v>10708</v>
      </c>
      <c r="C1022" s="115" t="s">
        <v>6641</v>
      </c>
      <c r="D1022" s="115" t="s">
        <v>5730</v>
      </c>
      <c r="E1022" s="115" t="s">
        <v>10704</v>
      </c>
      <c r="F1022" s="115" t="s">
        <v>10716</v>
      </c>
      <c r="G1022" s="41">
        <v>3</v>
      </c>
      <c r="H1022" s="115" t="s">
        <v>10705</v>
      </c>
      <c r="I1022" s="473">
        <v>44751</v>
      </c>
      <c r="J1022" s="375" t="s">
        <v>10706</v>
      </c>
      <c r="K1022" s="284" t="s">
        <v>10707</v>
      </c>
      <c r="L1022" s="115"/>
      <c r="M1022" s="115"/>
      <c r="N1022" s="115"/>
      <c r="O1022" s="115"/>
      <c r="P1022" s="115"/>
      <c r="Q1022" s="115"/>
      <c r="R1022" s="115"/>
      <c r="S1022" s="115"/>
      <c r="T1022" s="115"/>
      <c r="U1022" s="115"/>
      <c r="V1022" s="115"/>
      <c r="W1022" s="115"/>
      <c r="X1022" s="115"/>
      <c r="Y1022" s="115"/>
      <c r="Z1022" s="115"/>
    </row>
    <row r="1023" spans="1:26" ht="13">
      <c r="A1023" s="40">
        <v>1012</v>
      </c>
      <c r="B1023" s="40" t="s">
        <v>10711</v>
      </c>
      <c r="C1023" s="115" t="s">
        <v>10713</v>
      </c>
      <c r="D1023" s="115" t="s">
        <v>10712</v>
      </c>
      <c r="E1023" s="115" t="s">
        <v>10714</v>
      </c>
      <c r="F1023" s="115" t="s">
        <v>10715</v>
      </c>
      <c r="G1023" s="41">
        <v>2</v>
      </c>
      <c r="H1023" s="115"/>
      <c r="I1023" s="473">
        <v>44750</v>
      </c>
      <c r="J1023" s="375" t="s">
        <v>10709</v>
      </c>
      <c r="K1023" s="284" t="s">
        <v>10710</v>
      </c>
      <c r="L1023" s="115"/>
      <c r="M1023" s="115"/>
      <c r="N1023" s="115"/>
      <c r="O1023" s="115"/>
      <c r="P1023" s="115"/>
      <c r="Q1023" s="115"/>
      <c r="R1023" s="115"/>
      <c r="S1023" s="115"/>
      <c r="T1023" s="115"/>
      <c r="U1023" s="115"/>
      <c r="V1023" s="115"/>
      <c r="W1023" s="115"/>
      <c r="X1023" s="115"/>
      <c r="Y1023" s="115"/>
      <c r="Z1023" s="115"/>
    </row>
    <row r="1024" spans="1:26" ht="13">
      <c r="A1024" s="40">
        <v>1013</v>
      </c>
      <c r="B1024" s="40" t="s">
        <v>10719</v>
      </c>
      <c r="C1024" s="115" t="s">
        <v>7179</v>
      </c>
      <c r="D1024" s="115" t="s">
        <v>4791</v>
      </c>
      <c r="E1024" s="115" t="s">
        <v>10721</v>
      </c>
      <c r="F1024" s="115" t="s">
        <v>10720</v>
      </c>
      <c r="G1024" s="41">
        <v>1</v>
      </c>
      <c r="H1024" s="115" t="s">
        <v>10722</v>
      </c>
      <c r="I1024" s="473">
        <v>44753</v>
      </c>
      <c r="J1024" s="375" t="s">
        <v>10717</v>
      </c>
      <c r="K1024" s="284" t="s">
        <v>10718</v>
      </c>
      <c r="L1024" s="115"/>
      <c r="M1024" s="115"/>
      <c r="N1024" s="115"/>
      <c r="O1024" s="115"/>
      <c r="P1024" s="115"/>
      <c r="Q1024" s="115"/>
      <c r="R1024" s="115"/>
      <c r="S1024" s="115"/>
      <c r="T1024" s="115"/>
      <c r="U1024" s="115"/>
      <c r="V1024" s="115"/>
      <c r="W1024" s="115"/>
      <c r="X1024" s="115"/>
      <c r="Y1024" s="115"/>
      <c r="Z1024" s="115"/>
    </row>
    <row r="1025" spans="1:26" ht="13">
      <c r="A1025" s="40">
        <v>1014</v>
      </c>
      <c r="B1025" s="40" t="s">
        <v>10726</v>
      </c>
      <c r="C1025" s="115" t="s">
        <v>10725</v>
      </c>
      <c r="D1025" s="115" t="s">
        <v>4599</v>
      </c>
      <c r="E1025" s="115" t="s">
        <v>5806</v>
      </c>
      <c r="F1025" s="115" t="s">
        <v>10727</v>
      </c>
      <c r="G1025" s="41">
        <v>73</v>
      </c>
      <c r="H1025" s="115" t="s">
        <v>7371</v>
      </c>
      <c r="I1025" s="473">
        <v>44750</v>
      </c>
      <c r="J1025" s="375" t="s">
        <v>10723</v>
      </c>
      <c r="K1025" s="284" t="s">
        <v>10724</v>
      </c>
      <c r="L1025" s="115"/>
      <c r="M1025" s="115"/>
      <c r="N1025" s="115"/>
      <c r="O1025" s="115"/>
      <c r="P1025" s="115"/>
      <c r="Q1025" s="115"/>
      <c r="R1025" s="115"/>
      <c r="S1025" s="115"/>
      <c r="T1025" s="115"/>
      <c r="U1025" s="115"/>
      <c r="V1025" s="115"/>
      <c r="W1025" s="115"/>
      <c r="X1025" s="115"/>
      <c r="Y1025" s="115"/>
      <c r="Z1025" s="115"/>
    </row>
    <row r="1026" spans="1:26" ht="13">
      <c r="A1026" s="40">
        <v>1015</v>
      </c>
      <c r="B1026" s="40" t="s">
        <v>10757</v>
      </c>
      <c r="C1026" s="115" t="s">
        <v>10713</v>
      </c>
      <c r="D1026" s="115" t="s">
        <v>4038</v>
      </c>
      <c r="E1026" s="115" t="s">
        <v>10760</v>
      </c>
      <c r="F1026" s="115" t="s">
        <v>10759</v>
      </c>
      <c r="G1026" s="41">
        <v>88</v>
      </c>
      <c r="H1026" s="115" t="s">
        <v>10758</v>
      </c>
      <c r="I1026" s="473">
        <v>44754</v>
      </c>
      <c r="J1026" s="375" t="s">
        <v>10755</v>
      </c>
      <c r="K1026" s="284" t="s">
        <v>10756</v>
      </c>
      <c r="L1026" s="115"/>
      <c r="M1026" s="115"/>
      <c r="N1026" s="115"/>
      <c r="O1026" s="115"/>
      <c r="P1026" s="115"/>
      <c r="Q1026" s="115"/>
      <c r="R1026" s="115"/>
      <c r="S1026" s="115"/>
      <c r="T1026" s="115"/>
      <c r="U1026" s="115"/>
      <c r="V1026" s="115"/>
      <c r="W1026" s="115"/>
      <c r="X1026" s="115"/>
      <c r="Y1026" s="115"/>
      <c r="Z1026" s="115"/>
    </row>
    <row r="1027" spans="1:26" ht="13">
      <c r="A1027" s="40">
        <v>1016</v>
      </c>
      <c r="B1027" s="40" t="s">
        <v>10765</v>
      </c>
      <c r="C1027" s="115" t="s">
        <v>10764</v>
      </c>
      <c r="D1027" s="115" t="s">
        <v>10762</v>
      </c>
      <c r="E1027" s="115" t="s">
        <v>10768</v>
      </c>
      <c r="F1027" s="115" t="s">
        <v>10766</v>
      </c>
      <c r="G1027" s="41">
        <v>22</v>
      </c>
      <c r="H1027" s="115" t="s">
        <v>10767</v>
      </c>
      <c r="I1027" s="473">
        <v>44761</v>
      </c>
      <c r="J1027" s="375" t="s">
        <v>10761</v>
      </c>
      <c r="K1027" s="284" t="s">
        <v>10763</v>
      </c>
      <c r="L1027" s="115"/>
      <c r="M1027" s="115"/>
      <c r="N1027" s="115"/>
      <c r="O1027" s="115"/>
      <c r="P1027" s="115"/>
      <c r="Q1027" s="115"/>
      <c r="R1027" s="115"/>
      <c r="S1027" s="115"/>
      <c r="T1027" s="115"/>
      <c r="U1027" s="115"/>
      <c r="V1027" s="115"/>
      <c r="W1027" s="115"/>
      <c r="X1027" s="115"/>
      <c r="Y1027" s="115"/>
      <c r="Z1027" s="115"/>
    </row>
    <row r="1028" spans="1:26" ht="13">
      <c r="A1028" s="40">
        <v>1017</v>
      </c>
      <c r="B1028" s="40" t="s">
        <v>10771</v>
      </c>
      <c r="C1028" s="115" t="s">
        <v>10352</v>
      </c>
      <c r="D1028" s="115" t="s">
        <v>5613</v>
      </c>
      <c r="E1028" s="115"/>
      <c r="F1028" s="115" t="s">
        <v>10773</v>
      </c>
      <c r="G1028" s="41">
        <v>4</v>
      </c>
      <c r="H1028" s="115" t="s">
        <v>10772</v>
      </c>
      <c r="I1028" s="473">
        <v>44758</v>
      </c>
      <c r="J1028" s="375" t="s">
        <v>10769</v>
      </c>
      <c r="K1028" s="284" t="s">
        <v>10770</v>
      </c>
      <c r="L1028" s="115"/>
      <c r="M1028" s="115"/>
      <c r="N1028" s="115"/>
      <c r="O1028" s="115"/>
      <c r="P1028" s="115"/>
      <c r="Q1028" s="115"/>
      <c r="R1028" s="115"/>
      <c r="S1028" s="115"/>
      <c r="T1028" s="115"/>
      <c r="U1028" s="115"/>
      <c r="V1028" s="115"/>
      <c r="W1028" s="115"/>
      <c r="X1028" s="115"/>
      <c r="Y1028" s="115"/>
      <c r="Z1028" s="115"/>
    </row>
    <row r="1029" spans="1:26" ht="13">
      <c r="A1029" s="40">
        <v>1018</v>
      </c>
      <c r="B1029" s="40" t="s">
        <v>10775</v>
      </c>
      <c r="C1029" s="115" t="s">
        <v>7212</v>
      </c>
      <c r="D1029" s="115" t="s">
        <v>4599</v>
      </c>
      <c r="E1029" s="115" t="s">
        <v>5271</v>
      </c>
      <c r="F1029" s="115" t="s">
        <v>10778</v>
      </c>
      <c r="G1029" s="41">
        <v>62</v>
      </c>
      <c r="H1029" s="115" t="s">
        <v>10777</v>
      </c>
      <c r="I1029" s="473">
        <v>44741</v>
      </c>
      <c r="J1029" s="375" t="s">
        <v>10774</v>
      </c>
      <c r="K1029" s="284" t="s">
        <v>10776</v>
      </c>
      <c r="L1029" s="115"/>
      <c r="M1029" s="115"/>
      <c r="N1029" s="115"/>
      <c r="O1029" s="115"/>
      <c r="P1029" s="115"/>
      <c r="Q1029" s="115"/>
      <c r="R1029" s="115"/>
      <c r="S1029" s="115"/>
      <c r="T1029" s="115"/>
      <c r="U1029" s="115"/>
      <c r="V1029" s="115"/>
      <c r="W1029" s="115"/>
      <c r="X1029" s="115"/>
      <c r="Y1029" s="115"/>
      <c r="Z1029" s="115"/>
    </row>
    <row r="1030" spans="1:26" ht="13">
      <c r="A1030" s="40">
        <v>1019</v>
      </c>
      <c r="B1030" s="40" t="s">
        <v>10781</v>
      </c>
      <c r="C1030" s="115" t="s">
        <v>6091</v>
      </c>
      <c r="D1030" s="115" t="s">
        <v>5613</v>
      </c>
      <c r="E1030" s="115" t="s">
        <v>6450</v>
      </c>
      <c r="F1030" s="115" t="s">
        <v>10785</v>
      </c>
      <c r="G1030" s="41">
        <v>2753</v>
      </c>
      <c r="H1030" s="376" t="s">
        <v>10787</v>
      </c>
      <c r="I1030" s="473">
        <v>44762</v>
      </c>
      <c r="J1030" s="375" t="s">
        <v>10779</v>
      </c>
      <c r="K1030" s="284" t="s">
        <v>10780</v>
      </c>
      <c r="L1030" s="115"/>
      <c r="M1030" s="115"/>
      <c r="N1030" s="115"/>
      <c r="O1030" s="115"/>
      <c r="P1030" s="115"/>
      <c r="Q1030" s="115"/>
      <c r="R1030" s="115"/>
      <c r="S1030" s="115"/>
      <c r="T1030" s="115"/>
      <c r="U1030" s="115"/>
      <c r="V1030" s="115"/>
      <c r="W1030" s="115"/>
      <c r="X1030" s="115"/>
      <c r="Y1030" s="115"/>
      <c r="Z1030" s="115"/>
    </row>
    <row r="1031" spans="1:26" ht="13">
      <c r="A1031" s="40">
        <v>1020</v>
      </c>
      <c r="B1031" s="40" t="s">
        <v>10784</v>
      </c>
      <c r="C1031" s="115" t="s">
        <v>3995</v>
      </c>
      <c r="D1031" s="115" t="s">
        <v>4116</v>
      </c>
      <c r="E1031" s="115" t="s">
        <v>4117</v>
      </c>
      <c r="F1031" s="115" t="s">
        <v>10786</v>
      </c>
      <c r="G1031" s="41">
        <v>21</v>
      </c>
      <c r="H1031" s="115" t="s">
        <v>9724</v>
      </c>
      <c r="I1031" s="473">
        <v>44762</v>
      </c>
      <c r="J1031" s="375" t="s">
        <v>10782</v>
      </c>
      <c r="K1031" s="284" t="s">
        <v>10783</v>
      </c>
      <c r="L1031" s="115"/>
      <c r="M1031" s="115"/>
      <c r="N1031" s="115"/>
      <c r="O1031" s="115"/>
      <c r="P1031" s="115"/>
      <c r="Q1031" s="115"/>
      <c r="R1031" s="115"/>
      <c r="S1031" s="115"/>
      <c r="T1031" s="115"/>
      <c r="U1031" s="115"/>
      <c r="V1031" s="115"/>
      <c r="W1031" s="115"/>
      <c r="X1031" s="115"/>
      <c r="Y1031" s="115"/>
      <c r="Z1031" s="115"/>
    </row>
    <row r="1032" spans="1:26" ht="13">
      <c r="A1032" s="40">
        <v>1021</v>
      </c>
      <c r="B1032" s="40" t="s">
        <v>10790</v>
      </c>
      <c r="C1032" s="41" t="s">
        <v>10352</v>
      </c>
      <c r="D1032" s="115" t="s">
        <v>4225</v>
      </c>
      <c r="E1032" s="41" t="s">
        <v>5016</v>
      </c>
      <c r="F1032" s="41" t="s">
        <v>10791</v>
      </c>
      <c r="G1032" s="41">
        <v>2058</v>
      </c>
      <c r="H1032" s="41" t="s">
        <v>10792</v>
      </c>
      <c r="I1032" s="473">
        <v>44763</v>
      </c>
      <c r="J1032" s="375" t="s">
        <v>10788</v>
      </c>
      <c r="K1032" s="284" t="s">
        <v>10789</v>
      </c>
      <c r="L1032" s="115"/>
      <c r="M1032" s="115"/>
      <c r="N1032" s="115"/>
      <c r="O1032" s="115"/>
      <c r="P1032" s="115"/>
      <c r="Q1032" s="115"/>
      <c r="R1032" s="115"/>
      <c r="S1032" s="115"/>
      <c r="T1032" s="115"/>
      <c r="U1032" s="115"/>
      <c r="V1032" s="115"/>
      <c r="W1032" s="115"/>
      <c r="X1032" s="115"/>
      <c r="Y1032" s="115"/>
      <c r="Z1032" s="115"/>
    </row>
    <row r="1033" spans="1:26" ht="13">
      <c r="A1033" s="40">
        <v>1022</v>
      </c>
      <c r="B1033" s="40" t="s">
        <v>10829</v>
      </c>
      <c r="C1033" s="115" t="s">
        <v>10831</v>
      </c>
      <c r="D1033" s="115" t="s">
        <v>5265</v>
      </c>
      <c r="E1033" s="115" t="s">
        <v>6242</v>
      </c>
      <c r="F1033" s="115" t="s">
        <v>10833</v>
      </c>
      <c r="G1033" s="41">
        <v>209</v>
      </c>
      <c r="H1033" s="115" t="s">
        <v>10832</v>
      </c>
      <c r="I1033" s="473">
        <v>44756</v>
      </c>
      <c r="J1033" s="375" t="s">
        <v>10828</v>
      </c>
      <c r="K1033" s="284" t="s">
        <v>10830</v>
      </c>
      <c r="L1033" s="115"/>
      <c r="M1033" s="115"/>
      <c r="N1033" s="115"/>
      <c r="O1033" s="115"/>
      <c r="P1033" s="115"/>
      <c r="Q1033" s="115"/>
      <c r="R1033" s="115"/>
      <c r="S1033" s="115"/>
      <c r="T1033" s="115"/>
      <c r="U1033" s="115"/>
      <c r="V1033" s="115"/>
      <c r="W1033" s="115"/>
      <c r="X1033" s="115"/>
      <c r="Y1033" s="115"/>
      <c r="Z1033" s="115"/>
    </row>
    <row r="1034" spans="1:26" ht="13">
      <c r="A1034" s="40">
        <v>1023</v>
      </c>
      <c r="B1034" s="40" t="s">
        <v>10836</v>
      </c>
      <c r="C1034" s="115" t="s">
        <v>10837</v>
      </c>
      <c r="D1034" s="115" t="s">
        <v>5707</v>
      </c>
      <c r="E1034" s="115" t="s">
        <v>5708</v>
      </c>
      <c r="F1034" s="115" t="s">
        <v>10838</v>
      </c>
      <c r="G1034" s="41">
        <v>32</v>
      </c>
      <c r="H1034" s="115" t="s">
        <v>10839</v>
      </c>
      <c r="I1034" s="473">
        <v>44753</v>
      </c>
      <c r="J1034" s="375" t="s">
        <v>10834</v>
      </c>
      <c r="K1034" s="284" t="s">
        <v>10835</v>
      </c>
      <c r="L1034" s="115"/>
      <c r="M1034" s="115"/>
      <c r="N1034" s="115"/>
      <c r="O1034" s="115"/>
      <c r="P1034" s="115"/>
      <c r="Q1034" s="115"/>
      <c r="R1034" s="115"/>
      <c r="S1034" s="115"/>
      <c r="T1034" s="115"/>
      <c r="U1034" s="115"/>
      <c r="V1034" s="115"/>
      <c r="W1034" s="115"/>
      <c r="X1034" s="115"/>
      <c r="Y1034" s="115"/>
      <c r="Z1034" s="115"/>
    </row>
    <row r="1035" spans="1:26" ht="13">
      <c r="A1035" s="40">
        <v>1024</v>
      </c>
      <c r="B1035" s="40" t="s">
        <v>10841</v>
      </c>
      <c r="C1035" s="115" t="s">
        <v>10843</v>
      </c>
      <c r="D1035" s="115" t="s">
        <v>4109</v>
      </c>
      <c r="E1035" s="115" t="s">
        <v>5099</v>
      </c>
      <c r="F1035" s="115"/>
      <c r="G1035" s="41">
        <v>4</v>
      </c>
      <c r="H1035" s="115"/>
      <c r="I1035" s="473">
        <v>44657</v>
      </c>
      <c r="J1035" s="375" t="s">
        <v>10840</v>
      </c>
      <c r="K1035" s="284" t="s">
        <v>10842</v>
      </c>
      <c r="L1035" s="115"/>
      <c r="M1035" s="115"/>
      <c r="N1035" s="115"/>
      <c r="O1035" s="115"/>
      <c r="P1035" s="115"/>
      <c r="Q1035" s="115"/>
      <c r="R1035" s="115"/>
      <c r="S1035" s="115"/>
      <c r="T1035" s="115"/>
      <c r="U1035" s="115"/>
      <c r="V1035" s="115"/>
      <c r="W1035" s="115"/>
      <c r="X1035" s="115"/>
      <c r="Y1035" s="115"/>
      <c r="Z1035" s="115"/>
    </row>
    <row r="1036" spans="1:26" ht="13">
      <c r="A1036" s="40">
        <v>1025</v>
      </c>
      <c r="B1036" s="40" t="s">
        <v>10860</v>
      </c>
      <c r="C1036" s="115" t="s">
        <v>10843</v>
      </c>
      <c r="D1036" s="115" t="s">
        <v>4109</v>
      </c>
      <c r="E1036" s="115" t="s">
        <v>10863</v>
      </c>
      <c r="F1036" s="115" t="s">
        <v>10864</v>
      </c>
      <c r="G1036" s="41">
        <v>1</v>
      </c>
      <c r="H1036" s="115"/>
      <c r="I1036" s="473">
        <v>44657</v>
      </c>
      <c r="J1036" s="375" t="s">
        <v>10861</v>
      </c>
      <c r="K1036" s="284" t="s">
        <v>10862</v>
      </c>
      <c r="L1036" s="115"/>
      <c r="M1036" s="115"/>
      <c r="N1036" s="115"/>
      <c r="O1036" s="115"/>
      <c r="P1036" s="115"/>
      <c r="Q1036" s="115"/>
      <c r="R1036" s="115"/>
      <c r="S1036" s="115"/>
      <c r="T1036" s="115"/>
      <c r="U1036" s="115"/>
      <c r="V1036" s="115"/>
      <c r="W1036" s="115"/>
      <c r="X1036" s="115"/>
      <c r="Y1036" s="115"/>
      <c r="Z1036" s="115"/>
    </row>
    <row r="1037" spans="1:26" ht="13">
      <c r="A1037" s="40">
        <v>1026</v>
      </c>
      <c r="B1037" s="40" t="s">
        <v>10844</v>
      </c>
      <c r="C1037" s="115" t="s">
        <v>5264</v>
      </c>
      <c r="D1037" s="115" t="s">
        <v>4038</v>
      </c>
      <c r="E1037" s="115" t="s">
        <v>4350</v>
      </c>
      <c r="F1037" s="115" t="s">
        <v>10853</v>
      </c>
      <c r="G1037" s="41">
        <v>1</v>
      </c>
      <c r="H1037" s="115"/>
      <c r="I1037" s="473">
        <v>44764</v>
      </c>
      <c r="J1037" s="375" t="s">
        <v>10845</v>
      </c>
      <c r="K1037" s="115" t="s">
        <v>10846</v>
      </c>
      <c r="L1037" s="115"/>
      <c r="M1037" s="115"/>
      <c r="N1037" s="115"/>
      <c r="O1037" s="115"/>
      <c r="P1037" s="115"/>
      <c r="Q1037" s="115"/>
      <c r="R1037" s="115"/>
      <c r="S1037" s="115"/>
      <c r="T1037" s="115"/>
      <c r="U1037" s="115"/>
      <c r="V1037" s="115"/>
      <c r="W1037" s="115"/>
      <c r="X1037" s="115"/>
      <c r="Y1037" s="115"/>
      <c r="Z1037" s="115"/>
    </row>
    <row r="1038" spans="1:26" ht="13">
      <c r="A1038" s="40">
        <v>1027</v>
      </c>
      <c r="B1038" s="40" t="s">
        <v>10847</v>
      </c>
      <c r="C1038" s="115" t="s">
        <v>5678</v>
      </c>
      <c r="D1038" s="115" t="s">
        <v>4627</v>
      </c>
      <c r="E1038" s="115" t="s">
        <v>10856</v>
      </c>
      <c r="F1038" s="115" t="s">
        <v>10855</v>
      </c>
      <c r="G1038" s="41">
        <v>37</v>
      </c>
      <c r="H1038" s="115" t="s">
        <v>10854</v>
      </c>
      <c r="I1038" s="473">
        <v>44756</v>
      </c>
      <c r="J1038" s="375" t="s">
        <v>10848</v>
      </c>
      <c r="K1038" s="284" t="s">
        <v>10849</v>
      </c>
      <c r="L1038" s="115"/>
      <c r="M1038" s="115"/>
      <c r="N1038" s="115"/>
      <c r="O1038" s="115"/>
      <c r="P1038" s="115"/>
      <c r="Q1038" s="115"/>
      <c r="R1038" s="115"/>
      <c r="S1038" s="115"/>
      <c r="T1038" s="115"/>
      <c r="U1038" s="115"/>
      <c r="V1038" s="115"/>
      <c r="W1038" s="115"/>
      <c r="X1038" s="115"/>
      <c r="Y1038" s="115"/>
      <c r="Z1038" s="115"/>
    </row>
    <row r="1039" spans="1:26" ht="13">
      <c r="A1039" s="40">
        <v>1028</v>
      </c>
      <c r="B1039" s="40" t="s">
        <v>10850</v>
      </c>
      <c r="C1039" s="115" t="s">
        <v>10858</v>
      </c>
      <c r="D1039" s="115" t="s">
        <v>4061</v>
      </c>
      <c r="E1039" s="115"/>
      <c r="F1039" s="115" t="s">
        <v>10859</v>
      </c>
      <c r="G1039" s="41">
        <v>975</v>
      </c>
      <c r="H1039" s="115" t="s">
        <v>10857</v>
      </c>
      <c r="I1039" s="473">
        <v>44757</v>
      </c>
      <c r="J1039" s="375" t="s">
        <v>10851</v>
      </c>
      <c r="K1039" s="284" t="s">
        <v>10852</v>
      </c>
      <c r="L1039" s="115"/>
      <c r="M1039" s="115"/>
      <c r="N1039" s="115"/>
      <c r="O1039" s="115"/>
      <c r="P1039" s="115"/>
      <c r="Q1039" s="115"/>
      <c r="R1039" s="115"/>
      <c r="S1039" s="115"/>
      <c r="T1039" s="115"/>
      <c r="U1039" s="115"/>
      <c r="V1039" s="115"/>
      <c r="W1039" s="115"/>
      <c r="X1039" s="115"/>
      <c r="Y1039" s="115"/>
      <c r="Z1039" s="115"/>
    </row>
    <row r="1040" spans="1:26" ht="13">
      <c r="A1040" s="40">
        <v>1029</v>
      </c>
      <c r="B1040" s="40" t="s">
        <v>10893</v>
      </c>
      <c r="C1040" s="115" t="s">
        <v>5264</v>
      </c>
      <c r="D1040" s="115" t="s">
        <v>4225</v>
      </c>
      <c r="E1040" s="115" t="s">
        <v>5141</v>
      </c>
      <c r="F1040" s="115" t="s">
        <v>10894</v>
      </c>
      <c r="G1040" s="41">
        <v>301</v>
      </c>
      <c r="H1040" s="115" t="s">
        <v>10895</v>
      </c>
      <c r="I1040" s="473">
        <v>44736</v>
      </c>
      <c r="J1040" s="375" t="s">
        <v>10892</v>
      </c>
      <c r="K1040" s="284" t="s">
        <v>10891</v>
      </c>
      <c r="L1040" s="115"/>
      <c r="M1040" s="115"/>
      <c r="N1040" s="115"/>
      <c r="O1040" s="115"/>
      <c r="P1040" s="115"/>
      <c r="Q1040" s="115"/>
      <c r="R1040" s="115"/>
      <c r="S1040" s="115"/>
      <c r="T1040" s="115"/>
      <c r="U1040" s="115"/>
      <c r="V1040" s="115"/>
      <c r="W1040" s="115"/>
      <c r="X1040" s="115"/>
      <c r="Y1040" s="115"/>
      <c r="Z1040" s="115"/>
    </row>
    <row r="1041" spans="1:26" ht="13">
      <c r="A1041" s="40">
        <v>1030</v>
      </c>
      <c r="B1041" s="40" t="s">
        <v>6692</v>
      </c>
      <c r="C1041" s="115" t="s">
        <v>10902</v>
      </c>
      <c r="D1041" s="115" t="s">
        <v>5336</v>
      </c>
      <c r="E1041" s="115"/>
      <c r="F1041" s="115" t="s">
        <v>10903</v>
      </c>
      <c r="G1041" s="41">
        <v>8239</v>
      </c>
      <c r="H1041" s="41" t="s">
        <v>10904</v>
      </c>
      <c r="I1041" s="473">
        <v>44756</v>
      </c>
      <c r="J1041" s="375" t="s">
        <v>10900</v>
      </c>
      <c r="K1041" s="284" t="s">
        <v>10901</v>
      </c>
      <c r="L1041" s="115"/>
      <c r="M1041" s="115"/>
      <c r="N1041" s="115"/>
      <c r="O1041" s="115"/>
      <c r="P1041" s="115"/>
      <c r="Q1041" s="115"/>
      <c r="R1041" s="115"/>
      <c r="S1041" s="115"/>
      <c r="T1041" s="115"/>
      <c r="U1041" s="115"/>
      <c r="V1041" s="115"/>
      <c r="W1041" s="115"/>
      <c r="X1041" s="115"/>
      <c r="Y1041" s="115"/>
      <c r="Z1041" s="115"/>
    </row>
    <row r="1042" spans="1:26" ht="13">
      <c r="A1042" s="40">
        <v>1031</v>
      </c>
      <c r="B1042" s="40" t="s">
        <v>1861</v>
      </c>
      <c r="C1042" s="41" t="s">
        <v>10908</v>
      </c>
      <c r="D1042" s="41" t="s">
        <v>4225</v>
      </c>
      <c r="E1042" s="41" t="s">
        <v>4226</v>
      </c>
      <c r="F1042" s="41" t="s">
        <v>10909</v>
      </c>
      <c r="G1042" s="41">
        <v>42</v>
      </c>
      <c r="H1042" s="41" t="s">
        <v>10907</v>
      </c>
      <c r="I1042" s="473">
        <v>44571</v>
      </c>
      <c r="J1042" s="122" t="s">
        <v>10905</v>
      </c>
      <c r="K1042" s="284" t="s">
        <v>10906</v>
      </c>
      <c r="L1042" s="115"/>
      <c r="M1042" s="115"/>
      <c r="N1042" s="115"/>
      <c r="O1042" s="115"/>
      <c r="P1042" s="115"/>
      <c r="Q1042" s="115"/>
      <c r="R1042" s="115"/>
      <c r="S1042" s="115"/>
      <c r="T1042" s="115"/>
      <c r="U1042" s="115"/>
      <c r="V1042" s="115"/>
      <c r="W1042" s="115"/>
      <c r="X1042" s="115"/>
      <c r="Y1042" s="115"/>
      <c r="Z1042" s="115"/>
    </row>
    <row r="1043" spans="1:26" ht="13">
      <c r="A1043" s="40">
        <v>1032</v>
      </c>
      <c r="B1043" s="40" t="s">
        <v>10912</v>
      </c>
      <c r="C1043" s="41" t="s">
        <v>10911</v>
      </c>
      <c r="D1043" s="41" t="s">
        <v>4109</v>
      </c>
      <c r="E1043" s="41" t="s">
        <v>10914</v>
      </c>
      <c r="F1043" s="41" t="s">
        <v>10913</v>
      </c>
      <c r="G1043" s="41">
        <v>12</v>
      </c>
      <c r="H1043" s="41" t="s">
        <v>7371</v>
      </c>
      <c r="I1043" s="473">
        <v>44621</v>
      </c>
      <c r="J1043" s="122" t="s">
        <v>10910</v>
      </c>
      <c r="K1043" s="41" t="s">
        <v>10915</v>
      </c>
      <c r="L1043" s="115"/>
      <c r="M1043" s="115"/>
      <c r="N1043" s="115"/>
      <c r="O1043" s="115"/>
      <c r="P1043" s="115"/>
      <c r="Q1043" s="115"/>
      <c r="R1043" s="115"/>
      <c r="S1043" s="115"/>
      <c r="T1043" s="115"/>
      <c r="U1043" s="115"/>
      <c r="V1043" s="115"/>
      <c r="W1043" s="115"/>
      <c r="X1043" s="115"/>
      <c r="Y1043" s="115"/>
      <c r="Z1043" s="115"/>
    </row>
    <row r="1044" spans="1:26" ht="13">
      <c r="A1044" s="40">
        <v>1033</v>
      </c>
      <c r="B1044" s="40" t="s">
        <v>10918</v>
      </c>
      <c r="C1044" s="41" t="s">
        <v>10919</v>
      </c>
      <c r="D1044" s="41" t="s">
        <v>10567</v>
      </c>
      <c r="E1044" s="41" t="s">
        <v>10224</v>
      </c>
      <c r="F1044" s="41" t="s">
        <v>10920</v>
      </c>
      <c r="G1044" s="41">
        <v>200</v>
      </c>
      <c r="I1044" s="473">
        <v>44772</v>
      </c>
      <c r="J1044" s="386" t="s">
        <v>10916</v>
      </c>
      <c r="K1044" s="80" t="s">
        <v>10917</v>
      </c>
      <c r="S1044" s="115"/>
      <c r="T1044" s="115"/>
      <c r="U1044" s="115"/>
      <c r="V1044" s="115"/>
      <c r="W1044" s="115"/>
      <c r="X1044" s="115"/>
      <c r="Y1044" s="115"/>
      <c r="Z1044" s="115"/>
    </row>
    <row r="1045" spans="1:26" ht="13">
      <c r="A1045" s="40">
        <v>1034</v>
      </c>
      <c r="B1045" s="40" t="s">
        <v>10923</v>
      </c>
      <c r="C1045" s="41" t="s">
        <v>4768</v>
      </c>
      <c r="D1045" s="41" t="s">
        <v>5730</v>
      </c>
      <c r="E1045" s="41" t="s">
        <v>6387</v>
      </c>
      <c r="F1045" s="41" t="s">
        <v>10924</v>
      </c>
      <c r="G1045" s="41">
        <v>34</v>
      </c>
      <c r="H1045" s="41" t="s">
        <v>10925</v>
      </c>
      <c r="I1045" s="473">
        <v>44769</v>
      </c>
      <c r="J1045" s="386" t="s">
        <v>10922</v>
      </c>
      <c r="K1045" s="80" t="s">
        <v>10921</v>
      </c>
      <c r="S1045" s="115"/>
      <c r="T1045" s="115"/>
      <c r="U1045" s="115"/>
      <c r="V1045" s="115"/>
      <c r="W1045" s="115"/>
      <c r="X1045" s="115"/>
      <c r="Y1045" s="115"/>
      <c r="Z1045" s="115"/>
    </row>
    <row r="1046" spans="1:26" ht="13">
      <c r="A1046" s="40">
        <v>1035</v>
      </c>
      <c r="B1046" s="40" t="s">
        <v>10928</v>
      </c>
      <c r="C1046" s="41" t="s">
        <v>6353</v>
      </c>
      <c r="D1046" s="41" t="s">
        <v>4225</v>
      </c>
      <c r="E1046" s="41" t="s">
        <v>5280</v>
      </c>
      <c r="F1046" s="41" t="s">
        <v>10930</v>
      </c>
      <c r="G1046" s="41">
        <v>173</v>
      </c>
      <c r="H1046" s="41" t="s">
        <v>10929</v>
      </c>
      <c r="I1046" s="473">
        <v>44761</v>
      </c>
      <c r="J1046" s="376" t="s">
        <v>10926</v>
      </c>
      <c r="K1046" t="s">
        <v>10927</v>
      </c>
      <c r="S1046" s="115"/>
      <c r="T1046" s="115"/>
      <c r="U1046" s="115"/>
      <c r="V1046" s="115"/>
      <c r="W1046" s="115"/>
      <c r="X1046" s="115"/>
      <c r="Y1046" s="115"/>
      <c r="Z1046" s="115"/>
    </row>
    <row r="1047" spans="1:26" ht="13">
      <c r="A1047" s="40">
        <v>1036</v>
      </c>
      <c r="B1047" s="40" t="s">
        <v>6037</v>
      </c>
      <c r="C1047" s="41" t="s">
        <v>5577</v>
      </c>
      <c r="D1047" s="41" t="s">
        <v>4061</v>
      </c>
      <c r="E1047" s="41" t="s">
        <v>4356</v>
      </c>
      <c r="F1047" s="41" t="s">
        <v>10933</v>
      </c>
      <c r="G1047" s="41">
        <v>20</v>
      </c>
      <c r="I1047" s="473">
        <v>44774</v>
      </c>
      <c r="J1047" s="376" t="s">
        <v>10931</v>
      </c>
      <c r="K1047" t="s">
        <v>10932</v>
      </c>
      <c r="S1047" s="115"/>
      <c r="T1047" s="115"/>
      <c r="U1047" s="115"/>
      <c r="V1047" s="115"/>
      <c r="W1047" s="115"/>
      <c r="X1047" s="115"/>
      <c r="Y1047" s="115"/>
      <c r="Z1047" s="115"/>
    </row>
    <row r="1048" spans="1:26" ht="13">
      <c r="A1048" s="40">
        <v>1037</v>
      </c>
      <c r="B1048" s="40" t="s">
        <v>10937</v>
      </c>
      <c r="C1048" s="41" t="s">
        <v>10936</v>
      </c>
      <c r="D1048" s="41" t="s">
        <v>4008</v>
      </c>
      <c r="E1048" s="41" t="s">
        <v>4009</v>
      </c>
      <c r="F1048" s="41" t="s">
        <v>10968</v>
      </c>
      <c r="G1048" s="41">
        <v>224</v>
      </c>
      <c r="H1048" s="41" t="s">
        <v>10938</v>
      </c>
      <c r="I1048" s="473">
        <v>44773</v>
      </c>
      <c r="J1048" s="376" t="s">
        <v>10934</v>
      </c>
      <c r="K1048" t="s">
        <v>10935</v>
      </c>
      <c r="S1048" s="115"/>
      <c r="T1048" s="115"/>
      <c r="U1048" s="115"/>
      <c r="V1048" s="115"/>
      <c r="W1048" s="115"/>
      <c r="X1048" s="115"/>
      <c r="Y1048" s="115"/>
      <c r="Z1048" s="115"/>
    </row>
    <row r="1049" spans="1:26" ht="13">
      <c r="A1049" s="40">
        <v>1038</v>
      </c>
      <c r="B1049" s="40" t="s">
        <v>10971</v>
      </c>
      <c r="C1049" s="41" t="s">
        <v>4130</v>
      </c>
      <c r="D1049" s="41" t="s">
        <v>4627</v>
      </c>
      <c r="E1049" s="41" t="s">
        <v>6363</v>
      </c>
      <c r="F1049" s="41" t="s">
        <v>10972</v>
      </c>
      <c r="G1049" s="41">
        <v>2</v>
      </c>
      <c r="H1049" s="41" t="s">
        <v>9724</v>
      </c>
      <c r="I1049" s="473">
        <v>44775</v>
      </c>
      <c r="J1049" s="376" t="s">
        <v>10969</v>
      </c>
      <c r="K1049" s="69" t="s">
        <v>10970</v>
      </c>
      <c r="S1049" s="115"/>
      <c r="T1049" s="115"/>
      <c r="U1049" s="115"/>
      <c r="V1049" s="115"/>
      <c r="W1049" s="115"/>
      <c r="X1049" s="115"/>
      <c r="Y1049" s="115"/>
      <c r="Z1049" s="115"/>
    </row>
    <row r="1050" spans="1:26" s="235" customFormat="1" ht="13">
      <c r="A1050" s="169">
        <v>1039</v>
      </c>
      <c r="B1050" s="169" t="s">
        <v>10976</v>
      </c>
      <c r="C1050" s="234" t="s">
        <v>10975</v>
      </c>
      <c r="D1050" s="234" t="s">
        <v>4038</v>
      </c>
      <c r="E1050" s="234" t="s">
        <v>4579</v>
      </c>
      <c r="F1050" s="234" t="s">
        <v>10978</v>
      </c>
      <c r="G1050" s="234">
        <v>1727</v>
      </c>
      <c r="H1050" s="234" t="s">
        <v>10977</v>
      </c>
      <c r="I1050" s="479">
        <v>44778</v>
      </c>
      <c r="J1050" s="399" t="s">
        <v>10973</v>
      </c>
      <c r="K1050" s="237" t="s">
        <v>10974</v>
      </c>
      <c r="S1050" s="351"/>
      <c r="T1050" s="351"/>
      <c r="U1050" s="351"/>
      <c r="V1050" s="351"/>
      <c r="W1050" s="351"/>
      <c r="X1050" s="351"/>
      <c r="Y1050" s="351"/>
      <c r="Z1050" s="351"/>
    </row>
    <row r="1051" spans="1:26" ht="13">
      <c r="A1051" s="40">
        <v>1040</v>
      </c>
      <c r="B1051" s="40" t="s">
        <v>10981</v>
      </c>
      <c r="C1051" s="41" t="s">
        <v>5122</v>
      </c>
      <c r="D1051" s="41" t="s">
        <v>4289</v>
      </c>
      <c r="G1051" s="41">
        <v>130</v>
      </c>
      <c r="H1051" s="41" t="s">
        <v>7163</v>
      </c>
      <c r="I1051" s="473">
        <v>44776</v>
      </c>
      <c r="J1051" s="386" t="s">
        <v>10979</v>
      </c>
      <c r="K1051" s="69" t="s">
        <v>10980</v>
      </c>
      <c r="S1051" s="115"/>
      <c r="T1051" s="115"/>
      <c r="U1051" s="115"/>
      <c r="V1051" s="115"/>
      <c r="W1051" s="115"/>
      <c r="X1051" s="115"/>
      <c r="Y1051" s="115"/>
      <c r="Z1051" s="115"/>
    </row>
    <row r="1052" spans="1:26" ht="13">
      <c r="A1052" s="40">
        <v>1041</v>
      </c>
      <c r="B1052" s="40" t="s">
        <v>10990</v>
      </c>
      <c r="C1052" s="41" t="s">
        <v>8094</v>
      </c>
      <c r="D1052" s="41" t="s">
        <v>5258</v>
      </c>
      <c r="E1052" s="41" t="s">
        <v>10985</v>
      </c>
      <c r="F1052" s="41" t="s">
        <v>10997</v>
      </c>
      <c r="G1052" s="41">
        <v>90</v>
      </c>
      <c r="H1052" s="41" t="s">
        <v>10984</v>
      </c>
      <c r="I1052" s="475">
        <v>44682</v>
      </c>
      <c r="J1052" s="122" t="s">
        <v>10982</v>
      </c>
      <c r="K1052" s="284" t="s">
        <v>10983</v>
      </c>
      <c r="L1052" s="115"/>
      <c r="M1052" s="115"/>
      <c r="N1052" s="115"/>
      <c r="O1052" s="115"/>
      <c r="P1052" s="115"/>
      <c r="Q1052" s="115"/>
      <c r="R1052" s="115"/>
      <c r="S1052" s="115"/>
      <c r="T1052" s="115"/>
      <c r="U1052" s="115"/>
      <c r="V1052" s="115"/>
      <c r="W1052" s="115"/>
      <c r="X1052" s="115"/>
      <c r="Y1052" s="115"/>
      <c r="Z1052" s="115"/>
    </row>
    <row r="1053" spans="1:26" ht="13">
      <c r="A1053" s="40">
        <v>1042</v>
      </c>
      <c r="B1053" s="40" t="s">
        <v>10989</v>
      </c>
      <c r="C1053" s="41" t="s">
        <v>8094</v>
      </c>
      <c r="D1053" s="41" t="s">
        <v>5258</v>
      </c>
      <c r="E1053" s="41" t="s">
        <v>10988</v>
      </c>
      <c r="F1053" s="41" t="s">
        <v>10987</v>
      </c>
      <c r="G1053" s="41">
        <v>72</v>
      </c>
      <c r="H1053" s="41" t="s">
        <v>10991</v>
      </c>
      <c r="I1053" s="473">
        <v>44682</v>
      </c>
      <c r="J1053" s="122" t="s">
        <v>10986</v>
      </c>
      <c r="K1053" s="115"/>
      <c r="L1053" s="115"/>
      <c r="M1053" s="115"/>
      <c r="N1053" s="115"/>
      <c r="O1053" s="115"/>
      <c r="P1053" s="115"/>
      <c r="Q1053" s="115"/>
      <c r="R1053" s="115"/>
      <c r="S1053" s="115"/>
      <c r="T1053" s="115"/>
      <c r="U1053" s="115"/>
      <c r="V1053" s="115"/>
      <c r="W1053" s="115"/>
      <c r="X1053" s="115"/>
      <c r="Y1053" s="115"/>
      <c r="Z1053" s="115"/>
    </row>
    <row r="1054" spans="1:26" ht="13">
      <c r="A1054" s="40">
        <v>1043</v>
      </c>
      <c r="B1054" s="40" t="s">
        <v>10994</v>
      </c>
      <c r="C1054" s="41" t="s">
        <v>6929</v>
      </c>
      <c r="D1054" s="41" t="s">
        <v>5247</v>
      </c>
      <c r="E1054" s="41" t="s">
        <v>10998</v>
      </c>
      <c r="F1054" s="41" t="s">
        <v>10996</v>
      </c>
      <c r="G1054" s="41">
        <v>47</v>
      </c>
      <c r="H1054" s="41" t="s">
        <v>10995</v>
      </c>
      <c r="I1054" s="473">
        <v>44776</v>
      </c>
      <c r="J1054" s="122" t="s">
        <v>10992</v>
      </c>
      <c r="K1054" s="284" t="s">
        <v>10993</v>
      </c>
      <c r="L1054" s="115"/>
      <c r="M1054" s="115"/>
      <c r="N1054" s="115"/>
      <c r="O1054" s="115"/>
      <c r="P1054" s="115"/>
      <c r="Q1054" s="115"/>
      <c r="R1054" s="115"/>
      <c r="S1054" s="115"/>
      <c r="T1054" s="115"/>
      <c r="U1054" s="115"/>
      <c r="V1054" s="115"/>
      <c r="W1054" s="115"/>
      <c r="X1054" s="115"/>
      <c r="Y1054" s="115"/>
      <c r="Z1054" s="115"/>
    </row>
    <row r="1055" spans="1:26" ht="13">
      <c r="A1055" s="40">
        <v>1045</v>
      </c>
      <c r="B1055" s="40" t="s">
        <v>11001</v>
      </c>
      <c r="C1055" s="41" t="s">
        <v>6629</v>
      </c>
      <c r="D1055" s="41" t="s">
        <v>4038</v>
      </c>
      <c r="E1055" s="115"/>
      <c r="F1055" s="41" t="s">
        <v>11003</v>
      </c>
      <c r="G1055" s="41">
        <v>222</v>
      </c>
      <c r="H1055" s="41" t="s">
        <v>11002</v>
      </c>
      <c r="I1055" s="473">
        <v>44785</v>
      </c>
      <c r="J1055" s="122" t="s">
        <v>10999</v>
      </c>
      <c r="K1055" s="284" t="s">
        <v>11000</v>
      </c>
      <c r="L1055" s="115"/>
      <c r="M1055" s="115"/>
      <c r="N1055" s="115"/>
      <c r="O1055" s="115"/>
      <c r="P1055" s="115"/>
      <c r="Q1055" s="115"/>
      <c r="R1055" s="115"/>
      <c r="S1055" s="115"/>
      <c r="T1055" s="115"/>
      <c r="U1055" s="115"/>
      <c r="V1055" s="115"/>
      <c r="W1055" s="115"/>
      <c r="X1055" s="115"/>
      <c r="Y1055" s="115"/>
      <c r="Z1055" s="115"/>
    </row>
    <row r="1056" spans="1:26" ht="13">
      <c r="A1056" s="40">
        <v>1046</v>
      </c>
      <c r="B1056" s="40" t="s">
        <v>11006</v>
      </c>
      <c r="C1056" s="41" t="s">
        <v>11007</v>
      </c>
      <c r="D1056" s="41" t="s">
        <v>4061</v>
      </c>
      <c r="E1056" s="41" t="s">
        <v>11010</v>
      </c>
      <c r="F1056" s="41" t="s">
        <v>11009</v>
      </c>
      <c r="G1056" s="41">
        <v>48</v>
      </c>
      <c r="H1056" s="41" t="s">
        <v>11008</v>
      </c>
      <c r="I1056" s="473">
        <v>44743</v>
      </c>
      <c r="J1056" s="122" t="s">
        <v>11004</v>
      </c>
      <c r="K1056" s="284" t="s">
        <v>11005</v>
      </c>
      <c r="L1056" s="115"/>
      <c r="M1056" s="115"/>
      <c r="N1056" s="115"/>
      <c r="O1056" s="115"/>
      <c r="P1056" s="115"/>
      <c r="Q1056" s="115"/>
      <c r="R1056" s="115"/>
      <c r="S1056" s="115"/>
      <c r="T1056" s="115"/>
      <c r="U1056" s="115"/>
      <c r="V1056" s="115"/>
      <c r="W1056" s="115"/>
      <c r="X1056" s="115"/>
      <c r="Y1056" s="115"/>
      <c r="Z1056" s="115"/>
    </row>
    <row r="1057" spans="1:26" ht="13">
      <c r="A1057" s="40">
        <v>1047</v>
      </c>
      <c r="B1057" s="40" t="s">
        <v>11064</v>
      </c>
      <c r="C1057" s="41" t="s">
        <v>5229</v>
      </c>
      <c r="D1057" s="41" t="s">
        <v>4061</v>
      </c>
      <c r="E1057" s="41" t="s">
        <v>11063</v>
      </c>
      <c r="F1057" s="41" t="s">
        <v>11062</v>
      </c>
      <c r="G1057" s="41">
        <v>13</v>
      </c>
      <c r="H1057" s="41" t="s">
        <v>11061</v>
      </c>
      <c r="I1057" s="473">
        <v>44789</v>
      </c>
      <c r="J1057" s="376" t="s">
        <v>11060</v>
      </c>
      <c r="K1057" s="69" t="s">
        <v>11059</v>
      </c>
      <c r="M1057" s="115"/>
      <c r="N1057" s="115"/>
      <c r="O1057" s="115"/>
      <c r="P1057" s="115"/>
      <c r="Q1057" s="115"/>
      <c r="R1057" s="115"/>
      <c r="S1057" s="115"/>
      <c r="T1057" s="115"/>
      <c r="U1057" s="115"/>
      <c r="V1057" s="115"/>
      <c r="W1057" s="115"/>
      <c r="X1057" s="115"/>
      <c r="Y1057" s="115"/>
      <c r="Z1057" s="115"/>
    </row>
    <row r="1058" spans="1:26" ht="13">
      <c r="A1058" s="40">
        <v>1048</v>
      </c>
      <c r="B1058" s="169" t="s">
        <v>11058</v>
      </c>
      <c r="C1058" s="234" t="s">
        <v>11057</v>
      </c>
      <c r="D1058" s="234" t="s">
        <v>4044</v>
      </c>
      <c r="E1058" s="234" t="s">
        <v>4045</v>
      </c>
      <c r="F1058" s="234" t="s">
        <v>11056</v>
      </c>
      <c r="G1058" s="234">
        <v>126</v>
      </c>
      <c r="H1058" s="234" t="s">
        <v>11055</v>
      </c>
      <c r="I1058" s="479">
        <v>44784</v>
      </c>
      <c r="J1058" s="399" t="s">
        <v>11054</v>
      </c>
      <c r="K1058" s="237" t="s">
        <v>11053</v>
      </c>
      <c r="L1058" s="235"/>
      <c r="M1058" s="115"/>
      <c r="N1058" s="115"/>
      <c r="O1058" s="115"/>
      <c r="P1058" s="115"/>
      <c r="Q1058" s="115"/>
      <c r="R1058" s="115"/>
      <c r="S1058" s="115"/>
      <c r="T1058" s="115"/>
      <c r="U1058" s="115"/>
      <c r="V1058" s="115"/>
      <c r="W1058" s="115"/>
      <c r="X1058" s="115"/>
      <c r="Y1058" s="115"/>
      <c r="Z1058" s="115"/>
    </row>
    <row r="1059" spans="1:26" ht="13">
      <c r="A1059" s="40">
        <v>1049</v>
      </c>
      <c r="B1059" s="40" t="s">
        <v>11052</v>
      </c>
      <c r="C1059" s="115" t="s">
        <v>4130</v>
      </c>
      <c r="D1059" s="115" t="s">
        <v>4038</v>
      </c>
      <c r="E1059" s="115" t="s">
        <v>11051</v>
      </c>
      <c r="F1059" s="115" t="s">
        <v>11050</v>
      </c>
      <c r="G1059" s="41">
        <v>336</v>
      </c>
      <c r="H1059" s="115" t="s">
        <v>11049</v>
      </c>
      <c r="I1059" s="473">
        <v>44785</v>
      </c>
      <c r="J1059" s="375" t="s">
        <v>11048</v>
      </c>
      <c r="K1059" s="284" t="s">
        <v>11047</v>
      </c>
      <c r="L1059" s="115"/>
      <c r="M1059" s="115"/>
      <c r="N1059" s="115"/>
      <c r="O1059" s="115"/>
      <c r="P1059" s="115"/>
      <c r="Q1059" s="115"/>
      <c r="R1059" s="115"/>
      <c r="S1059" s="115"/>
      <c r="T1059" s="115"/>
      <c r="U1059" s="115"/>
      <c r="V1059" s="115"/>
      <c r="W1059" s="115"/>
      <c r="X1059" s="115"/>
      <c r="Y1059" s="115"/>
      <c r="Z1059" s="115"/>
    </row>
    <row r="1060" spans="1:26" ht="13">
      <c r="A1060" s="40">
        <v>1050</v>
      </c>
      <c r="B1060" s="40" t="s">
        <v>11046</v>
      </c>
      <c r="C1060" s="115" t="s">
        <v>4348</v>
      </c>
      <c r="D1060" s="115" t="s">
        <v>4038</v>
      </c>
      <c r="E1060" s="115"/>
      <c r="F1060" s="115" t="s">
        <v>11045</v>
      </c>
      <c r="G1060" s="41">
        <v>402</v>
      </c>
      <c r="H1060" s="115" t="s">
        <v>11044</v>
      </c>
      <c r="I1060" s="473">
        <v>44786</v>
      </c>
      <c r="J1060" s="375" t="s">
        <v>11043</v>
      </c>
      <c r="K1060" s="284" t="s">
        <v>11042</v>
      </c>
      <c r="L1060" s="115"/>
      <c r="M1060" s="115"/>
      <c r="N1060" s="115"/>
      <c r="O1060" s="115"/>
      <c r="P1060" s="115"/>
      <c r="Q1060" s="115"/>
      <c r="R1060" s="115"/>
      <c r="S1060" s="115"/>
      <c r="T1060" s="115"/>
      <c r="U1060" s="115"/>
      <c r="V1060" s="115"/>
      <c r="W1060" s="115"/>
      <c r="X1060" s="115"/>
      <c r="Y1060" s="115"/>
      <c r="Z1060" s="115"/>
    </row>
    <row r="1061" spans="1:26" ht="13">
      <c r="A1061" s="40">
        <v>1051</v>
      </c>
      <c r="B1061" s="40" t="s">
        <v>11041</v>
      </c>
      <c r="C1061" s="115" t="s">
        <v>7212</v>
      </c>
      <c r="D1061" s="115" t="s">
        <v>7337</v>
      </c>
      <c r="E1061" s="115" t="s">
        <v>11040</v>
      </c>
      <c r="F1061" s="115" t="s">
        <v>11039</v>
      </c>
      <c r="G1061" s="41">
        <v>13</v>
      </c>
      <c r="H1061" s="115" t="s">
        <v>11038</v>
      </c>
      <c r="I1061" s="473">
        <v>44770</v>
      </c>
      <c r="J1061" s="375" t="s">
        <v>11037</v>
      </c>
      <c r="K1061" s="284" t="s">
        <v>11036</v>
      </c>
      <c r="L1061" s="115"/>
      <c r="M1061" s="115"/>
      <c r="N1061" s="115"/>
      <c r="O1061" s="115"/>
      <c r="P1061" s="115"/>
      <c r="Q1061" s="115"/>
      <c r="R1061" s="115"/>
      <c r="S1061" s="115"/>
      <c r="T1061" s="115"/>
      <c r="U1061" s="115"/>
      <c r="V1061" s="115"/>
      <c r="W1061" s="115"/>
      <c r="X1061" s="115"/>
      <c r="Y1061" s="115"/>
      <c r="Z1061" s="115"/>
    </row>
    <row r="1062" spans="1:26" ht="13">
      <c r="A1062" s="40">
        <v>1052</v>
      </c>
      <c r="B1062" s="40" t="s">
        <v>11035</v>
      </c>
      <c r="C1062" s="115" t="s">
        <v>11034</v>
      </c>
      <c r="D1062" s="115" t="s">
        <v>11033</v>
      </c>
      <c r="E1062" s="115"/>
      <c r="F1062" s="115" t="s">
        <v>11032</v>
      </c>
      <c r="G1062" s="41">
        <v>187</v>
      </c>
      <c r="H1062" s="115" t="s">
        <v>11031</v>
      </c>
      <c r="I1062" s="473">
        <v>44790</v>
      </c>
      <c r="J1062" s="375" t="s">
        <v>11030</v>
      </c>
      <c r="K1062" s="284" t="s">
        <v>11029</v>
      </c>
      <c r="L1062" s="115"/>
      <c r="M1062" s="115"/>
      <c r="N1062" s="115"/>
      <c r="O1062" s="115"/>
      <c r="P1062" s="115"/>
      <c r="Q1062" s="115"/>
      <c r="R1062" s="115"/>
      <c r="S1062" s="115"/>
      <c r="T1062" s="115"/>
      <c r="U1062" s="115"/>
      <c r="V1062" s="115"/>
      <c r="W1062" s="115"/>
      <c r="X1062" s="115"/>
      <c r="Y1062" s="115"/>
      <c r="Z1062" s="115"/>
    </row>
    <row r="1063" spans="1:26" ht="13">
      <c r="A1063" s="40">
        <v>1053</v>
      </c>
      <c r="B1063" s="40" t="s">
        <v>11028</v>
      </c>
      <c r="C1063" s="115" t="s">
        <v>11027</v>
      </c>
      <c r="D1063" s="115" t="s">
        <v>4038</v>
      </c>
      <c r="E1063" s="115" t="s">
        <v>10618</v>
      </c>
      <c r="F1063" s="115" t="s">
        <v>11026</v>
      </c>
      <c r="G1063" s="41">
        <v>1</v>
      </c>
      <c r="I1063" s="473">
        <v>44790</v>
      </c>
      <c r="J1063" s="375" t="s">
        <v>11025</v>
      </c>
      <c r="K1063" s="284" t="s">
        <v>11024</v>
      </c>
      <c r="L1063" s="115"/>
      <c r="M1063" s="115"/>
      <c r="N1063" s="115"/>
      <c r="O1063" s="115"/>
      <c r="P1063" s="115"/>
      <c r="Q1063" s="115"/>
      <c r="R1063" s="115"/>
      <c r="S1063" s="115"/>
      <c r="T1063" s="115"/>
      <c r="U1063" s="115"/>
      <c r="V1063" s="115"/>
      <c r="W1063" s="115"/>
      <c r="X1063" s="115"/>
      <c r="Y1063" s="115"/>
      <c r="Z1063" s="115"/>
    </row>
    <row r="1064" spans="1:26" ht="13">
      <c r="A1064" s="40">
        <v>1054</v>
      </c>
      <c r="B1064" s="40" t="s">
        <v>626</v>
      </c>
      <c r="C1064" s="115" t="s">
        <v>4130</v>
      </c>
      <c r="D1064" s="115" t="s">
        <v>4038</v>
      </c>
      <c r="E1064" s="115" t="s">
        <v>4132</v>
      </c>
      <c r="F1064" s="115" t="s">
        <v>11023</v>
      </c>
      <c r="G1064" s="41">
        <v>631</v>
      </c>
      <c r="H1064" s="115" t="s">
        <v>11022</v>
      </c>
      <c r="I1064" s="473">
        <v>44785</v>
      </c>
      <c r="J1064" s="375" t="s">
        <v>11021</v>
      </c>
      <c r="K1064" s="284" t="s">
        <v>11020</v>
      </c>
      <c r="L1064" s="115"/>
      <c r="M1064" s="115"/>
      <c r="N1064" s="115"/>
      <c r="O1064" s="115"/>
      <c r="P1064" s="115"/>
      <c r="Q1064" s="115"/>
      <c r="R1064" s="115"/>
      <c r="S1064" s="115"/>
      <c r="T1064" s="115"/>
      <c r="U1064" s="115"/>
      <c r="V1064" s="115"/>
      <c r="W1064" s="115"/>
      <c r="X1064" s="115"/>
      <c r="Y1064" s="115"/>
      <c r="Z1064" s="115"/>
    </row>
    <row r="1065" spans="1:26" s="494" customFormat="1" ht="15.75" customHeight="1">
      <c r="A1065" s="491">
        <v>1055</v>
      </c>
      <c r="B1065" s="491" t="s">
        <v>11095</v>
      </c>
      <c r="C1065" s="492" t="s">
        <v>4130</v>
      </c>
      <c r="D1065" s="492" t="s">
        <v>4038</v>
      </c>
      <c r="E1065" s="492" t="s">
        <v>4902</v>
      </c>
      <c r="F1065" s="492" t="s">
        <v>11097</v>
      </c>
      <c r="G1065" s="310">
        <v>1326</v>
      </c>
      <c r="H1065" s="492" t="s">
        <v>11096</v>
      </c>
      <c r="I1065" s="493">
        <v>44793</v>
      </c>
      <c r="J1065" s="494" t="s">
        <v>11093</v>
      </c>
      <c r="K1065" s="295" t="s">
        <v>11094</v>
      </c>
      <c r="M1065" s="492"/>
    </row>
    <row r="1066" spans="1:26" ht="13">
      <c r="A1066" s="40">
        <v>1056</v>
      </c>
      <c r="B1066" s="40" t="s">
        <v>11103</v>
      </c>
      <c r="C1066" s="115" t="s">
        <v>11100</v>
      </c>
      <c r="D1066" s="115" t="s">
        <v>4038</v>
      </c>
      <c r="E1066" s="41" t="s">
        <v>11101</v>
      </c>
      <c r="F1066" s="115" t="s">
        <v>11102</v>
      </c>
      <c r="G1066" s="41">
        <v>1</v>
      </c>
      <c r="I1066" s="473">
        <v>44790</v>
      </c>
      <c r="J1066" s="376" t="s">
        <v>11098</v>
      </c>
      <c r="K1066" s="69" t="s">
        <v>11099</v>
      </c>
      <c r="M1066" s="115"/>
      <c r="N1066" s="115"/>
      <c r="O1066" s="115"/>
      <c r="P1066" s="115"/>
      <c r="Q1066" s="115"/>
      <c r="R1066" s="115"/>
      <c r="S1066" s="115"/>
      <c r="T1066" s="115"/>
      <c r="U1066" s="115"/>
      <c r="V1066" s="115"/>
      <c r="W1066" s="115"/>
      <c r="X1066" s="115"/>
      <c r="Y1066" s="115"/>
      <c r="Z1066" s="115"/>
    </row>
    <row r="1067" spans="1:26" ht="13">
      <c r="A1067" s="40">
        <v>1057</v>
      </c>
      <c r="B1067" s="40" t="s">
        <v>11104</v>
      </c>
      <c r="C1067" s="115" t="s">
        <v>11107</v>
      </c>
      <c r="D1067" s="115" t="s">
        <v>4038</v>
      </c>
      <c r="E1067" s="41" t="s">
        <v>5289</v>
      </c>
      <c r="F1067" s="115" t="s">
        <v>11109</v>
      </c>
      <c r="G1067" s="41">
        <v>14</v>
      </c>
      <c r="H1067" s="80" t="s">
        <v>11108</v>
      </c>
      <c r="I1067" s="473">
        <v>44792</v>
      </c>
      <c r="J1067" s="386" t="s">
        <v>11105</v>
      </c>
      <c r="K1067" s="69" t="s">
        <v>11106</v>
      </c>
      <c r="M1067" s="115"/>
      <c r="N1067" s="115"/>
      <c r="O1067" s="115"/>
      <c r="P1067" s="115"/>
      <c r="Q1067" s="115"/>
      <c r="R1067" s="115"/>
      <c r="S1067" s="115"/>
      <c r="T1067" s="115"/>
      <c r="U1067" s="115"/>
      <c r="V1067" s="115"/>
      <c r="W1067" s="115"/>
      <c r="X1067" s="115"/>
      <c r="Y1067" s="115"/>
      <c r="Z1067" s="115"/>
    </row>
    <row r="1068" spans="1:26" ht="13">
      <c r="A1068" s="40">
        <v>1058</v>
      </c>
      <c r="B1068" s="40" t="s">
        <v>11123</v>
      </c>
      <c r="C1068" t="s">
        <v>4657</v>
      </c>
      <c r="D1068" s="115" t="s">
        <v>4627</v>
      </c>
      <c r="E1068" s="115" t="s">
        <v>6363</v>
      </c>
      <c r="F1068" s="115" t="s">
        <v>11125</v>
      </c>
      <c r="G1068" s="41">
        <v>93</v>
      </c>
      <c r="H1068" s="115" t="s">
        <v>11124</v>
      </c>
      <c r="I1068" s="473">
        <v>44788</v>
      </c>
      <c r="J1068" s="375" t="s">
        <v>11122</v>
      </c>
      <c r="K1068" s="284" t="s">
        <v>11121</v>
      </c>
      <c r="L1068" s="115"/>
      <c r="M1068" s="115"/>
      <c r="N1068" s="115"/>
      <c r="O1068" s="115"/>
      <c r="P1068" s="115"/>
      <c r="Q1068" s="115"/>
      <c r="R1068" s="115"/>
      <c r="S1068" s="115"/>
      <c r="T1068" s="115"/>
      <c r="U1068" s="115"/>
      <c r="V1068" s="115"/>
      <c r="W1068" s="115"/>
      <c r="X1068" s="115"/>
      <c r="Y1068" s="115"/>
      <c r="Z1068" s="115"/>
    </row>
    <row r="1069" spans="1:26" ht="13">
      <c r="A1069" s="40">
        <v>1058</v>
      </c>
      <c r="B1069" s="40" t="s">
        <v>11128</v>
      </c>
      <c r="C1069" s="115" t="s">
        <v>11129</v>
      </c>
      <c r="G1069" s="41">
        <v>2</v>
      </c>
      <c r="I1069" s="473">
        <v>44805</v>
      </c>
      <c r="J1069" s="376" t="s">
        <v>11127</v>
      </c>
      <c r="K1069" s="69" t="s">
        <v>11126</v>
      </c>
      <c r="N1069" s="115"/>
      <c r="O1069" s="115"/>
      <c r="P1069" s="115"/>
      <c r="Q1069" s="115"/>
      <c r="R1069" s="115"/>
      <c r="S1069" s="115"/>
      <c r="T1069" s="115"/>
      <c r="U1069" s="115"/>
      <c r="V1069" s="115"/>
      <c r="W1069" s="115"/>
      <c r="X1069" s="115"/>
      <c r="Y1069" s="115"/>
      <c r="Z1069" s="115"/>
    </row>
    <row r="1070" spans="1:26" ht="13">
      <c r="A1070" s="40">
        <v>1059</v>
      </c>
      <c r="B1070" s="40" t="s">
        <v>11136</v>
      </c>
      <c r="C1070" s="115" t="s">
        <v>11147</v>
      </c>
      <c r="D1070" s="115" t="s">
        <v>4044</v>
      </c>
      <c r="E1070" s="115" t="s">
        <v>10412</v>
      </c>
      <c r="F1070" s="115" t="s">
        <v>11148</v>
      </c>
      <c r="G1070" s="41">
        <v>98</v>
      </c>
      <c r="H1070" s="115" t="s">
        <v>11149</v>
      </c>
      <c r="I1070" s="473">
        <v>44799</v>
      </c>
      <c r="J1070" s="375" t="s">
        <v>11150</v>
      </c>
      <c r="K1070" s="284" t="s">
        <v>11151</v>
      </c>
      <c r="L1070" s="115"/>
      <c r="M1070" s="115"/>
      <c r="N1070" s="115"/>
      <c r="O1070" s="115"/>
      <c r="P1070" s="115"/>
      <c r="Q1070" s="115"/>
      <c r="R1070" s="115"/>
      <c r="S1070" s="115"/>
      <c r="T1070" s="115"/>
      <c r="U1070" s="115"/>
      <c r="V1070" s="115"/>
      <c r="W1070" s="115"/>
      <c r="X1070" s="115"/>
      <c r="Y1070" s="115"/>
      <c r="Z1070" s="115"/>
    </row>
    <row r="1071" spans="1:26" ht="13">
      <c r="A1071" s="40">
        <v>1060</v>
      </c>
      <c r="B1071" s="40" t="s">
        <v>11138</v>
      </c>
      <c r="C1071" s="115" t="s">
        <v>6353</v>
      </c>
      <c r="D1071" s="115" t="s">
        <v>7267</v>
      </c>
      <c r="E1071" s="115" t="s">
        <v>4927</v>
      </c>
      <c r="F1071" s="115" t="s">
        <v>11152</v>
      </c>
      <c r="G1071" s="41">
        <v>109</v>
      </c>
      <c r="H1071" s="41" t="s">
        <v>11153</v>
      </c>
      <c r="J1071" s="376" t="s">
        <v>11154</v>
      </c>
      <c r="K1071" s="69" t="s">
        <v>11155</v>
      </c>
      <c r="U1071" s="115"/>
      <c r="V1071" s="115"/>
      <c r="W1071" s="115"/>
      <c r="X1071" s="115"/>
      <c r="Y1071" s="115"/>
      <c r="Z1071" s="115"/>
    </row>
    <row r="1072" spans="1:26" ht="13">
      <c r="A1072" s="40">
        <v>1061</v>
      </c>
      <c r="B1072" s="40" t="s">
        <v>11142</v>
      </c>
      <c r="C1072" s="115" t="s">
        <v>6343</v>
      </c>
      <c r="D1072" s="115" t="s">
        <v>7267</v>
      </c>
      <c r="E1072" s="115" t="s">
        <v>5909</v>
      </c>
      <c r="F1072" s="115" t="s">
        <v>11156</v>
      </c>
      <c r="G1072" s="41">
        <v>5</v>
      </c>
      <c r="H1072" s="41" t="s">
        <v>11157</v>
      </c>
      <c r="I1072" s="473">
        <v>44799</v>
      </c>
      <c r="J1072" s="376" t="s">
        <v>11158</v>
      </c>
      <c r="K1072" s="69" t="s">
        <v>11159</v>
      </c>
      <c r="U1072" s="115"/>
      <c r="V1072" s="115"/>
      <c r="W1072" s="115"/>
      <c r="X1072" s="115"/>
      <c r="Y1072" s="115"/>
      <c r="Z1072" s="115"/>
    </row>
    <row r="1073" spans="1:26" ht="13">
      <c r="A1073" s="40">
        <v>1062</v>
      </c>
      <c r="B1073" s="40" t="s">
        <v>11166</v>
      </c>
      <c r="C1073" s="115" t="s">
        <v>5876</v>
      </c>
      <c r="D1073" s="115" t="s">
        <v>6316</v>
      </c>
      <c r="E1073" s="115" t="s">
        <v>11168</v>
      </c>
      <c r="F1073" s="115" t="s">
        <v>11167</v>
      </c>
      <c r="G1073" s="41">
        <v>50</v>
      </c>
      <c r="H1073" s="41" t="s">
        <v>11169</v>
      </c>
      <c r="I1073" s="473">
        <v>44794</v>
      </c>
      <c r="J1073" s="376" t="s">
        <v>11165</v>
      </c>
      <c r="K1073" s="495" t="s">
        <v>11164</v>
      </c>
      <c r="U1073" s="115"/>
      <c r="V1073" s="115"/>
      <c r="W1073" s="115"/>
      <c r="X1073" s="115"/>
      <c r="Y1073" s="115"/>
      <c r="Z1073" s="115"/>
    </row>
    <row r="1074" spans="1:26" ht="13">
      <c r="A1074" s="40">
        <v>1063</v>
      </c>
      <c r="B1074" s="40" t="s">
        <v>11172</v>
      </c>
      <c r="C1074" s="115" t="s">
        <v>6460</v>
      </c>
      <c r="D1074" s="115" t="s">
        <v>4218</v>
      </c>
      <c r="E1074" s="115" t="s">
        <v>11174</v>
      </c>
      <c r="G1074" s="41">
        <v>16</v>
      </c>
      <c r="H1074" s="41" t="s">
        <v>11173</v>
      </c>
      <c r="I1074" s="473">
        <v>44797</v>
      </c>
      <c r="J1074" s="376" t="s">
        <v>11171</v>
      </c>
      <c r="K1074" s="495" t="s">
        <v>11170</v>
      </c>
      <c r="U1074" s="115"/>
      <c r="V1074" s="115"/>
      <c r="W1074" s="115"/>
      <c r="X1074" s="115"/>
      <c r="Y1074" s="115"/>
      <c r="Z1074" s="115"/>
    </row>
    <row r="1075" spans="1:26" ht="13">
      <c r="A1075" s="40">
        <v>1064</v>
      </c>
      <c r="B1075" s="40" t="s">
        <v>11176</v>
      </c>
      <c r="C1075" s="115" t="s">
        <v>11179</v>
      </c>
      <c r="D1075" s="115" t="s">
        <v>7550</v>
      </c>
      <c r="E1075" s="115" t="s">
        <v>11178</v>
      </c>
      <c r="F1075" s="115" t="s">
        <v>11177</v>
      </c>
      <c r="G1075" s="41">
        <v>4</v>
      </c>
      <c r="I1075" s="473">
        <v>44783</v>
      </c>
      <c r="J1075" s="376" t="s">
        <v>11175</v>
      </c>
      <c r="K1075" s="69" t="s">
        <v>11180</v>
      </c>
      <c r="U1075" s="115"/>
      <c r="V1075" s="115"/>
      <c r="W1075" s="115"/>
      <c r="X1075" s="115"/>
      <c r="Y1075" s="115"/>
      <c r="Z1075" s="115"/>
    </row>
    <row r="1076" spans="1:26" ht="13">
      <c r="A1076" s="40">
        <v>1065</v>
      </c>
      <c r="B1076" s="40" t="s">
        <v>8370</v>
      </c>
      <c r="C1076" s="115" t="s">
        <v>4001</v>
      </c>
      <c r="D1076" s="115" t="s">
        <v>4044</v>
      </c>
      <c r="E1076" s="115" t="s">
        <v>4611</v>
      </c>
      <c r="F1076" s="115" t="s">
        <v>11195</v>
      </c>
      <c r="G1076" s="41">
        <v>19</v>
      </c>
      <c r="H1076" s="41" t="s">
        <v>11196</v>
      </c>
      <c r="I1076" s="473">
        <v>44810</v>
      </c>
      <c r="J1076" s="376" t="s">
        <v>11193</v>
      </c>
      <c r="K1076" s="495" t="s">
        <v>11194</v>
      </c>
      <c r="U1076" s="115"/>
      <c r="V1076" s="115"/>
      <c r="W1076" s="115"/>
      <c r="X1076" s="115"/>
      <c r="Y1076" s="115"/>
      <c r="Z1076" s="115"/>
    </row>
    <row r="1077" spans="1:26" s="235" customFormat="1" ht="13">
      <c r="A1077" s="169">
        <v>1066</v>
      </c>
      <c r="B1077" s="169" t="s">
        <v>11199</v>
      </c>
      <c r="C1077" s="351" t="s">
        <v>10975</v>
      </c>
      <c r="D1077" s="351" t="s">
        <v>4038</v>
      </c>
      <c r="F1077" s="351" t="s">
        <v>11201</v>
      </c>
      <c r="G1077" s="234">
        <v>35200</v>
      </c>
      <c r="H1077" s="234" t="s">
        <v>11200</v>
      </c>
      <c r="I1077" s="479">
        <v>44810</v>
      </c>
      <c r="J1077" s="390" t="s">
        <v>11197</v>
      </c>
      <c r="K1077" s="496" t="s">
        <v>11198</v>
      </c>
      <c r="U1077" s="351"/>
      <c r="V1077" s="351"/>
      <c r="W1077" s="351"/>
      <c r="X1077" s="351"/>
      <c r="Y1077" s="351"/>
      <c r="Z1077" s="351"/>
    </row>
    <row r="1078" spans="1:26" ht="13">
      <c r="A1078" s="40">
        <v>1067</v>
      </c>
      <c r="B1078" s="40" t="s">
        <v>11204</v>
      </c>
      <c r="C1078" s="115" t="s">
        <v>11205</v>
      </c>
      <c r="D1078" s="115" t="s">
        <v>5828</v>
      </c>
      <c r="E1078" s="115" t="s">
        <v>5829</v>
      </c>
      <c r="F1078" s="115" t="s">
        <v>11206</v>
      </c>
      <c r="G1078" s="41">
        <v>64</v>
      </c>
      <c r="H1078" s="41" t="s">
        <v>11207</v>
      </c>
      <c r="I1078" s="473">
        <v>44809</v>
      </c>
      <c r="J1078" s="376" t="s">
        <v>11202</v>
      </c>
      <c r="K1078" s="495" t="s">
        <v>11203</v>
      </c>
      <c r="U1078" s="115"/>
      <c r="V1078" s="115"/>
      <c r="W1078" s="115"/>
      <c r="X1078" s="115"/>
      <c r="Y1078" s="115"/>
      <c r="Z1078" s="115"/>
    </row>
    <row r="1079" spans="1:26" ht="13">
      <c r="A1079" s="40">
        <v>1068</v>
      </c>
      <c r="B1079" s="40" t="s">
        <v>11209</v>
      </c>
      <c r="C1079" s="115" t="s">
        <v>11212</v>
      </c>
      <c r="D1079" s="115" t="s">
        <v>11211</v>
      </c>
      <c r="E1079" s="115" t="s">
        <v>11210</v>
      </c>
      <c r="F1079" s="115" t="s">
        <v>11213</v>
      </c>
      <c r="G1079" s="41">
        <v>1</v>
      </c>
      <c r="I1079" s="473">
        <v>44652</v>
      </c>
      <c r="J1079" s="376" t="s">
        <v>11208</v>
      </c>
      <c r="K1079" s="495" t="s">
        <v>11215</v>
      </c>
      <c r="U1079" s="115"/>
      <c r="V1079" s="115"/>
      <c r="W1079" s="115"/>
      <c r="X1079" s="115"/>
      <c r="Y1079" s="115"/>
      <c r="Z1079" s="115"/>
    </row>
    <row r="1080" spans="1:26" ht="13">
      <c r="A1080" s="40">
        <v>1069</v>
      </c>
      <c r="B1080" s="40" t="s">
        <v>9651</v>
      </c>
      <c r="C1080" s="115" t="s">
        <v>6033</v>
      </c>
      <c r="D1080" s="115" t="s">
        <v>4225</v>
      </c>
      <c r="E1080" s="115" t="s">
        <v>7410</v>
      </c>
      <c r="F1080" s="115" t="s">
        <v>11218</v>
      </c>
      <c r="G1080" s="41">
        <v>44</v>
      </c>
      <c r="H1080" s="41" t="s">
        <v>11217</v>
      </c>
      <c r="J1080" s="376" t="s">
        <v>11214</v>
      </c>
      <c r="K1080" s="495" t="s">
        <v>11216</v>
      </c>
      <c r="U1080" s="115"/>
      <c r="V1080" s="115"/>
      <c r="W1080" s="115"/>
      <c r="X1080" s="115"/>
      <c r="Y1080" s="115"/>
      <c r="Z1080" s="115"/>
    </row>
    <row r="1081" spans="1:26" ht="13">
      <c r="A1081" s="40">
        <v>1070</v>
      </c>
      <c r="B1081" s="40" t="s">
        <v>11221</v>
      </c>
      <c r="C1081" s="115" t="s">
        <v>11222</v>
      </c>
      <c r="D1081" s="115" t="s">
        <v>4225</v>
      </c>
      <c r="E1081" s="115" t="s">
        <v>11225</v>
      </c>
      <c r="F1081" s="115" t="s">
        <v>11224</v>
      </c>
      <c r="G1081" s="41">
        <v>117</v>
      </c>
      <c r="H1081" s="115" t="s">
        <v>11223</v>
      </c>
      <c r="I1081" s="473">
        <v>44806</v>
      </c>
      <c r="J1081" s="375" t="s">
        <v>11219</v>
      </c>
      <c r="K1081" s="284" t="s">
        <v>11220</v>
      </c>
      <c r="L1081" s="115"/>
      <c r="M1081" s="115"/>
      <c r="N1081" s="115"/>
      <c r="O1081" s="115"/>
      <c r="P1081" s="115"/>
      <c r="Q1081" s="115"/>
      <c r="R1081" s="115"/>
      <c r="S1081" s="115"/>
      <c r="T1081" s="115"/>
      <c r="U1081" s="115"/>
      <c r="V1081" s="115"/>
      <c r="W1081" s="115"/>
      <c r="X1081" s="115"/>
      <c r="Y1081" s="115"/>
      <c r="Z1081" s="115"/>
    </row>
    <row r="1082" spans="1:26" ht="13">
      <c r="A1082" s="40">
        <v>1071</v>
      </c>
      <c r="B1082" s="40" t="s">
        <v>11229</v>
      </c>
      <c r="C1082" s="115" t="s">
        <v>11231</v>
      </c>
      <c r="D1082" s="115" t="s">
        <v>6316</v>
      </c>
      <c r="E1082" s="115" t="s">
        <v>11228</v>
      </c>
      <c r="F1082" s="115" t="s">
        <v>11230</v>
      </c>
      <c r="G1082" s="41">
        <v>68</v>
      </c>
      <c r="H1082" s="115" t="s">
        <v>11232</v>
      </c>
      <c r="I1082" s="473">
        <v>44805</v>
      </c>
      <c r="J1082" s="375" t="s">
        <v>11226</v>
      </c>
      <c r="K1082" s="284" t="s">
        <v>11227</v>
      </c>
      <c r="L1082" s="115"/>
      <c r="M1082" s="115"/>
      <c r="N1082" s="115"/>
      <c r="O1082" s="115"/>
      <c r="P1082" s="115"/>
      <c r="Q1082" s="115"/>
      <c r="R1082" s="115"/>
      <c r="S1082" s="115"/>
      <c r="T1082" s="115"/>
      <c r="U1082" s="115"/>
      <c r="V1082" s="115"/>
      <c r="W1082" s="115"/>
      <c r="X1082" s="115"/>
      <c r="Y1082" s="115"/>
      <c r="Z1082" s="115"/>
    </row>
    <row r="1083" spans="1:26" s="235" customFormat="1" ht="13">
      <c r="A1083" s="169">
        <v>1072</v>
      </c>
      <c r="B1083" s="169" t="s">
        <v>11326</v>
      </c>
      <c r="C1083" s="351" t="s">
        <v>6353</v>
      </c>
      <c r="D1083" s="235" t="s">
        <v>4044</v>
      </c>
      <c r="E1083" s="235" t="s">
        <v>4045</v>
      </c>
      <c r="F1083" s="235" t="s">
        <v>4818</v>
      </c>
      <c r="G1083" s="234">
        <v>40</v>
      </c>
      <c r="H1083" s="235" t="s">
        <v>11327</v>
      </c>
      <c r="I1083" s="479">
        <v>44809</v>
      </c>
      <c r="J1083" s="390" t="s">
        <v>11328</v>
      </c>
      <c r="K1083" s="496" t="s">
        <v>11329</v>
      </c>
      <c r="P1083" s="351"/>
      <c r="Q1083" s="351"/>
      <c r="R1083" s="351"/>
      <c r="S1083" s="351"/>
      <c r="T1083" s="351"/>
      <c r="U1083" s="351"/>
      <c r="V1083" s="351"/>
      <c r="W1083" s="351"/>
      <c r="X1083" s="351"/>
      <c r="Y1083" s="351"/>
      <c r="Z1083" s="351"/>
    </row>
    <row r="1084" spans="1:26" ht="13">
      <c r="A1084" s="40">
        <v>1073</v>
      </c>
      <c r="B1084" s="40" t="s">
        <v>11261</v>
      </c>
      <c r="C1084" s="115" t="s">
        <v>5298</v>
      </c>
      <c r="D1084" s="115" t="s">
        <v>4622</v>
      </c>
      <c r="F1084" s="115" t="s">
        <v>11262</v>
      </c>
      <c r="G1084" s="41">
        <v>310</v>
      </c>
      <c r="H1084" s="115" t="s">
        <v>11263</v>
      </c>
      <c r="I1084" s="473">
        <v>44815</v>
      </c>
      <c r="J1084" s="376" t="s">
        <v>11259</v>
      </c>
      <c r="K1084" s="495" t="s">
        <v>11260</v>
      </c>
      <c r="P1084" s="115"/>
      <c r="Q1084" s="115"/>
      <c r="R1084" s="115"/>
      <c r="S1084" s="115"/>
      <c r="T1084" s="115"/>
      <c r="U1084" s="115"/>
      <c r="V1084" s="115"/>
      <c r="W1084" s="115"/>
      <c r="X1084" s="115"/>
      <c r="Y1084" s="115"/>
      <c r="Z1084" s="115"/>
    </row>
    <row r="1085" spans="1:26" ht="13">
      <c r="A1085" s="40">
        <v>1074</v>
      </c>
      <c r="B1085" s="40" t="s">
        <v>11266</v>
      </c>
      <c r="C1085" s="115" t="s">
        <v>11270</v>
      </c>
      <c r="D1085" s="115" t="s">
        <v>4218</v>
      </c>
      <c r="E1085" s="115" t="s">
        <v>11268</v>
      </c>
      <c r="F1085" s="115" t="s">
        <v>11269</v>
      </c>
      <c r="G1085" s="41">
        <v>14</v>
      </c>
      <c r="H1085" s="115" t="s">
        <v>11267</v>
      </c>
      <c r="I1085" s="473">
        <v>44817</v>
      </c>
      <c r="J1085" s="376" t="s">
        <v>11264</v>
      </c>
      <c r="K1085" s="495" t="s">
        <v>11265</v>
      </c>
      <c r="P1085" s="115"/>
      <c r="Q1085" s="115"/>
      <c r="R1085" s="115"/>
      <c r="S1085" s="115"/>
      <c r="T1085" s="115"/>
      <c r="U1085" s="115"/>
      <c r="V1085" s="115"/>
      <c r="W1085" s="115"/>
      <c r="X1085" s="115"/>
      <c r="Y1085" s="115"/>
      <c r="Z1085" s="115"/>
    </row>
    <row r="1086" spans="1:26" ht="13">
      <c r="A1086" s="40">
        <v>1075</v>
      </c>
      <c r="B1086" s="40" t="s">
        <v>11286</v>
      </c>
      <c r="C1086" s="115" t="s">
        <v>6873</v>
      </c>
      <c r="D1086" s="115" t="s">
        <v>11274</v>
      </c>
      <c r="E1086" s="115" t="s">
        <v>11273</v>
      </c>
      <c r="F1086" s="115" t="s">
        <v>11275</v>
      </c>
      <c r="G1086" s="41">
        <v>1</v>
      </c>
      <c r="I1086" s="473">
        <v>44811</v>
      </c>
      <c r="J1086" s="376" t="s">
        <v>11271</v>
      </c>
      <c r="K1086" s="495" t="s">
        <v>11272</v>
      </c>
      <c r="P1086" s="115"/>
      <c r="Q1086" s="115"/>
      <c r="R1086" s="115"/>
      <c r="S1086" s="115"/>
      <c r="T1086" s="115"/>
      <c r="U1086" s="115"/>
      <c r="V1086" s="115"/>
      <c r="W1086" s="115"/>
      <c r="X1086" s="115"/>
      <c r="Y1086" s="115"/>
      <c r="Z1086" s="115"/>
    </row>
    <row r="1087" spans="1:26" ht="13">
      <c r="A1087" s="40">
        <v>1076</v>
      </c>
      <c r="B1087" s="40" t="s">
        <v>11276</v>
      </c>
      <c r="C1087" s="115" t="s">
        <v>5242</v>
      </c>
      <c r="D1087" s="115" t="s">
        <v>11279</v>
      </c>
      <c r="F1087" s="115" t="s">
        <v>11280</v>
      </c>
      <c r="G1087" s="41">
        <v>466</v>
      </c>
      <c r="H1087" s="115" t="s">
        <v>11281</v>
      </c>
      <c r="I1087" s="473">
        <v>44813</v>
      </c>
      <c r="J1087" s="376" t="s">
        <v>11278</v>
      </c>
      <c r="K1087" s="495" t="s">
        <v>11277</v>
      </c>
      <c r="P1087" s="115"/>
      <c r="Q1087" s="115"/>
      <c r="R1087" s="115"/>
      <c r="S1087" s="115"/>
      <c r="T1087" s="115"/>
      <c r="U1087" s="115"/>
      <c r="V1087" s="115"/>
      <c r="W1087" s="115"/>
      <c r="X1087" s="115"/>
      <c r="Y1087" s="115"/>
      <c r="Z1087" s="115"/>
    </row>
    <row r="1088" spans="1:26" ht="13">
      <c r="A1088" s="40">
        <v>1077</v>
      </c>
      <c r="B1088" s="40" t="s">
        <v>11284</v>
      </c>
      <c r="C1088" s="115" t="s">
        <v>4001</v>
      </c>
      <c r="D1088" s="115" t="s">
        <v>4061</v>
      </c>
      <c r="E1088" s="115" t="s">
        <v>11285</v>
      </c>
      <c r="F1088" s="115" t="s">
        <v>11287</v>
      </c>
      <c r="G1088" s="41">
        <v>143</v>
      </c>
      <c r="H1088" s="115" t="s">
        <v>11288</v>
      </c>
      <c r="I1088" s="473">
        <v>44811</v>
      </c>
      <c r="J1088" s="376" t="s">
        <v>11282</v>
      </c>
      <c r="K1088" s="495" t="s">
        <v>11283</v>
      </c>
      <c r="P1088" s="115"/>
      <c r="Q1088" s="115"/>
      <c r="R1088" s="115"/>
      <c r="S1088" s="115"/>
      <c r="T1088" s="115"/>
      <c r="U1088" s="115"/>
      <c r="V1088" s="115"/>
      <c r="W1088" s="115"/>
      <c r="X1088" s="115"/>
      <c r="Y1088" s="115"/>
      <c r="Z1088" s="115"/>
    </row>
    <row r="1089" spans="1:26" ht="13">
      <c r="A1089" s="40">
        <v>1078</v>
      </c>
      <c r="B1089" s="40" t="s">
        <v>11293</v>
      </c>
      <c r="C1089" s="115" t="s">
        <v>5264</v>
      </c>
      <c r="D1089" s="115" t="s">
        <v>5730</v>
      </c>
      <c r="E1089" s="115" t="s">
        <v>6387</v>
      </c>
      <c r="F1089" s="115" t="s">
        <v>11289</v>
      </c>
      <c r="G1089" s="41">
        <v>17</v>
      </c>
      <c r="H1089" s="115" t="s">
        <v>11291</v>
      </c>
      <c r="I1089" s="473">
        <v>44814</v>
      </c>
      <c r="J1089" s="376" t="s">
        <v>11292</v>
      </c>
      <c r="K1089" s="495" t="s">
        <v>11290</v>
      </c>
      <c r="P1089" s="115"/>
      <c r="Q1089" s="115"/>
      <c r="R1089" s="115"/>
      <c r="S1089" s="115"/>
      <c r="T1089" s="115"/>
      <c r="U1089" s="115"/>
      <c r="V1089" s="115"/>
      <c r="W1089" s="115"/>
      <c r="X1089" s="115"/>
      <c r="Y1089" s="115"/>
      <c r="Z1089" s="115"/>
    </row>
    <row r="1090" spans="1:26" ht="13">
      <c r="A1090" s="40">
        <v>1079</v>
      </c>
      <c r="B1090" s="40" t="s">
        <v>11296</v>
      </c>
      <c r="C1090" s="115" t="s">
        <v>8760</v>
      </c>
      <c r="D1090" s="115" t="s">
        <v>11298</v>
      </c>
      <c r="E1090" s="115" t="s">
        <v>11299</v>
      </c>
      <c r="F1090" t="s">
        <v>11297</v>
      </c>
      <c r="G1090" s="41">
        <v>256</v>
      </c>
      <c r="H1090" s="115" t="s">
        <v>11300</v>
      </c>
      <c r="I1090" s="473">
        <v>44813</v>
      </c>
      <c r="J1090" s="376" t="s">
        <v>11294</v>
      </c>
      <c r="K1090" s="495" t="s">
        <v>11295</v>
      </c>
      <c r="P1090" s="115"/>
      <c r="Q1090" s="115"/>
      <c r="R1090" s="115"/>
      <c r="S1090" s="115"/>
      <c r="T1090" s="115"/>
      <c r="U1090" s="115"/>
      <c r="V1090" s="115"/>
      <c r="W1090" s="115"/>
      <c r="X1090" s="115"/>
      <c r="Y1090" s="115"/>
      <c r="Z1090" s="115"/>
    </row>
    <row r="1091" spans="1:26" ht="13">
      <c r="A1091" s="40">
        <v>1080</v>
      </c>
      <c r="B1091" s="40" t="s">
        <v>11303</v>
      </c>
      <c r="C1091" s="115" t="s">
        <v>8213</v>
      </c>
      <c r="D1091" s="115" t="s">
        <v>4225</v>
      </c>
      <c r="E1091" s="115" t="s">
        <v>5280</v>
      </c>
      <c r="F1091" t="s">
        <v>11305</v>
      </c>
      <c r="G1091" s="41">
        <v>3</v>
      </c>
      <c r="H1091" s="115" t="s">
        <v>11304</v>
      </c>
      <c r="I1091" s="473">
        <v>44813</v>
      </c>
      <c r="J1091" s="376" t="s">
        <v>11301</v>
      </c>
      <c r="K1091" s="69" t="s">
        <v>11302</v>
      </c>
      <c r="P1091" s="115"/>
      <c r="Q1091" s="115"/>
      <c r="R1091" s="115"/>
      <c r="S1091" s="115"/>
      <c r="T1091" s="115"/>
      <c r="U1091" s="115"/>
      <c r="V1091" s="115"/>
      <c r="W1091" s="115"/>
      <c r="X1091" s="115"/>
      <c r="Y1091" s="115"/>
      <c r="Z1091" s="115"/>
    </row>
    <row r="1092" spans="1:26" ht="13">
      <c r="A1092" s="40">
        <v>1081</v>
      </c>
      <c r="B1092" s="40" t="s">
        <v>11319</v>
      </c>
      <c r="C1092" s="115" t="s">
        <v>4348</v>
      </c>
      <c r="D1092" s="115" t="s">
        <v>4038</v>
      </c>
      <c r="E1092" s="115" t="s">
        <v>11321</v>
      </c>
      <c r="F1092" s="115" t="s">
        <v>11322</v>
      </c>
      <c r="G1092" s="41">
        <v>764</v>
      </c>
      <c r="H1092" s="115" t="s">
        <v>11320</v>
      </c>
      <c r="I1092" s="473">
        <v>44815</v>
      </c>
      <c r="J1092" s="376" t="s">
        <v>11318</v>
      </c>
      <c r="K1092" s="495" t="s">
        <v>11317</v>
      </c>
      <c r="P1092" s="115"/>
      <c r="Q1092" s="115"/>
      <c r="R1092" s="115"/>
      <c r="S1092" s="115"/>
      <c r="T1092" s="115"/>
      <c r="U1092" s="115"/>
      <c r="V1092" s="115"/>
      <c r="W1092" s="115"/>
      <c r="X1092" s="115"/>
      <c r="Y1092" s="115"/>
      <c r="Z1092" s="115"/>
    </row>
    <row r="1093" spans="1:26" s="235" customFormat="1" ht="13">
      <c r="A1093" s="169">
        <v>1082</v>
      </c>
      <c r="B1093" s="169" t="s">
        <v>8624</v>
      </c>
      <c r="C1093" s="351" t="s">
        <v>5264</v>
      </c>
      <c r="D1093" s="351" t="s">
        <v>4225</v>
      </c>
      <c r="E1093" s="235" t="s">
        <v>8628</v>
      </c>
      <c r="F1093" s="235" t="s">
        <v>11366</v>
      </c>
      <c r="G1093" s="234">
        <v>15</v>
      </c>
      <c r="H1093" s="351" t="s">
        <v>11365</v>
      </c>
      <c r="I1093" s="479">
        <v>44787</v>
      </c>
      <c r="J1093" s="390" t="s">
        <v>11364</v>
      </c>
      <c r="K1093" s="496" t="s">
        <v>11363</v>
      </c>
      <c r="P1093" s="351"/>
      <c r="Q1093" s="351"/>
      <c r="R1093" s="351"/>
      <c r="S1093" s="351"/>
      <c r="T1093" s="351"/>
      <c r="U1093" s="351"/>
      <c r="V1093" s="351"/>
      <c r="W1093" s="351"/>
      <c r="X1093" s="351"/>
      <c r="Y1093" s="351"/>
      <c r="Z1093" s="351"/>
    </row>
    <row r="1094" spans="1:26" ht="13">
      <c r="A1094" s="40">
        <v>1083</v>
      </c>
      <c r="B1094" s="40" t="s">
        <v>762</v>
      </c>
      <c r="C1094" s="115" t="s">
        <v>7732</v>
      </c>
      <c r="D1094" s="115" t="s">
        <v>4061</v>
      </c>
      <c r="E1094" s="115" t="s">
        <v>11370</v>
      </c>
      <c r="G1094" s="41">
        <v>17</v>
      </c>
      <c r="H1094" s="115" t="s">
        <v>11369</v>
      </c>
      <c r="I1094" s="473">
        <v>44819</v>
      </c>
      <c r="J1094" s="376" t="s">
        <v>11368</v>
      </c>
      <c r="K1094" s="495" t="s">
        <v>11367</v>
      </c>
      <c r="P1094" s="115"/>
      <c r="Q1094" s="115"/>
      <c r="R1094" s="115"/>
      <c r="S1094" s="115"/>
      <c r="T1094" s="115"/>
      <c r="U1094" s="115"/>
      <c r="V1094" s="115"/>
      <c r="W1094" s="115"/>
      <c r="X1094" s="115"/>
      <c r="Y1094" s="115"/>
      <c r="Z1094" s="115"/>
    </row>
    <row r="1095" spans="1:26" ht="13">
      <c r="A1095" s="40">
        <v>1084</v>
      </c>
      <c r="B1095" s="40" t="s">
        <v>11373</v>
      </c>
      <c r="C1095" s="115" t="s">
        <v>9995</v>
      </c>
      <c r="D1095" s="115" t="s">
        <v>4218</v>
      </c>
      <c r="E1095" s="115" t="s">
        <v>11375</v>
      </c>
      <c r="F1095" s="115" t="s">
        <v>11374</v>
      </c>
      <c r="G1095" s="41">
        <v>17</v>
      </c>
      <c r="H1095" s="115" t="s">
        <v>11376</v>
      </c>
      <c r="I1095" s="473">
        <v>44823</v>
      </c>
      <c r="J1095" s="375" t="s">
        <v>11371</v>
      </c>
      <c r="K1095" s="284" t="s">
        <v>11372</v>
      </c>
      <c r="L1095" s="115"/>
      <c r="M1095" s="115"/>
      <c r="N1095" s="115"/>
      <c r="O1095" s="115"/>
      <c r="P1095" s="115"/>
      <c r="Q1095" s="115"/>
      <c r="R1095" s="115"/>
      <c r="S1095" s="115"/>
      <c r="T1095" s="115"/>
      <c r="U1095" s="115"/>
      <c r="V1095" s="115"/>
      <c r="W1095" s="115"/>
      <c r="X1095" s="115"/>
      <c r="Y1095" s="115"/>
      <c r="Z1095" s="115"/>
    </row>
    <row r="1096" spans="1:26" ht="13">
      <c r="A1096" s="40">
        <v>1085</v>
      </c>
      <c r="B1096" s="40" t="s">
        <v>11379</v>
      </c>
      <c r="C1096" s="115" t="s">
        <v>4348</v>
      </c>
      <c r="D1096" s="115" t="s">
        <v>4038</v>
      </c>
      <c r="E1096" s="115" t="s">
        <v>7437</v>
      </c>
      <c r="F1096" s="115" t="s">
        <v>11380</v>
      </c>
      <c r="G1096" s="41">
        <v>140</v>
      </c>
      <c r="H1096" s="115"/>
      <c r="I1096" s="473">
        <v>44821</v>
      </c>
      <c r="J1096" s="375" t="s">
        <v>11377</v>
      </c>
      <c r="K1096" s="284" t="s">
        <v>11378</v>
      </c>
      <c r="L1096" s="115"/>
      <c r="M1096" s="115"/>
      <c r="N1096" s="115"/>
      <c r="O1096" s="115"/>
      <c r="P1096" s="115"/>
      <c r="Q1096" s="115"/>
      <c r="R1096" s="115"/>
      <c r="S1096" s="115"/>
      <c r="T1096" s="115"/>
      <c r="U1096" s="115"/>
      <c r="V1096" s="115"/>
      <c r="W1096" s="115"/>
      <c r="X1096" s="115"/>
      <c r="Y1096" s="115"/>
      <c r="Z1096" s="115"/>
    </row>
    <row r="1097" spans="1:26" ht="13">
      <c r="A1097" s="40">
        <v>1086</v>
      </c>
      <c r="B1097" s="40" t="s">
        <v>11383</v>
      </c>
      <c r="C1097" s="115" t="s">
        <v>11384</v>
      </c>
      <c r="D1097" s="115" t="s">
        <v>11387</v>
      </c>
      <c r="F1097" s="115" t="s">
        <v>11385</v>
      </c>
      <c r="G1097" s="41">
        <v>73</v>
      </c>
      <c r="H1097" s="115" t="s">
        <v>11386</v>
      </c>
      <c r="I1097" s="473">
        <v>44823</v>
      </c>
      <c r="J1097" s="376" t="s">
        <v>11381</v>
      </c>
      <c r="K1097" s="503" t="s">
        <v>11382</v>
      </c>
      <c r="L1097" s="115"/>
      <c r="M1097" s="115"/>
      <c r="N1097" s="115"/>
      <c r="O1097" s="115"/>
      <c r="P1097" s="115"/>
      <c r="Q1097" s="115"/>
      <c r="R1097" s="115"/>
      <c r="S1097" s="115"/>
      <c r="T1097" s="115"/>
      <c r="U1097" s="115"/>
      <c r="V1097" s="115"/>
      <c r="W1097" s="115"/>
      <c r="X1097" s="115"/>
      <c r="Y1097" s="115"/>
      <c r="Z1097" s="115"/>
    </row>
    <row r="1098" spans="1:26" ht="13">
      <c r="A1098" s="40">
        <v>1087</v>
      </c>
      <c r="B1098" s="40" t="s">
        <v>11390</v>
      </c>
      <c r="C1098" s="115" t="s">
        <v>11391</v>
      </c>
      <c r="D1098" s="115" t="s">
        <v>4061</v>
      </c>
      <c r="E1098" s="115" t="s">
        <v>6934</v>
      </c>
      <c r="F1098" s="115" t="s">
        <v>11392</v>
      </c>
      <c r="G1098" s="41">
        <v>8</v>
      </c>
      <c r="I1098" s="473">
        <v>44817</v>
      </c>
      <c r="J1098" s="376" t="s">
        <v>11388</v>
      </c>
      <c r="K1098" s="495" t="s">
        <v>11389</v>
      </c>
      <c r="M1098" s="115"/>
      <c r="N1098" s="115"/>
      <c r="O1098" s="115"/>
      <c r="P1098" s="115"/>
      <c r="Q1098" s="115"/>
      <c r="R1098" s="115"/>
      <c r="S1098" s="115"/>
      <c r="T1098" s="115"/>
      <c r="U1098" s="115"/>
      <c r="V1098" s="115"/>
      <c r="W1098" s="115"/>
      <c r="X1098" s="115"/>
      <c r="Y1098" s="115"/>
      <c r="Z1098" s="115"/>
    </row>
    <row r="1099" spans="1:26" ht="13">
      <c r="A1099" s="40">
        <v>1088</v>
      </c>
      <c r="B1099" s="40" t="s">
        <v>8855</v>
      </c>
      <c r="C1099" s="115" t="s">
        <v>5264</v>
      </c>
      <c r="D1099" s="115" t="s">
        <v>8856</v>
      </c>
      <c r="E1099" s="115" t="s">
        <v>8857</v>
      </c>
      <c r="F1099" s="115" t="s">
        <v>11395</v>
      </c>
      <c r="G1099" s="41">
        <v>74</v>
      </c>
      <c r="H1099" t="s">
        <v>11396</v>
      </c>
      <c r="I1099" s="473">
        <v>44796</v>
      </c>
      <c r="J1099" s="376" t="s">
        <v>11393</v>
      </c>
      <c r="K1099" s="441" t="s">
        <v>11394</v>
      </c>
      <c r="L1099" s="115"/>
      <c r="M1099" s="115"/>
      <c r="N1099" s="115"/>
      <c r="O1099" s="115"/>
      <c r="P1099" s="115"/>
      <c r="Q1099" s="115"/>
      <c r="R1099" s="115"/>
      <c r="S1099" s="115"/>
      <c r="T1099" s="115"/>
      <c r="U1099" s="115"/>
      <c r="V1099" s="115"/>
      <c r="W1099" s="115"/>
      <c r="X1099" s="115"/>
      <c r="Y1099" s="115"/>
      <c r="Z1099" s="115"/>
    </row>
    <row r="1100" spans="1:26" ht="13">
      <c r="A1100" s="40">
        <v>1099</v>
      </c>
      <c r="B1100" s="40" t="s">
        <v>11399</v>
      </c>
      <c r="C1100" s="115" t="s">
        <v>6505</v>
      </c>
      <c r="D1100" s="115" t="s">
        <v>4038</v>
      </c>
      <c r="F1100" s="115" t="s">
        <v>11400</v>
      </c>
      <c r="G1100" s="41">
        <v>19</v>
      </c>
      <c r="H1100" s="115" t="s">
        <v>11401</v>
      </c>
      <c r="I1100" s="473">
        <v>44827</v>
      </c>
      <c r="J1100" s="386" t="s">
        <v>11397</v>
      </c>
      <c r="K1100" s="441" t="s">
        <v>11398</v>
      </c>
      <c r="L1100" s="115"/>
      <c r="M1100" s="115"/>
      <c r="N1100" s="115"/>
      <c r="O1100" s="115"/>
      <c r="P1100" s="115"/>
      <c r="Q1100" s="115"/>
      <c r="R1100" s="115"/>
      <c r="S1100" s="115"/>
      <c r="T1100" s="115"/>
      <c r="U1100" s="115"/>
      <c r="V1100" s="115"/>
      <c r="W1100" s="115"/>
      <c r="X1100" s="115"/>
      <c r="Y1100" s="115"/>
      <c r="Z1100" s="115"/>
    </row>
    <row r="1101" spans="1:26" ht="13">
      <c r="A1101" s="40">
        <v>1100</v>
      </c>
      <c r="B1101" s="40" t="s">
        <v>11402</v>
      </c>
      <c r="C1101" s="115" t="s">
        <v>11404</v>
      </c>
      <c r="D1101" s="115" t="s">
        <v>4109</v>
      </c>
      <c r="E1101" s="115" t="s">
        <v>11407</v>
      </c>
      <c r="F1101" s="41" t="s">
        <v>11406</v>
      </c>
      <c r="G1101" s="41">
        <v>30</v>
      </c>
      <c r="H1101">
        <v>2021</v>
      </c>
      <c r="I1101" s="473">
        <v>44788</v>
      </c>
      <c r="J1101" s="386" t="s">
        <v>11405</v>
      </c>
      <c r="K1101" s="441" t="s">
        <v>11403</v>
      </c>
      <c r="L1101" s="115"/>
      <c r="M1101" s="115"/>
      <c r="N1101" s="115"/>
      <c r="O1101" s="115"/>
      <c r="P1101" s="115"/>
      <c r="Q1101" s="115"/>
      <c r="R1101" s="115"/>
      <c r="S1101" s="115"/>
      <c r="T1101" s="115"/>
      <c r="U1101" s="115"/>
      <c r="V1101" s="115"/>
      <c r="W1101" s="115"/>
      <c r="X1101" s="115"/>
      <c r="Y1101" s="115"/>
      <c r="Z1101" s="115"/>
    </row>
    <row r="1102" spans="1:26" ht="13">
      <c r="A1102" s="40">
        <v>1101</v>
      </c>
      <c r="B1102" s="40" t="s">
        <v>11411</v>
      </c>
      <c r="C1102" s="115" t="s">
        <v>11409</v>
      </c>
      <c r="D1102" s="115" t="s">
        <v>5258</v>
      </c>
      <c r="E1102" s="115" t="s">
        <v>9568</v>
      </c>
      <c r="F1102" s="41" t="s">
        <v>11412</v>
      </c>
      <c r="G1102" s="41">
        <v>41</v>
      </c>
      <c r="H1102" s="41" t="s">
        <v>11413</v>
      </c>
      <c r="I1102" s="473">
        <v>44764</v>
      </c>
      <c r="J1102" s="386" t="s">
        <v>11410</v>
      </c>
      <c r="K1102" s="441" t="s">
        <v>11408</v>
      </c>
      <c r="L1102" s="115"/>
      <c r="M1102" s="115"/>
      <c r="N1102" s="115"/>
      <c r="O1102" s="115"/>
      <c r="P1102" s="115"/>
      <c r="Q1102" s="115"/>
      <c r="R1102" s="115"/>
      <c r="S1102" s="115"/>
      <c r="T1102" s="115"/>
      <c r="U1102" s="115"/>
      <c r="V1102" s="115"/>
      <c r="W1102" s="115"/>
      <c r="X1102" s="115"/>
      <c r="Y1102" s="115"/>
      <c r="Z1102" s="115"/>
    </row>
    <row r="1103" spans="1:26" ht="13">
      <c r="A1103" s="40">
        <v>1102</v>
      </c>
      <c r="B1103" s="40" t="s">
        <v>11416</v>
      </c>
      <c r="C1103" s="115" t="s">
        <v>11417</v>
      </c>
      <c r="D1103" s="115" t="s">
        <v>11419</v>
      </c>
      <c r="F1103" s="41" t="s">
        <v>11418</v>
      </c>
      <c r="G1103" s="41">
        <v>267</v>
      </c>
      <c r="H1103" s="41" t="s">
        <v>11420</v>
      </c>
      <c r="I1103" s="473">
        <v>44826</v>
      </c>
      <c r="J1103" s="376" t="s">
        <v>11414</v>
      </c>
      <c r="K1103" s="441" t="s">
        <v>11415</v>
      </c>
      <c r="L1103" s="115"/>
      <c r="M1103" s="115"/>
      <c r="N1103" s="115"/>
      <c r="O1103" s="115"/>
      <c r="P1103" s="115"/>
      <c r="Q1103" s="115"/>
      <c r="R1103" s="115"/>
      <c r="S1103" s="115"/>
      <c r="T1103" s="115"/>
      <c r="U1103" s="115"/>
      <c r="V1103" s="115"/>
      <c r="W1103" s="115"/>
      <c r="X1103" s="115"/>
      <c r="Y1103" s="115"/>
      <c r="Z1103" s="115"/>
    </row>
    <row r="1104" spans="1:26" ht="13">
      <c r="A1104" s="40">
        <v>1103</v>
      </c>
      <c r="B1104" s="40" t="s">
        <v>10087</v>
      </c>
      <c r="C1104" s="115" t="s">
        <v>11422</v>
      </c>
      <c r="D1104" s="115" t="s">
        <v>4044</v>
      </c>
      <c r="E1104" s="115" t="s">
        <v>4611</v>
      </c>
      <c r="F1104" s="41" t="s">
        <v>11424</v>
      </c>
      <c r="G1104" s="41">
        <v>30</v>
      </c>
      <c r="H1104" t="s">
        <v>11423</v>
      </c>
      <c r="I1104" s="473">
        <v>44827</v>
      </c>
      <c r="J1104" s="376" t="s">
        <v>11421</v>
      </c>
      <c r="K1104" s="441" t="s">
        <v>11427</v>
      </c>
      <c r="L1104" s="115"/>
      <c r="M1104" s="115"/>
      <c r="N1104" s="115"/>
      <c r="O1104" s="115"/>
      <c r="P1104" s="115"/>
      <c r="Q1104" s="115"/>
      <c r="R1104" s="115"/>
      <c r="S1104" s="115"/>
      <c r="T1104" s="115"/>
      <c r="U1104" s="115"/>
      <c r="V1104" s="115"/>
      <c r="W1104" s="115"/>
      <c r="X1104" s="115"/>
      <c r="Y1104" s="115"/>
      <c r="Z1104" s="115"/>
    </row>
    <row r="1105" spans="1:26" ht="13">
      <c r="A1105" s="40">
        <v>1104</v>
      </c>
      <c r="B1105" s="40" t="s">
        <v>11428</v>
      </c>
      <c r="C1105" s="115" t="s">
        <v>6343</v>
      </c>
      <c r="D1105" s="115" t="s">
        <v>6338</v>
      </c>
      <c r="E1105" s="115" t="s">
        <v>8962</v>
      </c>
      <c r="F1105" s="41" t="s">
        <v>11429</v>
      </c>
      <c r="G1105" s="41">
        <v>161</v>
      </c>
      <c r="H1105">
        <v>2021</v>
      </c>
      <c r="I1105" s="473">
        <v>44818</v>
      </c>
      <c r="J1105" s="376" t="s">
        <v>11425</v>
      </c>
      <c r="K1105" s="284" t="s">
        <v>11426</v>
      </c>
      <c r="L1105" s="115"/>
      <c r="M1105" s="115"/>
      <c r="N1105" s="115"/>
      <c r="O1105" s="115"/>
      <c r="P1105" s="115"/>
      <c r="Q1105" s="115"/>
      <c r="R1105" s="115"/>
      <c r="S1105" s="115"/>
      <c r="T1105" s="115"/>
      <c r="U1105" s="115"/>
      <c r="V1105" s="115"/>
      <c r="W1105" s="115"/>
      <c r="X1105" s="115"/>
      <c r="Y1105" s="115"/>
      <c r="Z1105" s="115"/>
    </row>
    <row r="1106" spans="1:26" ht="13">
      <c r="A1106" s="40">
        <v>1105</v>
      </c>
      <c r="B1106" s="40" t="s">
        <v>11431</v>
      </c>
      <c r="C1106" s="115" t="s">
        <v>5317</v>
      </c>
      <c r="D1106" s="115" t="s">
        <v>6003</v>
      </c>
      <c r="E1106" s="115" t="s">
        <v>9133</v>
      </c>
      <c r="F1106" s="115" t="s">
        <v>11433</v>
      </c>
      <c r="G1106" s="41">
        <v>7</v>
      </c>
      <c r="H1106" s="115" t="s">
        <v>11434</v>
      </c>
      <c r="I1106" s="473">
        <v>44829</v>
      </c>
      <c r="J1106" s="375" t="s">
        <v>11430</v>
      </c>
      <c r="K1106" s="284" t="s">
        <v>11432</v>
      </c>
      <c r="L1106" s="115"/>
      <c r="M1106" s="115"/>
      <c r="N1106" s="115"/>
      <c r="O1106" s="115"/>
      <c r="P1106" s="115"/>
      <c r="Q1106" s="115"/>
      <c r="R1106" s="115"/>
      <c r="S1106" s="115"/>
      <c r="T1106" s="115"/>
      <c r="U1106" s="115"/>
      <c r="V1106" s="115"/>
      <c r="W1106" s="115"/>
      <c r="X1106" s="115"/>
      <c r="Y1106" s="115"/>
      <c r="Z1106" s="115"/>
    </row>
    <row r="1107" spans="1:26" ht="13">
      <c r="A1107" s="40">
        <v>1106</v>
      </c>
      <c r="B1107" s="40" t="s">
        <v>11437</v>
      </c>
      <c r="C1107" s="115" t="s">
        <v>11436</v>
      </c>
      <c r="D1107" s="115" t="s">
        <v>7678</v>
      </c>
      <c r="E1107" s="115"/>
      <c r="F1107" s="115"/>
      <c r="G1107" s="41">
        <v>61</v>
      </c>
      <c r="H1107" s="115" t="s">
        <v>11439</v>
      </c>
      <c r="I1107" s="473">
        <v>44813</v>
      </c>
      <c r="J1107" s="375" t="s">
        <v>11435</v>
      </c>
      <c r="K1107" s="284" t="s">
        <v>11438</v>
      </c>
      <c r="L1107" s="115"/>
      <c r="M1107" s="115"/>
      <c r="N1107" s="115"/>
      <c r="O1107" s="115"/>
      <c r="P1107" s="115"/>
      <c r="Q1107" s="115"/>
      <c r="R1107" s="115"/>
      <c r="S1107" s="115"/>
      <c r="T1107" s="115"/>
      <c r="U1107" s="115"/>
      <c r="V1107" s="115"/>
      <c r="W1107" s="115"/>
      <c r="X1107" s="115"/>
      <c r="Y1107" s="115"/>
      <c r="Z1107" s="115"/>
    </row>
    <row r="1108" spans="1:26" ht="13">
      <c r="A1108" s="40">
        <v>1107</v>
      </c>
      <c r="B1108" s="40" t="s">
        <v>11442</v>
      </c>
      <c r="C1108" s="115" t="s">
        <v>5678</v>
      </c>
      <c r="D1108" s="115" t="s">
        <v>11274</v>
      </c>
      <c r="E1108" s="115" t="s">
        <v>11445</v>
      </c>
      <c r="F1108" s="115" t="s">
        <v>11443</v>
      </c>
      <c r="G1108" s="41">
        <v>45</v>
      </c>
      <c r="H1108" s="115" t="s">
        <v>11444</v>
      </c>
      <c r="I1108" s="473">
        <v>44820</v>
      </c>
      <c r="J1108" s="375" t="s">
        <v>11440</v>
      </c>
      <c r="K1108" s="284" t="s">
        <v>11441</v>
      </c>
      <c r="L1108" s="115"/>
      <c r="M1108" s="115"/>
      <c r="N1108" s="115"/>
      <c r="O1108" s="115"/>
      <c r="P1108" s="115"/>
      <c r="Q1108" s="115"/>
      <c r="R1108" s="115"/>
      <c r="S1108" s="115"/>
      <c r="T1108" s="115"/>
      <c r="U1108" s="115"/>
      <c r="V1108" s="115"/>
      <c r="W1108" s="115"/>
      <c r="X1108" s="115"/>
      <c r="Y1108" s="115"/>
      <c r="Z1108" s="115"/>
    </row>
    <row r="1109" spans="1:26" ht="13">
      <c r="A1109" s="40">
        <v>1108</v>
      </c>
      <c r="B1109" s="40" t="s">
        <v>11448</v>
      </c>
      <c r="C1109" s="115" t="s">
        <v>5678</v>
      </c>
      <c r="D1109" s="115" t="s">
        <v>5613</v>
      </c>
      <c r="E1109" s="115" t="s">
        <v>8074</v>
      </c>
      <c r="F1109" s="115" t="s">
        <v>11449</v>
      </c>
      <c r="G1109" s="41">
        <v>30</v>
      </c>
      <c r="H1109" s="115" t="s">
        <v>11450</v>
      </c>
      <c r="I1109" s="473">
        <v>44810</v>
      </c>
      <c r="J1109" s="375" t="s">
        <v>11446</v>
      </c>
      <c r="K1109" s="284" t="s">
        <v>11447</v>
      </c>
      <c r="L1109" s="115"/>
      <c r="M1109" s="115"/>
      <c r="N1109" s="115"/>
      <c r="O1109" s="115"/>
      <c r="P1109" s="115"/>
      <c r="Q1109" s="115"/>
      <c r="R1109" s="115"/>
      <c r="S1109" s="115"/>
      <c r="T1109" s="115"/>
      <c r="U1109" s="115"/>
      <c r="V1109" s="115"/>
      <c r="W1109" s="115"/>
      <c r="X1109" s="115"/>
      <c r="Y1109" s="115"/>
      <c r="Z1109" s="115"/>
    </row>
    <row r="1110" spans="1:26" ht="13">
      <c r="A1110" s="40">
        <v>1109</v>
      </c>
      <c r="B1110" s="40" t="s">
        <v>11453</v>
      </c>
      <c r="C1110" s="115" t="s">
        <v>5870</v>
      </c>
      <c r="D1110" s="115" t="s">
        <v>4044</v>
      </c>
      <c r="E1110" s="115" t="s">
        <v>4611</v>
      </c>
      <c r="F1110" s="115" t="s">
        <v>11454</v>
      </c>
      <c r="G1110" s="41">
        <v>102</v>
      </c>
      <c r="H1110" s="115" t="s">
        <v>11457</v>
      </c>
      <c r="I1110" s="473">
        <v>44825</v>
      </c>
      <c r="J1110" s="375" t="s">
        <v>11451</v>
      </c>
      <c r="K1110" s="284" t="s">
        <v>11452</v>
      </c>
      <c r="L1110" s="115"/>
      <c r="M1110" s="115"/>
      <c r="N1110" s="115"/>
      <c r="O1110" s="115"/>
      <c r="P1110" s="115"/>
      <c r="Q1110" s="115"/>
      <c r="R1110" s="115"/>
      <c r="S1110" s="115"/>
      <c r="T1110" s="115"/>
      <c r="U1110" s="115"/>
      <c r="V1110" s="115"/>
      <c r="W1110" s="115"/>
      <c r="X1110" s="115"/>
      <c r="Y1110" s="115"/>
      <c r="Z1110" s="115"/>
    </row>
    <row r="1111" spans="1:26" ht="13">
      <c r="A1111" s="40">
        <v>1110</v>
      </c>
      <c r="B1111" s="40" t="s">
        <v>10923</v>
      </c>
      <c r="C1111" s="115" t="s">
        <v>6641</v>
      </c>
      <c r="D1111" s="115" t="s">
        <v>5730</v>
      </c>
      <c r="E1111" s="115" t="s">
        <v>6387</v>
      </c>
      <c r="F1111" s="115" t="s">
        <v>11459</v>
      </c>
      <c r="G1111" s="41">
        <v>50</v>
      </c>
      <c r="H1111" s="115" t="s">
        <v>11458</v>
      </c>
      <c r="I1111" s="473">
        <v>44823</v>
      </c>
      <c r="J1111" s="375" t="s">
        <v>11455</v>
      </c>
      <c r="K1111" s="284" t="s">
        <v>11456</v>
      </c>
      <c r="L1111" s="115"/>
      <c r="M1111" s="115"/>
      <c r="N1111" s="115"/>
      <c r="O1111" s="115"/>
      <c r="P1111" s="115"/>
      <c r="Q1111" s="115"/>
      <c r="R1111" s="115"/>
      <c r="S1111" s="115"/>
      <c r="T1111" s="115"/>
      <c r="U1111" s="115"/>
      <c r="V1111" s="115"/>
      <c r="W1111" s="115"/>
      <c r="X1111" s="115"/>
      <c r="Y1111" s="115"/>
      <c r="Z1111" s="115"/>
    </row>
    <row r="1112" spans="1:26" ht="13">
      <c r="A1112" s="40">
        <v>1111</v>
      </c>
      <c r="B1112" s="40" t="s">
        <v>11462</v>
      </c>
      <c r="C1112" s="115" t="s">
        <v>10858</v>
      </c>
      <c r="D1112" s="115" t="s">
        <v>4061</v>
      </c>
      <c r="E1112" s="115" t="s">
        <v>5834</v>
      </c>
      <c r="F1112" s="115" t="s">
        <v>11463</v>
      </c>
      <c r="G1112" s="41">
        <v>2</v>
      </c>
      <c r="H1112" s="115"/>
      <c r="I1112" s="473">
        <v>44799</v>
      </c>
      <c r="J1112" s="375" t="s">
        <v>11460</v>
      </c>
      <c r="K1112" s="284" t="s">
        <v>11461</v>
      </c>
      <c r="L1112" s="115"/>
      <c r="M1112" s="115"/>
      <c r="N1112" s="115"/>
      <c r="O1112" s="115"/>
      <c r="P1112" s="115"/>
      <c r="Q1112" s="115"/>
      <c r="R1112" s="115"/>
      <c r="S1112" s="115"/>
      <c r="T1112" s="115"/>
      <c r="U1112" s="115"/>
      <c r="V1112" s="115"/>
      <c r="W1112" s="115"/>
      <c r="X1112" s="115"/>
      <c r="Y1112" s="115"/>
      <c r="Z1112" s="115"/>
    </row>
    <row r="1113" spans="1:26" ht="13">
      <c r="A1113" s="40">
        <v>1112</v>
      </c>
      <c r="B1113" s="40" t="s">
        <v>11466</v>
      </c>
      <c r="C1113" s="115" t="s">
        <v>9958</v>
      </c>
      <c r="D1113" s="115" t="s">
        <v>4225</v>
      </c>
      <c r="E1113" s="115" t="s">
        <v>7342</v>
      </c>
      <c r="F1113" s="115" t="s">
        <v>11468</v>
      </c>
      <c r="G1113" s="41">
        <v>45</v>
      </c>
      <c r="H1113" s="115" t="s">
        <v>11467</v>
      </c>
      <c r="I1113" s="473">
        <v>44826</v>
      </c>
      <c r="J1113" s="375" t="s">
        <v>11464</v>
      </c>
      <c r="K1113" s="284" t="s">
        <v>11465</v>
      </c>
      <c r="L1113" s="115"/>
      <c r="M1113" s="115"/>
      <c r="N1113" s="115"/>
      <c r="O1113" s="115"/>
      <c r="P1113" s="115"/>
      <c r="Q1113" s="115"/>
      <c r="R1113" s="115"/>
      <c r="S1113" s="115"/>
      <c r="T1113" s="115"/>
      <c r="U1113" s="115"/>
      <c r="V1113" s="115"/>
      <c r="W1113" s="115"/>
      <c r="X1113" s="115"/>
      <c r="Y1113" s="115"/>
      <c r="Z1113" s="115"/>
    </row>
    <row r="1114" spans="1:26" ht="13">
      <c r="A1114" s="40">
        <v>1113</v>
      </c>
      <c r="B1114" s="40" t="s">
        <v>11484</v>
      </c>
      <c r="C1114" s="115" t="s">
        <v>11485</v>
      </c>
      <c r="D1114" s="115" t="s">
        <v>11387</v>
      </c>
      <c r="E1114" s="115"/>
      <c r="F1114" s="115" t="s">
        <v>11487</v>
      </c>
      <c r="G1114" s="41">
        <v>105</v>
      </c>
      <c r="H1114" s="115" t="s">
        <v>11486</v>
      </c>
      <c r="I1114" s="473">
        <v>44452</v>
      </c>
      <c r="J1114" s="375" t="s">
        <v>11483</v>
      </c>
      <c r="K1114" s="284" t="s">
        <v>11482</v>
      </c>
      <c r="L1114" s="115"/>
      <c r="M1114" s="115"/>
      <c r="N1114" s="115"/>
      <c r="O1114" s="115"/>
      <c r="P1114" s="115"/>
      <c r="Q1114" s="115"/>
      <c r="R1114" s="115"/>
      <c r="S1114" s="115"/>
      <c r="T1114" s="115"/>
      <c r="U1114" s="115"/>
      <c r="V1114" s="115"/>
      <c r="W1114" s="115"/>
      <c r="X1114" s="115"/>
      <c r="Y1114" s="115"/>
      <c r="Z1114" s="115"/>
    </row>
    <row r="1115" spans="1:26" ht="13">
      <c r="A1115" s="40">
        <v>1114</v>
      </c>
      <c r="B1115" s="40" t="s">
        <v>11561</v>
      </c>
      <c r="C1115" s="115" t="s">
        <v>11562</v>
      </c>
      <c r="D1115" s="115" t="s">
        <v>11564</v>
      </c>
      <c r="E1115" s="115"/>
      <c r="F1115" s="115" t="s">
        <v>11563</v>
      </c>
      <c r="G1115" s="41">
        <v>9923</v>
      </c>
      <c r="H1115" s="115" t="s">
        <v>11565</v>
      </c>
      <c r="I1115" s="473">
        <v>44841</v>
      </c>
      <c r="J1115" s="375" t="s">
        <v>11559</v>
      </c>
      <c r="K1115" s="284" t="s">
        <v>11560</v>
      </c>
      <c r="L1115" s="115"/>
      <c r="M1115" s="115"/>
      <c r="N1115" s="115"/>
      <c r="O1115" s="115"/>
      <c r="P1115" s="115"/>
      <c r="Q1115" s="115"/>
      <c r="R1115" s="115"/>
      <c r="S1115" s="115"/>
      <c r="T1115" s="115"/>
      <c r="U1115" s="115"/>
      <c r="V1115" s="115"/>
      <c r="W1115" s="115"/>
      <c r="X1115" s="115"/>
      <c r="Y1115" s="115"/>
      <c r="Z1115" s="115"/>
    </row>
    <row r="1116" spans="1:26" ht="13">
      <c r="A1116" s="40">
        <v>1115</v>
      </c>
      <c r="B1116" s="40" t="s">
        <v>11567</v>
      </c>
      <c r="C1116" s="115" t="s">
        <v>11569</v>
      </c>
      <c r="D1116" s="115" t="s">
        <v>4109</v>
      </c>
      <c r="E1116" s="115" t="s">
        <v>11571</v>
      </c>
      <c r="F1116" s="115" t="s">
        <v>11570</v>
      </c>
      <c r="G1116" s="41">
        <v>81</v>
      </c>
      <c r="H1116" s="115" t="s">
        <v>11572</v>
      </c>
      <c r="I1116" s="473">
        <v>44743</v>
      </c>
      <c r="J1116" s="375" t="s">
        <v>11568</v>
      </c>
      <c r="K1116" s="284" t="s">
        <v>11566</v>
      </c>
      <c r="L1116" s="115"/>
      <c r="M1116" s="115"/>
      <c r="N1116" s="115"/>
      <c r="O1116" s="115"/>
      <c r="P1116" s="115"/>
      <c r="Q1116" s="115"/>
      <c r="R1116" s="115"/>
      <c r="S1116" s="115"/>
      <c r="T1116" s="115"/>
      <c r="U1116" s="115"/>
      <c r="V1116" s="115"/>
      <c r="W1116" s="115"/>
      <c r="X1116" s="115"/>
      <c r="Y1116" s="115"/>
      <c r="Z1116" s="115"/>
    </row>
    <row r="1117" spans="1:26" ht="13">
      <c r="A1117" s="40">
        <v>1116</v>
      </c>
      <c r="B1117" s="40" t="s">
        <v>11575</v>
      </c>
      <c r="C1117" s="115" t="s">
        <v>11576</v>
      </c>
      <c r="D1117" s="115" t="s">
        <v>6576</v>
      </c>
      <c r="E1117" s="115" t="s">
        <v>6577</v>
      </c>
      <c r="F1117" s="115" t="s">
        <v>11577</v>
      </c>
      <c r="G1117" s="41">
        <v>65</v>
      </c>
      <c r="H1117" s="115" t="s">
        <v>11578</v>
      </c>
      <c r="I1117" s="473">
        <v>44820</v>
      </c>
      <c r="J1117" s="375" t="s">
        <v>11573</v>
      </c>
      <c r="K1117" s="284" t="s">
        <v>11574</v>
      </c>
      <c r="L1117" s="115"/>
      <c r="M1117" s="115"/>
      <c r="N1117" s="115"/>
      <c r="O1117" s="115"/>
      <c r="P1117" s="115"/>
      <c r="Q1117" s="115"/>
      <c r="R1117" s="115"/>
      <c r="S1117" s="115"/>
      <c r="T1117" s="115"/>
      <c r="U1117" s="115"/>
      <c r="V1117" s="115"/>
      <c r="W1117" s="115"/>
      <c r="X1117" s="115"/>
      <c r="Y1117" s="115"/>
      <c r="Z1117" s="115"/>
    </row>
    <row r="1118" spans="1:26" ht="13">
      <c r="A1118" s="40">
        <v>1117</v>
      </c>
      <c r="B1118" s="40" t="s">
        <v>11581</v>
      </c>
      <c r="C1118" s="115" t="s">
        <v>11391</v>
      </c>
      <c r="D1118" s="115" t="s">
        <v>4061</v>
      </c>
      <c r="E1118" s="115" t="s">
        <v>5118</v>
      </c>
      <c r="F1118" s="115" t="s">
        <v>11583</v>
      </c>
      <c r="G1118" s="41">
        <v>151</v>
      </c>
      <c r="H1118" s="115" t="s">
        <v>11582</v>
      </c>
      <c r="I1118" s="473">
        <v>44819</v>
      </c>
      <c r="J1118" s="375" t="s">
        <v>11579</v>
      </c>
      <c r="K1118" s="284" t="s">
        <v>11580</v>
      </c>
      <c r="L1118" s="115"/>
      <c r="M1118" s="115"/>
      <c r="N1118" s="115"/>
      <c r="O1118" s="115"/>
      <c r="P1118" s="115"/>
      <c r="Q1118" s="115"/>
      <c r="R1118" s="115"/>
      <c r="S1118" s="115"/>
      <c r="T1118" s="115"/>
      <c r="U1118" s="115"/>
      <c r="V1118" s="115"/>
      <c r="W1118" s="115"/>
      <c r="X1118" s="115"/>
      <c r="Y1118" s="115"/>
      <c r="Z1118" s="115"/>
    </row>
    <row r="1119" spans="1:26" ht="13">
      <c r="A1119" s="40">
        <v>1118</v>
      </c>
      <c r="B1119" s="40" t="s">
        <v>11585</v>
      </c>
      <c r="C1119" s="115" t="s">
        <v>11590</v>
      </c>
      <c r="D1119" s="115" t="s">
        <v>4791</v>
      </c>
      <c r="E1119" s="115" t="s">
        <v>11587</v>
      </c>
      <c r="F1119" s="115" t="s">
        <v>11588</v>
      </c>
      <c r="G1119" s="41">
        <v>1</v>
      </c>
      <c r="H1119" s="115" t="s">
        <v>11589</v>
      </c>
      <c r="I1119" s="473">
        <v>44685</v>
      </c>
      <c r="J1119" s="375" t="s">
        <v>11584</v>
      </c>
      <c r="K1119" s="284" t="s">
        <v>11586</v>
      </c>
      <c r="L1119" s="115"/>
      <c r="M1119" s="115"/>
      <c r="N1119" s="115"/>
      <c r="O1119" s="115"/>
      <c r="P1119" s="115"/>
      <c r="Q1119" s="115"/>
      <c r="R1119" s="115"/>
      <c r="S1119" s="115"/>
      <c r="T1119" s="115"/>
      <c r="U1119" s="115"/>
      <c r="V1119" s="115"/>
      <c r="W1119" s="115"/>
      <c r="X1119" s="115"/>
      <c r="Y1119" s="115"/>
      <c r="Z1119" s="115"/>
    </row>
    <row r="1120" spans="1:26" ht="13">
      <c r="A1120" s="40">
        <v>1119</v>
      </c>
      <c r="B1120" s="40" t="s">
        <v>11593</v>
      </c>
      <c r="C1120" s="115" t="s">
        <v>4130</v>
      </c>
      <c r="D1120" s="115" t="s">
        <v>4038</v>
      </c>
      <c r="E1120" s="115" t="s">
        <v>11596</v>
      </c>
      <c r="F1120" s="115" t="s">
        <v>11595</v>
      </c>
      <c r="G1120" s="41">
        <v>47</v>
      </c>
      <c r="H1120" s="115" t="s">
        <v>11594</v>
      </c>
      <c r="I1120" s="473">
        <v>44835</v>
      </c>
      <c r="J1120" s="375" t="s">
        <v>11591</v>
      </c>
      <c r="K1120" s="284" t="s">
        <v>11592</v>
      </c>
      <c r="L1120" s="115"/>
      <c r="M1120" s="115"/>
      <c r="N1120" s="115"/>
      <c r="O1120" s="115"/>
      <c r="P1120" s="115"/>
      <c r="Q1120" s="115"/>
      <c r="R1120" s="115"/>
      <c r="S1120" s="115"/>
      <c r="T1120" s="115"/>
      <c r="U1120" s="115"/>
      <c r="V1120" s="115"/>
      <c r="W1120" s="115"/>
      <c r="X1120" s="115"/>
      <c r="Y1120" s="115"/>
      <c r="Z1120" s="115"/>
    </row>
    <row r="1121" spans="1:26" ht="13">
      <c r="A1121" s="40">
        <v>1120</v>
      </c>
      <c r="B1121" s="40" t="s">
        <v>11599</v>
      </c>
      <c r="C1121" s="115" t="s">
        <v>4130</v>
      </c>
      <c r="D1121" s="115" t="s">
        <v>4032</v>
      </c>
      <c r="E1121" s="115" t="s">
        <v>4606</v>
      </c>
      <c r="F1121" s="115" t="s">
        <v>11600</v>
      </c>
      <c r="G1121" s="41">
        <v>68</v>
      </c>
      <c r="H1121" s="115" t="s">
        <v>8741</v>
      </c>
      <c r="I1121" s="473">
        <v>44835</v>
      </c>
      <c r="J1121" s="375" t="s">
        <v>11598</v>
      </c>
      <c r="K1121" s="284" t="s">
        <v>11597</v>
      </c>
      <c r="L1121" s="115"/>
      <c r="M1121" s="115"/>
      <c r="N1121" s="115"/>
      <c r="O1121" s="115"/>
      <c r="P1121" s="115"/>
      <c r="Q1121" s="115"/>
      <c r="R1121" s="115"/>
      <c r="S1121" s="115"/>
      <c r="T1121" s="115"/>
      <c r="U1121" s="115"/>
      <c r="V1121" s="115"/>
      <c r="W1121" s="115"/>
      <c r="X1121" s="115"/>
      <c r="Y1121" s="115"/>
      <c r="Z1121" s="115"/>
    </row>
    <row r="1122" spans="1:26" ht="13">
      <c r="A1122" s="40">
        <v>1121</v>
      </c>
      <c r="B1122" s="40" t="s">
        <v>11604</v>
      </c>
      <c r="C1122" s="115" t="s">
        <v>6505</v>
      </c>
      <c r="D1122" s="115" t="s">
        <v>4038</v>
      </c>
      <c r="E1122" s="115" t="s">
        <v>11605</v>
      </c>
      <c r="F1122" s="115"/>
      <c r="G1122" s="41">
        <v>441</v>
      </c>
      <c r="H1122" s="115" t="s">
        <v>11601</v>
      </c>
      <c r="I1122" s="473">
        <v>44841</v>
      </c>
      <c r="J1122" s="375" t="s">
        <v>11602</v>
      </c>
      <c r="K1122" s="284" t="s">
        <v>11603</v>
      </c>
      <c r="L1122" s="115"/>
      <c r="M1122" s="115"/>
      <c r="N1122" s="115"/>
      <c r="O1122" s="115"/>
      <c r="P1122" s="115"/>
      <c r="Q1122" s="115"/>
      <c r="R1122" s="115"/>
      <c r="S1122" s="115"/>
      <c r="T1122" s="115"/>
      <c r="U1122" s="115"/>
      <c r="V1122" s="115"/>
      <c r="W1122" s="115"/>
      <c r="X1122" s="115"/>
      <c r="Y1122" s="115"/>
      <c r="Z1122" s="115"/>
    </row>
    <row r="1123" spans="1:26" ht="13">
      <c r="A1123" s="40">
        <v>1122</v>
      </c>
      <c r="B1123" s="40" t="s">
        <v>11608</v>
      </c>
      <c r="C1123" s="115" t="s">
        <v>11609</v>
      </c>
      <c r="D1123" s="115" t="s">
        <v>4008</v>
      </c>
      <c r="E1123" s="115" t="s">
        <v>4009</v>
      </c>
      <c r="F1123" s="115" t="s">
        <v>11611</v>
      </c>
      <c r="G1123" s="41">
        <v>37</v>
      </c>
      <c r="H1123" s="115" t="s">
        <v>11610</v>
      </c>
      <c r="I1123" s="473">
        <v>44812</v>
      </c>
      <c r="J1123" s="375" t="s">
        <v>11606</v>
      </c>
      <c r="K1123" s="284" t="s">
        <v>11607</v>
      </c>
      <c r="L1123" s="115"/>
      <c r="M1123" s="115"/>
      <c r="N1123" s="115"/>
      <c r="O1123" s="115"/>
      <c r="P1123" s="115"/>
      <c r="Q1123" s="115"/>
      <c r="R1123" s="115"/>
      <c r="S1123" s="115"/>
      <c r="T1123" s="115"/>
      <c r="U1123" s="115"/>
      <c r="V1123" s="115"/>
      <c r="W1123" s="115"/>
      <c r="X1123" s="115"/>
      <c r="Y1123" s="115"/>
      <c r="Z1123" s="115"/>
    </row>
    <row r="1124" spans="1:26" ht="13">
      <c r="A1124" s="40">
        <v>1123</v>
      </c>
      <c r="B1124" s="40" t="s">
        <v>11617</v>
      </c>
      <c r="C1124" s="115" t="s">
        <v>4862</v>
      </c>
      <c r="D1124" s="115" t="s">
        <v>11613</v>
      </c>
      <c r="E1124" s="115" t="s">
        <v>11616</v>
      </c>
      <c r="F1124" s="115" t="s">
        <v>11612</v>
      </c>
      <c r="G1124" s="41">
        <v>1</v>
      </c>
      <c r="H1124" s="115"/>
      <c r="I1124" s="473">
        <v>44746</v>
      </c>
      <c r="J1124" s="375" t="s">
        <v>11615</v>
      </c>
      <c r="K1124" s="284" t="s">
        <v>11614</v>
      </c>
      <c r="L1124" s="115"/>
      <c r="M1124" s="115"/>
      <c r="N1124" s="115"/>
      <c r="O1124" s="115"/>
      <c r="P1124" s="115"/>
      <c r="Q1124" s="115"/>
      <c r="R1124" s="115"/>
      <c r="S1124" s="115"/>
      <c r="T1124" s="115"/>
      <c r="U1124" s="115"/>
      <c r="V1124" s="115"/>
      <c r="W1124" s="115"/>
      <c r="X1124" s="115"/>
      <c r="Y1124" s="115"/>
      <c r="Z1124" s="115"/>
    </row>
    <row r="1125" spans="1:26" ht="13">
      <c r="A1125" s="40">
        <v>1124</v>
      </c>
      <c r="B1125" s="40" t="s">
        <v>11620</v>
      </c>
      <c r="C1125" s="115" t="s">
        <v>11621</v>
      </c>
      <c r="D1125" s="115" t="s">
        <v>5568</v>
      </c>
      <c r="E1125" s="115" t="s">
        <v>5569</v>
      </c>
      <c r="F1125" s="115"/>
      <c r="G1125" s="41">
        <v>6</v>
      </c>
      <c r="H1125" s="115" t="s">
        <v>10000</v>
      </c>
      <c r="I1125" s="473">
        <v>44830</v>
      </c>
      <c r="J1125" s="375" t="s">
        <v>11618</v>
      </c>
      <c r="K1125" s="284" t="s">
        <v>11619</v>
      </c>
      <c r="L1125" s="115"/>
      <c r="M1125" s="115"/>
      <c r="N1125" s="115"/>
      <c r="O1125" s="115"/>
      <c r="P1125" s="115"/>
      <c r="Q1125" s="115"/>
      <c r="R1125" s="115"/>
      <c r="S1125" s="115"/>
      <c r="T1125" s="115"/>
      <c r="U1125" s="115"/>
      <c r="V1125" s="115"/>
      <c r="W1125" s="115"/>
      <c r="X1125" s="115"/>
      <c r="Y1125" s="115"/>
      <c r="Z1125" s="115"/>
    </row>
    <row r="1126" spans="1:26" ht="13">
      <c r="A1126" s="40">
        <v>1125</v>
      </c>
      <c r="B1126" s="40" t="s">
        <v>11627</v>
      </c>
      <c r="C1126" s="115" t="s">
        <v>11626</v>
      </c>
      <c r="D1126" s="115" t="s">
        <v>5247</v>
      </c>
      <c r="E1126" s="115" t="s">
        <v>11628</v>
      </c>
      <c r="F1126" s="115" t="s">
        <v>11622</v>
      </c>
      <c r="G1126" s="41">
        <v>753</v>
      </c>
      <c r="H1126" s="115" t="s">
        <v>11623</v>
      </c>
      <c r="I1126" s="473">
        <v>44841</v>
      </c>
      <c r="J1126" s="375" t="s">
        <v>11625</v>
      </c>
      <c r="K1126" s="284" t="s">
        <v>11624</v>
      </c>
      <c r="L1126" s="115"/>
      <c r="M1126" s="115"/>
      <c r="N1126" s="115"/>
      <c r="O1126" s="115"/>
      <c r="P1126" s="115"/>
      <c r="Q1126" s="115"/>
      <c r="R1126" s="115"/>
      <c r="S1126" s="115"/>
      <c r="T1126" s="115"/>
      <c r="U1126" s="115"/>
      <c r="V1126" s="115"/>
      <c r="W1126" s="115"/>
      <c r="X1126" s="115"/>
      <c r="Y1126" s="115"/>
      <c r="Z1126" s="115"/>
    </row>
    <row r="1127" spans="1:26" ht="13">
      <c r="A1127" s="40">
        <v>1126</v>
      </c>
      <c r="B1127" s="40" t="s">
        <v>11633</v>
      </c>
      <c r="C1127" s="115" t="s">
        <v>6343</v>
      </c>
      <c r="D1127" s="115" t="s">
        <v>4061</v>
      </c>
      <c r="E1127" s="115" t="s">
        <v>11630</v>
      </c>
      <c r="F1127" s="115" t="s">
        <v>11629</v>
      </c>
      <c r="G1127" s="41">
        <v>57</v>
      </c>
      <c r="H1127" s="115" t="s">
        <v>9061</v>
      </c>
      <c r="I1127" s="473">
        <v>44841</v>
      </c>
      <c r="J1127" s="375" t="s">
        <v>11632</v>
      </c>
      <c r="K1127" s="284" t="s">
        <v>11631</v>
      </c>
      <c r="L1127" s="115"/>
      <c r="M1127" s="115"/>
      <c r="N1127" s="115"/>
      <c r="O1127" s="115"/>
      <c r="P1127" s="115"/>
      <c r="Q1127" s="115"/>
      <c r="R1127" s="115"/>
      <c r="S1127" s="115"/>
      <c r="T1127" s="115"/>
      <c r="U1127" s="115"/>
      <c r="V1127" s="115"/>
      <c r="W1127" s="115"/>
      <c r="X1127" s="115"/>
      <c r="Y1127" s="115"/>
      <c r="Z1127" s="115"/>
    </row>
    <row r="1128" spans="1:26" ht="13">
      <c r="A1128" s="40">
        <v>1127</v>
      </c>
      <c r="B1128" s="40" t="s">
        <v>11638</v>
      </c>
      <c r="C1128" s="115" t="s">
        <v>11637</v>
      </c>
      <c r="D1128" s="115" t="s">
        <v>4225</v>
      </c>
      <c r="E1128" s="115" t="s">
        <v>11636</v>
      </c>
      <c r="F1128" s="115" t="s">
        <v>11639</v>
      </c>
      <c r="G1128" s="41">
        <v>115</v>
      </c>
      <c r="H1128" s="115" t="s">
        <v>11640</v>
      </c>
      <c r="I1128" s="473">
        <v>44835</v>
      </c>
      <c r="J1128" s="375" t="s">
        <v>11634</v>
      </c>
      <c r="K1128" s="284" t="s">
        <v>11635</v>
      </c>
      <c r="L1128" s="115"/>
      <c r="M1128" s="115"/>
      <c r="N1128" s="115"/>
      <c r="O1128" s="115"/>
      <c r="P1128" s="115"/>
      <c r="Q1128" s="115"/>
      <c r="R1128" s="115"/>
      <c r="S1128" s="115"/>
      <c r="T1128" s="115"/>
      <c r="U1128" s="115"/>
      <c r="V1128" s="115"/>
      <c r="W1128" s="115"/>
      <c r="X1128" s="115"/>
      <c r="Y1128" s="115"/>
      <c r="Z1128" s="115"/>
    </row>
    <row r="1129" spans="1:26" ht="13">
      <c r="A1129" s="40">
        <v>1128</v>
      </c>
      <c r="B1129" s="40" t="s">
        <v>11642</v>
      </c>
      <c r="C1129" s="115" t="s">
        <v>11646</v>
      </c>
      <c r="D1129" s="115" t="s">
        <v>5568</v>
      </c>
      <c r="E1129" s="115" t="s">
        <v>5569</v>
      </c>
      <c r="F1129" s="115" t="s">
        <v>11645</v>
      </c>
      <c r="G1129" s="41">
        <v>48</v>
      </c>
      <c r="H1129" s="115" t="s">
        <v>11644</v>
      </c>
      <c r="I1129" s="473">
        <v>44834</v>
      </c>
      <c r="J1129" s="375" t="s">
        <v>11641</v>
      </c>
      <c r="K1129" s="284" t="s">
        <v>11643</v>
      </c>
      <c r="L1129" s="115"/>
      <c r="M1129" s="115"/>
      <c r="N1129" s="115"/>
      <c r="O1129" s="115"/>
      <c r="P1129" s="115"/>
      <c r="Q1129" s="115"/>
      <c r="R1129" s="115"/>
      <c r="S1129" s="115"/>
      <c r="T1129" s="115"/>
      <c r="U1129" s="115"/>
      <c r="V1129" s="115"/>
      <c r="W1129" s="115"/>
      <c r="X1129" s="115"/>
      <c r="Y1129" s="115"/>
      <c r="Z1129" s="115"/>
    </row>
    <row r="1130" spans="1:26" ht="13">
      <c r="A1130" s="40">
        <v>1129</v>
      </c>
      <c r="B1130" s="40" t="s">
        <v>11649</v>
      </c>
      <c r="C1130" s="115" t="s">
        <v>5678</v>
      </c>
      <c r="D1130" s="115" t="s">
        <v>6768</v>
      </c>
      <c r="E1130" s="115" t="s">
        <v>11651</v>
      </c>
      <c r="F1130" s="115" t="s">
        <v>11650</v>
      </c>
      <c r="G1130" s="41">
        <v>83</v>
      </c>
      <c r="H1130" s="115"/>
      <c r="I1130" s="473">
        <v>44691</v>
      </c>
      <c r="J1130" s="375" t="s">
        <v>11647</v>
      </c>
      <c r="K1130" s="284" t="s">
        <v>11648</v>
      </c>
      <c r="L1130" s="115"/>
      <c r="M1130" s="115"/>
      <c r="N1130" s="115"/>
      <c r="O1130" s="115"/>
      <c r="P1130" s="115"/>
      <c r="Q1130" s="115"/>
      <c r="R1130" s="115"/>
      <c r="S1130" s="115"/>
      <c r="T1130" s="115"/>
      <c r="U1130" s="115"/>
      <c r="V1130" s="115"/>
      <c r="W1130" s="115"/>
      <c r="X1130" s="115"/>
      <c r="Y1130" s="115"/>
      <c r="Z1130" s="115"/>
    </row>
    <row r="1131" spans="1:26" ht="13">
      <c r="A1131" s="40">
        <v>1130</v>
      </c>
      <c r="B1131" s="40" t="s">
        <v>10860</v>
      </c>
      <c r="C1131" s="115" t="s">
        <v>11654</v>
      </c>
      <c r="D1131" s="115" t="s">
        <v>4109</v>
      </c>
      <c r="E1131" s="115" t="s">
        <v>10863</v>
      </c>
      <c r="F1131" s="115" t="s">
        <v>11655</v>
      </c>
      <c r="G1131" s="41">
        <v>37</v>
      </c>
      <c r="H1131" s="115" t="s">
        <v>11656</v>
      </c>
      <c r="I1131" s="473">
        <v>44845</v>
      </c>
      <c r="J1131" s="375" t="s">
        <v>11652</v>
      </c>
      <c r="K1131" s="284" t="s">
        <v>11653</v>
      </c>
      <c r="L1131" s="115"/>
      <c r="M1131" s="115"/>
      <c r="N1131" s="115"/>
      <c r="O1131" s="115"/>
      <c r="P1131" s="115"/>
      <c r="Q1131" s="115"/>
      <c r="R1131" s="115"/>
      <c r="S1131" s="115"/>
      <c r="T1131" s="115"/>
      <c r="U1131" s="115"/>
      <c r="V1131" s="115"/>
      <c r="W1131" s="115"/>
      <c r="X1131" s="115"/>
      <c r="Y1131" s="115"/>
      <c r="Z1131" s="115"/>
    </row>
    <row r="1132" spans="1:26" s="528" customFormat="1" ht="13">
      <c r="A1132" s="95">
        <v>1131</v>
      </c>
      <c r="B1132" s="95" t="s">
        <v>11659</v>
      </c>
      <c r="C1132" s="524" t="s">
        <v>10605</v>
      </c>
      <c r="D1132" s="524" t="s">
        <v>4044</v>
      </c>
      <c r="E1132" s="524" t="s">
        <v>7992</v>
      </c>
      <c r="F1132" s="524" t="s">
        <v>11660</v>
      </c>
      <c r="G1132" s="501">
        <v>75</v>
      </c>
      <c r="H1132" s="524" t="s">
        <v>6701</v>
      </c>
      <c r="I1132" s="525">
        <v>44774</v>
      </c>
      <c r="J1132" s="526" t="s">
        <v>11657</v>
      </c>
      <c r="K1132" s="527" t="s">
        <v>11658</v>
      </c>
      <c r="L1132" s="524"/>
      <c r="M1132" s="524"/>
      <c r="N1132" s="524"/>
      <c r="O1132" s="524"/>
      <c r="P1132" s="40" t="s">
        <v>13008</v>
      </c>
      <c r="Q1132" s="115"/>
      <c r="R1132" s="115"/>
      <c r="S1132" s="115"/>
      <c r="T1132" s="524"/>
      <c r="U1132" s="524"/>
      <c r="V1132" s="524"/>
      <c r="W1132" s="524"/>
      <c r="X1132" s="524"/>
      <c r="Y1132" s="524"/>
      <c r="Z1132" s="524"/>
    </row>
    <row r="1133" spans="1:26" ht="13">
      <c r="A1133" s="40">
        <v>1132</v>
      </c>
      <c r="B1133" s="40" t="s">
        <v>11663</v>
      </c>
      <c r="C1133" s="115" t="s">
        <v>11662</v>
      </c>
      <c r="D1133" s="115" t="s">
        <v>4225</v>
      </c>
      <c r="E1133" s="115" t="s">
        <v>5429</v>
      </c>
      <c r="F1133" s="115"/>
      <c r="G1133" s="41">
        <v>60</v>
      </c>
      <c r="H1133" s="115" t="s">
        <v>11665</v>
      </c>
      <c r="I1133" s="473">
        <v>44782</v>
      </c>
      <c r="J1133" s="375" t="s">
        <v>11661</v>
      </c>
      <c r="K1133" s="284" t="s">
        <v>11664</v>
      </c>
      <c r="L1133" s="115"/>
      <c r="M1133" s="115"/>
      <c r="N1133" s="115"/>
      <c r="O1133" s="115"/>
      <c r="P1133" s="115"/>
      <c r="Q1133" s="115"/>
      <c r="R1133" s="115"/>
      <c r="S1133" s="115"/>
      <c r="T1133" s="115"/>
      <c r="U1133" s="115"/>
      <c r="V1133" s="115"/>
      <c r="W1133" s="115"/>
      <c r="X1133" s="115"/>
      <c r="Y1133" s="115"/>
      <c r="Z1133" s="115"/>
    </row>
    <row r="1134" spans="1:26" ht="13">
      <c r="A1134" s="40">
        <v>1133</v>
      </c>
      <c r="B1134" s="40" t="s">
        <v>11766</v>
      </c>
      <c r="C1134" s="115" t="s">
        <v>11391</v>
      </c>
      <c r="D1134" s="115" t="s">
        <v>4032</v>
      </c>
      <c r="E1134" s="115" t="s">
        <v>4606</v>
      </c>
      <c r="F1134" s="115" t="s">
        <v>11767</v>
      </c>
      <c r="G1134" s="41">
        <v>23</v>
      </c>
      <c r="H1134" s="115" t="s">
        <v>11768</v>
      </c>
      <c r="I1134" s="473">
        <v>44831</v>
      </c>
      <c r="J1134" s="375" t="s">
        <v>11765</v>
      </c>
      <c r="K1134" s="284" t="s">
        <v>11762</v>
      </c>
      <c r="L1134" s="115"/>
      <c r="M1134" s="115"/>
      <c r="N1134" s="115"/>
      <c r="O1134" s="115"/>
      <c r="P1134" s="115"/>
      <c r="Q1134" s="115"/>
      <c r="R1134" s="115"/>
      <c r="S1134" s="115"/>
      <c r="T1134" s="115"/>
      <c r="U1134" s="115"/>
      <c r="V1134" s="115"/>
      <c r="W1134" s="115"/>
      <c r="X1134" s="115"/>
      <c r="Y1134" s="115"/>
      <c r="Z1134" s="115"/>
    </row>
    <row r="1135" spans="1:26" ht="13">
      <c r="A1135" s="40">
        <v>1134</v>
      </c>
      <c r="B1135" s="40" t="s">
        <v>899</v>
      </c>
      <c r="C1135" s="115" t="s">
        <v>9201</v>
      </c>
      <c r="D1135" s="115" t="s">
        <v>4061</v>
      </c>
      <c r="E1135" s="115" t="s">
        <v>4356</v>
      </c>
      <c r="F1135" s="115" t="s">
        <v>11770</v>
      </c>
      <c r="G1135" s="41">
        <v>41</v>
      </c>
      <c r="H1135" s="115" t="s">
        <v>11784</v>
      </c>
      <c r="I1135" s="473">
        <v>44832</v>
      </c>
      <c r="J1135" s="375" t="s">
        <v>11769</v>
      </c>
      <c r="K1135" s="284" t="s">
        <v>11763</v>
      </c>
      <c r="L1135" s="115"/>
      <c r="M1135" s="115"/>
      <c r="N1135" s="115"/>
      <c r="O1135" s="115"/>
      <c r="P1135" s="115"/>
      <c r="Q1135" s="115"/>
      <c r="R1135" s="115"/>
      <c r="S1135" s="115"/>
      <c r="T1135" s="115"/>
      <c r="U1135" s="115"/>
      <c r="V1135" s="115"/>
      <c r="W1135" s="115"/>
      <c r="X1135" s="115"/>
      <c r="Y1135" s="115"/>
      <c r="Z1135" s="115"/>
    </row>
    <row r="1136" spans="1:26" ht="13">
      <c r="A1136" s="40">
        <v>1135</v>
      </c>
      <c r="B1136" s="40" t="s">
        <v>11771</v>
      </c>
      <c r="C1136" s="115" t="s">
        <v>11773</v>
      </c>
      <c r="D1136" s="115" t="s">
        <v>4038</v>
      </c>
      <c r="E1136" s="115" t="s">
        <v>5289</v>
      </c>
      <c r="F1136" s="115" t="s">
        <v>9713</v>
      </c>
      <c r="G1136" s="41">
        <v>54</v>
      </c>
      <c r="H1136" s="115"/>
      <c r="I1136" s="473">
        <v>44845</v>
      </c>
      <c r="J1136" s="375" t="s">
        <v>11772</v>
      </c>
      <c r="K1136" s="284" t="s">
        <v>11764</v>
      </c>
      <c r="L1136" s="115"/>
      <c r="M1136" s="115"/>
      <c r="N1136" s="115"/>
      <c r="O1136" s="115"/>
      <c r="P1136" s="115"/>
      <c r="Q1136" s="115"/>
      <c r="R1136" s="115"/>
      <c r="S1136" s="115"/>
      <c r="T1136" s="115"/>
      <c r="U1136" s="115"/>
      <c r="V1136" s="115"/>
      <c r="W1136" s="115"/>
      <c r="X1136" s="115"/>
      <c r="Y1136" s="115"/>
      <c r="Z1136" s="115"/>
    </row>
    <row r="1137" spans="1:26" ht="13">
      <c r="A1137" s="40">
        <v>1136</v>
      </c>
      <c r="B1137" s="40" t="s">
        <v>11775</v>
      </c>
      <c r="C1137" s="115" t="s">
        <v>11776</v>
      </c>
      <c r="D1137" s="115" t="s">
        <v>4791</v>
      </c>
      <c r="E1137" s="115" t="s">
        <v>11779</v>
      </c>
      <c r="F1137" s="115"/>
      <c r="G1137" s="41">
        <v>84</v>
      </c>
      <c r="H1137" s="115" t="s">
        <v>11778</v>
      </c>
      <c r="I1137" s="473">
        <v>44851</v>
      </c>
      <c r="J1137" s="375" t="s">
        <v>11774</v>
      </c>
      <c r="K1137" s="284" t="s">
        <v>11777</v>
      </c>
      <c r="L1137" s="115"/>
      <c r="M1137" s="115"/>
      <c r="N1137" s="115"/>
      <c r="O1137" s="115"/>
      <c r="P1137" s="115"/>
      <c r="Q1137" s="115"/>
      <c r="R1137" s="115"/>
      <c r="S1137" s="115"/>
      <c r="T1137" s="115"/>
      <c r="U1137" s="115"/>
      <c r="V1137" s="115"/>
      <c r="W1137" s="115"/>
      <c r="X1137" s="115"/>
      <c r="Y1137" s="115"/>
      <c r="Z1137" s="115"/>
    </row>
    <row r="1138" spans="1:26" s="235" customFormat="1" ht="13">
      <c r="A1138" s="169">
        <v>1137</v>
      </c>
      <c r="B1138" s="169" t="s">
        <v>11782</v>
      </c>
      <c r="C1138" s="351" t="s">
        <v>5317</v>
      </c>
      <c r="D1138" s="351" t="s">
        <v>11387</v>
      </c>
      <c r="E1138" s="351"/>
      <c r="F1138" s="351" t="s">
        <v>11783</v>
      </c>
      <c r="G1138" s="234">
        <v>1192</v>
      </c>
      <c r="H1138" s="351" t="s">
        <v>11785</v>
      </c>
      <c r="I1138" s="479">
        <v>44852</v>
      </c>
      <c r="J1138" s="512" t="s">
        <v>11780</v>
      </c>
      <c r="K1138" s="357" t="s">
        <v>11781</v>
      </c>
      <c r="L1138" s="351"/>
      <c r="M1138" s="351"/>
      <c r="N1138" s="351"/>
      <c r="O1138" s="351"/>
      <c r="P1138" s="351"/>
      <c r="Q1138" s="351"/>
      <c r="R1138" s="351"/>
      <c r="S1138" s="351"/>
      <c r="T1138" s="351"/>
      <c r="U1138" s="351"/>
      <c r="V1138" s="351"/>
      <c r="W1138" s="351"/>
      <c r="X1138" s="351"/>
      <c r="Y1138" s="351"/>
      <c r="Z1138" s="351"/>
    </row>
    <row r="1139" spans="1:26" ht="13">
      <c r="A1139" s="40">
        <v>1138</v>
      </c>
      <c r="B1139" s="40" t="s">
        <v>11787</v>
      </c>
      <c r="C1139" s="115" t="s">
        <v>11789</v>
      </c>
      <c r="D1139" s="115" t="s">
        <v>4044</v>
      </c>
      <c r="E1139" s="115" t="s">
        <v>11792</v>
      </c>
      <c r="F1139" s="115" t="s">
        <v>11791</v>
      </c>
      <c r="G1139" s="41">
        <v>65</v>
      </c>
      <c r="H1139" s="115" t="s">
        <v>11790</v>
      </c>
      <c r="I1139" s="473">
        <v>44826</v>
      </c>
      <c r="J1139" s="375" t="s">
        <v>11786</v>
      </c>
      <c r="K1139" s="284" t="s">
        <v>11788</v>
      </c>
      <c r="L1139" s="115"/>
      <c r="M1139" s="115"/>
      <c r="N1139" s="115"/>
      <c r="O1139" s="115"/>
      <c r="P1139" s="115"/>
      <c r="Q1139" s="115"/>
      <c r="R1139" s="115"/>
      <c r="S1139" s="115"/>
      <c r="T1139" s="115"/>
      <c r="U1139" s="115"/>
      <c r="V1139" s="115"/>
      <c r="W1139" s="115"/>
      <c r="X1139" s="115"/>
      <c r="Y1139" s="115"/>
      <c r="Z1139" s="115"/>
    </row>
    <row r="1140" spans="1:26" ht="13">
      <c r="A1140" s="40">
        <v>1139</v>
      </c>
      <c r="B1140" s="40" t="s">
        <v>11800</v>
      </c>
      <c r="C1140" s="41" t="s">
        <v>4805</v>
      </c>
      <c r="D1140" s="41" t="s">
        <v>11801</v>
      </c>
      <c r="E1140" s="115"/>
      <c r="F1140" s="41" t="s">
        <v>11802</v>
      </c>
      <c r="G1140" s="41">
        <v>91</v>
      </c>
      <c r="H1140" s="115"/>
      <c r="I1140" s="473">
        <v>44851</v>
      </c>
      <c r="J1140" s="122" t="s">
        <v>11798</v>
      </c>
      <c r="K1140" s="284" t="s">
        <v>11799</v>
      </c>
      <c r="L1140" s="115"/>
      <c r="M1140" s="115"/>
      <c r="N1140" s="115"/>
      <c r="O1140" s="115"/>
      <c r="P1140" s="115"/>
      <c r="Q1140" s="115"/>
      <c r="R1140" s="115"/>
      <c r="S1140" s="115"/>
      <c r="T1140" s="115"/>
      <c r="U1140" s="115"/>
      <c r="V1140" s="115"/>
      <c r="W1140" s="115"/>
      <c r="X1140" s="115"/>
      <c r="Y1140" s="115"/>
      <c r="Z1140" s="115"/>
    </row>
    <row r="1141" spans="1:26" ht="13">
      <c r="A1141" s="40">
        <v>1140</v>
      </c>
      <c r="B1141" s="40" t="s">
        <v>10205</v>
      </c>
      <c r="C1141" s="115" t="s">
        <v>11814</v>
      </c>
      <c r="D1141" s="115" t="s">
        <v>4032</v>
      </c>
      <c r="E1141" s="115" t="s">
        <v>4606</v>
      </c>
      <c r="F1141" s="115" t="s">
        <v>10204</v>
      </c>
      <c r="G1141" s="41">
        <v>109</v>
      </c>
      <c r="H1141" s="115" t="s">
        <v>11486</v>
      </c>
      <c r="I1141" s="473">
        <v>44851</v>
      </c>
      <c r="J1141" s="375" t="s">
        <v>11815</v>
      </c>
      <c r="K1141" s="284" t="s">
        <v>11816</v>
      </c>
      <c r="L1141" s="115"/>
      <c r="M1141" s="115"/>
      <c r="N1141" s="115"/>
      <c r="O1141" s="115"/>
      <c r="P1141" s="115"/>
      <c r="Q1141" s="115"/>
      <c r="R1141" s="115"/>
      <c r="S1141" s="115"/>
      <c r="T1141" s="115"/>
      <c r="U1141" s="115"/>
      <c r="V1141" s="115"/>
      <c r="W1141" s="115"/>
      <c r="X1141" s="115"/>
      <c r="Y1141" s="115"/>
      <c r="Z1141" s="115"/>
    </row>
    <row r="1142" spans="1:26" ht="13">
      <c r="A1142" s="40">
        <v>1141</v>
      </c>
      <c r="B1142" s="40" t="s">
        <v>11820</v>
      </c>
      <c r="C1142" s="115" t="s">
        <v>8922</v>
      </c>
      <c r="D1142" s="115" t="s">
        <v>8635</v>
      </c>
      <c r="E1142" s="115" t="s">
        <v>5673</v>
      </c>
      <c r="F1142" s="115" t="s">
        <v>11819</v>
      </c>
      <c r="G1142" s="41">
        <v>60</v>
      </c>
      <c r="H1142" s="115" t="s">
        <v>11821</v>
      </c>
      <c r="I1142" s="473">
        <v>44850</v>
      </c>
      <c r="J1142" s="375" t="s">
        <v>11817</v>
      </c>
      <c r="K1142" s="284" t="s">
        <v>11818</v>
      </c>
      <c r="L1142" s="115"/>
      <c r="M1142" s="115"/>
      <c r="N1142" s="115"/>
      <c r="O1142" s="115"/>
      <c r="P1142" s="115"/>
      <c r="Q1142" s="115"/>
      <c r="R1142" s="115"/>
      <c r="S1142" s="115"/>
      <c r="T1142" s="115"/>
      <c r="U1142" s="115"/>
      <c r="V1142" s="115"/>
      <c r="W1142" s="115"/>
      <c r="X1142" s="115"/>
      <c r="Y1142" s="115"/>
      <c r="Z1142" s="115"/>
    </row>
    <row r="1143" spans="1:26" ht="13">
      <c r="A1143" s="40">
        <v>1142</v>
      </c>
      <c r="B1143" s="40" t="s">
        <v>11824</v>
      </c>
      <c r="C1143" s="115" t="s">
        <v>11825</v>
      </c>
      <c r="D1143" s="115" t="s">
        <v>4191</v>
      </c>
      <c r="E1143" s="115" t="s">
        <v>4673</v>
      </c>
      <c r="F1143" s="115"/>
      <c r="G1143" s="41">
        <v>112</v>
      </c>
      <c r="H1143" s="115" t="s">
        <v>8902</v>
      </c>
      <c r="I1143" s="473">
        <v>44850</v>
      </c>
      <c r="J1143" s="375" t="s">
        <v>11823</v>
      </c>
      <c r="K1143" s="284" t="s">
        <v>11822</v>
      </c>
      <c r="L1143" s="115"/>
      <c r="M1143" s="115"/>
      <c r="N1143" s="115"/>
      <c r="O1143" s="115"/>
      <c r="P1143" s="115"/>
      <c r="Q1143" s="115"/>
      <c r="R1143" s="115"/>
      <c r="S1143" s="115"/>
      <c r="T1143" s="115"/>
      <c r="U1143" s="115"/>
      <c r="V1143" s="115"/>
      <c r="W1143" s="115"/>
      <c r="X1143" s="115"/>
      <c r="Y1143" s="115"/>
      <c r="Z1143" s="115"/>
    </row>
    <row r="1144" spans="1:26" ht="13">
      <c r="A1144" s="40">
        <v>1143</v>
      </c>
      <c r="B1144" s="40" t="s">
        <v>11828</v>
      </c>
      <c r="C1144" s="115" t="s">
        <v>5870</v>
      </c>
      <c r="D1144" s="115" t="s">
        <v>4044</v>
      </c>
      <c r="E1144" s="115" t="s">
        <v>4611</v>
      </c>
      <c r="F1144" s="115" t="s">
        <v>11829</v>
      </c>
      <c r="G1144" s="41">
        <v>46</v>
      </c>
      <c r="H1144" s="115"/>
      <c r="I1144" s="473">
        <v>44846</v>
      </c>
      <c r="J1144" s="375" t="s">
        <v>11827</v>
      </c>
      <c r="K1144" s="284" t="s">
        <v>11826</v>
      </c>
      <c r="L1144" s="115"/>
      <c r="M1144" s="115"/>
      <c r="N1144" s="115"/>
      <c r="O1144" s="115"/>
      <c r="P1144" s="115"/>
      <c r="Q1144" s="115"/>
      <c r="R1144" s="115"/>
      <c r="S1144" s="115"/>
      <c r="T1144" s="115"/>
      <c r="U1144" s="115"/>
      <c r="V1144" s="115"/>
      <c r="W1144" s="115"/>
      <c r="X1144" s="115"/>
      <c r="Y1144" s="115"/>
      <c r="Z1144" s="115"/>
    </row>
    <row r="1145" spans="1:26" ht="13">
      <c r="A1145" s="40">
        <v>1144</v>
      </c>
      <c r="B1145" s="40" t="s">
        <v>11835</v>
      </c>
      <c r="C1145" s="115" t="s">
        <v>11832</v>
      </c>
      <c r="D1145" s="115" t="s">
        <v>4044</v>
      </c>
      <c r="E1145" s="115" t="s">
        <v>4611</v>
      </c>
      <c r="F1145" s="115" t="s">
        <v>11834</v>
      </c>
      <c r="G1145" s="41">
        <v>40</v>
      </c>
      <c r="H1145" s="115" t="s">
        <v>11833</v>
      </c>
      <c r="I1145" s="473">
        <v>44789</v>
      </c>
      <c r="J1145" s="375" t="s">
        <v>11830</v>
      </c>
      <c r="K1145" s="284" t="s">
        <v>11831</v>
      </c>
      <c r="L1145" s="115"/>
      <c r="M1145" s="115"/>
      <c r="N1145" s="115"/>
      <c r="O1145" s="115"/>
      <c r="P1145" s="115"/>
      <c r="Q1145" s="115"/>
      <c r="R1145" s="115"/>
      <c r="S1145" s="115"/>
      <c r="T1145" s="115"/>
      <c r="U1145" s="115"/>
      <c r="V1145" s="115"/>
      <c r="W1145" s="115"/>
      <c r="X1145" s="115"/>
      <c r="Y1145" s="115"/>
      <c r="Z1145" s="115"/>
    </row>
    <row r="1146" spans="1:26" ht="13">
      <c r="A1146" s="40">
        <v>1145</v>
      </c>
      <c r="B1146" s="40" t="s">
        <v>11837</v>
      </c>
      <c r="C1146" s="115" t="s">
        <v>4938</v>
      </c>
      <c r="D1146" s="115" t="s">
        <v>11564</v>
      </c>
      <c r="E1146" s="115"/>
      <c r="F1146" s="115" t="s">
        <v>11838</v>
      </c>
      <c r="G1146" s="41">
        <v>3025</v>
      </c>
      <c r="H1146" s="115" t="s">
        <v>11839</v>
      </c>
      <c r="I1146" s="473">
        <v>44851</v>
      </c>
      <c r="J1146" s="375" t="s">
        <v>11836</v>
      </c>
      <c r="K1146" s="284" t="s">
        <v>12911</v>
      </c>
      <c r="L1146" s="115"/>
      <c r="M1146" s="115"/>
      <c r="N1146" s="115"/>
      <c r="O1146" s="115"/>
      <c r="P1146" s="115"/>
      <c r="Q1146" s="115"/>
      <c r="R1146" s="115"/>
      <c r="S1146" s="115"/>
      <c r="T1146" s="115"/>
      <c r="U1146" s="115"/>
      <c r="V1146" s="115"/>
      <c r="W1146" s="115"/>
      <c r="X1146" s="115"/>
      <c r="Y1146" s="115"/>
      <c r="Z1146" s="115"/>
    </row>
    <row r="1147" spans="1:26" ht="13">
      <c r="A1147" s="40">
        <v>1146</v>
      </c>
      <c r="B1147" s="40" t="s">
        <v>11874</v>
      </c>
      <c r="C1147" s="115" t="s">
        <v>10008</v>
      </c>
      <c r="D1147" s="115" t="s">
        <v>4008</v>
      </c>
      <c r="E1147" s="115"/>
      <c r="F1147" s="115" t="s">
        <v>11876</v>
      </c>
      <c r="G1147" s="41">
        <v>257</v>
      </c>
      <c r="H1147" s="115" t="s">
        <v>11875</v>
      </c>
      <c r="I1147" s="473">
        <v>44858</v>
      </c>
      <c r="J1147" s="375" t="s">
        <v>11872</v>
      </c>
      <c r="K1147" s="284" t="s">
        <v>11873</v>
      </c>
      <c r="L1147" s="115"/>
      <c r="M1147" s="115"/>
      <c r="N1147" s="115"/>
      <c r="O1147" s="115"/>
      <c r="P1147" s="115"/>
      <c r="Q1147" s="115"/>
      <c r="R1147" s="115"/>
      <c r="S1147" s="115"/>
      <c r="T1147" s="115"/>
      <c r="U1147" s="115"/>
      <c r="V1147" s="115"/>
      <c r="W1147" s="115"/>
      <c r="X1147" s="115"/>
      <c r="Y1147" s="115"/>
      <c r="Z1147" s="115"/>
    </row>
    <row r="1148" spans="1:26" ht="13">
      <c r="A1148" s="40">
        <v>1147</v>
      </c>
      <c r="B1148" s="40" t="s">
        <v>11879</v>
      </c>
      <c r="C1148" s="514" t="s">
        <v>5151</v>
      </c>
      <c r="D1148" s="115" t="s">
        <v>4061</v>
      </c>
      <c r="E1148" s="115" t="s">
        <v>11881</v>
      </c>
      <c r="F1148" s="115" t="s">
        <v>11880</v>
      </c>
      <c r="G1148" s="41">
        <v>106</v>
      </c>
      <c r="H1148" s="115" t="s">
        <v>10322</v>
      </c>
      <c r="I1148" s="473">
        <v>44860</v>
      </c>
      <c r="J1148" s="375" t="s">
        <v>11878</v>
      </c>
      <c r="K1148" s="284" t="s">
        <v>11877</v>
      </c>
      <c r="L1148" s="115"/>
      <c r="M1148" s="115"/>
      <c r="N1148" s="115"/>
      <c r="O1148" s="115"/>
      <c r="P1148" s="115"/>
      <c r="Q1148" s="115"/>
      <c r="R1148" s="115"/>
      <c r="S1148" s="115"/>
      <c r="T1148" s="115"/>
      <c r="U1148" s="115"/>
      <c r="V1148" s="115"/>
      <c r="W1148" s="115"/>
      <c r="X1148" s="115"/>
      <c r="Y1148" s="115"/>
      <c r="Z1148" s="115"/>
    </row>
    <row r="1149" spans="1:26" ht="13">
      <c r="A1149" s="40">
        <v>1148</v>
      </c>
      <c r="B1149" s="40" t="s">
        <v>11884</v>
      </c>
      <c r="C1149" s="115" t="s">
        <v>11885</v>
      </c>
      <c r="D1149" s="115" t="s">
        <v>5761</v>
      </c>
      <c r="E1149" s="115"/>
      <c r="F1149" s="115" t="s">
        <v>11886</v>
      </c>
      <c r="G1149" s="41">
        <v>1</v>
      </c>
      <c r="H1149" s="115"/>
      <c r="I1149" s="473">
        <v>44856</v>
      </c>
      <c r="J1149" s="375" t="s">
        <v>11883</v>
      </c>
      <c r="K1149" s="284" t="s">
        <v>11882</v>
      </c>
      <c r="L1149" s="115"/>
      <c r="M1149" s="115"/>
      <c r="N1149" s="115"/>
      <c r="O1149" s="115"/>
      <c r="P1149" s="115"/>
      <c r="Q1149" s="115"/>
      <c r="R1149" s="115"/>
      <c r="S1149" s="115"/>
      <c r="T1149" s="115"/>
      <c r="U1149" s="115"/>
      <c r="V1149" s="115"/>
      <c r="W1149" s="115"/>
      <c r="X1149" s="115"/>
      <c r="Y1149" s="115"/>
      <c r="Z1149" s="115"/>
    </row>
    <row r="1150" spans="1:26" ht="13">
      <c r="A1150" s="40">
        <v>1149</v>
      </c>
      <c r="B1150" s="40" t="s">
        <v>11889</v>
      </c>
      <c r="C1150" s="115" t="s">
        <v>4236</v>
      </c>
      <c r="D1150" s="115" t="s">
        <v>4061</v>
      </c>
      <c r="E1150" s="115" t="s">
        <v>4265</v>
      </c>
      <c r="F1150" s="115"/>
      <c r="G1150" s="41">
        <v>1</v>
      </c>
      <c r="H1150" s="115"/>
      <c r="I1150" s="473">
        <v>44853</v>
      </c>
      <c r="J1150" s="375" t="s">
        <v>11887</v>
      </c>
      <c r="K1150" s="284" t="s">
        <v>11888</v>
      </c>
      <c r="L1150" s="115"/>
      <c r="M1150" s="115"/>
      <c r="N1150" s="115"/>
      <c r="O1150" s="115"/>
      <c r="P1150" s="115"/>
      <c r="Q1150" s="115"/>
      <c r="R1150" s="115"/>
      <c r="S1150" s="115"/>
      <c r="T1150" s="115"/>
      <c r="U1150" s="115"/>
      <c r="V1150" s="115"/>
      <c r="W1150" s="115"/>
      <c r="X1150" s="115"/>
      <c r="Y1150" s="115"/>
      <c r="Z1150" s="115"/>
    </row>
    <row r="1151" spans="1:26" ht="13">
      <c r="A1151" s="40">
        <v>1150</v>
      </c>
      <c r="B1151" s="40" t="s">
        <v>11913</v>
      </c>
      <c r="C1151" s="115" t="s">
        <v>5678</v>
      </c>
      <c r="D1151" s="115" t="s">
        <v>5730</v>
      </c>
      <c r="E1151" s="115"/>
      <c r="F1151" s="115" t="s">
        <v>11914</v>
      </c>
      <c r="G1151" s="41">
        <v>31</v>
      </c>
      <c r="H1151" s="115" t="s">
        <v>11912</v>
      </c>
      <c r="I1151" s="473">
        <v>44847</v>
      </c>
      <c r="J1151" s="375" t="s">
        <v>11910</v>
      </c>
      <c r="K1151" s="284" t="s">
        <v>11911</v>
      </c>
      <c r="L1151" s="115"/>
      <c r="M1151" s="115"/>
      <c r="N1151" s="115"/>
      <c r="O1151" s="115"/>
      <c r="P1151" s="115"/>
      <c r="Q1151" s="115"/>
      <c r="R1151" s="115"/>
      <c r="S1151" s="115"/>
      <c r="T1151" s="115"/>
      <c r="U1151" s="115"/>
      <c r="V1151" s="115"/>
      <c r="W1151" s="115"/>
      <c r="X1151" s="115"/>
      <c r="Y1151" s="115"/>
      <c r="Z1151" s="115"/>
    </row>
    <row r="1152" spans="1:26" ht="13">
      <c r="A1152" s="40">
        <v>1151</v>
      </c>
      <c r="B1152" s="40" t="s">
        <v>11922</v>
      </c>
      <c r="C1152" s="115" t="s">
        <v>11924</v>
      </c>
      <c r="D1152" s="115" t="s">
        <v>4038</v>
      </c>
      <c r="E1152" s="115" t="s">
        <v>6815</v>
      </c>
      <c r="F1152" s="115" t="s">
        <v>11930</v>
      </c>
      <c r="G1152" s="41">
        <v>1</v>
      </c>
      <c r="H1152" s="115"/>
      <c r="I1152" s="473">
        <v>44835</v>
      </c>
      <c r="J1152" s="375" t="s">
        <v>11921</v>
      </c>
      <c r="K1152" s="284" t="s">
        <v>11923</v>
      </c>
      <c r="L1152" s="115"/>
      <c r="M1152" s="115"/>
      <c r="N1152" s="115"/>
      <c r="O1152" s="115"/>
      <c r="P1152" s="115"/>
      <c r="Q1152" s="115"/>
      <c r="R1152" s="115"/>
      <c r="S1152" s="115"/>
      <c r="T1152" s="115"/>
      <c r="U1152" s="115"/>
      <c r="V1152" s="115"/>
      <c r="W1152" s="115"/>
      <c r="X1152" s="115"/>
      <c r="Y1152" s="115"/>
      <c r="Z1152" s="115"/>
    </row>
    <row r="1153" spans="1:26" ht="13">
      <c r="A1153" s="40">
        <v>1152</v>
      </c>
      <c r="B1153" s="40" t="s">
        <v>11927</v>
      </c>
      <c r="C1153" s="115" t="s">
        <v>11928</v>
      </c>
      <c r="D1153" s="115" t="s">
        <v>4038</v>
      </c>
      <c r="E1153" s="115" t="s">
        <v>6837</v>
      </c>
      <c r="F1153" s="115" t="s">
        <v>11929</v>
      </c>
      <c r="G1153" s="41">
        <v>1</v>
      </c>
      <c r="H1153" s="115"/>
      <c r="I1153" s="473">
        <v>44811</v>
      </c>
      <c r="J1153" s="375" t="s">
        <v>11925</v>
      </c>
      <c r="K1153" s="284" t="s">
        <v>11926</v>
      </c>
      <c r="L1153" s="115"/>
      <c r="M1153" s="115"/>
      <c r="N1153" s="115"/>
      <c r="O1153" s="115"/>
      <c r="P1153" s="115"/>
      <c r="Q1153" s="115"/>
      <c r="R1153" s="115"/>
      <c r="S1153" s="115"/>
      <c r="T1153" s="115"/>
      <c r="U1153" s="115"/>
      <c r="V1153" s="115"/>
      <c r="W1153" s="115"/>
      <c r="X1153" s="115"/>
      <c r="Y1153" s="115"/>
      <c r="Z1153" s="115"/>
    </row>
    <row r="1154" spans="1:26" ht="13">
      <c r="A1154" s="40">
        <v>1153</v>
      </c>
      <c r="B1154" s="40" t="s">
        <v>11935</v>
      </c>
      <c r="C1154" s="115" t="s">
        <v>4361</v>
      </c>
      <c r="D1154" s="115" t="s">
        <v>4038</v>
      </c>
      <c r="E1154" s="115" t="s">
        <v>5289</v>
      </c>
      <c r="F1154" s="115" t="s">
        <v>11933</v>
      </c>
      <c r="G1154" s="41">
        <v>638</v>
      </c>
      <c r="H1154" s="115" t="s">
        <v>11932</v>
      </c>
      <c r="I1154" s="473">
        <v>44861</v>
      </c>
      <c r="J1154" s="375" t="s">
        <v>11931</v>
      </c>
      <c r="K1154" s="284" t="s">
        <v>11934</v>
      </c>
      <c r="L1154" s="115"/>
      <c r="M1154" s="115"/>
      <c r="N1154" s="115"/>
      <c r="O1154" s="115"/>
      <c r="P1154" s="115"/>
      <c r="Q1154" s="115"/>
      <c r="R1154" s="115"/>
      <c r="S1154" s="115"/>
      <c r="T1154" s="115"/>
      <c r="U1154" s="115"/>
      <c r="V1154" s="115"/>
      <c r="W1154" s="115"/>
      <c r="X1154" s="115"/>
      <c r="Y1154" s="115"/>
      <c r="Z1154" s="115"/>
    </row>
    <row r="1155" spans="1:26" ht="13">
      <c r="A1155" s="40">
        <v>1154</v>
      </c>
      <c r="B1155" s="40" t="s">
        <v>11938</v>
      </c>
      <c r="C1155" s="115" t="s">
        <v>11391</v>
      </c>
      <c r="D1155" s="115" t="s">
        <v>4038</v>
      </c>
      <c r="E1155" s="115"/>
      <c r="F1155" s="115" t="s">
        <v>11940</v>
      </c>
      <c r="G1155" s="41">
        <v>46</v>
      </c>
      <c r="H1155" s="115" t="s">
        <v>11939</v>
      </c>
      <c r="I1155" s="473">
        <v>44846</v>
      </c>
      <c r="J1155" s="375" t="s">
        <v>11936</v>
      </c>
      <c r="K1155" s="284" t="s">
        <v>11937</v>
      </c>
      <c r="L1155" s="115"/>
      <c r="M1155" s="115"/>
      <c r="N1155" s="115"/>
      <c r="O1155" s="115"/>
      <c r="P1155" s="115"/>
      <c r="Q1155" s="115"/>
      <c r="R1155" s="115"/>
      <c r="S1155" s="115"/>
      <c r="T1155" s="115"/>
      <c r="U1155" s="115"/>
      <c r="V1155" s="115"/>
      <c r="W1155" s="115"/>
      <c r="X1155" s="115"/>
      <c r="Y1155" s="115"/>
      <c r="Z1155" s="115"/>
    </row>
    <row r="1156" spans="1:26" ht="13">
      <c r="A1156" s="40">
        <v>1155</v>
      </c>
      <c r="B1156" s="40" t="s">
        <v>11941</v>
      </c>
      <c r="C1156" s="115" t="s">
        <v>11945</v>
      </c>
      <c r="D1156" s="115" t="s">
        <v>4061</v>
      </c>
      <c r="E1156" s="115" t="s">
        <v>4265</v>
      </c>
      <c r="F1156" s="514" t="s">
        <v>11944</v>
      </c>
      <c r="G1156" s="41">
        <v>1</v>
      </c>
      <c r="H1156" s="115"/>
      <c r="I1156" s="473">
        <v>44852</v>
      </c>
      <c r="J1156" s="375" t="s">
        <v>11942</v>
      </c>
      <c r="K1156" s="284" t="s">
        <v>11943</v>
      </c>
      <c r="L1156" s="115"/>
      <c r="M1156" s="115"/>
      <c r="N1156" s="115"/>
      <c r="O1156" s="115"/>
      <c r="P1156" s="115"/>
      <c r="Q1156" s="115"/>
      <c r="R1156" s="115"/>
      <c r="S1156" s="115"/>
      <c r="T1156" s="115"/>
      <c r="U1156" s="115"/>
      <c r="V1156" s="115"/>
      <c r="W1156" s="115"/>
      <c r="X1156" s="115"/>
      <c r="Y1156" s="115"/>
      <c r="Z1156" s="115"/>
    </row>
    <row r="1157" spans="1:26" ht="13">
      <c r="A1157" s="40">
        <v>1156</v>
      </c>
      <c r="B1157" s="40" t="s">
        <v>11948</v>
      </c>
      <c r="C1157" s="115" t="s">
        <v>11949</v>
      </c>
      <c r="D1157" s="115" t="s">
        <v>3922</v>
      </c>
      <c r="E1157" s="115" t="s">
        <v>5081</v>
      </c>
      <c r="F1157" s="115" t="s">
        <v>11951</v>
      </c>
      <c r="G1157" s="41">
        <v>156</v>
      </c>
      <c r="H1157" s="115" t="s">
        <v>11950</v>
      </c>
      <c r="I1157" s="473">
        <v>44867</v>
      </c>
      <c r="J1157" s="375" t="s">
        <v>11946</v>
      </c>
      <c r="K1157" s="284" t="s">
        <v>11947</v>
      </c>
      <c r="L1157" s="115"/>
      <c r="M1157" s="115"/>
      <c r="N1157" s="115"/>
      <c r="O1157" s="115"/>
      <c r="P1157" s="115"/>
      <c r="Q1157" s="115"/>
      <c r="R1157" s="115"/>
      <c r="S1157" s="115"/>
      <c r="T1157" s="115"/>
      <c r="U1157" s="115"/>
      <c r="V1157" s="115"/>
      <c r="W1157" s="115"/>
      <c r="X1157" s="115"/>
      <c r="Y1157" s="115"/>
      <c r="Z1157" s="115"/>
    </row>
    <row r="1158" spans="1:26" s="235" customFormat="1" ht="13">
      <c r="A1158" s="169">
        <v>1157</v>
      </c>
      <c r="B1158" s="169" t="s">
        <v>11953</v>
      </c>
      <c r="C1158" s="351" t="s">
        <v>5151</v>
      </c>
      <c r="D1158" s="351" t="s">
        <v>4038</v>
      </c>
      <c r="E1158" s="351"/>
      <c r="F1158" s="351" t="s">
        <v>11955</v>
      </c>
      <c r="G1158" s="234">
        <v>4097</v>
      </c>
      <c r="H1158" s="351" t="s">
        <v>11956</v>
      </c>
      <c r="I1158" s="479">
        <v>44866</v>
      </c>
      <c r="J1158" s="512" t="s">
        <v>11952</v>
      </c>
      <c r="K1158" s="357" t="s">
        <v>11954</v>
      </c>
      <c r="L1158" s="351"/>
      <c r="M1158" s="351"/>
      <c r="N1158" s="351"/>
      <c r="O1158" s="351"/>
      <c r="P1158" s="351"/>
      <c r="Q1158" s="351"/>
      <c r="R1158" s="351"/>
      <c r="S1158" s="351"/>
      <c r="T1158" s="351"/>
      <c r="U1158" s="351"/>
      <c r="V1158" s="351"/>
      <c r="W1158" s="351"/>
      <c r="X1158" s="351"/>
      <c r="Y1158" s="351"/>
      <c r="Z1158" s="351"/>
    </row>
    <row r="1159" spans="1:26" ht="13">
      <c r="A1159" s="40">
        <v>1158</v>
      </c>
      <c r="B1159" s="40" t="s">
        <v>11958</v>
      </c>
      <c r="C1159" s="115" t="s">
        <v>5229</v>
      </c>
      <c r="D1159" s="115" t="s">
        <v>11961</v>
      </c>
      <c r="E1159" s="115" t="s">
        <v>11040</v>
      </c>
      <c r="F1159" s="115" t="s">
        <v>11964</v>
      </c>
      <c r="G1159" s="41">
        <v>132</v>
      </c>
      <c r="H1159" s="115" t="s">
        <v>11959</v>
      </c>
      <c r="I1159" s="473">
        <v>44862</v>
      </c>
      <c r="J1159" s="375" t="s">
        <v>11957</v>
      </c>
      <c r="K1159" s="284" t="s">
        <v>11960</v>
      </c>
      <c r="L1159" s="115"/>
      <c r="M1159" s="115"/>
      <c r="N1159" s="115"/>
      <c r="O1159" s="115"/>
      <c r="P1159" s="115"/>
      <c r="Q1159" s="115"/>
      <c r="R1159" s="115"/>
      <c r="S1159" s="115"/>
      <c r="T1159" s="115"/>
      <c r="U1159" s="115"/>
      <c r="V1159" s="115"/>
      <c r="W1159" s="115"/>
      <c r="X1159" s="115"/>
      <c r="Y1159" s="115"/>
      <c r="Z1159" s="115"/>
    </row>
    <row r="1160" spans="1:26" ht="13">
      <c r="A1160" s="40">
        <v>1159</v>
      </c>
      <c r="B1160" s="40" t="s">
        <v>11965</v>
      </c>
      <c r="C1160" s="115" t="s">
        <v>11986</v>
      </c>
      <c r="D1160" s="115" t="s">
        <v>4061</v>
      </c>
      <c r="E1160" s="115" t="s">
        <v>4265</v>
      </c>
      <c r="F1160" s="115" t="s">
        <v>11966</v>
      </c>
      <c r="G1160" s="41">
        <v>174</v>
      </c>
      <c r="H1160" s="115" t="s">
        <v>11967</v>
      </c>
      <c r="I1160" s="473">
        <v>44862</v>
      </c>
      <c r="J1160" s="375" t="s">
        <v>11962</v>
      </c>
      <c r="K1160" s="284" t="s">
        <v>11963</v>
      </c>
      <c r="L1160" s="115"/>
      <c r="M1160" s="115"/>
      <c r="N1160" s="115"/>
      <c r="O1160" s="115"/>
      <c r="P1160" s="115"/>
      <c r="Q1160" s="115"/>
      <c r="R1160" s="115"/>
      <c r="S1160" s="115"/>
      <c r="T1160" s="115"/>
      <c r="U1160" s="115"/>
      <c r="V1160" s="115"/>
      <c r="W1160" s="115"/>
      <c r="X1160" s="115"/>
      <c r="Y1160" s="115"/>
      <c r="Z1160" s="115"/>
    </row>
    <row r="1161" spans="1:26" ht="13">
      <c r="A1161" s="40">
        <v>1160</v>
      </c>
      <c r="B1161" s="40" t="s">
        <v>11972</v>
      </c>
      <c r="C1161" s="115" t="s">
        <v>11970</v>
      </c>
      <c r="D1161" s="115" t="s">
        <v>4044</v>
      </c>
      <c r="E1161" s="115" t="s">
        <v>4611</v>
      </c>
      <c r="F1161" s="115" t="s">
        <v>11973</v>
      </c>
      <c r="G1161" s="41">
        <v>445</v>
      </c>
      <c r="H1161" s="115" t="s">
        <v>11971</v>
      </c>
      <c r="I1161" s="473">
        <v>44862</v>
      </c>
      <c r="J1161" s="375" t="s">
        <v>11968</v>
      </c>
      <c r="K1161" s="284" t="s">
        <v>11969</v>
      </c>
      <c r="L1161" s="115"/>
      <c r="M1161" s="115"/>
      <c r="N1161" s="115"/>
      <c r="O1161" s="115"/>
      <c r="P1161" s="115"/>
      <c r="Q1161" s="115"/>
      <c r="R1161" s="115"/>
      <c r="S1161" s="115"/>
      <c r="T1161" s="115"/>
      <c r="U1161" s="115"/>
      <c r="V1161" s="115"/>
      <c r="W1161" s="115"/>
      <c r="X1161" s="115"/>
      <c r="Y1161" s="115"/>
      <c r="Z1161" s="115"/>
    </row>
    <row r="1162" spans="1:26" ht="13">
      <c r="A1162" s="40">
        <v>1161</v>
      </c>
      <c r="B1162" s="40" t="s">
        <v>11976</v>
      </c>
      <c r="C1162" s="115" t="s">
        <v>11980</v>
      </c>
      <c r="D1162" s="115" t="s">
        <v>4044</v>
      </c>
      <c r="E1162" s="115" t="s">
        <v>11979</v>
      </c>
      <c r="F1162" s="115" t="s">
        <v>11978</v>
      </c>
      <c r="G1162" s="41">
        <v>30</v>
      </c>
      <c r="H1162" s="115" t="s">
        <v>11977</v>
      </c>
      <c r="I1162" s="473">
        <v>44863</v>
      </c>
      <c r="J1162" s="375" t="s">
        <v>11974</v>
      </c>
      <c r="K1162" s="284" t="s">
        <v>11975</v>
      </c>
      <c r="L1162" s="115"/>
      <c r="M1162" s="115"/>
      <c r="N1162" s="115"/>
      <c r="O1162" s="115"/>
      <c r="P1162" s="115"/>
      <c r="Q1162" s="115"/>
      <c r="R1162" s="115"/>
      <c r="S1162" s="115"/>
      <c r="T1162" s="115"/>
      <c r="U1162" s="115"/>
      <c r="V1162" s="115"/>
      <c r="W1162" s="115"/>
      <c r="X1162" s="115"/>
      <c r="Y1162" s="115"/>
      <c r="Z1162" s="115"/>
    </row>
    <row r="1163" spans="1:26" ht="13">
      <c r="A1163" s="40">
        <v>1162</v>
      </c>
      <c r="B1163" s="40" t="s">
        <v>11984</v>
      </c>
      <c r="C1163" s="115" t="s">
        <v>11983</v>
      </c>
      <c r="D1163" s="115" t="s">
        <v>7083</v>
      </c>
      <c r="E1163" s="115" t="s">
        <v>11985</v>
      </c>
      <c r="F1163" s="115" t="s">
        <v>12026</v>
      </c>
      <c r="G1163" s="41">
        <v>92</v>
      </c>
      <c r="H1163" s="115" t="s">
        <v>11169</v>
      </c>
      <c r="I1163" s="473">
        <v>44860</v>
      </c>
      <c r="J1163" s="375" t="s">
        <v>11981</v>
      </c>
      <c r="K1163" s="284" t="s">
        <v>11982</v>
      </c>
      <c r="L1163" s="115"/>
      <c r="M1163" s="115"/>
      <c r="N1163" s="115"/>
      <c r="O1163" s="115"/>
      <c r="P1163" s="115"/>
      <c r="Q1163" s="115"/>
      <c r="R1163" s="115"/>
      <c r="S1163" s="115"/>
      <c r="T1163" s="115"/>
      <c r="U1163" s="115"/>
      <c r="V1163" s="115"/>
      <c r="W1163" s="115"/>
      <c r="X1163" s="115"/>
      <c r="Y1163" s="115"/>
      <c r="Z1163" s="115"/>
    </row>
    <row r="1164" spans="1:26" ht="13">
      <c r="A1164" s="40">
        <v>1163</v>
      </c>
      <c r="B1164" s="40" t="s">
        <v>12021</v>
      </c>
      <c r="C1164" s="115" t="s">
        <v>6535</v>
      </c>
      <c r="D1164" s="115" t="s">
        <v>4008</v>
      </c>
      <c r="E1164" s="115" t="s">
        <v>12027</v>
      </c>
      <c r="F1164" s="115" t="s">
        <v>12025</v>
      </c>
      <c r="G1164" s="41">
        <v>16</v>
      </c>
      <c r="H1164" s="115" t="s">
        <v>12024</v>
      </c>
      <c r="I1164" s="473">
        <v>44868</v>
      </c>
      <c r="J1164" s="375" t="s">
        <v>12023</v>
      </c>
      <c r="K1164" s="284" t="s">
        <v>12022</v>
      </c>
      <c r="L1164" s="115"/>
      <c r="M1164" s="115"/>
      <c r="N1164" s="115"/>
      <c r="O1164" s="115"/>
      <c r="P1164" s="115"/>
      <c r="Q1164" s="115"/>
      <c r="R1164" s="115"/>
      <c r="S1164" s="115"/>
      <c r="T1164" s="115"/>
      <c r="U1164" s="115"/>
      <c r="V1164" s="115"/>
      <c r="W1164" s="115"/>
      <c r="X1164" s="115"/>
      <c r="Y1164" s="115"/>
      <c r="Z1164" s="115"/>
    </row>
    <row r="1165" spans="1:26" ht="13">
      <c r="A1165" s="40">
        <v>1164</v>
      </c>
      <c r="B1165" s="40" t="s">
        <v>12059</v>
      </c>
      <c r="C1165" s="115" t="s">
        <v>11100</v>
      </c>
      <c r="D1165" s="115" t="s">
        <v>4599</v>
      </c>
      <c r="E1165" s="115" t="s">
        <v>12060</v>
      </c>
      <c r="F1165" s="115" t="s">
        <v>12061</v>
      </c>
      <c r="G1165" s="41">
        <v>2</v>
      </c>
      <c r="H1165" s="115"/>
      <c r="I1165" s="473">
        <v>44860</v>
      </c>
      <c r="J1165" s="375" t="s">
        <v>12057</v>
      </c>
      <c r="K1165" s="284" t="s">
        <v>12058</v>
      </c>
      <c r="L1165" s="115"/>
      <c r="M1165" s="115"/>
      <c r="N1165" s="115"/>
      <c r="O1165" s="115"/>
      <c r="P1165" s="115"/>
      <c r="Q1165" s="115"/>
      <c r="R1165" s="115"/>
      <c r="S1165" s="115"/>
      <c r="T1165" s="115"/>
      <c r="U1165" s="115"/>
      <c r="V1165" s="115"/>
      <c r="W1165" s="115"/>
      <c r="X1165" s="115"/>
      <c r="Y1165" s="115"/>
      <c r="Z1165" s="115"/>
    </row>
    <row r="1166" spans="1:26" ht="13">
      <c r="A1166" s="40">
        <v>1165</v>
      </c>
      <c r="B1166" s="40" t="s">
        <v>12064</v>
      </c>
      <c r="C1166" s="115" t="s">
        <v>7509</v>
      </c>
      <c r="D1166" s="115" t="s">
        <v>4044</v>
      </c>
      <c r="E1166" s="115" t="s">
        <v>12067</v>
      </c>
      <c r="F1166" s="115" t="s">
        <v>12066</v>
      </c>
      <c r="G1166" s="41">
        <v>46</v>
      </c>
      <c r="H1166" s="115" t="s">
        <v>12065</v>
      </c>
      <c r="I1166" s="473">
        <v>44829</v>
      </c>
      <c r="J1166" s="375" t="s">
        <v>12062</v>
      </c>
      <c r="K1166" s="284" t="s">
        <v>12063</v>
      </c>
      <c r="L1166" s="115"/>
      <c r="M1166" s="115"/>
      <c r="N1166" s="115"/>
      <c r="O1166" s="115"/>
      <c r="P1166" s="115"/>
      <c r="Q1166" s="115"/>
      <c r="R1166" s="115"/>
      <c r="S1166" s="115"/>
      <c r="T1166" s="115"/>
      <c r="U1166" s="115"/>
      <c r="V1166" s="115"/>
      <c r="W1166" s="115"/>
      <c r="X1166" s="115"/>
      <c r="Y1166" s="115"/>
      <c r="Z1166" s="115"/>
    </row>
    <row r="1167" spans="1:26" ht="13">
      <c r="A1167" s="40">
        <v>1166</v>
      </c>
      <c r="B1167" s="40" t="s">
        <v>12070</v>
      </c>
      <c r="C1167" s="115" t="s">
        <v>10544</v>
      </c>
      <c r="D1167" s="115" t="s">
        <v>4791</v>
      </c>
      <c r="E1167" s="115" t="s">
        <v>12072</v>
      </c>
      <c r="F1167" s="115" t="s">
        <v>12071</v>
      </c>
      <c r="G1167" s="41">
        <v>70</v>
      </c>
      <c r="H1167" s="115" t="s">
        <v>11644</v>
      </c>
      <c r="I1167" s="473">
        <v>44867</v>
      </c>
      <c r="J1167" s="375" t="s">
        <v>12068</v>
      </c>
      <c r="K1167" s="284" t="s">
        <v>12069</v>
      </c>
      <c r="L1167" s="115"/>
      <c r="M1167" s="115"/>
      <c r="N1167" s="115"/>
      <c r="O1167" s="115"/>
      <c r="P1167" s="115"/>
      <c r="Q1167" s="115"/>
      <c r="R1167" s="115"/>
      <c r="S1167" s="115"/>
      <c r="T1167" s="115"/>
      <c r="U1167" s="115"/>
      <c r="V1167" s="115"/>
      <c r="W1167" s="115"/>
      <c r="X1167" s="115"/>
      <c r="Y1167" s="115"/>
      <c r="Z1167" s="115"/>
    </row>
    <row r="1168" spans="1:26" ht="13">
      <c r="A1168" s="40">
        <v>1167</v>
      </c>
      <c r="B1168" s="40" t="s">
        <v>12084</v>
      </c>
      <c r="C1168" s="115" t="s">
        <v>12086</v>
      </c>
      <c r="D1168" s="115" t="s">
        <v>4097</v>
      </c>
      <c r="E1168" s="115" t="s">
        <v>6110</v>
      </c>
      <c r="F1168" s="115" t="s">
        <v>12085</v>
      </c>
      <c r="G1168" s="41">
        <v>97</v>
      </c>
      <c r="H1168" s="115" t="s">
        <v>12087</v>
      </c>
      <c r="I1168" s="473">
        <v>44869</v>
      </c>
      <c r="J1168" s="375" t="s">
        <v>12082</v>
      </c>
      <c r="K1168" s="284" t="s">
        <v>12083</v>
      </c>
      <c r="L1168" s="115"/>
      <c r="M1168" s="115"/>
      <c r="N1168" s="115"/>
      <c r="O1168" s="115"/>
      <c r="P1168" s="115"/>
      <c r="Q1168" s="115"/>
      <c r="R1168" s="115"/>
      <c r="S1168" s="115"/>
      <c r="T1168" s="115"/>
      <c r="U1168" s="115"/>
      <c r="V1168" s="115"/>
      <c r="W1168" s="115"/>
      <c r="X1168" s="115"/>
      <c r="Y1168" s="115"/>
      <c r="Z1168" s="115"/>
    </row>
    <row r="1169" spans="1:26" ht="13">
      <c r="A1169" s="40">
        <v>1168</v>
      </c>
      <c r="B1169" s="40" t="s">
        <v>12089</v>
      </c>
      <c r="C1169" s="115" t="s">
        <v>12091</v>
      </c>
      <c r="D1169" s="115" t="s">
        <v>4038</v>
      </c>
      <c r="E1169" s="115" t="s">
        <v>5715</v>
      </c>
      <c r="F1169" s="115" t="s">
        <v>12093</v>
      </c>
      <c r="G1169" s="41">
        <v>10</v>
      </c>
      <c r="H1169" s="115" t="s">
        <v>12092</v>
      </c>
      <c r="I1169" s="473">
        <v>44868</v>
      </c>
      <c r="J1169" s="375" t="s">
        <v>12088</v>
      </c>
      <c r="K1169" s="284" t="s">
        <v>12090</v>
      </c>
      <c r="L1169" s="115"/>
      <c r="M1169" s="115"/>
      <c r="N1169" s="115"/>
      <c r="O1169" s="115"/>
      <c r="P1169" s="115"/>
      <c r="Q1169" s="115"/>
      <c r="R1169" s="115"/>
      <c r="S1169" s="115"/>
      <c r="T1169" s="115"/>
      <c r="U1169" s="115"/>
      <c r="V1169" s="115"/>
      <c r="W1169" s="115"/>
      <c r="X1169" s="115"/>
      <c r="Y1169" s="115"/>
      <c r="Z1169" s="115"/>
    </row>
    <row r="1170" spans="1:26" ht="13">
      <c r="A1170" s="40">
        <v>1169</v>
      </c>
      <c r="B1170" s="40" t="s">
        <v>10571</v>
      </c>
      <c r="C1170" s="115" t="s">
        <v>12099</v>
      </c>
      <c r="D1170" s="115" t="s">
        <v>4038</v>
      </c>
      <c r="E1170" s="115" t="s">
        <v>4350</v>
      </c>
      <c r="F1170" s="115" t="s">
        <v>12101</v>
      </c>
      <c r="G1170" s="41">
        <v>408</v>
      </c>
      <c r="H1170" s="115" t="s">
        <v>12100</v>
      </c>
      <c r="I1170" s="473">
        <v>44874</v>
      </c>
      <c r="J1170" s="375" t="s">
        <v>12097</v>
      </c>
      <c r="K1170" s="284" t="s">
        <v>12098</v>
      </c>
      <c r="L1170" s="115"/>
      <c r="M1170" s="115"/>
      <c r="N1170" s="115"/>
      <c r="O1170" s="115"/>
      <c r="P1170" s="115"/>
      <c r="Q1170" s="115"/>
      <c r="R1170" s="115"/>
      <c r="S1170" s="115"/>
      <c r="T1170" s="115"/>
      <c r="U1170" s="115"/>
      <c r="V1170" s="115"/>
      <c r="W1170" s="115"/>
      <c r="X1170" s="115"/>
      <c r="Y1170" s="115"/>
      <c r="Z1170" s="115"/>
    </row>
    <row r="1171" spans="1:26" ht="13">
      <c r="A1171" s="40">
        <v>1170</v>
      </c>
      <c r="B1171" s="40" t="s">
        <v>12103</v>
      </c>
      <c r="C1171" s="115" t="s">
        <v>6629</v>
      </c>
      <c r="D1171" s="115" t="s">
        <v>4038</v>
      </c>
      <c r="E1171" s="115" t="s">
        <v>4569</v>
      </c>
      <c r="F1171" s="115" t="s">
        <v>12105</v>
      </c>
      <c r="G1171" s="41">
        <v>252</v>
      </c>
      <c r="H1171" s="115" t="s">
        <v>12106</v>
      </c>
      <c r="I1171" s="473">
        <v>40491</v>
      </c>
      <c r="J1171" s="375" t="s">
        <v>12104</v>
      </c>
      <c r="K1171" s="284" t="s">
        <v>12102</v>
      </c>
      <c r="L1171" s="115"/>
      <c r="M1171" s="115"/>
      <c r="N1171" s="115"/>
      <c r="O1171" s="115"/>
      <c r="P1171" s="115"/>
      <c r="Q1171" s="115"/>
      <c r="R1171" s="115"/>
      <c r="S1171" s="115"/>
      <c r="T1171" s="115"/>
      <c r="U1171" s="115"/>
      <c r="V1171" s="115"/>
      <c r="W1171" s="115"/>
      <c r="X1171" s="115"/>
      <c r="Y1171" s="115"/>
      <c r="Z1171" s="115"/>
    </row>
    <row r="1172" spans="1:26" ht="13">
      <c r="A1172" s="40">
        <v>1171</v>
      </c>
      <c r="B1172" s="40" t="s">
        <v>12109</v>
      </c>
      <c r="C1172" s="115" t="s">
        <v>12110</v>
      </c>
      <c r="D1172" s="115" t="s">
        <v>4032</v>
      </c>
      <c r="E1172" s="115" t="s">
        <v>6726</v>
      </c>
      <c r="F1172" s="115" t="s">
        <v>12131</v>
      </c>
      <c r="G1172" s="41">
        <v>153</v>
      </c>
      <c r="H1172" s="115"/>
      <c r="I1172" s="473">
        <v>44870</v>
      </c>
      <c r="J1172" s="375" t="s">
        <v>12107</v>
      </c>
      <c r="K1172" s="284" t="s">
        <v>12108</v>
      </c>
      <c r="L1172" s="115"/>
      <c r="M1172" s="115"/>
      <c r="N1172" s="115"/>
      <c r="O1172" s="115"/>
      <c r="P1172" s="115"/>
      <c r="Q1172" s="115"/>
      <c r="R1172" s="115"/>
      <c r="S1172" s="115"/>
      <c r="T1172" s="115"/>
      <c r="U1172" s="115"/>
      <c r="V1172" s="115"/>
      <c r="W1172" s="115"/>
      <c r="X1172" s="115"/>
      <c r="Y1172" s="115"/>
      <c r="Z1172" s="115"/>
    </row>
    <row r="1173" spans="1:26" ht="13">
      <c r="A1173" s="40">
        <v>1172</v>
      </c>
      <c r="B1173" s="40" t="s">
        <v>12128</v>
      </c>
      <c r="C1173" s="115" t="s">
        <v>4361</v>
      </c>
      <c r="D1173" s="115" t="s">
        <v>4038</v>
      </c>
      <c r="E1173" s="115" t="s">
        <v>12133</v>
      </c>
      <c r="F1173" s="115" t="s">
        <v>12132</v>
      </c>
      <c r="G1173" s="41">
        <v>7</v>
      </c>
      <c r="H1173" s="115" t="s">
        <v>12130</v>
      </c>
      <c r="I1173" s="473">
        <v>44805</v>
      </c>
      <c r="J1173" s="375" t="s">
        <v>12127</v>
      </c>
      <c r="K1173" s="284" t="s">
        <v>12129</v>
      </c>
      <c r="L1173" s="115"/>
      <c r="M1173" s="115"/>
      <c r="N1173" s="115"/>
      <c r="O1173" s="115"/>
      <c r="P1173" s="115"/>
      <c r="Q1173" s="115"/>
      <c r="R1173" s="115"/>
      <c r="S1173" s="115"/>
      <c r="T1173" s="115"/>
      <c r="U1173" s="115"/>
      <c r="V1173" s="115"/>
      <c r="W1173" s="115"/>
      <c r="X1173" s="115"/>
      <c r="Y1173" s="115"/>
      <c r="Z1173" s="115"/>
    </row>
    <row r="1174" spans="1:26" ht="13">
      <c r="A1174" s="40">
        <v>1173</v>
      </c>
      <c r="B1174" s="40" t="s">
        <v>12140</v>
      </c>
      <c r="C1174" s="115" t="s">
        <v>12141</v>
      </c>
      <c r="D1174" s="115" t="s">
        <v>4038</v>
      </c>
      <c r="E1174" s="115" t="s">
        <v>12144</v>
      </c>
      <c r="F1174" s="115" t="s">
        <v>12143</v>
      </c>
      <c r="G1174" s="41">
        <v>944</v>
      </c>
      <c r="H1174" s="115" t="s">
        <v>12142</v>
      </c>
      <c r="I1174" s="473">
        <v>44880</v>
      </c>
      <c r="J1174" s="375" t="s">
        <v>12138</v>
      </c>
      <c r="K1174" s="284" t="s">
        <v>12139</v>
      </c>
      <c r="L1174" s="115"/>
      <c r="M1174" s="115"/>
      <c r="N1174" s="115"/>
      <c r="O1174" s="115"/>
      <c r="P1174" s="115"/>
      <c r="Q1174" s="115"/>
      <c r="R1174" s="115"/>
      <c r="S1174" s="115"/>
      <c r="T1174" s="115"/>
      <c r="U1174" s="115"/>
      <c r="V1174" s="115"/>
      <c r="W1174" s="115"/>
      <c r="X1174" s="115"/>
      <c r="Y1174" s="115"/>
      <c r="Z1174" s="115"/>
    </row>
    <row r="1175" spans="1:26" ht="13">
      <c r="A1175" s="40">
        <v>1174</v>
      </c>
      <c r="B1175" s="40" t="s">
        <v>12150</v>
      </c>
      <c r="C1175" s="41" t="s">
        <v>4236</v>
      </c>
      <c r="D1175" s="41" t="s">
        <v>4061</v>
      </c>
      <c r="E1175" s="41" t="s">
        <v>12147</v>
      </c>
      <c r="F1175" s="41" t="s">
        <v>12149</v>
      </c>
      <c r="G1175" s="41">
        <v>1086</v>
      </c>
      <c r="H1175" s="41" t="s">
        <v>12148</v>
      </c>
      <c r="I1175" s="473">
        <v>44873</v>
      </c>
      <c r="J1175" s="375" t="s">
        <v>12146</v>
      </c>
      <c r="K1175" s="284" t="s">
        <v>12145</v>
      </c>
      <c r="L1175" s="115"/>
      <c r="M1175" s="115"/>
      <c r="N1175" s="115"/>
      <c r="O1175" s="115"/>
      <c r="P1175" s="115"/>
      <c r="Q1175" s="115"/>
      <c r="R1175" s="115"/>
      <c r="S1175" s="115"/>
      <c r="T1175" s="115"/>
      <c r="U1175" s="115"/>
      <c r="V1175" s="115"/>
      <c r="W1175" s="115"/>
      <c r="X1175" s="115"/>
      <c r="Y1175" s="115"/>
      <c r="Z1175" s="115"/>
    </row>
    <row r="1176" spans="1:26" ht="13">
      <c r="A1176" s="40">
        <v>1175</v>
      </c>
      <c r="B1176" s="40" t="s">
        <v>12154</v>
      </c>
      <c r="C1176" s="41" t="s">
        <v>8558</v>
      </c>
      <c r="D1176" s="41" t="s">
        <v>4061</v>
      </c>
      <c r="E1176" s="41" t="s">
        <v>11063</v>
      </c>
      <c r="F1176" s="41" t="s">
        <v>12152</v>
      </c>
      <c r="G1176" s="41">
        <v>457</v>
      </c>
      <c r="H1176" s="41" t="s">
        <v>12151</v>
      </c>
      <c r="I1176" s="473">
        <v>44867</v>
      </c>
      <c r="J1176" s="122" t="s">
        <v>12153</v>
      </c>
      <c r="K1176" s="284" t="s">
        <v>12155</v>
      </c>
      <c r="L1176" s="115"/>
      <c r="M1176" s="115"/>
      <c r="N1176" s="115"/>
      <c r="O1176" s="115"/>
      <c r="P1176" s="115"/>
      <c r="Q1176" s="115"/>
      <c r="R1176" s="115"/>
      <c r="S1176" s="115"/>
      <c r="T1176" s="115"/>
      <c r="U1176" s="115"/>
      <c r="V1176" s="115"/>
      <c r="W1176" s="115"/>
      <c r="X1176" s="115"/>
      <c r="Y1176" s="115"/>
      <c r="Z1176" s="115"/>
    </row>
    <row r="1177" spans="1:26" ht="13">
      <c r="A1177" s="40">
        <v>1176</v>
      </c>
      <c r="B1177" s="40" t="s">
        <v>12158</v>
      </c>
      <c r="C1177" s="41" t="s">
        <v>11626</v>
      </c>
      <c r="D1177" s="41" t="s">
        <v>4791</v>
      </c>
      <c r="E1177" s="41" t="s">
        <v>5909</v>
      </c>
      <c r="F1177" s="41" t="s">
        <v>12159</v>
      </c>
      <c r="G1177" s="41">
        <v>410</v>
      </c>
      <c r="H1177" s="41" t="s">
        <v>12160</v>
      </c>
      <c r="I1177" s="473">
        <v>44875</v>
      </c>
      <c r="J1177" s="122" t="s">
        <v>12157</v>
      </c>
      <c r="K1177" s="284" t="s">
        <v>12156</v>
      </c>
      <c r="L1177" s="115"/>
      <c r="M1177" s="115"/>
      <c r="N1177" s="115"/>
      <c r="O1177" s="115"/>
      <c r="P1177" s="115"/>
      <c r="Q1177" s="115"/>
      <c r="R1177" s="115"/>
      <c r="S1177" s="115"/>
      <c r="T1177" s="115"/>
      <c r="U1177" s="115"/>
      <c r="V1177" s="115"/>
      <c r="W1177" s="115"/>
      <c r="X1177" s="115"/>
      <c r="Y1177" s="115"/>
      <c r="Z1177" s="115"/>
    </row>
    <row r="1178" spans="1:26" ht="13">
      <c r="A1178" s="40">
        <v>1177</v>
      </c>
      <c r="B1178" s="40" t="s">
        <v>12164</v>
      </c>
      <c r="C1178" s="41" t="s">
        <v>12162</v>
      </c>
      <c r="D1178" s="41" t="s">
        <v>4038</v>
      </c>
      <c r="E1178" s="41" t="s">
        <v>12166</v>
      </c>
      <c r="F1178" s="41" t="s">
        <v>12165</v>
      </c>
      <c r="G1178" s="41">
        <v>28</v>
      </c>
      <c r="H1178" s="41" t="s">
        <v>12167</v>
      </c>
      <c r="I1178" s="473">
        <v>44877</v>
      </c>
      <c r="J1178" s="122" t="s">
        <v>12163</v>
      </c>
      <c r="K1178" s="284" t="s">
        <v>12161</v>
      </c>
      <c r="L1178" s="115"/>
      <c r="M1178" s="115"/>
      <c r="N1178" s="115"/>
      <c r="O1178" s="115"/>
      <c r="P1178" s="115"/>
      <c r="Q1178" s="115"/>
      <c r="R1178" s="115"/>
      <c r="S1178" s="115"/>
      <c r="T1178" s="115"/>
      <c r="U1178" s="115"/>
      <c r="V1178" s="115"/>
      <c r="W1178" s="115"/>
      <c r="X1178" s="115"/>
      <c r="Y1178" s="115"/>
      <c r="Z1178" s="115"/>
    </row>
    <row r="1179" spans="1:26" ht="13">
      <c r="A1179" s="40">
        <v>1178</v>
      </c>
      <c r="B1179" s="40" t="s">
        <v>12169</v>
      </c>
      <c r="C1179" s="115" t="s">
        <v>7093</v>
      </c>
      <c r="D1179" s="115" t="s">
        <v>5265</v>
      </c>
      <c r="E1179" s="115" t="s">
        <v>6242</v>
      </c>
      <c r="F1179" s="115" t="s">
        <v>12168</v>
      </c>
      <c r="G1179" s="41">
        <v>81</v>
      </c>
      <c r="H1179" s="115" t="s">
        <v>8512</v>
      </c>
      <c r="I1179" s="473">
        <v>44876</v>
      </c>
      <c r="J1179" s="375" t="s">
        <v>12170</v>
      </c>
      <c r="K1179" s="284" t="s">
        <v>12171</v>
      </c>
      <c r="L1179" s="115"/>
      <c r="M1179" s="115"/>
      <c r="N1179" s="115"/>
      <c r="O1179" s="115"/>
      <c r="P1179" s="115"/>
      <c r="Q1179" s="115"/>
      <c r="R1179" s="115"/>
      <c r="S1179" s="115"/>
      <c r="T1179" s="115"/>
      <c r="U1179" s="115"/>
      <c r="V1179" s="115"/>
      <c r="W1179" s="115"/>
      <c r="X1179" s="115"/>
      <c r="Y1179" s="115"/>
      <c r="Z1179" s="115"/>
    </row>
    <row r="1180" spans="1:26" ht="13">
      <c r="A1180" s="40">
        <v>1179</v>
      </c>
      <c r="B1180" s="40" t="s">
        <v>12175</v>
      </c>
      <c r="C1180" s="115" t="s">
        <v>12176</v>
      </c>
      <c r="D1180" s="115" t="s">
        <v>6305</v>
      </c>
      <c r="E1180" s="115" t="s">
        <v>12177</v>
      </c>
      <c r="F1180" s="115" t="s">
        <v>12178</v>
      </c>
      <c r="G1180" s="41">
        <v>129</v>
      </c>
      <c r="H1180" s="115" t="s">
        <v>12174</v>
      </c>
      <c r="I1180" s="473">
        <v>44835</v>
      </c>
      <c r="J1180" s="375" t="s">
        <v>12172</v>
      </c>
      <c r="K1180" s="284" t="s">
        <v>12173</v>
      </c>
      <c r="L1180" s="115"/>
      <c r="M1180" s="115"/>
      <c r="N1180" s="115"/>
      <c r="O1180" s="115"/>
      <c r="P1180" s="115"/>
      <c r="Q1180" s="115"/>
      <c r="R1180" s="115"/>
      <c r="S1180" s="115"/>
      <c r="T1180" s="115"/>
      <c r="U1180" s="115"/>
      <c r="V1180" s="115"/>
      <c r="W1180" s="115"/>
      <c r="X1180" s="115"/>
      <c r="Y1180" s="115"/>
      <c r="Z1180" s="115"/>
    </row>
    <row r="1181" spans="1:26" ht="13">
      <c r="A1181" s="40">
        <v>1180</v>
      </c>
      <c r="B1181" s="40" t="s">
        <v>12212</v>
      </c>
      <c r="C1181" s="115" t="s">
        <v>6091</v>
      </c>
      <c r="D1181" s="115" t="s">
        <v>4038</v>
      </c>
      <c r="E1181" s="115" t="s">
        <v>4821</v>
      </c>
      <c r="F1181" s="115" t="s">
        <v>12214</v>
      </c>
      <c r="G1181" s="41">
        <v>25</v>
      </c>
      <c r="H1181" s="115" t="s">
        <v>12213</v>
      </c>
      <c r="I1181" s="473">
        <v>44881</v>
      </c>
      <c r="J1181" s="375" t="s">
        <v>12211</v>
      </c>
      <c r="K1181" s="284" t="s">
        <v>12210</v>
      </c>
      <c r="L1181" s="115"/>
      <c r="M1181" s="115"/>
      <c r="N1181" s="115"/>
      <c r="O1181" s="115"/>
      <c r="P1181" s="115"/>
      <c r="Q1181" s="115"/>
      <c r="R1181" s="115"/>
      <c r="S1181" s="115"/>
      <c r="T1181" s="115"/>
      <c r="U1181" s="115"/>
      <c r="V1181" s="115"/>
      <c r="W1181" s="115"/>
      <c r="X1181" s="115"/>
      <c r="Y1181" s="115"/>
      <c r="Z1181" s="115"/>
    </row>
    <row r="1182" spans="1:26" ht="13">
      <c r="A1182" s="40">
        <v>1181</v>
      </c>
      <c r="B1182" s="40" t="s">
        <v>12225</v>
      </c>
      <c r="C1182" s="41" t="s">
        <v>5678</v>
      </c>
      <c r="D1182" s="41" t="s">
        <v>4061</v>
      </c>
      <c r="E1182" s="41" t="s">
        <v>4265</v>
      </c>
      <c r="F1182" s="115"/>
      <c r="G1182" s="41">
        <v>1</v>
      </c>
      <c r="H1182" s="115"/>
      <c r="I1182" s="473">
        <v>44883</v>
      </c>
      <c r="J1182" s="122" t="s">
        <v>12224</v>
      </c>
      <c r="K1182" s="284" t="s">
        <v>12226</v>
      </c>
      <c r="L1182" s="115"/>
      <c r="M1182" s="115"/>
      <c r="N1182" s="115"/>
      <c r="O1182" s="115"/>
      <c r="P1182" s="115"/>
      <c r="Q1182" s="115"/>
      <c r="R1182" s="115"/>
      <c r="S1182" s="115"/>
      <c r="T1182" s="115"/>
      <c r="U1182" s="115"/>
      <c r="V1182" s="115"/>
      <c r="W1182" s="115"/>
      <c r="X1182" s="115"/>
      <c r="Y1182" s="115"/>
      <c r="Z1182" s="115"/>
    </row>
    <row r="1183" spans="1:26" ht="13">
      <c r="A1183" s="40">
        <v>1182</v>
      </c>
      <c r="B1183" s="40" t="s">
        <v>12229</v>
      </c>
      <c r="C1183" s="41" t="s">
        <v>5264</v>
      </c>
      <c r="D1183" s="41" t="s">
        <v>4038</v>
      </c>
      <c r="E1183" s="115"/>
      <c r="F1183" s="115"/>
      <c r="G1183" s="41">
        <v>1</v>
      </c>
      <c r="H1183" s="115"/>
      <c r="I1183" s="473">
        <v>44883</v>
      </c>
      <c r="J1183" s="122" t="s">
        <v>12227</v>
      </c>
      <c r="K1183" s="284" t="s">
        <v>12228</v>
      </c>
      <c r="L1183" s="115"/>
      <c r="M1183" s="115"/>
      <c r="N1183" s="115"/>
      <c r="O1183" s="115"/>
      <c r="P1183" s="115"/>
      <c r="Q1183" s="115"/>
      <c r="R1183" s="115"/>
      <c r="S1183" s="115"/>
      <c r="T1183" s="115"/>
      <c r="U1183" s="115"/>
      <c r="V1183" s="115"/>
      <c r="W1183" s="115"/>
      <c r="X1183" s="115"/>
      <c r="Y1183" s="115"/>
      <c r="Z1183" s="115"/>
    </row>
    <row r="1184" spans="1:26" ht="13">
      <c r="A1184" s="40">
        <v>1183</v>
      </c>
      <c r="B1184" s="40" t="s">
        <v>12230</v>
      </c>
      <c r="C1184" s="41" t="s">
        <v>9569</v>
      </c>
      <c r="D1184" s="41" t="s">
        <v>8045</v>
      </c>
      <c r="E1184" s="41" t="s">
        <v>9240</v>
      </c>
      <c r="F1184" s="41" t="s">
        <v>12238</v>
      </c>
      <c r="G1184" s="41">
        <v>104</v>
      </c>
      <c r="H1184" s="41" t="s">
        <v>12233</v>
      </c>
      <c r="I1184" s="473">
        <v>44884</v>
      </c>
      <c r="J1184" s="122" t="s">
        <v>12231</v>
      </c>
      <c r="K1184" s="284" t="s">
        <v>12232</v>
      </c>
      <c r="L1184" s="115"/>
      <c r="M1184" s="115"/>
      <c r="N1184" s="115"/>
      <c r="O1184" s="115"/>
      <c r="P1184" s="115"/>
      <c r="Q1184" s="115"/>
      <c r="R1184" s="115"/>
      <c r="S1184" s="115"/>
      <c r="T1184" s="115"/>
      <c r="U1184" s="115"/>
      <c r="V1184" s="115"/>
      <c r="W1184" s="115"/>
      <c r="X1184" s="115"/>
      <c r="Y1184" s="115"/>
      <c r="Z1184" s="115"/>
    </row>
    <row r="1185" spans="1:26" ht="13">
      <c r="A1185" s="40">
        <v>1184</v>
      </c>
      <c r="B1185" s="40" t="s">
        <v>12245</v>
      </c>
      <c r="C1185" s="41" t="s">
        <v>12240</v>
      </c>
      <c r="D1185" s="41" t="s">
        <v>12236</v>
      </c>
      <c r="E1185" s="41" t="s">
        <v>12239</v>
      </c>
      <c r="F1185" s="41" t="s">
        <v>12237</v>
      </c>
      <c r="G1185" s="41">
        <v>1</v>
      </c>
      <c r="H1185" s="115"/>
      <c r="I1185" s="475" t="s">
        <v>12241</v>
      </c>
      <c r="J1185" s="122" t="s">
        <v>12234</v>
      </c>
      <c r="K1185" s="284" t="s">
        <v>12235</v>
      </c>
      <c r="L1185" s="115"/>
      <c r="M1185" s="115"/>
      <c r="N1185" s="115"/>
      <c r="O1185" s="115"/>
      <c r="P1185" s="115"/>
      <c r="Q1185" s="115"/>
      <c r="R1185" s="115"/>
      <c r="S1185" s="115"/>
      <c r="T1185" s="115"/>
      <c r="U1185" s="115"/>
      <c r="V1185" s="115"/>
      <c r="W1185" s="115"/>
      <c r="X1185" s="115"/>
      <c r="Y1185" s="115"/>
      <c r="Z1185" s="115"/>
    </row>
    <row r="1186" spans="1:26" ht="13">
      <c r="A1186" s="40">
        <v>1185</v>
      </c>
      <c r="B1186" s="40" t="s">
        <v>12244</v>
      </c>
      <c r="C1186" s="41" t="s">
        <v>12240</v>
      </c>
      <c r="D1186" s="41" t="s">
        <v>12236</v>
      </c>
      <c r="E1186" s="41" t="s">
        <v>12239</v>
      </c>
      <c r="F1186" s="41" t="s">
        <v>12246</v>
      </c>
      <c r="G1186" s="41">
        <v>80</v>
      </c>
      <c r="H1186" s="115">
        <v>2021</v>
      </c>
      <c r="I1186" s="475" t="s">
        <v>12241</v>
      </c>
      <c r="J1186" s="122" t="s">
        <v>12242</v>
      </c>
      <c r="K1186" s="41" t="s">
        <v>12243</v>
      </c>
      <c r="L1186" s="115"/>
      <c r="M1186" s="115"/>
      <c r="N1186" s="115"/>
      <c r="O1186" s="115"/>
      <c r="P1186" s="115"/>
      <c r="Q1186" s="115"/>
      <c r="R1186" s="115"/>
      <c r="S1186" s="115"/>
      <c r="T1186" s="115"/>
      <c r="U1186" s="115"/>
      <c r="V1186" s="115"/>
      <c r="W1186" s="115"/>
      <c r="X1186" s="115"/>
      <c r="Y1186" s="115"/>
      <c r="Z1186" s="115"/>
    </row>
    <row r="1187" spans="1:26" ht="13">
      <c r="A1187" s="40">
        <v>1186</v>
      </c>
      <c r="B1187" s="40" t="s">
        <v>12250</v>
      </c>
      <c r="C1187" s="115" t="s">
        <v>6929</v>
      </c>
      <c r="D1187" s="115" t="s">
        <v>6338</v>
      </c>
      <c r="E1187" s="115" t="s">
        <v>12249</v>
      </c>
      <c r="F1187" s="115" t="s">
        <v>12251</v>
      </c>
      <c r="G1187" s="41">
        <v>304</v>
      </c>
      <c r="H1187" s="115" t="s">
        <v>10347</v>
      </c>
      <c r="I1187" s="473">
        <v>44884</v>
      </c>
      <c r="J1187" s="375" t="s">
        <v>12247</v>
      </c>
      <c r="K1187" s="284" t="s">
        <v>12248</v>
      </c>
      <c r="L1187" s="115"/>
      <c r="M1187" s="115"/>
      <c r="N1187" s="115"/>
      <c r="O1187" s="115"/>
      <c r="P1187" s="115"/>
      <c r="Q1187" s="115"/>
      <c r="R1187" s="115"/>
      <c r="S1187" s="115"/>
      <c r="T1187" s="115"/>
      <c r="U1187" s="115"/>
      <c r="V1187" s="115"/>
      <c r="W1187" s="115"/>
      <c r="X1187" s="115"/>
      <c r="Y1187" s="115"/>
      <c r="Z1187" s="115"/>
    </row>
    <row r="1188" spans="1:26" ht="13">
      <c r="A1188" s="40">
        <v>1187</v>
      </c>
      <c r="B1188" s="40" t="s">
        <v>12254</v>
      </c>
      <c r="C1188" s="115" t="s">
        <v>7212</v>
      </c>
      <c r="D1188" s="115" t="s">
        <v>5761</v>
      </c>
      <c r="E1188" s="115" t="s">
        <v>12256</v>
      </c>
      <c r="F1188" s="115" t="s">
        <v>12255</v>
      </c>
      <c r="G1188" s="41">
        <v>1</v>
      </c>
      <c r="H1188" s="115"/>
      <c r="I1188" s="473">
        <v>44862</v>
      </c>
      <c r="J1188" s="375" t="s">
        <v>12252</v>
      </c>
      <c r="K1188" s="284" t="s">
        <v>12253</v>
      </c>
      <c r="L1188" s="115"/>
      <c r="M1188" s="115"/>
      <c r="N1188" s="115"/>
      <c r="O1188" s="115"/>
      <c r="P1188" s="115"/>
      <c r="Q1188" s="115"/>
      <c r="R1188" s="115"/>
      <c r="S1188" s="115"/>
      <c r="T1188" s="115"/>
      <c r="U1188" s="115"/>
      <c r="V1188" s="115"/>
      <c r="W1188" s="115"/>
      <c r="X1188" s="115"/>
      <c r="Y1188" s="115"/>
      <c r="Z1188" s="115"/>
    </row>
    <row r="1189" spans="1:26" ht="13">
      <c r="A1189" s="40">
        <v>1188</v>
      </c>
      <c r="B1189" s="40" t="s">
        <v>12259</v>
      </c>
      <c r="C1189" s="115" t="s">
        <v>8423</v>
      </c>
      <c r="D1189" s="115" t="s">
        <v>4225</v>
      </c>
      <c r="E1189" s="115" t="s">
        <v>5152</v>
      </c>
      <c r="F1189" s="115" t="s">
        <v>12260</v>
      </c>
      <c r="G1189" s="41">
        <v>1</v>
      </c>
      <c r="H1189" s="115"/>
      <c r="I1189" s="473">
        <v>44743</v>
      </c>
      <c r="J1189" s="375" t="s">
        <v>12257</v>
      </c>
      <c r="K1189" s="284" t="s">
        <v>12258</v>
      </c>
      <c r="L1189" s="115"/>
      <c r="M1189" s="115"/>
      <c r="N1189" s="115"/>
      <c r="O1189" s="115"/>
      <c r="P1189" s="115"/>
      <c r="Q1189" s="115"/>
      <c r="R1189" s="115"/>
      <c r="S1189" s="115"/>
      <c r="T1189" s="115"/>
      <c r="U1189" s="115"/>
      <c r="V1189" s="115"/>
      <c r="W1189" s="115"/>
      <c r="X1189" s="115"/>
      <c r="Y1189" s="115"/>
      <c r="Z1189" s="115"/>
    </row>
    <row r="1190" spans="1:26" ht="13">
      <c r="A1190" s="40">
        <v>1189</v>
      </c>
      <c r="B1190" s="40" t="s">
        <v>12263</v>
      </c>
      <c r="C1190" s="115" t="s">
        <v>12264</v>
      </c>
      <c r="D1190" s="115" t="s">
        <v>3922</v>
      </c>
      <c r="E1190" s="115"/>
      <c r="F1190" s="115"/>
      <c r="G1190" s="41">
        <v>1</v>
      </c>
      <c r="H1190" s="115"/>
      <c r="I1190" s="473">
        <v>44880</v>
      </c>
      <c r="J1190" s="375" t="s">
        <v>12261</v>
      </c>
      <c r="K1190" s="284" t="s">
        <v>12262</v>
      </c>
      <c r="L1190" s="115"/>
      <c r="M1190" s="115"/>
      <c r="N1190" s="115"/>
      <c r="O1190" s="115"/>
      <c r="P1190" s="115"/>
      <c r="Q1190" s="115"/>
      <c r="R1190" s="115"/>
      <c r="S1190" s="115"/>
      <c r="T1190" s="115"/>
      <c r="U1190" s="115"/>
      <c r="V1190" s="115"/>
      <c r="W1190" s="115"/>
      <c r="X1190" s="115"/>
      <c r="Y1190" s="115"/>
      <c r="Z1190" s="115"/>
    </row>
    <row r="1191" spans="1:26" ht="13">
      <c r="A1191" s="40">
        <v>1190</v>
      </c>
      <c r="B1191" s="40" t="s">
        <v>12268</v>
      </c>
      <c r="C1191" s="115" t="s">
        <v>12267</v>
      </c>
      <c r="D1191" s="115" t="s">
        <v>4875</v>
      </c>
      <c r="E1191" s="115" t="s">
        <v>4876</v>
      </c>
      <c r="F1191" s="115" t="s">
        <v>4877</v>
      </c>
      <c r="G1191" s="41">
        <v>1</v>
      </c>
      <c r="H1191" s="115"/>
      <c r="I1191" s="473">
        <v>44771</v>
      </c>
      <c r="J1191" s="375" t="s">
        <v>12265</v>
      </c>
      <c r="K1191" s="284" t="s">
        <v>12266</v>
      </c>
      <c r="L1191" s="115"/>
      <c r="M1191" s="115"/>
      <c r="N1191" s="115"/>
      <c r="O1191" s="115"/>
      <c r="P1191" s="115"/>
      <c r="Q1191" s="115"/>
      <c r="R1191" s="115"/>
      <c r="S1191" s="115"/>
      <c r="T1191" s="115"/>
      <c r="U1191" s="115"/>
      <c r="V1191" s="115"/>
      <c r="W1191" s="115"/>
      <c r="X1191" s="115"/>
      <c r="Y1191" s="115"/>
      <c r="Z1191" s="115"/>
    </row>
    <row r="1192" spans="1:26" ht="13">
      <c r="A1192" s="40">
        <v>1191</v>
      </c>
      <c r="B1192" s="40" t="s">
        <v>10431</v>
      </c>
      <c r="C1192" s="41" t="s">
        <v>10434</v>
      </c>
      <c r="D1192" s="41" t="s">
        <v>10567</v>
      </c>
      <c r="E1192" s="41" t="s">
        <v>12284</v>
      </c>
      <c r="F1192" s="41" t="s">
        <v>12285</v>
      </c>
      <c r="G1192" s="41">
        <v>3</v>
      </c>
      <c r="H1192" s="115"/>
      <c r="I1192" s="473">
        <v>44888</v>
      </c>
      <c r="J1192" s="375" t="s">
        <v>12282</v>
      </c>
      <c r="K1192" s="284" t="s">
        <v>12283</v>
      </c>
      <c r="L1192" s="115"/>
      <c r="M1192" s="115"/>
      <c r="N1192" s="115"/>
      <c r="O1192" s="115"/>
      <c r="P1192" s="115"/>
      <c r="Q1192" s="115"/>
      <c r="R1192" s="115"/>
      <c r="S1192" s="115"/>
      <c r="T1192" s="115"/>
      <c r="U1192" s="115"/>
      <c r="V1192" s="115"/>
      <c r="W1192" s="115"/>
      <c r="X1192" s="115"/>
      <c r="Y1192" s="115"/>
      <c r="Z1192" s="115"/>
    </row>
    <row r="1193" spans="1:26" ht="13">
      <c r="A1193" s="40">
        <v>1192</v>
      </c>
      <c r="B1193" s="40" t="s">
        <v>12291</v>
      </c>
      <c r="C1193" s="115" t="s">
        <v>6845</v>
      </c>
      <c r="D1193" s="115" t="s">
        <v>12292</v>
      </c>
      <c r="E1193" s="115" t="s">
        <v>12294</v>
      </c>
      <c r="F1193" s="115" t="s">
        <v>12293</v>
      </c>
      <c r="G1193" s="41">
        <v>104</v>
      </c>
      <c r="H1193" s="115" t="s">
        <v>12295</v>
      </c>
      <c r="I1193" s="473">
        <v>44890</v>
      </c>
      <c r="J1193" s="375" t="s">
        <v>12289</v>
      </c>
      <c r="K1193" s="284" t="s">
        <v>12290</v>
      </c>
      <c r="L1193" s="115"/>
      <c r="M1193" s="115"/>
      <c r="N1193" s="115"/>
      <c r="O1193" s="115"/>
      <c r="P1193" s="115"/>
      <c r="Q1193" s="115"/>
      <c r="R1193" s="115"/>
      <c r="S1193" s="115"/>
      <c r="T1193" s="115"/>
      <c r="U1193" s="115"/>
      <c r="V1193" s="115"/>
      <c r="W1193" s="115"/>
      <c r="X1193" s="115"/>
      <c r="Y1193" s="115"/>
      <c r="Z1193" s="115"/>
    </row>
    <row r="1194" spans="1:26" ht="13">
      <c r="A1194" s="40">
        <v>1193</v>
      </c>
      <c r="B1194" s="40" t="s">
        <v>12298</v>
      </c>
      <c r="C1194" s="115" t="s">
        <v>12299</v>
      </c>
      <c r="D1194" s="115" t="s">
        <v>4044</v>
      </c>
      <c r="E1194" s="115" t="s">
        <v>12301</v>
      </c>
      <c r="F1194" s="115" t="s">
        <v>12302</v>
      </c>
      <c r="G1194" s="41">
        <v>208</v>
      </c>
      <c r="H1194" s="115" t="s">
        <v>12300</v>
      </c>
      <c r="I1194" s="473">
        <v>44889</v>
      </c>
      <c r="J1194" s="375" t="s">
        <v>12297</v>
      </c>
      <c r="K1194" s="284" t="s">
        <v>12296</v>
      </c>
      <c r="L1194" s="115"/>
      <c r="M1194" s="115"/>
      <c r="N1194" s="115"/>
      <c r="O1194" s="115"/>
      <c r="P1194" s="115"/>
      <c r="Q1194" s="115"/>
      <c r="R1194" s="115"/>
      <c r="S1194" s="115"/>
      <c r="T1194" s="115"/>
      <c r="U1194" s="115"/>
      <c r="V1194" s="115"/>
      <c r="W1194" s="115"/>
      <c r="X1194" s="115"/>
      <c r="Y1194" s="115"/>
      <c r="Z1194" s="115"/>
    </row>
    <row r="1195" spans="1:26" ht="13">
      <c r="A1195" s="40">
        <v>1194</v>
      </c>
      <c r="B1195" s="40" t="s">
        <v>12318</v>
      </c>
      <c r="C1195" s="115" t="s">
        <v>6873</v>
      </c>
      <c r="D1195" s="115" t="s">
        <v>4044</v>
      </c>
      <c r="E1195" s="115" t="s">
        <v>4045</v>
      </c>
      <c r="F1195" s="115" t="s">
        <v>12320</v>
      </c>
      <c r="G1195" s="41">
        <v>10</v>
      </c>
      <c r="H1195" s="115" t="s">
        <v>12321</v>
      </c>
      <c r="I1195" s="473">
        <v>44871</v>
      </c>
      <c r="J1195" s="375" t="s">
        <v>12317</v>
      </c>
      <c r="K1195" s="284" t="s">
        <v>12319</v>
      </c>
      <c r="L1195" s="115"/>
      <c r="M1195" s="115"/>
      <c r="N1195" s="115"/>
      <c r="O1195" s="115"/>
      <c r="P1195" s="115"/>
      <c r="Q1195" s="115"/>
      <c r="R1195" s="115"/>
      <c r="S1195" s="115"/>
      <c r="T1195" s="115"/>
      <c r="U1195" s="115"/>
      <c r="V1195" s="115"/>
      <c r="W1195" s="115"/>
      <c r="X1195" s="115"/>
      <c r="Y1195" s="115"/>
      <c r="Z1195" s="115"/>
    </row>
    <row r="1196" spans="1:26" ht="13">
      <c r="A1196" s="40">
        <v>1195</v>
      </c>
      <c r="B1196" s="40" t="s">
        <v>12324</v>
      </c>
      <c r="C1196" s="115" t="s">
        <v>12099</v>
      </c>
      <c r="D1196" s="115" t="s">
        <v>4038</v>
      </c>
      <c r="E1196" s="115" t="s">
        <v>9725</v>
      </c>
      <c r="F1196" s="115" t="s">
        <v>12325</v>
      </c>
      <c r="G1196" s="41">
        <v>47</v>
      </c>
      <c r="H1196" s="115" t="s">
        <v>12326</v>
      </c>
      <c r="I1196" s="473">
        <v>44894</v>
      </c>
      <c r="J1196" s="375" t="s">
        <v>12322</v>
      </c>
      <c r="K1196" s="284" t="s">
        <v>12323</v>
      </c>
      <c r="L1196" s="115"/>
      <c r="M1196" s="115"/>
      <c r="N1196" s="115"/>
      <c r="O1196" s="115"/>
      <c r="P1196" s="115"/>
      <c r="Q1196" s="115"/>
      <c r="R1196" s="115"/>
      <c r="S1196" s="115"/>
      <c r="T1196" s="115"/>
      <c r="U1196" s="115"/>
      <c r="V1196" s="115"/>
      <c r="W1196" s="115"/>
      <c r="X1196" s="115"/>
      <c r="Y1196" s="115"/>
      <c r="Z1196" s="115"/>
    </row>
    <row r="1197" spans="1:26" ht="13">
      <c r="A1197" s="40">
        <v>1196</v>
      </c>
      <c r="B1197" s="40" t="s">
        <v>12328</v>
      </c>
      <c r="C1197" s="115" t="s">
        <v>12330</v>
      </c>
      <c r="D1197" s="115" t="s">
        <v>6305</v>
      </c>
      <c r="E1197" s="115" t="s">
        <v>12329</v>
      </c>
      <c r="F1197" s="115" t="s">
        <v>12332</v>
      </c>
      <c r="G1197" s="41">
        <v>100</v>
      </c>
      <c r="H1197" s="115" t="s">
        <v>12333</v>
      </c>
      <c r="I1197" s="473">
        <v>44890</v>
      </c>
      <c r="J1197" s="375" t="s">
        <v>12327</v>
      </c>
      <c r="K1197" s="284" t="s">
        <v>12331</v>
      </c>
      <c r="L1197" s="115"/>
      <c r="M1197" s="115"/>
      <c r="N1197" s="115"/>
      <c r="O1197" s="115"/>
      <c r="P1197" s="115"/>
      <c r="Q1197" s="115"/>
      <c r="R1197" s="115"/>
      <c r="S1197" s="115"/>
      <c r="T1197" s="115"/>
      <c r="U1197" s="115"/>
      <c r="V1197" s="115"/>
      <c r="W1197" s="115"/>
      <c r="X1197" s="115"/>
      <c r="Y1197" s="115"/>
      <c r="Z1197" s="115"/>
    </row>
    <row r="1198" spans="1:26" ht="13">
      <c r="A1198" s="40">
        <v>1197</v>
      </c>
      <c r="B1198" s="40" t="s">
        <v>12334</v>
      </c>
      <c r="C1198" s="115" t="s">
        <v>9207</v>
      </c>
      <c r="D1198" s="115" t="s">
        <v>5613</v>
      </c>
      <c r="E1198" s="115"/>
      <c r="F1198" s="115"/>
      <c r="G1198" s="41">
        <v>10</v>
      </c>
      <c r="H1198" s="115" t="s">
        <v>12337</v>
      </c>
      <c r="I1198" s="473">
        <v>44891</v>
      </c>
      <c r="J1198" s="375" t="s">
        <v>12335</v>
      </c>
      <c r="K1198" s="284" t="s">
        <v>12336</v>
      </c>
      <c r="L1198" s="115"/>
      <c r="M1198" s="115"/>
      <c r="N1198" s="115"/>
      <c r="O1198" s="115"/>
      <c r="P1198" s="115"/>
      <c r="Q1198" s="115"/>
      <c r="R1198" s="115"/>
      <c r="S1198" s="115"/>
      <c r="T1198" s="115"/>
      <c r="U1198" s="115"/>
      <c r="V1198" s="115"/>
      <c r="W1198" s="115"/>
      <c r="X1198" s="115"/>
      <c r="Y1198" s="115"/>
      <c r="Z1198" s="115"/>
    </row>
    <row r="1199" spans="1:26" ht="13">
      <c r="A1199" s="40">
        <v>1198</v>
      </c>
      <c r="B1199" s="40" t="s">
        <v>12340</v>
      </c>
      <c r="C1199" s="115" t="s">
        <v>12341</v>
      </c>
      <c r="D1199" s="115" t="s">
        <v>7083</v>
      </c>
      <c r="E1199" s="115" t="s">
        <v>12343</v>
      </c>
      <c r="F1199" s="115" t="s">
        <v>12342</v>
      </c>
      <c r="G1199" s="41">
        <v>352</v>
      </c>
      <c r="H1199" s="115" t="s">
        <v>7371</v>
      </c>
      <c r="I1199" s="473">
        <v>44887</v>
      </c>
      <c r="J1199" s="375" t="s">
        <v>12338</v>
      </c>
      <c r="K1199" s="284" t="s">
        <v>12339</v>
      </c>
      <c r="L1199" s="115"/>
      <c r="M1199" s="115"/>
      <c r="N1199" s="115"/>
      <c r="O1199" s="115"/>
      <c r="P1199" s="115"/>
      <c r="Q1199" s="115"/>
      <c r="R1199" s="115"/>
      <c r="S1199" s="115"/>
      <c r="T1199" s="115"/>
      <c r="U1199" s="115"/>
      <c r="V1199" s="115"/>
      <c r="W1199" s="115"/>
      <c r="X1199" s="115"/>
      <c r="Y1199" s="115"/>
      <c r="Z1199" s="115"/>
    </row>
    <row r="1200" spans="1:26" ht="13">
      <c r="A1200" s="40">
        <v>1199</v>
      </c>
      <c r="B1200" s="40" t="s">
        <v>12345</v>
      </c>
      <c r="C1200" s="115" t="s">
        <v>12348</v>
      </c>
      <c r="D1200" s="115" t="s">
        <v>4109</v>
      </c>
      <c r="E1200" s="115"/>
      <c r="F1200" s="115" t="s">
        <v>12347</v>
      </c>
      <c r="G1200" s="41">
        <v>100</v>
      </c>
      <c r="H1200" s="115"/>
      <c r="I1200" s="473">
        <v>44889</v>
      </c>
      <c r="J1200" s="375" t="s">
        <v>12346</v>
      </c>
      <c r="K1200" s="284" t="s">
        <v>12344</v>
      </c>
      <c r="L1200" s="115"/>
      <c r="M1200" s="115"/>
      <c r="N1200" s="115"/>
      <c r="O1200" s="115"/>
      <c r="P1200" s="115"/>
      <c r="Q1200" s="115"/>
      <c r="R1200" s="115"/>
      <c r="S1200" s="115"/>
      <c r="T1200" s="115"/>
      <c r="U1200" s="115"/>
      <c r="V1200" s="115"/>
      <c r="W1200" s="115"/>
      <c r="X1200" s="115"/>
      <c r="Y1200" s="115"/>
      <c r="Z1200" s="115"/>
    </row>
    <row r="1201" spans="1:26" ht="13">
      <c r="A1201" s="40">
        <v>1200</v>
      </c>
      <c r="B1201" s="40" t="s">
        <v>12354</v>
      </c>
      <c r="C1201" s="115" t="s">
        <v>4768</v>
      </c>
      <c r="D1201" s="115" t="s">
        <v>7678</v>
      </c>
      <c r="E1201" s="115" t="s">
        <v>12356</v>
      </c>
      <c r="F1201" s="115" t="s">
        <v>12355</v>
      </c>
      <c r="G1201" s="41">
        <v>19</v>
      </c>
      <c r="H1201" s="115" t="s">
        <v>12357</v>
      </c>
      <c r="I1201" s="473">
        <v>44891</v>
      </c>
      <c r="J1201" s="375" t="s">
        <v>12352</v>
      </c>
      <c r="K1201" s="284" t="s">
        <v>12353</v>
      </c>
      <c r="L1201" s="115"/>
      <c r="M1201" s="115"/>
      <c r="N1201" s="115"/>
      <c r="O1201" s="115"/>
      <c r="P1201" s="115"/>
      <c r="Q1201" s="115"/>
      <c r="R1201" s="115"/>
      <c r="S1201" s="115"/>
      <c r="T1201" s="115"/>
      <c r="U1201" s="115"/>
      <c r="V1201" s="115"/>
      <c r="W1201" s="115"/>
      <c r="X1201" s="115"/>
      <c r="Y1201" s="115"/>
      <c r="Z1201" s="115"/>
    </row>
    <row r="1202" spans="1:26" ht="13">
      <c r="A1202" s="40">
        <v>1201</v>
      </c>
      <c r="B1202" s="40" t="s">
        <v>12360</v>
      </c>
      <c r="C1202" s="115" t="s">
        <v>6343</v>
      </c>
      <c r="D1202" s="115" t="s">
        <v>10712</v>
      </c>
      <c r="E1202" s="115" t="s">
        <v>12361</v>
      </c>
      <c r="F1202" s="115" t="s">
        <v>12362</v>
      </c>
      <c r="G1202" s="41">
        <v>192</v>
      </c>
      <c r="H1202" s="115" t="s">
        <v>12363</v>
      </c>
      <c r="I1202" s="473">
        <v>44892</v>
      </c>
      <c r="J1202" s="375" t="s">
        <v>12358</v>
      </c>
      <c r="K1202" s="284" t="s">
        <v>12359</v>
      </c>
      <c r="L1202" s="115"/>
      <c r="M1202" s="115"/>
      <c r="N1202" s="115"/>
      <c r="O1202" s="115"/>
      <c r="P1202" s="115"/>
      <c r="Q1202" s="115"/>
      <c r="R1202" s="115"/>
      <c r="S1202" s="115"/>
      <c r="T1202" s="115"/>
      <c r="U1202" s="115"/>
      <c r="V1202" s="115"/>
      <c r="W1202" s="115"/>
      <c r="X1202" s="115"/>
      <c r="Y1202" s="115"/>
      <c r="Z1202" s="115"/>
    </row>
    <row r="1203" spans="1:26" ht="13">
      <c r="A1203" s="40">
        <v>1202</v>
      </c>
      <c r="B1203" s="40" t="s">
        <v>12402</v>
      </c>
      <c r="C1203" s="115" t="s">
        <v>12401</v>
      </c>
      <c r="D1203" s="115" t="s">
        <v>4191</v>
      </c>
      <c r="E1203" s="115"/>
      <c r="F1203" s="115"/>
      <c r="G1203" s="41">
        <v>530</v>
      </c>
      <c r="H1203" s="115" t="s">
        <v>12403</v>
      </c>
      <c r="I1203" s="473">
        <v>44894</v>
      </c>
      <c r="J1203" s="375" t="s">
        <v>12399</v>
      </c>
      <c r="K1203" s="284" t="s">
        <v>12400</v>
      </c>
      <c r="L1203" s="115"/>
      <c r="M1203" s="115"/>
      <c r="N1203" s="115"/>
      <c r="O1203" s="115"/>
      <c r="P1203" s="115"/>
      <c r="Q1203" s="115"/>
      <c r="R1203" s="115"/>
      <c r="S1203" s="115"/>
      <c r="T1203" s="115"/>
      <c r="U1203" s="115"/>
      <c r="V1203" s="115"/>
      <c r="W1203" s="115"/>
      <c r="X1203" s="115"/>
      <c r="Y1203" s="115"/>
      <c r="Z1203" s="115"/>
    </row>
    <row r="1204" spans="1:26" ht="13">
      <c r="A1204" s="40">
        <v>1203</v>
      </c>
      <c r="B1204" s="40" t="s">
        <v>12406</v>
      </c>
      <c r="C1204" s="115" t="s">
        <v>6929</v>
      </c>
      <c r="D1204" s="115" t="s">
        <v>6338</v>
      </c>
      <c r="E1204" s="115" t="s">
        <v>6339</v>
      </c>
      <c r="F1204" s="115" t="s">
        <v>12407</v>
      </c>
      <c r="G1204" s="41">
        <v>138</v>
      </c>
      <c r="H1204" s="115" t="s">
        <v>12408</v>
      </c>
      <c r="I1204" s="473">
        <v>44881</v>
      </c>
      <c r="J1204" s="375" t="s">
        <v>12404</v>
      </c>
      <c r="K1204" s="284" t="s">
        <v>12405</v>
      </c>
      <c r="L1204" s="115"/>
      <c r="M1204" s="115"/>
      <c r="N1204" s="115"/>
      <c r="O1204" s="115"/>
      <c r="P1204" s="115"/>
      <c r="Q1204" s="115"/>
      <c r="R1204" s="115"/>
      <c r="S1204" s="115"/>
      <c r="T1204" s="115"/>
      <c r="U1204" s="115"/>
      <c r="V1204" s="115"/>
      <c r="W1204" s="115"/>
      <c r="X1204" s="115"/>
      <c r="Y1204" s="115"/>
      <c r="Z1204" s="115"/>
    </row>
    <row r="1205" spans="1:26" ht="13">
      <c r="A1205" s="40">
        <v>1204</v>
      </c>
      <c r="B1205" s="40" t="s">
        <v>12411</v>
      </c>
      <c r="C1205" s="115" t="s">
        <v>12413</v>
      </c>
      <c r="D1205" s="115" t="s">
        <v>4225</v>
      </c>
      <c r="E1205" s="115" t="s">
        <v>5141</v>
      </c>
      <c r="F1205" s="115" t="s">
        <v>12412</v>
      </c>
      <c r="G1205" s="41">
        <v>362</v>
      </c>
      <c r="H1205" s="115" t="s">
        <v>9542</v>
      </c>
      <c r="I1205" s="473">
        <v>44892</v>
      </c>
      <c r="J1205" s="375" t="s">
        <v>12409</v>
      </c>
      <c r="K1205" s="284" t="s">
        <v>12410</v>
      </c>
      <c r="L1205" s="115"/>
      <c r="M1205" s="115"/>
      <c r="N1205" s="115"/>
      <c r="O1205" s="115"/>
      <c r="P1205" s="115"/>
      <c r="Q1205" s="115"/>
      <c r="R1205" s="115"/>
      <c r="S1205" s="115"/>
      <c r="T1205" s="115"/>
      <c r="U1205" s="115"/>
      <c r="V1205" s="115"/>
      <c r="W1205" s="115"/>
      <c r="X1205" s="115"/>
      <c r="Y1205" s="115"/>
      <c r="Z1205" s="115"/>
    </row>
    <row r="1206" spans="1:26" s="235" customFormat="1" ht="13">
      <c r="A1206" s="169">
        <v>1205</v>
      </c>
      <c r="B1206" s="169" t="s">
        <v>12416</v>
      </c>
      <c r="C1206" s="351" t="s">
        <v>4348</v>
      </c>
      <c r="D1206" s="351" t="s">
        <v>12418</v>
      </c>
      <c r="E1206" s="351"/>
      <c r="F1206" s="351" t="s">
        <v>12419</v>
      </c>
      <c r="G1206" s="234">
        <v>1149</v>
      </c>
      <c r="H1206" s="351" t="s">
        <v>12417</v>
      </c>
      <c r="I1206" s="479">
        <v>44895</v>
      </c>
      <c r="J1206" s="512" t="s">
        <v>12414</v>
      </c>
      <c r="K1206" s="357" t="s">
        <v>12415</v>
      </c>
      <c r="L1206" s="351"/>
      <c r="M1206" s="351"/>
      <c r="N1206" s="351"/>
      <c r="O1206" s="351"/>
      <c r="P1206" s="351"/>
      <c r="Q1206" s="351"/>
      <c r="R1206" s="351"/>
      <c r="S1206" s="351"/>
      <c r="T1206" s="351"/>
      <c r="U1206" s="351"/>
      <c r="V1206" s="351"/>
      <c r="W1206" s="351"/>
      <c r="X1206" s="351"/>
      <c r="Y1206" s="351"/>
      <c r="Z1206" s="351"/>
    </row>
    <row r="1207" spans="1:26" ht="13">
      <c r="A1207" s="40">
        <v>1206</v>
      </c>
      <c r="B1207" s="40" t="s">
        <v>11958</v>
      </c>
      <c r="C1207" s="115" t="s">
        <v>12423</v>
      </c>
      <c r="D1207" s="115" t="s">
        <v>7337</v>
      </c>
      <c r="E1207" s="115"/>
      <c r="F1207" s="115" t="s">
        <v>12422</v>
      </c>
      <c r="G1207" s="41">
        <v>138</v>
      </c>
      <c r="H1207" s="115" t="s">
        <v>8046</v>
      </c>
      <c r="I1207" s="473">
        <v>44898</v>
      </c>
      <c r="J1207" s="375" t="s">
        <v>12420</v>
      </c>
      <c r="K1207" s="284" t="s">
        <v>12421</v>
      </c>
      <c r="L1207" s="115"/>
      <c r="M1207" s="115"/>
      <c r="N1207" s="115"/>
      <c r="O1207" s="115"/>
      <c r="P1207" s="115"/>
      <c r="Q1207" s="115"/>
      <c r="R1207" s="115"/>
      <c r="S1207" s="115"/>
      <c r="T1207" s="115"/>
      <c r="U1207" s="115"/>
      <c r="V1207" s="115"/>
      <c r="W1207" s="115"/>
      <c r="X1207" s="115"/>
      <c r="Y1207" s="115"/>
      <c r="Z1207" s="115"/>
    </row>
    <row r="1208" spans="1:26" ht="13">
      <c r="A1208" s="40">
        <v>1207</v>
      </c>
      <c r="B1208" s="40" t="s">
        <v>12426</v>
      </c>
      <c r="C1208" s="115" t="s">
        <v>12427</v>
      </c>
      <c r="D1208" s="115" t="s">
        <v>4791</v>
      </c>
      <c r="E1208" s="115" t="s">
        <v>12429</v>
      </c>
      <c r="F1208" s="115" t="s">
        <v>12430</v>
      </c>
      <c r="G1208" s="41">
        <v>29</v>
      </c>
      <c r="H1208" s="115" t="s">
        <v>12428</v>
      </c>
      <c r="I1208" s="473">
        <v>44897</v>
      </c>
      <c r="J1208" s="375" t="s">
        <v>12424</v>
      </c>
      <c r="K1208" s="284" t="s">
        <v>12425</v>
      </c>
      <c r="L1208" s="115"/>
      <c r="M1208" s="115"/>
      <c r="N1208" s="115"/>
      <c r="O1208" s="115"/>
      <c r="P1208" s="115"/>
      <c r="Q1208" s="115"/>
      <c r="R1208" s="115"/>
      <c r="S1208" s="115"/>
      <c r="T1208" s="115"/>
      <c r="U1208" s="115"/>
      <c r="V1208" s="115"/>
      <c r="W1208" s="115"/>
      <c r="X1208" s="115"/>
      <c r="Y1208" s="115"/>
      <c r="Z1208" s="115"/>
    </row>
    <row r="1209" spans="1:26" ht="13">
      <c r="A1209" s="40">
        <v>1208</v>
      </c>
      <c r="B1209" s="40" t="s">
        <v>12433</v>
      </c>
      <c r="C1209" s="115" t="s">
        <v>10837</v>
      </c>
      <c r="D1209" s="115" t="s">
        <v>5707</v>
      </c>
      <c r="E1209" s="115"/>
      <c r="F1209" s="115" t="s">
        <v>12434</v>
      </c>
      <c r="G1209" s="41">
        <v>500</v>
      </c>
      <c r="H1209" s="115" t="s">
        <v>7371</v>
      </c>
      <c r="I1209" s="473">
        <v>44880</v>
      </c>
      <c r="J1209" s="375" t="s">
        <v>12431</v>
      </c>
      <c r="K1209" s="284" t="s">
        <v>12432</v>
      </c>
      <c r="L1209" s="115"/>
      <c r="M1209" s="115"/>
      <c r="N1209" s="115"/>
      <c r="O1209" s="115"/>
      <c r="P1209" s="115"/>
      <c r="Q1209" s="115"/>
      <c r="R1209" s="115"/>
      <c r="S1209" s="115"/>
      <c r="T1209" s="115"/>
      <c r="U1209" s="115"/>
      <c r="V1209" s="115"/>
      <c r="W1209" s="115"/>
      <c r="X1209" s="115"/>
      <c r="Y1209" s="115"/>
      <c r="Z1209" s="115"/>
    </row>
    <row r="1210" spans="1:26" ht="13">
      <c r="A1210" s="40">
        <v>1209</v>
      </c>
      <c r="B1210" s="40" t="s">
        <v>12436</v>
      </c>
      <c r="C1210" s="115" t="s">
        <v>5317</v>
      </c>
      <c r="D1210" s="115" t="s">
        <v>4798</v>
      </c>
      <c r="E1210" s="115"/>
      <c r="F1210" s="115" t="s">
        <v>12437</v>
      </c>
      <c r="G1210" s="41">
        <v>80</v>
      </c>
      <c r="H1210" s="115" t="s">
        <v>12438</v>
      </c>
      <c r="I1210" s="473">
        <v>44900</v>
      </c>
      <c r="J1210" s="375" t="s">
        <v>12435</v>
      </c>
      <c r="K1210" s="284" t="s">
        <v>12439</v>
      </c>
      <c r="L1210" s="115"/>
      <c r="M1210" s="115"/>
      <c r="N1210" s="115"/>
      <c r="O1210" s="115"/>
      <c r="P1210" s="115"/>
      <c r="Q1210" s="115"/>
      <c r="R1210" s="115"/>
      <c r="S1210" s="115"/>
      <c r="T1210" s="115"/>
      <c r="U1210" s="115"/>
      <c r="V1210" s="115"/>
      <c r="W1210" s="115"/>
      <c r="X1210" s="115"/>
      <c r="Y1210" s="115"/>
      <c r="Z1210" s="115"/>
    </row>
    <row r="1211" spans="1:26" ht="13">
      <c r="A1211" s="40">
        <v>1210</v>
      </c>
      <c r="B1211" s="40" t="s">
        <v>12442</v>
      </c>
      <c r="C1211" s="115" t="s">
        <v>12443</v>
      </c>
      <c r="D1211" s="115" t="s">
        <v>7337</v>
      </c>
      <c r="E1211" s="115" t="s">
        <v>11040</v>
      </c>
      <c r="F1211" s="115" t="s">
        <v>12444</v>
      </c>
      <c r="G1211" s="41">
        <v>204</v>
      </c>
      <c r="H1211" s="115" t="s">
        <v>12445</v>
      </c>
      <c r="I1211" s="473">
        <v>44896</v>
      </c>
      <c r="J1211" s="375" t="s">
        <v>12440</v>
      </c>
      <c r="K1211" s="284" t="s">
        <v>12441</v>
      </c>
      <c r="L1211" s="115"/>
      <c r="M1211" s="115"/>
      <c r="N1211" s="115"/>
      <c r="O1211" s="115"/>
      <c r="P1211" s="115"/>
      <c r="Q1211" s="115"/>
      <c r="R1211" s="115"/>
      <c r="S1211" s="115"/>
      <c r="T1211" s="115"/>
      <c r="U1211" s="115"/>
      <c r="V1211" s="115"/>
      <c r="W1211" s="115"/>
      <c r="X1211" s="115"/>
      <c r="Y1211" s="115"/>
      <c r="Z1211" s="115"/>
    </row>
    <row r="1212" spans="1:26" ht="13">
      <c r="A1212" s="40">
        <v>1211</v>
      </c>
      <c r="B1212" s="40" t="s">
        <v>12448</v>
      </c>
      <c r="C1212" s="115" t="s">
        <v>11436</v>
      </c>
      <c r="D1212" s="115" t="s">
        <v>4032</v>
      </c>
      <c r="E1212" s="115" t="s">
        <v>6726</v>
      </c>
      <c r="F1212" s="115" t="s">
        <v>12450</v>
      </c>
      <c r="G1212" s="41">
        <v>487</v>
      </c>
      <c r="H1212" s="115" t="s">
        <v>12449</v>
      </c>
      <c r="I1212" s="473">
        <v>44898</v>
      </c>
      <c r="J1212" s="375" t="s">
        <v>12446</v>
      </c>
      <c r="K1212" s="284" t="s">
        <v>12447</v>
      </c>
      <c r="L1212" s="115"/>
      <c r="M1212" s="115"/>
      <c r="N1212" s="115"/>
      <c r="O1212" s="115"/>
      <c r="P1212" s="115"/>
      <c r="Q1212" s="115"/>
      <c r="R1212" s="115"/>
      <c r="S1212" s="115"/>
      <c r="T1212" s="115"/>
      <c r="U1212" s="115"/>
      <c r="V1212" s="115"/>
      <c r="W1212" s="115"/>
      <c r="X1212" s="115"/>
      <c r="Y1212" s="115"/>
      <c r="Z1212" s="115"/>
    </row>
    <row r="1213" spans="1:26" ht="13">
      <c r="A1213" s="40">
        <v>1212</v>
      </c>
      <c r="B1213" s="40" t="s">
        <v>12453</v>
      </c>
      <c r="C1213" s="115" t="s">
        <v>12455</v>
      </c>
      <c r="D1213" s="115" t="s">
        <v>4044</v>
      </c>
      <c r="E1213" s="115" t="s">
        <v>5202</v>
      </c>
      <c r="F1213" s="115" t="s">
        <v>12456</v>
      </c>
      <c r="G1213" s="41">
        <v>45</v>
      </c>
      <c r="H1213" s="115" t="s">
        <v>12454</v>
      </c>
      <c r="I1213" s="473">
        <v>44896</v>
      </c>
      <c r="J1213" s="375" t="s">
        <v>12451</v>
      </c>
      <c r="K1213" s="284" t="s">
        <v>12452</v>
      </c>
      <c r="L1213" s="115"/>
      <c r="M1213" s="115"/>
      <c r="N1213" s="115"/>
      <c r="O1213" s="115"/>
      <c r="P1213" s="115"/>
      <c r="Q1213" s="115"/>
      <c r="R1213" s="115"/>
      <c r="S1213" s="115"/>
      <c r="T1213" s="115"/>
      <c r="U1213" s="115"/>
      <c r="V1213" s="115"/>
      <c r="W1213" s="115"/>
      <c r="X1213" s="115"/>
      <c r="Y1213" s="115"/>
      <c r="Z1213" s="115"/>
    </row>
    <row r="1214" spans="1:26" ht="13">
      <c r="A1214" s="40">
        <v>1213</v>
      </c>
      <c r="B1214" s="40" t="s">
        <v>12459</v>
      </c>
      <c r="C1214" s="115" t="s">
        <v>12460</v>
      </c>
      <c r="D1214" s="115" t="s">
        <v>4044</v>
      </c>
      <c r="E1214" s="115" t="s">
        <v>4611</v>
      </c>
      <c r="F1214" s="115" t="s">
        <v>12461</v>
      </c>
      <c r="G1214" s="41">
        <v>107</v>
      </c>
      <c r="H1214" s="115" t="s">
        <v>12464</v>
      </c>
      <c r="J1214" s="375" t="s">
        <v>12457</v>
      </c>
      <c r="K1214" s="284" t="s">
        <v>12458</v>
      </c>
      <c r="L1214" s="115"/>
      <c r="M1214" s="115"/>
      <c r="N1214" s="115"/>
      <c r="O1214" s="115"/>
      <c r="P1214" s="115"/>
      <c r="Q1214" s="115"/>
      <c r="R1214" s="115"/>
      <c r="S1214" s="115"/>
      <c r="T1214" s="115"/>
      <c r="U1214" s="115"/>
      <c r="V1214" s="115"/>
      <c r="W1214" s="115"/>
      <c r="X1214" s="115"/>
      <c r="Y1214" s="115"/>
      <c r="Z1214" s="115"/>
    </row>
    <row r="1215" spans="1:26" ht="13">
      <c r="A1215" s="40">
        <v>1214</v>
      </c>
      <c r="B1215" s="40" t="s">
        <v>12463</v>
      </c>
      <c r="C1215" s="115" t="s">
        <v>6801</v>
      </c>
      <c r="D1215" s="115" t="s">
        <v>12466</v>
      </c>
      <c r="E1215" s="115"/>
      <c r="F1215" s="115" t="s">
        <v>12467</v>
      </c>
      <c r="G1215" s="41">
        <v>18</v>
      </c>
      <c r="H1215" s="41" t="s">
        <v>12500</v>
      </c>
      <c r="I1215" s="473">
        <v>44866</v>
      </c>
      <c r="J1215" s="375" t="s">
        <v>12462</v>
      </c>
      <c r="K1215" s="284" t="s">
        <v>12465</v>
      </c>
      <c r="L1215" s="115"/>
      <c r="M1215" s="115"/>
      <c r="N1215" s="115"/>
      <c r="O1215" s="115"/>
      <c r="P1215" s="115"/>
      <c r="Q1215" s="115"/>
      <c r="R1215" s="115"/>
      <c r="S1215" s="115"/>
      <c r="T1215" s="115"/>
      <c r="U1215" s="115"/>
      <c r="V1215" s="115"/>
      <c r="W1215" s="115"/>
      <c r="X1215" s="115"/>
      <c r="Y1215" s="115"/>
      <c r="Z1215" s="115"/>
    </row>
    <row r="1216" spans="1:26" ht="13">
      <c r="A1216" s="40">
        <v>1215</v>
      </c>
      <c r="B1216" s="40" t="s">
        <v>12498</v>
      </c>
      <c r="C1216" s="41" t="s">
        <v>12497</v>
      </c>
      <c r="D1216" s="41" t="s">
        <v>4038</v>
      </c>
      <c r="E1216" s="41" t="s">
        <v>4319</v>
      </c>
      <c r="F1216" s="41" t="s">
        <v>12501</v>
      </c>
      <c r="G1216" s="41">
        <v>52</v>
      </c>
      <c r="H1216" s="41" t="s">
        <v>12499</v>
      </c>
      <c r="I1216" s="473">
        <v>44900</v>
      </c>
      <c r="J1216" s="375" t="s">
        <v>12493</v>
      </c>
      <c r="K1216" s="284" t="s">
        <v>12494</v>
      </c>
      <c r="L1216" s="115"/>
      <c r="M1216" s="115"/>
      <c r="N1216" s="115"/>
      <c r="O1216" s="115"/>
      <c r="P1216" s="115"/>
      <c r="Q1216" s="115"/>
      <c r="R1216" s="115"/>
      <c r="S1216" s="115"/>
      <c r="T1216" s="115"/>
      <c r="U1216" s="115"/>
      <c r="V1216" s="115"/>
      <c r="W1216" s="115"/>
      <c r="X1216" s="115"/>
      <c r="Y1216" s="115"/>
      <c r="Z1216" s="115"/>
    </row>
    <row r="1217" spans="1:26" ht="13">
      <c r="A1217" s="40">
        <v>1216</v>
      </c>
      <c r="B1217" s="40" t="s">
        <v>12502</v>
      </c>
      <c r="C1217" s="41" t="s">
        <v>10067</v>
      </c>
      <c r="D1217" s="41" t="s">
        <v>4791</v>
      </c>
      <c r="E1217" s="115"/>
      <c r="F1217" s="41" t="s">
        <v>12503</v>
      </c>
      <c r="G1217" s="41">
        <v>11</v>
      </c>
      <c r="H1217" s="41" t="s">
        <v>12567</v>
      </c>
      <c r="I1217" s="473">
        <v>44900</v>
      </c>
      <c r="J1217" s="122" t="s">
        <v>12495</v>
      </c>
      <c r="K1217" s="284" t="s">
        <v>12496</v>
      </c>
      <c r="L1217" s="115"/>
      <c r="M1217" s="115"/>
      <c r="N1217" s="115"/>
      <c r="O1217" s="115"/>
      <c r="P1217" s="115"/>
      <c r="Q1217" s="115"/>
      <c r="R1217" s="115"/>
      <c r="S1217" s="115"/>
      <c r="T1217" s="115"/>
      <c r="U1217" s="115"/>
      <c r="V1217" s="115"/>
      <c r="W1217" s="115"/>
      <c r="X1217" s="115"/>
      <c r="Y1217" s="115"/>
      <c r="Z1217" s="115"/>
    </row>
    <row r="1218" spans="1:26" ht="13">
      <c r="A1218" s="40">
        <v>1217</v>
      </c>
      <c r="B1218" s="40" t="s">
        <v>12579</v>
      </c>
      <c r="C1218" s="115" t="s">
        <v>12577</v>
      </c>
      <c r="D1218" s="115" t="s">
        <v>5761</v>
      </c>
      <c r="E1218" s="41" t="s">
        <v>12581</v>
      </c>
      <c r="F1218" s="41" t="s">
        <v>12580</v>
      </c>
      <c r="G1218" s="41">
        <v>44</v>
      </c>
      <c r="H1218" s="41" t="s">
        <v>12582</v>
      </c>
      <c r="I1218" s="473">
        <v>44896</v>
      </c>
      <c r="J1218" s="375" t="s">
        <v>12576</v>
      </c>
      <c r="K1218" s="284" t="s">
        <v>12578</v>
      </c>
      <c r="L1218" s="115"/>
      <c r="M1218" s="115"/>
      <c r="N1218" s="115"/>
      <c r="O1218" s="115"/>
      <c r="P1218" s="115"/>
      <c r="Q1218" s="115"/>
      <c r="R1218" s="115"/>
      <c r="S1218" s="115"/>
      <c r="T1218" s="115"/>
      <c r="U1218" s="115"/>
      <c r="V1218" s="115"/>
      <c r="W1218" s="115"/>
      <c r="X1218" s="115"/>
      <c r="Y1218" s="115"/>
      <c r="Z1218" s="115"/>
    </row>
    <row r="1219" spans="1:26" ht="13">
      <c r="A1219" s="40">
        <v>1218</v>
      </c>
      <c r="B1219" s="40" t="s">
        <v>12585</v>
      </c>
      <c r="C1219" s="41" t="s">
        <v>10219</v>
      </c>
      <c r="D1219" s="41" t="s">
        <v>10567</v>
      </c>
      <c r="E1219" s="41" t="s">
        <v>12587</v>
      </c>
      <c r="F1219" s="115"/>
      <c r="G1219" s="41">
        <v>106</v>
      </c>
      <c r="H1219" s="41" t="s">
        <v>12586</v>
      </c>
      <c r="I1219" s="473">
        <v>44896</v>
      </c>
      <c r="J1219" s="122" t="s">
        <v>12583</v>
      </c>
      <c r="K1219" s="284" t="s">
        <v>12584</v>
      </c>
      <c r="L1219" s="115"/>
      <c r="M1219" s="115"/>
      <c r="N1219" s="115"/>
      <c r="O1219" s="115"/>
      <c r="P1219" s="115"/>
      <c r="Q1219" s="115"/>
      <c r="R1219" s="115"/>
      <c r="S1219" s="115"/>
      <c r="T1219" s="115"/>
      <c r="U1219" s="115"/>
      <c r="V1219" s="115"/>
      <c r="W1219" s="115"/>
      <c r="X1219" s="115"/>
      <c r="Y1219" s="115"/>
      <c r="Z1219" s="115"/>
    </row>
    <row r="1220" spans="1:26" ht="13">
      <c r="A1220" s="40">
        <v>1219</v>
      </c>
      <c r="B1220" s="40" t="s">
        <v>12590</v>
      </c>
      <c r="C1220" s="41" t="s">
        <v>12591</v>
      </c>
      <c r="D1220" s="41" t="s">
        <v>12588</v>
      </c>
      <c r="E1220" s="41" t="s">
        <v>12589</v>
      </c>
      <c r="F1220" s="41" t="s">
        <v>12604</v>
      </c>
      <c r="G1220" s="41">
        <v>240</v>
      </c>
      <c r="H1220" s="41" t="s">
        <v>12594</v>
      </c>
      <c r="I1220" s="473">
        <v>44907</v>
      </c>
      <c r="J1220" s="122" t="s">
        <v>12592</v>
      </c>
      <c r="K1220" s="284" t="s">
        <v>12612</v>
      </c>
      <c r="L1220" s="115"/>
      <c r="M1220" s="115"/>
      <c r="N1220" s="115"/>
      <c r="O1220" s="115"/>
      <c r="P1220" s="115"/>
      <c r="Q1220" s="115"/>
      <c r="R1220" s="115"/>
      <c r="S1220" s="115"/>
      <c r="T1220" s="115"/>
      <c r="U1220" s="115"/>
      <c r="V1220" s="115"/>
      <c r="W1220" s="115"/>
      <c r="X1220" s="115"/>
      <c r="Y1220" s="115"/>
      <c r="Z1220" s="115"/>
    </row>
    <row r="1221" spans="1:26" ht="13">
      <c r="A1221" s="40">
        <v>1220</v>
      </c>
      <c r="B1221" s="40" t="s">
        <v>9127</v>
      </c>
      <c r="C1221" s="41" t="s">
        <v>12596</v>
      </c>
      <c r="D1221" s="41" t="s">
        <v>4218</v>
      </c>
      <c r="E1221" s="41" t="s">
        <v>7308</v>
      </c>
      <c r="F1221" s="41" t="s">
        <v>12611</v>
      </c>
      <c r="G1221" s="41">
        <v>1</v>
      </c>
      <c r="I1221" s="473">
        <v>44903</v>
      </c>
      <c r="J1221" s="122" t="s">
        <v>12595</v>
      </c>
      <c r="K1221" s="284" t="s">
        <v>12593</v>
      </c>
      <c r="L1221" s="115"/>
      <c r="M1221" s="115"/>
      <c r="N1221" s="115"/>
      <c r="O1221" s="115"/>
      <c r="P1221" s="115"/>
      <c r="Q1221" s="115"/>
      <c r="R1221" s="115"/>
      <c r="S1221" s="115"/>
      <c r="T1221" s="115"/>
      <c r="U1221" s="115"/>
      <c r="V1221" s="115"/>
      <c r="W1221" s="115"/>
      <c r="X1221" s="115"/>
      <c r="Y1221" s="115"/>
      <c r="Z1221" s="115"/>
    </row>
    <row r="1222" spans="1:26" ht="13">
      <c r="A1222" s="40">
        <v>1221</v>
      </c>
      <c r="B1222" s="40" t="s">
        <v>12599</v>
      </c>
      <c r="C1222" s="41" t="s">
        <v>5122</v>
      </c>
      <c r="D1222" s="41" t="s">
        <v>8715</v>
      </c>
      <c r="E1222" s="41" t="s">
        <v>12609</v>
      </c>
      <c r="F1222" s="41" t="s">
        <v>12610</v>
      </c>
      <c r="G1222" s="41">
        <v>1</v>
      </c>
      <c r="H1222" s="115"/>
      <c r="I1222" s="473">
        <v>44897</v>
      </c>
      <c r="J1222" s="122" t="s">
        <v>12597</v>
      </c>
      <c r="K1222" s="284" t="s">
        <v>12598</v>
      </c>
      <c r="L1222" s="115"/>
      <c r="M1222" s="115"/>
      <c r="N1222" s="115"/>
      <c r="O1222" s="115"/>
      <c r="P1222" s="115"/>
      <c r="Q1222" s="115"/>
      <c r="R1222" s="115"/>
      <c r="S1222" s="115"/>
      <c r="T1222" s="115"/>
      <c r="U1222" s="115"/>
      <c r="V1222" s="115"/>
      <c r="W1222" s="115"/>
      <c r="X1222" s="115"/>
      <c r="Y1222" s="115"/>
      <c r="Z1222" s="115"/>
    </row>
    <row r="1223" spans="1:26" ht="13">
      <c r="A1223" s="40">
        <v>1222</v>
      </c>
      <c r="B1223" s="40" t="s">
        <v>12601</v>
      </c>
      <c r="C1223" s="41" t="s">
        <v>6929</v>
      </c>
      <c r="D1223" s="41" t="s">
        <v>4791</v>
      </c>
      <c r="E1223" s="41" t="s">
        <v>4927</v>
      </c>
      <c r="F1223" s="41" t="s">
        <v>12603</v>
      </c>
      <c r="G1223" s="41">
        <v>259</v>
      </c>
      <c r="H1223" s="41" t="s">
        <v>12605</v>
      </c>
      <c r="I1223" s="473">
        <v>44891</v>
      </c>
      <c r="J1223" s="122" t="s">
        <v>12600</v>
      </c>
      <c r="K1223" s="284" t="s">
        <v>12602</v>
      </c>
      <c r="L1223" s="115"/>
      <c r="M1223" s="115"/>
      <c r="N1223" s="115"/>
      <c r="O1223" s="115"/>
      <c r="P1223" s="115"/>
      <c r="Q1223" s="115"/>
      <c r="R1223" s="115"/>
      <c r="S1223" s="115"/>
      <c r="T1223" s="115"/>
      <c r="U1223" s="115"/>
      <c r="V1223" s="115"/>
      <c r="W1223" s="115"/>
      <c r="X1223" s="115"/>
      <c r="Y1223" s="115"/>
      <c r="Z1223" s="115"/>
    </row>
    <row r="1224" spans="1:26" ht="13">
      <c r="A1224" s="40">
        <v>1223</v>
      </c>
      <c r="B1224" s="40" t="s">
        <v>12618</v>
      </c>
      <c r="C1224" s="115" t="s">
        <v>12619</v>
      </c>
      <c r="D1224" s="115" t="s">
        <v>4032</v>
      </c>
      <c r="E1224" s="115" t="s">
        <v>12620</v>
      </c>
      <c r="F1224" s="115" t="s">
        <v>12621</v>
      </c>
      <c r="G1224" s="41">
        <v>1</v>
      </c>
      <c r="H1224" s="115"/>
      <c r="I1224" s="473">
        <v>44909</v>
      </c>
      <c r="J1224" s="375" t="s">
        <v>12616</v>
      </c>
      <c r="K1224" s="284" t="s">
        <v>12617</v>
      </c>
      <c r="L1224" s="115"/>
      <c r="M1224" s="115"/>
      <c r="N1224" s="115"/>
      <c r="O1224" s="115"/>
      <c r="P1224" s="115"/>
      <c r="Q1224" s="115"/>
      <c r="R1224" s="115"/>
      <c r="S1224" s="115"/>
      <c r="T1224" s="115"/>
      <c r="U1224" s="115"/>
      <c r="V1224" s="115"/>
      <c r="W1224" s="115"/>
      <c r="X1224" s="115"/>
      <c r="Y1224" s="115"/>
      <c r="Z1224" s="115"/>
    </row>
    <row r="1225" spans="1:26" ht="13">
      <c r="A1225" s="40">
        <v>1224</v>
      </c>
      <c r="B1225" s="40" t="s">
        <v>12622</v>
      </c>
      <c r="C1225" s="115" t="s">
        <v>7549</v>
      </c>
      <c r="D1225" s="115" t="s">
        <v>4038</v>
      </c>
      <c r="E1225" s="115"/>
      <c r="F1225" s="115" t="s">
        <v>7205</v>
      </c>
      <c r="G1225" s="41">
        <v>2212</v>
      </c>
      <c r="H1225" s="514" t="s">
        <v>12625</v>
      </c>
      <c r="I1225" s="473">
        <v>44908</v>
      </c>
      <c r="J1225" s="375" t="s">
        <v>12623</v>
      </c>
      <c r="K1225" s="284" t="s">
        <v>12624</v>
      </c>
      <c r="L1225" s="115"/>
      <c r="M1225" s="115"/>
      <c r="N1225" s="115"/>
      <c r="O1225" s="115"/>
      <c r="P1225" s="115"/>
      <c r="Q1225" s="115"/>
      <c r="R1225" s="115"/>
      <c r="S1225" s="115"/>
      <c r="T1225" s="115"/>
      <c r="U1225" s="115"/>
      <c r="V1225" s="115"/>
      <c r="W1225" s="115"/>
      <c r="X1225" s="115"/>
      <c r="Y1225" s="115"/>
      <c r="Z1225" s="115"/>
    </row>
    <row r="1226" spans="1:26" ht="13">
      <c r="A1226" s="40">
        <v>1225</v>
      </c>
      <c r="B1226" s="40" t="s">
        <v>519</v>
      </c>
      <c r="C1226" s="115" t="s">
        <v>12628</v>
      </c>
      <c r="D1226" s="115" t="s">
        <v>4038</v>
      </c>
      <c r="E1226" s="115" t="s">
        <v>4132</v>
      </c>
      <c r="F1226" s="115" t="s">
        <v>12630</v>
      </c>
      <c r="G1226" s="41">
        <v>77</v>
      </c>
      <c r="H1226" s="115" t="s">
        <v>12629</v>
      </c>
      <c r="I1226" s="473">
        <v>44811</v>
      </c>
      <c r="J1226" s="375" t="s">
        <v>12626</v>
      </c>
      <c r="K1226" s="284" t="s">
        <v>12627</v>
      </c>
      <c r="L1226" s="115"/>
      <c r="M1226" s="115"/>
      <c r="N1226" s="115"/>
      <c r="O1226" s="115"/>
      <c r="P1226" s="115"/>
      <c r="Q1226" s="115"/>
      <c r="R1226" s="115"/>
      <c r="S1226" s="115"/>
      <c r="T1226" s="115"/>
      <c r="U1226" s="115"/>
      <c r="V1226" s="115"/>
      <c r="W1226" s="115"/>
      <c r="X1226" s="115"/>
      <c r="Y1226" s="115"/>
      <c r="Z1226" s="115"/>
    </row>
    <row r="1227" spans="1:26" ht="13">
      <c r="A1227" s="40">
        <v>1226</v>
      </c>
      <c r="B1227" s="40" t="s">
        <v>12639</v>
      </c>
      <c r="C1227" s="115" t="s">
        <v>12640</v>
      </c>
      <c r="D1227" s="115" t="s">
        <v>4032</v>
      </c>
      <c r="E1227" s="115" t="s">
        <v>12643</v>
      </c>
      <c r="F1227" s="115" t="s">
        <v>12642</v>
      </c>
      <c r="G1227" s="41">
        <v>5</v>
      </c>
      <c r="H1227" s="115"/>
      <c r="I1227" s="473">
        <v>44907</v>
      </c>
      <c r="J1227" s="375" t="s">
        <v>12637</v>
      </c>
      <c r="K1227" s="284" t="s">
        <v>12638</v>
      </c>
      <c r="L1227" s="115"/>
      <c r="M1227" s="115"/>
      <c r="N1227" s="115"/>
      <c r="O1227" s="115"/>
      <c r="P1227" s="115"/>
      <c r="Q1227" s="115"/>
      <c r="R1227" s="115"/>
      <c r="S1227" s="115"/>
      <c r="T1227" s="115"/>
      <c r="U1227" s="115"/>
      <c r="V1227" s="115"/>
      <c r="W1227" s="115"/>
      <c r="X1227" s="115"/>
      <c r="Y1227" s="115"/>
      <c r="Z1227" s="115"/>
    </row>
    <row r="1228" spans="1:26" ht="13">
      <c r="A1228" s="40">
        <v>1227</v>
      </c>
      <c r="B1228" s="40" t="s">
        <v>12646</v>
      </c>
      <c r="C1228" s="41" t="s">
        <v>12648</v>
      </c>
      <c r="D1228" s="41" t="s">
        <v>4142</v>
      </c>
      <c r="E1228" s="41" t="s">
        <v>12650</v>
      </c>
      <c r="F1228" s="41" t="s">
        <v>12649</v>
      </c>
      <c r="G1228" s="41">
        <v>4</v>
      </c>
      <c r="H1228" s="41" t="s">
        <v>12651</v>
      </c>
      <c r="I1228" s="473">
        <v>44915</v>
      </c>
      <c r="J1228" s="122" t="s">
        <v>12647</v>
      </c>
      <c r="K1228" s="284" t="s">
        <v>12645</v>
      </c>
      <c r="L1228" s="115"/>
      <c r="M1228" s="115"/>
      <c r="N1228" s="115"/>
      <c r="O1228" s="115"/>
      <c r="P1228" s="115"/>
      <c r="Q1228" s="115"/>
      <c r="R1228" s="115"/>
      <c r="S1228" s="115"/>
      <c r="T1228" s="115"/>
      <c r="U1228" s="115"/>
      <c r="V1228" s="115"/>
      <c r="W1228" s="115"/>
      <c r="X1228" s="115"/>
      <c r="Y1228" s="115"/>
      <c r="Z1228" s="115"/>
    </row>
    <row r="1229" spans="1:26" ht="13">
      <c r="A1229" s="40">
        <v>1228</v>
      </c>
      <c r="B1229" s="40" t="s">
        <v>1052</v>
      </c>
      <c r="C1229" s="41" t="s">
        <v>4411</v>
      </c>
      <c r="D1229" s="41" t="s">
        <v>4038</v>
      </c>
      <c r="E1229" s="41" t="s">
        <v>6096</v>
      </c>
      <c r="F1229" s="41" t="s">
        <v>12658</v>
      </c>
      <c r="G1229" s="41">
        <v>208</v>
      </c>
      <c r="H1229" s="41" t="s">
        <v>12657</v>
      </c>
      <c r="I1229" s="473">
        <v>44914</v>
      </c>
      <c r="J1229" s="122" t="s">
        <v>12655</v>
      </c>
      <c r="K1229" s="284" t="s">
        <v>12656</v>
      </c>
      <c r="L1229" s="115"/>
      <c r="M1229" s="115"/>
      <c r="N1229" s="115"/>
      <c r="O1229" s="115"/>
      <c r="P1229" s="115"/>
      <c r="Q1229" s="115"/>
      <c r="R1229" s="115"/>
      <c r="S1229" s="115"/>
      <c r="T1229" s="115"/>
      <c r="U1229" s="115"/>
      <c r="V1229" s="115"/>
      <c r="W1229" s="115"/>
      <c r="X1229" s="115"/>
      <c r="Y1229" s="115"/>
      <c r="Z1229" s="115"/>
    </row>
    <row r="1230" spans="1:26" ht="13">
      <c r="A1230" s="40">
        <v>1229</v>
      </c>
      <c r="B1230" s="40" t="s">
        <v>12662</v>
      </c>
      <c r="C1230" s="41" t="s">
        <v>12661</v>
      </c>
      <c r="D1230" s="41" t="s">
        <v>4109</v>
      </c>
      <c r="E1230" s="41" t="s">
        <v>12664</v>
      </c>
      <c r="F1230" s="41" t="s">
        <v>12663</v>
      </c>
      <c r="G1230" s="41">
        <v>73</v>
      </c>
      <c r="H1230" s="41" t="s">
        <v>12665</v>
      </c>
      <c r="I1230" s="473">
        <v>44914</v>
      </c>
      <c r="J1230" s="122" t="s">
        <v>12660</v>
      </c>
      <c r="K1230" s="284" t="s">
        <v>12659</v>
      </c>
      <c r="L1230" s="115"/>
      <c r="M1230" s="115"/>
      <c r="N1230" s="115"/>
      <c r="O1230" s="115"/>
      <c r="P1230" s="115"/>
      <c r="Q1230" s="115"/>
      <c r="R1230" s="115"/>
      <c r="S1230" s="115"/>
      <c r="T1230" s="115"/>
      <c r="U1230" s="115"/>
      <c r="V1230" s="115"/>
      <c r="W1230" s="115"/>
      <c r="X1230" s="115"/>
      <c r="Y1230" s="115"/>
      <c r="Z1230" s="115"/>
    </row>
    <row r="1231" spans="1:26" ht="13">
      <c r="A1231" s="40">
        <v>1230</v>
      </c>
      <c r="B1231" s="40" t="s">
        <v>12672</v>
      </c>
      <c r="C1231" s="41" t="s">
        <v>6929</v>
      </c>
      <c r="D1231" s="115" t="s">
        <v>4038</v>
      </c>
      <c r="E1231" s="115" t="s">
        <v>12675</v>
      </c>
      <c r="F1231" s="115" t="s">
        <v>12674</v>
      </c>
      <c r="G1231" s="41">
        <v>100</v>
      </c>
      <c r="H1231" s="41" t="s">
        <v>12724</v>
      </c>
      <c r="I1231" s="473">
        <v>44905</v>
      </c>
      <c r="J1231" s="375" t="s">
        <v>12671</v>
      </c>
      <c r="K1231" s="284" t="s">
        <v>12673</v>
      </c>
      <c r="L1231" s="115"/>
      <c r="M1231" s="115"/>
      <c r="N1231" s="115"/>
      <c r="O1231" s="115"/>
      <c r="P1231" s="115"/>
      <c r="Q1231" s="115"/>
      <c r="R1231" s="115"/>
      <c r="S1231" s="115"/>
      <c r="T1231" s="115"/>
      <c r="U1231" s="115"/>
      <c r="V1231" s="115"/>
      <c r="W1231" s="115"/>
      <c r="X1231" s="115"/>
      <c r="Y1231" s="115"/>
      <c r="Z1231" s="115"/>
    </row>
    <row r="1232" spans="1:26" ht="13">
      <c r="A1232" s="40">
        <v>1231</v>
      </c>
      <c r="B1232" s="40" t="s">
        <v>12678</v>
      </c>
      <c r="C1232" s="115" t="s">
        <v>12679</v>
      </c>
      <c r="D1232" s="115" t="s">
        <v>8643</v>
      </c>
      <c r="E1232" s="115" t="s">
        <v>8642</v>
      </c>
      <c r="F1232" s="115" t="s">
        <v>12680</v>
      </c>
      <c r="G1232" s="41">
        <v>1</v>
      </c>
      <c r="H1232" s="115"/>
      <c r="J1232" s="375" t="s">
        <v>12676</v>
      </c>
      <c r="K1232" s="284" t="s">
        <v>12677</v>
      </c>
      <c r="L1232" s="115"/>
      <c r="M1232" s="115"/>
      <c r="N1232" s="115"/>
      <c r="O1232" s="115"/>
      <c r="P1232" s="115"/>
      <c r="Q1232" s="115"/>
      <c r="R1232" s="115"/>
      <c r="S1232" s="115"/>
      <c r="T1232" s="115"/>
      <c r="U1232" s="115"/>
      <c r="V1232" s="115"/>
      <c r="W1232" s="115"/>
      <c r="X1232" s="115"/>
      <c r="Y1232" s="115"/>
      <c r="Z1232" s="115"/>
    </row>
    <row r="1233" spans="1:26" ht="13">
      <c r="A1233" s="40">
        <v>1232</v>
      </c>
      <c r="B1233" s="40" t="s">
        <v>12683</v>
      </c>
      <c r="C1233" s="115" t="s">
        <v>12679</v>
      </c>
      <c r="D1233" s="115" t="s">
        <v>8643</v>
      </c>
      <c r="E1233" s="115" t="s">
        <v>8642</v>
      </c>
      <c r="F1233" s="41" t="s">
        <v>12684</v>
      </c>
      <c r="G1233" s="41">
        <v>103</v>
      </c>
      <c r="H1233" s="41" t="s">
        <v>12685</v>
      </c>
      <c r="J1233" s="375" t="s">
        <v>12681</v>
      </c>
      <c r="K1233" s="284" t="s">
        <v>12682</v>
      </c>
      <c r="L1233" s="115"/>
      <c r="M1233" s="115"/>
      <c r="N1233" s="115"/>
      <c r="O1233" s="115"/>
      <c r="P1233" s="115"/>
      <c r="Q1233" s="115"/>
      <c r="R1233" s="115"/>
      <c r="S1233" s="115"/>
      <c r="T1233" s="115"/>
      <c r="U1233" s="115"/>
      <c r="V1233" s="115"/>
      <c r="W1233" s="115"/>
      <c r="X1233" s="115"/>
      <c r="Y1233" s="115"/>
      <c r="Z1233" s="115"/>
    </row>
    <row r="1234" spans="1:26" ht="13">
      <c r="A1234" s="40">
        <v>1233</v>
      </c>
      <c r="B1234" s="40" t="s">
        <v>12687</v>
      </c>
      <c r="C1234" s="41" t="s">
        <v>12689</v>
      </c>
      <c r="D1234" s="41" t="s">
        <v>4038</v>
      </c>
      <c r="E1234" s="41" t="s">
        <v>5715</v>
      </c>
      <c r="F1234" s="115"/>
      <c r="G1234" s="41">
        <v>2</v>
      </c>
      <c r="H1234" s="115"/>
      <c r="I1234" s="473">
        <v>44918</v>
      </c>
      <c r="J1234" s="122" t="s">
        <v>12686</v>
      </c>
      <c r="K1234" s="284" t="s">
        <v>12688</v>
      </c>
      <c r="L1234" s="115"/>
      <c r="M1234" s="115"/>
      <c r="N1234" s="115"/>
      <c r="O1234" s="115"/>
      <c r="P1234" s="115"/>
      <c r="Q1234" s="115"/>
      <c r="R1234" s="115"/>
      <c r="S1234" s="115"/>
      <c r="T1234" s="115"/>
      <c r="U1234" s="115"/>
      <c r="V1234" s="115"/>
      <c r="W1234" s="115"/>
      <c r="X1234" s="115"/>
      <c r="Y1234" s="115"/>
      <c r="Z1234" s="115"/>
    </row>
    <row r="1235" spans="1:26" ht="13">
      <c r="A1235" s="40">
        <v>1234</v>
      </c>
      <c r="B1235" s="40" t="s">
        <v>12691</v>
      </c>
      <c r="C1235" s="41" t="s">
        <v>9234</v>
      </c>
      <c r="D1235" s="41" t="s">
        <v>4061</v>
      </c>
      <c r="E1235" s="41" t="s">
        <v>11063</v>
      </c>
      <c r="F1235" s="41" t="s">
        <v>12693</v>
      </c>
      <c r="G1235" s="41">
        <v>46</v>
      </c>
      <c r="H1235" s="115"/>
      <c r="I1235" s="473">
        <v>44887</v>
      </c>
      <c r="J1235" s="122" t="s">
        <v>12690</v>
      </c>
      <c r="K1235" s="284" t="s">
        <v>12692</v>
      </c>
      <c r="L1235" s="115"/>
      <c r="M1235" s="115"/>
      <c r="N1235" s="115"/>
      <c r="O1235" s="115"/>
      <c r="P1235" s="115"/>
      <c r="Q1235" s="115"/>
      <c r="R1235" s="115"/>
      <c r="S1235" s="115"/>
      <c r="T1235" s="115"/>
      <c r="U1235" s="115"/>
      <c r="V1235" s="115"/>
      <c r="W1235" s="115"/>
      <c r="X1235" s="115"/>
      <c r="Y1235" s="115"/>
      <c r="Z1235" s="115"/>
    </row>
    <row r="1236" spans="1:26" ht="13">
      <c r="A1236" s="40">
        <v>1235</v>
      </c>
      <c r="B1236" s="40" t="s">
        <v>12696</v>
      </c>
      <c r="C1236" s="41" t="s">
        <v>9207</v>
      </c>
      <c r="D1236" s="41" t="s">
        <v>4061</v>
      </c>
      <c r="E1236" s="41" t="s">
        <v>9212</v>
      </c>
      <c r="F1236" s="41" t="s">
        <v>12697</v>
      </c>
      <c r="G1236" s="41">
        <v>287</v>
      </c>
      <c r="H1236" s="41" t="s">
        <v>12725</v>
      </c>
      <c r="I1236" s="473">
        <v>44895</v>
      </c>
      <c r="J1236" s="122" t="s">
        <v>12694</v>
      </c>
      <c r="K1236" s="284" t="s">
        <v>12695</v>
      </c>
      <c r="L1236" s="115"/>
      <c r="M1236" s="115"/>
      <c r="N1236" s="115"/>
      <c r="O1236" s="115"/>
      <c r="P1236" s="115"/>
      <c r="Q1236" s="115"/>
      <c r="R1236" s="115"/>
      <c r="S1236" s="115"/>
      <c r="T1236" s="115"/>
      <c r="U1236" s="115"/>
      <c r="V1236" s="115"/>
      <c r="W1236" s="115"/>
      <c r="X1236" s="115"/>
      <c r="Y1236" s="115"/>
      <c r="Z1236" s="115"/>
    </row>
    <row r="1237" spans="1:26" ht="13">
      <c r="A1237" s="40">
        <v>1236</v>
      </c>
      <c r="B1237" s="40" t="s">
        <v>12699</v>
      </c>
      <c r="C1237" s="41" t="s">
        <v>12700</v>
      </c>
      <c r="D1237" s="41" t="s">
        <v>4044</v>
      </c>
      <c r="E1237" s="41" t="s">
        <v>4045</v>
      </c>
      <c r="F1237" s="41" t="s">
        <v>12701</v>
      </c>
      <c r="G1237" s="41">
        <v>21</v>
      </c>
      <c r="H1237" s="41" t="s">
        <v>12703</v>
      </c>
      <c r="I1237" s="473">
        <v>44917</v>
      </c>
      <c r="J1237" s="122" t="s">
        <v>12698</v>
      </c>
      <c r="K1237" s="284" t="s">
        <v>12702</v>
      </c>
      <c r="L1237" s="115"/>
      <c r="M1237" s="115"/>
      <c r="N1237" s="115"/>
      <c r="O1237" s="115"/>
      <c r="P1237" s="115"/>
      <c r="Q1237" s="115"/>
      <c r="R1237" s="115"/>
      <c r="S1237" s="115"/>
      <c r="T1237" s="115"/>
      <c r="U1237" s="115"/>
      <c r="V1237" s="115"/>
      <c r="W1237" s="115"/>
      <c r="X1237" s="115"/>
      <c r="Y1237" s="115"/>
      <c r="Z1237" s="115"/>
    </row>
    <row r="1238" spans="1:26" ht="13">
      <c r="A1238" s="40">
        <v>1237</v>
      </c>
      <c r="B1238" s="40" t="s">
        <v>12706</v>
      </c>
      <c r="C1238" s="41" t="s">
        <v>8423</v>
      </c>
      <c r="D1238" s="41" t="s">
        <v>4225</v>
      </c>
      <c r="E1238" s="115"/>
      <c r="F1238" s="41" t="s">
        <v>12708</v>
      </c>
      <c r="G1238" s="41">
        <v>119</v>
      </c>
      <c r="H1238" s="41" t="s">
        <v>12707</v>
      </c>
      <c r="I1238" s="473">
        <v>44911</v>
      </c>
      <c r="J1238" s="122" t="s">
        <v>12705</v>
      </c>
      <c r="K1238" s="284" t="s">
        <v>12704</v>
      </c>
      <c r="L1238" s="115"/>
      <c r="M1238" s="115"/>
      <c r="N1238" s="115"/>
      <c r="O1238" s="115"/>
      <c r="P1238" s="115"/>
      <c r="Q1238" s="115"/>
      <c r="R1238" s="115"/>
      <c r="S1238" s="115"/>
      <c r="T1238" s="115"/>
      <c r="U1238" s="115"/>
      <c r="V1238" s="115"/>
      <c r="W1238" s="115"/>
      <c r="X1238" s="115"/>
      <c r="Y1238" s="115"/>
      <c r="Z1238" s="115"/>
    </row>
    <row r="1239" spans="1:26" ht="13">
      <c r="A1239" s="40">
        <v>1238</v>
      </c>
      <c r="B1239" s="40" t="s">
        <v>12712</v>
      </c>
      <c r="C1239" s="41" t="s">
        <v>12711</v>
      </c>
      <c r="D1239" s="41" t="s">
        <v>4008</v>
      </c>
      <c r="E1239" s="115" t="s">
        <v>10029</v>
      </c>
      <c r="G1239" s="41">
        <v>1</v>
      </c>
      <c r="I1239" s="473">
        <v>44917</v>
      </c>
      <c r="J1239" s="386" t="s">
        <v>12709</v>
      </c>
      <c r="K1239" s="495" t="s">
        <v>12710</v>
      </c>
      <c r="N1239" s="115"/>
      <c r="O1239" s="115"/>
      <c r="P1239" s="115"/>
      <c r="Q1239" s="115"/>
      <c r="R1239" s="115"/>
      <c r="S1239" s="115"/>
      <c r="T1239" s="115"/>
      <c r="U1239" s="115"/>
      <c r="V1239" s="115"/>
      <c r="W1239" s="115"/>
      <c r="X1239" s="115"/>
      <c r="Y1239" s="115"/>
      <c r="Z1239" s="115"/>
    </row>
    <row r="1240" spans="1:26" ht="13">
      <c r="A1240" s="40">
        <v>1239</v>
      </c>
      <c r="B1240" s="40" t="s">
        <v>12715</v>
      </c>
      <c r="C1240" s="41" t="s">
        <v>12716</v>
      </c>
      <c r="D1240" s="41" t="s">
        <v>7083</v>
      </c>
      <c r="E1240" s="115" t="s">
        <v>12718</v>
      </c>
      <c r="F1240" s="80" t="s">
        <v>12719</v>
      </c>
      <c r="G1240" s="41">
        <v>65</v>
      </c>
      <c r="H1240" s="41" t="s">
        <v>12717</v>
      </c>
      <c r="J1240" s="386" t="s">
        <v>12713</v>
      </c>
      <c r="K1240" s="69" t="s">
        <v>12714</v>
      </c>
      <c r="N1240" s="115"/>
      <c r="O1240" s="115"/>
      <c r="P1240" s="115"/>
      <c r="Q1240" s="115"/>
      <c r="R1240" s="115"/>
      <c r="S1240" s="115"/>
      <c r="T1240" s="115"/>
      <c r="U1240" s="115"/>
      <c r="V1240" s="115"/>
      <c r="W1240" s="115"/>
      <c r="X1240" s="115"/>
      <c r="Y1240" s="115"/>
      <c r="Z1240" s="115"/>
    </row>
    <row r="1241" spans="1:26" ht="13">
      <c r="A1241" s="40">
        <v>1240</v>
      </c>
      <c r="B1241" s="40" t="s">
        <v>12154</v>
      </c>
      <c r="C1241" s="41" t="s">
        <v>6929</v>
      </c>
      <c r="D1241" s="41" t="s">
        <v>4061</v>
      </c>
      <c r="E1241" s="115" t="s">
        <v>11063</v>
      </c>
      <c r="F1241" s="41" t="s">
        <v>12722</v>
      </c>
      <c r="G1241" s="41">
        <v>100</v>
      </c>
      <c r="H1241" s="41" t="s">
        <v>12723</v>
      </c>
      <c r="I1241" s="473">
        <v>44918</v>
      </c>
      <c r="J1241" s="386" t="s">
        <v>12720</v>
      </c>
      <c r="K1241" s="495" t="s">
        <v>12721</v>
      </c>
      <c r="N1241" s="115"/>
      <c r="O1241" s="115"/>
      <c r="P1241" s="115"/>
      <c r="Q1241" s="115"/>
      <c r="R1241" s="115"/>
      <c r="S1241" s="115"/>
      <c r="T1241" s="115"/>
      <c r="U1241" s="115"/>
      <c r="V1241" s="115"/>
      <c r="W1241" s="115"/>
      <c r="X1241" s="115"/>
      <c r="Y1241" s="115"/>
      <c r="Z1241" s="115"/>
    </row>
    <row r="1242" spans="1:26" ht="13">
      <c r="A1242" s="40">
        <v>1241</v>
      </c>
      <c r="B1242" s="40" t="s">
        <v>12728</v>
      </c>
      <c r="C1242" s="41" t="s">
        <v>12729</v>
      </c>
      <c r="D1242" s="41" t="s">
        <v>4225</v>
      </c>
      <c r="E1242" s="115" t="s">
        <v>5016</v>
      </c>
      <c r="G1242" s="41">
        <v>1</v>
      </c>
      <c r="I1242" s="475">
        <v>44918</v>
      </c>
      <c r="J1242" s="386" t="s">
        <v>12726</v>
      </c>
      <c r="K1242" s="495" t="s">
        <v>12727</v>
      </c>
      <c r="N1242" s="115"/>
      <c r="O1242" s="115"/>
      <c r="P1242" s="115"/>
      <c r="Q1242" s="115"/>
      <c r="R1242" s="115"/>
      <c r="S1242" s="115"/>
      <c r="T1242" s="115"/>
      <c r="U1242" s="115"/>
      <c r="V1242" s="115"/>
      <c r="W1242" s="115"/>
      <c r="X1242" s="115"/>
      <c r="Y1242" s="115"/>
      <c r="Z1242" s="115"/>
    </row>
    <row r="1243" spans="1:26" ht="13">
      <c r="A1243" s="40">
        <v>1242</v>
      </c>
      <c r="B1243" s="40" t="s">
        <v>12732</v>
      </c>
      <c r="C1243" s="41" t="s">
        <v>12734</v>
      </c>
      <c r="D1243" s="41" t="s">
        <v>5761</v>
      </c>
      <c r="E1243" s="115" t="s">
        <v>12581</v>
      </c>
      <c r="F1243" s="80" t="s">
        <v>12733</v>
      </c>
      <c r="G1243" s="41">
        <v>28</v>
      </c>
      <c r="I1243" s="473">
        <v>44917</v>
      </c>
      <c r="J1243" s="386" t="s">
        <v>12730</v>
      </c>
      <c r="K1243" s="495" t="s">
        <v>12731</v>
      </c>
      <c r="N1243" s="115"/>
      <c r="O1243" s="115"/>
      <c r="P1243" s="115"/>
      <c r="Q1243" s="115"/>
      <c r="R1243" s="115"/>
      <c r="S1243" s="115"/>
      <c r="T1243" s="115"/>
      <c r="U1243" s="115"/>
      <c r="V1243" s="115"/>
      <c r="W1243" s="115"/>
      <c r="X1243" s="115"/>
      <c r="Y1243" s="115"/>
      <c r="Z1243" s="115"/>
    </row>
    <row r="1244" spans="1:26" ht="13">
      <c r="A1244" s="40">
        <v>1243</v>
      </c>
      <c r="B1244" s="40" t="s">
        <v>12782</v>
      </c>
      <c r="C1244" s="41" t="s">
        <v>6330</v>
      </c>
      <c r="D1244" s="41" t="s">
        <v>6316</v>
      </c>
      <c r="E1244" s="115" t="s">
        <v>11168</v>
      </c>
      <c r="F1244" s="41" t="s">
        <v>12787</v>
      </c>
      <c r="G1244" s="41">
        <v>1</v>
      </c>
      <c r="I1244" s="473">
        <v>44922</v>
      </c>
      <c r="J1244" s="386" t="s">
        <v>12780</v>
      </c>
      <c r="K1244" s="495" t="s">
        <v>12781</v>
      </c>
      <c r="N1244" s="115"/>
      <c r="O1244" s="115"/>
      <c r="P1244" s="115"/>
      <c r="Q1244" s="115"/>
      <c r="R1244" s="115"/>
      <c r="S1244" s="115"/>
      <c r="T1244" s="115"/>
      <c r="U1244" s="115"/>
      <c r="V1244" s="115"/>
      <c r="W1244" s="115"/>
      <c r="X1244" s="115"/>
      <c r="Y1244" s="115"/>
      <c r="Z1244" s="115"/>
    </row>
    <row r="1245" spans="1:26" ht="13">
      <c r="A1245" s="40">
        <v>1244</v>
      </c>
      <c r="B1245" s="40" t="s">
        <v>12785</v>
      </c>
      <c r="C1245" s="41" t="s">
        <v>11436</v>
      </c>
      <c r="D1245" s="41" t="s">
        <v>5730</v>
      </c>
      <c r="E1245" s="115" t="s">
        <v>7646</v>
      </c>
      <c r="F1245" s="115" t="s">
        <v>12786</v>
      </c>
      <c r="G1245" s="41">
        <v>185</v>
      </c>
      <c r="H1245" s="41" t="s">
        <v>12793</v>
      </c>
      <c r="I1245" s="473">
        <v>44873</v>
      </c>
      <c r="J1245" s="386" t="s">
        <v>12783</v>
      </c>
      <c r="K1245" s="495" t="s">
        <v>12784</v>
      </c>
      <c r="N1245" s="115"/>
      <c r="O1245" s="115"/>
      <c r="P1245" s="115"/>
      <c r="Q1245" s="115"/>
      <c r="R1245" s="115"/>
      <c r="S1245" s="115"/>
      <c r="T1245" s="115"/>
      <c r="U1245" s="115"/>
      <c r="V1245" s="115"/>
      <c r="W1245" s="115"/>
      <c r="X1245" s="115"/>
      <c r="Y1245" s="115"/>
      <c r="Z1245" s="115"/>
    </row>
    <row r="1246" spans="1:26" ht="13">
      <c r="A1246" s="40">
        <v>1245</v>
      </c>
      <c r="B1246" s="40" t="s">
        <v>12790</v>
      </c>
      <c r="C1246" s="41" t="s">
        <v>12791</v>
      </c>
      <c r="D1246" s="41" t="s">
        <v>4044</v>
      </c>
      <c r="E1246" s="115" t="s">
        <v>4611</v>
      </c>
      <c r="G1246" s="41">
        <v>96</v>
      </c>
      <c r="H1246" s="80" t="s">
        <v>12792</v>
      </c>
      <c r="I1246" s="473">
        <v>44925</v>
      </c>
      <c r="J1246" s="386" t="s">
        <v>12788</v>
      </c>
      <c r="K1246" s="495" t="s">
        <v>12789</v>
      </c>
      <c r="N1246" s="115"/>
      <c r="O1246" s="115"/>
      <c r="P1246" s="115"/>
      <c r="Q1246" s="115"/>
      <c r="R1246" s="115"/>
      <c r="S1246" s="115"/>
      <c r="T1246" s="115"/>
      <c r="U1246" s="115"/>
      <c r="V1246" s="115"/>
      <c r="W1246" s="115"/>
      <c r="X1246" s="115"/>
      <c r="Y1246" s="115"/>
      <c r="Z1246" s="115"/>
    </row>
    <row r="1247" spans="1:26" ht="13">
      <c r="A1247" s="40">
        <v>1246</v>
      </c>
      <c r="B1247" s="40" t="s">
        <v>12796</v>
      </c>
      <c r="C1247" s="41" t="s">
        <v>12798</v>
      </c>
      <c r="D1247" s="41" t="s">
        <v>4038</v>
      </c>
      <c r="E1247" s="115" t="s">
        <v>11321</v>
      </c>
      <c r="F1247" s="80" t="s">
        <v>12797</v>
      </c>
      <c r="G1247" s="41">
        <v>1</v>
      </c>
      <c r="H1247" s="521">
        <v>44136</v>
      </c>
      <c r="J1247" s="386" t="s">
        <v>12794</v>
      </c>
      <c r="K1247" s="495" t="s">
        <v>12795</v>
      </c>
      <c r="N1247" s="115"/>
      <c r="O1247" s="115"/>
      <c r="P1247" s="115"/>
      <c r="Q1247" s="115"/>
      <c r="R1247" s="115"/>
      <c r="S1247" s="115"/>
      <c r="T1247" s="115"/>
      <c r="U1247" s="115"/>
      <c r="V1247" s="115"/>
      <c r="W1247" s="115"/>
      <c r="X1247" s="115"/>
      <c r="Y1247" s="115"/>
      <c r="Z1247" s="115"/>
    </row>
    <row r="1248" spans="1:26" s="235" customFormat="1" ht="13">
      <c r="A1248" s="169">
        <v>1247</v>
      </c>
      <c r="B1248" s="169" t="s">
        <v>12830</v>
      </c>
      <c r="C1248" s="234" t="s">
        <v>12801</v>
      </c>
      <c r="D1248" s="234" t="s">
        <v>4061</v>
      </c>
      <c r="E1248" s="351" t="s">
        <v>11370</v>
      </c>
      <c r="F1248" s="351" t="s">
        <v>12802</v>
      </c>
      <c r="G1248" s="234">
        <v>26</v>
      </c>
      <c r="H1248" s="234" t="s">
        <v>12803</v>
      </c>
      <c r="I1248" s="479">
        <v>44925</v>
      </c>
      <c r="J1248" s="399" t="s">
        <v>12799</v>
      </c>
      <c r="K1248" s="496" t="s">
        <v>12800</v>
      </c>
      <c r="N1248" s="351"/>
      <c r="O1248" s="351"/>
      <c r="P1248" s="351"/>
      <c r="Q1248" s="351"/>
      <c r="R1248" s="351"/>
      <c r="S1248" s="351"/>
      <c r="T1248" s="351"/>
      <c r="U1248" s="351"/>
      <c r="V1248" s="351"/>
      <c r="W1248" s="351"/>
      <c r="X1248" s="351"/>
      <c r="Y1248" s="351"/>
      <c r="Z1248" s="351"/>
    </row>
    <row r="1249" spans="1:26" ht="13">
      <c r="A1249" s="40">
        <v>1248</v>
      </c>
      <c r="B1249" s="40" t="s">
        <v>12806</v>
      </c>
      <c r="C1249" s="41" t="s">
        <v>12807</v>
      </c>
      <c r="D1249" s="41" t="s">
        <v>4225</v>
      </c>
      <c r="F1249" s="80" t="s">
        <v>12808</v>
      </c>
      <c r="G1249" s="41">
        <v>330</v>
      </c>
      <c r="J1249" s="386" t="s">
        <v>12804</v>
      </c>
      <c r="K1249" s="495" t="s">
        <v>12805</v>
      </c>
      <c r="N1249" s="115"/>
      <c r="O1249" s="115"/>
      <c r="P1249" s="115"/>
      <c r="Q1249" s="115"/>
      <c r="R1249" s="115"/>
      <c r="S1249" s="115"/>
      <c r="T1249" s="115"/>
      <c r="U1249" s="115"/>
      <c r="V1249" s="115"/>
      <c r="W1249" s="115"/>
      <c r="X1249" s="115"/>
      <c r="Y1249" s="115"/>
      <c r="Z1249" s="115"/>
    </row>
    <row r="1250" spans="1:26" ht="13">
      <c r="A1250" s="40">
        <v>1249</v>
      </c>
      <c r="B1250" s="40" t="s">
        <v>12811</v>
      </c>
      <c r="C1250" s="41" t="s">
        <v>4974</v>
      </c>
      <c r="D1250" s="41" t="s">
        <v>4038</v>
      </c>
      <c r="E1250" s="115" t="s">
        <v>4579</v>
      </c>
      <c r="F1250" s="80" t="s">
        <v>12813</v>
      </c>
      <c r="G1250" s="41">
        <v>95</v>
      </c>
      <c r="H1250" s="80" t="s">
        <v>12812</v>
      </c>
      <c r="I1250" s="473">
        <v>44923</v>
      </c>
      <c r="J1250" s="386" t="s">
        <v>12809</v>
      </c>
      <c r="K1250" s="495" t="s">
        <v>12810</v>
      </c>
      <c r="N1250" s="115"/>
      <c r="O1250" s="115"/>
      <c r="P1250" s="115"/>
      <c r="Q1250" s="115"/>
      <c r="R1250" s="115"/>
      <c r="S1250" s="115"/>
      <c r="T1250" s="115"/>
      <c r="U1250" s="115"/>
      <c r="V1250" s="115"/>
      <c r="W1250" s="115"/>
      <c r="X1250" s="115"/>
      <c r="Y1250" s="115"/>
      <c r="Z1250" s="115"/>
    </row>
    <row r="1251" spans="1:26" ht="13">
      <c r="A1251" s="40">
        <v>1250</v>
      </c>
      <c r="B1251" s="40" t="s">
        <v>12816</v>
      </c>
      <c r="C1251" s="41" t="s">
        <v>11391</v>
      </c>
      <c r="D1251" s="41" t="s">
        <v>4791</v>
      </c>
      <c r="E1251" s="115" t="s">
        <v>12817</v>
      </c>
      <c r="F1251" s="115" t="s">
        <v>12819</v>
      </c>
      <c r="G1251" s="41">
        <v>26</v>
      </c>
      <c r="H1251" s="41" t="s">
        <v>12818</v>
      </c>
      <c r="I1251" s="473">
        <v>44910</v>
      </c>
      <c r="J1251" s="386" t="s">
        <v>12814</v>
      </c>
      <c r="K1251" s="495" t="s">
        <v>12815</v>
      </c>
      <c r="N1251" s="115"/>
      <c r="O1251" s="115"/>
      <c r="P1251" s="115"/>
      <c r="Q1251" s="115"/>
      <c r="R1251" s="115"/>
      <c r="S1251" s="115"/>
      <c r="T1251" s="115"/>
      <c r="U1251" s="115"/>
      <c r="V1251" s="115"/>
      <c r="W1251" s="115"/>
      <c r="X1251" s="115"/>
      <c r="Y1251" s="115"/>
      <c r="Z1251" s="115"/>
    </row>
    <row r="1252" spans="1:26" ht="13">
      <c r="A1252" s="40">
        <v>1251</v>
      </c>
      <c r="B1252" s="40" t="s">
        <v>12820</v>
      </c>
      <c r="C1252" s="41" t="s">
        <v>6673</v>
      </c>
      <c r="D1252" s="41" t="s">
        <v>4622</v>
      </c>
      <c r="G1252" s="41">
        <v>1043</v>
      </c>
      <c r="H1252" s="80" t="s">
        <v>12823</v>
      </c>
      <c r="I1252" s="473">
        <v>44925</v>
      </c>
      <c r="J1252" s="376" t="s">
        <v>12821</v>
      </c>
      <c r="K1252" s="495" t="s">
        <v>12822</v>
      </c>
      <c r="N1252" s="115"/>
      <c r="O1252" s="115"/>
      <c r="P1252" s="115"/>
      <c r="Q1252" s="115"/>
      <c r="R1252" s="115"/>
      <c r="S1252" s="115"/>
      <c r="T1252" s="115"/>
      <c r="U1252" s="115"/>
      <c r="V1252" s="115"/>
      <c r="W1252" s="115"/>
      <c r="X1252" s="115"/>
      <c r="Y1252" s="115"/>
      <c r="Z1252" s="115"/>
    </row>
    <row r="1253" spans="1:26" ht="13">
      <c r="A1253" s="40">
        <v>1252</v>
      </c>
      <c r="B1253" s="40" t="s">
        <v>12826</v>
      </c>
      <c r="C1253" s="41" t="s">
        <v>12827</v>
      </c>
      <c r="D1253" s="41" t="s">
        <v>4061</v>
      </c>
      <c r="E1253" t="s">
        <v>4265</v>
      </c>
      <c r="F1253" t="s">
        <v>12828</v>
      </c>
      <c r="G1253" s="41">
        <v>60</v>
      </c>
      <c r="H1253" s="41" t="s">
        <v>12829</v>
      </c>
      <c r="I1253" s="473">
        <v>44922</v>
      </c>
      <c r="J1253" s="376" t="s">
        <v>12824</v>
      </c>
      <c r="K1253" s="495" t="s">
        <v>12825</v>
      </c>
      <c r="N1253" s="115"/>
      <c r="O1253" s="115"/>
      <c r="P1253" s="115"/>
      <c r="Q1253" s="115"/>
      <c r="R1253" s="115"/>
      <c r="S1253" s="115"/>
      <c r="T1253" s="115"/>
      <c r="U1253" s="115"/>
      <c r="V1253" s="115"/>
      <c r="W1253" s="115"/>
      <c r="X1253" s="115"/>
      <c r="Y1253" s="115"/>
      <c r="Z1253" s="115"/>
    </row>
    <row r="1254" spans="1:26" ht="13">
      <c r="A1254" s="40">
        <v>1253</v>
      </c>
      <c r="B1254" s="40" t="s">
        <v>12833</v>
      </c>
      <c r="C1254" s="41" t="s">
        <v>8196</v>
      </c>
      <c r="D1254" s="41" t="s">
        <v>4038</v>
      </c>
      <c r="E1254" s="80" t="s">
        <v>7122</v>
      </c>
      <c r="F1254" s="80" t="s">
        <v>12894</v>
      </c>
      <c r="G1254" s="41">
        <v>52</v>
      </c>
      <c r="H1254" s="41" t="s">
        <v>12895</v>
      </c>
      <c r="I1254" s="473">
        <v>44930</v>
      </c>
      <c r="J1254" s="376" t="s">
        <v>12831</v>
      </c>
      <c r="K1254" s="495" t="s">
        <v>12832</v>
      </c>
      <c r="N1254" s="115"/>
      <c r="O1254" s="115"/>
      <c r="P1254" s="115"/>
      <c r="Q1254" s="115"/>
      <c r="R1254" s="115"/>
      <c r="S1254" s="115"/>
      <c r="T1254" s="115"/>
      <c r="U1254" s="115"/>
      <c r="V1254" s="115"/>
      <c r="W1254" s="115"/>
      <c r="X1254" s="115"/>
      <c r="Y1254" s="115"/>
      <c r="Z1254" s="115"/>
    </row>
    <row r="1255" spans="1:26" ht="13">
      <c r="A1255" s="40">
        <v>1254</v>
      </c>
      <c r="B1255" s="40" t="s">
        <v>12848</v>
      </c>
      <c r="C1255" s="41" t="s">
        <v>6330</v>
      </c>
      <c r="D1255" s="41" t="s">
        <v>7550</v>
      </c>
      <c r="E1255" s="80" t="s">
        <v>12850</v>
      </c>
      <c r="F1255" s="80" t="s">
        <v>12849</v>
      </c>
      <c r="G1255" s="41">
        <v>1</v>
      </c>
      <c r="I1255" s="473">
        <v>44929</v>
      </c>
      <c r="J1255" s="376" t="s">
        <v>12846</v>
      </c>
      <c r="K1255" s="495" t="s">
        <v>12847</v>
      </c>
      <c r="N1255" s="115"/>
      <c r="O1255" s="115"/>
      <c r="P1255" s="115"/>
      <c r="Q1255" s="115"/>
      <c r="R1255" s="115"/>
      <c r="S1255" s="115"/>
      <c r="T1255" s="115"/>
      <c r="U1255" s="115"/>
      <c r="V1255" s="115"/>
      <c r="W1255" s="115"/>
      <c r="X1255" s="115"/>
      <c r="Y1255" s="115"/>
      <c r="Z1255" s="115"/>
    </row>
    <row r="1256" spans="1:26" ht="13">
      <c r="A1256" s="40">
        <v>1255</v>
      </c>
      <c r="B1256" s="40" t="s">
        <v>12853</v>
      </c>
      <c r="C1256" s="41" t="s">
        <v>4974</v>
      </c>
      <c r="D1256" s="41" t="s">
        <v>6338</v>
      </c>
      <c r="E1256" s="80" t="s">
        <v>12854</v>
      </c>
      <c r="F1256" s="80" t="s">
        <v>12855</v>
      </c>
      <c r="G1256" s="41">
        <v>5</v>
      </c>
      <c r="H1256" s="41" t="s">
        <v>12856</v>
      </c>
      <c r="I1256" s="473">
        <v>44930</v>
      </c>
      <c r="J1256" s="386" t="s">
        <v>12852</v>
      </c>
      <c r="K1256" s="495" t="s">
        <v>12851</v>
      </c>
      <c r="N1256" s="115"/>
      <c r="O1256" s="115"/>
      <c r="P1256" s="115"/>
      <c r="Q1256" s="115"/>
      <c r="R1256" s="115"/>
      <c r="S1256" s="115"/>
      <c r="T1256" s="115"/>
      <c r="U1256" s="115"/>
      <c r="V1256" s="115"/>
      <c r="W1256" s="115"/>
      <c r="X1256" s="115"/>
      <c r="Y1256" s="115"/>
      <c r="Z1256" s="115"/>
    </row>
    <row r="1257" spans="1:26" ht="13">
      <c r="A1257" s="40">
        <v>1256</v>
      </c>
      <c r="B1257" s="40" t="s">
        <v>12859</v>
      </c>
      <c r="C1257" s="41" t="s">
        <v>5151</v>
      </c>
      <c r="D1257" s="41" t="s">
        <v>4038</v>
      </c>
      <c r="F1257" s="80" t="s">
        <v>12861</v>
      </c>
      <c r="G1257" s="41">
        <v>7524</v>
      </c>
      <c r="H1257" s="80" t="s">
        <v>12857</v>
      </c>
      <c r="I1257" s="473">
        <v>44930</v>
      </c>
      <c r="J1257" s="386" t="s">
        <v>12858</v>
      </c>
      <c r="K1257" s="495" t="s">
        <v>12860</v>
      </c>
      <c r="N1257" s="115"/>
      <c r="O1257" s="115"/>
      <c r="P1257" s="115"/>
      <c r="Q1257" s="115"/>
      <c r="R1257" s="115"/>
      <c r="S1257" s="115"/>
      <c r="T1257" s="115"/>
      <c r="U1257" s="115"/>
      <c r="V1257" s="115"/>
      <c r="W1257" s="115"/>
      <c r="X1257" s="115"/>
      <c r="Y1257" s="115"/>
      <c r="Z1257" s="115"/>
    </row>
    <row r="1258" spans="1:26" ht="13">
      <c r="A1258" s="40">
        <v>1257</v>
      </c>
      <c r="B1258" s="523" t="s">
        <v>12914</v>
      </c>
      <c r="C1258" s="41" t="s">
        <v>6353</v>
      </c>
      <c r="D1258" s="41" t="s">
        <v>4061</v>
      </c>
      <c r="E1258" t="s">
        <v>12916</v>
      </c>
      <c r="F1258" s="80" t="s">
        <v>12915</v>
      </c>
      <c r="G1258" s="41">
        <v>18</v>
      </c>
      <c r="H1258" s="41" t="s">
        <v>9371</v>
      </c>
      <c r="I1258" s="473">
        <v>44934</v>
      </c>
      <c r="J1258" s="376" t="s">
        <v>12912</v>
      </c>
      <c r="K1258" s="495" t="s">
        <v>12913</v>
      </c>
      <c r="N1258" s="115"/>
      <c r="O1258" s="115"/>
      <c r="P1258" s="115"/>
      <c r="Q1258" s="115"/>
      <c r="R1258" s="115"/>
      <c r="S1258" s="115"/>
      <c r="T1258" s="115"/>
      <c r="U1258" s="115"/>
      <c r="V1258" s="115"/>
      <c r="W1258" s="115"/>
      <c r="X1258" s="115"/>
      <c r="Y1258" s="115"/>
      <c r="Z1258" s="115"/>
    </row>
    <row r="1259" spans="1:26" ht="13">
      <c r="A1259" s="40">
        <v>1258</v>
      </c>
      <c r="B1259" s="40" t="s">
        <v>12919</v>
      </c>
      <c r="C1259" s="41" t="s">
        <v>12920</v>
      </c>
      <c r="D1259" s="41" t="s">
        <v>12921</v>
      </c>
      <c r="F1259" s="80" t="s">
        <v>12922</v>
      </c>
      <c r="G1259" s="41">
        <v>2055</v>
      </c>
      <c r="H1259" s="80" t="s">
        <v>12929</v>
      </c>
      <c r="I1259" s="473">
        <v>44931</v>
      </c>
      <c r="J1259" s="376" t="s">
        <v>12917</v>
      </c>
      <c r="K1259" s="495" t="s">
        <v>12918</v>
      </c>
      <c r="N1259" s="115"/>
      <c r="O1259" s="115"/>
      <c r="P1259" s="115"/>
      <c r="Q1259" s="115"/>
      <c r="R1259" s="115"/>
      <c r="S1259" s="115"/>
      <c r="T1259" s="115"/>
      <c r="U1259" s="115"/>
      <c r="V1259" s="115"/>
      <c r="W1259" s="115"/>
      <c r="X1259" s="115"/>
      <c r="Y1259" s="115"/>
      <c r="Z1259" s="115"/>
    </row>
    <row r="1260" spans="1:26" ht="13">
      <c r="A1260" s="40">
        <v>1259</v>
      </c>
      <c r="B1260" s="40" t="s">
        <v>12926</v>
      </c>
      <c r="C1260" s="41" t="s">
        <v>12925</v>
      </c>
      <c r="D1260" s="41" t="s">
        <v>4791</v>
      </c>
      <c r="F1260" s="80" t="s">
        <v>12927</v>
      </c>
      <c r="G1260" s="41">
        <v>350</v>
      </c>
      <c r="H1260" s="41" t="s">
        <v>12928</v>
      </c>
      <c r="I1260" s="473">
        <v>44936</v>
      </c>
      <c r="J1260" s="376" t="s">
        <v>12923</v>
      </c>
      <c r="K1260" s="495" t="s">
        <v>12924</v>
      </c>
      <c r="N1260" s="115"/>
      <c r="O1260" s="115"/>
      <c r="P1260" s="115"/>
      <c r="Q1260" s="115"/>
      <c r="R1260" s="115"/>
      <c r="S1260" s="115"/>
      <c r="T1260" s="115"/>
      <c r="U1260" s="115"/>
      <c r="V1260" s="115"/>
      <c r="W1260" s="115"/>
      <c r="X1260" s="115"/>
      <c r="Y1260" s="115"/>
      <c r="Z1260" s="115"/>
    </row>
    <row r="1261" spans="1:26" ht="13">
      <c r="A1261" s="40">
        <v>1260</v>
      </c>
      <c r="B1261" s="40" t="s">
        <v>12436</v>
      </c>
      <c r="C1261" s="41" t="s">
        <v>12934</v>
      </c>
      <c r="D1261" s="41" t="s">
        <v>4798</v>
      </c>
      <c r="F1261" s="80" t="s">
        <v>12933</v>
      </c>
      <c r="G1261" s="41">
        <v>5</v>
      </c>
      <c r="H1261" s="80" t="s">
        <v>12932</v>
      </c>
      <c r="I1261" s="473">
        <v>44933</v>
      </c>
      <c r="J1261" s="386" t="s">
        <v>12930</v>
      </c>
      <c r="K1261" s="495" t="s">
        <v>12931</v>
      </c>
      <c r="N1261" s="115"/>
      <c r="O1261" s="115"/>
      <c r="P1261" s="115"/>
      <c r="Q1261" s="115"/>
      <c r="R1261" s="115"/>
      <c r="S1261" s="115"/>
      <c r="T1261" s="115"/>
      <c r="U1261" s="115"/>
      <c r="V1261" s="115"/>
      <c r="W1261" s="115"/>
      <c r="X1261" s="115"/>
      <c r="Y1261" s="115"/>
      <c r="Z1261" s="115"/>
    </row>
    <row r="1262" spans="1:26" s="235" customFormat="1" ht="13">
      <c r="A1262" s="169">
        <v>1261</v>
      </c>
      <c r="B1262" s="169" t="s">
        <v>12942</v>
      </c>
      <c r="C1262" s="234" t="s">
        <v>12943</v>
      </c>
      <c r="D1262" s="234" t="s">
        <v>11564</v>
      </c>
      <c r="E1262" s="235" t="s">
        <v>12944</v>
      </c>
      <c r="F1262" s="252" t="s">
        <v>12946</v>
      </c>
      <c r="G1262" s="351">
        <v>828</v>
      </c>
      <c r="H1262" s="234" t="s">
        <v>12945</v>
      </c>
      <c r="I1262" s="522">
        <v>44932</v>
      </c>
      <c r="J1262" s="390" t="s">
        <v>12940</v>
      </c>
      <c r="K1262" s="496" t="s">
        <v>12941</v>
      </c>
      <c r="N1262" s="351"/>
      <c r="O1262" s="351"/>
      <c r="P1262" s="351"/>
      <c r="Q1262" s="351"/>
      <c r="R1262" s="351"/>
      <c r="S1262" s="351"/>
      <c r="T1262" s="351"/>
      <c r="U1262" s="351"/>
      <c r="V1262" s="351"/>
      <c r="W1262" s="351"/>
      <c r="X1262" s="351"/>
      <c r="Y1262" s="351"/>
      <c r="Z1262" s="351"/>
    </row>
    <row r="1263" spans="1:26" s="235" customFormat="1" ht="13">
      <c r="A1263" s="169">
        <v>1262</v>
      </c>
      <c r="B1263" s="169" t="s">
        <v>12948</v>
      </c>
      <c r="C1263" s="234" t="s">
        <v>10352</v>
      </c>
      <c r="D1263" s="234" t="s">
        <v>4044</v>
      </c>
      <c r="E1263" s="235" t="s">
        <v>4045</v>
      </c>
      <c r="F1263" s="252" t="s">
        <v>12950</v>
      </c>
      <c r="G1263" s="234">
        <v>42</v>
      </c>
      <c r="H1263" s="234" t="s">
        <v>12951</v>
      </c>
      <c r="I1263" s="479">
        <v>44932</v>
      </c>
      <c r="J1263" s="390" t="s">
        <v>12949</v>
      </c>
      <c r="K1263" s="496" t="s">
        <v>12947</v>
      </c>
      <c r="N1263" s="351"/>
      <c r="O1263" s="351"/>
      <c r="P1263" s="351"/>
      <c r="Q1263" s="351"/>
      <c r="R1263" s="351"/>
      <c r="S1263" s="351"/>
      <c r="T1263" s="351"/>
      <c r="U1263" s="351"/>
      <c r="V1263" s="351"/>
      <c r="W1263" s="351"/>
      <c r="X1263" s="351"/>
      <c r="Y1263" s="351"/>
      <c r="Z1263" s="351"/>
    </row>
    <row r="1264" spans="1:26" ht="13">
      <c r="A1264" s="40">
        <v>1263</v>
      </c>
      <c r="B1264" s="40" t="s">
        <v>12967</v>
      </c>
      <c r="C1264" s="41" t="s">
        <v>12968</v>
      </c>
      <c r="D1264" s="41" t="s">
        <v>5650</v>
      </c>
      <c r="E1264" t="s">
        <v>5651</v>
      </c>
      <c r="F1264" s="80" t="s">
        <v>12969</v>
      </c>
      <c r="G1264" s="41">
        <v>1</v>
      </c>
      <c r="I1264" s="473">
        <v>44914</v>
      </c>
      <c r="J1264" s="376" t="s">
        <v>12966</v>
      </c>
      <c r="K1264" s="495" t="s">
        <v>12979</v>
      </c>
      <c r="N1264" s="115"/>
      <c r="O1264" s="115"/>
      <c r="P1264" s="115"/>
      <c r="Q1264" s="115"/>
      <c r="R1264" s="115"/>
      <c r="S1264" s="115"/>
      <c r="T1264" s="115"/>
      <c r="U1264" s="115"/>
      <c r="V1264" s="115"/>
      <c r="W1264" s="115"/>
      <c r="X1264" s="115"/>
      <c r="Y1264" s="115"/>
      <c r="Z1264" s="115"/>
    </row>
    <row r="1265" spans="1:26" ht="13">
      <c r="A1265" s="40">
        <v>1264</v>
      </c>
      <c r="B1265" s="40" t="s">
        <v>12971</v>
      </c>
      <c r="C1265" s="41" t="s">
        <v>8423</v>
      </c>
      <c r="D1265" s="41" t="s">
        <v>4225</v>
      </c>
      <c r="G1265" s="41">
        <v>2</v>
      </c>
      <c r="I1265" s="473">
        <v>44835</v>
      </c>
      <c r="J1265" s="376" t="s">
        <v>12970</v>
      </c>
      <c r="K1265" s="495" t="s">
        <v>12972</v>
      </c>
      <c r="N1265" s="115"/>
      <c r="O1265" s="115"/>
      <c r="P1265" s="115"/>
      <c r="Q1265" s="115"/>
      <c r="R1265" s="115"/>
      <c r="S1265" s="115"/>
      <c r="T1265" s="115"/>
      <c r="U1265" s="115"/>
      <c r="V1265" s="115"/>
      <c r="W1265" s="115"/>
      <c r="X1265" s="115"/>
      <c r="Y1265" s="115"/>
      <c r="Z1265" s="115"/>
    </row>
    <row r="1266" spans="1:26" ht="13">
      <c r="A1266" s="40">
        <v>1265</v>
      </c>
      <c r="B1266" s="40" t="s">
        <v>12973</v>
      </c>
      <c r="C1266" s="41" t="s">
        <v>8423</v>
      </c>
      <c r="F1266" t="s">
        <v>12977</v>
      </c>
      <c r="G1266" s="41">
        <v>26</v>
      </c>
      <c r="H1266" t="s">
        <v>12976</v>
      </c>
      <c r="I1266" s="473">
        <v>44835</v>
      </c>
      <c r="J1266" s="376" t="s">
        <v>12974</v>
      </c>
      <c r="K1266" s="495" t="s">
        <v>12975</v>
      </c>
      <c r="N1266" s="115"/>
      <c r="O1266" s="115"/>
      <c r="P1266" s="115"/>
      <c r="Q1266" s="115"/>
      <c r="R1266" s="115"/>
      <c r="S1266" s="115"/>
      <c r="T1266" s="115"/>
      <c r="U1266" s="115"/>
      <c r="V1266" s="115"/>
      <c r="W1266" s="115"/>
      <c r="X1266" s="115"/>
      <c r="Y1266" s="115"/>
      <c r="Z1266" s="115"/>
    </row>
    <row r="1267" spans="1:26" ht="13">
      <c r="A1267" s="40">
        <v>1266</v>
      </c>
      <c r="B1267" s="40" t="s">
        <v>13016</v>
      </c>
      <c r="C1267" s="41" t="s">
        <v>13018</v>
      </c>
      <c r="D1267" s="80" t="s">
        <v>4044</v>
      </c>
      <c r="E1267" s="80" t="s">
        <v>7992</v>
      </c>
      <c r="F1267" s="80" t="s">
        <v>13017</v>
      </c>
      <c r="G1267" s="41">
        <v>59</v>
      </c>
      <c r="H1267" s="80" t="s">
        <v>13019</v>
      </c>
      <c r="I1267" s="473">
        <v>44936</v>
      </c>
      <c r="J1267" s="386" t="s">
        <v>13014</v>
      </c>
      <c r="K1267" s="495" t="s">
        <v>13015</v>
      </c>
      <c r="N1267" s="115"/>
      <c r="O1267" s="115"/>
      <c r="P1267" s="115"/>
      <c r="Q1267" s="115"/>
      <c r="R1267" s="115"/>
      <c r="S1267" s="115"/>
      <c r="T1267" s="115"/>
      <c r="U1267" s="115"/>
      <c r="V1267" s="115"/>
      <c r="W1267" s="115"/>
      <c r="X1267" s="115"/>
      <c r="Y1267" s="115"/>
      <c r="Z1267" s="115"/>
    </row>
    <row r="1268" spans="1:26" ht="13">
      <c r="A1268" s="40">
        <v>1267</v>
      </c>
      <c r="B1268" s="40" t="s">
        <v>13022</v>
      </c>
      <c r="C1268" s="41" t="s">
        <v>13023</v>
      </c>
      <c r="D1268" s="80" t="s">
        <v>4097</v>
      </c>
      <c r="G1268" s="41">
        <v>128</v>
      </c>
      <c r="H1268" s="80" t="s">
        <v>12087</v>
      </c>
      <c r="I1268" s="473">
        <v>44936</v>
      </c>
      <c r="J1268" s="386" t="s">
        <v>13020</v>
      </c>
      <c r="K1268" s="495" t="s">
        <v>13021</v>
      </c>
      <c r="N1268" s="115"/>
      <c r="O1268" s="115"/>
      <c r="P1268" s="115"/>
      <c r="Q1268" s="115"/>
      <c r="R1268" s="115"/>
      <c r="S1268" s="115"/>
      <c r="T1268" s="115"/>
      <c r="U1268" s="115"/>
      <c r="V1268" s="115"/>
      <c r="W1268" s="115"/>
      <c r="X1268" s="115"/>
      <c r="Y1268" s="115"/>
      <c r="Z1268" s="115"/>
    </row>
    <row r="1269" spans="1:26" ht="13">
      <c r="A1269" s="40">
        <v>1268</v>
      </c>
      <c r="B1269" s="40" t="s">
        <v>13026</v>
      </c>
      <c r="C1269" s="41" t="s">
        <v>13029</v>
      </c>
      <c r="D1269" s="80" t="s">
        <v>5265</v>
      </c>
      <c r="E1269" s="80" t="s">
        <v>6242</v>
      </c>
      <c r="F1269" s="80" t="s">
        <v>13027</v>
      </c>
      <c r="G1269" s="41">
        <v>100</v>
      </c>
      <c r="H1269" s="80" t="s">
        <v>13028</v>
      </c>
      <c r="I1269" s="473">
        <v>44927</v>
      </c>
      <c r="J1269" s="386" t="s">
        <v>13024</v>
      </c>
      <c r="K1269" s="495" t="s">
        <v>13025</v>
      </c>
      <c r="N1269" s="115"/>
      <c r="O1269" s="115"/>
      <c r="P1269" s="115"/>
      <c r="Q1269" s="115"/>
      <c r="R1269" s="115"/>
      <c r="S1269" s="115"/>
      <c r="T1269" s="115"/>
      <c r="U1269" s="115"/>
      <c r="V1269" s="115"/>
      <c r="W1269" s="115"/>
      <c r="X1269" s="115"/>
      <c r="Y1269" s="115"/>
      <c r="Z1269" s="115"/>
    </row>
    <row r="1270" spans="1:26" ht="13">
      <c r="A1270" s="40">
        <v>1269</v>
      </c>
      <c r="B1270" s="28" t="s">
        <v>13011</v>
      </c>
      <c r="C1270" s="80" t="s">
        <v>3945</v>
      </c>
      <c r="D1270" s="80" t="s">
        <v>5374</v>
      </c>
      <c r="F1270" s="80" t="s">
        <v>13012</v>
      </c>
      <c r="G1270" s="41">
        <v>1545</v>
      </c>
      <c r="H1270" s="80" t="s">
        <v>13013</v>
      </c>
      <c r="I1270" s="473">
        <v>44943</v>
      </c>
      <c r="J1270" s="376" t="s">
        <v>13010</v>
      </c>
      <c r="K1270" s="495" t="s">
        <v>13030</v>
      </c>
      <c r="N1270" s="115"/>
      <c r="O1270" s="115"/>
      <c r="P1270" s="115"/>
      <c r="Q1270" s="115"/>
      <c r="R1270" s="115"/>
      <c r="S1270" s="115"/>
      <c r="T1270" s="115"/>
      <c r="U1270" s="115"/>
      <c r="V1270" s="115"/>
      <c r="W1270" s="115"/>
      <c r="X1270" s="115"/>
      <c r="Y1270" s="115"/>
      <c r="Z1270" s="115"/>
    </row>
    <row r="1271" spans="1:26" ht="13">
      <c r="A1271" s="40">
        <v>1270</v>
      </c>
      <c r="B1271" s="40" t="s">
        <v>13048</v>
      </c>
      <c r="C1271" s="41" t="s">
        <v>6673</v>
      </c>
      <c r="D1271" s="80" t="s">
        <v>11298</v>
      </c>
      <c r="F1271" s="80" t="s">
        <v>13094</v>
      </c>
      <c r="G1271" s="41">
        <v>117</v>
      </c>
      <c r="H1271" s="80" t="s">
        <v>13093</v>
      </c>
      <c r="I1271" s="473">
        <v>44949</v>
      </c>
      <c r="J1271" s="376" t="s">
        <v>13046</v>
      </c>
      <c r="K1271" s="495" t="s">
        <v>13047</v>
      </c>
      <c r="N1271" s="115"/>
      <c r="O1271" s="115"/>
      <c r="P1271" s="115"/>
      <c r="Q1271" s="115"/>
      <c r="R1271" s="115"/>
      <c r="S1271" s="115"/>
      <c r="T1271" s="115"/>
      <c r="U1271" s="115"/>
      <c r="V1271" s="115"/>
      <c r="W1271" s="115"/>
      <c r="X1271" s="115"/>
      <c r="Y1271" s="115"/>
      <c r="Z1271" s="115"/>
    </row>
    <row r="1272" spans="1:26" ht="13">
      <c r="A1272" s="40">
        <v>1271</v>
      </c>
      <c r="B1272" s="40" t="s">
        <v>13051</v>
      </c>
      <c r="C1272" s="41" t="s">
        <v>8572</v>
      </c>
      <c r="D1272" s="80" t="s">
        <v>4038</v>
      </c>
      <c r="F1272" s="80"/>
      <c r="G1272" s="41">
        <v>1</v>
      </c>
      <c r="I1272" s="473">
        <v>44932</v>
      </c>
      <c r="J1272" s="376" t="s">
        <v>13049</v>
      </c>
      <c r="K1272" s="495" t="s">
        <v>13050</v>
      </c>
      <c r="N1272" s="115"/>
      <c r="O1272" s="115"/>
      <c r="P1272" s="115"/>
      <c r="Q1272" s="115"/>
      <c r="R1272" s="115"/>
      <c r="S1272" s="115"/>
      <c r="T1272" s="115"/>
      <c r="U1272" s="115"/>
      <c r="V1272" s="115"/>
      <c r="W1272" s="115"/>
      <c r="X1272" s="115"/>
      <c r="Y1272" s="115"/>
      <c r="Z1272" s="115"/>
    </row>
    <row r="1273" spans="1:26" ht="13">
      <c r="A1273" s="40">
        <v>1272</v>
      </c>
      <c r="B1273" s="40" t="s">
        <v>13054</v>
      </c>
      <c r="C1273" s="41" t="s">
        <v>13055</v>
      </c>
      <c r="D1273" s="80" t="s">
        <v>7550</v>
      </c>
      <c r="F1273" s="80" t="s">
        <v>13096</v>
      </c>
      <c r="G1273" s="41">
        <v>3</v>
      </c>
      <c r="H1273" s="80" t="s">
        <v>13095</v>
      </c>
      <c r="I1273" s="473">
        <v>44944</v>
      </c>
      <c r="J1273" s="376" t="s">
        <v>13053</v>
      </c>
      <c r="K1273" s="495" t="s">
        <v>13052</v>
      </c>
      <c r="N1273" s="115"/>
      <c r="O1273" s="115"/>
      <c r="P1273" s="115"/>
      <c r="Q1273" s="115"/>
      <c r="R1273" s="115"/>
      <c r="S1273" s="115"/>
      <c r="T1273" s="115"/>
      <c r="U1273" s="115"/>
      <c r="V1273" s="115"/>
      <c r="W1273" s="115"/>
      <c r="X1273" s="115"/>
      <c r="Y1273" s="115"/>
      <c r="Z1273" s="115"/>
    </row>
    <row r="1274" spans="1:26" ht="13">
      <c r="A1274" s="40">
        <v>1273</v>
      </c>
      <c r="B1274" s="40" t="s">
        <v>13056</v>
      </c>
      <c r="C1274" s="41" t="s">
        <v>9995</v>
      </c>
      <c r="D1274" s="80" t="s">
        <v>4116</v>
      </c>
      <c r="E1274" s="80" t="s">
        <v>6255</v>
      </c>
      <c r="F1274" s="80" t="s">
        <v>13097</v>
      </c>
      <c r="G1274" s="41">
        <v>79</v>
      </c>
      <c r="H1274" t="s">
        <v>11582</v>
      </c>
      <c r="I1274" s="473">
        <v>44947</v>
      </c>
      <c r="J1274" s="376" t="s">
        <v>13058</v>
      </c>
      <c r="K1274" s="495" t="s">
        <v>13057</v>
      </c>
      <c r="N1274" s="115"/>
      <c r="O1274" s="115"/>
      <c r="P1274" s="115"/>
      <c r="Q1274" s="115"/>
      <c r="R1274" s="115"/>
      <c r="S1274" s="115"/>
      <c r="T1274" s="115"/>
      <c r="U1274" s="115"/>
      <c r="V1274" s="115"/>
      <c r="W1274" s="115"/>
      <c r="X1274" s="115"/>
      <c r="Y1274" s="115"/>
      <c r="Z1274" s="115"/>
    </row>
    <row r="1275" spans="1:26" ht="13">
      <c r="A1275" s="40">
        <v>1274</v>
      </c>
      <c r="B1275" s="40" t="s">
        <v>13061</v>
      </c>
      <c r="C1275" s="41" t="s">
        <v>10858</v>
      </c>
      <c r="D1275" s="80" t="s">
        <v>4061</v>
      </c>
      <c r="E1275" s="80" t="s">
        <v>11063</v>
      </c>
      <c r="F1275" s="80" t="s">
        <v>13098</v>
      </c>
      <c r="G1275" s="41">
        <v>25</v>
      </c>
      <c r="H1275" s="80" t="s">
        <v>13099</v>
      </c>
      <c r="I1275" s="473">
        <v>44942</v>
      </c>
      <c r="J1275" s="376" t="s">
        <v>13059</v>
      </c>
      <c r="K1275" s="495" t="s">
        <v>13060</v>
      </c>
      <c r="N1275" s="115"/>
      <c r="O1275" s="115"/>
      <c r="P1275" s="115"/>
      <c r="Q1275" s="115"/>
      <c r="R1275" s="115"/>
      <c r="S1275" s="115"/>
      <c r="T1275" s="115"/>
      <c r="U1275" s="115"/>
      <c r="V1275" s="115"/>
      <c r="W1275" s="115"/>
      <c r="X1275" s="115"/>
      <c r="Y1275" s="115"/>
      <c r="Z1275" s="115"/>
    </row>
    <row r="1276" spans="1:26" ht="13">
      <c r="A1276" s="40">
        <v>1275</v>
      </c>
      <c r="B1276" s="40" t="s">
        <v>13062</v>
      </c>
      <c r="C1276" s="41" t="s">
        <v>13065</v>
      </c>
      <c r="D1276" s="80" t="s">
        <v>4791</v>
      </c>
      <c r="G1276" s="41">
        <v>165</v>
      </c>
      <c r="H1276" s="80" t="s">
        <v>13100</v>
      </c>
      <c r="I1276" s="473">
        <v>44947</v>
      </c>
      <c r="J1276" s="376" t="s">
        <v>13063</v>
      </c>
      <c r="K1276" s="495" t="s">
        <v>13064</v>
      </c>
      <c r="N1276" s="115"/>
      <c r="O1276" s="115"/>
      <c r="P1276" s="115"/>
      <c r="Q1276" s="115"/>
      <c r="R1276" s="115"/>
      <c r="S1276" s="115"/>
      <c r="T1276" s="115"/>
      <c r="U1276" s="115"/>
      <c r="V1276" s="115"/>
      <c r="W1276" s="115"/>
      <c r="X1276" s="115"/>
      <c r="Y1276" s="115"/>
      <c r="Z1276" s="115"/>
    </row>
    <row r="1277" spans="1:26" ht="13">
      <c r="A1277" s="40">
        <v>1276</v>
      </c>
      <c r="B1277" s="40" t="s">
        <v>7611</v>
      </c>
      <c r="C1277" s="41" t="s">
        <v>13069</v>
      </c>
      <c r="D1277" s="80" t="s">
        <v>5650</v>
      </c>
      <c r="F1277" s="80" t="s">
        <v>13101</v>
      </c>
      <c r="G1277" s="41">
        <v>1819</v>
      </c>
      <c r="H1277" t="s">
        <v>13066</v>
      </c>
      <c r="I1277" s="473">
        <v>44951</v>
      </c>
      <c r="J1277" s="376" t="s">
        <v>13067</v>
      </c>
      <c r="K1277" s="495" t="s">
        <v>13068</v>
      </c>
      <c r="N1277" s="115"/>
      <c r="O1277" s="115"/>
      <c r="P1277" s="115"/>
      <c r="Q1277" s="115"/>
      <c r="R1277" s="115"/>
      <c r="S1277" s="115"/>
      <c r="T1277" s="115"/>
      <c r="U1277" s="115"/>
      <c r="V1277" s="115"/>
      <c r="W1277" s="115"/>
      <c r="X1277" s="115"/>
      <c r="Y1277" s="115"/>
      <c r="Z1277" s="115"/>
    </row>
    <row r="1278" spans="1:26" ht="13">
      <c r="A1278" s="40">
        <v>1277</v>
      </c>
      <c r="B1278" s="40" t="s">
        <v>9337</v>
      </c>
      <c r="C1278" s="41" t="s">
        <v>5229</v>
      </c>
      <c r="D1278" s="80" t="s">
        <v>4061</v>
      </c>
      <c r="E1278" s="80" t="s">
        <v>4265</v>
      </c>
      <c r="F1278" t="s">
        <v>13073</v>
      </c>
      <c r="G1278" s="41">
        <v>26</v>
      </c>
      <c r="H1278" t="s">
        <v>13070</v>
      </c>
      <c r="I1278" s="473">
        <v>44950</v>
      </c>
      <c r="J1278" s="376" t="s">
        <v>13071</v>
      </c>
      <c r="K1278" s="495" t="s">
        <v>13072</v>
      </c>
      <c r="N1278" s="115"/>
      <c r="O1278" s="115"/>
      <c r="P1278" s="115"/>
      <c r="Q1278" s="115"/>
      <c r="R1278" s="115"/>
      <c r="S1278" s="115"/>
      <c r="T1278" s="115"/>
      <c r="U1278" s="115"/>
      <c r="V1278" s="115"/>
      <c r="W1278" s="115"/>
      <c r="X1278" s="115"/>
      <c r="Y1278" s="115"/>
      <c r="Z1278" s="115"/>
    </row>
    <row r="1279" spans="1:26" ht="13">
      <c r="A1279" s="40">
        <v>1278</v>
      </c>
      <c r="B1279" s="40" t="s">
        <v>13076</v>
      </c>
      <c r="C1279" s="41" t="s">
        <v>4920</v>
      </c>
      <c r="D1279" s="80" t="s">
        <v>5650</v>
      </c>
      <c r="F1279" t="s">
        <v>13075</v>
      </c>
      <c r="G1279" s="41">
        <v>73</v>
      </c>
      <c r="H1279" t="s">
        <v>13074</v>
      </c>
      <c r="I1279" s="473">
        <v>44950</v>
      </c>
      <c r="J1279" s="376" t="s">
        <v>13077</v>
      </c>
      <c r="K1279" s="495" t="s">
        <v>13078</v>
      </c>
      <c r="N1279" s="115"/>
      <c r="O1279" s="115"/>
      <c r="P1279" s="115"/>
      <c r="Q1279" s="115"/>
      <c r="R1279" s="115"/>
      <c r="S1279" s="115"/>
      <c r="T1279" s="115"/>
      <c r="U1279" s="115"/>
      <c r="V1279" s="115"/>
      <c r="W1279" s="115"/>
      <c r="X1279" s="115"/>
      <c r="Y1279" s="115"/>
      <c r="Z1279" s="115"/>
    </row>
    <row r="1280" spans="1:26" ht="13">
      <c r="A1280" s="40">
        <v>1279</v>
      </c>
      <c r="B1280" s="40" t="s">
        <v>13081</v>
      </c>
      <c r="C1280" s="41" t="s">
        <v>4361</v>
      </c>
      <c r="D1280" s="80" t="s">
        <v>13104</v>
      </c>
      <c r="F1280" s="80" t="s">
        <v>13103</v>
      </c>
      <c r="G1280" s="41">
        <v>539</v>
      </c>
      <c r="H1280" s="80" t="s">
        <v>13102</v>
      </c>
      <c r="I1280" s="473">
        <v>44927</v>
      </c>
      <c r="J1280" s="376" t="s">
        <v>13079</v>
      </c>
      <c r="K1280" s="495" t="s">
        <v>13080</v>
      </c>
      <c r="N1280" s="115"/>
      <c r="O1280" s="115"/>
      <c r="P1280" s="115"/>
      <c r="Q1280" s="115"/>
      <c r="R1280" s="115"/>
      <c r="S1280" s="115"/>
      <c r="T1280" s="115"/>
      <c r="U1280" s="115"/>
      <c r="V1280" s="115"/>
      <c r="W1280" s="115"/>
      <c r="X1280" s="115"/>
      <c r="Y1280" s="115"/>
      <c r="Z1280" s="115"/>
    </row>
    <row r="1281" spans="1:26" ht="13">
      <c r="A1281" s="40">
        <v>1280</v>
      </c>
      <c r="B1281" s="40" t="s">
        <v>13084</v>
      </c>
      <c r="C1281" s="41" t="s">
        <v>13085</v>
      </c>
      <c r="D1281" s="80" t="s">
        <v>3922</v>
      </c>
      <c r="E1281" s="80" t="s">
        <v>13106</v>
      </c>
      <c r="F1281" s="80" t="s">
        <v>13105</v>
      </c>
      <c r="G1281" s="41">
        <v>1</v>
      </c>
      <c r="I1281" s="473">
        <v>44606</v>
      </c>
      <c r="J1281" s="376" t="s">
        <v>13082</v>
      </c>
      <c r="K1281" s="495" t="s">
        <v>13083</v>
      </c>
      <c r="N1281" s="115"/>
      <c r="O1281" s="115"/>
      <c r="P1281" s="115"/>
      <c r="Q1281" s="115"/>
      <c r="R1281" s="115"/>
      <c r="S1281" s="115"/>
      <c r="T1281" s="115"/>
      <c r="U1281" s="115"/>
      <c r="V1281" s="115"/>
      <c r="W1281" s="115"/>
      <c r="X1281" s="115"/>
      <c r="Y1281" s="115"/>
      <c r="Z1281" s="115"/>
    </row>
    <row r="1282" spans="1:26" ht="13">
      <c r="A1282" s="40">
        <v>1281</v>
      </c>
      <c r="B1282" s="40" t="s">
        <v>13087</v>
      </c>
      <c r="C1282" s="41" t="s">
        <v>13089</v>
      </c>
      <c r="D1282" s="80" t="s">
        <v>4061</v>
      </c>
      <c r="E1282" s="80" t="s">
        <v>11063</v>
      </c>
      <c r="F1282" s="80" t="s">
        <v>13110</v>
      </c>
      <c r="G1282" s="41">
        <v>16</v>
      </c>
      <c r="H1282" s="80" t="s">
        <v>13107</v>
      </c>
      <c r="I1282" s="473">
        <v>44947</v>
      </c>
      <c r="J1282" s="376" t="s">
        <v>13086</v>
      </c>
      <c r="K1282" s="495" t="s">
        <v>13088</v>
      </c>
      <c r="N1282" s="115"/>
      <c r="O1282" s="115"/>
      <c r="P1282" s="115"/>
      <c r="Q1282" s="115"/>
      <c r="R1282" s="115"/>
      <c r="S1282" s="115"/>
      <c r="T1282" s="115"/>
      <c r="U1282" s="115"/>
      <c r="V1282" s="115"/>
      <c r="W1282" s="115"/>
      <c r="X1282" s="115"/>
      <c r="Y1282" s="115"/>
      <c r="Z1282" s="115"/>
    </row>
    <row r="1283" spans="1:26" ht="13">
      <c r="A1283" s="40">
        <v>1282</v>
      </c>
      <c r="B1283" s="40" t="s">
        <v>13091</v>
      </c>
      <c r="C1283" s="41" t="s">
        <v>10713</v>
      </c>
      <c r="D1283" s="80" t="s">
        <v>4061</v>
      </c>
      <c r="E1283" s="80" t="s">
        <v>5834</v>
      </c>
      <c r="F1283" s="80" t="s">
        <v>13109</v>
      </c>
      <c r="G1283" s="41">
        <v>119</v>
      </c>
      <c r="H1283" s="80" t="s">
        <v>13108</v>
      </c>
      <c r="I1283" s="473">
        <v>44946</v>
      </c>
      <c r="J1283" s="376" t="s">
        <v>13090</v>
      </c>
      <c r="K1283" s="495" t="s">
        <v>13092</v>
      </c>
      <c r="N1283" s="115"/>
      <c r="O1283" s="115"/>
      <c r="P1283" s="115"/>
      <c r="Q1283" s="115"/>
      <c r="R1283" s="115"/>
      <c r="S1283" s="115"/>
      <c r="T1283" s="115"/>
      <c r="U1283" s="115"/>
      <c r="V1283" s="115"/>
      <c r="W1283" s="115"/>
      <c r="X1283" s="115"/>
      <c r="Y1283" s="115"/>
      <c r="Z1283" s="115"/>
    </row>
    <row r="1284" spans="1:26" ht="13">
      <c r="A1284" s="40">
        <v>1283</v>
      </c>
      <c r="B1284" s="40" t="s">
        <v>13147</v>
      </c>
      <c r="C1284" s="41" t="s">
        <v>12920</v>
      </c>
      <c r="D1284" s="80" t="s">
        <v>6576</v>
      </c>
      <c r="E1284" s="80" t="s">
        <v>6577</v>
      </c>
      <c r="F1284" s="80" t="s">
        <v>13151</v>
      </c>
      <c r="G1284" s="41">
        <v>38</v>
      </c>
      <c r="H1284" s="80" t="s">
        <v>13150</v>
      </c>
      <c r="I1284" s="473">
        <v>44947</v>
      </c>
      <c r="J1284" s="376" t="s">
        <v>13145</v>
      </c>
      <c r="K1284" s="495" t="s">
        <v>13146</v>
      </c>
      <c r="N1284" s="115"/>
      <c r="O1284" s="115"/>
      <c r="P1284" s="115"/>
      <c r="Q1284" s="115"/>
      <c r="R1284" s="115"/>
      <c r="S1284" s="115"/>
      <c r="T1284" s="115"/>
      <c r="U1284" s="115"/>
      <c r="V1284" s="115"/>
      <c r="W1284" s="115"/>
      <c r="X1284" s="115"/>
      <c r="Y1284" s="115"/>
      <c r="Z1284" s="115"/>
    </row>
    <row r="1285" spans="1:26" ht="13">
      <c r="A1285" s="40">
        <v>1284</v>
      </c>
      <c r="B1285" s="40" t="s">
        <v>13154</v>
      </c>
      <c r="C1285" s="41" t="s">
        <v>5428</v>
      </c>
      <c r="D1285" s="80" t="s">
        <v>4225</v>
      </c>
      <c r="E1285" s="80" t="s">
        <v>13156</v>
      </c>
      <c r="F1285" s="80" t="s">
        <v>13157</v>
      </c>
      <c r="G1285" s="41">
        <v>62</v>
      </c>
      <c r="H1285" s="80" t="s">
        <v>13155</v>
      </c>
      <c r="I1285" s="473">
        <v>44953</v>
      </c>
      <c r="J1285" s="386" t="s">
        <v>13152</v>
      </c>
      <c r="K1285" s="495" t="s">
        <v>13153</v>
      </c>
      <c r="N1285" s="115"/>
      <c r="O1285" s="115"/>
      <c r="P1285" s="115"/>
      <c r="Q1285" s="115"/>
      <c r="R1285" s="115"/>
      <c r="S1285" s="115"/>
      <c r="T1285" s="115"/>
      <c r="U1285" s="115"/>
      <c r="V1285" s="115"/>
      <c r="W1285" s="115"/>
      <c r="X1285" s="115"/>
      <c r="Y1285" s="115"/>
      <c r="Z1285" s="115"/>
    </row>
    <row r="1286" spans="1:26" ht="13">
      <c r="A1286" s="40">
        <v>1285</v>
      </c>
      <c r="B1286" s="40" t="s">
        <v>13160</v>
      </c>
      <c r="C1286" s="41" t="s">
        <v>5229</v>
      </c>
      <c r="D1286" s="80" t="s">
        <v>13162</v>
      </c>
      <c r="E1286" s="80" t="s">
        <v>13163</v>
      </c>
      <c r="F1286" s="80" t="s">
        <v>13164</v>
      </c>
      <c r="G1286" s="41">
        <v>62</v>
      </c>
      <c r="H1286" s="80"/>
      <c r="I1286" s="473">
        <v>44958</v>
      </c>
      <c r="J1286" s="386" t="s">
        <v>13159</v>
      </c>
      <c r="K1286" s="495" t="s">
        <v>13161</v>
      </c>
      <c r="N1286" s="115"/>
      <c r="O1286" s="115"/>
      <c r="P1286" s="115"/>
      <c r="Q1286" s="115"/>
      <c r="R1286" s="115"/>
      <c r="S1286" s="115"/>
      <c r="T1286" s="115"/>
      <c r="U1286" s="115"/>
      <c r="V1286" s="115"/>
      <c r="W1286" s="115"/>
      <c r="X1286" s="115"/>
      <c r="Y1286" s="115"/>
      <c r="Z1286" s="115"/>
    </row>
    <row r="1287" spans="1:26" ht="13">
      <c r="A1287" s="40">
        <v>1286</v>
      </c>
      <c r="B1287" s="40" t="s">
        <v>13144</v>
      </c>
      <c r="C1287" s="41" t="s">
        <v>6845</v>
      </c>
      <c r="D1287" s="80" t="s">
        <v>4038</v>
      </c>
      <c r="E1287" s="80" t="s">
        <v>5302</v>
      </c>
      <c r="F1287" s="80" t="s">
        <v>13149</v>
      </c>
      <c r="G1287" s="41">
        <v>1653</v>
      </c>
      <c r="H1287" s="80" t="s">
        <v>13148</v>
      </c>
      <c r="I1287" s="473">
        <v>44959</v>
      </c>
      <c r="J1287" s="376" t="s">
        <v>13142</v>
      </c>
      <c r="K1287" s="495" t="s">
        <v>13143</v>
      </c>
      <c r="N1287" s="115"/>
      <c r="O1287" s="115" t="s">
        <v>13158</v>
      </c>
      <c r="P1287" s="115"/>
      <c r="Q1287" s="115"/>
      <c r="R1287" s="115"/>
      <c r="S1287" s="115"/>
      <c r="T1287" s="115"/>
      <c r="U1287" s="115"/>
      <c r="V1287" s="115"/>
      <c r="W1287" s="115"/>
      <c r="X1287" s="115"/>
      <c r="Y1287" s="115"/>
      <c r="Z1287" s="115"/>
    </row>
    <row r="1288" spans="1:26" ht="13">
      <c r="A1288" s="40">
        <v>1287</v>
      </c>
      <c r="B1288" s="40" t="s">
        <v>13189</v>
      </c>
      <c r="C1288" s="41" t="s">
        <v>6091</v>
      </c>
      <c r="D1288" s="80" t="s">
        <v>4791</v>
      </c>
      <c r="G1288" s="41">
        <v>3562</v>
      </c>
      <c r="H1288" s="80" t="s">
        <v>13248</v>
      </c>
      <c r="I1288" s="473">
        <v>44964</v>
      </c>
      <c r="J1288" s="386" t="s">
        <v>13188</v>
      </c>
      <c r="K1288" s="495" t="s">
        <v>13176</v>
      </c>
      <c r="N1288" s="115"/>
      <c r="O1288" s="115"/>
      <c r="P1288" s="115"/>
      <c r="Q1288" s="115"/>
      <c r="R1288" s="115"/>
      <c r="S1288" s="115"/>
      <c r="T1288" s="115"/>
      <c r="U1288" s="115"/>
      <c r="V1288" s="115"/>
      <c r="W1288" s="115"/>
      <c r="X1288" s="115"/>
      <c r="Y1288" s="115"/>
      <c r="Z1288" s="115"/>
    </row>
    <row r="1289" spans="1:26" ht="13">
      <c r="A1289" s="40">
        <v>1288</v>
      </c>
      <c r="B1289" s="40" t="s">
        <v>13192</v>
      </c>
      <c r="C1289" s="41" t="s">
        <v>13191</v>
      </c>
      <c r="D1289" s="80" t="s">
        <v>5613</v>
      </c>
      <c r="F1289" s="80" t="s">
        <v>13199</v>
      </c>
      <c r="G1289" s="41">
        <v>84</v>
      </c>
      <c r="I1289" s="473">
        <v>44960</v>
      </c>
      <c r="J1289" s="386" t="s">
        <v>13190</v>
      </c>
      <c r="K1289" s="495" t="s">
        <v>13177</v>
      </c>
      <c r="N1289" s="115"/>
      <c r="O1289" s="115"/>
      <c r="P1289" s="115"/>
      <c r="Q1289" s="115"/>
      <c r="R1289" s="115"/>
      <c r="S1289" s="115"/>
      <c r="T1289" s="115"/>
      <c r="U1289" s="115"/>
      <c r="V1289" s="115"/>
      <c r="W1289" s="115"/>
      <c r="X1289" s="115"/>
      <c r="Y1289" s="115"/>
      <c r="Z1289" s="115"/>
    </row>
    <row r="1290" spans="1:26" ht="13">
      <c r="A1290" s="40">
        <v>1289</v>
      </c>
      <c r="B1290" s="40" t="s">
        <v>963</v>
      </c>
      <c r="C1290" s="41" t="s">
        <v>13194</v>
      </c>
      <c r="D1290" s="80" t="s">
        <v>4038</v>
      </c>
      <c r="E1290" s="80" t="s">
        <v>6078</v>
      </c>
      <c r="F1290" s="80" t="s">
        <v>13195</v>
      </c>
      <c r="G1290" s="41">
        <v>12</v>
      </c>
      <c r="I1290" s="473">
        <v>44946</v>
      </c>
      <c r="J1290" s="386" t="s">
        <v>13193</v>
      </c>
      <c r="K1290" s="495" t="s">
        <v>13178</v>
      </c>
      <c r="N1290" s="115"/>
      <c r="O1290" s="115"/>
      <c r="P1290" s="115"/>
      <c r="Q1290" s="115"/>
      <c r="R1290" s="115"/>
      <c r="S1290" s="115"/>
      <c r="T1290" s="115"/>
      <c r="U1290" s="115"/>
      <c r="V1290" s="115"/>
      <c r="W1290" s="115"/>
      <c r="X1290" s="115"/>
      <c r="Y1290" s="115"/>
      <c r="Z1290" s="115"/>
    </row>
    <row r="1291" spans="1:26" ht="13">
      <c r="A1291" s="40">
        <v>1290</v>
      </c>
      <c r="B1291" s="40" t="s">
        <v>11889</v>
      </c>
      <c r="C1291" s="41" t="s">
        <v>6929</v>
      </c>
      <c r="D1291" s="80" t="s">
        <v>4061</v>
      </c>
      <c r="E1291" s="80" t="s">
        <v>4265</v>
      </c>
      <c r="F1291" s="80" t="s">
        <v>13198</v>
      </c>
      <c r="G1291" s="41">
        <v>68</v>
      </c>
      <c r="H1291" s="80" t="s">
        <v>13197</v>
      </c>
      <c r="I1291" s="473">
        <v>44958</v>
      </c>
      <c r="J1291" s="386" t="s">
        <v>13196</v>
      </c>
      <c r="K1291" s="495" t="s">
        <v>13179</v>
      </c>
      <c r="N1291" s="115"/>
      <c r="O1291" s="115"/>
      <c r="P1291" s="115"/>
      <c r="Q1291" s="115"/>
      <c r="R1291" s="115"/>
      <c r="S1291" s="115"/>
      <c r="T1291" s="115"/>
      <c r="U1291" s="115"/>
      <c r="V1291" s="115"/>
      <c r="W1291" s="115"/>
      <c r="X1291" s="115"/>
      <c r="Y1291" s="115"/>
      <c r="Z1291" s="115"/>
    </row>
    <row r="1292" spans="1:26" ht="13">
      <c r="A1292" s="40">
        <v>1291</v>
      </c>
      <c r="B1292" s="40" t="s">
        <v>13201</v>
      </c>
      <c r="C1292" s="41" t="s">
        <v>13202</v>
      </c>
      <c r="D1292" s="80" t="s">
        <v>4225</v>
      </c>
      <c r="E1292" s="80" t="s">
        <v>13208</v>
      </c>
      <c r="F1292" s="80" t="s">
        <v>13204</v>
      </c>
      <c r="G1292" s="41">
        <v>220</v>
      </c>
      <c r="H1292" s="80" t="s">
        <v>13203</v>
      </c>
      <c r="I1292" s="473">
        <v>44957</v>
      </c>
      <c r="J1292" s="386" t="s">
        <v>13200</v>
      </c>
      <c r="K1292" s="69" t="s">
        <v>13180</v>
      </c>
      <c r="N1292" s="115"/>
      <c r="O1292" s="115"/>
      <c r="P1292" s="115"/>
      <c r="Q1292" s="115"/>
      <c r="R1292" s="115"/>
      <c r="S1292" s="115"/>
      <c r="T1292" s="115"/>
      <c r="U1292" s="115"/>
      <c r="V1292" s="115"/>
      <c r="W1292" s="115"/>
      <c r="X1292" s="115"/>
      <c r="Y1292" s="115"/>
      <c r="Z1292" s="115"/>
    </row>
    <row r="1293" spans="1:26" ht="13">
      <c r="A1293" s="40">
        <v>1294</v>
      </c>
      <c r="B1293" s="40" t="s">
        <v>13205</v>
      </c>
      <c r="C1293" s="41" t="s">
        <v>13209</v>
      </c>
      <c r="D1293" s="80" t="s">
        <v>12292</v>
      </c>
      <c r="E1293" s="80" t="s">
        <v>13207</v>
      </c>
      <c r="F1293" s="80" t="s">
        <v>13206</v>
      </c>
      <c r="G1293" s="41">
        <v>1</v>
      </c>
      <c r="I1293" s="473">
        <v>44960</v>
      </c>
      <c r="J1293" s="386" t="s">
        <v>13210</v>
      </c>
      <c r="K1293" s="495" t="s">
        <v>13181</v>
      </c>
      <c r="N1293" s="115"/>
      <c r="O1293" s="115"/>
      <c r="P1293" s="115"/>
      <c r="Q1293" s="115"/>
      <c r="R1293" s="115"/>
      <c r="S1293" s="115"/>
      <c r="T1293" s="115"/>
      <c r="U1293" s="115"/>
      <c r="V1293" s="115"/>
      <c r="W1293" s="115"/>
      <c r="X1293" s="115"/>
      <c r="Y1293" s="115"/>
      <c r="Z1293" s="115"/>
    </row>
    <row r="1294" spans="1:26" ht="13">
      <c r="A1294" s="40">
        <v>1295</v>
      </c>
      <c r="B1294" s="40" t="s">
        <v>13212</v>
      </c>
      <c r="C1294" s="41" t="s">
        <v>13214</v>
      </c>
      <c r="D1294" s="80" t="s">
        <v>4044</v>
      </c>
      <c r="E1294" s="80" t="s">
        <v>4611</v>
      </c>
      <c r="F1294" s="80" t="s">
        <v>13213</v>
      </c>
      <c r="G1294" s="41">
        <v>31</v>
      </c>
      <c r="H1294" s="80" t="s">
        <v>13215</v>
      </c>
      <c r="I1294" s="473">
        <v>44959</v>
      </c>
      <c r="J1294" s="386" t="s">
        <v>13211</v>
      </c>
      <c r="K1294" s="495" t="s">
        <v>13182</v>
      </c>
      <c r="N1294" s="115"/>
      <c r="O1294" s="115"/>
      <c r="P1294" s="115"/>
      <c r="Q1294" s="115"/>
      <c r="R1294" s="115"/>
      <c r="S1294" s="115"/>
      <c r="T1294" s="115"/>
      <c r="U1294" s="115"/>
      <c r="V1294" s="115"/>
      <c r="W1294" s="115"/>
      <c r="X1294" s="115"/>
      <c r="Y1294" s="115"/>
      <c r="Z1294" s="115"/>
    </row>
    <row r="1295" spans="1:26" ht="13">
      <c r="A1295" s="40">
        <v>1296</v>
      </c>
      <c r="B1295" s="40" t="s">
        <v>13217</v>
      </c>
      <c r="C1295" s="41" t="s">
        <v>13220</v>
      </c>
      <c r="D1295" s="80" t="s">
        <v>4038</v>
      </c>
      <c r="E1295" s="80" t="s">
        <v>13218</v>
      </c>
      <c r="F1295" s="80" t="s">
        <v>13219</v>
      </c>
      <c r="G1295" s="41">
        <v>88</v>
      </c>
      <c r="H1295" s="80" t="s">
        <v>13216</v>
      </c>
      <c r="I1295" s="473">
        <v>44905</v>
      </c>
      <c r="J1295" s="386" t="s">
        <v>13219</v>
      </c>
      <c r="K1295" s="495" t="s">
        <v>13183</v>
      </c>
      <c r="N1295" s="115"/>
      <c r="O1295" s="115"/>
      <c r="P1295" s="115"/>
      <c r="Q1295" s="115"/>
      <c r="R1295" s="115"/>
      <c r="S1295" s="115"/>
      <c r="T1295" s="115"/>
      <c r="U1295" s="115"/>
      <c r="V1295" s="115"/>
      <c r="W1295" s="115"/>
      <c r="X1295" s="115"/>
      <c r="Y1295" s="115"/>
      <c r="Z1295" s="115"/>
    </row>
    <row r="1296" spans="1:26" ht="13">
      <c r="A1296" s="40">
        <v>1297</v>
      </c>
      <c r="B1296" s="28" t="s">
        <v>13186</v>
      </c>
      <c r="C1296" s="80" t="s">
        <v>13187</v>
      </c>
      <c r="D1296" s="80" t="s">
        <v>4038</v>
      </c>
      <c r="E1296" s="80" t="s">
        <v>4579</v>
      </c>
      <c r="F1296" s="80" t="s">
        <v>10211</v>
      </c>
      <c r="G1296" s="41">
        <v>31</v>
      </c>
      <c r="H1296" s="80" t="s">
        <v>11108</v>
      </c>
      <c r="I1296" s="473">
        <v>44907</v>
      </c>
      <c r="J1296" s="376" t="s">
        <v>13184</v>
      </c>
      <c r="K1296" s="495" t="s">
        <v>13185</v>
      </c>
      <c r="N1296" s="115"/>
      <c r="O1296" s="115"/>
      <c r="P1296" s="115"/>
      <c r="Q1296" s="115"/>
      <c r="R1296" s="115"/>
      <c r="S1296" s="115"/>
      <c r="T1296" s="115"/>
      <c r="U1296" s="115"/>
      <c r="V1296" s="115"/>
      <c r="W1296" s="115"/>
      <c r="X1296" s="115"/>
      <c r="Y1296" s="115"/>
      <c r="Z1296" s="115"/>
    </row>
    <row r="1297" spans="1:26" ht="13">
      <c r="A1297" s="40">
        <v>1298</v>
      </c>
      <c r="B1297" s="40" t="s">
        <v>13252</v>
      </c>
      <c r="C1297" s="41" t="s">
        <v>5577</v>
      </c>
      <c r="D1297" s="80" t="s">
        <v>4622</v>
      </c>
      <c r="G1297" s="41">
        <v>81</v>
      </c>
      <c r="H1297" s="80" t="s">
        <v>13253</v>
      </c>
      <c r="I1297" s="473">
        <v>44970</v>
      </c>
      <c r="J1297" s="376" t="s">
        <v>13250</v>
      </c>
      <c r="K1297" s="495" t="s">
        <v>13251</v>
      </c>
      <c r="N1297" s="115"/>
      <c r="O1297" s="115"/>
      <c r="P1297" s="115"/>
      <c r="Q1297" s="115"/>
      <c r="R1297" s="115"/>
      <c r="S1297" s="115"/>
      <c r="T1297" s="115"/>
      <c r="U1297" s="115"/>
      <c r="V1297" s="115"/>
      <c r="W1297" s="115"/>
      <c r="X1297" s="115"/>
      <c r="Y1297" s="115"/>
      <c r="Z1297" s="115"/>
    </row>
    <row r="1298" spans="1:26" ht="13">
      <c r="A1298" s="40">
        <v>1299</v>
      </c>
      <c r="B1298" s="40" t="s">
        <v>13254</v>
      </c>
      <c r="C1298" s="41" t="s">
        <v>4768</v>
      </c>
      <c r="D1298" s="80" t="s">
        <v>5730</v>
      </c>
      <c r="E1298" t="s">
        <v>7646</v>
      </c>
      <c r="F1298" t="s">
        <v>13257</v>
      </c>
      <c r="G1298" s="41">
        <v>97</v>
      </c>
      <c r="H1298" s="80" t="s">
        <v>13258</v>
      </c>
      <c r="I1298" s="473">
        <v>44967</v>
      </c>
      <c r="J1298" s="376" t="s">
        <v>13255</v>
      </c>
      <c r="K1298" s="495" t="s">
        <v>13256</v>
      </c>
      <c r="N1298" s="115"/>
      <c r="O1298" s="115"/>
      <c r="P1298" s="115"/>
      <c r="Q1298" s="115"/>
      <c r="R1298" s="115"/>
      <c r="S1298" s="115"/>
      <c r="T1298" s="115"/>
      <c r="U1298" s="115"/>
      <c r="V1298" s="115"/>
      <c r="W1298" s="115"/>
      <c r="X1298" s="115"/>
      <c r="Y1298" s="115"/>
      <c r="Z1298" s="115"/>
    </row>
    <row r="1299" spans="1:26" ht="13">
      <c r="A1299" s="40">
        <v>1300</v>
      </c>
      <c r="B1299" s="40" t="s">
        <v>13259</v>
      </c>
      <c r="C1299" s="41" t="s">
        <v>13261</v>
      </c>
      <c r="D1299" s="80" t="s">
        <v>13263</v>
      </c>
      <c r="E1299" t="s">
        <v>13264</v>
      </c>
      <c r="F1299" t="s">
        <v>13265</v>
      </c>
      <c r="G1299" s="41">
        <v>3</v>
      </c>
      <c r="H1299" s="80" t="s">
        <v>13216</v>
      </c>
      <c r="I1299" s="473">
        <v>44966</v>
      </c>
      <c r="J1299" s="376" t="s">
        <v>13260</v>
      </c>
      <c r="K1299" s="495" t="s">
        <v>13262</v>
      </c>
      <c r="N1299" s="115"/>
      <c r="O1299" s="115"/>
      <c r="P1299" s="115"/>
      <c r="Q1299" s="115"/>
      <c r="R1299" s="115"/>
      <c r="S1299" s="115"/>
      <c r="T1299" s="115"/>
      <c r="U1299" s="115"/>
      <c r="V1299" s="115"/>
      <c r="W1299" s="115"/>
      <c r="X1299" s="115"/>
      <c r="Y1299" s="115"/>
      <c r="Z1299" s="115"/>
    </row>
    <row r="1300" spans="1:26" ht="13">
      <c r="A1300" s="40">
        <v>1301</v>
      </c>
      <c r="B1300" s="40" t="s">
        <v>13268</v>
      </c>
      <c r="C1300" s="41" t="s">
        <v>12925</v>
      </c>
      <c r="D1300" s="80" t="s">
        <v>4109</v>
      </c>
      <c r="F1300" t="s">
        <v>13273</v>
      </c>
      <c r="G1300" s="41">
        <v>189</v>
      </c>
      <c r="H1300" s="80" t="s">
        <v>13269</v>
      </c>
      <c r="I1300" s="473">
        <v>44970</v>
      </c>
      <c r="J1300" s="376" t="s">
        <v>13266</v>
      </c>
      <c r="K1300" s="495" t="s">
        <v>13267</v>
      </c>
      <c r="N1300" s="115"/>
      <c r="O1300" s="115"/>
      <c r="P1300" s="115"/>
      <c r="Q1300" s="115"/>
      <c r="R1300" s="115"/>
      <c r="S1300" s="115"/>
      <c r="T1300" s="115"/>
      <c r="U1300" s="115"/>
      <c r="V1300" s="115"/>
      <c r="W1300" s="115"/>
      <c r="X1300" s="115"/>
      <c r="Y1300" s="115"/>
      <c r="Z1300" s="115"/>
    </row>
    <row r="1301" spans="1:26" ht="13">
      <c r="A1301" s="40">
        <v>1302</v>
      </c>
      <c r="B1301" s="40" t="s">
        <v>13272</v>
      </c>
      <c r="C1301" s="41" t="s">
        <v>13275</v>
      </c>
      <c r="D1301" s="80" t="s">
        <v>7083</v>
      </c>
      <c r="F1301" t="s">
        <v>13274</v>
      </c>
      <c r="G1301" s="41">
        <v>46</v>
      </c>
      <c r="H1301" s="80" t="s">
        <v>9724</v>
      </c>
      <c r="I1301" s="473">
        <v>44970</v>
      </c>
      <c r="J1301" s="376" t="s">
        <v>13270</v>
      </c>
      <c r="K1301" s="495" t="s">
        <v>13271</v>
      </c>
      <c r="N1301" s="115"/>
      <c r="O1301" s="115"/>
      <c r="P1301" s="115"/>
      <c r="Q1301" s="115"/>
      <c r="R1301" s="115"/>
      <c r="S1301" s="115"/>
      <c r="T1301" s="115"/>
      <c r="U1301" s="115"/>
      <c r="V1301" s="115"/>
      <c r="W1301" s="115"/>
      <c r="X1301" s="115"/>
      <c r="Y1301" s="115"/>
      <c r="Z1301" s="115"/>
    </row>
    <row r="1302" spans="1:26" ht="13">
      <c r="A1302" s="40">
        <v>1303</v>
      </c>
      <c r="B1302" s="40" t="s">
        <v>13278</v>
      </c>
      <c r="C1302" s="41" t="s">
        <v>11436</v>
      </c>
      <c r="D1302" s="80" t="s">
        <v>5730</v>
      </c>
      <c r="E1302" t="s">
        <v>7646</v>
      </c>
      <c r="F1302" t="s">
        <v>13279</v>
      </c>
      <c r="G1302" s="41">
        <v>96</v>
      </c>
      <c r="I1302" s="473">
        <v>44969</v>
      </c>
      <c r="J1302" s="376" t="s">
        <v>13276</v>
      </c>
      <c r="K1302" s="495" t="s">
        <v>13277</v>
      </c>
      <c r="N1302" s="115"/>
      <c r="O1302" s="115"/>
      <c r="P1302" s="115"/>
      <c r="Q1302" s="115"/>
      <c r="R1302" s="115"/>
      <c r="S1302" s="115"/>
      <c r="T1302" s="115"/>
      <c r="U1302" s="115"/>
      <c r="V1302" s="115"/>
      <c r="W1302" s="115"/>
      <c r="X1302" s="115"/>
      <c r="Y1302" s="115"/>
      <c r="Z1302" s="115"/>
    </row>
    <row r="1303" spans="1:26" ht="13">
      <c r="A1303" s="40">
        <v>1304</v>
      </c>
      <c r="B1303" s="40" t="s">
        <v>13331</v>
      </c>
      <c r="C1303" s="41" t="s">
        <v>13330</v>
      </c>
      <c r="D1303" s="80" t="s">
        <v>4038</v>
      </c>
      <c r="E1303" t="s">
        <v>13332</v>
      </c>
      <c r="F1303" t="s">
        <v>13336</v>
      </c>
      <c r="G1303" s="41">
        <v>1</v>
      </c>
      <c r="I1303" s="473">
        <v>44976</v>
      </c>
      <c r="J1303" s="376" t="s">
        <v>13329</v>
      </c>
      <c r="K1303" s="495" t="s">
        <v>13320</v>
      </c>
      <c r="N1303" s="115"/>
      <c r="O1303" s="115"/>
      <c r="P1303" s="115"/>
      <c r="Q1303" s="115"/>
      <c r="R1303" s="115"/>
      <c r="S1303" s="115"/>
      <c r="T1303" s="115"/>
      <c r="U1303" s="115"/>
      <c r="V1303" s="115"/>
      <c r="W1303" s="115"/>
      <c r="X1303" s="115"/>
      <c r="Y1303" s="115"/>
      <c r="Z1303" s="115"/>
    </row>
    <row r="1304" spans="1:26" ht="13">
      <c r="A1304" s="40">
        <v>1305</v>
      </c>
      <c r="B1304" s="40" t="s">
        <v>13334</v>
      </c>
      <c r="C1304" s="41" t="s">
        <v>4657</v>
      </c>
      <c r="D1304" s="80" t="s">
        <v>4627</v>
      </c>
      <c r="F1304" t="s">
        <v>13337</v>
      </c>
      <c r="G1304" s="41">
        <v>297</v>
      </c>
      <c r="H1304" t="s">
        <v>13335</v>
      </c>
      <c r="I1304" s="473">
        <v>44977</v>
      </c>
      <c r="J1304" s="376" t="s">
        <v>13333</v>
      </c>
      <c r="K1304" s="495" t="s">
        <v>13321</v>
      </c>
      <c r="N1304" s="115"/>
      <c r="O1304" s="115"/>
      <c r="P1304" s="115"/>
      <c r="Q1304" s="115"/>
      <c r="R1304" s="115"/>
      <c r="S1304" s="115"/>
      <c r="T1304" s="115"/>
      <c r="U1304" s="115"/>
      <c r="V1304" s="115"/>
      <c r="W1304" s="115"/>
      <c r="X1304" s="115"/>
      <c r="Y1304" s="115"/>
      <c r="Z1304" s="115"/>
    </row>
    <row r="1305" spans="1:26" ht="13">
      <c r="A1305" s="40">
        <v>1306</v>
      </c>
      <c r="B1305" s="40" t="s">
        <v>13339</v>
      </c>
      <c r="C1305" s="41" t="s">
        <v>6801</v>
      </c>
      <c r="D1305" s="80" t="s">
        <v>4038</v>
      </c>
      <c r="E1305" t="s">
        <v>4821</v>
      </c>
      <c r="F1305" t="s">
        <v>13344</v>
      </c>
      <c r="G1305" s="41">
        <v>50</v>
      </c>
      <c r="H1305" t="s">
        <v>13352</v>
      </c>
      <c r="I1305" s="473">
        <v>44973</v>
      </c>
      <c r="J1305" s="376" t="s">
        <v>13338</v>
      </c>
      <c r="K1305" s="495" t="s">
        <v>13322</v>
      </c>
      <c r="N1305" s="115"/>
      <c r="O1305" s="115"/>
      <c r="P1305" s="115"/>
      <c r="Q1305" s="115"/>
      <c r="R1305" s="115"/>
      <c r="S1305" s="115"/>
      <c r="T1305" s="115"/>
      <c r="U1305" s="115"/>
      <c r="V1305" s="115"/>
      <c r="W1305" s="115"/>
      <c r="X1305" s="115"/>
      <c r="Y1305" s="115"/>
      <c r="Z1305" s="115"/>
    </row>
    <row r="1306" spans="1:26" ht="13">
      <c r="A1306" s="40">
        <v>1307</v>
      </c>
      <c r="B1306" s="40" t="s">
        <v>13341</v>
      </c>
      <c r="C1306" s="41" t="s">
        <v>13342</v>
      </c>
      <c r="D1306" s="80" t="s">
        <v>4038</v>
      </c>
      <c r="E1306" t="s">
        <v>13349</v>
      </c>
      <c r="F1306" t="s">
        <v>13343</v>
      </c>
      <c r="G1306" s="41">
        <v>416</v>
      </c>
      <c r="H1306" t="s">
        <v>9371</v>
      </c>
      <c r="I1306" s="473">
        <v>44951</v>
      </c>
      <c r="J1306" s="376" t="s">
        <v>13340</v>
      </c>
      <c r="K1306" s="495" t="s">
        <v>13323</v>
      </c>
      <c r="N1306" s="115"/>
      <c r="O1306" s="115"/>
      <c r="P1306" s="115"/>
      <c r="Q1306" s="115"/>
      <c r="R1306" s="115"/>
      <c r="S1306" s="115"/>
      <c r="T1306" s="115"/>
      <c r="U1306" s="115"/>
      <c r="V1306" s="115"/>
      <c r="W1306" s="115"/>
      <c r="X1306" s="115"/>
      <c r="Y1306" s="115"/>
      <c r="Z1306" s="115"/>
    </row>
    <row r="1307" spans="1:26" ht="13">
      <c r="A1307" s="40">
        <v>1308</v>
      </c>
      <c r="B1307" s="40" t="s">
        <v>13346</v>
      </c>
      <c r="C1307" s="41" t="s">
        <v>13350</v>
      </c>
      <c r="D1307" s="80" t="s">
        <v>4038</v>
      </c>
      <c r="E1307" t="s">
        <v>13348</v>
      </c>
      <c r="F1307" t="s">
        <v>13347</v>
      </c>
      <c r="G1307" s="41">
        <v>151</v>
      </c>
      <c r="H1307" t="s">
        <v>13351</v>
      </c>
      <c r="I1307" s="473">
        <v>44951</v>
      </c>
      <c r="J1307" s="376" t="s">
        <v>13345</v>
      </c>
      <c r="K1307" s="495" t="s">
        <v>13324</v>
      </c>
      <c r="N1307" s="115"/>
      <c r="O1307" s="115"/>
      <c r="P1307" s="115"/>
      <c r="Q1307" s="115"/>
      <c r="R1307" s="115"/>
      <c r="S1307" s="115"/>
      <c r="T1307" s="115"/>
      <c r="U1307" s="115"/>
      <c r="V1307" s="115"/>
      <c r="W1307" s="115"/>
      <c r="X1307" s="115"/>
      <c r="Y1307" s="115"/>
      <c r="Z1307" s="115"/>
    </row>
    <row r="1308" spans="1:26" ht="13">
      <c r="A1308" s="40">
        <v>1309</v>
      </c>
      <c r="B1308" s="40" t="s">
        <v>13354</v>
      </c>
      <c r="C1308" s="41" t="s">
        <v>5264</v>
      </c>
      <c r="D1308" s="80" t="s">
        <v>4044</v>
      </c>
      <c r="E1308" t="s">
        <v>4611</v>
      </c>
      <c r="F1308" t="s">
        <v>13355</v>
      </c>
      <c r="G1308" s="41">
        <v>42</v>
      </c>
      <c r="H1308" t="s">
        <v>9953</v>
      </c>
      <c r="I1308" s="473">
        <v>44976</v>
      </c>
      <c r="J1308" s="376" t="s">
        <v>13353</v>
      </c>
      <c r="K1308" s="495" t="s">
        <v>13325</v>
      </c>
      <c r="N1308" s="115"/>
      <c r="O1308" s="115"/>
      <c r="P1308" s="115"/>
      <c r="Q1308" s="115"/>
      <c r="R1308" s="115"/>
      <c r="S1308" s="115"/>
      <c r="T1308" s="115"/>
      <c r="U1308" s="115"/>
      <c r="V1308" s="115"/>
      <c r="W1308" s="115"/>
      <c r="X1308" s="115"/>
      <c r="Y1308" s="115"/>
      <c r="Z1308" s="115"/>
    </row>
    <row r="1309" spans="1:26" ht="13">
      <c r="A1309" s="40">
        <v>1310</v>
      </c>
      <c r="B1309" s="40" t="s">
        <v>13357</v>
      </c>
      <c r="C1309" s="41" t="s">
        <v>7357</v>
      </c>
      <c r="D1309" s="80" t="s">
        <v>4032</v>
      </c>
      <c r="F1309" t="s">
        <v>13359</v>
      </c>
      <c r="G1309" s="41">
        <v>21</v>
      </c>
      <c r="H1309" t="s">
        <v>13358</v>
      </c>
      <c r="I1309" s="473">
        <v>44977</v>
      </c>
      <c r="J1309" s="376" t="s">
        <v>13356</v>
      </c>
      <c r="K1309" s="495" t="s">
        <v>13326</v>
      </c>
      <c r="N1309" s="115"/>
      <c r="O1309" s="115"/>
      <c r="P1309" s="115"/>
      <c r="Q1309" s="115"/>
      <c r="R1309" s="115"/>
      <c r="S1309" s="115"/>
      <c r="T1309" s="115"/>
      <c r="U1309" s="115"/>
      <c r="V1309" s="115"/>
      <c r="W1309" s="115"/>
      <c r="X1309" s="115"/>
      <c r="Y1309" s="115"/>
      <c r="Z1309" s="115"/>
    </row>
    <row r="1310" spans="1:26" ht="13">
      <c r="A1310" s="40">
        <v>1311</v>
      </c>
      <c r="B1310" s="40" t="s">
        <v>13361</v>
      </c>
      <c r="C1310" s="41" t="s">
        <v>13363</v>
      </c>
      <c r="D1310" s="80" t="s">
        <v>6316</v>
      </c>
      <c r="E1310" t="s">
        <v>11168</v>
      </c>
      <c r="F1310" t="s">
        <v>13364</v>
      </c>
      <c r="G1310" s="41">
        <v>100</v>
      </c>
      <c r="H1310" t="s">
        <v>13362</v>
      </c>
      <c r="I1310" s="473">
        <v>44927</v>
      </c>
      <c r="J1310" s="376" t="s">
        <v>13360</v>
      </c>
      <c r="K1310" s="69" t="s">
        <v>13327</v>
      </c>
      <c r="N1310" s="115"/>
      <c r="O1310" s="115"/>
      <c r="P1310" s="115"/>
      <c r="Q1310" s="115"/>
      <c r="R1310" s="115"/>
      <c r="S1310" s="115"/>
      <c r="T1310" s="115"/>
      <c r="U1310" s="115"/>
      <c r="V1310" s="115"/>
      <c r="W1310" s="115"/>
      <c r="X1310" s="115"/>
      <c r="Y1310" s="115"/>
      <c r="Z1310" s="115"/>
    </row>
    <row r="1311" spans="1:26" ht="13">
      <c r="A1311" s="40">
        <v>1312</v>
      </c>
      <c r="B1311" s="40" t="s">
        <v>13366</v>
      </c>
      <c r="C1311" s="41" t="s">
        <v>5264</v>
      </c>
      <c r="D1311" s="80" t="s">
        <v>4225</v>
      </c>
      <c r="E1311" t="s">
        <v>9355</v>
      </c>
      <c r="F1311" t="s">
        <v>13368</v>
      </c>
      <c r="G1311" s="41">
        <v>123</v>
      </c>
      <c r="H1311" t="s">
        <v>13367</v>
      </c>
      <c r="I1311" s="473">
        <v>44971</v>
      </c>
      <c r="J1311" s="376" t="s">
        <v>13365</v>
      </c>
      <c r="K1311" s="495" t="s">
        <v>13328</v>
      </c>
      <c r="N1311" s="115"/>
      <c r="O1311" s="115"/>
      <c r="P1311" s="115"/>
      <c r="Q1311" s="115"/>
      <c r="R1311" s="115"/>
      <c r="S1311" s="115"/>
      <c r="T1311" s="115"/>
      <c r="U1311" s="115"/>
      <c r="V1311" s="115"/>
      <c r="W1311" s="115"/>
      <c r="X1311" s="115"/>
      <c r="Y1311" s="115"/>
      <c r="Z1311" s="115"/>
    </row>
    <row r="1312" spans="1:26" ht="13">
      <c r="A1312" s="40">
        <v>1313</v>
      </c>
      <c r="B1312" s="40" t="s">
        <v>13371</v>
      </c>
      <c r="C1312" s="41" t="s">
        <v>11436</v>
      </c>
      <c r="D1312" s="80" t="s">
        <v>4032</v>
      </c>
      <c r="E1312" t="s">
        <v>6726</v>
      </c>
      <c r="F1312" t="s">
        <v>13372</v>
      </c>
      <c r="G1312" s="41">
        <v>1</v>
      </c>
      <c r="H1312" s="521">
        <v>44197</v>
      </c>
      <c r="I1312" s="473">
        <v>44956</v>
      </c>
      <c r="J1312" s="376" t="s">
        <v>13369</v>
      </c>
      <c r="K1312" s="495" t="s">
        <v>13370</v>
      </c>
      <c r="N1312" s="115"/>
      <c r="O1312" s="115"/>
      <c r="P1312" s="115"/>
      <c r="Q1312" s="115"/>
      <c r="R1312" s="115"/>
      <c r="S1312" s="115"/>
      <c r="T1312" s="115"/>
      <c r="U1312" s="115"/>
      <c r="V1312" s="115"/>
      <c r="W1312" s="115"/>
      <c r="X1312" s="115"/>
      <c r="Y1312" s="115"/>
      <c r="Z1312" s="115"/>
    </row>
    <row r="1313" spans="1:26" ht="13">
      <c r="A1313" s="40">
        <v>1314</v>
      </c>
      <c r="B1313" s="40" t="s">
        <v>13373</v>
      </c>
      <c r="C1313" s="41" t="s">
        <v>5264</v>
      </c>
      <c r="D1313" s="80" t="s">
        <v>5265</v>
      </c>
      <c r="F1313" t="s">
        <v>13376</v>
      </c>
      <c r="G1313" s="41">
        <v>82</v>
      </c>
      <c r="H1313" s="80" t="s">
        <v>13378</v>
      </c>
      <c r="I1313" s="473">
        <v>44943</v>
      </c>
      <c r="J1313" s="386" t="s">
        <v>13375</v>
      </c>
      <c r="K1313" s="495" t="s">
        <v>13374</v>
      </c>
      <c r="N1313" s="115"/>
      <c r="O1313" s="115"/>
      <c r="P1313" s="115"/>
      <c r="Q1313" s="115"/>
      <c r="R1313" s="115"/>
      <c r="S1313" s="115"/>
      <c r="T1313" s="115"/>
      <c r="U1313" s="115"/>
      <c r="V1313" s="115"/>
      <c r="W1313" s="115"/>
      <c r="X1313" s="115"/>
      <c r="Y1313" s="115"/>
      <c r="Z1313" s="115"/>
    </row>
    <row r="1314" spans="1:26" ht="13">
      <c r="A1314" s="40">
        <v>1315</v>
      </c>
      <c r="B1314" s="40" t="s">
        <v>13381</v>
      </c>
      <c r="C1314" s="41" t="s">
        <v>9207</v>
      </c>
      <c r="D1314" s="80" t="s">
        <v>7194</v>
      </c>
      <c r="E1314" s="80"/>
      <c r="F1314" s="80" t="s">
        <v>13383</v>
      </c>
      <c r="G1314" s="41">
        <v>322</v>
      </c>
      <c r="H1314" t="s">
        <v>13377</v>
      </c>
      <c r="I1314" s="473">
        <v>44945</v>
      </c>
      <c r="J1314" s="386" t="s">
        <v>13382</v>
      </c>
      <c r="K1314" s="495" t="s">
        <v>13379</v>
      </c>
      <c r="N1314" s="115"/>
      <c r="O1314" s="115"/>
      <c r="P1314" s="115"/>
      <c r="Q1314" s="115"/>
      <c r="R1314" s="115"/>
      <c r="S1314" s="115"/>
      <c r="T1314" s="115"/>
      <c r="U1314" s="115"/>
      <c r="V1314" s="115"/>
      <c r="W1314" s="115"/>
      <c r="X1314" s="115"/>
      <c r="Y1314" s="115"/>
      <c r="Z1314" s="115"/>
    </row>
    <row r="1315" spans="1:26" ht="13">
      <c r="A1315" s="40">
        <v>1316</v>
      </c>
      <c r="B1315" s="40" t="s">
        <v>13384</v>
      </c>
      <c r="C1315" s="80" t="s">
        <v>5331</v>
      </c>
      <c r="D1315" s="80" t="s">
        <v>4915</v>
      </c>
      <c r="F1315" s="80" t="s">
        <v>13387</v>
      </c>
      <c r="G1315" s="41">
        <v>79</v>
      </c>
      <c r="H1315" t="s">
        <v>13386</v>
      </c>
      <c r="I1315" s="473">
        <v>44984</v>
      </c>
      <c r="J1315" s="386" t="s">
        <v>13380</v>
      </c>
      <c r="K1315" s="495" t="s">
        <v>13385</v>
      </c>
      <c r="N1315" s="115"/>
      <c r="O1315" s="115"/>
      <c r="P1315" s="115"/>
      <c r="Q1315" s="115"/>
      <c r="R1315" s="115"/>
      <c r="S1315" s="115"/>
      <c r="T1315" s="115"/>
      <c r="U1315" s="115"/>
      <c r="V1315" s="115"/>
      <c r="W1315" s="115"/>
      <c r="X1315" s="115"/>
      <c r="Y1315" s="115"/>
      <c r="Z1315" s="115"/>
    </row>
    <row r="1316" spans="1:26" ht="13">
      <c r="A1316" s="40">
        <v>1317</v>
      </c>
      <c r="B1316" s="40" t="s">
        <v>13390</v>
      </c>
      <c r="C1316" s="41" t="s">
        <v>13393</v>
      </c>
      <c r="D1316" s="80" t="s">
        <v>4008</v>
      </c>
      <c r="E1316" t="s">
        <v>13391</v>
      </c>
      <c r="F1316" s="80" t="s">
        <v>13392</v>
      </c>
      <c r="G1316" s="41">
        <v>1</v>
      </c>
      <c r="I1316" s="473">
        <v>44963</v>
      </c>
      <c r="J1316" s="376" t="s">
        <v>13388</v>
      </c>
      <c r="K1316" s="495" t="s">
        <v>13389</v>
      </c>
      <c r="N1316" s="115"/>
      <c r="O1316" s="115"/>
      <c r="P1316" s="115"/>
      <c r="Q1316" s="115"/>
      <c r="R1316" s="115"/>
      <c r="S1316" s="115"/>
      <c r="T1316" s="115"/>
      <c r="U1316" s="115"/>
      <c r="V1316" s="115"/>
      <c r="W1316" s="115"/>
      <c r="X1316" s="115"/>
      <c r="Y1316" s="115"/>
      <c r="Z1316" s="115"/>
    </row>
    <row r="1317" spans="1:26" ht="13">
      <c r="A1317" s="40">
        <v>1318</v>
      </c>
      <c r="B1317" s="40" t="s">
        <v>13400</v>
      </c>
      <c r="C1317" t="s">
        <v>13395</v>
      </c>
      <c r="D1317" s="80" t="s">
        <v>10567</v>
      </c>
      <c r="E1317" t="s">
        <v>7410</v>
      </c>
      <c r="F1317" s="80" t="s">
        <v>13414</v>
      </c>
      <c r="G1317" s="41">
        <v>13</v>
      </c>
      <c r="H1317" s="80" t="s">
        <v>13415</v>
      </c>
      <c r="I1317" s="473">
        <v>44927</v>
      </c>
      <c r="J1317" s="376" t="s">
        <v>13398</v>
      </c>
      <c r="K1317" s="495" t="s">
        <v>13394</v>
      </c>
      <c r="N1317" s="115"/>
      <c r="O1317" s="115"/>
      <c r="P1317" s="115"/>
      <c r="Q1317" s="115"/>
      <c r="R1317" s="115"/>
      <c r="S1317" s="115"/>
      <c r="T1317" s="115"/>
      <c r="U1317" s="115"/>
      <c r="V1317" s="115"/>
      <c r="W1317" s="115"/>
      <c r="X1317" s="115"/>
      <c r="Y1317" s="115"/>
      <c r="Z1317" s="115"/>
    </row>
    <row r="1318" spans="1:26" ht="13">
      <c r="A1318" s="40">
        <v>1319</v>
      </c>
      <c r="B1318" s="40" t="s">
        <v>13412</v>
      </c>
      <c r="C1318" s="41" t="s">
        <v>13395</v>
      </c>
      <c r="D1318" t="s">
        <v>4225</v>
      </c>
      <c r="E1318" t="s">
        <v>7059</v>
      </c>
      <c r="F1318" t="s">
        <v>13397</v>
      </c>
      <c r="G1318" s="41">
        <v>292</v>
      </c>
      <c r="H1318" t="s">
        <v>13413</v>
      </c>
      <c r="I1318" s="473">
        <v>44927</v>
      </c>
      <c r="J1318" s="376" t="s">
        <v>13396</v>
      </c>
      <c r="K1318" s="69" t="s">
        <v>13399</v>
      </c>
      <c r="N1318" s="115"/>
      <c r="O1318" s="115"/>
      <c r="P1318" s="115"/>
      <c r="Q1318" s="115"/>
      <c r="R1318" s="115"/>
      <c r="S1318" s="115"/>
      <c r="T1318" s="115"/>
      <c r="U1318" s="115"/>
      <c r="V1318" s="115"/>
      <c r="W1318" s="115"/>
      <c r="X1318" s="115"/>
      <c r="Y1318" s="115"/>
      <c r="Z1318" s="115"/>
    </row>
    <row r="1319" spans="1:26" ht="13">
      <c r="A1319" s="40">
        <v>1320</v>
      </c>
      <c r="B1319" s="40" t="s">
        <v>13401</v>
      </c>
      <c r="C1319" s="41" t="s">
        <v>4348</v>
      </c>
      <c r="D1319" t="s">
        <v>4038</v>
      </c>
      <c r="F1319" t="s">
        <v>13402</v>
      </c>
      <c r="G1319" s="41">
        <v>17114</v>
      </c>
      <c r="H1319" t="s">
        <v>13403</v>
      </c>
      <c r="I1319" s="473">
        <v>44984</v>
      </c>
      <c r="J1319" s="376" t="s">
        <v>13404</v>
      </c>
      <c r="K1319" s="495" t="s">
        <v>13405</v>
      </c>
      <c r="N1319" s="115"/>
      <c r="O1319" s="115"/>
      <c r="P1319" s="115"/>
      <c r="Q1319" s="115"/>
      <c r="R1319" s="115"/>
      <c r="S1319" s="115"/>
      <c r="T1319" s="115"/>
      <c r="U1319" s="115"/>
      <c r="V1319" s="115"/>
      <c r="W1319" s="115"/>
      <c r="X1319" s="115"/>
      <c r="Y1319" s="115"/>
      <c r="Z1319" s="115"/>
    </row>
    <row r="1320" spans="1:26" ht="13">
      <c r="A1320" s="40">
        <v>1321</v>
      </c>
      <c r="B1320" s="40" t="s">
        <v>13406</v>
      </c>
      <c r="C1320" s="41" t="s">
        <v>13407</v>
      </c>
      <c r="D1320" t="s">
        <v>4225</v>
      </c>
      <c r="E1320" t="s">
        <v>8061</v>
      </c>
      <c r="F1320" t="s">
        <v>13408</v>
      </c>
      <c r="G1320" s="41">
        <v>78</v>
      </c>
      <c r="H1320" t="s">
        <v>13409</v>
      </c>
      <c r="I1320" s="473">
        <v>44927</v>
      </c>
      <c r="J1320" s="376" t="s">
        <v>13410</v>
      </c>
      <c r="K1320" s="495" t="s">
        <v>13411</v>
      </c>
      <c r="N1320" s="115"/>
      <c r="O1320" s="115"/>
      <c r="P1320" s="115"/>
      <c r="Q1320" s="115"/>
      <c r="R1320" s="115"/>
      <c r="S1320" s="115"/>
      <c r="T1320" s="115"/>
      <c r="U1320" s="115"/>
      <c r="V1320" s="115"/>
      <c r="W1320" s="115"/>
      <c r="X1320" s="115"/>
      <c r="Y1320" s="115"/>
      <c r="Z1320" s="115"/>
    </row>
    <row r="1321" spans="1:26" ht="13">
      <c r="A1321" s="40">
        <v>1322</v>
      </c>
      <c r="B1321" s="40" t="s">
        <v>13445</v>
      </c>
      <c r="C1321" s="41" t="s">
        <v>13471</v>
      </c>
      <c r="D1321" t="s">
        <v>11211</v>
      </c>
      <c r="G1321" s="41">
        <v>1</v>
      </c>
      <c r="I1321" s="473">
        <v>44927</v>
      </c>
      <c r="J1321" s="376" t="s">
        <v>13472</v>
      </c>
      <c r="K1321" s="495" t="s">
        <v>13444</v>
      </c>
      <c r="N1321" s="115"/>
      <c r="O1321" s="115"/>
      <c r="P1321" s="115"/>
      <c r="Q1321" s="115"/>
      <c r="R1321" s="115"/>
      <c r="S1321" s="115"/>
      <c r="T1321" s="115"/>
      <c r="U1321" s="115"/>
      <c r="V1321" s="115"/>
      <c r="W1321" s="115"/>
      <c r="X1321" s="115"/>
      <c r="Y1321" s="115"/>
      <c r="Z1321" s="115"/>
    </row>
    <row r="1322" spans="1:26" ht="13">
      <c r="A1322" s="40">
        <v>1323</v>
      </c>
      <c r="B1322" s="40" t="s">
        <v>13450</v>
      </c>
      <c r="C1322" s="41" t="s">
        <v>5264</v>
      </c>
      <c r="D1322" t="s">
        <v>6003</v>
      </c>
      <c r="E1322" t="s">
        <v>9133</v>
      </c>
      <c r="F1322" t="s">
        <v>13446</v>
      </c>
      <c r="G1322" s="41">
        <v>28</v>
      </c>
      <c r="H1322" t="s">
        <v>13447</v>
      </c>
      <c r="I1322" s="473">
        <v>44956</v>
      </c>
      <c r="J1322" s="376" t="s">
        <v>13448</v>
      </c>
      <c r="K1322" s="495" t="s">
        <v>13449</v>
      </c>
      <c r="N1322" s="115"/>
      <c r="O1322" s="115"/>
      <c r="P1322" s="115"/>
      <c r="Q1322" s="115"/>
      <c r="R1322" s="115"/>
      <c r="S1322" s="115"/>
      <c r="T1322" s="115"/>
      <c r="U1322" s="115"/>
      <c r="V1322" s="115"/>
      <c r="W1322" s="115"/>
      <c r="X1322" s="115"/>
      <c r="Y1322" s="115"/>
      <c r="Z1322" s="115"/>
    </row>
    <row r="1323" spans="1:26" ht="13">
      <c r="A1323" s="40">
        <v>1324</v>
      </c>
      <c r="B1323" s="40" t="s">
        <v>13453</v>
      </c>
      <c r="C1323" s="41" t="s">
        <v>13454</v>
      </c>
      <c r="D1323" t="s">
        <v>9790</v>
      </c>
      <c r="E1323" t="s">
        <v>13473</v>
      </c>
      <c r="F1323" t="s">
        <v>13474</v>
      </c>
      <c r="G1323" s="41">
        <v>1</v>
      </c>
      <c r="I1323" s="473">
        <v>44938</v>
      </c>
      <c r="J1323" s="376" t="s">
        <v>13452</v>
      </c>
      <c r="K1323" s="495" t="s">
        <v>13451</v>
      </c>
      <c r="N1323" s="115"/>
      <c r="O1323" s="115"/>
      <c r="P1323" s="115"/>
      <c r="Q1323" s="115"/>
      <c r="R1323" s="115"/>
      <c r="S1323" s="115"/>
      <c r="T1323" s="115"/>
      <c r="U1323" s="115"/>
      <c r="V1323" s="115"/>
      <c r="W1323" s="115"/>
      <c r="X1323" s="115"/>
      <c r="Y1323" s="115"/>
      <c r="Z1323" s="115"/>
    </row>
    <row r="1324" spans="1:26" ht="13">
      <c r="A1324" s="40">
        <v>1325</v>
      </c>
      <c r="B1324" s="40" t="s">
        <v>13456</v>
      </c>
      <c r="C1324" s="41" t="s">
        <v>4657</v>
      </c>
      <c r="D1324" t="s">
        <v>4627</v>
      </c>
      <c r="E1324" t="s">
        <v>6363</v>
      </c>
      <c r="F1324" t="s">
        <v>13475</v>
      </c>
      <c r="G1324" s="41">
        <v>501</v>
      </c>
      <c r="H1324" t="s">
        <v>13455</v>
      </c>
      <c r="I1324" s="473">
        <v>44987</v>
      </c>
      <c r="J1324" s="376" t="s">
        <v>13458</v>
      </c>
      <c r="K1324" s="495" t="s">
        <v>13457</v>
      </c>
      <c r="N1324" s="115"/>
      <c r="O1324" s="115"/>
      <c r="P1324" s="115"/>
      <c r="Q1324" s="115"/>
      <c r="R1324" s="115"/>
      <c r="S1324" s="115"/>
      <c r="T1324" s="115"/>
      <c r="U1324" s="115"/>
      <c r="V1324" s="115"/>
      <c r="W1324" s="115"/>
      <c r="X1324" s="115"/>
      <c r="Y1324" s="115"/>
      <c r="Z1324" s="115"/>
    </row>
    <row r="1325" spans="1:26" ht="13">
      <c r="A1325" s="40">
        <v>1326</v>
      </c>
      <c r="B1325" s="40" t="s">
        <v>13461</v>
      </c>
      <c r="C1325" s="41" t="s">
        <v>13462</v>
      </c>
      <c r="D1325" t="s">
        <v>4109</v>
      </c>
      <c r="E1325" t="s">
        <v>5099</v>
      </c>
      <c r="F1325" t="s">
        <v>13477</v>
      </c>
      <c r="G1325" s="41">
        <v>1</v>
      </c>
      <c r="I1325" s="473">
        <v>44988</v>
      </c>
      <c r="J1325" s="376" t="s">
        <v>13460</v>
      </c>
      <c r="K1325" s="495" t="s">
        <v>13459</v>
      </c>
      <c r="N1325" s="115"/>
      <c r="O1325" s="115"/>
      <c r="P1325" s="115"/>
      <c r="Q1325" s="115"/>
      <c r="R1325" s="115"/>
      <c r="S1325" s="115"/>
      <c r="T1325" s="115"/>
      <c r="U1325" s="115"/>
      <c r="V1325" s="115"/>
      <c r="W1325" s="115"/>
      <c r="X1325" s="115"/>
      <c r="Y1325" s="115"/>
      <c r="Z1325" s="115"/>
    </row>
    <row r="1326" spans="1:26" ht="13">
      <c r="A1326" s="40">
        <v>1327</v>
      </c>
      <c r="B1326" s="40" t="s">
        <v>448</v>
      </c>
      <c r="C1326" s="115" t="s">
        <v>4657</v>
      </c>
      <c r="D1326" s="115" t="s">
        <v>13465</v>
      </c>
      <c r="E1326" s="115"/>
      <c r="F1326" s="115"/>
      <c r="G1326" s="41">
        <v>390</v>
      </c>
      <c r="H1326" s="115" t="s">
        <v>13466</v>
      </c>
      <c r="I1326" s="473">
        <v>44990</v>
      </c>
      <c r="J1326" s="375" t="s">
        <v>13464</v>
      </c>
      <c r="K1326" s="284" t="s">
        <v>13463</v>
      </c>
      <c r="L1326" s="115"/>
      <c r="M1326" s="115"/>
      <c r="N1326" s="115"/>
      <c r="O1326" s="115"/>
      <c r="P1326" s="115"/>
      <c r="Q1326" s="115"/>
      <c r="R1326" s="115"/>
      <c r="S1326" s="115"/>
      <c r="T1326" s="115"/>
      <c r="U1326" s="115"/>
      <c r="V1326" s="115"/>
      <c r="W1326" s="115"/>
      <c r="X1326" s="115"/>
      <c r="Y1326" s="115"/>
      <c r="Z1326" s="115"/>
    </row>
    <row r="1327" spans="1:26" ht="13">
      <c r="A1327" s="40">
        <v>1328</v>
      </c>
      <c r="B1327" s="40" t="s">
        <v>13470</v>
      </c>
      <c r="C1327" s="115" t="s">
        <v>6091</v>
      </c>
      <c r="D1327" s="115" t="s">
        <v>10567</v>
      </c>
      <c r="E1327" s="115"/>
      <c r="F1327" s="115" t="s">
        <v>13476</v>
      </c>
      <c r="G1327" s="41">
        <v>3723</v>
      </c>
      <c r="H1327" s="115" t="s">
        <v>13467</v>
      </c>
      <c r="I1327" s="473">
        <v>44991</v>
      </c>
      <c r="J1327" s="375" t="s">
        <v>13469</v>
      </c>
      <c r="K1327" s="284" t="s">
        <v>13468</v>
      </c>
      <c r="L1327" s="115"/>
      <c r="M1327" s="115"/>
      <c r="N1327" s="115"/>
      <c r="O1327" s="115"/>
      <c r="P1327" s="115"/>
      <c r="Q1327" s="115"/>
      <c r="R1327" s="115"/>
      <c r="S1327" s="115"/>
      <c r="T1327" s="115"/>
      <c r="U1327" s="115"/>
      <c r="V1327" s="115"/>
      <c r="W1327" s="115"/>
      <c r="X1327" s="115"/>
      <c r="Y1327" s="115"/>
      <c r="Z1327" s="115"/>
    </row>
    <row r="1328" spans="1:26" s="235" customFormat="1" ht="13">
      <c r="A1328" s="169">
        <v>1329</v>
      </c>
      <c r="B1328" s="169" t="s">
        <v>10790</v>
      </c>
      <c r="C1328" s="234" t="s">
        <v>13484</v>
      </c>
      <c r="D1328" s="235" t="s">
        <v>4225</v>
      </c>
      <c r="E1328" s="235" t="s">
        <v>5016</v>
      </c>
      <c r="F1328" s="235" t="s">
        <v>7286</v>
      </c>
      <c r="G1328" s="234">
        <v>1929</v>
      </c>
      <c r="H1328" s="235" t="s">
        <v>13485</v>
      </c>
      <c r="I1328" s="479">
        <v>44994</v>
      </c>
      <c r="J1328" s="390" t="s">
        <v>13486</v>
      </c>
      <c r="K1328" s="496" t="s">
        <v>13487</v>
      </c>
      <c r="N1328" s="351"/>
      <c r="O1328" s="351"/>
      <c r="P1328" s="351"/>
      <c r="Q1328" s="351"/>
      <c r="R1328" s="351"/>
      <c r="S1328" s="351"/>
      <c r="T1328" s="351"/>
      <c r="U1328" s="351"/>
      <c r="V1328" s="351"/>
      <c r="W1328" s="351"/>
      <c r="X1328" s="351"/>
      <c r="Y1328" s="351"/>
      <c r="Z1328" s="351"/>
    </row>
    <row r="1329" spans="1:26" ht="13">
      <c r="A1329" s="40">
        <v>1330</v>
      </c>
      <c r="B1329" s="40" t="s">
        <v>13482</v>
      </c>
      <c r="C1329" s="41" t="s">
        <v>13488</v>
      </c>
      <c r="D1329" t="s">
        <v>4225</v>
      </c>
      <c r="E1329" t="s">
        <v>13489</v>
      </c>
      <c r="F1329" t="s">
        <v>13490</v>
      </c>
      <c r="G1329" s="41">
        <v>63</v>
      </c>
      <c r="H1329" t="s">
        <v>13491</v>
      </c>
      <c r="I1329" s="473">
        <v>44927</v>
      </c>
      <c r="J1329" s="376" t="s">
        <v>13492</v>
      </c>
      <c r="K1329" s="495" t="s">
        <v>13493</v>
      </c>
      <c r="N1329" s="115"/>
      <c r="O1329" s="115"/>
      <c r="P1329" s="115"/>
      <c r="Q1329" s="115"/>
      <c r="R1329" s="115"/>
      <c r="S1329" s="115"/>
      <c r="T1329" s="115"/>
      <c r="U1329" s="115"/>
      <c r="V1329" s="115"/>
      <c r="W1329" s="115"/>
      <c r="X1329" s="115"/>
      <c r="Y1329" s="115"/>
      <c r="Z1329" s="115"/>
    </row>
    <row r="1330" spans="1:26" ht="13">
      <c r="A1330" s="40">
        <v>1331</v>
      </c>
      <c r="B1330" s="40" t="s">
        <v>13499</v>
      </c>
      <c r="C1330" s="41" t="s">
        <v>5264</v>
      </c>
      <c r="D1330" t="s">
        <v>4225</v>
      </c>
      <c r="F1330" t="s">
        <v>13505</v>
      </c>
      <c r="G1330" s="41">
        <v>44</v>
      </c>
      <c r="H1330" t="s">
        <v>13504</v>
      </c>
      <c r="I1330" s="473">
        <v>44991</v>
      </c>
      <c r="J1330" s="376" t="s">
        <v>13498</v>
      </c>
      <c r="K1330" s="495" t="s">
        <v>13500</v>
      </c>
      <c r="N1330" s="115"/>
      <c r="O1330" s="115"/>
      <c r="P1330" s="115"/>
      <c r="Q1330" s="115"/>
      <c r="R1330" s="115"/>
      <c r="S1330" s="115"/>
      <c r="T1330" s="115"/>
      <c r="U1330" s="115"/>
      <c r="V1330" s="115"/>
      <c r="W1330" s="115"/>
      <c r="X1330" s="115"/>
      <c r="Y1330" s="115"/>
      <c r="Z1330" s="115"/>
    </row>
    <row r="1331" spans="1:26" ht="13">
      <c r="A1331" s="40">
        <v>1332</v>
      </c>
      <c r="B1331" s="40" t="s">
        <v>13502</v>
      </c>
      <c r="C1331" s="41" t="s">
        <v>5264</v>
      </c>
      <c r="D1331" t="s">
        <v>4622</v>
      </c>
      <c r="E1331" t="s">
        <v>10320</v>
      </c>
      <c r="G1331" s="41">
        <v>1</v>
      </c>
      <c r="I1331" s="473">
        <v>44961</v>
      </c>
      <c r="J1331" s="376" t="s">
        <v>13503</v>
      </c>
      <c r="K1331" s="495" t="s">
        <v>13501</v>
      </c>
      <c r="N1331" s="115"/>
      <c r="O1331" s="115"/>
      <c r="P1331" s="115"/>
      <c r="Q1331" s="115"/>
      <c r="R1331" s="115"/>
      <c r="S1331" s="115"/>
      <c r="T1331" s="115"/>
      <c r="U1331" s="115"/>
      <c r="V1331" s="115"/>
      <c r="W1331" s="115"/>
      <c r="X1331" s="115"/>
      <c r="Y1331" s="115"/>
      <c r="Z1331" s="115"/>
    </row>
    <row r="1332" spans="1:26" s="235" customFormat="1" ht="13">
      <c r="A1332" s="169">
        <v>1333</v>
      </c>
      <c r="B1332" s="169" t="s">
        <v>13508</v>
      </c>
      <c r="C1332" s="234" t="s">
        <v>5678</v>
      </c>
      <c r="D1332" s="235" t="s">
        <v>4218</v>
      </c>
      <c r="F1332" s="235" t="s">
        <v>6922</v>
      </c>
      <c r="G1332" s="234">
        <v>1050</v>
      </c>
      <c r="H1332" s="235" t="s">
        <v>13509</v>
      </c>
      <c r="I1332" s="479">
        <v>44992</v>
      </c>
      <c r="J1332" s="390" t="s">
        <v>13507</v>
      </c>
      <c r="K1332" s="496" t="s">
        <v>13506</v>
      </c>
      <c r="N1332" s="351"/>
      <c r="O1332" s="351"/>
      <c r="P1332" s="351"/>
      <c r="Q1332" s="351"/>
      <c r="R1332" s="351"/>
      <c r="S1332" s="351"/>
      <c r="T1332" s="351"/>
      <c r="U1332" s="351"/>
      <c r="V1332" s="351"/>
      <c r="W1332" s="351"/>
      <c r="X1332" s="351"/>
      <c r="Y1332" s="351"/>
      <c r="Z1332" s="351"/>
    </row>
    <row r="1333" spans="1:26" ht="13">
      <c r="A1333" s="40">
        <v>1334</v>
      </c>
      <c r="B1333" s="40" t="s">
        <v>13512</v>
      </c>
      <c r="C1333" s="41" t="s">
        <v>6641</v>
      </c>
      <c r="D1333" t="s">
        <v>4061</v>
      </c>
      <c r="E1333" t="s">
        <v>6176</v>
      </c>
      <c r="F1333" t="s">
        <v>13513</v>
      </c>
      <c r="G1333" s="41">
        <v>165</v>
      </c>
      <c r="H1333" t="s">
        <v>13514</v>
      </c>
      <c r="I1333" s="473">
        <v>44992</v>
      </c>
      <c r="J1333" s="376" t="s">
        <v>13511</v>
      </c>
      <c r="K1333" s="495" t="s">
        <v>13510</v>
      </c>
      <c r="N1333" s="115"/>
      <c r="O1333" s="115"/>
      <c r="P1333" s="115"/>
      <c r="Q1333" s="115"/>
      <c r="R1333" s="115"/>
      <c r="S1333" s="115"/>
      <c r="T1333" s="115"/>
      <c r="U1333" s="115"/>
      <c r="V1333" s="115"/>
      <c r="W1333" s="115"/>
      <c r="X1333" s="115"/>
      <c r="Y1333" s="115"/>
      <c r="Z1333" s="115"/>
    </row>
    <row r="1334" spans="1:26" ht="13">
      <c r="A1334" s="40">
        <v>1335</v>
      </c>
      <c r="B1334" s="40" t="s">
        <v>13550</v>
      </c>
      <c r="C1334" s="41" t="s">
        <v>13517</v>
      </c>
      <c r="D1334" t="s">
        <v>5828</v>
      </c>
      <c r="E1334" t="s">
        <v>13518</v>
      </c>
      <c r="G1334" s="41">
        <v>40</v>
      </c>
      <c r="J1334" s="376" t="s">
        <v>13516</v>
      </c>
      <c r="K1334" s="495" t="s">
        <v>13515</v>
      </c>
      <c r="N1334" s="115"/>
      <c r="O1334" s="115"/>
      <c r="P1334" s="115"/>
      <c r="Q1334" s="115"/>
      <c r="R1334" s="115"/>
      <c r="S1334" s="115"/>
      <c r="T1334" s="115"/>
      <c r="U1334" s="115"/>
      <c r="V1334" s="115"/>
      <c r="W1334" s="115"/>
      <c r="X1334" s="115"/>
      <c r="Y1334" s="115"/>
      <c r="Z1334" s="115"/>
    </row>
    <row r="1335" spans="1:26" ht="13">
      <c r="A1335" s="40">
        <v>1336</v>
      </c>
      <c r="B1335" s="40" t="s">
        <v>7611</v>
      </c>
      <c r="C1335" s="41" t="s">
        <v>13069</v>
      </c>
      <c r="D1335" t="s">
        <v>5650</v>
      </c>
      <c r="F1335" t="s">
        <v>13557</v>
      </c>
      <c r="G1335" s="41">
        <v>1819</v>
      </c>
      <c r="H1335" t="s">
        <v>13066</v>
      </c>
      <c r="I1335" s="473">
        <v>44951</v>
      </c>
      <c r="J1335" s="376" t="s">
        <v>13067</v>
      </c>
      <c r="K1335" s="495" t="s">
        <v>13068</v>
      </c>
      <c r="N1335" s="115"/>
      <c r="O1335" s="115"/>
      <c r="P1335" s="115"/>
      <c r="Q1335" s="115"/>
      <c r="R1335" s="115"/>
      <c r="S1335" s="115"/>
      <c r="T1335" s="115"/>
      <c r="U1335" s="115"/>
      <c r="V1335" s="115"/>
      <c r="W1335" s="115"/>
      <c r="X1335" s="115"/>
      <c r="Y1335" s="115"/>
      <c r="Z1335" s="115"/>
    </row>
    <row r="1336" spans="1:26" ht="13">
      <c r="A1336" s="40">
        <v>1337</v>
      </c>
      <c r="B1336" s="40" t="s">
        <v>13559</v>
      </c>
      <c r="C1336" s="115" t="s">
        <v>13561</v>
      </c>
      <c r="D1336" s="115" t="s">
        <v>5258</v>
      </c>
      <c r="E1336" s="115" t="s">
        <v>13560</v>
      </c>
      <c r="F1336" s="115" t="s">
        <v>13564</v>
      </c>
      <c r="G1336" s="41">
        <v>41</v>
      </c>
      <c r="H1336" s="115" t="s">
        <v>13563</v>
      </c>
      <c r="I1336" s="550">
        <v>2021</v>
      </c>
      <c r="J1336" s="375" t="s">
        <v>13562</v>
      </c>
      <c r="K1336" s="284" t="s">
        <v>13558</v>
      </c>
      <c r="L1336" s="115"/>
      <c r="M1336" s="115"/>
      <c r="N1336" s="115"/>
      <c r="O1336" s="115"/>
      <c r="P1336" s="115"/>
      <c r="Q1336" s="115"/>
      <c r="R1336" s="115"/>
      <c r="S1336" s="115"/>
      <c r="T1336" s="115"/>
      <c r="U1336" s="115"/>
      <c r="V1336" s="115"/>
      <c r="W1336" s="115"/>
      <c r="X1336" s="115"/>
      <c r="Y1336" s="115"/>
      <c r="Z1336" s="115"/>
    </row>
    <row r="1337" spans="1:26" ht="13">
      <c r="A1337" s="40">
        <v>1338</v>
      </c>
      <c r="B1337" s="40" t="s">
        <v>13566</v>
      </c>
      <c r="C1337" s="41" t="s">
        <v>5724</v>
      </c>
      <c r="D1337" s="41" t="s">
        <v>4225</v>
      </c>
      <c r="E1337" s="41" t="s">
        <v>5016</v>
      </c>
      <c r="F1337" s="41" t="s">
        <v>13568</v>
      </c>
      <c r="G1337" s="41">
        <v>107</v>
      </c>
      <c r="H1337" s="115"/>
      <c r="I1337" s="473">
        <v>44131</v>
      </c>
      <c r="J1337" s="122" t="s">
        <v>13565</v>
      </c>
      <c r="K1337" s="284" t="s">
        <v>13567</v>
      </c>
      <c r="L1337" s="115"/>
      <c r="M1337" s="115"/>
      <c r="N1337" s="115"/>
      <c r="O1337" s="115"/>
      <c r="P1337" s="115"/>
      <c r="Q1337" s="115"/>
      <c r="R1337" s="115"/>
      <c r="S1337" s="115"/>
      <c r="T1337" s="115"/>
      <c r="U1337" s="115"/>
      <c r="V1337" s="115"/>
      <c r="W1337" s="115"/>
      <c r="X1337" s="115"/>
      <c r="Y1337" s="115"/>
      <c r="Z1337" s="115"/>
    </row>
    <row r="1338" spans="1:26" ht="13">
      <c r="A1338" s="40"/>
      <c r="B1338" s="40"/>
      <c r="C1338" s="115"/>
      <c r="D1338" s="115"/>
      <c r="E1338" s="115"/>
      <c r="F1338" s="115"/>
      <c r="H1338" s="115"/>
      <c r="J1338" s="375"/>
      <c r="K1338" s="115"/>
      <c r="L1338" s="115"/>
      <c r="M1338" s="115"/>
      <c r="N1338" s="115"/>
      <c r="O1338" s="115"/>
      <c r="P1338" s="115"/>
      <c r="Q1338" s="115"/>
      <c r="R1338" s="115"/>
      <c r="S1338" s="115"/>
      <c r="T1338" s="115"/>
      <c r="U1338" s="115"/>
      <c r="V1338" s="115"/>
      <c r="W1338" s="115"/>
      <c r="X1338" s="115"/>
      <c r="Y1338" s="115"/>
      <c r="Z1338" s="115"/>
    </row>
    <row r="1339" spans="1:26" ht="13">
      <c r="A1339" s="40"/>
      <c r="B1339" s="40"/>
      <c r="C1339" s="115"/>
      <c r="D1339" s="115"/>
      <c r="E1339" s="115"/>
      <c r="F1339" s="115"/>
      <c r="H1339" s="115"/>
      <c r="J1339" s="375"/>
      <c r="K1339" s="115"/>
      <c r="L1339" s="115"/>
      <c r="M1339" s="115"/>
      <c r="N1339" s="115"/>
      <c r="O1339" s="115"/>
      <c r="P1339" s="115"/>
      <c r="Q1339" s="115"/>
      <c r="R1339" s="115"/>
      <c r="S1339" s="115"/>
      <c r="T1339" s="115"/>
      <c r="U1339" s="115"/>
      <c r="V1339" s="115"/>
      <c r="W1339" s="115"/>
      <c r="X1339" s="115"/>
      <c r="Y1339" s="115"/>
      <c r="Z1339" s="115"/>
    </row>
    <row r="1340" spans="1:26" ht="13">
      <c r="A1340" s="40"/>
      <c r="B1340" s="40"/>
      <c r="C1340" s="115"/>
      <c r="D1340" s="115"/>
      <c r="E1340" s="115"/>
      <c r="F1340" s="115"/>
      <c r="H1340" s="115"/>
      <c r="J1340" s="375"/>
      <c r="K1340" s="115"/>
      <c r="L1340" s="115"/>
      <c r="M1340" s="115"/>
      <c r="N1340" s="115"/>
      <c r="O1340" s="115"/>
      <c r="P1340" s="115"/>
      <c r="Q1340" s="115"/>
      <c r="R1340" s="115"/>
      <c r="S1340" s="115"/>
      <c r="T1340" s="115"/>
      <c r="U1340" s="115"/>
      <c r="V1340" s="115"/>
      <c r="W1340" s="115"/>
      <c r="X1340" s="115"/>
      <c r="Y1340" s="115"/>
      <c r="Z1340" s="115"/>
    </row>
    <row r="1341" spans="1:26" ht="13">
      <c r="A1341" s="40"/>
      <c r="B1341" s="40"/>
      <c r="C1341" s="115"/>
      <c r="D1341" s="115"/>
      <c r="E1341" s="115"/>
      <c r="F1341" s="115"/>
      <c r="H1341" s="115"/>
      <c r="J1341" s="375"/>
      <c r="K1341" s="115"/>
      <c r="L1341" s="115"/>
      <c r="M1341" s="115"/>
      <c r="N1341" s="115"/>
      <c r="O1341" s="115"/>
      <c r="P1341" s="115"/>
      <c r="Q1341" s="115"/>
      <c r="R1341" s="115"/>
      <c r="S1341" s="115"/>
      <c r="T1341" s="115"/>
      <c r="U1341" s="115"/>
      <c r="V1341" s="115"/>
      <c r="W1341" s="115"/>
      <c r="X1341" s="115"/>
      <c r="Y1341" s="115"/>
      <c r="Z1341" s="115"/>
    </row>
    <row r="1342" spans="1:26" ht="13">
      <c r="A1342" s="40"/>
      <c r="B1342" s="40"/>
      <c r="C1342" s="115"/>
      <c r="D1342" s="115"/>
      <c r="E1342" s="115"/>
      <c r="F1342" s="115"/>
      <c r="H1342" s="115"/>
      <c r="J1342" s="375"/>
      <c r="K1342" s="115"/>
      <c r="L1342" s="115"/>
      <c r="M1342" s="115"/>
      <c r="N1342" s="115"/>
      <c r="O1342" s="115"/>
      <c r="P1342" s="115"/>
      <c r="Q1342" s="115"/>
      <c r="R1342" s="115"/>
      <c r="S1342" s="115"/>
      <c r="T1342" s="115"/>
      <c r="U1342" s="115"/>
      <c r="V1342" s="115"/>
      <c r="W1342" s="115"/>
      <c r="X1342" s="115"/>
      <c r="Y1342" s="115"/>
      <c r="Z1342" s="115"/>
    </row>
    <row r="1343" spans="1:26" ht="13">
      <c r="A1343" s="40"/>
      <c r="B1343" s="40"/>
      <c r="C1343" s="115"/>
      <c r="D1343" s="115"/>
      <c r="E1343" s="115"/>
      <c r="F1343" s="115"/>
      <c r="H1343" s="115"/>
      <c r="J1343" s="375"/>
      <c r="K1343" s="115"/>
      <c r="L1343" s="115"/>
      <c r="M1343" s="115"/>
      <c r="N1343" s="115"/>
      <c r="O1343" s="115"/>
      <c r="P1343" s="115"/>
      <c r="Q1343" s="115"/>
      <c r="R1343" s="115"/>
      <c r="S1343" s="115"/>
      <c r="T1343" s="115"/>
      <c r="U1343" s="115"/>
      <c r="V1343" s="115"/>
      <c r="W1343" s="115"/>
      <c r="X1343" s="115"/>
      <c r="Y1343" s="115"/>
      <c r="Z1343" s="115"/>
    </row>
    <row r="1344" spans="1:26" ht="13">
      <c r="A1344" s="40"/>
      <c r="B1344" s="40"/>
      <c r="C1344" s="90" t="s">
        <v>4100</v>
      </c>
      <c r="D1344" s="115"/>
      <c r="F1344" s="115"/>
      <c r="G1344" s="232"/>
      <c r="H1344" s="41"/>
      <c r="J1344" s="442"/>
      <c r="K1344" s="115"/>
      <c r="L1344" s="115"/>
      <c r="M1344" s="115"/>
      <c r="N1344" s="115"/>
      <c r="O1344" s="115"/>
      <c r="P1344" s="115"/>
      <c r="Q1344" s="115"/>
      <c r="R1344" s="115"/>
      <c r="S1344" s="115"/>
      <c r="T1344" s="115"/>
      <c r="U1344" s="115"/>
      <c r="V1344" s="115"/>
      <c r="W1344" s="115"/>
      <c r="X1344" s="115"/>
      <c r="Y1344" s="115"/>
      <c r="Z1344" s="115"/>
    </row>
    <row r="1345" spans="1:26" ht="13">
      <c r="A1345" s="40"/>
      <c r="B1345" s="73" t="s">
        <v>7415</v>
      </c>
      <c r="C1345" s="40" t="s">
        <v>7416</v>
      </c>
      <c r="D1345" s="41" t="s">
        <v>7417</v>
      </c>
      <c r="E1345" s="115"/>
      <c r="F1345" s="115"/>
      <c r="G1345" s="282"/>
      <c r="H1345" s="41">
        <v>21</v>
      </c>
      <c r="J1345" s="442">
        <v>44056</v>
      </c>
      <c r="K1345" s="122" t="s">
        <v>7418</v>
      </c>
      <c r="L1345" s="284" t="s">
        <v>4212</v>
      </c>
      <c r="M1345" s="115"/>
      <c r="N1345" s="115"/>
      <c r="O1345" s="115"/>
      <c r="P1345" s="115"/>
      <c r="Q1345" s="115"/>
      <c r="R1345" s="115"/>
      <c r="S1345" s="115"/>
      <c r="T1345" s="115"/>
      <c r="U1345" s="115"/>
      <c r="V1345" s="115"/>
      <c r="W1345" s="115"/>
      <c r="X1345" s="115"/>
      <c r="Y1345" s="115"/>
      <c r="Z1345" s="115"/>
    </row>
    <row r="1346" spans="1:26" ht="13">
      <c r="A1346" s="40"/>
      <c r="B1346" s="40"/>
      <c r="C1346" s="40"/>
      <c r="D1346" s="115"/>
      <c r="E1346" s="115"/>
      <c r="F1346" s="115"/>
      <c r="G1346" s="282"/>
      <c r="H1346" s="41"/>
      <c r="J1346" s="234" t="s">
        <v>11837</v>
      </c>
      <c r="K1346" t="s">
        <v>12937</v>
      </c>
      <c r="N1346" t="s">
        <v>12938</v>
      </c>
      <c r="O1346" s="41"/>
      <c r="P1346" t="s">
        <v>12939</v>
      </c>
      <c r="Q1346" s="473">
        <v>44932</v>
      </c>
      <c r="R1346" s="376" t="s">
        <v>12936</v>
      </c>
      <c r="S1346" t="s">
        <v>12935</v>
      </c>
      <c r="V1346" s="115"/>
      <c r="W1346" s="115"/>
      <c r="X1346" s="115"/>
      <c r="Y1346" s="115"/>
      <c r="Z1346" s="115"/>
    </row>
    <row r="1347" spans="1:26" ht="13">
      <c r="A1347" s="40"/>
      <c r="B1347" s="40"/>
      <c r="C1347" s="40"/>
      <c r="D1347" s="115"/>
      <c r="E1347" s="115"/>
      <c r="F1347" s="115"/>
      <c r="G1347" s="282"/>
      <c r="H1347" s="41"/>
      <c r="J1347" s="442"/>
      <c r="K1347" s="115"/>
      <c r="L1347" s="115"/>
      <c r="M1347" s="115"/>
      <c r="N1347" s="115"/>
      <c r="O1347" s="115"/>
      <c r="P1347" s="115"/>
      <c r="Q1347" s="115"/>
      <c r="R1347" s="115"/>
      <c r="S1347" s="115"/>
      <c r="T1347" s="115"/>
      <c r="U1347" s="115"/>
      <c r="V1347" s="115"/>
      <c r="W1347" s="115"/>
      <c r="X1347" s="115"/>
      <c r="Y1347" s="115"/>
      <c r="Z1347" s="115"/>
    </row>
    <row r="1348" spans="1:26" ht="13">
      <c r="A1348" s="40"/>
      <c r="B1348" s="40"/>
      <c r="C1348" s="169"/>
      <c r="D1348" s="115" t="s">
        <v>7419</v>
      </c>
      <c r="E1348" s="115"/>
      <c r="F1348" s="115"/>
      <c r="G1348" s="282"/>
      <c r="H1348" s="41"/>
      <c r="J1348" s="442"/>
      <c r="K1348" s="115"/>
      <c r="L1348" s="115"/>
      <c r="M1348" s="115"/>
      <c r="N1348" s="115"/>
      <c r="O1348" s="115"/>
      <c r="P1348" s="115"/>
      <c r="Q1348" s="115"/>
      <c r="R1348" s="115"/>
      <c r="S1348" s="115"/>
      <c r="T1348" s="115"/>
      <c r="U1348" s="115"/>
      <c r="V1348" s="115"/>
      <c r="W1348" s="115"/>
      <c r="X1348" s="115"/>
      <c r="Y1348" s="115"/>
      <c r="Z1348" s="115"/>
    </row>
    <row r="1349" spans="1:26" ht="13">
      <c r="A1349" s="40"/>
      <c r="B1349" s="40"/>
      <c r="C1349" s="223"/>
      <c r="D1349" s="41" t="s">
        <v>7420</v>
      </c>
      <c r="E1349" s="115"/>
      <c r="F1349" s="115"/>
      <c r="G1349" s="282"/>
      <c r="H1349" s="358"/>
      <c r="I1349" s="475"/>
      <c r="J1349" s="442"/>
      <c r="K1349" s="115"/>
      <c r="L1349" s="115"/>
      <c r="M1349" s="115"/>
      <c r="N1349" s="115"/>
      <c r="O1349" s="115"/>
      <c r="P1349" s="115"/>
      <c r="Q1349" s="115"/>
      <c r="R1349" s="115"/>
      <c r="S1349" s="115"/>
      <c r="T1349" s="115"/>
      <c r="U1349" s="115"/>
      <c r="V1349" s="115"/>
      <c r="W1349" s="115"/>
      <c r="X1349" s="115"/>
      <c r="Y1349" s="115"/>
      <c r="Z1349" s="115"/>
    </row>
    <row r="1350" spans="1:26" ht="13">
      <c r="A1350" s="40"/>
      <c r="B1350" s="40"/>
      <c r="C1350" s="40"/>
      <c r="D1350" s="115"/>
      <c r="E1350" s="115"/>
      <c r="F1350" s="115"/>
      <c r="G1350" s="115"/>
      <c r="H1350" s="41"/>
      <c r="J1350" s="442"/>
      <c r="K1350" s="115"/>
      <c r="L1350" s="115"/>
      <c r="M1350" s="115"/>
      <c r="N1350" s="115"/>
      <c r="O1350" s="115"/>
      <c r="P1350" s="115"/>
      <c r="Q1350" s="115"/>
      <c r="R1350" s="115"/>
      <c r="S1350" s="115"/>
      <c r="T1350" s="115"/>
      <c r="U1350" s="115"/>
      <c r="V1350" s="115"/>
      <c r="W1350" s="115"/>
      <c r="X1350" s="115"/>
      <c r="Y1350" s="115"/>
      <c r="Z1350" s="115"/>
    </row>
    <row r="1351" spans="1:26" ht="13">
      <c r="A1351" s="40"/>
      <c r="B1351" s="40" t="s">
        <v>7421</v>
      </c>
      <c r="C1351" s="40" t="s">
        <v>7422</v>
      </c>
      <c r="D1351" s="284" t="s">
        <v>7423</v>
      </c>
      <c r="E1351" s="41" t="s">
        <v>7424</v>
      </c>
      <c r="F1351" s="115"/>
      <c r="G1351" s="115"/>
      <c r="H1351" s="41"/>
      <c r="J1351" s="442"/>
      <c r="K1351" s="115"/>
      <c r="L1351" s="115"/>
      <c r="M1351" s="115"/>
      <c r="N1351" s="115"/>
      <c r="O1351" s="115"/>
      <c r="P1351" s="115"/>
      <c r="Q1351" s="115"/>
      <c r="R1351" s="115"/>
      <c r="S1351" s="115"/>
      <c r="T1351" s="115"/>
      <c r="U1351" s="115"/>
      <c r="V1351" s="115"/>
      <c r="W1351" s="115"/>
      <c r="X1351" s="115"/>
      <c r="Y1351" s="115"/>
      <c r="Z1351" s="115"/>
    </row>
    <row r="1352" spans="1:26" ht="13">
      <c r="A1352" s="40"/>
      <c r="B1352" s="40"/>
      <c r="C1352" s="115"/>
      <c r="D1352" s="115"/>
      <c r="E1352" s="115"/>
      <c r="F1352" s="115"/>
      <c r="H1352" s="115"/>
      <c r="J1352" s="375"/>
      <c r="K1352" s="115"/>
      <c r="L1352" s="115"/>
      <c r="M1352" s="115"/>
      <c r="N1352" s="115"/>
      <c r="O1352" s="115"/>
      <c r="P1352" s="115"/>
      <c r="Q1352" s="115"/>
      <c r="R1352" s="115"/>
      <c r="S1352" s="115"/>
      <c r="T1352" s="115"/>
      <c r="U1352" s="115"/>
      <c r="V1352" s="115"/>
      <c r="W1352" s="115"/>
      <c r="X1352" s="115"/>
      <c r="Y1352" s="115"/>
      <c r="Z1352" s="115"/>
    </row>
    <row r="1353" spans="1:26" ht="13">
      <c r="A1353" s="40"/>
      <c r="B1353" s="40"/>
      <c r="C1353" s="115"/>
      <c r="D1353" s="115"/>
      <c r="E1353" s="115"/>
      <c r="F1353" s="115"/>
      <c r="H1353" s="115"/>
      <c r="J1353" s="375"/>
      <c r="K1353" s="115"/>
      <c r="L1353" s="115"/>
      <c r="M1353" s="115"/>
      <c r="N1353" s="115"/>
      <c r="O1353" s="115"/>
      <c r="P1353" s="115"/>
      <c r="Q1353" s="115"/>
      <c r="R1353" s="115"/>
      <c r="S1353" s="115"/>
      <c r="T1353" s="115"/>
      <c r="U1353" s="115"/>
      <c r="V1353" s="115"/>
      <c r="W1353" s="115"/>
      <c r="X1353" s="115"/>
      <c r="Y1353" s="115"/>
      <c r="Z1353" s="115"/>
    </row>
    <row r="1354" spans="1:26" ht="13">
      <c r="A1354" s="40"/>
      <c r="B1354" s="40"/>
      <c r="C1354" s="115"/>
      <c r="D1354" s="115"/>
      <c r="E1354" s="115"/>
      <c r="F1354" s="115"/>
      <c r="H1354" s="115"/>
      <c r="J1354" s="375"/>
      <c r="K1354" s="115"/>
      <c r="L1354" s="115"/>
      <c r="M1354" s="115"/>
      <c r="N1354" s="115"/>
      <c r="O1354" s="115"/>
      <c r="P1354" s="115"/>
      <c r="Q1354" s="115"/>
      <c r="R1354" s="115"/>
      <c r="S1354" s="115"/>
      <c r="T1354" s="115"/>
      <c r="U1354" s="115"/>
      <c r="V1354" s="115"/>
      <c r="W1354" s="115"/>
      <c r="X1354" s="115"/>
      <c r="Y1354" s="115"/>
      <c r="Z1354" s="115"/>
    </row>
    <row r="1355" spans="1:26" ht="13">
      <c r="A1355" s="40"/>
      <c r="B1355" s="40"/>
      <c r="C1355" s="115"/>
      <c r="D1355" s="115"/>
      <c r="E1355" s="115"/>
      <c r="F1355" s="115"/>
      <c r="H1355" s="115"/>
      <c r="J1355" s="375"/>
      <c r="K1355" s="115"/>
      <c r="L1355" s="115"/>
      <c r="M1355" s="115"/>
      <c r="N1355" s="115"/>
      <c r="O1355" s="115"/>
      <c r="P1355" s="115"/>
      <c r="Q1355" s="115"/>
      <c r="R1355" s="115"/>
      <c r="S1355" s="115"/>
      <c r="T1355" s="115"/>
      <c r="U1355" s="115"/>
      <c r="V1355" s="115"/>
      <c r="W1355" s="115"/>
      <c r="X1355" s="115"/>
      <c r="Y1355" s="115"/>
      <c r="Z1355" s="115"/>
    </row>
    <row r="1356" spans="1:26" ht="13">
      <c r="A1356" s="40"/>
      <c r="B1356" s="40"/>
      <c r="C1356" s="115"/>
      <c r="D1356" s="115"/>
      <c r="E1356" s="115"/>
      <c r="F1356" s="115"/>
      <c r="H1356" s="115"/>
      <c r="J1356" s="122" t="s">
        <v>12575</v>
      </c>
      <c r="K1356" s="115"/>
      <c r="L1356" s="115"/>
      <c r="M1356" s="115"/>
      <c r="N1356" s="115"/>
      <c r="O1356" s="115"/>
      <c r="P1356" s="115"/>
      <c r="Q1356" s="115"/>
      <c r="R1356" s="115"/>
      <c r="S1356" s="115"/>
      <c r="T1356" s="115"/>
      <c r="U1356" s="115"/>
      <c r="V1356" s="115"/>
      <c r="W1356" s="115"/>
      <c r="X1356" s="115"/>
      <c r="Y1356" s="115"/>
      <c r="Z1356" s="115"/>
    </row>
    <row r="1357" spans="1:26" ht="13">
      <c r="A1357" s="40"/>
      <c r="B1357" s="40"/>
      <c r="C1357" s="115"/>
      <c r="D1357" s="115"/>
      <c r="E1357" s="115"/>
      <c r="F1357" s="115"/>
      <c r="H1357" s="115"/>
      <c r="J1357" s="375"/>
      <c r="K1357" s="115"/>
      <c r="L1357" s="115"/>
      <c r="M1357" s="115"/>
      <c r="N1357" s="115"/>
      <c r="O1357" s="115"/>
      <c r="P1357" s="115"/>
      <c r="Q1357" s="115"/>
      <c r="R1357" s="115"/>
      <c r="S1357" s="115"/>
      <c r="T1357" s="115"/>
      <c r="U1357" s="115"/>
      <c r="V1357" s="115"/>
      <c r="W1357" s="115"/>
      <c r="X1357" s="115"/>
      <c r="Y1357" s="115"/>
      <c r="Z1357" s="115"/>
    </row>
    <row r="1358" spans="1:26" ht="13">
      <c r="A1358" s="40"/>
      <c r="B1358" s="40"/>
      <c r="C1358" s="115"/>
      <c r="D1358" s="115"/>
      <c r="E1358" s="115"/>
      <c r="F1358" s="115"/>
      <c r="H1358" s="115"/>
      <c r="J1358" s="375"/>
      <c r="K1358" s="115"/>
      <c r="L1358" s="115"/>
      <c r="M1358" s="115"/>
      <c r="N1358" s="115"/>
      <c r="O1358" s="115"/>
      <c r="P1358" s="115"/>
      <c r="Q1358" s="115"/>
      <c r="R1358" s="115"/>
      <c r="S1358" s="115"/>
      <c r="T1358" s="115"/>
      <c r="U1358" s="115"/>
      <c r="V1358" s="115"/>
      <c r="W1358" s="115"/>
      <c r="X1358" s="115"/>
      <c r="Y1358" s="115"/>
      <c r="Z1358" s="115"/>
    </row>
    <row r="1359" spans="1:26" ht="13">
      <c r="A1359" s="40"/>
      <c r="B1359" s="40"/>
      <c r="C1359" s="115"/>
      <c r="D1359" s="115"/>
      <c r="E1359" s="115"/>
      <c r="F1359" s="115"/>
      <c r="H1359" s="115"/>
      <c r="J1359" s="375"/>
      <c r="K1359" s="115"/>
      <c r="L1359" s="115"/>
      <c r="M1359" s="115"/>
      <c r="N1359" s="115"/>
      <c r="O1359" s="115"/>
      <c r="P1359" s="115"/>
      <c r="Q1359" s="115"/>
      <c r="R1359" s="115"/>
      <c r="S1359" s="115"/>
      <c r="T1359" s="115"/>
      <c r="U1359" s="115"/>
      <c r="V1359" s="115"/>
      <c r="W1359" s="115"/>
      <c r="X1359" s="115"/>
      <c r="Y1359" s="115"/>
      <c r="Z1359" s="115"/>
    </row>
    <row r="1360" spans="1:26" ht="13">
      <c r="A1360" s="40"/>
      <c r="B1360" s="40"/>
      <c r="C1360" s="115"/>
      <c r="D1360" s="115"/>
      <c r="E1360" s="115"/>
      <c r="F1360" s="115"/>
      <c r="H1360" s="115"/>
      <c r="J1360" s="375"/>
      <c r="K1360" s="115"/>
      <c r="L1360" s="115"/>
      <c r="M1360" s="115"/>
      <c r="N1360" s="115"/>
      <c r="O1360" s="115"/>
      <c r="P1360" s="115"/>
      <c r="Q1360" s="115"/>
      <c r="R1360" s="115"/>
      <c r="S1360" s="115"/>
      <c r="T1360" s="115"/>
      <c r="U1360" s="115"/>
      <c r="V1360" s="115"/>
      <c r="W1360" s="115"/>
      <c r="X1360" s="115"/>
      <c r="Y1360" s="115"/>
      <c r="Z1360" s="115"/>
    </row>
    <row r="1361" spans="1:26" ht="13">
      <c r="A1361" s="40"/>
      <c r="B1361" s="40"/>
      <c r="C1361" s="115"/>
      <c r="D1361" s="115"/>
      <c r="E1361" s="115"/>
      <c r="F1361" s="115"/>
      <c r="H1361" s="115"/>
      <c r="J1361" s="375"/>
      <c r="K1361" s="115"/>
      <c r="L1361" s="115"/>
      <c r="M1361" s="115"/>
      <c r="N1361" s="115"/>
      <c r="O1361" s="115"/>
      <c r="P1361" s="115"/>
      <c r="Q1361" s="115"/>
      <c r="R1361" s="115"/>
      <c r="S1361" s="115"/>
      <c r="T1361" s="115"/>
      <c r="U1361" s="115"/>
      <c r="V1361" s="115"/>
      <c r="W1361" s="115"/>
      <c r="X1361" s="115"/>
      <c r="Y1361" s="115"/>
      <c r="Z1361" s="115"/>
    </row>
    <row r="1362" spans="1:26" ht="13">
      <c r="A1362" s="40"/>
      <c r="B1362" s="40"/>
      <c r="C1362" s="115"/>
      <c r="D1362" s="115"/>
      <c r="E1362" s="115"/>
      <c r="F1362" s="115"/>
      <c r="H1362" s="115"/>
      <c r="J1362" s="375"/>
      <c r="K1362" s="115"/>
      <c r="L1362" s="115"/>
      <c r="M1362" s="115"/>
      <c r="N1362" s="115"/>
      <c r="O1362" s="115"/>
      <c r="P1362" s="115"/>
      <c r="Q1362" s="115"/>
      <c r="R1362" s="115"/>
      <c r="S1362" s="115"/>
      <c r="T1362" s="115"/>
      <c r="U1362" s="115"/>
      <c r="V1362" s="115"/>
      <c r="W1362" s="115"/>
      <c r="X1362" s="115"/>
      <c r="Y1362" s="115"/>
      <c r="Z1362" s="115"/>
    </row>
    <row r="1363" spans="1:26" ht="13">
      <c r="A1363" s="40"/>
      <c r="B1363" s="40"/>
      <c r="C1363" s="115"/>
      <c r="D1363" s="115"/>
      <c r="E1363" s="115"/>
      <c r="F1363" s="115"/>
      <c r="H1363" s="115"/>
      <c r="J1363" s="375"/>
      <c r="K1363" s="115"/>
      <c r="L1363" s="115"/>
      <c r="M1363" s="115"/>
      <c r="N1363" s="115"/>
      <c r="O1363" s="115"/>
      <c r="P1363" s="115"/>
      <c r="Q1363" s="115"/>
      <c r="R1363" s="115"/>
      <c r="S1363" s="115"/>
      <c r="T1363" s="115"/>
      <c r="U1363" s="115"/>
      <c r="V1363" s="115"/>
      <c r="W1363" s="115"/>
      <c r="X1363" s="115"/>
      <c r="Y1363" s="115"/>
      <c r="Z1363" s="115"/>
    </row>
    <row r="1364" spans="1:26" ht="13">
      <c r="A1364" s="40"/>
      <c r="B1364" s="40"/>
      <c r="C1364" s="115"/>
      <c r="D1364" s="115"/>
      <c r="E1364" s="115"/>
      <c r="F1364" s="115"/>
      <c r="H1364" s="115"/>
      <c r="J1364" s="375"/>
      <c r="K1364" s="115"/>
      <c r="L1364" s="115"/>
      <c r="M1364" s="115"/>
      <c r="N1364" s="115"/>
      <c r="O1364" s="115"/>
      <c r="P1364" s="115"/>
      <c r="Q1364" s="115"/>
      <c r="R1364" s="115"/>
      <c r="S1364" s="115"/>
      <c r="T1364" s="115"/>
      <c r="U1364" s="115"/>
      <c r="V1364" s="115"/>
      <c r="W1364" s="115"/>
      <c r="X1364" s="115"/>
      <c r="Y1364" s="115"/>
      <c r="Z1364" s="115"/>
    </row>
    <row r="1365" spans="1:26" ht="13">
      <c r="A1365" s="40"/>
      <c r="B1365" s="40"/>
      <c r="C1365" s="115"/>
      <c r="D1365" s="115"/>
      <c r="E1365" s="115"/>
      <c r="F1365" s="115"/>
      <c r="H1365" s="115"/>
      <c r="J1365" s="375"/>
      <c r="K1365" s="115"/>
      <c r="L1365" s="115"/>
      <c r="M1365" s="115"/>
      <c r="N1365" s="115"/>
      <c r="O1365" s="115"/>
      <c r="P1365" s="115"/>
      <c r="Q1365" s="115"/>
      <c r="R1365" s="115"/>
      <c r="S1365" s="115"/>
      <c r="T1365" s="115"/>
      <c r="U1365" s="115"/>
      <c r="V1365" s="115"/>
      <c r="W1365" s="115"/>
      <c r="X1365" s="115"/>
      <c r="Y1365" s="115"/>
      <c r="Z1365" s="115"/>
    </row>
    <row r="1366" spans="1:26" ht="13">
      <c r="A1366" s="40"/>
      <c r="B1366" s="40"/>
      <c r="C1366" s="115"/>
      <c r="D1366" s="115"/>
      <c r="E1366" s="115"/>
      <c r="F1366" s="115"/>
      <c r="H1366" s="115"/>
      <c r="J1366" s="375"/>
      <c r="K1366" s="115"/>
      <c r="L1366" s="115"/>
      <c r="M1366" s="115"/>
      <c r="N1366" s="115"/>
      <c r="O1366" s="115"/>
      <c r="P1366" s="115"/>
      <c r="Q1366" s="115"/>
      <c r="R1366" s="115"/>
      <c r="S1366" s="115"/>
      <c r="T1366" s="115"/>
      <c r="U1366" s="115"/>
      <c r="V1366" s="115"/>
      <c r="W1366" s="115"/>
      <c r="X1366" s="115"/>
      <c r="Y1366" s="115"/>
      <c r="Z1366" s="115"/>
    </row>
    <row r="1367" spans="1:26" ht="13">
      <c r="A1367" s="40"/>
      <c r="B1367" s="40"/>
      <c r="C1367" s="115"/>
      <c r="D1367" s="115"/>
      <c r="E1367" s="115"/>
      <c r="F1367" s="115"/>
      <c r="H1367" s="115"/>
      <c r="J1367" s="375"/>
      <c r="K1367" s="115"/>
      <c r="L1367" s="115"/>
      <c r="M1367" s="115"/>
      <c r="N1367" s="115"/>
      <c r="O1367" s="115"/>
      <c r="P1367" s="115"/>
      <c r="Q1367" s="115"/>
      <c r="R1367" s="115"/>
      <c r="S1367" s="115"/>
      <c r="T1367" s="115"/>
      <c r="U1367" s="115"/>
      <c r="V1367" s="115"/>
      <c r="W1367" s="115"/>
      <c r="X1367" s="115"/>
      <c r="Y1367" s="115"/>
      <c r="Z1367" s="115"/>
    </row>
    <row r="1368" spans="1:26" ht="13">
      <c r="A1368" s="40"/>
      <c r="B1368" s="40"/>
      <c r="C1368" s="115"/>
      <c r="D1368" s="115"/>
      <c r="E1368" s="115"/>
      <c r="F1368" s="115"/>
      <c r="H1368" s="115"/>
      <c r="J1368" s="375"/>
      <c r="K1368" s="115"/>
      <c r="L1368" s="115"/>
      <c r="M1368" s="115"/>
      <c r="N1368" s="115"/>
      <c r="O1368" s="115"/>
      <c r="P1368" s="115"/>
      <c r="Q1368" s="115"/>
      <c r="R1368" s="115"/>
      <c r="S1368" s="115"/>
      <c r="T1368" s="115"/>
      <c r="U1368" s="115"/>
      <c r="V1368" s="115"/>
      <c r="W1368" s="115"/>
      <c r="X1368" s="115"/>
      <c r="Y1368" s="115"/>
      <c r="Z1368" s="115"/>
    </row>
    <row r="1369" spans="1:26" ht="13">
      <c r="A1369" s="40"/>
      <c r="B1369" s="40"/>
      <c r="C1369" s="115"/>
      <c r="D1369" s="115"/>
      <c r="E1369" s="115"/>
      <c r="F1369" s="115"/>
      <c r="H1369" s="115"/>
      <c r="J1369" s="375"/>
      <c r="K1369" s="115"/>
      <c r="L1369" s="115"/>
      <c r="M1369" s="115"/>
      <c r="N1369" s="115"/>
      <c r="O1369" s="115"/>
      <c r="P1369" s="115"/>
      <c r="Q1369" s="115"/>
      <c r="R1369" s="115"/>
      <c r="S1369" s="115"/>
      <c r="T1369" s="115"/>
      <c r="U1369" s="115"/>
      <c r="V1369" s="115"/>
      <c r="W1369" s="115"/>
      <c r="X1369" s="115"/>
      <c r="Y1369" s="115"/>
      <c r="Z1369" s="115"/>
    </row>
    <row r="1370" spans="1:26" ht="13">
      <c r="A1370" s="40"/>
      <c r="B1370" s="40"/>
      <c r="C1370" s="115"/>
      <c r="D1370" s="115"/>
      <c r="E1370" s="115"/>
      <c r="F1370" s="115"/>
      <c r="H1370" s="115"/>
      <c r="J1370" s="375"/>
      <c r="K1370" s="115"/>
      <c r="L1370" s="115"/>
      <c r="M1370" s="115"/>
      <c r="N1370" s="115"/>
      <c r="O1370" s="115"/>
      <c r="P1370" s="115"/>
      <c r="Q1370" s="115"/>
      <c r="R1370" s="115"/>
      <c r="S1370" s="115"/>
      <c r="T1370" s="115"/>
      <c r="U1370" s="115"/>
      <c r="V1370" s="115"/>
      <c r="W1370" s="115"/>
      <c r="X1370" s="115"/>
      <c r="Y1370" s="115"/>
      <c r="Z1370" s="115"/>
    </row>
    <row r="1371" spans="1:26" ht="13">
      <c r="A1371" s="40"/>
      <c r="B1371" s="40"/>
      <c r="C1371" s="115"/>
      <c r="D1371" s="115"/>
      <c r="E1371" s="115"/>
      <c r="F1371" s="115"/>
      <c r="H1371" s="115"/>
      <c r="J1371" s="375"/>
      <c r="K1371" s="115"/>
      <c r="L1371" s="115"/>
      <c r="M1371" s="115"/>
      <c r="N1371" s="115"/>
      <c r="O1371" s="115"/>
      <c r="P1371" s="115"/>
      <c r="Q1371" s="115"/>
      <c r="R1371" s="115"/>
      <c r="S1371" s="115"/>
      <c r="T1371" s="115"/>
      <c r="U1371" s="115"/>
      <c r="V1371" s="115"/>
      <c r="W1371" s="115"/>
      <c r="X1371" s="115"/>
      <c r="Y1371" s="115"/>
      <c r="Z1371" s="115"/>
    </row>
    <row r="1372" spans="1:26" ht="13">
      <c r="A1372" s="40"/>
      <c r="B1372" s="40"/>
      <c r="C1372" s="115"/>
      <c r="D1372" s="115"/>
      <c r="E1372" s="115"/>
      <c r="F1372" s="115"/>
      <c r="H1372" s="115"/>
      <c r="J1372" s="375"/>
      <c r="K1372" s="115"/>
      <c r="L1372" s="115"/>
      <c r="M1372" s="115"/>
      <c r="N1372" s="115"/>
      <c r="O1372" s="115"/>
      <c r="P1372" s="115"/>
      <c r="Q1372" s="115"/>
      <c r="R1372" s="115"/>
      <c r="S1372" s="115"/>
      <c r="T1372" s="115"/>
      <c r="U1372" s="115"/>
      <c r="V1372" s="115"/>
      <c r="W1372" s="115"/>
      <c r="X1372" s="115"/>
      <c r="Y1372" s="115"/>
      <c r="Z1372" s="115"/>
    </row>
    <row r="1373" spans="1:26" ht="13">
      <c r="A1373" s="40"/>
      <c r="B1373" s="40"/>
      <c r="C1373" s="115"/>
      <c r="D1373" s="115"/>
      <c r="E1373" s="115"/>
      <c r="F1373" s="115"/>
      <c r="H1373" s="115"/>
      <c r="J1373" s="375"/>
      <c r="K1373" s="115"/>
      <c r="L1373" s="115"/>
      <c r="M1373" s="115"/>
      <c r="N1373" s="115"/>
      <c r="O1373" s="115"/>
      <c r="P1373" s="115"/>
      <c r="Q1373" s="115"/>
      <c r="R1373" s="115"/>
      <c r="S1373" s="115"/>
      <c r="T1373" s="115"/>
      <c r="U1373" s="115"/>
      <c r="V1373" s="115"/>
      <c r="W1373" s="115"/>
      <c r="X1373" s="115"/>
      <c r="Y1373" s="115"/>
      <c r="Z1373" s="115"/>
    </row>
    <row r="1374" spans="1:26" ht="13">
      <c r="A1374" s="40"/>
      <c r="B1374" s="40"/>
      <c r="C1374" s="115"/>
      <c r="D1374" s="115"/>
      <c r="E1374" s="115"/>
      <c r="F1374" s="115"/>
      <c r="H1374" s="115"/>
      <c r="J1374" s="375"/>
      <c r="K1374" s="115"/>
      <c r="L1374" s="115"/>
      <c r="M1374" s="115"/>
      <c r="N1374" s="115"/>
      <c r="O1374" s="115"/>
      <c r="P1374" s="115"/>
      <c r="Q1374" s="115"/>
      <c r="R1374" s="115"/>
      <c r="S1374" s="115"/>
      <c r="T1374" s="115"/>
      <c r="U1374" s="115"/>
      <c r="V1374" s="115"/>
      <c r="W1374" s="115"/>
      <c r="X1374" s="115"/>
      <c r="Y1374" s="115"/>
      <c r="Z1374" s="115"/>
    </row>
    <row r="1375" spans="1:26" ht="13">
      <c r="A1375" s="40"/>
      <c r="B1375" s="40"/>
      <c r="C1375" s="115"/>
      <c r="D1375" s="115"/>
      <c r="E1375" s="115"/>
      <c r="F1375" s="115"/>
      <c r="H1375" s="115"/>
      <c r="J1375" s="375"/>
      <c r="K1375" s="115"/>
      <c r="L1375" s="115"/>
      <c r="M1375" s="115"/>
      <c r="N1375" s="115"/>
      <c r="O1375" s="115"/>
      <c r="P1375" s="115"/>
      <c r="Q1375" s="115"/>
      <c r="R1375" s="115"/>
      <c r="S1375" s="115"/>
      <c r="T1375" s="115"/>
      <c r="U1375" s="115"/>
      <c r="V1375" s="115"/>
      <c r="W1375" s="115"/>
      <c r="X1375" s="115"/>
      <c r="Y1375" s="115"/>
      <c r="Z1375" s="115"/>
    </row>
    <row r="1376" spans="1:26" ht="13">
      <c r="A1376" s="40"/>
      <c r="B1376" s="40"/>
      <c r="C1376" s="115"/>
      <c r="D1376" s="115"/>
      <c r="E1376" s="115"/>
      <c r="F1376" s="115"/>
      <c r="H1376" s="115"/>
      <c r="J1376" s="375"/>
      <c r="K1376" s="115"/>
      <c r="L1376" s="115"/>
      <c r="M1376" s="115"/>
      <c r="N1376" s="115"/>
      <c r="O1376" s="115"/>
      <c r="P1376" s="115"/>
      <c r="Q1376" s="115"/>
      <c r="R1376" s="115"/>
      <c r="S1376" s="115"/>
      <c r="T1376" s="115"/>
      <c r="U1376" s="115"/>
      <c r="V1376" s="115"/>
      <c r="W1376" s="115"/>
      <c r="X1376" s="115"/>
      <c r="Y1376" s="115"/>
      <c r="Z1376" s="115"/>
    </row>
    <row r="1377" spans="1:26" ht="13">
      <c r="A1377" s="40"/>
      <c r="B1377" s="40"/>
      <c r="C1377" s="115"/>
      <c r="D1377" s="115"/>
      <c r="E1377" s="115"/>
      <c r="F1377" s="115"/>
      <c r="H1377" s="115"/>
      <c r="J1377" s="375"/>
      <c r="K1377" s="115"/>
      <c r="L1377" s="115"/>
      <c r="M1377" s="115"/>
      <c r="N1377" s="115"/>
      <c r="O1377" s="115"/>
      <c r="P1377" s="115"/>
      <c r="Q1377" s="115"/>
      <c r="R1377" s="115"/>
      <c r="S1377" s="115"/>
      <c r="T1377" s="115"/>
      <c r="U1377" s="115"/>
      <c r="V1377" s="115"/>
      <c r="W1377" s="115"/>
      <c r="X1377" s="115"/>
      <c r="Y1377" s="115"/>
      <c r="Z1377" s="115"/>
    </row>
    <row r="1378" spans="1:26" ht="13">
      <c r="A1378" s="40"/>
      <c r="B1378" s="40"/>
      <c r="C1378" s="115"/>
      <c r="D1378" s="115"/>
      <c r="E1378" s="115"/>
      <c r="F1378" s="115"/>
      <c r="H1378" s="115"/>
      <c r="J1378" s="375"/>
      <c r="K1378" s="115"/>
      <c r="L1378" s="115"/>
      <c r="M1378" s="115"/>
      <c r="N1378" s="115"/>
      <c r="O1378" s="115"/>
      <c r="P1378" s="115"/>
      <c r="Q1378" s="115"/>
      <c r="R1378" s="115"/>
      <c r="S1378" s="115"/>
      <c r="T1378" s="115"/>
      <c r="U1378" s="115"/>
      <c r="V1378" s="115"/>
      <c r="W1378" s="115"/>
      <c r="X1378" s="115"/>
      <c r="Y1378" s="115"/>
      <c r="Z1378" s="115"/>
    </row>
    <row r="1379" spans="1:26" ht="13">
      <c r="A1379" s="40"/>
      <c r="B1379" s="40"/>
      <c r="C1379" s="115"/>
      <c r="D1379" s="115"/>
      <c r="E1379" s="115"/>
      <c r="F1379" s="115"/>
      <c r="H1379" s="115"/>
      <c r="J1379" s="375"/>
      <c r="K1379" s="115"/>
      <c r="L1379" s="115"/>
      <c r="M1379" s="115"/>
      <c r="N1379" s="115"/>
      <c r="O1379" s="115"/>
      <c r="P1379" s="115"/>
      <c r="Q1379" s="115"/>
      <c r="R1379" s="115"/>
      <c r="S1379" s="115"/>
      <c r="T1379" s="115"/>
      <c r="U1379" s="115"/>
      <c r="V1379" s="115"/>
      <c r="W1379" s="115"/>
      <c r="X1379" s="115"/>
      <c r="Y1379" s="115"/>
      <c r="Z1379" s="115"/>
    </row>
    <row r="1380" spans="1:26" ht="13">
      <c r="A1380" s="40"/>
      <c r="B1380" s="40"/>
      <c r="C1380" s="115"/>
      <c r="D1380" s="115"/>
      <c r="E1380" s="115"/>
      <c r="F1380" s="115"/>
      <c r="H1380" s="115"/>
      <c r="J1380" s="375"/>
      <c r="K1380" s="115"/>
      <c r="L1380" s="115"/>
      <c r="M1380" s="115"/>
      <c r="N1380" s="115"/>
      <c r="O1380" s="115"/>
      <c r="P1380" s="115"/>
      <c r="Q1380" s="115"/>
      <c r="R1380" s="115"/>
      <c r="S1380" s="115"/>
      <c r="T1380" s="115"/>
      <c r="U1380" s="115"/>
      <c r="V1380" s="115"/>
      <c r="W1380" s="115"/>
      <c r="X1380" s="115"/>
      <c r="Y1380" s="115"/>
      <c r="Z1380" s="115"/>
    </row>
    <row r="1381" spans="1:26" ht="13">
      <c r="A1381" s="40"/>
      <c r="B1381" s="40"/>
      <c r="C1381" s="115"/>
      <c r="D1381" s="115"/>
      <c r="E1381" s="115"/>
      <c r="F1381" s="115"/>
      <c r="H1381" s="115"/>
      <c r="J1381" s="375"/>
      <c r="K1381" s="115"/>
      <c r="L1381" s="115"/>
      <c r="M1381" s="115"/>
      <c r="N1381" s="115"/>
      <c r="O1381" s="115"/>
      <c r="P1381" s="115"/>
      <c r="Q1381" s="115"/>
      <c r="R1381" s="115"/>
      <c r="S1381" s="115"/>
      <c r="T1381" s="115"/>
      <c r="U1381" s="115"/>
      <c r="V1381" s="115"/>
      <c r="W1381" s="115"/>
      <c r="X1381" s="115"/>
      <c r="Y1381" s="115"/>
      <c r="Z1381" s="115"/>
    </row>
    <row r="1382" spans="1:26" ht="13">
      <c r="A1382" s="40"/>
      <c r="B1382" s="40"/>
      <c r="C1382" s="115"/>
      <c r="D1382" s="115"/>
      <c r="E1382" s="115"/>
      <c r="F1382" s="115"/>
      <c r="H1382" s="115"/>
      <c r="J1382" s="375"/>
      <c r="K1382" s="115"/>
      <c r="L1382" s="115"/>
      <c r="M1382" s="115"/>
      <c r="N1382" s="115"/>
      <c r="O1382" s="115"/>
      <c r="P1382" s="115"/>
      <c r="Q1382" s="115"/>
      <c r="R1382" s="115"/>
      <c r="S1382" s="115"/>
      <c r="T1382" s="115"/>
      <c r="U1382" s="115"/>
      <c r="V1382" s="115"/>
      <c r="W1382" s="115"/>
      <c r="X1382" s="115"/>
      <c r="Y1382" s="115"/>
      <c r="Z1382" s="115"/>
    </row>
    <row r="1383" spans="1:26" ht="13">
      <c r="A1383" s="40"/>
      <c r="B1383" s="40"/>
      <c r="C1383" s="115"/>
      <c r="D1383" s="115"/>
      <c r="E1383" s="115"/>
      <c r="F1383" s="115"/>
      <c r="H1383" s="115"/>
      <c r="J1383" s="375"/>
      <c r="K1383" s="115"/>
      <c r="L1383" s="115"/>
      <c r="M1383" s="115"/>
      <c r="N1383" s="115"/>
      <c r="O1383" s="115"/>
      <c r="P1383" s="115"/>
      <c r="Q1383" s="115"/>
      <c r="R1383" s="115"/>
      <c r="S1383" s="115"/>
      <c r="T1383" s="115"/>
      <c r="U1383" s="115"/>
      <c r="V1383" s="115"/>
      <c r="W1383" s="115"/>
      <c r="X1383" s="115"/>
      <c r="Y1383" s="115"/>
      <c r="Z1383" s="115"/>
    </row>
    <row r="1384" spans="1:26" ht="13">
      <c r="A1384" s="40"/>
      <c r="B1384" s="40"/>
      <c r="C1384" s="115"/>
      <c r="D1384" s="115"/>
      <c r="E1384" s="115"/>
      <c r="F1384" s="115"/>
      <c r="H1384" s="115"/>
      <c r="J1384" s="375"/>
      <c r="K1384" s="115"/>
      <c r="L1384" s="115"/>
      <c r="M1384" s="115"/>
      <c r="N1384" s="115"/>
      <c r="O1384" s="115"/>
      <c r="P1384" s="115"/>
      <c r="Q1384" s="115"/>
      <c r="R1384" s="115"/>
      <c r="S1384" s="115"/>
      <c r="T1384" s="115"/>
      <c r="U1384" s="115"/>
      <c r="V1384" s="115"/>
      <c r="W1384" s="115"/>
      <c r="X1384" s="115"/>
      <c r="Y1384" s="115"/>
      <c r="Z1384" s="115"/>
    </row>
    <row r="1385" spans="1:26" ht="13">
      <c r="A1385" s="40"/>
      <c r="B1385" s="40"/>
      <c r="C1385" s="115"/>
      <c r="D1385" s="115"/>
      <c r="E1385" s="115"/>
      <c r="F1385" s="115"/>
      <c r="H1385" s="115"/>
      <c r="J1385" s="375"/>
      <c r="K1385" s="115"/>
      <c r="L1385" s="115"/>
      <c r="M1385" s="115"/>
      <c r="N1385" s="115"/>
      <c r="O1385" s="115"/>
      <c r="P1385" s="115"/>
      <c r="Q1385" s="115"/>
      <c r="R1385" s="115"/>
      <c r="S1385" s="115"/>
      <c r="T1385" s="115"/>
      <c r="U1385" s="115"/>
      <c r="V1385" s="115"/>
      <c r="W1385" s="115"/>
      <c r="X1385" s="115"/>
      <c r="Y1385" s="115"/>
      <c r="Z1385" s="115"/>
    </row>
    <row r="1386" spans="1:26" ht="13">
      <c r="A1386" s="40"/>
      <c r="B1386" s="40"/>
      <c r="C1386" s="115"/>
      <c r="D1386" s="115"/>
      <c r="E1386" s="115"/>
      <c r="F1386" s="115"/>
      <c r="H1386" s="115"/>
      <c r="J1386" s="375"/>
      <c r="K1386" s="115"/>
      <c r="L1386" s="115"/>
      <c r="M1386" s="115"/>
      <c r="N1386" s="115"/>
      <c r="O1386" s="115"/>
      <c r="P1386" s="115"/>
      <c r="Q1386" s="115"/>
      <c r="R1386" s="115"/>
      <c r="S1386" s="115"/>
      <c r="T1386" s="115"/>
      <c r="U1386" s="115"/>
      <c r="V1386" s="115"/>
      <c r="W1386" s="115"/>
      <c r="X1386" s="115"/>
      <c r="Y1386" s="115"/>
      <c r="Z1386" s="115"/>
    </row>
    <row r="1387" spans="1:26" ht="13">
      <c r="A1387" s="40"/>
      <c r="B1387" s="40"/>
      <c r="C1387" s="115"/>
      <c r="D1387" s="115"/>
      <c r="E1387" s="115"/>
      <c r="F1387" s="115"/>
      <c r="H1387" s="115"/>
      <c r="J1387" s="375"/>
      <c r="K1387" s="115"/>
      <c r="L1387" s="115"/>
      <c r="M1387" s="115"/>
      <c r="N1387" s="115"/>
      <c r="O1387" s="115"/>
      <c r="P1387" s="115"/>
      <c r="Q1387" s="115"/>
      <c r="R1387" s="115"/>
      <c r="S1387" s="115"/>
      <c r="T1387" s="115"/>
      <c r="U1387" s="115"/>
      <c r="V1387" s="115"/>
      <c r="W1387" s="115"/>
      <c r="X1387" s="115"/>
      <c r="Y1387" s="115"/>
      <c r="Z1387" s="115"/>
    </row>
    <row r="1388" spans="1:26" ht="13">
      <c r="A1388" s="40"/>
      <c r="B1388" s="40"/>
      <c r="C1388" s="115"/>
      <c r="D1388" s="115"/>
      <c r="E1388" s="115"/>
      <c r="F1388" s="115"/>
      <c r="H1388" s="115"/>
      <c r="J1388" s="375"/>
      <c r="K1388" s="115"/>
      <c r="L1388" s="115"/>
      <c r="M1388" s="115"/>
      <c r="N1388" s="115"/>
      <c r="O1388" s="115"/>
      <c r="P1388" s="115"/>
      <c r="Q1388" s="115"/>
      <c r="R1388" s="115"/>
      <c r="S1388" s="115"/>
      <c r="T1388" s="115"/>
      <c r="U1388" s="115"/>
      <c r="V1388" s="115"/>
      <c r="W1388" s="115"/>
      <c r="X1388" s="115"/>
      <c r="Y1388" s="115"/>
      <c r="Z1388" s="115"/>
    </row>
    <row r="1389" spans="1:26" ht="13">
      <c r="A1389" s="40"/>
      <c r="B1389" s="40"/>
      <c r="C1389" s="115"/>
      <c r="D1389" s="115"/>
      <c r="E1389" s="115"/>
      <c r="F1389" s="115"/>
      <c r="H1389" s="115"/>
      <c r="J1389" s="375"/>
      <c r="K1389" s="115"/>
      <c r="L1389" s="115"/>
      <c r="M1389" s="115"/>
      <c r="N1389" s="115"/>
      <c r="O1389" s="115"/>
      <c r="P1389" s="115"/>
      <c r="Q1389" s="115"/>
      <c r="R1389" s="115"/>
      <c r="S1389" s="115"/>
      <c r="T1389" s="115"/>
      <c r="U1389" s="115"/>
      <c r="V1389" s="115"/>
      <c r="W1389" s="115"/>
      <c r="X1389" s="115"/>
      <c r="Y1389" s="115"/>
      <c r="Z1389" s="115"/>
    </row>
    <row r="1390" spans="1:26" ht="13">
      <c r="A1390" s="40"/>
      <c r="B1390" s="40"/>
      <c r="C1390" s="115"/>
      <c r="D1390" s="115"/>
      <c r="E1390" s="115"/>
      <c r="F1390" s="115"/>
      <c r="H1390" s="115"/>
      <c r="J1390" s="375"/>
      <c r="K1390" s="115"/>
      <c r="L1390" s="115"/>
      <c r="M1390" s="115"/>
      <c r="N1390" s="115"/>
      <c r="O1390" s="115"/>
      <c r="P1390" s="115"/>
      <c r="Q1390" s="115"/>
      <c r="R1390" s="115"/>
      <c r="S1390" s="115"/>
      <c r="T1390" s="115"/>
      <c r="U1390" s="115"/>
      <c r="V1390" s="115"/>
      <c r="W1390" s="115"/>
      <c r="X1390" s="115"/>
      <c r="Y1390" s="115"/>
      <c r="Z1390" s="115"/>
    </row>
    <row r="1391" spans="1:26" ht="13">
      <c r="A1391" s="40"/>
      <c r="B1391" s="40"/>
      <c r="C1391" s="115"/>
      <c r="D1391" s="115"/>
      <c r="E1391" s="115"/>
      <c r="F1391" s="115"/>
      <c r="H1391" s="115"/>
      <c r="J1391" s="375"/>
      <c r="K1391" s="115"/>
      <c r="L1391" s="115"/>
      <c r="M1391" s="115"/>
      <c r="N1391" s="115"/>
      <c r="O1391" s="115"/>
      <c r="P1391" s="115"/>
      <c r="Q1391" s="115"/>
      <c r="R1391" s="115"/>
      <c r="S1391" s="115"/>
      <c r="T1391" s="115"/>
      <c r="U1391" s="115"/>
      <c r="V1391" s="115"/>
      <c r="W1391" s="115"/>
      <c r="X1391" s="115"/>
      <c r="Y1391" s="115"/>
      <c r="Z1391" s="115"/>
    </row>
    <row r="1392" spans="1:26" ht="13">
      <c r="A1392" s="40"/>
      <c r="B1392" s="40"/>
      <c r="C1392" s="115"/>
      <c r="D1392" s="115"/>
      <c r="E1392" s="115"/>
      <c r="F1392" s="115"/>
      <c r="H1392" s="115"/>
      <c r="J1392" s="375"/>
      <c r="K1392" s="115"/>
      <c r="L1392" s="115"/>
      <c r="M1392" s="115"/>
      <c r="N1392" s="115"/>
      <c r="O1392" s="115"/>
      <c r="P1392" s="115"/>
      <c r="Q1392" s="115"/>
      <c r="R1392" s="115"/>
      <c r="S1392" s="115"/>
      <c r="T1392" s="115"/>
      <c r="U1392" s="115"/>
      <c r="V1392" s="115"/>
      <c r="W1392" s="115"/>
      <c r="X1392" s="115"/>
      <c r="Y1392" s="115"/>
      <c r="Z1392" s="115"/>
    </row>
    <row r="1393" spans="1:26" ht="13">
      <c r="A1393" s="40"/>
      <c r="B1393" s="40"/>
      <c r="C1393" s="115"/>
      <c r="D1393" s="115"/>
      <c r="E1393" s="115"/>
      <c r="F1393" s="115"/>
      <c r="H1393" s="115"/>
      <c r="J1393" s="375"/>
      <c r="K1393" s="115"/>
      <c r="L1393" s="115"/>
      <c r="M1393" s="115"/>
      <c r="N1393" s="115"/>
      <c r="O1393" s="115"/>
      <c r="P1393" s="115"/>
      <c r="Q1393" s="115"/>
      <c r="R1393" s="115"/>
      <c r="S1393" s="115"/>
      <c r="T1393" s="115"/>
      <c r="U1393" s="115"/>
      <c r="V1393" s="115"/>
      <c r="W1393" s="115"/>
      <c r="X1393" s="115"/>
      <c r="Y1393" s="115"/>
      <c r="Z1393" s="115"/>
    </row>
    <row r="1394" spans="1:26" ht="13">
      <c r="A1394" s="40"/>
      <c r="B1394" s="40"/>
      <c r="C1394" s="115"/>
      <c r="D1394" s="115"/>
      <c r="E1394" s="115"/>
      <c r="F1394" s="115"/>
      <c r="H1394" s="115"/>
      <c r="J1394" s="375"/>
      <c r="K1394" s="115"/>
      <c r="L1394" s="115"/>
      <c r="M1394" s="115"/>
      <c r="N1394" s="115"/>
      <c r="O1394" s="115"/>
      <c r="P1394" s="115"/>
      <c r="Q1394" s="115"/>
      <c r="R1394" s="115"/>
      <c r="S1394" s="115"/>
      <c r="T1394" s="115"/>
      <c r="U1394" s="115"/>
      <c r="V1394" s="115"/>
      <c r="W1394" s="115"/>
      <c r="X1394" s="115"/>
      <c r="Y1394" s="115"/>
      <c r="Z1394" s="115"/>
    </row>
    <row r="1395" spans="1:26" ht="13">
      <c r="A1395" s="40"/>
      <c r="B1395" s="40"/>
      <c r="C1395" s="115"/>
      <c r="D1395" s="115"/>
      <c r="E1395" s="115"/>
      <c r="F1395" s="115"/>
      <c r="H1395" s="115"/>
      <c r="J1395" s="375"/>
      <c r="K1395" s="115"/>
      <c r="L1395" s="115"/>
      <c r="M1395" s="115"/>
      <c r="N1395" s="115"/>
      <c r="O1395" s="115"/>
      <c r="P1395" s="115"/>
      <c r="Q1395" s="115"/>
      <c r="R1395" s="115"/>
      <c r="S1395" s="115"/>
      <c r="T1395" s="115"/>
      <c r="U1395" s="115"/>
      <c r="V1395" s="115"/>
      <c r="W1395" s="115"/>
      <c r="X1395" s="115"/>
      <c r="Y1395" s="115"/>
      <c r="Z1395" s="115"/>
    </row>
    <row r="1396" spans="1:26" ht="13">
      <c r="A1396" s="40"/>
      <c r="B1396" s="40"/>
      <c r="C1396" s="115"/>
      <c r="D1396" s="115"/>
      <c r="E1396" s="115"/>
      <c r="F1396" s="115"/>
      <c r="H1396" s="115"/>
      <c r="J1396" s="375"/>
      <c r="K1396" s="115"/>
      <c r="L1396" s="115"/>
      <c r="M1396" s="115"/>
      <c r="N1396" s="115"/>
      <c r="O1396" s="115"/>
      <c r="P1396" s="115"/>
      <c r="Q1396" s="115"/>
      <c r="R1396" s="115"/>
      <c r="S1396" s="115"/>
      <c r="T1396" s="115"/>
      <c r="U1396" s="115"/>
      <c r="V1396" s="115"/>
      <c r="W1396" s="115"/>
      <c r="X1396" s="115"/>
      <c r="Y1396" s="115"/>
      <c r="Z1396" s="115"/>
    </row>
    <row r="1397" spans="1:26" ht="13">
      <c r="A1397" s="40"/>
      <c r="B1397" s="40"/>
      <c r="C1397" s="115"/>
      <c r="D1397" s="115"/>
      <c r="E1397" s="115"/>
      <c r="F1397" s="115"/>
      <c r="H1397" s="115"/>
      <c r="J1397" s="375"/>
      <c r="K1397" s="115"/>
      <c r="L1397" s="115"/>
      <c r="M1397" s="115"/>
      <c r="N1397" s="115"/>
      <c r="O1397" s="115"/>
      <c r="P1397" s="115"/>
      <c r="Q1397" s="115"/>
      <c r="R1397" s="115"/>
      <c r="S1397" s="115"/>
      <c r="T1397" s="115"/>
      <c r="U1397" s="115"/>
      <c r="V1397" s="115"/>
      <c r="W1397" s="115"/>
      <c r="X1397" s="115"/>
      <c r="Y1397" s="115"/>
      <c r="Z1397" s="115"/>
    </row>
    <row r="1398" spans="1:26" ht="13">
      <c r="A1398" s="40"/>
      <c r="B1398" s="40"/>
      <c r="C1398" s="115"/>
      <c r="D1398" s="115"/>
      <c r="E1398" s="115"/>
      <c r="F1398" s="115"/>
      <c r="H1398" s="115"/>
      <c r="J1398" s="375"/>
      <c r="K1398" s="115"/>
      <c r="L1398" s="115"/>
      <c r="M1398" s="115"/>
      <c r="N1398" s="115"/>
      <c r="O1398" s="115"/>
      <c r="P1398" s="115"/>
      <c r="Q1398" s="115"/>
      <c r="R1398" s="115"/>
      <c r="S1398" s="115"/>
      <c r="T1398" s="115"/>
      <c r="U1398" s="115"/>
      <c r="V1398" s="115"/>
      <c r="W1398" s="115"/>
      <c r="X1398" s="115"/>
      <c r="Y1398" s="115"/>
      <c r="Z1398" s="115"/>
    </row>
    <row r="1399" spans="1:26" ht="13">
      <c r="A1399" s="40"/>
      <c r="B1399" s="40"/>
      <c r="C1399" s="115"/>
      <c r="D1399" s="115"/>
      <c r="E1399" s="115"/>
      <c r="F1399" s="115"/>
      <c r="H1399" s="115"/>
      <c r="J1399" s="375"/>
      <c r="K1399" s="115"/>
      <c r="L1399" s="115"/>
      <c r="M1399" s="115"/>
      <c r="N1399" s="115"/>
      <c r="O1399" s="115"/>
      <c r="P1399" s="115"/>
      <c r="Q1399" s="115"/>
      <c r="R1399" s="115"/>
      <c r="S1399" s="115"/>
      <c r="T1399" s="115"/>
      <c r="U1399" s="115"/>
      <c r="V1399" s="115"/>
      <c r="W1399" s="115"/>
      <c r="X1399" s="115"/>
      <c r="Y1399" s="115"/>
      <c r="Z1399" s="115"/>
    </row>
    <row r="1400" spans="1:26" ht="13">
      <c r="A1400" s="40"/>
      <c r="B1400" s="40"/>
      <c r="C1400" s="115"/>
      <c r="D1400" s="115"/>
      <c r="E1400" s="115"/>
      <c r="F1400" s="115"/>
      <c r="H1400" s="115"/>
      <c r="J1400" s="375"/>
      <c r="K1400" s="115"/>
      <c r="L1400" s="115"/>
      <c r="M1400" s="115"/>
      <c r="N1400" s="115"/>
      <c r="O1400" s="115"/>
      <c r="P1400" s="115"/>
      <c r="Q1400" s="115"/>
      <c r="R1400" s="115"/>
      <c r="S1400" s="115"/>
      <c r="T1400" s="115"/>
      <c r="U1400" s="115"/>
      <c r="V1400" s="115"/>
      <c r="W1400" s="115"/>
      <c r="X1400" s="115"/>
      <c r="Y1400" s="115"/>
      <c r="Z1400" s="115"/>
    </row>
    <row r="1401" spans="1:26" ht="13">
      <c r="A1401" s="40"/>
      <c r="B1401" s="40"/>
      <c r="C1401" s="115"/>
      <c r="D1401" s="115"/>
      <c r="E1401" s="115"/>
      <c r="F1401" s="115"/>
      <c r="H1401" s="115"/>
      <c r="J1401" s="375"/>
      <c r="K1401" s="115"/>
      <c r="L1401" s="115"/>
      <c r="M1401" s="115"/>
      <c r="N1401" s="115"/>
      <c r="O1401" s="115"/>
      <c r="P1401" s="115"/>
      <c r="Q1401" s="115"/>
      <c r="R1401" s="115"/>
      <c r="S1401" s="115"/>
      <c r="T1401" s="115"/>
      <c r="U1401" s="115"/>
      <c r="V1401" s="115"/>
      <c r="W1401" s="115"/>
      <c r="X1401" s="115"/>
      <c r="Y1401" s="115"/>
      <c r="Z1401" s="115"/>
    </row>
    <row r="1402" spans="1:26" ht="13">
      <c r="A1402" s="40"/>
      <c r="B1402" s="40"/>
      <c r="C1402" s="115"/>
      <c r="D1402" s="115"/>
      <c r="E1402" s="115"/>
      <c r="F1402" s="115"/>
      <c r="H1402" s="115"/>
      <c r="J1402" s="375"/>
      <c r="K1402" s="115"/>
      <c r="L1402" s="115"/>
      <c r="M1402" s="115"/>
      <c r="N1402" s="115"/>
      <c r="O1402" s="115"/>
      <c r="P1402" s="115"/>
      <c r="Q1402" s="115"/>
      <c r="R1402" s="115"/>
      <c r="S1402" s="115"/>
      <c r="T1402" s="115"/>
      <c r="U1402" s="115"/>
      <c r="V1402" s="115"/>
      <c r="W1402" s="115"/>
      <c r="X1402" s="115"/>
      <c r="Y1402" s="115"/>
      <c r="Z1402" s="115"/>
    </row>
    <row r="1403" spans="1:26" ht="13">
      <c r="A1403" s="40"/>
      <c r="B1403" s="40"/>
      <c r="C1403" s="115"/>
      <c r="D1403" s="115"/>
      <c r="E1403" s="115"/>
      <c r="F1403" s="115"/>
      <c r="H1403" s="115"/>
      <c r="J1403" s="375"/>
      <c r="K1403" s="115"/>
      <c r="L1403" s="115"/>
      <c r="M1403" s="115"/>
      <c r="N1403" s="115"/>
      <c r="O1403" s="115"/>
      <c r="P1403" s="115"/>
      <c r="Q1403" s="115"/>
      <c r="R1403" s="115"/>
      <c r="S1403" s="115"/>
      <c r="T1403" s="115"/>
      <c r="U1403" s="115"/>
      <c r="V1403" s="115"/>
      <c r="W1403" s="115"/>
      <c r="X1403" s="115"/>
      <c r="Y1403" s="115"/>
      <c r="Z1403" s="115"/>
    </row>
    <row r="1404" spans="1:26" ht="13">
      <c r="A1404" s="40"/>
      <c r="B1404" s="40"/>
      <c r="C1404" s="115"/>
      <c r="D1404" s="115"/>
      <c r="E1404" s="115"/>
      <c r="F1404" s="115"/>
      <c r="H1404" s="115"/>
      <c r="J1404" s="375"/>
      <c r="K1404" s="115"/>
      <c r="L1404" s="115"/>
      <c r="M1404" s="115"/>
      <c r="N1404" s="115"/>
      <c r="O1404" s="115"/>
      <c r="P1404" s="115"/>
      <c r="Q1404" s="115"/>
      <c r="R1404" s="115"/>
      <c r="S1404" s="115"/>
      <c r="T1404" s="115"/>
      <c r="U1404" s="115"/>
      <c r="V1404" s="115"/>
      <c r="W1404" s="115"/>
      <c r="X1404" s="115"/>
      <c r="Y1404" s="115"/>
      <c r="Z1404" s="115"/>
    </row>
    <row r="1405" spans="1:26" ht="13">
      <c r="A1405" s="40"/>
      <c r="B1405" s="40"/>
      <c r="C1405" s="115"/>
      <c r="D1405" s="115"/>
      <c r="E1405" s="115"/>
      <c r="F1405" s="115"/>
      <c r="H1405" s="115"/>
      <c r="J1405" s="375"/>
      <c r="K1405" s="115"/>
      <c r="L1405" s="115"/>
      <c r="M1405" s="115"/>
      <c r="N1405" s="115"/>
      <c r="O1405" s="115"/>
      <c r="P1405" s="115"/>
      <c r="Q1405" s="115"/>
      <c r="R1405" s="115"/>
      <c r="S1405" s="115"/>
      <c r="T1405" s="115"/>
      <c r="U1405" s="115"/>
      <c r="V1405" s="115"/>
      <c r="W1405" s="115"/>
      <c r="X1405" s="115"/>
      <c r="Y1405" s="115"/>
      <c r="Z1405" s="115"/>
    </row>
    <row r="1406" spans="1:26" ht="13">
      <c r="A1406" s="40"/>
      <c r="B1406" s="40"/>
      <c r="C1406" s="115"/>
      <c r="D1406" s="115"/>
      <c r="E1406" s="115"/>
      <c r="F1406" s="115"/>
      <c r="H1406" s="115"/>
      <c r="J1406" s="375"/>
      <c r="K1406" s="115"/>
      <c r="L1406" s="115"/>
      <c r="M1406" s="115"/>
      <c r="N1406" s="115"/>
      <c r="O1406" s="115"/>
      <c r="P1406" s="115"/>
      <c r="Q1406" s="115"/>
      <c r="R1406" s="115"/>
      <c r="S1406" s="115"/>
      <c r="T1406" s="115"/>
      <c r="U1406" s="115"/>
      <c r="V1406" s="115"/>
      <c r="W1406" s="115"/>
      <c r="X1406" s="115"/>
      <c r="Y1406" s="115"/>
      <c r="Z1406" s="115"/>
    </row>
    <row r="1407" spans="1:26" ht="13">
      <c r="A1407" s="40"/>
      <c r="B1407" s="40"/>
      <c r="C1407" s="115"/>
      <c r="D1407" s="115"/>
      <c r="E1407" s="115"/>
      <c r="F1407" s="115"/>
      <c r="H1407" s="115"/>
      <c r="J1407" s="375"/>
      <c r="K1407" s="115"/>
      <c r="L1407" s="115"/>
      <c r="M1407" s="115"/>
      <c r="N1407" s="115"/>
      <c r="O1407" s="115"/>
      <c r="P1407" s="115"/>
      <c r="Q1407" s="115"/>
      <c r="R1407" s="115"/>
      <c r="S1407" s="115"/>
      <c r="T1407" s="115"/>
      <c r="U1407" s="115"/>
      <c r="V1407" s="115"/>
      <c r="W1407" s="115"/>
      <c r="X1407" s="115"/>
      <c r="Y1407" s="115"/>
      <c r="Z1407" s="115"/>
    </row>
    <row r="1408" spans="1:26" ht="13">
      <c r="A1408" s="40"/>
      <c r="B1408" s="40"/>
      <c r="C1408" s="115"/>
      <c r="D1408" s="115"/>
      <c r="E1408" s="115"/>
      <c r="F1408" s="115"/>
      <c r="H1408" s="115"/>
      <c r="J1408" s="375"/>
      <c r="K1408" s="115"/>
      <c r="L1408" s="115"/>
      <c r="M1408" s="115"/>
      <c r="N1408" s="115"/>
      <c r="O1408" s="115"/>
      <c r="P1408" s="115"/>
      <c r="Q1408" s="115"/>
      <c r="R1408" s="115"/>
      <c r="S1408" s="115"/>
      <c r="T1408" s="115"/>
      <c r="U1408" s="115"/>
      <c r="V1408" s="115"/>
      <c r="W1408" s="115"/>
      <c r="X1408" s="115"/>
      <c r="Y1408" s="115"/>
      <c r="Z1408" s="115"/>
    </row>
    <row r="1409" spans="1:26" ht="13">
      <c r="A1409" s="40"/>
      <c r="B1409" s="40"/>
      <c r="C1409" s="115"/>
      <c r="D1409" s="115"/>
      <c r="E1409" s="115"/>
      <c r="F1409" s="115"/>
      <c r="H1409" s="115"/>
      <c r="J1409" s="375"/>
      <c r="K1409" s="115"/>
      <c r="L1409" s="115"/>
      <c r="M1409" s="115"/>
      <c r="N1409" s="115"/>
      <c r="O1409" s="115"/>
      <c r="P1409" s="115"/>
      <c r="Q1409" s="115"/>
      <c r="R1409" s="115"/>
      <c r="S1409" s="115"/>
      <c r="T1409" s="115"/>
      <c r="U1409" s="115"/>
      <c r="V1409" s="115"/>
      <c r="W1409" s="115"/>
      <c r="X1409" s="115"/>
      <c r="Y1409" s="115"/>
      <c r="Z1409" s="115"/>
    </row>
    <row r="1410" spans="1:26" ht="13">
      <c r="A1410" s="40"/>
      <c r="B1410" s="40"/>
      <c r="C1410" s="115"/>
      <c r="D1410" s="115"/>
      <c r="E1410" s="115"/>
      <c r="F1410" s="115"/>
      <c r="H1410" s="115"/>
      <c r="J1410" s="375"/>
      <c r="K1410" s="115"/>
      <c r="L1410" s="115"/>
      <c r="M1410" s="115"/>
      <c r="N1410" s="115"/>
      <c r="O1410" s="115"/>
      <c r="P1410" s="115"/>
      <c r="Q1410" s="115"/>
      <c r="R1410" s="115"/>
      <c r="S1410" s="115"/>
      <c r="T1410" s="115"/>
      <c r="U1410" s="115"/>
      <c r="V1410" s="115"/>
      <c r="W1410" s="115"/>
      <c r="X1410" s="115"/>
      <c r="Y1410" s="115"/>
      <c r="Z1410" s="115"/>
    </row>
    <row r="1411" spans="1:26" ht="13">
      <c r="A1411" s="40"/>
      <c r="B1411" s="40"/>
      <c r="C1411" s="115"/>
      <c r="D1411" s="115"/>
      <c r="E1411" s="115"/>
      <c r="F1411" s="115"/>
      <c r="H1411" s="115"/>
      <c r="J1411" s="375"/>
      <c r="K1411" s="115"/>
      <c r="L1411" s="115"/>
      <c r="M1411" s="115"/>
      <c r="N1411" s="115"/>
      <c r="O1411" s="115"/>
      <c r="P1411" s="115"/>
      <c r="Q1411" s="115"/>
      <c r="R1411" s="115"/>
      <c r="S1411" s="115"/>
      <c r="T1411" s="115"/>
      <c r="U1411" s="115"/>
      <c r="V1411" s="115"/>
      <c r="W1411" s="115"/>
      <c r="X1411" s="115"/>
      <c r="Y1411" s="115"/>
      <c r="Z1411" s="115"/>
    </row>
    <row r="1412" spans="1:26" ht="13">
      <c r="A1412" s="40"/>
      <c r="B1412" s="40"/>
      <c r="C1412" s="115"/>
      <c r="D1412" s="115"/>
      <c r="E1412" s="115"/>
      <c r="F1412" s="115"/>
      <c r="H1412" s="115"/>
      <c r="J1412" s="375"/>
      <c r="K1412" s="115"/>
      <c r="L1412" s="115"/>
      <c r="M1412" s="115"/>
      <c r="N1412" s="115"/>
      <c r="O1412" s="115"/>
      <c r="P1412" s="115"/>
      <c r="Q1412" s="115"/>
      <c r="R1412" s="115"/>
      <c r="S1412" s="115"/>
      <c r="T1412" s="115"/>
      <c r="U1412" s="115"/>
      <c r="V1412" s="115"/>
      <c r="W1412" s="115"/>
      <c r="X1412" s="115"/>
      <c r="Y1412" s="115"/>
      <c r="Z1412" s="115"/>
    </row>
    <row r="1413" spans="1:26" ht="13">
      <c r="A1413" s="40"/>
      <c r="B1413" s="40"/>
      <c r="C1413" s="115"/>
      <c r="D1413" s="115"/>
      <c r="E1413" s="115"/>
      <c r="F1413" s="115"/>
      <c r="H1413" s="115"/>
      <c r="J1413" s="375"/>
      <c r="K1413" s="115"/>
      <c r="L1413" s="115"/>
      <c r="M1413" s="115"/>
      <c r="N1413" s="115"/>
      <c r="O1413" s="115"/>
      <c r="P1413" s="115"/>
      <c r="Q1413" s="115"/>
      <c r="R1413" s="115"/>
      <c r="S1413" s="115"/>
      <c r="T1413" s="115"/>
      <c r="U1413" s="115"/>
      <c r="V1413" s="115"/>
      <c r="W1413" s="115"/>
      <c r="X1413" s="115"/>
      <c r="Y1413" s="115"/>
      <c r="Z1413" s="115"/>
    </row>
    <row r="1414" spans="1:26" ht="13">
      <c r="A1414" s="40"/>
      <c r="B1414" s="40"/>
      <c r="C1414" s="115"/>
      <c r="D1414" s="115"/>
      <c r="E1414" s="115"/>
      <c r="F1414" s="115"/>
      <c r="H1414" s="115"/>
      <c r="J1414" s="375"/>
      <c r="K1414" s="115"/>
      <c r="L1414" s="115"/>
      <c r="M1414" s="115"/>
      <c r="N1414" s="115"/>
      <c r="O1414" s="115"/>
      <c r="P1414" s="115"/>
      <c r="Q1414" s="115"/>
      <c r="R1414" s="115"/>
      <c r="S1414" s="115"/>
      <c r="T1414" s="115"/>
      <c r="U1414" s="115"/>
      <c r="V1414" s="115"/>
      <c r="W1414" s="115"/>
      <c r="X1414" s="115"/>
      <c r="Y1414" s="115"/>
      <c r="Z1414" s="115"/>
    </row>
    <row r="1415" spans="1:26" ht="13">
      <c r="A1415" s="40"/>
      <c r="B1415" s="40"/>
      <c r="C1415" s="115"/>
      <c r="D1415" s="115"/>
      <c r="E1415" s="115"/>
      <c r="F1415" s="115"/>
      <c r="H1415" s="115"/>
      <c r="J1415" s="375"/>
      <c r="K1415" s="115"/>
      <c r="L1415" s="115"/>
      <c r="M1415" s="115"/>
      <c r="N1415" s="115"/>
      <c r="O1415" s="115"/>
      <c r="P1415" s="115"/>
      <c r="Q1415" s="115"/>
      <c r="R1415" s="115"/>
      <c r="S1415" s="115"/>
      <c r="T1415" s="115"/>
      <c r="U1415" s="115"/>
      <c r="V1415" s="115"/>
      <c r="W1415" s="115"/>
      <c r="X1415" s="115"/>
      <c r="Y1415" s="115"/>
      <c r="Z1415" s="115"/>
    </row>
    <row r="1416" spans="1:26" ht="13">
      <c r="A1416" s="40"/>
      <c r="B1416" s="40"/>
      <c r="C1416" s="115"/>
      <c r="D1416" s="115"/>
      <c r="E1416" s="115"/>
      <c r="F1416" s="115"/>
      <c r="H1416" s="115"/>
      <c r="J1416" s="375"/>
      <c r="K1416" s="115"/>
      <c r="L1416" s="115"/>
      <c r="M1416" s="115"/>
      <c r="N1416" s="115"/>
      <c r="O1416" s="115"/>
      <c r="P1416" s="115"/>
      <c r="Q1416" s="115"/>
      <c r="R1416" s="115"/>
      <c r="S1416" s="115"/>
      <c r="T1416" s="115"/>
      <c r="U1416" s="115"/>
      <c r="V1416" s="115"/>
      <c r="W1416" s="115"/>
      <c r="X1416" s="115"/>
      <c r="Y1416" s="115"/>
      <c r="Z1416" s="115"/>
    </row>
    <row r="1417" spans="1:26" ht="13">
      <c r="A1417" s="40"/>
      <c r="B1417" s="40"/>
      <c r="C1417" s="115"/>
      <c r="D1417" s="115"/>
      <c r="E1417" s="115"/>
      <c r="F1417" s="115"/>
      <c r="H1417" s="115"/>
      <c r="J1417" s="375"/>
      <c r="K1417" s="115"/>
      <c r="L1417" s="115"/>
      <c r="M1417" s="115"/>
      <c r="N1417" s="115"/>
      <c r="O1417" s="115"/>
      <c r="P1417" s="115"/>
      <c r="Q1417" s="115"/>
      <c r="R1417" s="115"/>
      <c r="S1417" s="115"/>
      <c r="T1417" s="115"/>
      <c r="U1417" s="115"/>
      <c r="V1417" s="115"/>
      <c r="W1417" s="115"/>
      <c r="X1417" s="115"/>
      <c r="Y1417" s="115"/>
      <c r="Z1417" s="115"/>
    </row>
    <row r="1418" spans="1:26" ht="13">
      <c r="A1418" s="40"/>
      <c r="B1418" s="40"/>
      <c r="C1418" s="115"/>
      <c r="D1418" s="115"/>
      <c r="E1418" s="115"/>
      <c r="F1418" s="115"/>
      <c r="H1418" s="115"/>
      <c r="J1418" s="375"/>
      <c r="K1418" s="115"/>
      <c r="L1418" s="115"/>
      <c r="M1418" s="115"/>
      <c r="N1418" s="115"/>
      <c r="O1418" s="115"/>
      <c r="P1418" s="115"/>
      <c r="Q1418" s="115"/>
      <c r="R1418" s="115"/>
      <c r="S1418" s="115"/>
      <c r="T1418" s="115"/>
      <c r="U1418" s="115"/>
      <c r="V1418" s="115"/>
      <c r="W1418" s="115"/>
      <c r="X1418" s="115"/>
      <c r="Y1418" s="115"/>
      <c r="Z1418" s="115"/>
    </row>
    <row r="1419" spans="1:26" ht="13">
      <c r="A1419" s="40"/>
      <c r="B1419" s="40"/>
      <c r="C1419" s="115"/>
      <c r="D1419" s="115"/>
      <c r="E1419" s="115"/>
      <c r="F1419" s="115"/>
      <c r="H1419" s="115"/>
      <c r="J1419" s="375"/>
      <c r="K1419" s="115"/>
      <c r="L1419" s="115"/>
      <c r="M1419" s="115"/>
      <c r="N1419" s="115"/>
      <c r="O1419" s="115"/>
      <c r="P1419" s="115"/>
      <c r="Q1419" s="115"/>
      <c r="R1419" s="115"/>
      <c r="S1419" s="115"/>
      <c r="T1419" s="115"/>
      <c r="U1419" s="115"/>
      <c r="V1419" s="115"/>
      <c r="W1419" s="115"/>
      <c r="X1419" s="115"/>
      <c r="Y1419" s="115"/>
      <c r="Z1419" s="115"/>
    </row>
    <row r="1420" spans="1:26" ht="13">
      <c r="A1420" s="40"/>
      <c r="B1420" s="40"/>
      <c r="C1420" s="115"/>
      <c r="D1420" s="115"/>
      <c r="E1420" s="115"/>
      <c r="F1420" s="115"/>
      <c r="H1420" s="115"/>
      <c r="J1420" s="375"/>
      <c r="K1420" s="115"/>
      <c r="L1420" s="115"/>
      <c r="M1420" s="115"/>
      <c r="N1420" s="115"/>
      <c r="O1420" s="115"/>
      <c r="P1420" s="115"/>
      <c r="Q1420" s="115"/>
      <c r="R1420" s="115"/>
      <c r="S1420" s="115"/>
      <c r="T1420" s="115"/>
      <c r="U1420" s="115"/>
      <c r="V1420" s="115"/>
      <c r="W1420" s="115"/>
      <c r="X1420" s="115"/>
      <c r="Y1420" s="115"/>
      <c r="Z1420" s="115"/>
    </row>
    <row r="1421" spans="1:26" ht="13">
      <c r="A1421" s="40"/>
      <c r="B1421" s="40"/>
      <c r="C1421" s="115"/>
      <c r="D1421" s="115"/>
      <c r="E1421" s="115"/>
      <c r="F1421" s="115"/>
      <c r="H1421" s="115"/>
      <c r="J1421" s="375"/>
      <c r="K1421" s="115"/>
      <c r="L1421" s="115"/>
      <c r="M1421" s="115"/>
      <c r="N1421" s="115"/>
      <c r="O1421" s="115"/>
      <c r="P1421" s="115"/>
      <c r="Q1421" s="115"/>
      <c r="R1421" s="115"/>
      <c r="S1421" s="115"/>
      <c r="T1421" s="115"/>
      <c r="U1421" s="115"/>
      <c r="V1421" s="115"/>
      <c r="W1421" s="115"/>
      <c r="X1421" s="115"/>
      <c r="Y1421" s="115"/>
      <c r="Z1421" s="115"/>
    </row>
    <row r="1422" spans="1:26" ht="13">
      <c r="A1422" s="40"/>
      <c r="B1422" s="40"/>
      <c r="C1422" s="115"/>
      <c r="D1422" s="115"/>
      <c r="E1422" s="115"/>
      <c r="F1422" s="115"/>
      <c r="H1422" s="115"/>
      <c r="J1422" s="375"/>
      <c r="K1422" s="115"/>
      <c r="L1422" s="115"/>
      <c r="M1422" s="115"/>
      <c r="N1422" s="115"/>
      <c r="O1422" s="115"/>
      <c r="P1422" s="115"/>
      <c r="Q1422" s="115"/>
      <c r="R1422" s="115"/>
      <c r="S1422" s="115"/>
      <c r="T1422" s="115"/>
      <c r="U1422" s="115"/>
      <c r="V1422" s="115"/>
      <c r="W1422" s="115"/>
      <c r="X1422" s="115"/>
      <c r="Y1422" s="115"/>
      <c r="Z1422" s="115"/>
    </row>
    <row r="1423" spans="1:26" ht="13">
      <c r="A1423" s="40"/>
      <c r="B1423" s="40"/>
      <c r="C1423" s="115"/>
      <c r="D1423" s="115"/>
      <c r="E1423" s="115"/>
      <c r="F1423" s="115"/>
      <c r="H1423" s="115"/>
      <c r="J1423" s="375"/>
      <c r="K1423" s="115"/>
      <c r="L1423" s="115"/>
      <c r="M1423" s="115"/>
      <c r="N1423" s="115"/>
      <c r="O1423" s="115"/>
      <c r="P1423" s="115"/>
      <c r="Q1423" s="115"/>
      <c r="R1423" s="115"/>
      <c r="S1423" s="115"/>
      <c r="T1423" s="115"/>
      <c r="U1423" s="115"/>
      <c r="V1423" s="115"/>
      <c r="W1423" s="115"/>
      <c r="X1423" s="115"/>
      <c r="Y1423" s="115"/>
      <c r="Z1423" s="115"/>
    </row>
    <row r="1424" spans="1:26" ht="13">
      <c r="A1424" s="40"/>
      <c r="B1424" s="40"/>
      <c r="C1424" s="115"/>
      <c r="D1424" s="115"/>
      <c r="E1424" s="115"/>
      <c r="F1424" s="115"/>
      <c r="H1424" s="115"/>
      <c r="J1424" s="375"/>
      <c r="K1424" s="115"/>
      <c r="L1424" s="115"/>
      <c r="M1424" s="115"/>
      <c r="N1424" s="115"/>
      <c r="O1424" s="115"/>
      <c r="P1424" s="115"/>
      <c r="Q1424" s="115"/>
      <c r="R1424" s="115"/>
      <c r="S1424" s="115"/>
      <c r="T1424" s="115"/>
      <c r="U1424" s="115"/>
      <c r="V1424" s="115"/>
      <c r="W1424" s="115"/>
      <c r="X1424" s="115"/>
      <c r="Y1424" s="115"/>
      <c r="Z1424" s="115"/>
    </row>
    <row r="1425" spans="1:26" ht="13">
      <c r="A1425" s="40"/>
      <c r="B1425" s="40"/>
      <c r="C1425" s="115"/>
      <c r="D1425" s="115"/>
      <c r="E1425" s="115"/>
      <c r="F1425" s="115"/>
      <c r="H1425" s="115"/>
      <c r="J1425" s="375"/>
      <c r="K1425" s="115"/>
      <c r="L1425" s="115"/>
      <c r="M1425" s="115"/>
      <c r="N1425" s="115"/>
      <c r="O1425" s="115"/>
      <c r="P1425" s="115"/>
      <c r="Q1425" s="115"/>
      <c r="R1425" s="115"/>
      <c r="S1425" s="115"/>
      <c r="T1425" s="115"/>
      <c r="U1425" s="115"/>
      <c r="V1425" s="115"/>
      <c r="W1425" s="115"/>
      <c r="X1425" s="115"/>
      <c r="Y1425" s="115"/>
      <c r="Z1425" s="115"/>
    </row>
    <row r="1426" spans="1:26" ht="13">
      <c r="A1426" s="40"/>
      <c r="B1426" s="40"/>
      <c r="C1426" s="115"/>
      <c r="D1426" s="115"/>
      <c r="E1426" s="115"/>
      <c r="F1426" s="115"/>
      <c r="H1426" s="115"/>
      <c r="J1426" s="375"/>
      <c r="K1426" s="115"/>
      <c r="L1426" s="115"/>
      <c r="M1426" s="115"/>
      <c r="N1426" s="115"/>
      <c r="O1426" s="115"/>
      <c r="P1426" s="115"/>
      <c r="Q1426" s="115"/>
      <c r="R1426" s="115"/>
      <c r="S1426" s="115"/>
      <c r="T1426" s="115"/>
      <c r="U1426" s="115"/>
      <c r="V1426" s="115"/>
      <c r="W1426" s="115"/>
      <c r="X1426" s="115"/>
      <c r="Y1426" s="115"/>
      <c r="Z1426" s="115"/>
    </row>
    <row r="1427" spans="1:26" ht="13">
      <c r="A1427" s="40"/>
      <c r="B1427" s="40"/>
      <c r="C1427" s="115"/>
      <c r="D1427" s="115"/>
      <c r="E1427" s="115"/>
      <c r="F1427" s="115"/>
      <c r="H1427" s="115"/>
      <c r="J1427" s="375"/>
      <c r="K1427" s="115"/>
      <c r="L1427" s="115"/>
      <c r="M1427" s="115"/>
      <c r="N1427" s="115"/>
      <c r="O1427" s="115"/>
      <c r="P1427" s="115"/>
      <c r="Q1427" s="115"/>
      <c r="R1427" s="115"/>
      <c r="S1427" s="115"/>
      <c r="T1427" s="115"/>
      <c r="U1427" s="115"/>
      <c r="V1427" s="115"/>
      <c r="W1427" s="115"/>
      <c r="X1427" s="115"/>
      <c r="Y1427" s="115"/>
      <c r="Z1427" s="115"/>
    </row>
    <row r="1428" spans="1:26" ht="13">
      <c r="A1428" s="40"/>
      <c r="B1428" s="40"/>
      <c r="C1428" s="115"/>
      <c r="D1428" s="115"/>
      <c r="E1428" s="115"/>
      <c r="F1428" s="115"/>
      <c r="H1428" s="115"/>
      <c r="J1428" s="375"/>
      <c r="K1428" s="115"/>
      <c r="L1428" s="115"/>
      <c r="M1428" s="115"/>
      <c r="N1428" s="115"/>
      <c r="O1428" s="115"/>
      <c r="P1428" s="115"/>
      <c r="Q1428" s="115"/>
      <c r="R1428" s="115"/>
      <c r="S1428" s="115"/>
      <c r="T1428" s="115"/>
      <c r="U1428" s="115"/>
      <c r="V1428" s="115"/>
      <c r="W1428" s="115"/>
      <c r="X1428" s="115"/>
      <c r="Y1428" s="115"/>
      <c r="Z1428" s="115"/>
    </row>
    <row r="1429" spans="1:26" ht="13">
      <c r="A1429" s="40"/>
      <c r="B1429" s="40"/>
      <c r="C1429" s="115"/>
      <c r="D1429" s="115"/>
      <c r="E1429" s="115"/>
      <c r="F1429" s="115"/>
      <c r="H1429" s="115"/>
      <c r="J1429" s="375"/>
      <c r="K1429" s="115"/>
      <c r="L1429" s="115"/>
      <c r="M1429" s="115"/>
      <c r="N1429" s="115"/>
      <c r="O1429" s="115"/>
      <c r="P1429" s="115"/>
      <c r="Q1429" s="115"/>
      <c r="R1429" s="115"/>
      <c r="S1429" s="115"/>
      <c r="T1429" s="115"/>
      <c r="U1429" s="115"/>
      <c r="V1429" s="115"/>
      <c r="W1429" s="115"/>
      <c r="X1429" s="115"/>
      <c r="Y1429" s="115"/>
      <c r="Z1429" s="115"/>
    </row>
    <row r="1430" spans="1:26" ht="13">
      <c r="A1430" s="40"/>
      <c r="B1430" s="40"/>
      <c r="C1430" s="115"/>
      <c r="D1430" s="115"/>
      <c r="E1430" s="115"/>
      <c r="F1430" s="115"/>
      <c r="H1430" s="115"/>
      <c r="J1430" s="375"/>
      <c r="K1430" s="115"/>
      <c r="L1430" s="115"/>
      <c r="M1430" s="115"/>
      <c r="N1430" s="115"/>
      <c r="O1430" s="115"/>
      <c r="P1430" s="115"/>
      <c r="Q1430" s="115"/>
      <c r="R1430" s="115"/>
      <c r="S1430" s="115"/>
      <c r="T1430" s="115"/>
      <c r="U1430" s="115"/>
      <c r="V1430" s="115"/>
      <c r="W1430" s="115"/>
      <c r="X1430" s="115"/>
      <c r="Y1430" s="115"/>
      <c r="Z1430" s="115"/>
    </row>
    <row r="1431" spans="1:26" ht="13">
      <c r="A1431" s="40"/>
      <c r="B1431" s="40"/>
      <c r="C1431" s="115"/>
      <c r="D1431" s="115"/>
      <c r="E1431" s="115"/>
      <c r="F1431" s="115"/>
      <c r="H1431" s="115"/>
      <c r="J1431" s="375"/>
      <c r="K1431" s="115"/>
      <c r="L1431" s="115"/>
      <c r="M1431" s="115"/>
      <c r="N1431" s="115"/>
      <c r="O1431" s="115"/>
      <c r="P1431" s="115"/>
      <c r="Q1431" s="115"/>
      <c r="R1431" s="115"/>
      <c r="S1431" s="115"/>
      <c r="T1431" s="115"/>
      <c r="U1431" s="115"/>
      <c r="V1431" s="115"/>
      <c r="W1431" s="115"/>
      <c r="X1431" s="115"/>
      <c r="Y1431" s="115"/>
      <c r="Z1431" s="115"/>
    </row>
    <row r="1432" spans="1:26" ht="13">
      <c r="A1432" s="40"/>
      <c r="B1432" s="40"/>
      <c r="C1432" s="115"/>
      <c r="D1432" s="115"/>
      <c r="E1432" s="115"/>
      <c r="F1432" s="115"/>
      <c r="H1432" s="115"/>
      <c r="J1432" s="375"/>
      <c r="K1432" s="115"/>
      <c r="L1432" s="115"/>
      <c r="M1432" s="115"/>
      <c r="N1432" s="115"/>
      <c r="O1432" s="115"/>
      <c r="P1432" s="115"/>
      <c r="Q1432" s="115"/>
      <c r="R1432" s="115"/>
      <c r="S1432" s="115"/>
      <c r="T1432" s="115"/>
      <c r="U1432" s="115"/>
      <c r="V1432" s="115"/>
      <c r="W1432" s="115"/>
      <c r="X1432" s="115"/>
      <c r="Y1432" s="115"/>
      <c r="Z1432" s="115"/>
    </row>
    <row r="1433" spans="1:26" ht="13">
      <c r="A1433" s="40"/>
      <c r="B1433" s="40"/>
      <c r="C1433" s="115"/>
      <c r="D1433" s="115"/>
      <c r="E1433" s="115"/>
      <c r="F1433" s="115"/>
      <c r="H1433" s="115"/>
      <c r="J1433" s="375"/>
      <c r="K1433" s="115"/>
      <c r="L1433" s="115"/>
      <c r="M1433" s="115"/>
      <c r="N1433" s="115"/>
      <c r="O1433" s="115"/>
      <c r="P1433" s="115"/>
      <c r="Q1433" s="115"/>
      <c r="R1433" s="115"/>
      <c r="S1433" s="115"/>
      <c r="T1433" s="115"/>
      <c r="U1433" s="115"/>
      <c r="V1433" s="115"/>
      <c r="W1433" s="115"/>
      <c r="X1433" s="115"/>
      <c r="Y1433" s="115"/>
      <c r="Z1433" s="115"/>
    </row>
    <row r="1434" spans="1:26" ht="13">
      <c r="A1434" s="40"/>
      <c r="B1434" s="40"/>
      <c r="C1434" s="115"/>
      <c r="D1434" s="115"/>
      <c r="E1434" s="115"/>
      <c r="F1434" s="115"/>
      <c r="H1434" s="115"/>
      <c r="J1434" s="375"/>
      <c r="K1434" s="115"/>
      <c r="L1434" s="115"/>
      <c r="M1434" s="115"/>
      <c r="N1434" s="115"/>
      <c r="O1434" s="115"/>
      <c r="P1434" s="115"/>
      <c r="Q1434" s="115"/>
      <c r="R1434" s="115"/>
      <c r="S1434" s="115"/>
      <c r="T1434" s="115"/>
      <c r="U1434" s="115"/>
      <c r="V1434" s="115"/>
      <c r="W1434" s="115"/>
      <c r="X1434" s="115"/>
      <c r="Y1434" s="115"/>
      <c r="Z1434" s="115"/>
    </row>
    <row r="1435" spans="1:26" ht="13">
      <c r="A1435" s="40"/>
      <c r="B1435" s="40"/>
      <c r="C1435" s="115"/>
      <c r="D1435" s="115"/>
      <c r="E1435" s="115"/>
      <c r="F1435" s="115"/>
      <c r="H1435" s="115"/>
      <c r="J1435" s="375"/>
      <c r="K1435" s="115"/>
      <c r="L1435" s="115"/>
      <c r="M1435" s="115"/>
      <c r="N1435" s="115"/>
      <c r="O1435" s="115"/>
      <c r="P1435" s="115"/>
      <c r="Q1435" s="115"/>
      <c r="R1435" s="115"/>
      <c r="S1435" s="115"/>
      <c r="T1435" s="115"/>
      <c r="U1435" s="115"/>
      <c r="V1435" s="115"/>
      <c r="W1435" s="115"/>
      <c r="X1435" s="115"/>
      <c r="Y1435" s="115"/>
      <c r="Z1435" s="115"/>
    </row>
    <row r="1436" spans="1:26" ht="13">
      <c r="A1436" s="40"/>
      <c r="B1436" s="40"/>
      <c r="C1436" s="115"/>
      <c r="D1436" s="115"/>
      <c r="E1436" s="115"/>
      <c r="F1436" s="115"/>
      <c r="H1436" s="115"/>
      <c r="J1436" s="375"/>
      <c r="K1436" s="115"/>
      <c r="L1436" s="115"/>
      <c r="M1436" s="115"/>
      <c r="N1436" s="115"/>
      <c r="O1436" s="115"/>
      <c r="P1436" s="115"/>
      <c r="Q1436" s="115"/>
      <c r="R1436" s="115"/>
      <c r="S1436" s="115"/>
      <c r="T1436" s="115"/>
      <c r="U1436" s="115"/>
      <c r="V1436" s="115"/>
      <c r="W1436" s="115"/>
      <c r="X1436" s="115"/>
      <c r="Y1436" s="115"/>
      <c r="Z1436" s="115"/>
    </row>
    <row r="1437" spans="1:26" ht="13">
      <c r="A1437" s="40"/>
      <c r="B1437" s="40"/>
      <c r="C1437" s="115"/>
      <c r="D1437" s="115"/>
      <c r="E1437" s="115"/>
      <c r="F1437" s="115"/>
      <c r="H1437" s="115"/>
      <c r="J1437" s="375"/>
      <c r="K1437" s="115"/>
      <c r="L1437" s="115"/>
      <c r="M1437" s="115"/>
      <c r="N1437" s="115"/>
      <c r="O1437" s="115"/>
      <c r="P1437" s="115"/>
      <c r="Q1437" s="115"/>
      <c r="R1437" s="115"/>
      <c r="S1437" s="115"/>
      <c r="T1437" s="115"/>
      <c r="U1437" s="115"/>
      <c r="V1437" s="115"/>
      <c r="W1437" s="115"/>
      <c r="X1437" s="115"/>
      <c r="Y1437" s="115"/>
      <c r="Z1437" s="115"/>
    </row>
    <row r="1438" spans="1:26" ht="13">
      <c r="A1438" s="40"/>
      <c r="B1438" s="40"/>
      <c r="C1438" s="115"/>
      <c r="D1438" s="115"/>
      <c r="E1438" s="115"/>
      <c r="F1438" s="115"/>
      <c r="H1438" s="115"/>
      <c r="J1438" s="375"/>
      <c r="K1438" s="115"/>
      <c r="L1438" s="115"/>
      <c r="M1438" s="115"/>
      <c r="N1438" s="115"/>
      <c r="O1438" s="115"/>
      <c r="P1438" s="115"/>
      <c r="Q1438" s="115"/>
      <c r="R1438" s="115"/>
      <c r="S1438" s="115"/>
      <c r="T1438" s="115"/>
      <c r="U1438" s="115"/>
      <c r="V1438" s="115"/>
      <c r="W1438" s="115"/>
      <c r="X1438" s="115"/>
      <c r="Y1438" s="115"/>
      <c r="Z1438" s="115"/>
    </row>
    <row r="1439" spans="1:26" ht="13">
      <c r="A1439" s="40"/>
      <c r="B1439" s="40"/>
      <c r="C1439" s="115"/>
      <c r="D1439" s="115"/>
      <c r="E1439" s="115"/>
      <c r="F1439" s="115"/>
      <c r="H1439" s="115"/>
      <c r="J1439" s="375"/>
      <c r="K1439" s="115"/>
      <c r="L1439" s="115"/>
      <c r="M1439" s="115"/>
      <c r="N1439" s="115"/>
      <c r="O1439" s="115"/>
      <c r="P1439" s="115"/>
      <c r="Q1439" s="115"/>
      <c r="R1439" s="115"/>
      <c r="S1439" s="115"/>
      <c r="T1439" s="115"/>
      <c r="U1439" s="115"/>
      <c r="V1439" s="115"/>
      <c r="W1439" s="115"/>
      <c r="X1439" s="115"/>
      <c r="Y1439" s="115"/>
      <c r="Z1439" s="115"/>
    </row>
    <row r="1440" spans="1:26" ht="13">
      <c r="A1440" s="40"/>
      <c r="B1440" s="40"/>
      <c r="C1440" s="115"/>
      <c r="D1440" s="115"/>
      <c r="E1440" s="115"/>
      <c r="F1440" s="115"/>
      <c r="H1440" s="115"/>
      <c r="J1440" s="375"/>
      <c r="K1440" s="115"/>
      <c r="L1440" s="115"/>
      <c r="M1440" s="115"/>
      <c r="N1440" s="115"/>
      <c r="O1440" s="115"/>
      <c r="P1440" s="115"/>
      <c r="Q1440" s="115"/>
      <c r="R1440" s="115"/>
      <c r="S1440" s="115"/>
      <c r="T1440" s="115"/>
      <c r="U1440" s="115"/>
      <c r="V1440" s="115"/>
      <c r="W1440" s="115"/>
      <c r="X1440" s="115"/>
      <c r="Y1440" s="115"/>
      <c r="Z1440" s="115"/>
    </row>
    <row r="1441" spans="1:26" ht="13">
      <c r="A1441" s="40"/>
      <c r="B1441" s="40"/>
      <c r="C1441" s="115"/>
      <c r="D1441" s="115"/>
      <c r="E1441" s="115"/>
      <c r="F1441" s="115"/>
      <c r="H1441" s="115"/>
      <c r="J1441" s="375"/>
      <c r="K1441" s="115"/>
      <c r="L1441" s="115"/>
      <c r="M1441" s="115"/>
      <c r="N1441" s="115"/>
      <c r="O1441" s="115"/>
      <c r="P1441" s="115"/>
      <c r="Q1441" s="115"/>
      <c r="R1441" s="115"/>
      <c r="S1441" s="115"/>
      <c r="T1441" s="115"/>
      <c r="U1441" s="115"/>
      <c r="V1441" s="115"/>
      <c r="W1441" s="115"/>
      <c r="X1441" s="115"/>
      <c r="Y1441" s="115"/>
      <c r="Z1441" s="115"/>
    </row>
    <row r="1442" spans="1:26" ht="13">
      <c r="A1442" s="40"/>
      <c r="B1442" s="40"/>
      <c r="C1442" s="115"/>
      <c r="D1442" s="115"/>
      <c r="E1442" s="115"/>
      <c r="F1442" s="115"/>
      <c r="H1442" s="115"/>
      <c r="J1442" s="375"/>
      <c r="K1442" s="115"/>
      <c r="L1442" s="115"/>
      <c r="M1442" s="115"/>
      <c r="N1442" s="115"/>
      <c r="O1442" s="115"/>
      <c r="P1442" s="115"/>
      <c r="Q1442" s="115"/>
      <c r="R1442" s="115"/>
      <c r="S1442" s="115"/>
      <c r="T1442" s="115"/>
      <c r="U1442" s="115"/>
      <c r="V1442" s="115"/>
      <c r="W1442" s="115"/>
      <c r="X1442" s="115"/>
      <c r="Y1442" s="115"/>
      <c r="Z1442" s="115"/>
    </row>
    <row r="1443" spans="1:26" ht="13">
      <c r="A1443" s="40"/>
      <c r="B1443" s="40"/>
      <c r="C1443" s="115"/>
      <c r="D1443" s="115"/>
      <c r="E1443" s="115"/>
      <c r="F1443" s="115"/>
      <c r="H1443" s="115"/>
      <c r="J1443" s="375"/>
      <c r="K1443" s="115"/>
      <c r="L1443" s="115"/>
      <c r="M1443" s="115"/>
      <c r="N1443" s="115"/>
      <c r="O1443" s="115"/>
      <c r="P1443" s="115"/>
      <c r="Q1443" s="115"/>
      <c r="R1443" s="115"/>
      <c r="S1443" s="115"/>
      <c r="T1443" s="115"/>
      <c r="U1443" s="115"/>
      <c r="V1443" s="115"/>
      <c r="W1443" s="115"/>
      <c r="X1443" s="115"/>
      <c r="Y1443" s="115"/>
      <c r="Z1443" s="115"/>
    </row>
    <row r="1444" spans="1:26" ht="13">
      <c r="A1444" s="40"/>
      <c r="B1444" s="40"/>
      <c r="C1444" s="115"/>
      <c r="D1444" s="115"/>
      <c r="E1444" s="115"/>
      <c r="F1444" s="115"/>
      <c r="H1444" s="115"/>
      <c r="J1444" s="375"/>
      <c r="K1444" s="115"/>
      <c r="L1444" s="115"/>
      <c r="M1444" s="115"/>
      <c r="N1444" s="115"/>
      <c r="O1444" s="115"/>
      <c r="P1444" s="115"/>
      <c r="Q1444" s="115"/>
      <c r="R1444" s="115"/>
      <c r="S1444" s="115"/>
      <c r="T1444" s="115"/>
      <c r="U1444" s="115"/>
      <c r="V1444" s="115"/>
      <c r="W1444" s="115"/>
      <c r="X1444" s="115"/>
      <c r="Y1444" s="115"/>
      <c r="Z1444" s="115"/>
    </row>
    <row r="1445" spans="1:26" ht="13">
      <c r="A1445" s="40"/>
      <c r="B1445" s="40"/>
      <c r="C1445" s="115"/>
      <c r="D1445" s="115"/>
      <c r="E1445" s="115"/>
      <c r="F1445" s="115"/>
      <c r="H1445" s="115"/>
      <c r="J1445" s="375"/>
      <c r="K1445" s="115"/>
      <c r="L1445" s="115"/>
      <c r="M1445" s="115"/>
      <c r="N1445" s="115"/>
      <c r="O1445" s="115"/>
      <c r="P1445" s="115"/>
      <c r="Q1445" s="115"/>
      <c r="R1445" s="115"/>
      <c r="S1445" s="115"/>
      <c r="T1445" s="115"/>
      <c r="U1445" s="115"/>
      <c r="V1445" s="115"/>
      <c r="W1445" s="115"/>
      <c r="X1445" s="115"/>
      <c r="Y1445" s="115"/>
      <c r="Z1445" s="115"/>
    </row>
    <row r="1446" spans="1:26" ht="13">
      <c r="A1446" s="40"/>
      <c r="B1446" s="40"/>
      <c r="C1446" s="115"/>
      <c r="D1446" s="115"/>
      <c r="E1446" s="115"/>
      <c r="F1446" s="115"/>
      <c r="H1446" s="115"/>
      <c r="J1446" s="375"/>
      <c r="K1446" s="115"/>
      <c r="L1446" s="115"/>
      <c r="M1446" s="115"/>
      <c r="N1446" s="115"/>
      <c r="O1446" s="115"/>
      <c r="P1446" s="115"/>
      <c r="Q1446" s="115"/>
      <c r="R1446" s="115"/>
      <c r="S1446" s="115"/>
      <c r="T1446" s="115"/>
      <c r="U1446" s="115"/>
      <c r="V1446" s="115"/>
      <c r="W1446" s="115"/>
      <c r="X1446" s="115"/>
      <c r="Y1446" s="115"/>
      <c r="Z1446" s="115"/>
    </row>
    <row r="1447" spans="1:26" ht="13">
      <c r="A1447" s="40"/>
      <c r="B1447" s="40"/>
      <c r="C1447" s="115"/>
      <c r="D1447" s="115"/>
      <c r="E1447" s="115"/>
      <c r="F1447" s="115"/>
      <c r="H1447" s="115"/>
      <c r="J1447" s="375"/>
      <c r="K1447" s="115"/>
      <c r="L1447" s="115"/>
      <c r="M1447" s="115"/>
      <c r="N1447" s="115"/>
      <c r="O1447" s="115"/>
      <c r="P1447" s="115"/>
      <c r="Q1447" s="115"/>
      <c r="R1447" s="115"/>
      <c r="S1447" s="115"/>
      <c r="T1447" s="115"/>
      <c r="U1447" s="115"/>
      <c r="V1447" s="115"/>
      <c r="W1447" s="115"/>
      <c r="X1447" s="115"/>
      <c r="Y1447" s="115"/>
      <c r="Z1447" s="115"/>
    </row>
    <row r="1448" spans="1:26" ht="13">
      <c r="A1448" s="40"/>
      <c r="B1448" s="40"/>
      <c r="C1448" s="115"/>
      <c r="D1448" s="115"/>
      <c r="E1448" s="115"/>
      <c r="F1448" s="115"/>
      <c r="H1448" s="115"/>
      <c r="J1448" s="375"/>
      <c r="K1448" s="115"/>
      <c r="L1448" s="115"/>
      <c r="M1448" s="115"/>
      <c r="N1448" s="115"/>
      <c r="O1448" s="115"/>
      <c r="P1448" s="115"/>
      <c r="Q1448" s="115"/>
      <c r="R1448" s="115"/>
      <c r="S1448" s="115"/>
      <c r="T1448" s="115"/>
      <c r="U1448" s="115"/>
      <c r="V1448" s="115"/>
      <c r="W1448" s="115"/>
      <c r="X1448" s="115"/>
      <c r="Y1448" s="115"/>
      <c r="Z1448" s="115"/>
    </row>
    <row r="1449" spans="1:26" ht="13">
      <c r="A1449" s="40"/>
      <c r="B1449" s="40"/>
      <c r="C1449" s="115"/>
      <c r="D1449" s="115"/>
      <c r="E1449" s="115"/>
      <c r="F1449" s="115"/>
      <c r="H1449" s="115"/>
      <c r="J1449" s="375"/>
      <c r="K1449" s="115"/>
      <c r="L1449" s="115"/>
      <c r="M1449" s="115"/>
      <c r="N1449" s="115"/>
      <c r="O1449" s="115"/>
      <c r="P1449" s="115"/>
      <c r="Q1449" s="115"/>
      <c r="R1449" s="115"/>
      <c r="S1449" s="115"/>
      <c r="T1449" s="115"/>
      <c r="U1449" s="115"/>
      <c r="V1449" s="115"/>
      <c r="W1449" s="115"/>
      <c r="X1449" s="115"/>
      <c r="Y1449" s="115"/>
      <c r="Z1449" s="115"/>
    </row>
    <row r="1450" spans="1:26" ht="13">
      <c r="A1450" s="40"/>
      <c r="B1450" s="40"/>
      <c r="C1450" s="115"/>
      <c r="D1450" s="115"/>
      <c r="E1450" s="115"/>
      <c r="F1450" s="115"/>
      <c r="H1450" s="115"/>
      <c r="J1450" s="375"/>
      <c r="K1450" s="115"/>
      <c r="L1450" s="115"/>
      <c r="M1450" s="115"/>
      <c r="N1450" s="115"/>
      <c r="O1450" s="115"/>
      <c r="P1450" s="115"/>
      <c r="Q1450" s="115"/>
      <c r="R1450" s="115"/>
      <c r="S1450" s="115"/>
      <c r="T1450" s="115"/>
      <c r="U1450" s="115"/>
      <c r="V1450" s="115"/>
      <c r="W1450" s="115"/>
      <c r="X1450" s="115"/>
      <c r="Y1450" s="115"/>
      <c r="Z1450" s="115"/>
    </row>
    <row r="1451" spans="1:26" ht="13">
      <c r="A1451" s="40"/>
      <c r="B1451" s="40"/>
      <c r="C1451" s="115"/>
      <c r="D1451" s="115"/>
      <c r="E1451" s="115"/>
      <c r="F1451" s="115"/>
      <c r="H1451" s="115"/>
      <c r="J1451" s="375"/>
      <c r="K1451" s="115"/>
      <c r="L1451" s="115"/>
      <c r="M1451" s="115"/>
      <c r="N1451" s="115"/>
      <c r="O1451" s="115"/>
      <c r="P1451" s="115"/>
      <c r="Q1451" s="115"/>
      <c r="R1451" s="115"/>
      <c r="S1451" s="115"/>
      <c r="T1451" s="115"/>
      <c r="U1451" s="115"/>
      <c r="V1451" s="115"/>
      <c r="W1451" s="115"/>
      <c r="X1451" s="115"/>
      <c r="Y1451" s="115"/>
      <c r="Z1451" s="115"/>
    </row>
    <row r="1452" spans="1:26" ht="13">
      <c r="A1452" s="40"/>
      <c r="B1452" s="40"/>
      <c r="C1452" s="115"/>
      <c r="D1452" s="115"/>
      <c r="E1452" s="115"/>
      <c r="F1452" s="115"/>
      <c r="H1452" s="115"/>
      <c r="J1452" s="375"/>
      <c r="K1452" s="115"/>
      <c r="L1452" s="115"/>
      <c r="M1452" s="115"/>
      <c r="N1452" s="115"/>
      <c r="O1452" s="115"/>
      <c r="P1452" s="115"/>
      <c r="Q1452" s="115"/>
      <c r="R1452" s="115"/>
      <c r="S1452" s="115"/>
      <c r="T1452" s="115"/>
      <c r="U1452" s="115"/>
      <c r="V1452" s="115"/>
      <c r="W1452" s="115"/>
      <c r="X1452" s="115"/>
      <c r="Y1452" s="115"/>
      <c r="Z1452" s="115"/>
    </row>
    <row r="1453" spans="1:26" ht="13">
      <c r="A1453" s="40"/>
      <c r="B1453" s="40"/>
      <c r="C1453" s="115"/>
      <c r="D1453" s="115"/>
      <c r="E1453" s="115"/>
      <c r="F1453" s="115"/>
      <c r="H1453" s="115"/>
      <c r="J1453" s="375"/>
      <c r="K1453" s="115"/>
      <c r="L1453" s="115"/>
      <c r="M1453" s="115"/>
      <c r="N1453" s="115"/>
      <c r="O1453" s="115"/>
      <c r="P1453" s="115"/>
      <c r="Q1453" s="115"/>
      <c r="R1453" s="115"/>
      <c r="S1453" s="115"/>
      <c r="T1453" s="115"/>
      <c r="U1453" s="115"/>
      <c r="V1453" s="115"/>
      <c r="W1453" s="115"/>
      <c r="X1453" s="115"/>
      <c r="Y1453" s="115"/>
      <c r="Z1453" s="115"/>
    </row>
    <row r="1454" spans="1:26" ht="13">
      <c r="A1454" s="40"/>
      <c r="B1454" s="40"/>
      <c r="C1454" s="115"/>
      <c r="D1454" s="115"/>
      <c r="E1454" s="115"/>
      <c r="F1454" s="115"/>
      <c r="H1454" s="115"/>
      <c r="J1454" s="375"/>
      <c r="K1454" s="115"/>
      <c r="L1454" s="115"/>
      <c r="M1454" s="115"/>
      <c r="N1454" s="115"/>
      <c r="O1454" s="115"/>
      <c r="P1454" s="115"/>
      <c r="Q1454" s="115"/>
      <c r="R1454" s="115"/>
      <c r="S1454" s="115"/>
      <c r="T1454" s="115"/>
      <c r="U1454" s="115"/>
      <c r="V1454" s="115"/>
      <c r="W1454" s="115"/>
      <c r="X1454" s="115"/>
      <c r="Y1454" s="115"/>
      <c r="Z1454" s="115"/>
    </row>
    <row r="1455" spans="1:26" ht="13">
      <c r="A1455" s="40"/>
      <c r="B1455" s="40"/>
      <c r="C1455" s="115"/>
      <c r="D1455" s="115"/>
      <c r="E1455" s="115"/>
      <c r="F1455" s="115"/>
      <c r="H1455" s="115"/>
      <c r="J1455" s="375"/>
      <c r="K1455" s="115"/>
      <c r="L1455" s="115"/>
      <c r="M1455" s="115"/>
      <c r="N1455" s="115"/>
      <c r="O1455" s="115"/>
      <c r="P1455" s="115"/>
      <c r="Q1455" s="115"/>
      <c r="R1455" s="115"/>
      <c r="S1455" s="115"/>
      <c r="T1455" s="115"/>
      <c r="U1455" s="115"/>
      <c r="V1455" s="115"/>
      <c r="W1455" s="115"/>
      <c r="X1455" s="115"/>
      <c r="Y1455" s="115"/>
      <c r="Z1455" s="115"/>
    </row>
    <row r="1456" spans="1:26" ht="13">
      <c r="A1456" s="40"/>
      <c r="B1456" s="40"/>
      <c r="C1456" s="115"/>
      <c r="D1456" s="115"/>
      <c r="E1456" s="115"/>
      <c r="F1456" s="115"/>
      <c r="H1456" s="115"/>
      <c r="J1456" s="375"/>
      <c r="K1456" s="115"/>
      <c r="L1456" s="115"/>
      <c r="M1456" s="115"/>
      <c r="N1456" s="115"/>
      <c r="O1456" s="115"/>
      <c r="P1456" s="115"/>
      <c r="Q1456" s="115"/>
      <c r="R1456" s="115"/>
      <c r="S1456" s="115"/>
      <c r="T1456" s="115"/>
      <c r="U1456" s="115"/>
      <c r="V1456" s="115"/>
      <c r="W1456" s="115"/>
      <c r="X1456" s="115"/>
      <c r="Y1456" s="115"/>
      <c r="Z1456" s="115"/>
    </row>
    <row r="1457" spans="1:26" ht="13">
      <c r="A1457" s="40"/>
      <c r="B1457" s="40"/>
      <c r="C1457" s="115"/>
      <c r="D1457" s="115"/>
      <c r="E1457" s="115"/>
      <c r="F1457" s="115"/>
      <c r="H1457" s="115"/>
      <c r="J1457" s="375"/>
      <c r="K1457" s="115"/>
      <c r="L1457" s="115"/>
      <c r="M1457" s="115"/>
      <c r="N1457" s="115"/>
      <c r="O1457" s="115"/>
      <c r="P1457" s="115"/>
      <c r="Q1457" s="115"/>
      <c r="R1457" s="115"/>
      <c r="S1457" s="115"/>
      <c r="T1457" s="115"/>
      <c r="U1457" s="115"/>
      <c r="V1457" s="115"/>
      <c r="W1457" s="115"/>
      <c r="X1457" s="115"/>
      <c r="Y1457" s="115"/>
      <c r="Z1457" s="115"/>
    </row>
    <row r="1458" spans="1:26" ht="13">
      <c r="A1458" s="40"/>
      <c r="B1458" s="40"/>
      <c r="C1458" s="115"/>
      <c r="D1458" s="115"/>
      <c r="E1458" s="115"/>
      <c r="F1458" s="115"/>
      <c r="H1458" s="115"/>
      <c r="J1458" s="375"/>
      <c r="K1458" s="115"/>
      <c r="L1458" s="115"/>
      <c r="M1458" s="115"/>
      <c r="N1458" s="115"/>
      <c r="O1458" s="115"/>
      <c r="P1458" s="115"/>
      <c r="Q1458" s="115"/>
      <c r="R1458" s="115"/>
      <c r="S1458" s="115"/>
      <c r="T1458" s="115"/>
      <c r="U1458" s="115"/>
      <c r="V1458" s="115"/>
      <c r="W1458" s="115"/>
      <c r="X1458" s="115"/>
      <c r="Y1458" s="115"/>
      <c r="Z1458" s="115"/>
    </row>
    <row r="1459" spans="1:26" ht="13">
      <c r="A1459" s="40"/>
      <c r="B1459" s="40"/>
      <c r="C1459" s="115"/>
      <c r="D1459" s="115"/>
      <c r="E1459" s="115"/>
      <c r="F1459" s="115"/>
      <c r="H1459" s="115"/>
      <c r="J1459" s="375"/>
      <c r="K1459" s="115"/>
      <c r="L1459" s="115"/>
      <c r="M1459" s="115"/>
      <c r="N1459" s="115"/>
      <c r="O1459" s="115"/>
      <c r="P1459" s="115"/>
      <c r="Q1459" s="115"/>
      <c r="R1459" s="115"/>
      <c r="S1459" s="115"/>
      <c r="T1459" s="115"/>
      <c r="U1459" s="115"/>
      <c r="V1459" s="115"/>
      <c r="W1459" s="115"/>
      <c r="X1459" s="115"/>
      <c r="Y1459" s="115"/>
      <c r="Z1459" s="115"/>
    </row>
    <row r="1460" spans="1:26" ht="13">
      <c r="A1460" s="40"/>
      <c r="B1460" s="40"/>
      <c r="C1460" s="115"/>
      <c r="D1460" s="115"/>
      <c r="E1460" s="115"/>
      <c r="F1460" s="115"/>
      <c r="H1460" s="115"/>
      <c r="J1460" s="375"/>
      <c r="K1460" s="115"/>
      <c r="L1460" s="115"/>
      <c r="M1460" s="115"/>
      <c r="N1460" s="115"/>
      <c r="O1460" s="115"/>
      <c r="P1460" s="115"/>
      <c r="Q1460" s="115"/>
      <c r="R1460" s="115"/>
      <c r="S1460" s="115"/>
      <c r="T1460" s="115"/>
      <c r="U1460" s="115"/>
      <c r="V1460" s="115"/>
      <c r="W1460" s="115"/>
      <c r="X1460" s="115"/>
      <c r="Y1460" s="115"/>
      <c r="Z1460" s="115"/>
    </row>
    <row r="1461" spans="1:26" ht="13">
      <c r="A1461" s="40"/>
      <c r="B1461" s="40"/>
      <c r="C1461" s="115"/>
      <c r="D1461" s="115"/>
      <c r="E1461" s="115"/>
      <c r="F1461" s="115"/>
      <c r="H1461" s="115"/>
      <c r="J1461" s="375"/>
      <c r="K1461" s="115"/>
      <c r="L1461" s="115"/>
      <c r="M1461" s="115"/>
      <c r="N1461" s="115"/>
      <c r="O1461" s="115"/>
      <c r="P1461" s="115"/>
      <c r="Q1461" s="115"/>
      <c r="R1461" s="115"/>
      <c r="S1461" s="115"/>
      <c r="T1461" s="115"/>
      <c r="U1461" s="115"/>
      <c r="V1461" s="115"/>
      <c r="W1461" s="115"/>
      <c r="X1461" s="115"/>
      <c r="Y1461" s="115"/>
      <c r="Z1461" s="115"/>
    </row>
    <row r="1462" spans="1:26" ht="13">
      <c r="A1462" s="40"/>
      <c r="B1462" s="40"/>
      <c r="C1462" s="115"/>
      <c r="D1462" s="115"/>
      <c r="E1462" s="115"/>
      <c r="F1462" s="115"/>
      <c r="H1462" s="115"/>
      <c r="J1462" s="375"/>
      <c r="K1462" s="115"/>
      <c r="L1462" s="115"/>
      <c r="M1462" s="115"/>
      <c r="N1462" s="115"/>
      <c r="O1462" s="115"/>
      <c r="P1462" s="115"/>
      <c r="Q1462" s="115"/>
      <c r="R1462" s="115"/>
      <c r="S1462" s="115"/>
      <c r="T1462" s="115"/>
      <c r="U1462" s="115"/>
      <c r="V1462" s="115"/>
      <c r="W1462" s="115"/>
      <c r="X1462" s="115"/>
      <c r="Y1462" s="115"/>
      <c r="Z1462" s="115"/>
    </row>
    <row r="1463" spans="1:26" ht="13">
      <c r="A1463" s="40"/>
      <c r="B1463" s="40"/>
      <c r="C1463" s="115"/>
      <c r="D1463" s="115"/>
      <c r="E1463" s="115"/>
      <c r="F1463" s="115"/>
      <c r="H1463" s="115"/>
      <c r="J1463" s="375"/>
      <c r="K1463" s="115"/>
      <c r="L1463" s="115"/>
      <c r="M1463" s="115"/>
      <c r="N1463" s="115"/>
      <c r="O1463" s="115"/>
      <c r="P1463" s="115"/>
      <c r="Q1463" s="115"/>
      <c r="R1463" s="115"/>
      <c r="S1463" s="115"/>
      <c r="T1463" s="115"/>
      <c r="U1463" s="115"/>
      <c r="V1463" s="115"/>
      <c r="W1463" s="115"/>
      <c r="X1463" s="115"/>
      <c r="Y1463" s="115"/>
      <c r="Z1463" s="115"/>
    </row>
    <row r="1464" spans="1:26" ht="13">
      <c r="A1464" s="40"/>
      <c r="B1464" s="40"/>
      <c r="C1464" s="115"/>
      <c r="D1464" s="115"/>
      <c r="E1464" s="115"/>
      <c r="F1464" s="115"/>
      <c r="H1464" s="115"/>
      <c r="J1464" s="375"/>
      <c r="K1464" s="115"/>
      <c r="L1464" s="115"/>
      <c r="M1464" s="115"/>
      <c r="N1464" s="115"/>
      <c r="O1464" s="115"/>
      <c r="P1464" s="115"/>
      <c r="Q1464" s="115"/>
      <c r="R1464" s="115"/>
      <c r="S1464" s="115"/>
      <c r="T1464" s="115"/>
      <c r="U1464" s="115"/>
      <c r="V1464" s="115"/>
      <c r="W1464" s="115"/>
      <c r="X1464" s="115"/>
      <c r="Y1464" s="115"/>
      <c r="Z1464" s="115"/>
    </row>
    <row r="1465" spans="1:26" ht="13">
      <c r="A1465" s="40"/>
      <c r="B1465" s="40"/>
      <c r="C1465" s="115"/>
      <c r="D1465" s="115"/>
      <c r="E1465" s="115"/>
      <c r="F1465" s="115"/>
      <c r="H1465" s="115"/>
      <c r="J1465" s="375"/>
      <c r="K1465" s="115"/>
      <c r="L1465" s="115"/>
      <c r="M1465" s="115"/>
      <c r="N1465" s="115"/>
      <c r="O1465" s="115"/>
      <c r="P1465" s="115"/>
      <c r="Q1465" s="115"/>
      <c r="R1465" s="115"/>
      <c r="S1465" s="115"/>
      <c r="T1465" s="115"/>
      <c r="U1465" s="115"/>
      <c r="V1465" s="115"/>
      <c r="W1465" s="115"/>
      <c r="X1465" s="115"/>
      <c r="Y1465" s="115"/>
      <c r="Z1465" s="115"/>
    </row>
    <row r="1466" spans="1:26" ht="13">
      <c r="A1466" s="40"/>
      <c r="B1466" s="40"/>
      <c r="C1466" s="115"/>
      <c r="D1466" s="115"/>
      <c r="E1466" s="115"/>
      <c r="F1466" s="115"/>
      <c r="H1466" s="115"/>
      <c r="J1466" s="375"/>
      <c r="K1466" s="115"/>
      <c r="L1466" s="115"/>
      <c r="M1466" s="115"/>
      <c r="N1466" s="115"/>
      <c r="O1466" s="115"/>
      <c r="P1466" s="115"/>
      <c r="Q1466" s="115"/>
      <c r="R1466" s="115"/>
      <c r="S1466" s="115"/>
      <c r="T1466" s="115"/>
      <c r="U1466" s="115"/>
      <c r="V1466" s="115"/>
      <c r="W1466" s="115"/>
      <c r="X1466" s="115"/>
      <c r="Y1466" s="115"/>
      <c r="Z1466" s="115"/>
    </row>
    <row r="1467" spans="1:26" ht="13">
      <c r="A1467" s="40"/>
      <c r="B1467" s="40"/>
      <c r="C1467" s="115"/>
      <c r="D1467" s="115"/>
      <c r="E1467" s="115"/>
      <c r="F1467" s="115"/>
      <c r="H1467" s="115"/>
      <c r="J1467" s="375"/>
      <c r="K1467" s="115"/>
      <c r="L1467" s="115"/>
      <c r="M1467" s="115"/>
      <c r="N1467" s="115"/>
      <c r="O1467" s="115"/>
      <c r="P1467" s="115"/>
      <c r="Q1467" s="115"/>
      <c r="R1467" s="115"/>
      <c r="S1467" s="115"/>
      <c r="T1467" s="115"/>
      <c r="U1467" s="115"/>
      <c r="V1467" s="115"/>
      <c r="W1467" s="115"/>
      <c r="X1467" s="115"/>
      <c r="Y1467" s="115"/>
      <c r="Z1467" s="115"/>
    </row>
    <row r="1468" spans="1:26" ht="13">
      <c r="A1468" s="40"/>
      <c r="B1468" s="40"/>
      <c r="C1468" s="115"/>
      <c r="D1468" s="115"/>
      <c r="E1468" s="115"/>
      <c r="F1468" s="115"/>
      <c r="H1468" s="115"/>
      <c r="J1468" s="375"/>
      <c r="K1468" s="115"/>
      <c r="L1468" s="115"/>
      <c r="M1468" s="115"/>
      <c r="N1468" s="115"/>
      <c r="O1468" s="115"/>
      <c r="P1468" s="115"/>
      <c r="Q1468" s="115"/>
      <c r="R1468" s="115"/>
      <c r="S1468" s="115"/>
      <c r="T1468" s="115"/>
      <c r="U1468" s="115"/>
      <c r="V1468" s="115"/>
      <c r="W1468" s="115"/>
      <c r="X1468" s="115"/>
      <c r="Y1468" s="115"/>
      <c r="Z1468" s="115"/>
    </row>
    <row r="1469" spans="1:26" ht="13">
      <c r="A1469" s="40"/>
      <c r="B1469" s="40"/>
      <c r="C1469" s="115"/>
      <c r="D1469" s="115"/>
      <c r="E1469" s="115"/>
      <c r="F1469" s="115"/>
      <c r="H1469" s="115"/>
      <c r="J1469" s="375"/>
      <c r="K1469" s="115"/>
      <c r="L1469" s="115"/>
      <c r="M1469" s="115"/>
      <c r="N1469" s="115"/>
      <c r="O1469" s="115"/>
      <c r="P1469" s="115"/>
      <c r="Q1469" s="115"/>
      <c r="R1469" s="115"/>
      <c r="S1469" s="115"/>
      <c r="T1469" s="115"/>
      <c r="U1469" s="115"/>
      <c r="V1469" s="115"/>
      <c r="W1469" s="115"/>
      <c r="X1469" s="115"/>
      <c r="Y1469" s="115"/>
      <c r="Z1469" s="115"/>
    </row>
    <row r="1470" spans="1:26" ht="13">
      <c r="A1470" s="40"/>
      <c r="B1470" s="40"/>
      <c r="C1470" s="115"/>
      <c r="D1470" s="115"/>
      <c r="E1470" s="115"/>
      <c r="F1470" s="115"/>
      <c r="H1470" s="115"/>
      <c r="J1470" s="375"/>
      <c r="K1470" s="115"/>
      <c r="L1470" s="115"/>
      <c r="M1470" s="115"/>
      <c r="N1470" s="115"/>
      <c r="O1470" s="115"/>
      <c r="P1470" s="115"/>
      <c r="Q1470" s="115"/>
      <c r="R1470" s="115"/>
      <c r="S1470" s="115"/>
      <c r="T1470" s="115"/>
      <c r="U1470" s="115"/>
      <c r="V1470" s="115"/>
      <c r="W1470" s="115"/>
      <c r="X1470" s="115"/>
      <c r="Y1470" s="115"/>
      <c r="Z1470" s="115"/>
    </row>
    <row r="1471" spans="1:26" ht="13">
      <c r="A1471" s="40"/>
      <c r="B1471" s="40"/>
      <c r="C1471" s="115"/>
      <c r="D1471" s="115"/>
      <c r="E1471" s="115"/>
      <c r="F1471" s="115"/>
      <c r="H1471" s="115"/>
      <c r="J1471" s="375"/>
      <c r="K1471" s="115"/>
      <c r="L1471" s="115"/>
      <c r="M1471" s="115"/>
      <c r="N1471" s="115"/>
      <c r="O1471" s="115"/>
      <c r="P1471" s="115"/>
      <c r="Q1471" s="115"/>
      <c r="R1471" s="115"/>
      <c r="S1471" s="115"/>
      <c r="T1471" s="115"/>
      <c r="U1471" s="115"/>
      <c r="V1471" s="115"/>
      <c r="W1471" s="115"/>
      <c r="X1471" s="115"/>
      <c r="Y1471" s="115"/>
      <c r="Z1471" s="115"/>
    </row>
    <row r="1472" spans="1:26" ht="13">
      <c r="A1472" s="40"/>
      <c r="B1472" s="40"/>
      <c r="C1472" s="115"/>
      <c r="D1472" s="115"/>
      <c r="E1472" s="115"/>
      <c r="F1472" s="115"/>
      <c r="H1472" s="115"/>
      <c r="J1472" s="375"/>
      <c r="K1472" s="115"/>
      <c r="L1472" s="115"/>
      <c r="M1472" s="115"/>
      <c r="N1472" s="115"/>
      <c r="O1472" s="115"/>
      <c r="P1472" s="115"/>
      <c r="Q1472" s="115"/>
      <c r="R1472" s="115"/>
      <c r="S1472" s="115"/>
      <c r="T1472" s="115"/>
      <c r="U1472" s="115"/>
      <c r="V1472" s="115"/>
      <c r="W1472" s="115"/>
      <c r="X1472" s="115"/>
      <c r="Y1472" s="115"/>
      <c r="Z1472" s="115"/>
    </row>
    <row r="1473" spans="1:26" ht="13">
      <c r="A1473" s="40"/>
      <c r="B1473" s="40"/>
      <c r="C1473" s="115"/>
      <c r="D1473" s="115"/>
      <c r="E1473" s="115"/>
      <c r="F1473" s="115"/>
      <c r="H1473" s="115"/>
      <c r="J1473" s="375"/>
      <c r="K1473" s="115"/>
      <c r="L1473" s="115"/>
      <c r="M1473" s="115"/>
      <c r="N1473" s="115"/>
      <c r="O1473" s="115"/>
      <c r="P1473" s="115"/>
      <c r="Q1473" s="115"/>
      <c r="R1473" s="115"/>
      <c r="S1473" s="115"/>
      <c r="T1473" s="115"/>
      <c r="U1473" s="115"/>
      <c r="V1473" s="115"/>
      <c r="W1473" s="115"/>
      <c r="X1473" s="115"/>
      <c r="Y1473" s="115"/>
      <c r="Z1473" s="115"/>
    </row>
    <row r="1474" spans="1:26" ht="13">
      <c r="A1474" s="40"/>
      <c r="B1474" s="40"/>
      <c r="C1474" s="115"/>
      <c r="D1474" s="115"/>
      <c r="E1474" s="115"/>
      <c r="F1474" s="115"/>
      <c r="H1474" s="115"/>
      <c r="J1474" s="375"/>
      <c r="K1474" s="115"/>
      <c r="L1474" s="115"/>
      <c r="M1474" s="115"/>
      <c r="N1474" s="115"/>
      <c r="O1474" s="115"/>
      <c r="P1474" s="115"/>
      <c r="Q1474" s="115"/>
      <c r="R1474" s="115"/>
      <c r="S1474" s="115"/>
      <c r="T1474" s="115"/>
      <c r="U1474" s="115"/>
      <c r="V1474" s="115"/>
      <c r="W1474" s="115"/>
      <c r="X1474" s="115"/>
      <c r="Y1474" s="115"/>
      <c r="Z1474" s="115"/>
    </row>
    <row r="1475" spans="1:26" ht="13">
      <c r="A1475" s="40"/>
      <c r="B1475" s="40"/>
      <c r="C1475" s="115"/>
      <c r="D1475" s="115"/>
      <c r="E1475" s="115"/>
      <c r="F1475" s="115"/>
      <c r="H1475" s="115"/>
      <c r="J1475" s="375"/>
      <c r="K1475" s="115"/>
      <c r="L1475" s="115"/>
      <c r="M1475" s="115"/>
      <c r="N1475" s="115"/>
      <c r="O1475" s="115"/>
      <c r="P1475" s="115"/>
      <c r="Q1475" s="115"/>
      <c r="R1475" s="115"/>
      <c r="S1475" s="115"/>
      <c r="T1475" s="115"/>
      <c r="U1475" s="115"/>
      <c r="V1475" s="115"/>
      <c r="W1475" s="115"/>
      <c r="X1475" s="115"/>
      <c r="Y1475" s="115"/>
      <c r="Z1475" s="115"/>
    </row>
    <row r="1476" spans="1:26" ht="13">
      <c r="A1476" s="40"/>
      <c r="B1476" s="40"/>
      <c r="C1476" s="115"/>
      <c r="D1476" s="115"/>
      <c r="E1476" s="115"/>
      <c r="F1476" s="115"/>
      <c r="H1476" s="115"/>
      <c r="J1476" s="375"/>
      <c r="K1476" s="115"/>
      <c r="L1476" s="115"/>
      <c r="M1476" s="115"/>
      <c r="N1476" s="115"/>
      <c r="O1476" s="115"/>
      <c r="P1476" s="115"/>
      <c r="Q1476" s="115"/>
      <c r="R1476" s="115"/>
      <c r="S1476" s="115"/>
      <c r="T1476" s="115"/>
      <c r="U1476" s="115"/>
      <c r="V1476" s="115"/>
      <c r="W1476" s="115"/>
      <c r="X1476" s="115"/>
      <c r="Y1476" s="115"/>
      <c r="Z1476" s="115"/>
    </row>
    <row r="1477" spans="1:26" ht="13">
      <c r="A1477" s="40"/>
      <c r="B1477" s="40"/>
      <c r="C1477" s="115"/>
      <c r="D1477" s="115"/>
      <c r="E1477" s="115"/>
      <c r="F1477" s="115"/>
      <c r="H1477" s="115"/>
      <c r="J1477" s="375"/>
      <c r="K1477" s="115"/>
      <c r="L1477" s="115"/>
      <c r="M1477" s="115"/>
      <c r="N1477" s="115"/>
      <c r="O1477" s="115"/>
      <c r="P1477" s="115"/>
      <c r="Q1477" s="115"/>
      <c r="R1477" s="115"/>
      <c r="S1477" s="115"/>
      <c r="T1477" s="115"/>
      <c r="U1477" s="115"/>
      <c r="V1477" s="115"/>
      <c r="W1477" s="115"/>
      <c r="X1477" s="115"/>
      <c r="Y1477" s="115"/>
      <c r="Z1477" s="115"/>
    </row>
    <row r="1478" spans="1:26" ht="13">
      <c r="A1478" s="40"/>
      <c r="B1478" s="40"/>
      <c r="C1478" s="115"/>
      <c r="D1478" s="115"/>
      <c r="E1478" s="115"/>
      <c r="F1478" s="115"/>
      <c r="H1478" s="115"/>
      <c r="J1478" s="375"/>
      <c r="K1478" s="115"/>
      <c r="L1478" s="115"/>
      <c r="M1478" s="115"/>
      <c r="N1478" s="115"/>
      <c r="O1478" s="115"/>
      <c r="P1478" s="115"/>
      <c r="Q1478" s="115"/>
      <c r="R1478" s="115"/>
      <c r="S1478" s="115"/>
      <c r="T1478" s="115"/>
      <c r="U1478" s="115"/>
      <c r="V1478" s="115"/>
      <c r="W1478" s="115"/>
      <c r="X1478" s="115"/>
      <c r="Y1478" s="115"/>
      <c r="Z1478" s="115"/>
    </row>
    <row r="1479" spans="1:26" ht="13">
      <c r="A1479" s="40"/>
      <c r="B1479" s="40"/>
      <c r="C1479" s="115"/>
      <c r="D1479" s="115"/>
      <c r="E1479" s="115"/>
      <c r="F1479" s="115"/>
      <c r="H1479" s="115"/>
      <c r="J1479" s="375"/>
      <c r="K1479" s="115"/>
      <c r="L1479" s="115"/>
      <c r="M1479" s="115"/>
      <c r="N1479" s="115"/>
      <c r="O1479" s="115"/>
      <c r="P1479" s="115"/>
      <c r="Q1479" s="115"/>
      <c r="R1479" s="115"/>
      <c r="S1479" s="115"/>
      <c r="T1479" s="115"/>
      <c r="U1479" s="115"/>
      <c r="V1479" s="115"/>
      <c r="W1479" s="115"/>
      <c r="X1479" s="115"/>
      <c r="Y1479" s="115"/>
      <c r="Z1479" s="115"/>
    </row>
    <row r="1480" spans="1:26" ht="13">
      <c r="A1480" s="40"/>
      <c r="B1480" s="40"/>
      <c r="C1480" s="115"/>
      <c r="D1480" s="115"/>
      <c r="E1480" s="115"/>
      <c r="F1480" s="115"/>
      <c r="H1480" s="115"/>
      <c r="J1480" s="375"/>
      <c r="K1480" s="115"/>
      <c r="L1480" s="115"/>
      <c r="M1480" s="115"/>
      <c r="N1480" s="115"/>
      <c r="O1480" s="115"/>
      <c r="P1480" s="115"/>
      <c r="Q1480" s="115"/>
      <c r="R1480" s="115"/>
      <c r="S1480" s="115"/>
      <c r="T1480" s="115"/>
      <c r="U1480" s="115"/>
      <c r="V1480" s="115"/>
      <c r="W1480" s="115"/>
      <c r="X1480" s="115"/>
      <c r="Y1480" s="115"/>
      <c r="Z1480" s="115"/>
    </row>
    <row r="1481" spans="1:26" ht="13">
      <c r="A1481" s="40"/>
      <c r="B1481" s="40"/>
      <c r="C1481" s="115"/>
      <c r="D1481" s="115"/>
      <c r="E1481" s="115"/>
      <c r="F1481" s="115"/>
      <c r="H1481" s="115"/>
      <c r="J1481" s="375"/>
      <c r="K1481" s="115"/>
      <c r="L1481" s="115"/>
      <c r="M1481" s="115"/>
      <c r="N1481" s="115"/>
      <c r="O1481" s="115"/>
      <c r="P1481" s="115"/>
      <c r="Q1481" s="115"/>
      <c r="R1481" s="115"/>
      <c r="S1481" s="115"/>
      <c r="T1481" s="115"/>
      <c r="U1481" s="115"/>
      <c r="V1481" s="115"/>
      <c r="W1481" s="115"/>
      <c r="X1481" s="115"/>
      <c r="Y1481" s="115"/>
      <c r="Z1481" s="115"/>
    </row>
    <row r="1482" spans="1:26" ht="13">
      <c r="A1482" s="40"/>
      <c r="B1482" s="40"/>
      <c r="C1482" s="115"/>
      <c r="D1482" s="115"/>
      <c r="E1482" s="115"/>
      <c r="F1482" s="115"/>
      <c r="H1482" s="115"/>
      <c r="J1482" s="375"/>
      <c r="K1482" s="115"/>
      <c r="L1482" s="115"/>
      <c r="M1482" s="115"/>
      <c r="N1482" s="115"/>
      <c r="O1482" s="115"/>
      <c r="P1482" s="115"/>
      <c r="Q1482" s="115"/>
      <c r="R1482" s="115"/>
      <c r="S1482" s="115"/>
      <c r="T1482" s="115"/>
      <c r="U1482" s="115"/>
      <c r="V1482" s="115"/>
      <c r="W1482" s="115"/>
      <c r="X1482" s="115"/>
      <c r="Y1482" s="115"/>
      <c r="Z1482" s="115"/>
    </row>
    <row r="1483" spans="1:26" ht="13">
      <c r="A1483" s="40"/>
      <c r="B1483" s="40"/>
      <c r="C1483" s="115"/>
      <c r="D1483" s="115"/>
      <c r="E1483" s="115"/>
      <c r="F1483" s="115"/>
      <c r="H1483" s="115"/>
      <c r="J1483" s="375"/>
      <c r="K1483" s="115"/>
      <c r="L1483" s="115"/>
      <c r="M1483" s="115"/>
      <c r="N1483" s="115"/>
      <c r="O1483" s="115"/>
      <c r="P1483" s="115"/>
      <c r="Q1483" s="115"/>
      <c r="R1483" s="115"/>
      <c r="S1483" s="115"/>
      <c r="T1483" s="115"/>
      <c r="U1483" s="115"/>
      <c r="V1483" s="115"/>
      <c r="W1483" s="115"/>
      <c r="X1483" s="115"/>
      <c r="Y1483" s="115"/>
      <c r="Z1483" s="115"/>
    </row>
    <row r="1484" spans="1:26" ht="13">
      <c r="A1484" s="40"/>
      <c r="B1484" s="40"/>
      <c r="C1484" s="115"/>
      <c r="D1484" s="115"/>
      <c r="E1484" s="115"/>
      <c r="F1484" s="115"/>
      <c r="H1484" s="115"/>
      <c r="J1484" s="375"/>
      <c r="K1484" s="115"/>
      <c r="L1484" s="115"/>
      <c r="M1484" s="115"/>
      <c r="N1484" s="115"/>
      <c r="O1484" s="115"/>
      <c r="P1484" s="115"/>
      <c r="Q1484" s="115"/>
      <c r="R1484" s="115"/>
      <c r="S1484" s="115"/>
      <c r="T1484" s="115"/>
      <c r="U1484" s="115"/>
      <c r="V1484" s="115"/>
      <c r="W1484" s="115"/>
      <c r="X1484" s="115"/>
      <c r="Y1484" s="115"/>
      <c r="Z1484" s="115"/>
    </row>
    <row r="1485" spans="1:26" ht="13">
      <c r="A1485" s="40"/>
      <c r="B1485" s="40"/>
      <c r="C1485" s="115"/>
      <c r="D1485" s="115"/>
      <c r="E1485" s="115"/>
      <c r="F1485" s="115"/>
      <c r="H1485" s="115"/>
      <c r="J1485" s="375"/>
      <c r="K1485" s="115"/>
      <c r="L1485" s="115"/>
      <c r="M1485" s="115"/>
      <c r="N1485" s="115"/>
      <c r="O1485" s="115"/>
      <c r="P1485" s="115"/>
      <c r="Q1485" s="115"/>
      <c r="R1485" s="115"/>
      <c r="S1485" s="115"/>
      <c r="T1485" s="115"/>
      <c r="U1485" s="115"/>
      <c r="V1485" s="115"/>
      <c r="W1485" s="115"/>
      <c r="X1485" s="115"/>
      <c r="Y1485" s="115"/>
      <c r="Z1485" s="115"/>
    </row>
    <row r="1486" spans="1:26" ht="13">
      <c r="A1486" s="40"/>
      <c r="B1486" s="40"/>
      <c r="C1486" s="115"/>
      <c r="D1486" s="115"/>
      <c r="E1486" s="115"/>
      <c r="F1486" s="115"/>
      <c r="H1486" s="115"/>
      <c r="J1486" s="375"/>
      <c r="K1486" s="115"/>
      <c r="L1486" s="115"/>
      <c r="M1486" s="115"/>
      <c r="N1486" s="115"/>
      <c r="O1486" s="115"/>
      <c r="P1486" s="115"/>
      <c r="Q1486" s="115"/>
      <c r="R1486" s="115"/>
      <c r="S1486" s="115"/>
      <c r="T1486" s="115"/>
      <c r="U1486" s="115"/>
      <c r="V1486" s="115"/>
      <c r="W1486" s="115"/>
      <c r="X1486" s="115"/>
      <c r="Y1486" s="115"/>
      <c r="Z1486" s="115"/>
    </row>
    <row r="1487" spans="1:26" ht="13">
      <c r="A1487" s="40"/>
      <c r="B1487" s="40"/>
      <c r="C1487" s="115"/>
      <c r="D1487" s="115"/>
      <c r="E1487" s="115"/>
      <c r="F1487" s="115"/>
      <c r="H1487" s="115"/>
      <c r="J1487" s="375"/>
      <c r="K1487" s="115"/>
      <c r="L1487" s="115"/>
      <c r="M1487" s="115"/>
      <c r="N1487" s="115"/>
      <c r="O1487" s="115"/>
      <c r="P1487" s="115"/>
      <c r="Q1487" s="115"/>
      <c r="R1487" s="115"/>
      <c r="S1487" s="115"/>
      <c r="T1487" s="115"/>
      <c r="U1487" s="115"/>
      <c r="V1487" s="115"/>
      <c r="W1487" s="115"/>
      <c r="X1487" s="115"/>
      <c r="Y1487" s="115"/>
      <c r="Z1487" s="115"/>
    </row>
    <row r="1488" spans="1:26" ht="13">
      <c r="A1488" s="40"/>
      <c r="B1488" s="40"/>
      <c r="C1488" s="115"/>
      <c r="D1488" s="115"/>
      <c r="E1488" s="115"/>
      <c r="F1488" s="115"/>
      <c r="H1488" s="115"/>
      <c r="J1488" s="375"/>
      <c r="K1488" s="115"/>
      <c r="L1488" s="115"/>
      <c r="M1488" s="115"/>
      <c r="N1488" s="115"/>
      <c r="O1488" s="115"/>
      <c r="P1488" s="115"/>
      <c r="Q1488" s="115"/>
      <c r="R1488" s="115"/>
      <c r="S1488" s="115"/>
      <c r="T1488" s="115"/>
      <c r="U1488" s="115"/>
      <c r="V1488" s="115"/>
      <c r="W1488" s="115"/>
      <c r="X1488" s="115"/>
      <c r="Y1488" s="115"/>
      <c r="Z1488" s="115"/>
    </row>
    <row r="1489" spans="1:26" ht="13">
      <c r="A1489" s="40"/>
      <c r="B1489" s="40"/>
      <c r="C1489" s="115"/>
      <c r="D1489" s="115"/>
      <c r="E1489" s="115"/>
      <c r="F1489" s="115"/>
      <c r="H1489" s="115"/>
      <c r="J1489" s="375"/>
      <c r="K1489" s="115"/>
      <c r="L1489" s="115"/>
      <c r="M1489" s="115"/>
      <c r="N1489" s="115"/>
      <c r="O1489" s="115"/>
      <c r="P1489" s="115"/>
      <c r="Q1489" s="115"/>
      <c r="R1489" s="115"/>
      <c r="S1489" s="115"/>
      <c r="T1489" s="115"/>
      <c r="U1489" s="115"/>
      <c r="V1489" s="115"/>
      <c r="W1489" s="115"/>
      <c r="X1489" s="115"/>
      <c r="Y1489" s="115"/>
      <c r="Z1489" s="115"/>
    </row>
    <row r="1490" spans="1:26" ht="13">
      <c r="A1490" s="40"/>
      <c r="B1490" s="40"/>
      <c r="C1490" s="115"/>
      <c r="D1490" s="115"/>
      <c r="E1490" s="115"/>
      <c r="F1490" s="115"/>
      <c r="H1490" s="115"/>
      <c r="J1490" s="375"/>
      <c r="K1490" s="115"/>
      <c r="L1490" s="115"/>
      <c r="M1490" s="115"/>
      <c r="N1490" s="115"/>
      <c r="O1490" s="115"/>
      <c r="P1490" s="115"/>
      <c r="Q1490" s="115"/>
      <c r="R1490" s="115"/>
      <c r="S1490" s="115"/>
      <c r="T1490" s="115"/>
      <c r="U1490" s="115"/>
      <c r="V1490" s="115"/>
      <c r="W1490" s="115"/>
      <c r="X1490" s="115"/>
      <c r="Y1490" s="115"/>
      <c r="Z1490" s="115"/>
    </row>
    <row r="1491" spans="1:26" ht="13">
      <c r="A1491" s="40"/>
      <c r="B1491" s="40"/>
      <c r="C1491" s="115"/>
      <c r="D1491" s="115"/>
      <c r="E1491" s="115"/>
      <c r="F1491" s="115"/>
      <c r="H1491" s="115"/>
      <c r="J1491" s="375"/>
      <c r="K1491" s="115"/>
      <c r="L1491" s="115"/>
      <c r="M1491" s="115"/>
      <c r="N1491" s="115"/>
      <c r="O1491" s="115"/>
      <c r="P1491" s="115"/>
      <c r="Q1491" s="115"/>
      <c r="R1491" s="115"/>
      <c r="S1491" s="115"/>
      <c r="T1491" s="115"/>
      <c r="U1491" s="115"/>
      <c r="V1491" s="115"/>
      <c r="W1491" s="115"/>
      <c r="X1491" s="115"/>
      <c r="Y1491" s="115"/>
      <c r="Z1491" s="115"/>
    </row>
    <row r="1492" spans="1:26" ht="13">
      <c r="A1492" s="40"/>
      <c r="B1492" s="40"/>
      <c r="C1492" s="115"/>
      <c r="D1492" s="115"/>
      <c r="E1492" s="115"/>
      <c r="F1492" s="115"/>
      <c r="H1492" s="115"/>
      <c r="J1492" s="375"/>
      <c r="K1492" s="115"/>
      <c r="L1492" s="115"/>
      <c r="M1492" s="115"/>
      <c r="N1492" s="115"/>
      <c r="O1492" s="115"/>
      <c r="P1492" s="115"/>
      <c r="Q1492" s="115"/>
      <c r="R1492" s="115"/>
      <c r="S1492" s="115"/>
      <c r="T1492" s="115"/>
      <c r="U1492" s="115"/>
      <c r="V1492" s="115"/>
      <c r="W1492" s="115"/>
      <c r="X1492" s="115"/>
      <c r="Y1492" s="115"/>
      <c r="Z1492" s="115"/>
    </row>
    <row r="1493" spans="1:26" ht="13">
      <c r="A1493" s="40"/>
      <c r="B1493" s="40"/>
      <c r="C1493" s="115"/>
      <c r="D1493" s="115"/>
      <c r="E1493" s="115"/>
      <c r="F1493" s="115"/>
      <c r="H1493" s="115"/>
      <c r="J1493" s="375"/>
      <c r="K1493" s="115"/>
      <c r="L1493" s="115"/>
      <c r="M1493" s="115"/>
      <c r="N1493" s="115"/>
      <c r="O1493" s="115"/>
      <c r="P1493" s="115"/>
      <c r="Q1493" s="115"/>
      <c r="R1493" s="115"/>
      <c r="S1493" s="115"/>
      <c r="T1493" s="115"/>
      <c r="U1493" s="115"/>
      <c r="V1493" s="115"/>
      <c r="W1493" s="115"/>
      <c r="X1493" s="115"/>
      <c r="Y1493" s="115"/>
      <c r="Z1493" s="115"/>
    </row>
    <row r="1494" spans="1:26" ht="13">
      <c r="A1494" s="40"/>
      <c r="B1494" s="40"/>
      <c r="C1494" s="115"/>
      <c r="D1494" s="115"/>
      <c r="E1494" s="115"/>
      <c r="F1494" s="115"/>
      <c r="H1494" s="115"/>
      <c r="J1494" s="375"/>
      <c r="K1494" s="115"/>
      <c r="L1494" s="115"/>
      <c r="M1494" s="115"/>
      <c r="N1494" s="115"/>
      <c r="O1494" s="115"/>
      <c r="P1494" s="115"/>
      <c r="Q1494" s="115"/>
      <c r="R1494" s="115"/>
      <c r="S1494" s="115"/>
      <c r="T1494" s="115"/>
      <c r="U1494" s="115"/>
      <c r="V1494" s="115"/>
      <c r="W1494" s="115"/>
      <c r="X1494" s="115"/>
      <c r="Y1494" s="115"/>
      <c r="Z1494" s="115"/>
    </row>
    <row r="1495" spans="1:26" ht="13">
      <c r="A1495" s="40"/>
      <c r="B1495" s="40"/>
      <c r="C1495" s="115"/>
      <c r="D1495" s="115"/>
      <c r="E1495" s="115"/>
      <c r="F1495" s="115"/>
      <c r="H1495" s="115"/>
      <c r="J1495" s="375"/>
      <c r="K1495" s="115"/>
      <c r="L1495" s="115"/>
      <c r="M1495" s="115"/>
      <c r="N1495" s="115"/>
      <c r="O1495" s="115"/>
      <c r="P1495" s="115"/>
      <c r="Q1495" s="115"/>
      <c r="R1495" s="115"/>
      <c r="S1495" s="115"/>
      <c r="T1495" s="115"/>
      <c r="U1495" s="115"/>
      <c r="V1495" s="115"/>
      <c r="W1495" s="115"/>
      <c r="X1495" s="115"/>
      <c r="Y1495" s="115"/>
      <c r="Z1495" s="115"/>
    </row>
    <row r="1496" spans="1:26" ht="13">
      <c r="A1496" s="40"/>
      <c r="B1496" s="40"/>
      <c r="C1496" s="115"/>
      <c r="D1496" s="115"/>
      <c r="E1496" s="115"/>
      <c r="F1496" s="115"/>
      <c r="H1496" s="115"/>
      <c r="J1496" s="375"/>
      <c r="K1496" s="115"/>
      <c r="L1496" s="115"/>
      <c r="M1496" s="115"/>
      <c r="N1496" s="115"/>
      <c r="O1496" s="115"/>
      <c r="P1496" s="115"/>
      <c r="Q1496" s="115"/>
      <c r="R1496" s="115"/>
      <c r="S1496" s="115"/>
      <c r="T1496" s="115"/>
      <c r="U1496" s="115"/>
      <c r="V1496" s="115"/>
      <c r="W1496" s="115"/>
      <c r="X1496" s="115"/>
      <c r="Y1496" s="115"/>
      <c r="Z1496" s="115"/>
    </row>
    <row r="1497" spans="1:26" ht="13">
      <c r="A1497" s="40"/>
      <c r="B1497" s="40"/>
      <c r="C1497" s="115"/>
      <c r="D1497" s="115"/>
      <c r="E1497" s="115"/>
      <c r="F1497" s="115"/>
      <c r="H1497" s="115"/>
      <c r="J1497" s="375"/>
      <c r="K1497" s="115"/>
      <c r="L1497" s="115"/>
      <c r="M1497" s="115"/>
      <c r="N1497" s="115"/>
      <c r="O1497" s="115"/>
      <c r="P1497" s="115"/>
      <c r="Q1497" s="115"/>
      <c r="R1497" s="115"/>
      <c r="S1497" s="115"/>
      <c r="T1497" s="115"/>
      <c r="U1497" s="115"/>
      <c r="V1497" s="115"/>
      <c r="W1497" s="115"/>
      <c r="X1497" s="115"/>
      <c r="Y1497" s="115"/>
      <c r="Z1497" s="115"/>
    </row>
    <row r="1498" spans="1:26" ht="13">
      <c r="A1498" s="40"/>
      <c r="B1498" s="40"/>
      <c r="C1498" s="115"/>
      <c r="D1498" s="115"/>
      <c r="E1498" s="115"/>
      <c r="F1498" s="115"/>
      <c r="H1498" s="115"/>
      <c r="J1498" s="375"/>
      <c r="K1498" s="115"/>
      <c r="L1498" s="115"/>
      <c r="M1498" s="115"/>
      <c r="N1498" s="115"/>
      <c r="O1498" s="115"/>
      <c r="P1498" s="115"/>
      <c r="Q1498" s="115"/>
      <c r="R1498" s="115"/>
      <c r="S1498" s="115"/>
      <c r="T1498" s="115"/>
      <c r="U1498" s="115"/>
      <c r="V1498" s="115"/>
      <c r="W1498" s="115"/>
      <c r="X1498" s="115"/>
      <c r="Y1498" s="115"/>
      <c r="Z1498" s="115"/>
    </row>
    <row r="1499" spans="1:26" ht="13">
      <c r="A1499" s="40"/>
      <c r="B1499" s="40"/>
      <c r="C1499" s="115"/>
      <c r="D1499" s="115"/>
      <c r="E1499" s="115"/>
      <c r="F1499" s="115"/>
      <c r="H1499" s="115"/>
      <c r="J1499" s="375"/>
      <c r="K1499" s="115"/>
      <c r="L1499" s="115"/>
      <c r="M1499" s="115"/>
      <c r="N1499" s="115"/>
      <c r="O1499" s="115"/>
      <c r="P1499" s="115"/>
      <c r="Q1499" s="115"/>
      <c r="R1499" s="115"/>
      <c r="S1499" s="115"/>
      <c r="T1499" s="115"/>
      <c r="U1499" s="115"/>
      <c r="V1499" s="115"/>
      <c r="W1499" s="115"/>
      <c r="X1499" s="115"/>
      <c r="Y1499" s="115"/>
      <c r="Z1499" s="115"/>
    </row>
    <row r="1500" spans="1:26" ht="13">
      <c r="A1500" s="40"/>
      <c r="B1500" s="40"/>
      <c r="C1500" s="115"/>
      <c r="D1500" s="115"/>
      <c r="E1500" s="115"/>
      <c r="F1500" s="115"/>
      <c r="H1500" s="115"/>
      <c r="J1500" s="375"/>
      <c r="K1500" s="115"/>
      <c r="L1500" s="115"/>
      <c r="M1500" s="115"/>
      <c r="N1500" s="115"/>
      <c r="O1500" s="115"/>
      <c r="P1500" s="115"/>
      <c r="Q1500" s="115"/>
      <c r="R1500" s="115"/>
      <c r="S1500" s="115"/>
      <c r="T1500" s="115"/>
      <c r="U1500" s="115"/>
      <c r="V1500" s="115"/>
      <c r="W1500" s="115"/>
      <c r="X1500" s="115"/>
      <c r="Y1500" s="115"/>
      <c r="Z1500" s="115"/>
    </row>
    <row r="1501" spans="1:26" ht="13">
      <c r="A1501" s="40"/>
      <c r="B1501" s="40"/>
      <c r="C1501" s="115"/>
      <c r="D1501" s="115"/>
      <c r="E1501" s="115"/>
      <c r="F1501" s="115"/>
      <c r="H1501" s="115"/>
      <c r="J1501" s="375"/>
      <c r="K1501" s="115"/>
      <c r="L1501" s="115"/>
      <c r="M1501" s="115"/>
      <c r="N1501" s="115"/>
      <c r="O1501" s="115"/>
      <c r="P1501" s="115"/>
      <c r="Q1501" s="115"/>
      <c r="R1501" s="115"/>
      <c r="S1501" s="115"/>
      <c r="T1501" s="115"/>
      <c r="U1501" s="115"/>
      <c r="V1501" s="115"/>
      <c r="W1501" s="115"/>
      <c r="X1501" s="115"/>
      <c r="Y1501" s="115"/>
      <c r="Z1501" s="115"/>
    </row>
    <row r="1502" spans="1:26" ht="13">
      <c r="A1502" s="40"/>
      <c r="B1502" s="40"/>
      <c r="C1502" s="115"/>
      <c r="D1502" s="115"/>
      <c r="E1502" s="115"/>
      <c r="F1502" s="115"/>
      <c r="H1502" s="115"/>
      <c r="J1502" s="375"/>
      <c r="K1502" s="115"/>
      <c r="L1502" s="115"/>
      <c r="M1502" s="115"/>
      <c r="N1502" s="115"/>
      <c r="O1502" s="115"/>
      <c r="P1502" s="115"/>
      <c r="Q1502" s="115"/>
      <c r="R1502" s="115"/>
      <c r="S1502" s="115"/>
      <c r="T1502" s="115"/>
      <c r="U1502" s="115"/>
      <c r="V1502" s="115"/>
      <c r="W1502" s="115"/>
      <c r="X1502" s="115"/>
      <c r="Y1502" s="115"/>
      <c r="Z1502" s="115"/>
    </row>
    <row r="1503" spans="1:26" ht="13">
      <c r="A1503" s="40"/>
      <c r="B1503" s="40"/>
      <c r="C1503" s="115"/>
      <c r="D1503" s="115"/>
      <c r="E1503" s="115"/>
      <c r="F1503" s="115"/>
      <c r="H1503" s="115"/>
      <c r="J1503" s="375"/>
      <c r="K1503" s="115"/>
      <c r="L1503" s="115"/>
      <c r="M1503" s="115"/>
      <c r="N1503" s="115"/>
      <c r="O1503" s="115"/>
      <c r="P1503" s="115"/>
      <c r="Q1503" s="115"/>
      <c r="R1503" s="115"/>
      <c r="S1503" s="115"/>
      <c r="T1503" s="115"/>
      <c r="U1503" s="115"/>
      <c r="V1503" s="115"/>
      <c r="W1503" s="115"/>
      <c r="X1503" s="115"/>
      <c r="Y1503" s="115"/>
      <c r="Z1503" s="115"/>
    </row>
    <row r="1504" spans="1:26" ht="13">
      <c r="A1504" s="40"/>
      <c r="B1504" s="40"/>
      <c r="C1504" s="115"/>
      <c r="D1504" s="115"/>
      <c r="E1504" s="115"/>
      <c r="F1504" s="115"/>
      <c r="H1504" s="115"/>
      <c r="J1504" s="375"/>
      <c r="K1504" s="115"/>
      <c r="L1504" s="115"/>
      <c r="M1504" s="115"/>
      <c r="N1504" s="115"/>
      <c r="O1504" s="115"/>
      <c r="P1504" s="115"/>
      <c r="Q1504" s="115"/>
      <c r="R1504" s="115"/>
      <c r="S1504" s="115"/>
      <c r="T1504" s="115"/>
      <c r="U1504" s="115"/>
      <c r="V1504" s="115"/>
      <c r="W1504" s="115"/>
      <c r="X1504" s="115"/>
      <c r="Y1504" s="115"/>
      <c r="Z1504" s="115"/>
    </row>
    <row r="1505" spans="1:26" ht="13">
      <c r="A1505" s="40"/>
      <c r="B1505" s="40"/>
      <c r="C1505" s="115"/>
      <c r="D1505" s="115"/>
      <c r="E1505" s="115"/>
      <c r="F1505" s="115"/>
      <c r="H1505" s="115"/>
      <c r="J1505" s="375"/>
      <c r="K1505" s="115"/>
      <c r="L1505" s="115"/>
      <c r="M1505" s="115"/>
      <c r="N1505" s="115"/>
      <c r="O1505" s="115"/>
      <c r="P1505" s="115"/>
      <c r="Q1505" s="115"/>
      <c r="R1505" s="115"/>
      <c r="S1505" s="115"/>
      <c r="T1505" s="115"/>
      <c r="U1505" s="115"/>
      <c r="V1505" s="115"/>
      <c r="W1505" s="115"/>
      <c r="X1505" s="115"/>
      <c r="Y1505" s="115"/>
      <c r="Z1505" s="115"/>
    </row>
    <row r="1506" spans="1:26" ht="13">
      <c r="A1506" s="40"/>
      <c r="B1506" s="40"/>
      <c r="C1506" s="115"/>
      <c r="D1506" s="115"/>
      <c r="E1506" s="115"/>
      <c r="F1506" s="115"/>
      <c r="H1506" s="115"/>
      <c r="J1506" s="375"/>
      <c r="K1506" s="115"/>
      <c r="L1506" s="115"/>
      <c r="M1506" s="115"/>
      <c r="N1506" s="115"/>
      <c r="O1506" s="115"/>
      <c r="P1506" s="115"/>
      <c r="Q1506" s="115"/>
      <c r="R1506" s="115"/>
      <c r="S1506" s="115"/>
      <c r="T1506" s="115"/>
      <c r="U1506" s="115"/>
      <c r="V1506" s="115"/>
      <c r="W1506" s="115"/>
      <c r="X1506" s="115"/>
      <c r="Y1506" s="115"/>
      <c r="Z1506" s="115"/>
    </row>
    <row r="1507" spans="1:26" ht="13">
      <c r="A1507" s="40"/>
      <c r="B1507" s="40"/>
      <c r="C1507" s="115"/>
      <c r="D1507" s="115"/>
      <c r="E1507" s="115"/>
      <c r="F1507" s="115"/>
      <c r="H1507" s="115"/>
      <c r="J1507" s="375"/>
      <c r="K1507" s="115"/>
      <c r="L1507" s="115"/>
      <c r="M1507" s="115"/>
      <c r="N1507" s="115"/>
      <c r="O1507" s="115"/>
      <c r="P1507" s="115"/>
      <c r="Q1507" s="115"/>
      <c r="R1507" s="115"/>
      <c r="S1507" s="115"/>
      <c r="T1507" s="115"/>
      <c r="U1507" s="115"/>
      <c r="V1507" s="115"/>
      <c r="W1507" s="115"/>
      <c r="X1507" s="115"/>
      <c r="Y1507" s="115"/>
      <c r="Z1507" s="115"/>
    </row>
    <row r="1508" spans="1:26" ht="13">
      <c r="A1508" s="40"/>
      <c r="B1508" s="40"/>
      <c r="C1508" s="115"/>
      <c r="D1508" s="115"/>
      <c r="E1508" s="115"/>
      <c r="F1508" s="115"/>
      <c r="H1508" s="115"/>
      <c r="J1508" s="375"/>
      <c r="K1508" s="115"/>
      <c r="L1508" s="115"/>
      <c r="M1508" s="115"/>
      <c r="N1508" s="115"/>
      <c r="O1508" s="115"/>
      <c r="P1508" s="115"/>
      <c r="Q1508" s="115"/>
      <c r="R1508" s="115"/>
      <c r="S1508" s="115"/>
      <c r="T1508" s="115"/>
      <c r="U1508" s="115"/>
      <c r="V1508" s="115"/>
      <c r="W1508" s="115"/>
      <c r="X1508" s="115"/>
      <c r="Y1508" s="115"/>
      <c r="Z1508" s="115"/>
    </row>
    <row r="1509" spans="1:26" ht="13">
      <c r="A1509" s="40"/>
      <c r="B1509" s="40"/>
      <c r="C1509" s="115"/>
      <c r="D1509" s="115"/>
      <c r="E1509" s="115"/>
      <c r="F1509" s="115"/>
      <c r="H1509" s="115"/>
      <c r="J1509" s="375"/>
      <c r="K1509" s="115"/>
      <c r="L1509" s="115"/>
      <c r="M1509" s="115"/>
      <c r="N1509" s="115"/>
      <c r="O1509" s="115"/>
      <c r="P1509" s="115"/>
      <c r="Q1509" s="115"/>
      <c r="R1509" s="115"/>
      <c r="S1509" s="115"/>
      <c r="T1509" s="115"/>
      <c r="U1509" s="115"/>
      <c r="V1509" s="115"/>
      <c r="W1509" s="115"/>
      <c r="X1509" s="115"/>
      <c r="Y1509" s="115"/>
      <c r="Z1509" s="115"/>
    </row>
    <row r="1510" spans="1:26" ht="13">
      <c r="A1510" s="40"/>
      <c r="B1510" s="40"/>
      <c r="C1510" s="115"/>
      <c r="D1510" s="115"/>
      <c r="E1510" s="115"/>
      <c r="F1510" s="115"/>
      <c r="H1510" s="115"/>
      <c r="J1510" s="375"/>
      <c r="K1510" s="115"/>
      <c r="L1510" s="115"/>
      <c r="M1510" s="115"/>
      <c r="N1510" s="115"/>
      <c r="O1510" s="115"/>
      <c r="P1510" s="115"/>
      <c r="Q1510" s="115"/>
      <c r="R1510" s="115"/>
      <c r="S1510" s="115"/>
      <c r="T1510" s="115"/>
      <c r="U1510" s="115"/>
      <c r="V1510" s="115"/>
      <c r="W1510" s="115"/>
      <c r="X1510" s="115"/>
      <c r="Y1510" s="115"/>
      <c r="Z1510" s="115"/>
    </row>
    <row r="1511" spans="1:26" ht="13">
      <c r="A1511" s="40"/>
      <c r="B1511" s="40"/>
      <c r="C1511" s="115"/>
      <c r="D1511" s="115"/>
      <c r="E1511" s="115"/>
      <c r="F1511" s="115"/>
      <c r="H1511" s="115"/>
      <c r="J1511" s="375"/>
      <c r="K1511" s="115"/>
      <c r="L1511" s="115"/>
      <c r="M1511" s="115"/>
      <c r="N1511" s="115"/>
      <c r="O1511" s="115"/>
      <c r="P1511" s="115"/>
      <c r="Q1511" s="115"/>
      <c r="R1511" s="115"/>
      <c r="S1511" s="115"/>
      <c r="T1511" s="115"/>
      <c r="U1511" s="115"/>
      <c r="V1511" s="115"/>
      <c r="W1511" s="115"/>
      <c r="X1511" s="115"/>
      <c r="Y1511" s="115"/>
      <c r="Z1511" s="115"/>
    </row>
    <row r="1512" spans="1:26" ht="13">
      <c r="A1512" s="40"/>
      <c r="B1512" s="40"/>
      <c r="C1512" s="115"/>
      <c r="D1512" s="115"/>
      <c r="E1512" s="115"/>
      <c r="F1512" s="115"/>
      <c r="H1512" s="115"/>
      <c r="J1512" s="375"/>
      <c r="K1512" s="115"/>
      <c r="L1512" s="115"/>
      <c r="M1512" s="115"/>
      <c r="N1512" s="115"/>
      <c r="O1512" s="115"/>
      <c r="P1512" s="115"/>
      <c r="Q1512" s="115"/>
      <c r="R1512" s="115"/>
      <c r="S1512" s="115"/>
      <c r="T1512" s="115"/>
      <c r="U1512" s="115"/>
      <c r="V1512" s="115"/>
      <c r="W1512" s="115"/>
      <c r="X1512" s="115"/>
      <c r="Y1512" s="115"/>
      <c r="Z1512" s="115"/>
    </row>
    <row r="1513" spans="1:26" ht="13">
      <c r="A1513" s="40"/>
      <c r="B1513" s="40"/>
      <c r="C1513" s="115"/>
      <c r="D1513" s="115"/>
      <c r="E1513" s="115"/>
      <c r="F1513" s="115"/>
      <c r="H1513" s="115"/>
      <c r="J1513" s="375"/>
      <c r="K1513" s="115"/>
      <c r="L1513" s="115"/>
      <c r="M1513" s="115"/>
      <c r="N1513" s="115"/>
      <c r="O1513" s="115"/>
      <c r="P1513" s="115"/>
      <c r="Q1513" s="115"/>
      <c r="R1513" s="115"/>
      <c r="S1513" s="115"/>
      <c r="T1513" s="115"/>
      <c r="U1513" s="115"/>
      <c r="V1513" s="115"/>
      <c r="W1513" s="115"/>
      <c r="X1513" s="115"/>
      <c r="Y1513" s="115"/>
      <c r="Z1513" s="115"/>
    </row>
    <row r="1514" spans="1:26" ht="13">
      <c r="A1514" s="40"/>
      <c r="B1514" s="40"/>
      <c r="C1514" s="115"/>
      <c r="D1514" s="115"/>
      <c r="E1514" s="115"/>
      <c r="F1514" s="115"/>
      <c r="H1514" s="115"/>
      <c r="J1514" s="375"/>
      <c r="K1514" s="115"/>
      <c r="L1514" s="115"/>
      <c r="M1514" s="115"/>
      <c r="N1514" s="115"/>
      <c r="O1514" s="115"/>
      <c r="P1514" s="115"/>
      <c r="Q1514" s="115"/>
      <c r="R1514" s="115"/>
      <c r="S1514" s="115"/>
      <c r="T1514" s="115"/>
      <c r="U1514" s="115"/>
      <c r="V1514" s="115"/>
      <c r="W1514" s="115"/>
      <c r="X1514" s="115"/>
      <c r="Y1514" s="115"/>
      <c r="Z1514" s="115"/>
    </row>
    <row r="1515" spans="1:26" ht="13">
      <c r="A1515" s="40"/>
      <c r="B1515" s="40"/>
      <c r="C1515" s="115"/>
      <c r="D1515" s="115"/>
      <c r="E1515" s="115"/>
      <c r="F1515" s="115"/>
      <c r="H1515" s="115"/>
      <c r="J1515" s="375"/>
      <c r="K1515" s="115"/>
      <c r="L1515" s="115"/>
      <c r="M1515" s="115"/>
      <c r="N1515" s="115"/>
      <c r="O1515" s="115"/>
      <c r="P1515" s="115"/>
      <c r="Q1515" s="115"/>
      <c r="R1515" s="115"/>
      <c r="S1515" s="115"/>
      <c r="T1515" s="115"/>
      <c r="U1515" s="115"/>
      <c r="V1515" s="115"/>
      <c r="W1515" s="115"/>
      <c r="X1515" s="115"/>
      <c r="Y1515" s="115"/>
      <c r="Z1515" s="115"/>
    </row>
    <row r="1516" spans="1:26" ht="13">
      <c r="A1516" s="40"/>
      <c r="B1516" s="40"/>
      <c r="C1516" s="115"/>
      <c r="D1516" s="115"/>
      <c r="E1516" s="115"/>
      <c r="F1516" s="115"/>
      <c r="H1516" s="115"/>
      <c r="J1516" s="375"/>
      <c r="K1516" s="115"/>
      <c r="L1516" s="115"/>
      <c r="M1516" s="115"/>
      <c r="N1516" s="115"/>
      <c r="O1516" s="115"/>
      <c r="P1516" s="115"/>
      <c r="Q1516" s="115"/>
      <c r="R1516" s="115"/>
      <c r="S1516" s="115"/>
      <c r="T1516" s="115"/>
      <c r="U1516" s="115"/>
      <c r="V1516" s="115"/>
      <c r="W1516" s="115"/>
      <c r="X1516" s="115"/>
      <c r="Y1516" s="115"/>
      <c r="Z1516" s="115"/>
    </row>
    <row r="1517" spans="1:26" ht="13">
      <c r="A1517" s="40"/>
      <c r="B1517" s="40"/>
      <c r="C1517" s="115"/>
      <c r="D1517" s="115"/>
      <c r="E1517" s="115"/>
      <c r="F1517" s="115"/>
      <c r="H1517" s="115"/>
      <c r="J1517" s="375"/>
      <c r="K1517" s="115"/>
      <c r="L1517" s="115"/>
      <c r="M1517" s="115"/>
      <c r="N1517" s="115"/>
      <c r="O1517" s="115"/>
      <c r="P1517" s="115"/>
      <c r="Q1517" s="115"/>
      <c r="R1517" s="115"/>
      <c r="S1517" s="115"/>
      <c r="T1517" s="115"/>
      <c r="U1517" s="115"/>
      <c r="V1517" s="115"/>
      <c r="W1517" s="115"/>
      <c r="X1517" s="115"/>
      <c r="Y1517" s="115"/>
      <c r="Z1517" s="115"/>
    </row>
    <row r="1518" spans="1:26" ht="13">
      <c r="A1518" s="40"/>
      <c r="B1518" s="40"/>
      <c r="C1518" s="115"/>
      <c r="D1518" s="115"/>
      <c r="E1518" s="115"/>
      <c r="F1518" s="115"/>
      <c r="H1518" s="115"/>
      <c r="J1518" s="375"/>
      <c r="K1518" s="115"/>
      <c r="L1518" s="115"/>
      <c r="M1518" s="115"/>
      <c r="N1518" s="115"/>
      <c r="O1518" s="115"/>
      <c r="P1518" s="115"/>
      <c r="Q1518" s="115"/>
      <c r="R1518" s="115"/>
      <c r="S1518" s="115"/>
      <c r="T1518" s="115"/>
      <c r="U1518" s="115"/>
      <c r="V1518" s="115"/>
      <c r="W1518" s="115"/>
      <c r="X1518" s="115"/>
      <c r="Y1518" s="115"/>
      <c r="Z1518" s="115"/>
    </row>
    <row r="1519" spans="1:26" ht="13">
      <c r="A1519" s="40"/>
      <c r="B1519" s="40"/>
      <c r="C1519" s="115"/>
      <c r="D1519" s="115"/>
      <c r="E1519" s="115"/>
      <c r="F1519" s="115"/>
      <c r="H1519" s="115"/>
      <c r="J1519" s="375"/>
      <c r="K1519" s="115"/>
      <c r="L1519" s="115"/>
      <c r="M1519" s="115"/>
      <c r="N1519" s="115"/>
      <c r="O1519" s="115"/>
      <c r="P1519" s="115"/>
      <c r="Q1519" s="115"/>
      <c r="R1519" s="115"/>
      <c r="S1519" s="115"/>
      <c r="T1519" s="115"/>
      <c r="U1519" s="115"/>
      <c r="V1519" s="115"/>
      <c r="W1519" s="115"/>
      <c r="X1519" s="115"/>
      <c r="Y1519" s="115"/>
      <c r="Z1519" s="115"/>
    </row>
    <row r="1520" spans="1:26" ht="13">
      <c r="A1520" s="40"/>
      <c r="B1520" s="40"/>
      <c r="C1520" s="115"/>
      <c r="D1520" s="115"/>
      <c r="E1520" s="115"/>
      <c r="F1520" s="115"/>
      <c r="H1520" s="115"/>
      <c r="J1520" s="375"/>
      <c r="K1520" s="115"/>
      <c r="L1520" s="115"/>
      <c r="M1520" s="115"/>
      <c r="N1520" s="115"/>
      <c r="O1520" s="115"/>
      <c r="P1520" s="115"/>
      <c r="Q1520" s="115"/>
      <c r="R1520" s="115"/>
      <c r="S1520" s="115"/>
      <c r="T1520" s="115"/>
      <c r="U1520" s="115"/>
      <c r="V1520" s="115"/>
      <c r="W1520" s="115"/>
      <c r="X1520" s="115"/>
      <c r="Y1520" s="115"/>
      <c r="Z1520" s="115"/>
    </row>
    <row r="1521" spans="1:26" ht="13">
      <c r="A1521" s="40"/>
      <c r="B1521" s="40"/>
      <c r="C1521" s="115"/>
      <c r="D1521" s="115"/>
      <c r="E1521" s="115"/>
      <c r="F1521" s="115"/>
      <c r="H1521" s="115"/>
      <c r="J1521" s="375"/>
      <c r="K1521" s="115"/>
      <c r="L1521" s="115"/>
      <c r="M1521" s="115"/>
      <c r="N1521" s="115"/>
      <c r="O1521" s="115"/>
      <c r="P1521" s="115"/>
      <c r="Q1521" s="115"/>
      <c r="R1521" s="115"/>
      <c r="S1521" s="115"/>
      <c r="T1521" s="115"/>
      <c r="U1521" s="115"/>
      <c r="V1521" s="115"/>
      <c r="W1521" s="115"/>
      <c r="X1521" s="115"/>
      <c r="Y1521" s="115"/>
      <c r="Z1521" s="115"/>
    </row>
    <row r="1522" spans="1:26" ht="13">
      <c r="A1522" s="40"/>
      <c r="B1522" s="40"/>
      <c r="C1522" s="115"/>
      <c r="D1522" s="115"/>
      <c r="E1522" s="115"/>
      <c r="F1522" s="115"/>
      <c r="H1522" s="115"/>
      <c r="J1522" s="375"/>
      <c r="K1522" s="115"/>
      <c r="L1522" s="115"/>
      <c r="M1522" s="115"/>
      <c r="N1522" s="115"/>
      <c r="O1522" s="115"/>
      <c r="P1522" s="115"/>
      <c r="Q1522" s="115"/>
      <c r="R1522" s="115"/>
      <c r="S1522" s="115"/>
      <c r="T1522" s="115"/>
      <c r="U1522" s="115"/>
      <c r="V1522" s="115"/>
      <c r="W1522" s="115"/>
      <c r="X1522" s="115"/>
      <c r="Y1522" s="115"/>
      <c r="Z1522" s="115"/>
    </row>
    <row r="1523" spans="1:26" ht="13">
      <c r="A1523" s="40"/>
      <c r="B1523" s="40"/>
      <c r="C1523" s="115"/>
      <c r="D1523" s="115"/>
      <c r="E1523" s="115"/>
      <c r="F1523" s="115"/>
      <c r="H1523" s="115"/>
      <c r="J1523" s="375"/>
      <c r="K1523" s="115"/>
      <c r="L1523" s="115"/>
      <c r="M1523" s="115"/>
      <c r="N1523" s="115"/>
      <c r="O1523" s="115"/>
      <c r="P1523" s="115"/>
      <c r="Q1523" s="115"/>
      <c r="R1523" s="115"/>
      <c r="S1523" s="115"/>
      <c r="T1523" s="115"/>
      <c r="U1523" s="115"/>
      <c r="V1523" s="115"/>
      <c r="W1523" s="115"/>
      <c r="X1523" s="115"/>
      <c r="Y1523" s="115"/>
      <c r="Z1523" s="115"/>
    </row>
    <row r="1524" spans="1:26" ht="13">
      <c r="A1524" s="40"/>
      <c r="B1524" s="40"/>
      <c r="C1524" s="115"/>
      <c r="D1524" s="115"/>
      <c r="E1524" s="115"/>
      <c r="F1524" s="115"/>
      <c r="H1524" s="115"/>
      <c r="J1524" s="375"/>
      <c r="K1524" s="115"/>
      <c r="L1524" s="115"/>
      <c r="M1524" s="115"/>
      <c r="N1524" s="115"/>
      <c r="O1524" s="115"/>
      <c r="P1524" s="115"/>
      <c r="Q1524" s="115"/>
      <c r="R1524" s="115"/>
      <c r="S1524" s="115"/>
      <c r="T1524" s="115"/>
      <c r="U1524" s="115"/>
      <c r="V1524" s="115"/>
      <c r="W1524" s="115"/>
      <c r="X1524" s="115"/>
      <c r="Y1524" s="115"/>
      <c r="Z1524" s="115"/>
    </row>
    <row r="1525" spans="1:26" ht="13">
      <c r="A1525" s="40"/>
      <c r="B1525" s="40"/>
      <c r="C1525" s="115"/>
      <c r="D1525" s="115"/>
      <c r="E1525" s="115"/>
      <c r="F1525" s="115"/>
      <c r="H1525" s="115"/>
      <c r="J1525" s="375"/>
      <c r="K1525" s="115"/>
      <c r="L1525" s="115"/>
      <c r="M1525" s="115"/>
      <c r="N1525" s="115"/>
      <c r="O1525" s="115"/>
      <c r="P1525" s="115"/>
      <c r="Q1525" s="115"/>
      <c r="R1525" s="115"/>
      <c r="S1525" s="115"/>
      <c r="T1525" s="115"/>
      <c r="U1525" s="115"/>
      <c r="V1525" s="115"/>
      <c r="W1525" s="115"/>
      <c r="X1525" s="115"/>
      <c r="Y1525" s="115"/>
      <c r="Z1525" s="115"/>
    </row>
    <row r="1526" spans="1:26" ht="13">
      <c r="A1526" s="40"/>
      <c r="B1526" s="40"/>
      <c r="C1526" s="115"/>
      <c r="D1526" s="115"/>
      <c r="E1526" s="115"/>
      <c r="F1526" s="115"/>
      <c r="H1526" s="115"/>
      <c r="J1526" s="375"/>
      <c r="K1526" s="115"/>
      <c r="L1526" s="115"/>
      <c r="M1526" s="115"/>
      <c r="N1526" s="115"/>
      <c r="O1526" s="115"/>
      <c r="P1526" s="115"/>
      <c r="Q1526" s="115"/>
      <c r="R1526" s="115"/>
      <c r="S1526" s="115"/>
      <c r="T1526" s="115"/>
      <c r="U1526" s="115"/>
      <c r="V1526" s="115"/>
      <c r="W1526" s="115"/>
      <c r="X1526" s="115"/>
      <c r="Y1526" s="115"/>
      <c r="Z1526" s="115"/>
    </row>
    <row r="1527" spans="1:26" ht="13">
      <c r="A1527" s="40"/>
      <c r="B1527" s="40"/>
      <c r="C1527" s="115"/>
      <c r="D1527" s="115"/>
      <c r="E1527" s="115"/>
      <c r="F1527" s="115"/>
      <c r="H1527" s="115"/>
      <c r="J1527" s="375"/>
      <c r="K1527" s="115"/>
      <c r="L1527" s="115"/>
      <c r="M1527" s="115"/>
      <c r="N1527" s="115"/>
      <c r="O1527" s="115"/>
      <c r="P1527" s="115"/>
      <c r="Q1527" s="115"/>
      <c r="R1527" s="115"/>
      <c r="S1527" s="115"/>
      <c r="T1527" s="115"/>
      <c r="U1527" s="115"/>
      <c r="V1527" s="115"/>
      <c r="W1527" s="115"/>
      <c r="X1527" s="115"/>
      <c r="Y1527" s="115"/>
      <c r="Z1527" s="115"/>
    </row>
    <row r="1528" spans="1:26" ht="13">
      <c r="A1528" s="40"/>
      <c r="B1528" s="40"/>
      <c r="C1528" s="115"/>
      <c r="D1528" s="115"/>
      <c r="E1528" s="115"/>
      <c r="F1528" s="115"/>
      <c r="H1528" s="115"/>
      <c r="J1528" s="375"/>
      <c r="K1528" s="115"/>
      <c r="L1528" s="115"/>
      <c r="M1528" s="115"/>
      <c r="N1528" s="115"/>
      <c r="O1528" s="115"/>
      <c r="P1528" s="115"/>
      <c r="Q1528" s="115"/>
      <c r="R1528" s="115"/>
      <c r="S1528" s="115"/>
      <c r="T1528" s="115"/>
      <c r="U1528" s="115"/>
      <c r="V1528" s="115"/>
      <c r="W1528" s="115"/>
      <c r="X1528" s="115"/>
      <c r="Y1528" s="115"/>
      <c r="Z1528" s="115"/>
    </row>
    <row r="1529" spans="1:26" ht="13">
      <c r="A1529" s="40"/>
      <c r="B1529" s="40"/>
      <c r="C1529" s="115"/>
      <c r="D1529" s="115"/>
      <c r="E1529" s="115"/>
      <c r="F1529" s="115"/>
      <c r="H1529" s="115"/>
      <c r="J1529" s="375"/>
      <c r="K1529" s="115"/>
      <c r="L1529" s="115"/>
      <c r="M1529" s="115"/>
      <c r="N1529" s="115"/>
      <c r="O1529" s="115"/>
      <c r="P1529" s="115"/>
      <c r="Q1529" s="115"/>
      <c r="R1529" s="115"/>
      <c r="S1529" s="115"/>
      <c r="T1529" s="115"/>
      <c r="U1529" s="115"/>
      <c r="V1529" s="115"/>
      <c r="W1529" s="115"/>
      <c r="X1529" s="115"/>
      <c r="Y1529" s="115"/>
      <c r="Z1529" s="115"/>
    </row>
    <row r="1530" spans="1:26" ht="13">
      <c r="A1530" s="40"/>
      <c r="B1530" s="40"/>
      <c r="C1530" s="115"/>
      <c r="D1530" s="115"/>
      <c r="E1530" s="115"/>
      <c r="F1530" s="115"/>
      <c r="H1530" s="115"/>
      <c r="J1530" s="375"/>
      <c r="K1530" s="115"/>
      <c r="L1530" s="115"/>
      <c r="M1530" s="115"/>
      <c r="N1530" s="115"/>
      <c r="O1530" s="115"/>
      <c r="P1530" s="115"/>
      <c r="Q1530" s="115"/>
      <c r="R1530" s="115"/>
      <c r="S1530" s="115"/>
      <c r="T1530" s="115"/>
      <c r="U1530" s="115"/>
      <c r="V1530" s="115"/>
      <c r="W1530" s="115"/>
      <c r="X1530" s="115"/>
      <c r="Y1530" s="115"/>
      <c r="Z1530" s="115"/>
    </row>
    <row r="1531" spans="1:26" ht="13">
      <c r="A1531" s="40"/>
      <c r="B1531" s="40"/>
      <c r="C1531" s="115"/>
      <c r="D1531" s="115"/>
      <c r="E1531" s="115"/>
      <c r="F1531" s="115"/>
      <c r="H1531" s="115"/>
      <c r="J1531" s="375"/>
      <c r="K1531" s="115"/>
      <c r="L1531" s="115"/>
      <c r="M1531" s="115"/>
      <c r="N1531" s="115"/>
      <c r="O1531" s="115"/>
      <c r="P1531" s="115"/>
      <c r="Q1531" s="115"/>
      <c r="R1531" s="115"/>
      <c r="S1531" s="115"/>
      <c r="T1531" s="115"/>
      <c r="U1531" s="115"/>
      <c r="V1531" s="115"/>
      <c r="W1531" s="115"/>
      <c r="X1531" s="115"/>
      <c r="Y1531" s="115"/>
      <c r="Z1531" s="115"/>
    </row>
    <row r="1532" spans="1:26" ht="13">
      <c r="A1532" s="40"/>
      <c r="B1532" s="40"/>
      <c r="C1532" s="115"/>
      <c r="D1532" s="115"/>
      <c r="E1532" s="115"/>
      <c r="F1532" s="115"/>
      <c r="H1532" s="115"/>
      <c r="J1532" s="375"/>
      <c r="K1532" s="115"/>
      <c r="L1532" s="115"/>
      <c r="M1532" s="115"/>
      <c r="N1532" s="115"/>
      <c r="O1532" s="115"/>
      <c r="P1532" s="115"/>
      <c r="Q1532" s="115"/>
      <c r="R1532" s="115"/>
      <c r="S1532" s="115"/>
      <c r="T1532" s="115"/>
      <c r="U1532" s="115"/>
      <c r="V1532" s="115"/>
      <c r="W1532" s="115"/>
      <c r="X1532" s="115"/>
      <c r="Y1532" s="115"/>
      <c r="Z1532" s="115"/>
    </row>
    <row r="1533" spans="1:26" ht="13">
      <c r="A1533" s="40"/>
      <c r="B1533" s="40"/>
      <c r="C1533" s="115"/>
      <c r="D1533" s="115"/>
      <c r="E1533" s="115"/>
      <c r="F1533" s="115"/>
      <c r="H1533" s="115"/>
      <c r="J1533" s="375"/>
      <c r="K1533" s="115"/>
      <c r="L1533" s="115"/>
      <c r="M1533" s="115"/>
      <c r="N1533" s="115"/>
      <c r="O1533" s="115"/>
      <c r="P1533" s="115"/>
      <c r="Q1533" s="115"/>
      <c r="R1533" s="115"/>
      <c r="S1533" s="115"/>
      <c r="T1533" s="115"/>
      <c r="U1533" s="115"/>
      <c r="V1533" s="115"/>
      <c r="W1533" s="115"/>
      <c r="X1533" s="115"/>
      <c r="Y1533" s="115"/>
      <c r="Z1533" s="115"/>
    </row>
    <row r="1534" spans="1:26" ht="13">
      <c r="A1534" s="40"/>
      <c r="B1534" s="40"/>
      <c r="C1534" s="115"/>
      <c r="D1534" s="115"/>
      <c r="E1534" s="115"/>
      <c r="F1534" s="115"/>
      <c r="H1534" s="115"/>
      <c r="J1534" s="375"/>
      <c r="K1534" s="115"/>
      <c r="L1534" s="115"/>
      <c r="M1534" s="115"/>
      <c r="N1534" s="115"/>
      <c r="O1534" s="115"/>
      <c r="P1534" s="115"/>
      <c r="Q1534" s="115"/>
      <c r="R1534" s="115"/>
      <c r="S1534" s="115"/>
      <c r="T1534" s="115"/>
      <c r="U1534" s="115"/>
      <c r="V1534" s="115"/>
      <c r="W1534" s="115"/>
      <c r="X1534" s="115"/>
      <c r="Y1534" s="115"/>
      <c r="Z1534" s="115"/>
    </row>
    <row r="1535" spans="1:26" ht="13">
      <c r="A1535" s="40"/>
      <c r="B1535" s="40"/>
      <c r="C1535" s="115"/>
      <c r="D1535" s="115"/>
      <c r="E1535" s="115"/>
      <c r="F1535" s="115"/>
      <c r="H1535" s="115"/>
      <c r="J1535" s="375"/>
      <c r="K1535" s="115"/>
      <c r="L1535" s="115"/>
      <c r="M1535" s="115"/>
      <c r="N1535" s="115"/>
      <c r="O1535" s="115"/>
      <c r="P1535" s="115"/>
      <c r="Q1535" s="115"/>
      <c r="R1535" s="115"/>
      <c r="S1535" s="115"/>
      <c r="T1535" s="115"/>
      <c r="U1535" s="115"/>
      <c r="V1535" s="115"/>
      <c r="W1535" s="115"/>
      <c r="X1535" s="115"/>
      <c r="Y1535" s="115"/>
      <c r="Z1535" s="115"/>
    </row>
    <row r="1536" spans="1:26" ht="13">
      <c r="A1536" s="40"/>
      <c r="B1536" s="40"/>
      <c r="C1536" s="115"/>
      <c r="D1536" s="115"/>
      <c r="E1536" s="115"/>
      <c r="F1536" s="115"/>
      <c r="H1536" s="115"/>
      <c r="J1536" s="375"/>
      <c r="K1536" s="115"/>
      <c r="L1536" s="115"/>
      <c r="M1536" s="115"/>
      <c r="N1536" s="115"/>
      <c r="O1536" s="115"/>
      <c r="P1536" s="115"/>
      <c r="Q1536" s="115"/>
      <c r="R1536" s="115"/>
      <c r="S1536" s="115"/>
      <c r="T1536" s="115"/>
      <c r="U1536" s="115"/>
      <c r="V1536" s="115"/>
      <c r="W1536" s="115"/>
      <c r="X1536" s="115"/>
      <c r="Y1536" s="115"/>
      <c r="Z1536" s="115"/>
    </row>
    <row r="1537" spans="1:26" ht="13">
      <c r="A1537" s="40"/>
      <c r="B1537" s="40"/>
      <c r="C1537" s="115"/>
      <c r="D1537" s="115"/>
      <c r="E1537" s="115"/>
      <c r="F1537" s="115"/>
      <c r="H1537" s="115"/>
      <c r="J1537" s="375"/>
      <c r="K1537" s="115"/>
      <c r="L1537" s="115"/>
      <c r="M1537" s="115"/>
      <c r="N1537" s="115"/>
      <c r="O1537" s="115"/>
      <c r="P1537" s="115"/>
      <c r="Q1537" s="115"/>
      <c r="R1537" s="115"/>
      <c r="S1537" s="115"/>
      <c r="T1537" s="115"/>
      <c r="U1537" s="115"/>
      <c r="V1537" s="115"/>
      <c r="W1537" s="115"/>
      <c r="X1537" s="115"/>
      <c r="Y1537" s="115"/>
      <c r="Z1537" s="115"/>
    </row>
    <row r="1538" spans="1:26" ht="13">
      <c r="A1538" s="40"/>
      <c r="B1538" s="40"/>
      <c r="C1538" s="115"/>
      <c r="D1538" s="115"/>
      <c r="E1538" s="115"/>
      <c r="F1538" s="115"/>
      <c r="H1538" s="115"/>
      <c r="J1538" s="375"/>
      <c r="K1538" s="115"/>
      <c r="L1538" s="115"/>
      <c r="M1538" s="115"/>
      <c r="N1538" s="115"/>
      <c r="O1538" s="115"/>
      <c r="P1538" s="115"/>
      <c r="Q1538" s="115"/>
      <c r="R1538" s="115"/>
      <c r="S1538" s="115"/>
      <c r="T1538" s="115"/>
      <c r="U1538" s="115"/>
      <c r="V1538" s="115"/>
      <c r="W1538" s="115"/>
      <c r="X1538" s="115"/>
      <c r="Y1538" s="115"/>
      <c r="Z1538" s="115"/>
    </row>
    <row r="1539" spans="1:26" ht="13">
      <c r="A1539" s="40"/>
      <c r="B1539" s="40"/>
      <c r="C1539" s="115"/>
      <c r="D1539" s="115"/>
      <c r="E1539" s="115"/>
      <c r="F1539" s="115"/>
      <c r="H1539" s="115"/>
      <c r="J1539" s="375"/>
      <c r="K1539" s="115"/>
      <c r="L1539" s="115"/>
      <c r="M1539" s="115"/>
      <c r="N1539" s="115"/>
      <c r="O1539" s="115"/>
      <c r="P1539" s="115"/>
      <c r="Q1539" s="115"/>
      <c r="R1539" s="115"/>
      <c r="S1539" s="115"/>
      <c r="T1539" s="115"/>
      <c r="U1539" s="115"/>
      <c r="V1539" s="115"/>
      <c r="W1539" s="115"/>
      <c r="X1539" s="115"/>
      <c r="Y1539" s="115"/>
      <c r="Z1539" s="115"/>
    </row>
    <row r="1540" spans="1:26" ht="13">
      <c r="A1540" s="40"/>
      <c r="B1540" s="40"/>
      <c r="C1540" s="115"/>
      <c r="D1540" s="115"/>
      <c r="E1540" s="115"/>
      <c r="F1540" s="115"/>
      <c r="H1540" s="115"/>
      <c r="J1540" s="375"/>
      <c r="K1540" s="115"/>
      <c r="L1540" s="115"/>
      <c r="M1540" s="115"/>
      <c r="N1540" s="115"/>
      <c r="O1540" s="115"/>
      <c r="P1540" s="115"/>
      <c r="Q1540" s="115"/>
      <c r="R1540" s="115"/>
      <c r="S1540" s="115"/>
      <c r="T1540" s="115"/>
      <c r="U1540" s="115"/>
      <c r="V1540" s="115"/>
      <c r="W1540" s="115"/>
      <c r="X1540" s="115"/>
      <c r="Y1540" s="115"/>
      <c r="Z1540" s="115"/>
    </row>
    <row r="1541" spans="1:26" ht="13">
      <c r="A1541" s="40"/>
      <c r="B1541" s="40"/>
      <c r="C1541" s="115"/>
      <c r="D1541" s="115"/>
      <c r="E1541" s="115"/>
      <c r="F1541" s="115"/>
      <c r="H1541" s="115"/>
      <c r="J1541" s="375"/>
      <c r="K1541" s="115"/>
      <c r="L1541" s="115"/>
      <c r="M1541" s="115"/>
      <c r="N1541" s="115"/>
      <c r="O1541" s="115"/>
      <c r="P1541" s="115"/>
      <c r="Q1541" s="115"/>
      <c r="R1541" s="115"/>
      <c r="S1541" s="115"/>
      <c r="T1541" s="115"/>
      <c r="U1541" s="115"/>
      <c r="V1541" s="115"/>
      <c r="W1541" s="115"/>
      <c r="X1541" s="115"/>
      <c r="Y1541" s="115"/>
      <c r="Z1541" s="115"/>
    </row>
    <row r="1542" spans="1:26" ht="13">
      <c r="A1542" s="40"/>
      <c r="B1542" s="40"/>
      <c r="C1542" s="115"/>
      <c r="D1542" s="115"/>
      <c r="E1542" s="115"/>
      <c r="F1542" s="115"/>
      <c r="H1542" s="115"/>
      <c r="J1542" s="375"/>
      <c r="K1542" s="115"/>
      <c r="L1542" s="115"/>
      <c r="M1542" s="115"/>
      <c r="N1542" s="115"/>
      <c r="O1542" s="115"/>
      <c r="P1542" s="115"/>
      <c r="Q1542" s="115"/>
      <c r="R1542" s="115"/>
      <c r="S1542" s="115"/>
      <c r="T1542" s="115"/>
      <c r="U1542" s="115"/>
      <c r="V1542" s="115"/>
      <c r="W1542" s="115"/>
      <c r="X1542" s="115"/>
      <c r="Y1542" s="115"/>
      <c r="Z1542" s="115"/>
    </row>
    <row r="1543" spans="1:26" ht="13">
      <c r="A1543" s="40"/>
      <c r="B1543" s="40"/>
      <c r="C1543" s="115"/>
      <c r="D1543" s="115"/>
      <c r="E1543" s="115"/>
      <c r="F1543" s="115"/>
      <c r="H1543" s="115"/>
      <c r="J1543" s="375"/>
      <c r="K1543" s="115"/>
      <c r="L1543" s="115"/>
      <c r="M1543" s="115"/>
      <c r="N1543" s="115"/>
      <c r="O1543" s="115"/>
      <c r="P1543" s="115"/>
      <c r="Q1543" s="115"/>
      <c r="R1543" s="115"/>
      <c r="S1543" s="115"/>
      <c r="T1543" s="115"/>
      <c r="U1543" s="115"/>
      <c r="V1543" s="115"/>
      <c r="W1543" s="115"/>
      <c r="X1543" s="115"/>
      <c r="Y1543" s="115"/>
      <c r="Z1543" s="115"/>
    </row>
    <row r="1544" spans="1:26" ht="13">
      <c r="A1544" s="40"/>
      <c r="B1544" s="40"/>
      <c r="C1544" s="115"/>
      <c r="D1544" s="115"/>
      <c r="E1544" s="115"/>
      <c r="F1544" s="115"/>
      <c r="H1544" s="115"/>
      <c r="J1544" s="375"/>
      <c r="K1544" s="115"/>
      <c r="L1544" s="115"/>
      <c r="M1544" s="115"/>
      <c r="N1544" s="115"/>
      <c r="O1544" s="115"/>
      <c r="P1544" s="115"/>
      <c r="Q1544" s="115"/>
      <c r="R1544" s="115"/>
      <c r="S1544" s="115"/>
      <c r="T1544" s="115"/>
      <c r="U1544" s="115"/>
      <c r="V1544" s="115"/>
      <c r="W1544" s="115"/>
      <c r="X1544" s="115"/>
      <c r="Y1544" s="115"/>
      <c r="Z1544" s="115"/>
    </row>
    <row r="1545" spans="1:26" ht="13">
      <c r="A1545" s="40"/>
      <c r="B1545" s="40"/>
      <c r="C1545" s="115"/>
      <c r="D1545" s="115"/>
      <c r="E1545" s="115"/>
      <c r="F1545" s="115"/>
      <c r="H1545" s="115"/>
      <c r="J1545" s="375"/>
      <c r="K1545" s="115"/>
      <c r="L1545" s="115"/>
      <c r="M1545" s="115"/>
      <c r="N1545" s="115"/>
      <c r="O1545" s="115"/>
      <c r="P1545" s="115"/>
      <c r="Q1545" s="115"/>
      <c r="R1545" s="115"/>
      <c r="S1545" s="115"/>
      <c r="T1545" s="115"/>
      <c r="U1545" s="115"/>
      <c r="V1545" s="115"/>
      <c r="W1545" s="115"/>
      <c r="X1545" s="115"/>
      <c r="Y1545" s="115"/>
      <c r="Z1545" s="115"/>
    </row>
    <row r="1546" spans="1:26" ht="13">
      <c r="A1546" s="40"/>
      <c r="B1546" s="40"/>
      <c r="C1546" s="115"/>
      <c r="D1546" s="115"/>
      <c r="E1546" s="115"/>
      <c r="F1546" s="115"/>
      <c r="H1546" s="115"/>
      <c r="J1546" s="375"/>
      <c r="K1546" s="115"/>
      <c r="L1546" s="115"/>
      <c r="M1546" s="115"/>
      <c r="N1546" s="115"/>
      <c r="O1546" s="115"/>
      <c r="P1546" s="115"/>
      <c r="Q1546" s="115"/>
      <c r="R1546" s="115"/>
      <c r="S1546" s="115"/>
      <c r="T1546" s="115"/>
      <c r="U1546" s="115"/>
      <c r="V1546" s="115"/>
      <c r="W1546" s="115"/>
      <c r="X1546" s="115"/>
      <c r="Y1546" s="115"/>
      <c r="Z1546" s="115"/>
    </row>
    <row r="1547" spans="1:26" ht="13">
      <c r="A1547" s="40"/>
      <c r="B1547" s="40"/>
      <c r="C1547" s="115"/>
      <c r="D1547" s="115"/>
      <c r="E1547" s="115"/>
      <c r="F1547" s="115"/>
      <c r="H1547" s="115"/>
      <c r="J1547" s="375"/>
      <c r="K1547" s="115"/>
      <c r="L1547" s="115"/>
      <c r="M1547" s="115"/>
      <c r="N1547" s="115"/>
      <c r="O1547" s="115"/>
      <c r="P1547" s="115"/>
      <c r="Q1547" s="115"/>
      <c r="R1547" s="115"/>
      <c r="S1547" s="115"/>
      <c r="T1547" s="115"/>
      <c r="U1547" s="115"/>
      <c r="V1547" s="115"/>
      <c r="W1547" s="115"/>
      <c r="X1547" s="115"/>
      <c r="Y1547" s="115"/>
      <c r="Z1547" s="115"/>
    </row>
    <row r="1548" spans="1:26" ht="13">
      <c r="A1548" s="40"/>
      <c r="B1548" s="40"/>
      <c r="C1548" s="115"/>
      <c r="D1548" s="115"/>
      <c r="E1548" s="115"/>
      <c r="F1548" s="115"/>
      <c r="H1548" s="115"/>
      <c r="J1548" s="375"/>
      <c r="K1548" s="115"/>
      <c r="L1548" s="115"/>
      <c r="M1548" s="115"/>
      <c r="N1548" s="115"/>
      <c r="O1548" s="115"/>
      <c r="P1548" s="115"/>
      <c r="Q1548" s="115"/>
      <c r="R1548" s="115"/>
      <c r="S1548" s="115"/>
      <c r="T1548" s="115"/>
      <c r="U1548" s="115"/>
      <c r="V1548" s="115"/>
      <c r="W1548" s="115"/>
      <c r="X1548" s="115"/>
      <c r="Y1548" s="115"/>
      <c r="Z1548" s="115"/>
    </row>
    <row r="1549" spans="1:26" ht="13">
      <c r="A1549" s="40"/>
      <c r="B1549" s="40"/>
      <c r="C1549" s="115"/>
      <c r="D1549" s="115"/>
      <c r="E1549" s="115"/>
      <c r="F1549" s="115"/>
      <c r="H1549" s="115"/>
      <c r="J1549" s="375"/>
      <c r="K1549" s="115"/>
      <c r="L1549" s="115"/>
      <c r="M1549" s="115"/>
      <c r="N1549" s="115"/>
      <c r="O1549" s="115"/>
      <c r="P1549" s="115"/>
      <c r="Q1549" s="115"/>
      <c r="R1549" s="115"/>
      <c r="S1549" s="115"/>
      <c r="T1549" s="115"/>
      <c r="U1549" s="115"/>
      <c r="V1549" s="115"/>
      <c r="W1549" s="115"/>
      <c r="X1549" s="115"/>
      <c r="Y1549" s="115"/>
      <c r="Z1549" s="115"/>
    </row>
    <row r="1550" spans="1:26" ht="13">
      <c r="A1550" s="40"/>
      <c r="B1550" s="40"/>
      <c r="C1550" s="115"/>
      <c r="D1550" s="115"/>
      <c r="E1550" s="115"/>
      <c r="F1550" s="115"/>
      <c r="H1550" s="115"/>
      <c r="J1550" s="375"/>
      <c r="K1550" s="115"/>
      <c r="L1550" s="115"/>
      <c r="M1550" s="115"/>
      <c r="N1550" s="115"/>
      <c r="O1550" s="115"/>
      <c r="P1550" s="115"/>
      <c r="Q1550" s="115"/>
      <c r="R1550" s="115"/>
      <c r="S1550" s="115"/>
      <c r="T1550" s="115"/>
      <c r="U1550" s="115"/>
      <c r="V1550" s="115"/>
      <c r="W1550" s="115"/>
      <c r="X1550" s="115"/>
      <c r="Y1550" s="115"/>
      <c r="Z1550" s="115"/>
    </row>
    <row r="1551" spans="1:26" ht="13">
      <c r="A1551" s="40"/>
      <c r="B1551" s="40"/>
      <c r="C1551" s="115"/>
      <c r="D1551" s="115"/>
      <c r="E1551" s="115"/>
      <c r="F1551" s="115"/>
      <c r="H1551" s="115"/>
      <c r="J1551" s="375"/>
      <c r="K1551" s="115"/>
      <c r="L1551" s="115"/>
      <c r="M1551" s="115"/>
      <c r="N1551" s="115"/>
      <c r="O1551" s="115"/>
      <c r="P1551" s="115"/>
      <c r="Q1551" s="115"/>
      <c r="R1551" s="115"/>
      <c r="S1551" s="115"/>
      <c r="T1551" s="115"/>
      <c r="U1551" s="115"/>
      <c r="V1551" s="115"/>
      <c r="W1551" s="115"/>
      <c r="X1551" s="115"/>
      <c r="Y1551" s="115"/>
      <c r="Z1551" s="115"/>
    </row>
    <row r="1552" spans="1:26" ht="13">
      <c r="A1552" s="40"/>
      <c r="B1552" s="40"/>
      <c r="C1552" s="115"/>
      <c r="D1552" s="115"/>
      <c r="E1552" s="115"/>
      <c r="F1552" s="115"/>
      <c r="H1552" s="115"/>
      <c r="J1552" s="375"/>
      <c r="K1552" s="115"/>
      <c r="L1552" s="115"/>
      <c r="M1552" s="115"/>
      <c r="N1552" s="115"/>
      <c r="O1552" s="115"/>
      <c r="P1552" s="115"/>
      <c r="Q1552" s="115"/>
      <c r="R1552" s="115"/>
      <c r="S1552" s="115"/>
      <c r="T1552" s="115"/>
      <c r="U1552" s="115"/>
      <c r="V1552" s="115"/>
      <c r="W1552" s="115"/>
      <c r="X1552" s="115"/>
      <c r="Y1552" s="115"/>
      <c r="Z1552" s="115"/>
    </row>
    <row r="1553" spans="1:26" ht="13">
      <c r="A1553" s="40"/>
      <c r="B1553" s="40"/>
      <c r="C1553" s="115"/>
      <c r="D1553" s="115"/>
      <c r="E1553" s="115"/>
      <c r="F1553" s="115"/>
      <c r="H1553" s="115"/>
      <c r="J1553" s="375"/>
      <c r="K1553" s="115"/>
      <c r="L1553" s="115"/>
      <c r="M1553" s="115"/>
      <c r="N1553" s="115"/>
      <c r="O1553" s="115"/>
      <c r="P1553" s="115"/>
      <c r="Q1553" s="115"/>
      <c r="R1553" s="115"/>
      <c r="S1553" s="115"/>
      <c r="T1553" s="115"/>
      <c r="U1553" s="115"/>
      <c r="V1553" s="115"/>
      <c r="W1553" s="115"/>
      <c r="X1553" s="115"/>
      <c r="Y1553" s="115"/>
      <c r="Z1553" s="115"/>
    </row>
    <row r="1554" spans="1:26" ht="13">
      <c r="A1554" s="40"/>
      <c r="B1554" s="40"/>
      <c r="C1554" s="115"/>
      <c r="D1554" s="115"/>
      <c r="E1554" s="115"/>
      <c r="F1554" s="115"/>
      <c r="H1554" s="115"/>
      <c r="J1554" s="375"/>
      <c r="K1554" s="115"/>
      <c r="L1554" s="115"/>
      <c r="M1554" s="115"/>
      <c r="N1554" s="115"/>
      <c r="O1554" s="115"/>
      <c r="P1554" s="115"/>
      <c r="Q1554" s="115"/>
      <c r="R1554" s="115"/>
      <c r="S1554" s="115"/>
      <c r="T1554" s="115"/>
      <c r="U1554" s="115"/>
      <c r="V1554" s="115"/>
      <c r="W1554" s="115"/>
      <c r="X1554" s="115"/>
      <c r="Y1554" s="115"/>
      <c r="Z1554" s="115"/>
    </row>
    <row r="1555" spans="1:26" ht="13">
      <c r="A1555" s="40"/>
      <c r="B1555" s="40"/>
      <c r="C1555" s="115"/>
      <c r="D1555" s="115"/>
      <c r="E1555" s="115"/>
      <c r="F1555" s="115"/>
      <c r="H1555" s="115"/>
      <c r="J1555" s="375"/>
      <c r="K1555" s="115"/>
      <c r="L1555" s="115"/>
      <c r="M1555" s="115"/>
      <c r="N1555" s="115"/>
      <c r="O1555" s="115"/>
      <c r="P1555" s="115"/>
      <c r="Q1555" s="115"/>
      <c r="R1555" s="115"/>
      <c r="S1555" s="115"/>
      <c r="T1555" s="115"/>
      <c r="U1555" s="115"/>
      <c r="V1555" s="115"/>
      <c r="W1555" s="115"/>
      <c r="X1555" s="115"/>
      <c r="Y1555" s="115"/>
      <c r="Z1555" s="115"/>
    </row>
    <row r="1556" spans="1:26" ht="13">
      <c r="A1556" s="40"/>
      <c r="B1556" s="40"/>
      <c r="C1556" s="115"/>
      <c r="D1556" s="115"/>
      <c r="E1556" s="115"/>
      <c r="F1556" s="115"/>
      <c r="H1556" s="115"/>
      <c r="J1556" s="375"/>
      <c r="K1556" s="115"/>
      <c r="L1556" s="115"/>
      <c r="M1556" s="115"/>
      <c r="N1556" s="115"/>
      <c r="O1556" s="115"/>
      <c r="P1556" s="115"/>
      <c r="Q1556" s="115"/>
      <c r="R1556" s="115"/>
      <c r="S1556" s="115"/>
      <c r="T1556" s="115"/>
      <c r="U1556" s="115"/>
      <c r="V1556" s="115"/>
      <c r="W1556" s="115"/>
      <c r="X1556" s="115"/>
      <c r="Y1556" s="115"/>
      <c r="Z1556" s="115"/>
    </row>
    <row r="1557" spans="1:26" ht="13">
      <c r="A1557" s="40"/>
      <c r="B1557" s="40"/>
      <c r="C1557" s="115"/>
      <c r="D1557" s="115"/>
      <c r="E1557" s="115"/>
      <c r="F1557" s="115"/>
      <c r="H1557" s="115"/>
      <c r="J1557" s="375"/>
      <c r="K1557" s="115"/>
      <c r="L1557" s="115"/>
      <c r="M1557" s="115"/>
      <c r="N1557" s="115"/>
      <c r="O1557" s="115"/>
      <c r="P1557" s="115"/>
      <c r="Q1557" s="115"/>
      <c r="R1557" s="115"/>
      <c r="S1557" s="115"/>
      <c r="T1557" s="115"/>
      <c r="U1557" s="115"/>
      <c r="V1557" s="115"/>
      <c r="W1557" s="115"/>
      <c r="X1557" s="115"/>
      <c r="Y1557" s="115"/>
      <c r="Z1557" s="115"/>
    </row>
    <row r="1558" spans="1:26" ht="13">
      <c r="A1558" s="40"/>
      <c r="B1558" s="40"/>
      <c r="C1558" s="115"/>
      <c r="D1558" s="115"/>
      <c r="E1558" s="115"/>
      <c r="F1558" s="115"/>
      <c r="H1558" s="115"/>
      <c r="J1558" s="375"/>
      <c r="K1558" s="115"/>
      <c r="L1558" s="115"/>
      <c r="M1558" s="115"/>
      <c r="N1558" s="115"/>
      <c r="O1558" s="115"/>
      <c r="P1558" s="115"/>
      <c r="Q1558" s="115"/>
      <c r="R1558" s="115"/>
      <c r="S1558" s="115"/>
      <c r="T1558" s="115"/>
      <c r="U1558" s="115"/>
      <c r="V1558" s="115"/>
      <c r="W1558" s="115"/>
      <c r="X1558" s="115"/>
      <c r="Y1558" s="115"/>
      <c r="Z1558" s="115"/>
    </row>
    <row r="1559" spans="1:26" ht="13">
      <c r="A1559" s="40"/>
      <c r="B1559" s="40"/>
      <c r="C1559" s="115"/>
      <c r="D1559" s="115"/>
      <c r="E1559" s="115"/>
      <c r="F1559" s="115"/>
      <c r="H1559" s="115"/>
      <c r="J1559" s="375"/>
      <c r="K1559" s="115"/>
      <c r="L1559" s="115"/>
      <c r="M1559" s="115"/>
      <c r="N1559" s="115"/>
      <c r="O1559" s="115"/>
      <c r="P1559" s="115"/>
      <c r="Q1559" s="115"/>
      <c r="R1559" s="115"/>
      <c r="S1559" s="115"/>
      <c r="T1559" s="115"/>
      <c r="U1559" s="115"/>
      <c r="V1559" s="115"/>
      <c r="W1559" s="115"/>
      <c r="X1559" s="115"/>
      <c r="Y1559" s="115"/>
      <c r="Z1559" s="115"/>
    </row>
    <row r="1560" spans="1:26" ht="13">
      <c r="A1560" s="40"/>
      <c r="B1560" s="40"/>
      <c r="C1560" s="115"/>
      <c r="D1560" s="115"/>
      <c r="E1560" s="115"/>
      <c r="F1560" s="115"/>
      <c r="H1560" s="115"/>
      <c r="J1560" s="375"/>
      <c r="K1560" s="115"/>
      <c r="L1560" s="115"/>
      <c r="M1560" s="115"/>
      <c r="N1560" s="115"/>
      <c r="O1560" s="115"/>
      <c r="P1560" s="115"/>
      <c r="Q1560" s="115"/>
      <c r="R1560" s="115"/>
      <c r="S1560" s="115"/>
      <c r="T1560" s="115"/>
      <c r="U1560" s="115"/>
      <c r="V1560" s="115"/>
      <c r="W1560" s="115"/>
      <c r="X1560" s="115"/>
      <c r="Y1560" s="115"/>
      <c r="Z1560" s="115"/>
    </row>
    <row r="1561" spans="1:26" ht="13">
      <c r="A1561" s="40"/>
      <c r="B1561" s="40"/>
      <c r="C1561" s="115"/>
      <c r="D1561" s="115"/>
      <c r="E1561" s="115"/>
      <c r="F1561" s="115"/>
      <c r="H1561" s="115"/>
      <c r="J1561" s="375"/>
      <c r="K1561" s="115"/>
      <c r="L1561" s="115"/>
      <c r="M1561" s="115"/>
      <c r="N1561" s="115"/>
      <c r="O1561" s="115"/>
      <c r="P1561" s="115"/>
      <c r="Q1561" s="115"/>
      <c r="R1561" s="115"/>
      <c r="S1561" s="115"/>
      <c r="T1561" s="115"/>
      <c r="U1561" s="115"/>
      <c r="V1561" s="115"/>
      <c r="W1561" s="115"/>
      <c r="X1561" s="115"/>
      <c r="Y1561" s="115"/>
      <c r="Z1561" s="115"/>
    </row>
    <row r="1562" spans="1:26" ht="13">
      <c r="A1562" s="40"/>
      <c r="B1562" s="40"/>
      <c r="C1562" s="115"/>
      <c r="D1562" s="115"/>
      <c r="E1562" s="115"/>
      <c r="F1562" s="115"/>
      <c r="H1562" s="115"/>
      <c r="J1562" s="375"/>
      <c r="K1562" s="115"/>
      <c r="L1562" s="115"/>
      <c r="M1562" s="115"/>
      <c r="N1562" s="115"/>
      <c r="O1562" s="115"/>
      <c r="P1562" s="115"/>
      <c r="Q1562" s="115"/>
      <c r="R1562" s="115"/>
      <c r="S1562" s="115"/>
      <c r="T1562" s="115"/>
      <c r="U1562" s="115"/>
      <c r="V1562" s="115"/>
      <c r="W1562" s="115"/>
      <c r="X1562" s="115"/>
      <c r="Y1562" s="115"/>
      <c r="Z1562" s="115"/>
    </row>
    <row r="1563" spans="1:26" ht="13">
      <c r="A1563" s="40"/>
      <c r="B1563" s="40"/>
      <c r="C1563" s="115"/>
      <c r="D1563" s="115"/>
      <c r="E1563" s="115"/>
      <c r="F1563" s="115"/>
      <c r="H1563" s="115"/>
      <c r="J1563" s="375"/>
      <c r="K1563" s="115"/>
      <c r="L1563" s="115"/>
      <c r="M1563" s="115"/>
      <c r="N1563" s="115"/>
      <c r="O1563" s="115"/>
      <c r="P1563" s="115"/>
      <c r="Q1563" s="115"/>
      <c r="R1563" s="115"/>
      <c r="S1563" s="115"/>
      <c r="T1563" s="115"/>
      <c r="U1563" s="115"/>
      <c r="V1563" s="115"/>
      <c r="W1563" s="115"/>
      <c r="X1563" s="115"/>
      <c r="Y1563" s="115"/>
      <c r="Z1563" s="115"/>
    </row>
    <row r="1564" spans="1:26" ht="13">
      <c r="A1564" s="40"/>
      <c r="B1564" s="40"/>
      <c r="C1564" s="115"/>
      <c r="D1564" s="115"/>
      <c r="E1564" s="115"/>
      <c r="F1564" s="115"/>
      <c r="H1564" s="115"/>
      <c r="J1564" s="375"/>
      <c r="K1564" s="115"/>
      <c r="L1564" s="115"/>
      <c r="M1564" s="115"/>
      <c r="N1564" s="115"/>
      <c r="O1564" s="115"/>
      <c r="P1564" s="115"/>
      <c r="Q1564" s="115"/>
      <c r="R1564" s="115"/>
      <c r="S1564" s="115"/>
      <c r="T1564" s="115"/>
      <c r="U1564" s="115"/>
      <c r="V1564" s="115"/>
      <c r="W1564" s="115"/>
      <c r="X1564" s="115"/>
      <c r="Y1564" s="115"/>
      <c r="Z1564" s="115"/>
    </row>
    <row r="1565" spans="1:26" ht="13">
      <c r="A1565" s="40"/>
      <c r="B1565" s="40"/>
      <c r="C1565" s="115"/>
      <c r="D1565" s="115"/>
      <c r="E1565" s="115"/>
      <c r="F1565" s="115"/>
      <c r="H1565" s="115"/>
      <c r="J1565" s="375"/>
      <c r="K1565" s="115"/>
      <c r="L1565" s="115"/>
      <c r="M1565" s="115"/>
      <c r="N1565" s="115"/>
      <c r="O1565" s="115"/>
      <c r="P1565" s="115"/>
      <c r="Q1565" s="115"/>
      <c r="R1565" s="115"/>
      <c r="S1565" s="115"/>
      <c r="T1565" s="115"/>
      <c r="U1565" s="115"/>
      <c r="V1565" s="115"/>
      <c r="W1565" s="115"/>
      <c r="X1565" s="115"/>
      <c r="Y1565" s="115"/>
      <c r="Z1565" s="115"/>
    </row>
    <row r="1566" spans="1:26" ht="13">
      <c r="A1566" s="40"/>
      <c r="B1566" s="40"/>
      <c r="C1566" s="115"/>
      <c r="D1566" s="115"/>
      <c r="E1566" s="115"/>
      <c r="F1566" s="115"/>
      <c r="H1566" s="115"/>
      <c r="J1566" s="375"/>
      <c r="K1566" s="115"/>
      <c r="L1566" s="115"/>
      <c r="M1566" s="115"/>
      <c r="N1566" s="115"/>
      <c r="O1566" s="115"/>
      <c r="P1566" s="115"/>
      <c r="Q1566" s="115"/>
      <c r="R1566" s="115"/>
      <c r="S1566" s="115"/>
      <c r="T1566" s="115"/>
      <c r="U1566" s="115"/>
      <c r="V1566" s="115"/>
      <c r="W1566" s="115"/>
      <c r="X1566" s="115"/>
      <c r="Y1566" s="115"/>
      <c r="Z1566" s="115"/>
    </row>
    <row r="1567" spans="1:26" ht="13">
      <c r="A1567" s="40"/>
      <c r="B1567" s="40"/>
      <c r="C1567" s="115"/>
      <c r="D1567" s="115"/>
      <c r="E1567" s="115"/>
      <c r="F1567" s="115"/>
      <c r="H1567" s="115"/>
      <c r="J1567" s="375"/>
      <c r="K1567" s="115"/>
      <c r="L1567" s="115"/>
      <c r="M1567" s="115"/>
      <c r="N1567" s="115"/>
      <c r="O1567" s="115"/>
      <c r="P1567" s="115"/>
      <c r="Q1567" s="115"/>
      <c r="R1567" s="115"/>
      <c r="S1567" s="115"/>
      <c r="T1567" s="115"/>
      <c r="U1567" s="115"/>
      <c r="V1567" s="115"/>
      <c r="W1567" s="115"/>
      <c r="X1567" s="115"/>
      <c r="Y1567" s="115"/>
      <c r="Z1567" s="115"/>
    </row>
    <row r="1568" spans="1:26" ht="13">
      <c r="A1568" s="40"/>
      <c r="B1568" s="40"/>
      <c r="C1568" s="115"/>
      <c r="D1568" s="115"/>
      <c r="E1568" s="115"/>
      <c r="F1568" s="115"/>
      <c r="H1568" s="115"/>
      <c r="J1568" s="375"/>
      <c r="K1568" s="115"/>
      <c r="L1568" s="115"/>
      <c r="M1568" s="115"/>
      <c r="N1568" s="115"/>
      <c r="O1568" s="115"/>
      <c r="P1568" s="115"/>
      <c r="Q1568" s="115"/>
      <c r="R1568" s="115"/>
      <c r="S1568" s="115"/>
      <c r="T1568" s="115"/>
      <c r="U1568" s="115"/>
      <c r="V1568" s="115"/>
      <c r="W1568" s="115"/>
      <c r="X1568" s="115"/>
      <c r="Y1568" s="115"/>
      <c r="Z1568" s="115"/>
    </row>
    <row r="1569" spans="1:26" ht="13">
      <c r="A1569" s="40"/>
      <c r="B1569" s="40"/>
      <c r="C1569" s="115"/>
      <c r="D1569" s="115"/>
      <c r="E1569" s="115"/>
      <c r="F1569" s="115"/>
      <c r="H1569" s="115"/>
      <c r="J1569" s="375"/>
      <c r="K1569" s="115"/>
      <c r="L1569" s="115"/>
      <c r="M1569" s="115"/>
      <c r="N1569" s="115"/>
      <c r="O1569" s="115"/>
      <c r="P1569" s="115"/>
      <c r="Q1569" s="115"/>
      <c r="R1569" s="115"/>
      <c r="S1569" s="115"/>
      <c r="T1569" s="115"/>
      <c r="U1569" s="115"/>
      <c r="V1569" s="115"/>
      <c r="W1569" s="115"/>
      <c r="X1569" s="115"/>
      <c r="Y1569" s="115"/>
      <c r="Z1569" s="115"/>
    </row>
    <row r="1570" spans="1:26" ht="13">
      <c r="A1570" s="40"/>
      <c r="B1570" s="40"/>
      <c r="C1570" s="115"/>
      <c r="D1570" s="115"/>
      <c r="E1570" s="115"/>
      <c r="F1570" s="115"/>
      <c r="H1570" s="115"/>
      <c r="J1570" s="375"/>
      <c r="K1570" s="115"/>
      <c r="L1570" s="115"/>
      <c r="M1570" s="115"/>
      <c r="N1570" s="115"/>
      <c r="O1570" s="115"/>
      <c r="P1570" s="115"/>
      <c r="Q1570" s="115"/>
      <c r="R1570" s="115"/>
      <c r="S1570" s="115"/>
      <c r="T1570" s="115"/>
      <c r="U1570" s="115"/>
      <c r="V1570" s="115"/>
      <c r="W1570" s="115"/>
      <c r="X1570" s="115"/>
      <c r="Y1570" s="115"/>
      <c r="Z1570" s="115"/>
    </row>
    <row r="1571" spans="1:26" ht="13">
      <c r="A1571" s="40"/>
      <c r="B1571" s="40"/>
      <c r="C1571" s="115"/>
      <c r="D1571" s="115"/>
      <c r="E1571" s="115"/>
      <c r="F1571" s="115"/>
      <c r="H1571" s="115"/>
      <c r="J1571" s="375"/>
      <c r="K1571" s="115"/>
      <c r="L1571" s="115"/>
      <c r="M1571" s="115"/>
      <c r="N1571" s="115"/>
      <c r="O1571" s="115"/>
      <c r="P1571" s="115"/>
      <c r="Q1571" s="115"/>
      <c r="R1571" s="115"/>
      <c r="S1571" s="115"/>
      <c r="T1571" s="115"/>
      <c r="U1571" s="115"/>
      <c r="V1571" s="115"/>
      <c r="W1571" s="115"/>
      <c r="X1571" s="115"/>
      <c r="Y1571" s="115"/>
      <c r="Z1571" s="115"/>
    </row>
    <row r="1572" spans="1:26" ht="13">
      <c r="A1572" s="40"/>
      <c r="B1572" s="40"/>
      <c r="C1572" s="115"/>
      <c r="D1572" s="115"/>
      <c r="E1572" s="115"/>
      <c r="F1572" s="115"/>
      <c r="H1572" s="115"/>
      <c r="J1572" s="375"/>
      <c r="K1572" s="115"/>
      <c r="L1572" s="115"/>
      <c r="M1572" s="115"/>
      <c r="N1572" s="115"/>
      <c r="O1572" s="115"/>
      <c r="P1572" s="115"/>
      <c r="Q1572" s="115"/>
      <c r="R1572" s="115"/>
      <c r="S1572" s="115"/>
      <c r="T1572" s="115"/>
      <c r="U1572" s="115"/>
      <c r="V1572" s="115"/>
      <c r="W1572" s="115"/>
      <c r="X1572" s="115"/>
      <c r="Y1572" s="115"/>
      <c r="Z1572" s="115"/>
    </row>
    <row r="1573" spans="1:26" ht="13">
      <c r="A1573" s="40"/>
      <c r="B1573" s="40"/>
      <c r="C1573" s="115"/>
      <c r="D1573" s="115"/>
      <c r="E1573" s="115"/>
      <c r="F1573" s="115"/>
      <c r="H1573" s="115"/>
      <c r="J1573" s="375"/>
      <c r="K1573" s="115"/>
      <c r="L1573" s="115"/>
      <c r="M1573" s="115"/>
      <c r="N1573" s="115"/>
      <c r="O1573" s="115"/>
      <c r="P1573" s="115"/>
      <c r="Q1573" s="115"/>
      <c r="R1573" s="115"/>
      <c r="S1573" s="115"/>
      <c r="T1573" s="115"/>
      <c r="U1573" s="115"/>
      <c r="V1573" s="115"/>
      <c r="W1573" s="115"/>
      <c r="X1573" s="115"/>
      <c r="Y1573" s="115"/>
      <c r="Z1573" s="115"/>
    </row>
    <row r="1574" spans="1:26" ht="13">
      <c r="A1574" s="40"/>
      <c r="B1574" s="40"/>
      <c r="C1574" s="115"/>
      <c r="D1574" s="115"/>
      <c r="E1574" s="115"/>
      <c r="F1574" s="115"/>
      <c r="H1574" s="115"/>
      <c r="J1574" s="375"/>
      <c r="K1574" s="115"/>
      <c r="L1574" s="115"/>
      <c r="M1574" s="115"/>
      <c r="N1574" s="115"/>
      <c r="O1574" s="115"/>
      <c r="P1574" s="115"/>
      <c r="Q1574" s="115"/>
      <c r="R1574" s="115"/>
      <c r="S1574" s="115"/>
      <c r="T1574" s="115"/>
      <c r="U1574" s="115"/>
      <c r="V1574" s="115"/>
      <c r="W1574" s="115"/>
      <c r="X1574" s="115"/>
      <c r="Y1574" s="115"/>
      <c r="Z1574" s="115"/>
    </row>
    <row r="1575" spans="1:26" ht="13">
      <c r="A1575" s="40"/>
      <c r="B1575" s="40"/>
      <c r="C1575" s="115"/>
      <c r="D1575" s="115"/>
      <c r="E1575" s="115"/>
      <c r="F1575" s="115"/>
      <c r="H1575" s="115"/>
      <c r="J1575" s="375"/>
      <c r="K1575" s="115"/>
      <c r="L1575" s="115"/>
      <c r="M1575" s="115"/>
      <c r="N1575" s="115"/>
      <c r="O1575" s="115"/>
      <c r="P1575" s="115"/>
      <c r="Q1575" s="115"/>
      <c r="R1575" s="115"/>
      <c r="S1575" s="115"/>
      <c r="T1575" s="115"/>
      <c r="U1575" s="115"/>
      <c r="V1575" s="115"/>
      <c r="W1575" s="115"/>
      <c r="X1575" s="115"/>
      <c r="Y1575" s="115"/>
      <c r="Z1575" s="115"/>
    </row>
    <row r="1576" spans="1:26" ht="13">
      <c r="A1576" s="40"/>
      <c r="B1576" s="40"/>
      <c r="C1576" s="115"/>
      <c r="D1576" s="115"/>
      <c r="E1576" s="115"/>
      <c r="F1576" s="115"/>
      <c r="H1576" s="115"/>
      <c r="J1576" s="375"/>
      <c r="K1576" s="115"/>
      <c r="L1576" s="115"/>
      <c r="M1576" s="115"/>
      <c r="N1576" s="115"/>
      <c r="O1576" s="115"/>
      <c r="P1576" s="115"/>
      <c r="Q1576" s="115"/>
      <c r="R1576" s="115"/>
      <c r="S1576" s="115"/>
      <c r="T1576" s="115"/>
      <c r="U1576" s="115"/>
      <c r="V1576" s="115"/>
      <c r="W1576" s="115"/>
      <c r="X1576" s="115"/>
      <c r="Y1576" s="115"/>
      <c r="Z1576" s="115"/>
    </row>
    <row r="1577" spans="1:26" ht="13">
      <c r="A1577" s="40"/>
      <c r="B1577" s="40"/>
      <c r="C1577" s="115"/>
      <c r="D1577" s="115"/>
      <c r="E1577" s="115"/>
      <c r="F1577" s="115"/>
      <c r="H1577" s="115"/>
      <c r="J1577" s="375"/>
      <c r="K1577" s="115"/>
      <c r="L1577" s="115"/>
      <c r="M1577" s="115"/>
      <c r="N1577" s="115"/>
      <c r="O1577" s="115"/>
      <c r="P1577" s="115"/>
      <c r="Q1577" s="115"/>
      <c r="R1577" s="115"/>
      <c r="S1577" s="115"/>
      <c r="T1577" s="115"/>
      <c r="U1577" s="115"/>
      <c r="V1577" s="115"/>
      <c r="W1577" s="115"/>
      <c r="X1577" s="115"/>
      <c r="Y1577" s="115"/>
      <c r="Z1577" s="115"/>
    </row>
    <row r="1578" spans="1:26" ht="13">
      <c r="A1578" s="40"/>
      <c r="B1578" s="40"/>
      <c r="C1578" s="115"/>
      <c r="D1578" s="115"/>
      <c r="E1578" s="115"/>
      <c r="F1578" s="115"/>
      <c r="H1578" s="115"/>
      <c r="J1578" s="375"/>
      <c r="K1578" s="115"/>
      <c r="L1578" s="115"/>
      <c r="M1578" s="115"/>
      <c r="N1578" s="115"/>
      <c r="O1578" s="115"/>
      <c r="P1578" s="115"/>
      <c r="Q1578" s="115"/>
      <c r="R1578" s="115"/>
      <c r="S1578" s="115"/>
      <c r="T1578" s="115"/>
      <c r="U1578" s="115"/>
      <c r="V1578" s="115"/>
      <c r="W1578" s="115"/>
      <c r="X1578" s="115"/>
      <c r="Y1578" s="115"/>
      <c r="Z1578" s="115"/>
    </row>
    <row r="1579" spans="1:26" ht="13">
      <c r="A1579" s="40"/>
      <c r="B1579" s="40"/>
      <c r="C1579" s="115"/>
      <c r="D1579" s="115"/>
      <c r="E1579" s="115"/>
      <c r="F1579" s="115"/>
      <c r="H1579" s="115"/>
      <c r="J1579" s="375"/>
      <c r="K1579" s="115"/>
      <c r="L1579" s="115"/>
      <c r="M1579" s="115"/>
      <c r="N1579" s="115"/>
      <c r="O1579" s="115"/>
      <c r="P1579" s="115"/>
      <c r="Q1579" s="115"/>
      <c r="R1579" s="115"/>
      <c r="S1579" s="115"/>
      <c r="T1579" s="115"/>
      <c r="U1579" s="115"/>
      <c r="V1579" s="115"/>
      <c r="W1579" s="115"/>
      <c r="X1579" s="115"/>
      <c r="Y1579" s="115"/>
      <c r="Z1579" s="115"/>
    </row>
    <row r="1580" spans="1:26" ht="13">
      <c r="A1580" s="40"/>
      <c r="B1580" s="40"/>
      <c r="C1580" s="115"/>
      <c r="D1580" s="115"/>
      <c r="E1580" s="115"/>
      <c r="F1580" s="115"/>
      <c r="H1580" s="115"/>
      <c r="J1580" s="375"/>
      <c r="K1580" s="115"/>
      <c r="L1580" s="115"/>
      <c r="M1580" s="115"/>
      <c r="N1580" s="115"/>
      <c r="O1580" s="115"/>
      <c r="P1580" s="115"/>
      <c r="Q1580" s="115"/>
      <c r="R1580" s="115"/>
      <c r="S1580" s="115"/>
      <c r="T1580" s="115"/>
      <c r="U1580" s="115"/>
      <c r="V1580" s="115"/>
      <c r="W1580" s="115"/>
      <c r="X1580" s="115"/>
      <c r="Y1580" s="115"/>
      <c r="Z1580" s="115"/>
    </row>
    <row r="1581" spans="1:26" ht="13">
      <c r="A1581" s="40"/>
      <c r="B1581" s="40"/>
      <c r="C1581" s="115"/>
      <c r="D1581" s="115"/>
      <c r="E1581" s="115"/>
      <c r="F1581" s="115"/>
      <c r="H1581" s="115"/>
      <c r="J1581" s="375"/>
      <c r="K1581" s="115"/>
      <c r="L1581" s="115"/>
      <c r="M1581" s="115"/>
      <c r="N1581" s="115"/>
      <c r="O1581" s="115"/>
      <c r="P1581" s="115"/>
      <c r="Q1581" s="115"/>
      <c r="R1581" s="115"/>
      <c r="S1581" s="115"/>
      <c r="T1581" s="115"/>
      <c r="U1581" s="115"/>
      <c r="V1581" s="115"/>
      <c r="W1581" s="115"/>
      <c r="X1581" s="115"/>
      <c r="Y1581" s="115"/>
      <c r="Z1581" s="115"/>
    </row>
    <row r="1582" spans="1:26" ht="13">
      <c r="A1582" s="40"/>
      <c r="B1582" s="40"/>
      <c r="C1582" s="115"/>
      <c r="D1582" s="115"/>
      <c r="E1582" s="115"/>
      <c r="F1582" s="115"/>
      <c r="H1582" s="115"/>
      <c r="J1582" s="375"/>
      <c r="K1582" s="115"/>
      <c r="L1582" s="115"/>
      <c r="M1582" s="115"/>
      <c r="N1582" s="115"/>
      <c r="O1582" s="115"/>
      <c r="P1582" s="115"/>
      <c r="Q1582" s="115"/>
      <c r="R1582" s="115"/>
      <c r="S1582" s="115"/>
      <c r="T1582" s="115"/>
      <c r="U1582" s="115"/>
      <c r="V1582" s="115"/>
      <c r="W1582" s="115"/>
      <c r="X1582" s="115"/>
      <c r="Y1582" s="115"/>
      <c r="Z1582" s="115"/>
    </row>
    <row r="1583" spans="1:26" ht="13">
      <c r="A1583" s="40"/>
      <c r="B1583" s="40"/>
      <c r="C1583" s="115"/>
      <c r="D1583" s="115"/>
      <c r="E1583" s="115"/>
      <c r="F1583" s="115"/>
      <c r="H1583" s="115"/>
      <c r="J1583" s="375"/>
      <c r="K1583" s="115"/>
      <c r="L1583" s="115"/>
      <c r="M1583" s="115"/>
      <c r="N1583" s="115"/>
      <c r="O1583" s="115"/>
      <c r="P1583" s="115"/>
      <c r="Q1583" s="115"/>
      <c r="R1583" s="115"/>
      <c r="S1583" s="115"/>
      <c r="T1583" s="115"/>
      <c r="U1583" s="115"/>
      <c r="V1583" s="115"/>
      <c r="W1583" s="115"/>
      <c r="X1583" s="115"/>
      <c r="Y1583" s="115"/>
      <c r="Z1583" s="115"/>
    </row>
    <row r="1584" spans="1:26" ht="13">
      <c r="A1584" s="40"/>
      <c r="B1584" s="40"/>
      <c r="C1584" s="115"/>
      <c r="D1584" s="115"/>
      <c r="E1584" s="115"/>
      <c r="F1584" s="115"/>
      <c r="H1584" s="115"/>
      <c r="J1584" s="375"/>
      <c r="K1584" s="115"/>
      <c r="L1584" s="115"/>
      <c r="M1584" s="115"/>
      <c r="N1584" s="115"/>
      <c r="O1584" s="115"/>
      <c r="P1584" s="115"/>
      <c r="Q1584" s="115"/>
      <c r="R1584" s="115"/>
      <c r="S1584" s="115"/>
      <c r="T1584" s="115"/>
      <c r="U1584" s="115"/>
      <c r="V1584" s="115"/>
      <c r="W1584" s="115"/>
      <c r="X1584" s="115"/>
      <c r="Y1584" s="115"/>
      <c r="Z1584" s="115"/>
    </row>
    <row r="1585" spans="1:26" ht="13">
      <c r="A1585" s="40"/>
      <c r="B1585" s="40"/>
      <c r="C1585" s="115"/>
      <c r="D1585" s="115"/>
      <c r="E1585" s="115"/>
      <c r="F1585" s="115"/>
      <c r="H1585" s="115"/>
      <c r="J1585" s="375"/>
      <c r="K1585" s="115"/>
      <c r="L1585" s="115"/>
      <c r="M1585" s="115"/>
      <c r="N1585" s="115"/>
      <c r="O1585" s="115"/>
      <c r="P1585" s="115"/>
      <c r="Q1585" s="115"/>
      <c r="R1585" s="115"/>
      <c r="S1585" s="115"/>
      <c r="T1585" s="115"/>
      <c r="U1585" s="115"/>
      <c r="V1585" s="115"/>
      <c r="W1585" s="115"/>
      <c r="X1585" s="115"/>
      <c r="Y1585" s="115"/>
      <c r="Z1585" s="115"/>
    </row>
    <row r="1586" spans="1:26" ht="13">
      <c r="A1586" s="40"/>
      <c r="B1586" s="40"/>
      <c r="C1586" s="115"/>
      <c r="D1586" s="115"/>
      <c r="E1586" s="115"/>
      <c r="F1586" s="115"/>
      <c r="H1586" s="115"/>
      <c r="J1586" s="375"/>
      <c r="K1586" s="115"/>
      <c r="L1586" s="115"/>
      <c r="M1586" s="115"/>
      <c r="N1586" s="115"/>
      <c r="O1586" s="115"/>
      <c r="P1586" s="115"/>
      <c r="Q1586" s="115"/>
      <c r="R1586" s="115"/>
      <c r="S1586" s="115"/>
      <c r="T1586" s="115"/>
      <c r="U1586" s="115"/>
      <c r="V1586" s="115"/>
      <c r="W1586" s="115"/>
      <c r="X1586" s="115"/>
      <c r="Y1586" s="115"/>
      <c r="Z1586" s="115"/>
    </row>
    <row r="1587" spans="1:26" ht="13">
      <c r="A1587" s="40"/>
      <c r="B1587" s="40"/>
      <c r="C1587" s="115"/>
      <c r="D1587" s="115"/>
      <c r="E1587" s="115"/>
      <c r="F1587" s="115"/>
      <c r="H1587" s="115"/>
      <c r="J1587" s="375"/>
      <c r="K1587" s="115"/>
      <c r="L1587" s="115"/>
      <c r="M1587" s="115"/>
      <c r="N1587" s="115"/>
      <c r="O1587" s="115"/>
      <c r="P1587" s="115"/>
      <c r="Q1587" s="115"/>
      <c r="R1587" s="115"/>
      <c r="S1587" s="115"/>
      <c r="T1587" s="115"/>
      <c r="U1587" s="115"/>
      <c r="V1587" s="115"/>
      <c r="W1587" s="115"/>
      <c r="X1587" s="115"/>
      <c r="Y1587" s="115"/>
      <c r="Z1587" s="115"/>
    </row>
    <row r="1588" spans="1:26" ht="13">
      <c r="A1588" s="40"/>
      <c r="B1588" s="40"/>
      <c r="C1588" s="115"/>
      <c r="D1588" s="115"/>
      <c r="E1588" s="115"/>
      <c r="F1588" s="115"/>
      <c r="H1588" s="115"/>
      <c r="J1588" s="375"/>
      <c r="K1588" s="115"/>
      <c r="L1588" s="115"/>
      <c r="M1588" s="115"/>
      <c r="N1588" s="115"/>
      <c r="O1588" s="115"/>
      <c r="P1588" s="115"/>
      <c r="Q1588" s="115"/>
      <c r="R1588" s="115"/>
      <c r="S1588" s="115"/>
      <c r="T1588" s="115"/>
      <c r="U1588" s="115"/>
      <c r="V1588" s="115"/>
      <c r="W1588" s="115"/>
      <c r="X1588" s="115"/>
      <c r="Y1588" s="115"/>
      <c r="Z1588" s="115"/>
    </row>
    <row r="1589" spans="1:26" ht="13">
      <c r="A1589" s="40"/>
      <c r="B1589" s="40"/>
      <c r="C1589" s="115"/>
      <c r="D1589" s="115"/>
      <c r="E1589" s="115"/>
      <c r="F1589" s="115"/>
      <c r="H1589" s="115"/>
      <c r="J1589" s="375"/>
      <c r="K1589" s="115"/>
      <c r="L1589" s="115"/>
      <c r="M1589" s="115"/>
      <c r="N1589" s="115"/>
      <c r="O1589" s="115"/>
      <c r="P1589" s="115"/>
      <c r="Q1589" s="115"/>
      <c r="R1589" s="115"/>
      <c r="S1589" s="115"/>
      <c r="T1589" s="115"/>
      <c r="U1589" s="115"/>
      <c r="V1589" s="115"/>
      <c r="W1589" s="115"/>
      <c r="X1589" s="115"/>
      <c r="Y1589" s="115"/>
      <c r="Z1589" s="115"/>
    </row>
    <row r="1590" spans="1:26" ht="13">
      <c r="A1590" s="40"/>
      <c r="B1590" s="40"/>
      <c r="C1590" s="115"/>
      <c r="D1590" s="115"/>
      <c r="E1590" s="115"/>
      <c r="F1590" s="115"/>
      <c r="H1590" s="115"/>
      <c r="J1590" s="375"/>
      <c r="K1590" s="115"/>
      <c r="L1590" s="115"/>
      <c r="M1590" s="115"/>
      <c r="N1590" s="115"/>
      <c r="O1590" s="115"/>
      <c r="P1590" s="115"/>
      <c r="Q1590" s="115"/>
      <c r="R1590" s="115"/>
      <c r="S1590" s="115"/>
      <c r="T1590" s="115"/>
      <c r="U1590" s="115"/>
      <c r="V1590" s="115"/>
      <c r="W1590" s="115"/>
      <c r="X1590" s="115"/>
      <c r="Y1590" s="115"/>
      <c r="Z1590" s="115"/>
    </row>
    <row r="1591" spans="1:26" ht="13">
      <c r="A1591" s="40"/>
      <c r="B1591" s="40"/>
      <c r="C1591" s="115"/>
      <c r="D1591" s="115"/>
      <c r="E1591" s="115"/>
      <c r="F1591" s="115"/>
      <c r="H1591" s="115"/>
      <c r="J1591" s="375"/>
      <c r="K1591" s="115"/>
      <c r="L1591" s="115"/>
      <c r="M1591" s="115"/>
      <c r="N1591" s="115"/>
      <c r="O1591" s="115"/>
      <c r="P1591" s="115"/>
      <c r="Q1591" s="115"/>
      <c r="R1591" s="115"/>
      <c r="S1591" s="115"/>
      <c r="T1591" s="115"/>
      <c r="U1591" s="115"/>
      <c r="V1591" s="115"/>
      <c r="W1591" s="115"/>
      <c r="X1591" s="115"/>
      <c r="Y1591" s="115"/>
      <c r="Z1591" s="115"/>
    </row>
    <row r="1592" spans="1:26" ht="13">
      <c r="A1592" s="40"/>
      <c r="B1592" s="40"/>
      <c r="C1592" s="115"/>
      <c r="D1592" s="115"/>
      <c r="E1592" s="115"/>
      <c r="F1592" s="115"/>
      <c r="H1592" s="115"/>
      <c r="J1592" s="375"/>
      <c r="K1592" s="115"/>
      <c r="L1592" s="115"/>
      <c r="M1592" s="115"/>
      <c r="N1592" s="115"/>
      <c r="O1592" s="115"/>
      <c r="P1592" s="115"/>
      <c r="Q1592" s="115"/>
      <c r="R1592" s="115"/>
      <c r="S1592" s="115"/>
      <c r="T1592" s="115"/>
      <c r="U1592" s="115"/>
      <c r="V1592" s="115"/>
      <c r="W1592" s="115"/>
      <c r="X1592" s="115"/>
      <c r="Y1592" s="115"/>
      <c r="Z1592" s="115"/>
    </row>
    <row r="1593" spans="1:26" ht="13">
      <c r="A1593" s="40"/>
      <c r="B1593" s="40"/>
      <c r="C1593" s="115"/>
      <c r="D1593" s="115"/>
      <c r="E1593" s="115"/>
      <c r="F1593" s="115"/>
      <c r="H1593" s="115"/>
      <c r="J1593" s="375"/>
      <c r="K1593" s="115"/>
      <c r="L1593" s="115"/>
      <c r="M1593" s="115"/>
      <c r="N1593" s="115"/>
      <c r="O1593" s="115"/>
      <c r="P1593" s="115"/>
      <c r="Q1593" s="115"/>
      <c r="R1593" s="115"/>
      <c r="S1593" s="115"/>
      <c r="T1593" s="115"/>
      <c r="U1593" s="115"/>
      <c r="V1593" s="115"/>
      <c r="W1593" s="115"/>
      <c r="X1593" s="115"/>
      <c r="Y1593" s="115"/>
      <c r="Z1593" s="115"/>
    </row>
    <row r="1594" spans="1:26" ht="13">
      <c r="A1594" s="40"/>
      <c r="B1594" s="40"/>
      <c r="C1594" s="115"/>
      <c r="D1594" s="115"/>
      <c r="E1594" s="115"/>
      <c r="F1594" s="115"/>
      <c r="H1594" s="115"/>
      <c r="J1594" s="375"/>
      <c r="K1594" s="115"/>
      <c r="L1594" s="115"/>
      <c r="M1594" s="115"/>
      <c r="N1594" s="115"/>
      <c r="O1594" s="115"/>
      <c r="P1594" s="115"/>
      <c r="Q1594" s="115"/>
      <c r="R1594" s="115"/>
      <c r="S1594" s="115"/>
      <c r="T1594" s="115"/>
      <c r="U1594" s="115"/>
      <c r="V1594" s="115"/>
      <c r="W1594" s="115"/>
      <c r="X1594" s="115"/>
      <c r="Y1594" s="115"/>
      <c r="Z1594" s="115"/>
    </row>
    <row r="1595" spans="1:26" ht="13">
      <c r="A1595" s="40"/>
      <c r="B1595" s="40"/>
      <c r="C1595" s="115"/>
      <c r="D1595" s="115"/>
      <c r="E1595" s="115"/>
      <c r="F1595" s="115"/>
      <c r="H1595" s="115"/>
      <c r="J1595" s="375"/>
      <c r="K1595" s="115"/>
      <c r="L1595" s="115"/>
      <c r="M1595" s="115"/>
      <c r="N1595" s="115"/>
      <c r="O1595" s="115"/>
      <c r="P1595" s="115"/>
      <c r="Q1595" s="115"/>
      <c r="R1595" s="115"/>
      <c r="S1595" s="115"/>
      <c r="T1595" s="115"/>
      <c r="U1595" s="115"/>
      <c r="V1595" s="115"/>
      <c r="W1595" s="115"/>
      <c r="X1595" s="115"/>
      <c r="Y1595" s="115"/>
      <c r="Z1595" s="115"/>
    </row>
    <row r="1596" spans="1:26" ht="13">
      <c r="A1596" s="40"/>
      <c r="B1596" s="40"/>
      <c r="C1596" s="115"/>
      <c r="D1596" s="115"/>
      <c r="E1596" s="115"/>
      <c r="F1596" s="115"/>
      <c r="H1596" s="115"/>
      <c r="J1596" s="375"/>
      <c r="K1596" s="115"/>
      <c r="L1596" s="115"/>
      <c r="M1596" s="115"/>
      <c r="N1596" s="115"/>
      <c r="O1596" s="115"/>
      <c r="P1596" s="115"/>
      <c r="Q1596" s="115"/>
      <c r="R1596" s="115"/>
      <c r="S1596" s="115"/>
      <c r="T1596" s="115"/>
      <c r="U1596" s="115"/>
      <c r="V1596" s="115"/>
      <c r="W1596" s="115"/>
      <c r="X1596" s="115"/>
      <c r="Y1596" s="115"/>
      <c r="Z1596" s="115"/>
    </row>
    <row r="1597" spans="1:26" ht="13">
      <c r="A1597" s="40"/>
      <c r="B1597" s="40"/>
      <c r="C1597" s="115"/>
      <c r="D1597" s="115"/>
      <c r="E1597" s="115"/>
      <c r="F1597" s="115"/>
      <c r="H1597" s="115"/>
      <c r="J1597" s="375"/>
      <c r="K1597" s="115"/>
      <c r="L1597" s="115"/>
      <c r="M1597" s="115"/>
      <c r="N1597" s="115"/>
      <c r="O1597" s="115"/>
      <c r="P1597" s="115"/>
      <c r="Q1597" s="115"/>
      <c r="R1597" s="115"/>
      <c r="S1597" s="115"/>
      <c r="T1597" s="115"/>
      <c r="U1597" s="115"/>
      <c r="V1597" s="115"/>
      <c r="W1597" s="115"/>
      <c r="X1597" s="115"/>
      <c r="Y1597" s="115"/>
      <c r="Z1597" s="115"/>
    </row>
    <row r="1598" spans="1:26" ht="13">
      <c r="A1598" s="40"/>
      <c r="B1598" s="40"/>
      <c r="C1598" s="115"/>
      <c r="D1598" s="115"/>
      <c r="E1598" s="115"/>
      <c r="F1598" s="115"/>
      <c r="H1598" s="115"/>
      <c r="J1598" s="375"/>
      <c r="K1598" s="115"/>
      <c r="L1598" s="115"/>
      <c r="M1598" s="115"/>
      <c r="N1598" s="115"/>
      <c r="O1598" s="115"/>
      <c r="P1598" s="115"/>
      <c r="Q1598" s="115"/>
      <c r="R1598" s="115"/>
      <c r="S1598" s="115"/>
      <c r="T1598" s="115"/>
      <c r="U1598" s="115"/>
      <c r="V1598" s="115"/>
      <c r="W1598" s="115"/>
      <c r="X1598" s="115"/>
      <c r="Y1598" s="115"/>
      <c r="Z1598" s="115"/>
    </row>
    <row r="1599" spans="1:26" ht="13">
      <c r="A1599" s="40"/>
      <c r="B1599" s="40"/>
      <c r="C1599" s="115"/>
      <c r="D1599" s="115"/>
      <c r="E1599" s="115"/>
      <c r="F1599" s="115"/>
      <c r="H1599" s="115"/>
      <c r="J1599" s="375"/>
      <c r="K1599" s="115"/>
      <c r="L1599" s="115"/>
      <c r="M1599" s="115"/>
      <c r="N1599" s="115"/>
      <c r="O1599" s="115"/>
      <c r="P1599" s="115"/>
      <c r="Q1599" s="115"/>
      <c r="R1599" s="115"/>
      <c r="S1599" s="115"/>
      <c r="T1599" s="115"/>
      <c r="U1599" s="115"/>
      <c r="V1599" s="115"/>
      <c r="W1599" s="115"/>
      <c r="X1599" s="115"/>
      <c r="Y1599" s="115"/>
      <c r="Z1599" s="115"/>
    </row>
    <row r="1600" spans="1:26" ht="13">
      <c r="A1600" s="40"/>
      <c r="B1600" s="40"/>
      <c r="C1600" s="115"/>
      <c r="D1600" s="115"/>
      <c r="E1600" s="115"/>
      <c r="F1600" s="115"/>
      <c r="H1600" s="115"/>
      <c r="J1600" s="375"/>
      <c r="K1600" s="115"/>
      <c r="L1600" s="115"/>
      <c r="M1600" s="115"/>
      <c r="N1600" s="115"/>
      <c r="O1600" s="115"/>
      <c r="P1600" s="115"/>
      <c r="Q1600" s="115"/>
      <c r="R1600" s="115"/>
      <c r="S1600" s="115"/>
      <c r="T1600" s="115"/>
      <c r="U1600" s="115"/>
      <c r="V1600" s="115"/>
      <c r="W1600" s="115"/>
      <c r="X1600" s="115"/>
      <c r="Y1600" s="115"/>
      <c r="Z1600" s="115"/>
    </row>
    <row r="1601" spans="1:26" ht="13">
      <c r="A1601" s="40"/>
      <c r="B1601" s="40"/>
      <c r="C1601" s="115"/>
      <c r="D1601" s="115"/>
      <c r="E1601" s="115"/>
      <c r="F1601" s="115"/>
      <c r="H1601" s="115"/>
      <c r="J1601" s="375"/>
      <c r="K1601" s="115"/>
      <c r="L1601" s="115"/>
      <c r="M1601" s="115"/>
      <c r="N1601" s="115"/>
      <c r="O1601" s="115"/>
      <c r="P1601" s="115"/>
      <c r="Q1601" s="115"/>
      <c r="R1601" s="115"/>
      <c r="S1601" s="115"/>
      <c r="T1601" s="115"/>
      <c r="U1601" s="115"/>
      <c r="V1601" s="115"/>
      <c r="W1601" s="115"/>
      <c r="X1601" s="115"/>
      <c r="Y1601" s="115"/>
      <c r="Z1601" s="115"/>
    </row>
    <row r="1602" spans="1:26" ht="13">
      <c r="A1602" s="40"/>
      <c r="B1602" s="40"/>
      <c r="C1602" s="115"/>
      <c r="D1602" s="115"/>
      <c r="E1602" s="115"/>
      <c r="F1602" s="115"/>
      <c r="H1602" s="115"/>
      <c r="J1602" s="375"/>
      <c r="K1602" s="115"/>
      <c r="L1602" s="115"/>
      <c r="M1602" s="115"/>
      <c r="N1602" s="115"/>
      <c r="O1602" s="115"/>
      <c r="P1602" s="115"/>
      <c r="Q1602" s="115"/>
      <c r="R1602" s="115"/>
      <c r="S1602" s="115"/>
      <c r="T1602" s="115"/>
      <c r="U1602" s="115"/>
      <c r="V1602" s="115"/>
      <c r="W1602" s="115"/>
      <c r="X1602" s="115"/>
      <c r="Y1602" s="115"/>
      <c r="Z1602" s="115"/>
    </row>
    <row r="1603" spans="1:26" ht="13">
      <c r="A1603" s="40"/>
      <c r="B1603" s="40"/>
      <c r="C1603" s="115"/>
      <c r="D1603" s="115"/>
      <c r="E1603" s="115"/>
      <c r="F1603" s="115"/>
      <c r="H1603" s="115"/>
      <c r="J1603" s="375"/>
      <c r="K1603" s="115"/>
      <c r="L1603" s="115"/>
      <c r="M1603" s="115"/>
      <c r="N1603" s="115"/>
      <c r="O1603" s="115"/>
      <c r="P1603" s="115"/>
      <c r="Q1603" s="115"/>
      <c r="R1603" s="115"/>
      <c r="S1603" s="115"/>
      <c r="T1603" s="115"/>
      <c r="U1603" s="115"/>
      <c r="V1603" s="115"/>
      <c r="W1603" s="115"/>
      <c r="X1603" s="115"/>
      <c r="Y1603" s="115"/>
      <c r="Z1603" s="115"/>
    </row>
    <row r="1604" spans="1:26" ht="13">
      <c r="A1604" s="40"/>
      <c r="B1604" s="40"/>
      <c r="C1604" s="115"/>
      <c r="D1604" s="115"/>
      <c r="E1604" s="115"/>
      <c r="F1604" s="115"/>
      <c r="H1604" s="115"/>
      <c r="J1604" s="375"/>
      <c r="K1604" s="115"/>
      <c r="L1604" s="115"/>
      <c r="M1604" s="115"/>
      <c r="N1604" s="115"/>
      <c r="O1604" s="115"/>
      <c r="P1604" s="115"/>
      <c r="Q1604" s="115"/>
      <c r="R1604" s="115"/>
      <c r="S1604" s="115"/>
      <c r="T1604" s="115"/>
      <c r="U1604" s="115"/>
      <c r="V1604" s="115"/>
      <c r="W1604" s="115"/>
      <c r="X1604" s="115"/>
      <c r="Y1604" s="115"/>
      <c r="Z1604" s="115"/>
    </row>
    <row r="1605" spans="1:26" ht="13">
      <c r="A1605" s="40"/>
      <c r="B1605" s="40"/>
      <c r="C1605" s="115"/>
      <c r="D1605" s="115"/>
      <c r="E1605" s="115"/>
      <c r="F1605" s="115"/>
      <c r="H1605" s="115"/>
      <c r="J1605" s="375"/>
      <c r="K1605" s="115"/>
      <c r="L1605" s="115"/>
      <c r="M1605" s="115"/>
      <c r="N1605" s="115"/>
      <c r="O1605" s="115"/>
      <c r="P1605" s="115"/>
      <c r="Q1605" s="115"/>
      <c r="R1605" s="115"/>
      <c r="S1605" s="115"/>
      <c r="T1605" s="115"/>
      <c r="U1605" s="115"/>
      <c r="V1605" s="115"/>
      <c r="W1605" s="115"/>
      <c r="X1605" s="115"/>
      <c r="Y1605" s="115"/>
      <c r="Z1605" s="115"/>
    </row>
    <row r="1606" spans="1:26" ht="13">
      <c r="A1606" s="40"/>
      <c r="B1606" s="40"/>
      <c r="C1606" s="115"/>
      <c r="D1606" s="115"/>
      <c r="E1606" s="115"/>
      <c r="F1606" s="115"/>
      <c r="H1606" s="115"/>
      <c r="J1606" s="375"/>
      <c r="K1606" s="115"/>
      <c r="L1606" s="115"/>
      <c r="M1606" s="115"/>
      <c r="N1606" s="115"/>
      <c r="O1606" s="115"/>
      <c r="P1606" s="115"/>
      <c r="Q1606" s="115"/>
      <c r="R1606" s="115"/>
      <c r="S1606" s="115"/>
      <c r="T1606" s="115"/>
      <c r="U1606" s="115"/>
      <c r="V1606" s="115"/>
      <c r="W1606" s="115"/>
      <c r="X1606" s="115"/>
      <c r="Y1606" s="115"/>
      <c r="Z1606" s="115"/>
    </row>
    <row r="1607" spans="1:26" ht="13">
      <c r="A1607" s="40"/>
      <c r="B1607" s="40"/>
      <c r="C1607" s="115"/>
      <c r="D1607" s="115"/>
      <c r="E1607" s="115"/>
      <c r="F1607" s="115"/>
      <c r="H1607" s="115"/>
      <c r="J1607" s="375"/>
      <c r="K1607" s="115"/>
      <c r="L1607" s="115"/>
      <c r="M1607" s="115"/>
      <c r="N1607" s="115"/>
      <c r="O1607" s="115"/>
      <c r="P1607" s="115"/>
      <c r="Q1607" s="115"/>
      <c r="R1607" s="115"/>
      <c r="S1607" s="115"/>
      <c r="T1607" s="115"/>
      <c r="U1607" s="115"/>
      <c r="V1607" s="115"/>
      <c r="W1607" s="115"/>
      <c r="X1607" s="115"/>
      <c r="Y1607" s="115"/>
      <c r="Z1607" s="115"/>
    </row>
    <row r="1608" spans="1:26" ht="13">
      <c r="A1608" s="40"/>
      <c r="B1608" s="40"/>
      <c r="C1608" s="115"/>
      <c r="D1608" s="115"/>
      <c r="E1608" s="115"/>
      <c r="F1608" s="115"/>
      <c r="H1608" s="115"/>
      <c r="J1608" s="375"/>
      <c r="K1608" s="115"/>
      <c r="L1608" s="115"/>
      <c r="M1608" s="115"/>
      <c r="N1608" s="115"/>
      <c r="O1608" s="115"/>
      <c r="P1608" s="115"/>
      <c r="Q1608" s="115"/>
      <c r="R1608" s="115"/>
      <c r="S1608" s="115"/>
      <c r="T1608" s="115"/>
      <c r="U1608" s="115"/>
      <c r="V1608" s="115"/>
      <c r="W1608" s="115"/>
      <c r="X1608" s="115"/>
      <c r="Y1608" s="115"/>
      <c r="Z1608" s="115"/>
    </row>
    <row r="1609" spans="1:26" ht="13">
      <c r="A1609" s="40"/>
      <c r="B1609" s="40"/>
      <c r="C1609" s="115"/>
      <c r="D1609" s="115"/>
      <c r="E1609" s="115"/>
      <c r="F1609" s="115"/>
      <c r="H1609" s="115"/>
      <c r="J1609" s="375"/>
      <c r="K1609" s="115"/>
      <c r="L1609" s="115"/>
      <c r="M1609" s="115"/>
      <c r="N1609" s="115"/>
      <c r="O1609" s="115"/>
      <c r="P1609" s="115"/>
      <c r="Q1609" s="115"/>
      <c r="R1609" s="115"/>
      <c r="S1609" s="115"/>
      <c r="T1609" s="115"/>
      <c r="U1609" s="115"/>
      <c r="V1609" s="115"/>
      <c r="W1609" s="115"/>
      <c r="X1609" s="115"/>
      <c r="Y1609" s="115"/>
      <c r="Z1609" s="115"/>
    </row>
    <row r="1610" spans="1:26" ht="13">
      <c r="A1610" s="40"/>
      <c r="B1610" s="40"/>
      <c r="C1610" s="115"/>
      <c r="D1610" s="115"/>
      <c r="E1610" s="115"/>
      <c r="F1610" s="115"/>
      <c r="H1610" s="115"/>
      <c r="J1610" s="375"/>
      <c r="K1610" s="115"/>
      <c r="L1610" s="115"/>
      <c r="M1610" s="115"/>
      <c r="N1610" s="115"/>
      <c r="O1610" s="115"/>
      <c r="P1610" s="115"/>
      <c r="Q1610" s="115"/>
      <c r="R1610" s="115"/>
      <c r="S1610" s="115"/>
      <c r="T1610" s="115"/>
      <c r="U1610" s="115"/>
      <c r="V1610" s="115"/>
      <c r="W1610" s="115"/>
      <c r="X1610" s="115"/>
      <c r="Y1610" s="115"/>
      <c r="Z1610" s="115"/>
    </row>
    <row r="1611" spans="1:26" ht="13">
      <c r="A1611" s="40"/>
      <c r="B1611" s="40"/>
      <c r="C1611" s="115"/>
      <c r="D1611" s="115"/>
      <c r="E1611" s="115"/>
      <c r="F1611" s="115"/>
      <c r="H1611" s="115"/>
      <c r="J1611" s="375"/>
      <c r="K1611" s="115"/>
      <c r="L1611" s="115"/>
      <c r="M1611" s="115"/>
      <c r="N1611" s="115"/>
      <c r="O1611" s="115"/>
      <c r="P1611" s="115"/>
      <c r="Q1611" s="115"/>
      <c r="R1611" s="115"/>
      <c r="S1611" s="115"/>
      <c r="T1611" s="115"/>
      <c r="U1611" s="115"/>
      <c r="V1611" s="115"/>
      <c r="W1611" s="115"/>
      <c r="X1611" s="115"/>
      <c r="Y1611" s="115"/>
      <c r="Z1611" s="115"/>
    </row>
    <row r="1612" spans="1:26" ht="13">
      <c r="A1612" s="40"/>
      <c r="B1612" s="40"/>
      <c r="C1612" s="115"/>
      <c r="D1612" s="115"/>
      <c r="E1612" s="115"/>
      <c r="F1612" s="115"/>
      <c r="H1612" s="115"/>
      <c r="J1612" s="375"/>
      <c r="K1612" s="115"/>
      <c r="L1612" s="115"/>
      <c r="M1612" s="115"/>
      <c r="N1612" s="115"/>
      <c r="O1612" s="115"/>
      <c r="P1612" s="115"/>
      <c r="Q1612" s="115"/>
      <c r="R1612" s="115"/>
      <c r="S1612" s="115"/>
      <c r="T1612" s="115"/>
      <c r="U1612" s="115"/>
      <c r="V1612" s="115"/>
      <c r="W1612" s="115"/>
      <c r="X1612" s="115"/>
      <c r="Y1612" s="115"/>
      <c r="Z1612" s="115"/>
    </row>
    <row r="1613" spans="1:26" ht="13">
      <c r="A1613" s="40"/>
      <c r="B1613" s="40"/>
      <c r="C1613" s="115"/>
      <c r="D1613" s="115"/>
      <c r="E1613" s="115"/>
      <c r="F1613" s="115"/>
      <c r="H1613" s="115"/>
      <c r="J1613" s="375"/>
      <c r="K1613" s="115"/>
      <c r="L1613" s="115"/>
      <c r="M1613" s="115"/>
      <c r="N1613" s="115"/>
      <c r="O1613" s="115"/>
      <c r="P1613" s="115"/>
      <c r="Q1613" s="115"/>
      <c r="R1613" s="115"/>
      <c r="S1613" s="115"/>
      <c r="T1613" s="115"/>
      <c r="U1613" s="115"/>
      <c r="V1613" s="115"/>
      <c r="W1613" s="115"/>
      <c r="X1613" s="115"/>
      <c r="Y1613" s="115"/>
      <c r="Z1613" s="115"/>
    </row>
    <row r="1614" spans="1:26" ht="13">
      <c r="A1614" s="40"/>
      <c r="B1614" s="40"/>
      <c r="C1614" s="115"/>
      <c r="D1614" s="115"/>
      <c r="E1614" s="115"/>
      <c r="F1614" s="115"/>
      <c r="H1614" s="115"/>
      <c r="J1614" s="375"/>
      <c r="K1614" s="115"/>
      <c r="L1614" s="115"/>
      <c r="M1614" s="115"/>
      <c r="N1614" s="115"/>
      <c r="O1614" s="115"/>
      <c r="P1614" s="115"/>
      <c r="Q1614" s="115"/>
      <c r="R1614" s="115"/>
      <c r="S1614" s="115"/>
      <c r="T1614" s="115"/>
      <c r="U1614" s="115"/>
      <c r="V1614" s="115"/>
      <c r="W1614" s="115"/>
      <c r="X1614" s="115"/>
      <c r="Y1614" s="115"/>
      <c r="Z1614" s="115"/>
    </row>
    <row r="1615" spans="1:26" ht="13">
      <c r="A1615" s="40"/>
      <c r="B1615" s="40"/>
      <c r="C1615" s="115"/>
      <c r="D1615" s="115"/>
      <c r="E1615" s="115"/>
      <c r="F1615" s="115"/>
      <c r="H1615" s="115"/>
      <c r="J1615" s="375"/>
      <c r="K1615" s="115"/>
      <c r="L1615" s="115"/>
      <c r="M1615" s="115"/>
      <c r="N1615" s="115"/>
      <c r="O1615" s="115"/>
      <c r="P1615" s="115"/>
      <c r="Q1615" s="115"/>
      <c r="R1615" s="115"/>
      <c r="S1615" s="115"/>
      <c r="T1615" s="115"/>
      <c r="U1615" s="115"/>
      <c r="V1615" s="115"/>
      <c r="W1615" s="115"/>
      <c r="X1615" s="115"/>
      <c r="Y1615" s="115"/>
      <c r="Z1615" s="115"/>
    </row>
    <row r="1616" spans="1:26" ht="13">
      <c r="A1616" s="40"/>
      <c r="B1616" s="40"/>
      <c r="C1616" s="115"/>
      <c r="D1616" s="115"/>
      <c r="E1616" s="115"/>
      <c r="F1616" s="115"/>
      <c r="H1616" s="115"/>
      <c r="J1616" s="375"/>
      <c r="K1616" s="115"/>
      <c r="L1616" s="115"/>
      <c r="M1616" s="115"/>
      <c r="N1616" s="115"/>
      <c r="O1616" s="115"/>
      <c r="P1616" s="115"/>
      <c r="Q1616" s="115"/>
      <c r="R1616" s="115"/>
      <c r="S1616" s="115"/>
      <c r="T1616" s="115"/>
      <c r="U1616" s="115"/>
      <c r="V1616" s="115"/>
      <c r="W1616" s="115"/>
      <c r="X1616" s="115"/>
      <c r="Y1616" s="115"/>
      <c r="Z1616" s="115"/>
    </row>
    <row r="1617" spans="1:26" ht="13">
      <c r="A1617" s="40"/>
      <c r="B1617" s="40"/>
      <c r="C1617" s="115"/>
      <c r="D1617" s="115"/>
      <c r="E1617" s="115"/>
      <c r="F1617" s="115"/>
      <c r="H1617" s="115"/>
      <c r="J1617" s="375"/>
      <c r="K1617" s="115"/>
      <c r="L1617" s="115"/>
      <c r="M1617" s="115"/>
      <c r="N1617" s="115"/>
      <c r="O1617" s="115"/>
      <c r="P1617" s="115"/>
      <c r="Q1617" s="115"/>
      <c r="R1617" s="115"/>
      <c r="S1617" s="115"/>
      <c r="T1617" s="115"/>
      <c r="U1617" s="115"/>
      <c r="V1617" s="115"/>
      <c r="W1617" s="115"/>
      <c r="X1617" s="115"/>
      <c r="Y1617" s="115"/>
      <c r="Z1617" s="115"/>
    </row>
    <row r="1618" spans="1:26" ht="13">
      <c r="A1618" s="40"/>
      <c r="B1618" s="40"/>
      <c r="C1618" s="115"/>
      <c r="D1618" s="115"/>
      <c r="E1618" s="115"/>
      <c r="F1618" s="115"/>
      <c r="H1618" s="115"/>
      <c r="J1618" s="375"/>
      <c r="K1618" s="115"/>
      <c r="L1618" s="115"/>
      <c r="M1618" s="115"/>
      <c r="N1618" s="115"/>
      <c r="O1618" s="115"/>
      <c r="P1618" s="115"/>
      <c r="Q1618" s="115"/>
      <c r="R1618" s="115"/>
      <c r="S1618" s="115"/>
      <c r="T1618" s="115"/>
      <c r="U1618" s="115"/>
      <c r="V1618" s="115"/>
      <c r="W1618" s="115"/>
      <c r="X1618" s="115"/>
      <c r="Y1618" s="115"/>
      <c r="Z1618" s="115"/>
    </row>
    <row r="1619" spans="1:26" ht="13">
      <c r="A1619" s="40"/>
      <c r="B1619" s="40"/>
      <c r="C1619" s="115"/>
      <c r="D1619" s="115"/>
      <c r="E1619" s="115"/>
      <c r="F1619" s="115"/>
      <c r="H1619" s="115"/>
      <c r="J1619" s="375"/>
      <c r="K1619" s="115"/>
      <c r="L1619" s="115"/>
      <c r="M1619" s="115"/>
      <c r="N1619" s="115"/>
      <c r="O1619" s="115"/>
      <c r="P1619" s="115"/>
      <c r="Q1619" s="115"/>
      <c r="R1619" s="115"/>
      <c r="S1619" s="115"/>
      <c r="T1619" s="115"/>
      <c r="U1619" s="115"/>
      <c r="V1619" s="115"/>
      <c r="W1619" s="115"/>
      <c r="X1619" s="115"/>
      <c r="Y1619" s="115"/>
      <c r="Z1619" s="115"/>
    </row>
    <row r="1620" spans="1:26" ht="13">
      <c r="A1620" s="40"/>
      <c r="B1620" s="40"/>
      <c r="C1620" s="115"/>
      <c r="D1620" s="115"/>
      <c r="E1620" s="115"/>
      <c r="F1620" s="115"/>
      <c r="H1620" s="115"/>
      <c r="J1620" s="375"/>
      <c r="K1620" s="115"/>
      <c r="L1620" s="115"/>
      <c r="M1620" s="115"/>
      <c r="N1620" s="115"/>
      <c r="O1620" s="115"/>
      <c r="P1620" s="115"/>
      <c r="Q1620" s="115"/>
      <c r="R1620" s="115"/>
      <c r="S1620" s="115"/>
      <c r="T1620" s="115"/>
      <c r="U1620" s="115"/>
      <c r="V1620" s="115"/>
      <c r="W1620" s="115"/>
      <c r="X1620" s="115"/>
      <c r="Y1620" s="115"/>
      <c r="Z1620" s="115"/>
    </row>
    <row r="1621" spans="1:26" ht="13">
      <c r="A1621" s="40"/>
      <c r="B1621" s="40"/>
      <c r="C1621" s="115"/>
      <c r="D1621" s="115"/>
      <c r="E1621" s="115"/>
      <c r="F1621" s="115"/>
      <c r="H1621" s="115"/>
      <c r="J1621" s="375"/>
      <c r="K1621" s="115"/>
      <c r="L1621" s="115"/>
      <c r="M1621" s="115"/>
      <c r="N1621" s="115"/>
      <c r="O1621" s="115"/>
      <c r="P1621" s="115"/>
      <c r="Q1621" s="115"/>
      <c r="R1621" s="115"/>
      <c r="S1621" s="115"/>
      <c r="T1621" s="115"/>
      <c r="U1621" s="115"/>
      <c r="V1621" s="115"/>
      <c r="W1621" s="115"/>
      <c r="X1621" s="115"/>
      <c r="Y1621" s="115"/>
      <c r="Z1621" s="115"/>
    </row>
    <row r="1622" spans="1:26" ht="13">
      <c r="A1622" s="40"/>
      <c r="B1622" s="40"/>
      <c r="C1622" s="115"/>
      <c r="D1622" s="115"/>
      <c r="E1622" s="115"/>
      <c r="F1622" s="115"/>
      <c r="H1622" s="115"/>
      <c r="J1622" s="375"/>
      <c r="K1622" s="115"/>
      <c r="L1622" s="115"/>
      <c r="M1622" s="115"/>
      <c r="N1622" s="115"/>
      <c r="O1622" s="115"/>
      <c r="P1622" s="115"/>
      <c r="Q1622" s="115"/>
      <c r="R1622" s="115"/>
      <c r="S1622" s="115"/>
      <c r="T1622" s="115"/>
      <c r="U1622" s="115"/>
      <c r="V1622" s="115"/>
      <c r="W1622" s="115"/>
      <c r="X1622" s="115"/>
      <c r="Y1622" s="115"/>
      <c r="Z1622" s="115"/>
    </row>
    <row r="1623" spans="1:26" ht="13">
      <c r="A1623" s="40"/>
      <c r="B1623" s="40"/>
      <c r="C1623" s="115"/>
      <c r="D1623" s="115"/>
      <c r="E1623" s="115"/>
      <c r="F1623" s="115"/>
      <c r="H1623" s="115"/>
      <c r="J1623" s="375"/>
      <c r="K1623" s="115"/>
      <c r="L1623" s="115"/>
      <c r="M1623" s="115"/>
      <c r="N1623" s="115"/>
      <c r="O1623" s="115"/>
      <c r="P1623" s="115"/>
      <c r="Q1623" s="115"/>
      <c r="R1623" s="115"/>
      <c r="S1623" s="115"/>
      <c r="T1623" s="115"/>
      <c r="U1623" s="115"/>
      <c r="V1623" s="115"/>
      <c r="W1623" s="115"/>
      <c r="X1623" s="115"/>
      <c r="Y1623" s="115"/>
      <c r="Z1623" s="115"/>
    </row>
    <row r="1624" spans="1:26" ht="13">
      <c r="A1624" s="40"/>
      <c r="B1624" s="40"/>
      <c r="C1624" s="115"/>
      <c r="D1624" s="115"/>
      <c r="E1624" s="115"/>
      <c r="F1624" s="115"/>
      <c r="H1624" s="115"/>
      <c r="J1624" s="375"/>
      <c r="K1624" s="115"/>
      <c r="L1624" s="115"/>
      <c r="M1624" s="115"/>
      <c r="N1624" s="115"/>
      <c r="O1624" s="115"/>
      <c r="P1624" s="115"/>
      <c r="Q1624" s="115"/>
      <c r="R1624" s="115"/>
      <c r="S1624" s="115"/>
      <c r="T1624" s="115"/>
      <c r="U1624" s="115"/>
      <c r="V1624" s="115"/>
      <c r="W1624" s="115"/>
      <c r="X1624" s="115"/>
      <c r="Y1624" s="115"/>
      <c r="Z1624" s="115"/>
    </row>
    <row r="1625" spans="1:26" ht="13">
      <c r="A1625" s="40"/>
      <c r="B1625" s="40"/>
      <c r="C1625" s="115"/>
      <c r="D1625" s="115"/>
      <c r="E1625" s="115"/>
      <c r="F1625" s="115"/>
      <c r="H1625" s="115"/>
      <c r="J1625" s="375"/>
      <c r="K1625" s="115"/>
      <c r="L1625" s="115"/>
      <c r="M1625" s="115"/>
      <c r="N1625" s="115"/>
      <c r="O1625" s="115"/>
      <c r="P1625" s="115"/>
      <c r="Q1625" s="115"/>
      <c r="R1625" s="115"/>
      <c r="S1625" s="115"/>
      <c r="T1625" s="115"/>
      <c r="U1625" s="115"/>
      <c r="V1625" s="115"/>
      <c r="W1625" s="115"/>
      <c r="X1625" s="115"/>
      <c r="Y1625" s="115"/>
      <c r="Z1625" s="115"/>
    </row>
    <row r="1626" spans="1:26" ht="13">
      <c r="A1626" s="40"/>
      <c r="B1626" s="40"/>
      <c r="C1626" s="115"/>
      <c r="D1626" s="115"/>
      <c r="E1626" s="115"/>
      <c r="F1626" s="115"/>
      <c r="H1626" s="115"/>
      <c r="J1626" s="375"/>
      <c r="K1626" s="115"/>
      <c r="L1626" s="115"/>
      <c r="M1626" s="115"/>
      <c r="N1626" s="115"/>
      <c r="O1626" s="115"/>
      <c r="P1626" s="115"/>
      <c r="Q1626" s="115"/>
      <c r="R1626" s="115"/>
      <c r="S1626" s="115"/>
      <c r="T1626" s="115"/>
      <c r="U1626" s="115"/>
      <c r="V1626" s="115"/>
      <c r="W1626" s="115"/>
      <c r="X1626" s="115"/>
      <c r="Y1626" s="115"/>
      <c r="Z1626" s="115"/>
    </row>
    <row r="1627" spans="1:26" ht="13">
      <c r="A1627" s="40"/>
      <c r="B1627" s="40"/>
      <c r="C1627" s="115"/>
      <c r="D1627" s="115"/>
      <c r="E1627" s="115"/>
      <c r="F1627" s="115"/>
      <c r="H1627" s="115"/>
      <c r="J1627" s="375"/>
      <c r="K1627" s="115"/>
      <c r="L1627" s="115"/>
      <c r="M1627" s="115"/>
      <c r="N1627" s="115"/>
      <c r="O1627" s="115"/>
      <c r="P1627" s="115"/>
      <c r="Q1627" s="115"/>
      <c r="R1627" s="115"/>
      <c r="S1627" s="115"/>
      <c r="T1627" s="115"/>
      <c r="U1627" s="115"/>
      <c r="V1627" s="115"/>
      <c r="W1627" s="115"/>
      <c r="X1627" s="115"/>
      <c r="Y1627" s="115"/>
      <c r="Z1627" s="115"/>
    </row>
    <row r="1628" spans="1:26" ht="13">
      <c r="A1628" s="40"/>
      <c r="B1628" s="40"/>
      <c r="C1628" s="115"/>
      <c r="D1628" s="115"/>
      <c r="E1628" s="115"/>
      <c r="F1628" s="115"/>
      <c r="H1628" s="115"/>
      <c r="J1628" s="375"/>
      <c r="K1628" s="115"/>
      <c r="L1628" s="115"/>
      <c r="M1628" s="115"/>
      <c r="N1628" s="115"/>
      <c r="O1628" s="115"/>
      <c r="P1628" s="115"/>
      <c r="Q1628" s="115"/>
      <c r="R1628" s="115"/>
      <c r="S1628" s="115"/>
      <c r="T1628" s="115"/>
      <c r="U1628" s="115"/>
      <c r="V1628" s="115"/>
      <c r="W1628" s="115"/>
      <c r="X1628" s="115"/>
      <c r="Y1628" s="115"/>
      <c r="Z1628" s="115"/>
    </row>
    <row r="1629" spans="1:26" ht="13">
      <c r="A1629" s="40"/>
      <c r="B1629" s="40"/>
      <c r="C1629" s="115"/>
      <c r="D1629" s="115"/>
      <c r="E1629" s="115"/>
      <c r="F1629" s="115"/>
      <c r="H1629" s="115"/>
      <c r="J1629" s="375"/>
      <c r="K1629" s="115"/>
      <c r="L1629" s="115"/>
      <c r="M1629" s="115"/>
      <c r="N1629" s="115"/>
      <c r="O1629" s="115"/>
      <c r="P1629" s="115"/>
      <c r="Q1629" s="115"/>
      <c r="R1629" s="115"/>
      <c r="S1629" s="115"/>
      <c r="T1629" s="115"/>
      <c r="U1629" s="115"/>
      <c r="V1629" s="115"/>
      <c r="W1629" s="115"/>
      <c r="X1629" s="115"/>
      <c r="Y1629" s="115"/>
      <c r="Z1629" s="115"/>
    </row>
    <row r="1630" spans="1:26" ht="13">
      <c r="A1630" s="40"/>
      <c r="B1630" s="40"/>
      <c r="C1630" s="115"/>
      <c r="D1630" s="115"/>
      <c r="E1630" s="115"/>
      <c r="F1630" s="115"/>
      <c r="H1630" s="115"/>
      <c r="J1630" s="375"/>
      <c r="K1630" s="115"/>
      <c r="L1630" s="115"/>
      <c r="M1630" s="115"/>
      <c r="N1630" s="115"/>
      <c r="O1630" s="115"/>
      <c r="P1630" s="115"/>
      <c r="Q1630" s="115"/>
      <c r="R1630" s="115"/>
      <c r="S1630" s="115"/>
      <c r="T1630" s="115"/>
      <c r="U1630" s="115"/>
      <c r="V1630" s="115"/>
      <c r="W1630" s="115"/>
      <c r="X1630" s="115"/>
      <c r="Y1630" s="115"/>
      <c r="Z1630" s="115"/>
    </row>
    <row r="1631" spans="1:26" ht="13">
      <c r="A1631" s="40"/>
      <c r="B1631" s="40"/>
      <c r="C1631" s="115"/>
      <c r="D1631" s="115"/>
      <c r="E1631" s="115"/>
      <c r="F1631" s="115"/>
      <c r="H1631" s="115"/>
      <c r="J1631" s="375"/>
      <c r="K1631" s="115"/>
      <c r="L1631" s="115"/>
      <c r="M1631" s="115"/>
      <c r="N1631" s="115"/>
      <c r="O1631" s="115"/>
      <c r="P1631" s="115"/>
      <c r="Q1631" s="115"/>
      <c r="R1631" s="115"/>
      <c r="S1631" s="115"/>
      <c r="T1631" s="115"/>
      <c r="U1631" s="115"/>
      <c r="V1631" s="115"/>
      <c r="W1631" s="115"/>
      <c r="X1631" s="115"/>
      <c r="Y1631" s="115"/>
      <c r="Z1631" s="115"/>
    </row>
    <row r="1632" spans="1:26" ht="13">
      <c r="A1632" s="40"/>
      <c r="B1632" s="40"/>
      <c r="C1632" s="115"/>
      <c r="D1632" s="115"/>
      <c r="E1632" s="115"/>
      <c r="F1632" s="115"/>
      <c r="H1632" s="115"/>
      <c r="J1632" s="375"/>
      <c r="K1632" s="115"/>
      <c r="L1632" s="115"/>
      <c r="M1632" s="115"/>
      <c r="N1632" s="115"/>
      <c r="O1632" s="115"/>
      <c r="P1632" s="115"/>
      <c r="Q1632" s="115"/>
      <c r="R1632" s="115"/>
      <c r="S1632" s="115"/>
      <c r="T1632" s="115"/>
      <c r="U1632" s="115"/>
      <c r="V1632" s="115"/>
      <c r="W1632" s="115"/>
      <c r="X1632" s="115"/>
      <c r="Y1632" s="115"/>
      <c r="Z1632" s="115"/>
    </row>
    <row r="1633" spans="1:26" ht="13">
      <c r="A1633" s="40"/>
      <c r="B1633" s="40"/>
      <c r="C1633" s="115"/>
      <c r="D1633" s="115"/>
      <c r="E1633" s="115"/>
      <c r="F1633" s="115"/>
      <c r="H1633" s="115"/>
      <c r="J1633" s="375"/>
      <c r="K1633" s="115"/>
      <c r="L1633" s="115"/>
      <c r="M1633" s="115"/>
      <c r="N1633" s="115"/>
      <c r="O1633" s="115"/>
      <c r="P1633" s="115"/>
      <c r="Q1633" s="115"/>
      <c r="R1633" s="115"/>
      <c r="S1633" s="115"/>
      <c r="T1633" s="115"/>
      <c r="U1633" s="115"/>
      <c r="V1633" s="115"/>
      <c r="W1633" s="115"/>
      <c r="X1633" s="115"/>
      <c r="Y1633" s="115"/>
      <c r="Z1633" s="115"/>
    </row>
    <row r="1634" spans="1:26" ht="13">
      <c r="A1634" s="40"/>
      <c r="B1634" s="40"/>
      <c r="C1634" s="115"/>
      <c r="D1634" s="115"/>
      <c r="E1634" s="115"/>
      <c r="F1634" s="115"/>
      <c r="H1634" s="115"/>
      <c r="J1634" s="375"/>
      <c r="K1634" s="115"/>
      <c r="L1634" s="115"/>
      <c r="M1634" s="115"/>
      <c r="N1634" s="115"/>
      <c r="O1634" s="115"/>
      <c r="P1634" s="115"/>
      <c r="Q1634" s="115"/>
      <c r="R1634" s="115"/>
      <c r="S1634" s="115"/>
      <c r="T1634" s="115"/>
      <c r="U1634" s="115"/>
      <c r="V1634" s="115"/>
      <c r="W1634" s="115"/>
      <c r="X1634" s="115"/>
      <c r="Y1634" s="115"/>
      <c r="Z1634" s="115"/>
    </row>
    <row r="1635" spans="1:26" ht="13">
      <c r="A1635" s="40"/>
      <c r="B1635" s="40"/>
      <c r="C1635" s="115"/>
      <c r="D1635" s="115"/>
      <c r="E1635" s="115"/>
      <c r="F1635" s="115"/>
      <c r="H1635" s="115"/>
      <c r="J1635" s="375"/>
      <c r="K1635" s="115"/>
      <c r="L1635" s="115"/>
      <c r="M1635" s="115"/>
      <c r="N1635" s="115"/>
      <c r="O1635" s="115"/>
      <c r="P1635" s="115"/>
      <c r="Q1635" s="115"/>
      <c r="R1635" s="115"/>
      <c r="S1635" s="115"/>
      <c r="T1635" s="115"/>
      <c r="U1635" s="115"/>
      <c r="V1635" s="115"/>
      <c r="W1635" s="115"/>
      <c r="X1635" s="115"/>
      <c r="Y1635" s="115"/>
      <c r="Z1635" s="115"/>
    </row>
    <row r="1636" spans="1:26" ht="13">
      <c r="A1636" s="40"/>
      <c r="B1636" s="40"/>
      <c r="C1636" s="115"/>
      <c r="D1636" s="115"/>
      <c r="E1636" s="115"/>
      <c r="F1636" s="115"/>
      <c r="H1636" s="115"/>
      <c r="J1636" s="375"/>
      <c r="K1636" s="115"/>
      <c r="L1636" s="115"/>
      <c r="M1636" s="115"/>
      <c r="N1636" s="115"/>
      <c r="O1636" s="115"/>
      <c r="P1636" s="115"/>
      <c r="Q1636" s="115"/>
      <c r="R1636" s="115"/>
      <c r="S1636" s="115"/>
      <c r="T1636" s="115"/>
      <c r="U1636" s="115"/>
      <c r="V1636" s="115"/>
      <c r="W1636" s="115"/>
      <c r="X1636" s="115"/>
      <c r="Y1636" s="115"/>
      <c r="Z1636" s="115"/>
    </row>
    <row r="1637" spans="1:26" ht="13">
      <c r="A1637" s="40"/>
      <c r="B1637" s="40"/>
      <c r="C1637" s="115"/>
      <c r="D1637" s="115"/>
      <c r="E1637" s="115"/>
      <c r="F1637" s="115"/>
      <c r="H1637" s="115"/>
      <c r="J1637" s="375"/>
      <c r="K1637" s="115"/>
      <c r="L1637" s="115"/>
      <c r="M1637" s="115"/>
      <c r="N1637" s="115"/>
      <c r="O1637" s="115"/>
      <c r="P1637" s="115"/>
      <c r="Q1637" s="115"/>
      <c r="R1637" s="115"/>
      <c r="S1637" s="115"/>
      <c r="T1637" s="115"/>
      <c r="U1637" s="115"/>
      <c r="V1637" s="115"/>
      <c r="W1637" s="115"/>
      <c r="X1637" s="115"/>
      <c r="Y1637" s="115"/>
      <c r="Z1637" s="115"/>
    </row>
    <row r="1638" spans="1:26" ht="13">
      <c r="A1638" s="40"/>
      <c r="B1638" s="40"/>
      <c r="C1638" s="115"/>
      <c r="D1638" s="115"/>
      <c r="E1638" s="115"/>
      <c r="F1638" s="115"/>
      <c r="H1638" s="115"/>
      <c r="J1638" s="375"/>
      <c r="K1638" s="115"/>
      <c r="L1638" s="115"/>
      <c r="M1638" s="115"/>
      <c r="N1638" s="115"/>
      <c r="O1638" s="115"/>
      <c r="P1638" s="115"/>
      <c r="Q1638" s="115"/>
      <c r="R1638" s="115"/>
      <c r="S1638" s="115"/>
      <c r="T1638" s="115"/>
      <c r="U1638" s="115"/>
      <c r="V1638" s="115"/>
      <c r="W1638" s="115"/>
      <c r="X1638" s="115"/>
      <c r="Y1638" s="115"/>
      <c r="Z1638" s="115"/>
    </row>
    <row r="1639" spans="1:26" ht="13">
      <c r="A1639" s="40"/>
      <c r="B1639" s="40"/>
      <c r="C1639" s="115"/>
      <c r="D1639" s="115"/>
      <c r="E1639" s="115"/>
      <c r="F1639" s="115"/>
      <c r="H1639" s="115"/>
      <c r="J1639" s="375"/>
      <c r="K1639" s="115"/>
      <c r="L1639" s="115"/>
      <c r="M1639" s="115"/>
      <c r="N1639" s="115"/>
      <c r="O1639" s="115"/>
      <c r="P1639" s="115"/>
      <c r="Q1639" s="115"/>
      <c r="R1639" s="115"/>
      <c r="S1639" s="115"/>
      <c r="T1639" s="115"/>
      <c r="U1639" s="115"/>
      <c r="V1639" s="115"/>
      <c r="W1639" s="115"/>
      <c r="X1639" s="115"/>
      <c r="Y1639" s="115"/>
      <c r="Z1639" s="115"/>
    </row>
    <row r="1640" spans="1:26" ht="13">
      <c r="A1640" s="40"/>
      <c r="B1640" s="40"/>
      <c r="C1640" s="115"/>
      <c r="D1640" s="115"/>
      <c r="E1640" s="115"/>
      <c r="F1640" s="115"/>
      <c r="H1640" s="115"/>
      <c r="J1640" s="375"/>
      <c r="K1640" s="115"/>
      <c r="L1640" s="115"/>
      <c r="M1640" s="115"/>
      <c r="N1640" s="115"/>
      <c r="O1640" s="115"/>
      <c r="P1640" s="115"/>
      <c r="Q1640" s="115"/>
      <c r="R1640" s="115"/>
      <c r="S1640" s="115"/>
      <c r="T1640" s="115"/>
      <c r="U1640" s="115"/>
      <c r="V1640" s="115"/>
      <c r="W1640" s="115"/>
      <c r="X1640" s="115"/>
      <c r="Y1640" s="115"/>
      <c r="Z1640" s="115"/>
    </row>
    <row r="1641" spans="1:26" ht="13">
      <c r="A1641" s="40"/>
      <c r="B1641" s="40"/>
      <c r="C1641" s="115"/>
      <c r="D1641" s="115"/>
      <c r="E1641" s="115"/>
      <c r="F1641" s="115"/>
      <c r="H1641" s="115"/>
      <c r="J1641" s="375"/>
      <c r="K1641" s="115"/>
      <c r="L1641" s="115"/>
      <c r="M1641" s="115"/>
      <c r="N1641" s="115"/>
      <c r="O1641" s="115"/>
      <c r="P1641" s="115"/>
      <c r="Q1641" s="115"/>
      <c r="R1641" s="115"/>
      <c r="S1641" s="115"/>
      <c r="T1641" s="115"/>
      <c r="U1641" s="115"/>
      <c r="V1641" s="115"/>
      <c r="W1641" s="115"/>
      <c r="X1641" s="115"/>
      <c r="Y1641" s="115"/>
      <c r="Z1641" s="115"/>
    </row>
    <row r="1642" spans="1:26" ht="13">
      <c r="A1642" s="40"/>
      <c r="B1642" s="40"/>
      <c r="C1642" s="115"/>
      <c r="D1642" s="115"/>
      <c r="E1642" s="115"/>
      <c r="F1642" s="115"/>
      <c r="H1642" s="115"/>
      <c r="J1642" s="375"/>
      <c r="K1642" s="115"/>
      <c r="L1642" s="115"/>
      <c r="M1642" s="115"/>
      <c r="N1642" s="115"/>
      <c r="O1642" s="115"/>
      <c r="P1642" s="115"/>
      <c r="Q1642" s="115"/>
      <c r="R1642" s="115"/>
      <c r="S1642" s="115"/>
      <c r="T1642" s="115"/>
      <c r="U1642" s="115"/>
      <c r="V1642" s="115"/>
      <c r="W1642" s="115"/>
      <c r="X1642" s="115"/>
      <c r="Y1642" s="115"/>
      <c r="Z1642" s="115"/>
    </row>
    <row r="1643" spans="1:26" ht="13">
      <c r="A1643" s="40"/>
      <c r="B1643" s="40"/>
      <c r="C1643" s="115"/>
      <c r="D1643" s="115"/>
      <c r="E1643" s="115"/>
      <c r="F1643" s="115"/>
      <c r="H1643" s="115"/>
      <c r="J1643" s="375"/>
      <c r="K1643" s="115"/>
      <c r="L1643" s="115"/>
      <c r="M1643" s="115"/>
      <c r="N1643" s="115"/>
      <c r="O1643" s="115"/>
      <c r="P1643" s="115"/>
      <c r="Q1643" s="115"/>
      <c r="R1643" s="115"/>
      <c r="S1643" s="115"/>
      <c r="T1643" s="115"/>
      <c r="U1643" s="115"/>
      <c r="V1643" s="115"/>
      <c r="W1643" s="115"/>
      <c r="X1643" s="115"/>
      <c r="Y1643" s="115"/>
      <c r="Z1643" s="115"/>
    </row>
    <row r="1644" spans="1:26" ht="13">
      <c r="A1644" s="40"/>
      <c r="B1644" s="40"/>
      <c r="C1644" s="115"/>
      <c r="D1644" s="115"/>
      <c r="E1644" s="115"/>
      <c r="F1644" s="115"/>
      <c r="H1644" s="115"/>
      <c r="J1644" s="375"/>
      <c r="K1644" s="115"/>
      <c r="L1644" s="115"/>
      <c r="M1644" s="115"/>
      <c r="N1644" s="115"/>
      <c r="O1644" s="115"/>
      <c r="P1644" s="115"/>
      <c r="Q1644" s="115"/>
      <c r="R1644" s="115"/>
      <c r="S1644" s="115"/>
      <c r="T1644" s="115"/>
      <c r="U1644" s="115"/>
      <c r="V1644" s="115"/>
      <c r="W1644" s="115"/>
      <c r="X1644" s="115"/>
      <c r="Y1644" s="115"/>
      <c r="Z1644" s="115"/>
    </row>
    <row r="1645" spans="1:26" ht="13">
      <c r="A1645" s="40"/>
      <c r="B1645" s="40"/>
      <c r="C1645" s="115"/>
      <c r="D1645" s="115"/>
      <c r="E1645" s="115"/>
      <c r="F1645" s="115"/>
      <c r="H1645" s="115"/>
      <c r="J1645" s="375"/>
      <c r="K1645" s="115"/>
      <c r="L1645" s="115"/>
      <c r="M1645" s="115"/>
      <c r="N1645" s="115"/>
      <c r="O1645" s="115"/>
      <c r="P1645" s="115"/>
      <c r="Q1645" s="115"/>
      <c r="R1645" s="115"/>
      <c r="S1645" s="115"/>
      <c r="T1645" s="115"/>
      <c r="U1645" s="115"/>
      <c r="V1645" s="115"/>
      <c r="W1645" s="115"/>
      <c r="X1645" s="115"/>
      <c r="Y1645" s="115"/>
      <c r="Z1645" s="115"/>
    </row>
    <row r="1646" spans="1:26" ht="13">
      <c r="A1646" s="40"/>
      <c r="B1646" s="40"/>
      <c r="C1646" s="115"/>
      <c r="D1646" s="115"/>
      <c r="E1646" s="115"/>
      <c r="F1646" s="115"/>
      <c r="H1646" s="115"/>
      <c r="J1646" s="375"/>
      <c r="K1646" s="115"/>
      <c r="L1646" s="115"/>
      <c r="M1646" s="115"/>
      <c r="N1646" s="115"/>
      <c r="O1646" s="115"/>
      <c r="P1646" s="115"/>
      <c r="Q1646" s="115"/>
      <c r="R1646" s="115"/>
      <c r="S1646" s="115"/>
      <c r="T1646" s="115"/>
      <c r="U1646" s="115"/>
      <c r="V1646" s="115"/>
      <c r="W1646" s="115"/>
      <c r="X1646" s="115"/>
      <c r="Y1646" s="115"/>
      <c r="Z1646" s="115"/>
    </row>
    <row r="1647" spans="1:26" ht="13">
      <c r="A1647" s="40"/>
      <c r="B1647" s="40"/>
      <c r="C1647" s="115"/>
      <c r="D1647" s="115"/>
      <c r="E1647" s="115"/>
      <c r="F1647" s="115"/>
      <c r="H1647" s="115"/>
      <c r="J1647" s="375"/>
      <c r="K1647" s="115"/>
      <c r="L1647" s="115"/>
      <c r="M1647" s="115"/>
      <c r="N1647" s="115"/>
      <c r="O1647" s="115"/>
      <c r="P1647" s="115"/>
      <c r="Q1647" s="115"/>
      <c r="R1647" s="115"/>
      <c r="S1647" s="115"/>
      <c r="T1647" s="115"/>
      <c r="U1647" s="115"/>
      <c r="V1647" s="115"/>
      <c r="W1647" s="115"/>
      <c r="X1647" s="115"/>
      <c r="Y1647" s="115"/>
      <c r="Z1647" s="115"/>
    </row>
    <row r="1648" spans="1:26" ht="13">
      <c r="A1648" s="40"/>
      <c r="B1648" s="40"/>
      <c r="C1648" s="115"/>
      <c r="D1648" s="115"/>
      <c r="E1648" s="115"/>
      <c r="F1648" s="115"/>
      <c r="H1648" s="115"/>
      <c r="J1648" s="375"/>
      <c r="K1648" s="115"/>
      <c r="L1648" s="115"/>
      <c r="M1648" s="115"/>
      <c r="N1648" s="115"/>
      <c r="O1648" s="115"/>
      <c r="P1648" s="115"/>
      <c r="Q1648" s="115"/>
      <c r="R1648" s="115"/>
      <c r="S1648" s="115"/>
      <c r="T1648" s="115"/>
      <c r="U1648" s="115"/>
      <c r="V1648" s="115"/>
      <c r="W1648" s="115"/>
      <c r="X1648" s="115"/>
      <c r="Y1648" s="115"/>
      <c r="Z1648" s="115"/>
    </row>
    <row r="1649" spans="1:26" ht="13">
      <c r="A1649" s="40"/>
      <c r="B1649" s="40"/>
      <c r="C1649" s="115"/>
      <c r="D1649" s="115"/>
      <c r="E1649" s="115"/>
      <c r="F1649" s="115"/>
      <c r="H1649" s="115"/>
      <c r="J1649" s="375"/>
      <c r="K1649" s="115"/>
      <c r="L1649" s="115"/>
      <c r="M1649" s="115"/>
      <c r="N1649" s="115"/>
      <c r="O1649" s="115"/>
      <c r="P1649" s="115"/>
      <c r="Q1649" s="115"/>
      <c r="R1649" s="115"/>
      <c r="S1649" s="115"/>
      <c r="T1649" s="115"/>
      <c r="U1649" s="115"/>
      <c r="V1649" s="115"/>
      <c r="W1649" s="115"/>
      <c r="X1649" s="115"/>
      <c r="Y1649" s="115"/>
      <c r="Z1649" s="115"/>
    </row>
    <row r="1650" spans="1:26" ht="13">
      <c r="A1650" s="40"/>
      <c r="B1650" s="40"/>
      <c r="C1650" s="115"/>
      <c r="D1650" s="115"/>
      <c r="E1650" s="115"/>
      <c r="F1650" s="115"/>
      <c r="H1650" s="115"/>
      <c r="J1650" s="375"/>
      <c r="K1650" s="115"/>
      <c r="L1650" s="115"/>
      <c r="M1650" s="115"/>
      <c r="N1650" s="115"/>
      <c r="O1650" s="115"/>
      <c r="P1650" s="115"/>
      <c r="Q1650" s="115"/>
      <c r="R1650" s="115"/>
      <c r="S1650" s="115"/>
      <c r="T1650" s="115"/>
      <c r="U1650" s="115"/>
      <c r="V1650" s="115"/>
      <c r="W1650" s="115"/>
      <c r="X1650" s="115"/>
      <c r="Y1650" s="115"/>
      <c r="Z1650" s="115"/>
    </row>
    <row r="1651" spans="1:26" ht="13">
      <c r="A1651" s="40"/>
      <c r="B1651" s="40"/>
      <c r="C1651" s="115"/>
      <c r="D1651" s="115"/>
      <c r="E1651" s="115"/>
      <c r="F1651" s="115"/>
      <c r="H1651" s="115"/>
      <c r="J1651" s="375"/>
      <c r="K1651" s="115"/>
      <c r="L1651" s="115"/>
      <c r="M1651" s="115"/>
      <c r="N1651" s="115"/>
      <c r="O1651" s="115"/>
      <c r="P1651" s="115"/>
      <c r="Q1651" s="115"/>
      <c r="R1651" s="115"/>
      <c r="S1651" s="115"/>
      <c r="T1651" s="115"/>
      <c r="U1651" s="115"/>
      <c r="V1651" s="115"/>
      <c r="W1651" s="115"/>
      <c r="X1651" s="115"/>
      <c r="Y1651" s="115"/>
      <c r="Z1651" s="115"/>
    </row>
    <row r="1652" spans="1:26" ht="13">
      <c r="A1652" s="40"/>
      <c r="B1652" s="40"/>
      <c r="C1652" s="115"/>
      <c r="D1652" s="115"/>
      <c r="E1652" s="115"/>
      <c r="F1652" s="115"/>
      <c r="H1652" s="115"/>
      <c r="J1652" s="375"/>
      <c r="K1652" s="115"/>
      <c r="L1652" s="115"/>
      <c r="M1652" s="115"/>
      <c r="N1652" s="115"/>
      <c r="O1652" s="115"/>
      <c r="P1652" s="115"/>
      <c r="Q1652" s="115"/>
      <c r="R1652" s="115"/>
      <c r="S1652" s="115"/>
      <c r="T1652" s="115"/>
      <c r="U1652" s="115"/>
      <c r="V1652" s="115"/>
      <c r="W1652" s="115"/>
      <c r="X1652" s="115"/>
      <c r="Y1652" s="115"/>
      <c r="Z1652" s="115"/>
    </row>
    <row r="1653" spans="1:26" ht="13">
      <c r="A1653" s="40"/>
      <c r="B1653" s="40"/>
      <c r="C1653" s="115"/>
      <c r="D1653" s="115"/>
      <c r="E1653" s="115"/>
      <c r="F1653" s="115"/>
      <c r="H1653" s="115"/>
      <c r="J1653" s="375"/>
      <c r="K1653" s="115"/>
      <c r="L1653" s="115"/>
      <c r="M1653" s="115"/>
      <c r="N1653" s="115"/>
      <c r="O1653" s="115"/>
      <c r="P1653" s="115"/>
      <c r="Q1653" s="115"/>
      <c r="R1653" s="115"/>
      <c r="S1653" s="115"/>
      <c r="T1653" s="115"/>
      <c r="U1653" s="115"/>
      <c r="V1653" s="115"/>
      <c r="W1653" s="115"/>
      <c r="X1653" s="115"/>
      <c r="Y1653" s="115"/>
      <c r="Z1653" s="115"/>
    </row>
    <row r="1654" spans="1:26" ht="13">
      <c r="A1654" s="40"/>
      <c r="B1654" s="40"/>
      <c r="C1654" s="115"/>
      <c r="D1654" s="115"/>
      <c r="E1654" s="115"/>
      <c r="F1654" s="115"/>
      <c r="H1654" s="115"/>
      <c r="J1654" s="375"/>
      <c r="K1654" s="115"/>
      <c r="L1654" s="115"/>
      <c r="M1654" s="115"/>
      <c r="N1654" s="115"/>
      <c r="O1654" s="115"/>
      <c r="P1654" s="115"/>
      <c r="Q1654" s="115"/>
      <c r="R1654" s="115"/>
      <c r="S1654" s="115"/>
      <c r="T1654" s="115"/>
      <c r="U1654" s="115"/>
      <c r="V1654" s="115"/>
      <c r="W1654" s="115"/>
      <c r="X1654" s="115"/>
      <c r="Y1654" s="115"/>
      <c r="Z1654" s="115"/>
    </row>
    <row r="1655" spans="1:26" ht="13">
      <c r="A1655" s="40"/>
      <c r="B1655" s="40"/>
      <c r="C1655" s="115"/>
      <c r="D1655" s="115"/>
      <c r="E1655" s="115"/>
      <c r="F1655" s="115"/>
      <c r="H1655" s="115"/>
      <c r="J1655" s="375"/>
      <c r="K1655" s="115"/>
      <c r="L1655" s="115"/>
      <c r="M1655" s="115"/>
      <c r="N1655" s="115"/>
      <c r="O1655" s="115"/>
      <c r="P1655" s="115"/>
      <c r="Q1655" s="115"/>
      <c r="R1655" s="115"/>
      <c r="S1655" s="115"/>
      <c r="T1655" s="115"/>
      <c r="U1655" s="115"/>
      <c r="V1655" s="115"/>
      <c r="W1655" s="115"/>
      <c r="X1655" s="115"/>
      <c r="Y1655" s="115"/>
      <c r="Z1655" s="115"/>
    </row>
    <row r="1656" spans="1:26" ht="13">
      <c r="A1656" s="40"/>
      <c r="B1656" s="40"/>
      <c r="C1656" s="115"/>
      <c r="D1656" s="115"/>
      <c r="E1656" s="115"/>
      <c r="F1656" s="115"/>
      <c r="H1656" s="115"/>
      <c r="J1656" s="375"/>
      <c r="K1656" s="115"/>
      <c r="L1656" s="115"/>
      <c r="M1656" s="115"/>
      <c r="N1656" s="115"/>
      <c r="O1656" s="115"/>
      <c r="P1656" s="115"/>
      <c r="Q1656" s="115"/>
      <c r="R1656" s="115"/>
      <c r="S1656" s="115"/>
      <c r="T1656" s="115"/>
      <c r="U1656" s="115"/>
      <c r="V1656" s="115"/>
      <c r="W1656" s="115"/>
      <c r="X1656" s="115"/>
      <c r="Y1656" s="115"/>
      <c r="Z1656" s="115"/>
    </row>
    <row r="1657" spans="1:26" ht="13">
      <c r="A1657" s="40"/>
      <c r="B1657" s="40"/>
      <c r="C1657" s="115"/>
      <c r="D1657" s="115"/>
      <c r="E1657" s="115"/>
      <c r="F1657" s="115"/>
      <c r="H1657" s="115"/>
      <c r="J1657" s="375"/>
      <c r="K1657" s="115"/>
      <c r="L1657" s="115"/>
      <c r="M1657" s="115"/>
      <c r="N1657" s="115"/>
      <c r="O1657" s="115"/>
      <c r="P1657" s="115"/>
      <c r="Q1657" s="115"/>
      <c r="R1657" s="115"/>
      <c r="S1657" s="115"/>
      <c r="T1657" s="115"/>
      <c r="U1657" s="115"/>
      <c r="V1657" s="115"/>
      <c r="W1657" s="115"/>
      <c r="X1657" s="115"/>
      <c r="Y1657" s="115"/>
      <c r="Z1657" s="115"/>
    </row>
    <row r="1658" spans="1:26" ht="13">
      <c r="A1658" s="40"/>
      <c r="B1658" s="40"/>
      <c r="C1658" s="115"/>
      <c r="D1658" s="115"/>
      <c r="E1658" s="115"/>
      <c r="F1658" s="115"/>
      <c r="H1658" s="115"/>
      <c r="J1658" s="375"/>
      <c r="K1658" s="115"/>
      <c r="L1658" s="115"/>
      <c r="M1658" s="115"/>
      <c r="N1658" s="115"/>
      <c r="O1658" s="115"/>
      <c r="P1658" s="115"/>
      <c r="Q1658" s="115"/>
      <c r="R1658" s="115"/>
      <c r="S1658" s="115"/>
      <c r="T1658" s="115"/>
      <c r="U1658" s="115"/>
      <c r="V1658" s="115"/>
      <c r="W1658" s="115"/>
      <c r="X1658" s="115"/>
      <c r="Y1658" s="115"/>
      <c r="Z1658" s="115"/>
    </row>
    <row r="1659" spans="1:26" ht="13">
      <c r="A1659" s="40"/>
      <c r="B1659" s="40"/>
      <c r="C1659" s="115"/>
      <c r="D1659" s="115"/>
      <c r="E1659" s="115"/>
      <c r="F1659" s="115"/>
      <c r="H1659" s="115"/>
      <c r="J1659" s="375"/>
      <c r="K1659" s="115"/>
      <c r="L1659" s="115"/>
      <c r="M1659" s="115"/>
      <c r="N1659" s="115"/>
      <c r="O1659" s="115"/>
      <c r="P1659" s="115"/>
      <c r="Q1659" s="115"/>
      <c r="R1659" s="115"/>
      <c r="S1659" s="115"/>
      <c r="T1659" s="115"/>
      <c r="U1659" s="115"/>
      <c r="V1659" s="115"/>
      <c r="W1659" s="115"/>
      <c r="X1659" s="115"/>
      <c r="Y1659" s="115"/>
      <c r="Z1659" s="115"/>
    </row>
    <row r="1660" spans="1:26" ht="13">
      <c r="A1660" s="40"/>
      <c r="B1660" s="40"/>
      <c r="C1660" s="115"/>
      <c r="D1660" s="115"/>
      <c r="E1660" s="115"/>
      <c r="F1660" s="115"/>
      <c r="H1660" s="115"/>
      <c r="J1660" s="375"/>
      <c r="K1660" s="115"/>
      <c r="L1660" s="115"/>
      <c r="M1660" s="115"/>
      <c r="N1660" s="115"/>
      <c r="O1660" s="115"/>
      <c r="P1660" s="115"/>
      <c r="Q1660" s="115"/>
      <c r="R1660" s="115"/>
      <c r="S1660" s="115"/>
      <c r="T1660" s="115"/>
      <c r="U1660" s="115"/>
      <c r="V1660" s="115"/>
      <c r="W1660" s="115"/>
      <c r="X1660" s="115"/>
      <c r="Y1660" s="115"/>
      <c r="Z1660" s="115"/>
    </row>
    <row r="1661" spans="1:26" ht="13">
      <c r="A1661" s="40"/>
      <c r="B1661" s="40"/>
      <c r="C1661" s="115"/>
      <c r="D1661" s="115"/>
      <c r="E1661" s="115"/>
      <c r="F1661" s="115"/>
      <c r="H1661" s="115"/>
      <c r="J1661" s="375"/>
      <c r="K1661" s="115"/>
      <c r="L1661" s="115"/>
      <c r="M1661" s="115"/>
      <c r="N1661" s="115"/>
      <c r="O1661" s="115"/>
      <c r="P1661" s="115"/>
      <c r="Q1661" s="115"/>
      <c r="R1661" s="115"/>
      <c r="S1661" s="115"/>
      <c r="T1661" s="115"/>
      <c r="U1661" s="115"/>
      <c r="V1661" s="115"/>
      <c r="W1661" s="115"/>
      <c r="X1661" s="115"/>
      <c r="Y1661" s="115"/>
      <c r="Z1661" s="115"/>
    </row>
    <row r="1662" spans="1:26" ht="13">
      <c r="A1662" s="40"/>
      <c r="B1662" s="40"/>
      <c r="C1662" s="115"/>
      <c r="D1662" s="115"/>
      <c r="E1662" s="115"/>
      <c r="F1662" s="115"/>
      <c r="H1662" s="115"/>
      <c r="J1662" s="375"/>
      <c r="K1662" s="115"/>
      <c r="L1662" s="115"/>
      <c r="M1662" s="115"/>
      <c r="N1662" s="115"/>
      <c r="O1662" s="115"/>
      <c r="P1662" s="115"/>
      <c r="Q1662" s="115"/>
      <c r="R1662" s="115"/>
      <c r="S1662" s="115"/>
      <c r="T1662" s="115"/>
      <c r="U1662" s="115"/>
      <c r="V1662" s="115"/>
      <c r="W1662" s="115"/>
      <c r="X1662" s="115"/>
      <c r="Y1662" s="115"/>
      <c r="Z1662" s="115"/>
    </row>
    <row r="1663" spans="1:26" ht="13">
      <c r="A1663" s="40"/>
      <c r="B1663" s="40"/>
      <c r="C1663" s="115"/>
      <c r="D1663" s="115"/>
      <c r="E1663" s="115"/>
      <c r="F1663" s="115"/>
      <c r="H1663" s="115"/>
      <c r="J1663" s="375"/>
      <c r="K1663" s="115"/>
      <c r="L1663" s="115"/>
      <c r="M1663" s="115"/>
      <c r="N1663" s="115"/>
      <c r="O1663" s="115"/>
      <c r="P1663" s="115"/>
      <c r="Q1663" s="115"/>
      <c r="R1663" s="115"/>
      <c r="S1663" s="115"/>
      <c r="T1663" s="115"/>
      <c r="U1663" s="115"/>
      <c r="V1663" s="115"/>
      <c r="W1663" s="115"/>
      <c r="X1663" s="115"/>
      <c r="Y1663" s="115"/>
      <c r="Z1663" s="115"/>
    </row>
    <row r="1664" spans="1:26" ht="13">
      <c r="A1664" s="40"/>
      <c r="B1664" s="40"/>
      <c r="C1664" s="115"/>
      <c r="D1664" s="115"/>
      <c r="E1664" s="115"/>
      <c r="F1664" s="115"/>
      <c r="H1664" s="115"/>
      <c r="J1664" s="375"/>
      <c r="K1664" s="115"/>
      <c r="L1664" s="115"/>
      <c r="M1664" s="115"/>
      <c r="N1664" s="115"/>
      <c r="O1664" s="115"/>
      <c r="P1664" s="115"/>
      <c r="Q1664" s="115"/>
      <c r="R1664" s="115"/>
      <c r="S1664" s="115"/>
      <c r="T1664" s="115"/>
      <c r="U1664" s="115"/>
      <c r="V1664" s="115"/>
      <c r="W1664" s="115"/>
      <c r="X1664" s="115"/>
      <c r="Y1664" s="115"/>
      <c r="Z1664" s="115"/>
    </row>
    <row r="1665" spans="1:26" ht="13">
      <c r="A1665" s="40"/>
      <c r="B1665" s="40"/>
      <c r="C1665" s="115"/>
      <c r="D1665" s="115"/>
      <c r="E1665" s="115"/>
      <c r="F1665" s="115"/>
      <c r="H1665" s="115"/>
      <c r="J1665" s="375"/>
      <c r="K1665" s="115"/>
      <c r="L1665" s="115"/>
      <c r="M1665" s="115"/>
      <c r="N1665" s="115"/>
      <c r="O1665" s="115"/>
      <c r="P1665" s="115"/>
      <c r="Q1665" s="115"/>
      <c r="R1665" s="115"/>
      <c r="S1665" s="115"/>
      <c r="T1665" s="115"/>
      <c r="U1665" s="115"/>
      <c r="V1665" s="115"/>
      <c r="W1665" s="115"/>
      <c r="X1665" s="115"/>
      <c r="Y1665" s="115"/>
      <c r="Z1665" s="115"/>
    </row>
    <row r="1666" spans="1:26" ht="13">
      <c r="A1666" s="40"/>
      <c r="B1666" s="40"/>
      <c r="C1666" s="115"/>
      <c r="D1666" s="115"/>
      <c r="E1666" s="115"/>
      <c r="F1666" s="115"/>
      <c r="H1666" s="115"/>
      <c r="J1666" s="375"/>
      <c r="K1666" s="115"/>
      <c r="L1666" s="115"/>
      <c r="M1666" s="115"/>
      <c r="N1666" s="115"/>
      <c r="O1666" s="115"/>
      <c r="P1666" s="115"/>
      <c r="Q1666" s="115"/>
      <c r="R1666" s="115"/>
      <c r="S1666" s="115"/>
      <c r="T1666" s="115"/>
      <c r="U1666" s="115"/>
      <c r="V1666" s="115"/>
      <c r="W1666" s="115"/>
      <c r="X1666" s="115"/>
      <c r="Y1666" s="115"/>
      <c r="Z1666" s="115"/>
    </row>
    <row r="1667" spans="1:26" ht="13">
      <c r="A1667" s="40"/>
      <c r="B1667" s="40"/>
      <c r="C1667" s="115"/>
      <c r="D1667" s="115"/>
      <c r="E1667" s="115"/>
      <c r="F1667" s="115"/>
      <c r="H1667" s="115"/>
      <c r="J1667" s="375"/>
      <c r="K1667" s="115"/>
      <c r="L1667" s="115"/>
      <c r="M1667" s="115"/>
      <c r="N1667" s="115"/>
      <c r="O1667" s="115"/>
      <c r="P1667" s="115"/>
      <c r="Q1667" s="115"/>
      <c r="R1667" s="115"/>
      <c r="S1667" s="115"/>
      <c r="T1667" s="115"/>
      <c r="U1667" s="115"/>
      <c r="V1667" s="115"/>
      <c r="W1667" s="115"/>
      <c r="X1667" s="115"/>
      <c r="Y1667" s="115"/>
      <c r="Z1667" s="115"/>
    </row>
    <row r="1668" spans="1:26" ht="13">
      <c r="A1668" s="40"/>
      <c r="B1668" s="40"/>
      <c r="C1668" s="115"/>
      <c r="D1668" s="115"/>
      <c r="E1668" s="115"/>
      <c r="F1668" s="115"/>
      <c r="H1668" s="115"/>
      <c r="J1668" s="375"/>
      <c r="K1668" s="115"/>
      <c r="L1668" s="115"/>
      <c r="M1668" s="115"/>
      <c r="N1668" s="115"/>
      <c r="O1668" s="115"/>
      <c r="P1668" s="115"/>
      <c r="Q1668" s="115"/>
      <c r="R1668" s="115"/>
      <c r="S1668" s="115"/>
      <c r="T1668" s="115"/>
      <c r="U1668" s="115"/>
      <c r="V1668" s="115"/>
      <c r="W1668" s="115"/>
      <c r="X1668" s="115"/>
      <c r="Y1668" s="115"/>
      <c r="Z1668" s="115"/>
    </row>
    <row r="1669" spans="1:26" ht="13">
      <c r="A1669" s="40"/>
      <c r="B1669" s="40"/>
      <c r="C1669" s="115"/>
      <c r="D1669" s="115"/>
      <c r="E1669" s="115"/>
      <c r="F1669" s="115"/>
      <c r="H1669" s="115"/>
      <c r="J1669" s="375"/>
      <c r="K1669" s="115"/>
      <c r="L1669" s="115"/>
      <c r="M1669" s="115"/>
      <c r="N1669" s="115"/>
      <c r="O1669" s="115"/>
      <c r="P1669" s="115"/>
      <c r="Q1669" s="115"/>
      <c r="R1669" s="115"/>
      <c r="S1669" s="115"/>
      <c r="T1669" s="115"/>
      <c r="U1669" s="115"/>
      <c r="V1669" s="115"/>
      <c r="W1669" s="115"/>
      <c r="X1669" s="115"/>
      <c r="Y1669" s="115"/>
      <c r="Z1669" s="115"/>
    </row>
    <row r="1670" spans="1:26" ht="13">
      <c r="A1670" s="40"/>
      <c r="B1670" s="40"/>
      <c r="C1670" s="115"/>
      <c r="D1670" s="115"/>
      <c r="E1670" s="115"/>
      <c r="F1670" s="115"/>
      <c r="H1670" s="115"/>
      <c r="J1670" s="375"/>
      <c r="K1670" s="115"/>
      <c r="L1670" s="115"/>
      <c r="M1670" s="115"/>
      <c r="N1670" s="115"/>
      <c r="O1670" s="115"/>
      <c r="P1670" s="115"/>
      <c r="Q1670" s="115"/>
      <c r="R1670" s="115"/>
      <c r="S1670" s="115"/>
      <c r="T1670" s="115"/>
      <c r="U1670" s="115"/>
      <c r="V1670" s="115"/>
      <c r="W1670" s="115"/>
      <c r="X1670" s="115"/>
      <c r="Y1670" s="115"/>
      <c r="Z1670" s="115"/>
    </row>
    <row r="1671" spans="1:26" ht="13">
      <c r="A1671" s="40"/>
      <c r="B1671" s="40"/>
      <c r="C1671" s="115"/>
      <c r="D1671" s="115"/>
      <c r="E1671" s="115"/>
      <c r="F1671" s="115"/>
      <c r="H1671" s="115"/>
      <c r="J1671" s="375"/>
      <c r="K1671" s="115"/>
      <c r="L1671" s="115"/>
      <c r="M1671" s="115"/>
      <c r="N1671" s="115"/>
      <c r="O1671" s="115"/>
      <c r="P1671" s="115"/>
      <c r="Q1671" s="115"/>
      <c r="R1671" s="115"/>
      <c r="S1671" s="115"/>
      <c r="T1671" s="115"/>
      <c r="U1671" s="115"/>
      <c r="V1671" s="115"/>
      <c r="W1671" s="115"/>
      <c r="X1671" s="115"/>
      <c r="Y1671" s="115"/>
      <c r="Z1671" s="115"/>
    </row>
    <row r="1672" spans="1:26" ht="13">
      <c r="A1672" s="40"/>
      <c r="B1672" s="40"/>
      <c r="C1672" s="115"/>
      <c r="D1672" s="115"/>
      <c r="E1672" s="115"/>
      <c r="F1672" s="115"/>
      <c r="H1672" s="115"/>
      <c r="J1672" s="375"/>
      <c r="K1672" s="115"/>
      <c r="L1672" s="115"/>
      <c r="M1672" s="115"/>
      <c r="N1672" s="115"/>
      <c r="O1672" s="115"/>
      <c r="P1672" s="115"/>
      <c r="Q1672" s="115"/>
      <c r="R1672" s="115"/>
      <c r="S1672" s="115"/>
      <c r="T1672" s="115"/>
      <c r="U1672" s="115"/>
      <c r="V1672" s="115"/>
      <c r="W1672" s="115"/>
      <c r="X1672" s="115"/>
      <c r="Y1672" s="115"/>
      <c r="Z1672" s="115"/>
    </row>
    <row r="1673" spans="1:26" ht="13">
      <c r="A1673" s="40"/>
      <c r="B1673" s="40"/>
      <c r="C1673" s="115"/>
      <c r="D1673" s="115"/>
      <c r="E1673" s="115"/>
      <c r="F1673" s="115"/>
      <c r="H1673" s="115"/>
      <c r="J1673" s="375"/>
      <c r="K1673" s="115"/>
      <c r="L1673" s="115"/>
      <c r="M1673" s="115"/>
      <c r="N1673" s="115"/>
      <c r="O1673" s="115"/>
      <c r="P1673" s="115"/>
      <c r="Q1673" s="115"/>
      <c r="R1673" s="115"/>
      <c r="S1673" s="115"/>
      <c r="T1673" s="115"/>
      <c r="U1673" s="115"/>
      <c r="V1673" s="115"/>
      <c r="W1673" s="115"/>
      <c r="X1673" s="115"/>
      <c r="Y1673" s="115"/>
      <c r="Z1673" s="115"/>
    </row>
    <row r="1674" spans="1:26" ht="13">
      <c r="A1674" s="40"/>
      <c r="B1674" s="40"/>
      <c r="C1674" s="115"/>
      <c r="D1674" s="115"/>
      <c r="E1674" s="115"/>
      <c r="F1674" s="115"/>
      <c r="H1674" s="115"/>
      <c r="J1674" s="375"/>
      <c r="K1674" s="115"/>
      <c r="L1674" s="115"/>
      <c r="M1674" s="115"/>
      <c r="N1674" s="115"/>
      <c r="O1674" s="115"/>
      <c r="P1674" s="115"/>
      <c r="Q1674" s="115"/>
      <c r="R1674" s="115"/>
      <c r="S1674" s="115"/>
      <c r="T1674" s="115"/>
      <c r="U1674" s="115"/>
      <c r="V1674" s="115"/>
      <c r="W1674" s="115"/>
      <c r="X1674" s="115"/>
      <c r="Y1674" s="115"/>
      <c r="Z1674" s="115"/>
    </row>
    <row r="1675" spans="1:26" ht="13">
      <c r="A1675" s="40"/>
      <c r="B1675" s="40"/>
      <c r="C1675" s="115"/>
      <c r="D1675" s="115"/>
      <c r="E1675" s="115"/>
      <c r="F1675" s="115"/>
      <c r="H1675" s="115"/>
      <c r="J1675" s="375"/>
      <c r="K1675" s="115"/>
      <c r="L1675" s="115"/>
      <c r="M1675" s="115"/>
      <c r="N1675" s="115"/>
      <c r="O1675" s="115"/>
      <c r="P1675" s="115"/>
      <c r="Q1675" s="115"/>
      <c r="R1675" s="115"/>
      <c r="S1675" s="115"/>
      <c r="T1675" s="115"/>
      <c r="U1675" s="115"/>
      <c r="V1675" s="115"/>
      <c r="W1675" s="115"/>
      <c r="X1675" s="115"/>
      <c r="Y1675" s="115"/>
      <c r="Z1675" s="115"/>
    </row>
    <row r="1676" spans="1:26" ht="13">
      <c r="A1676" s="40"/>
      <c r="B1676" s="40"/>
      <c r="C1676" s="115"/>
      <c r="D1676" s="115"/>
      <c r="E1676" s="115"/>
      <c r="F1676" s="115"/>
      <c r="H1676" s="115"/>
      <c r="J1676" s="375"/>
      <c r="K1676" s="115"/>
      <c r="L1676" s="115"/>
      <c r="M1676" s="115"/>
      <c r="N1676" s="115"/>
      <c r="O1676" s="115"/>
      <c r="P1676" s="115"/>
      <c r="Q1676" s="115"/>
      <c r="R1676" s="115"/>
      <c r="S1676" s="115"/>
      <c r="T1676" s="115"/>
      <c r="U1676" s="115"/>
      <c r="V1676" s="115"/>
      <c r="W1676" s="115"/>
      <c r="X1676" s="115"/>
      <c r="Y1676" s="115"/>
      <c r="Z1676" s="115"/>
    </row>
    <row r="1677" spans="1:26" ht="13">
      <c r="A1677" s="40"/>
      <c r="B1677" s="40"/>
      <c r="C1677" s="115"/>
      <c r="D1677" s="115"/>
      <c r="E1677" s="115"/>
      <c r="F1677" s="115"/>
      <c r="H1677" s="115"/>
      <c r="J1677" s="375"/>
      <c r="K1677" s="115"/>
      <c r="L1677" s="115"/>
      <c r="M1677" s="115"/>
      <c r="N1677" s="115"/>
      <c r="O1677" s="115"/>
      <c r="P1677" s="115"/>
      <c r="Q1677" s="115"/>
      <c r="R1677" s="115"/>
      <c r="S1677" s="115"/>
      <c r="T1677" s="115"/>
      <c r="U1677" s="115"/>
      <c r="V1677" s="115"/>
      <c r="W1677" s="115"/>
      <c r="X1677" s="115"/>
      <c r="Y1677" s="115"/>
      <c r="Z1677" s="115"/>
    </row>
    <row r="1678" spans="1:26" ht="13">
      <c r="A1678" s="40"/>
      <c r="B1678" s="40"/>
      <c r="C1678" s="115"/>
      <c r="D1678" s="115"/>
      <c r="E1678" s="115"/>
      <c r="F1678" s="115"/>
      <c r="H1678" s="115"/>
      <c r="J1678" s="375"/>
      <c r="K1678" s="115"/>
      <c r="L1678" s="115"/>
      <c r="M1678" s="115"/>
      <c r="N1678" s="115"/>
      <c r="O1678" s="115"/>
      <c r="P1678" s="115"/>
      <c r="Q1678" s="115"/>
      <c r="R1678" s="115"/>
      <c r="S1678" s="115"/>
      <c r="T1678" s="115"/>
      <c r="U1678" s="115"/>
      <c r="V1678" s="115"/>
      <c r="W1678" s="115"/>
      <c r="X1678" s="115"/>
      <c r="Y1678" s="115"/>
      <c r="Z1678" s="115"/>
    </row>
    <row r="1679" spans="1:26" ht="13">
      <c r="A1679" s="40"/>
      <c r="B1679" s="40"/>
      <c r="C1679" s="115"/>
      <c r="D1679" s="115"/>
      <c r="E1679" s="115"/>
      <c r="F1679" s="115"/>
      <c r="H1679" s="115"/>
      <c r="J1679" s="375"/>
      <c r="K1679" s="115"/>
      <c r="L1679" s="115"/>
      <c r="M1679" s="115"/>
      <c r="N1679" s="115"/>
      <c r="O1679" s="115"/>
      <c r="P1679" s="115"/>
      <c r="Q1679" s="115"/>
      <c r="R1679" s="115"/>
      <c r="S1679" s="115"/>
      <c r="T1679" s="115"/>
      <c r="U1679" s="115"/>
      <c r="V1679" s="115"/>
      <c r="W1679" s="115"/>
      <c r="X1679" s="115"/>
      <c r="Y1679" s="115"/>
      <c r="Z1679" s="115"/>
    </row>
    <row r="1680" spans="1:26" ht="13">
      <c r="A1680" s="40"/>
      <c r="B1680" s="40"/>
      <c r="C1680" s="115"/>
      <c r="D1680" s="115"/>
      <c r="E1680" s="115"/>
      <c r="F1680" s="115"/>
      <c r="H1680" s="115"/>
      <c r="J1680" s="375"/>
      <c r="K1680" s="115"/>
      <c r="L1680" s="115"/>
      <c r="M1680" s="115"/>
      <c r="N1680" s="115"/>
      <c r="O1680" s="115"/>
      <c r="P1680" s="115"/>
      <c r="Q1680" s="115"/>
      <c r="R1680" s="115"/>
      <c r="S1680" s="115"/>
      <c r="T1680" s="115"/>
      <c r="U1680" s="115"/>
      <c r="V1680" s="115"/>
      <c r="W1680" s="115"/>
      <c r="X1680" s="115"/>
      <c r="Y1680" s="115"/>
      <c r="Z1680" s="115"/>
    </row>
    <row r="1681" spans="1:26" ht="13">
      <c r="A1681" s="40"/>
      <c r="B1681" s="40"/>
      <c r="C1681" s="115"/>
      <c r="D1681" s="115"/>
      <c r="E1681" s="115"/>
      <c r="F1681" s="115"/>
      <c r="H1681" s="115"/>
      <c r="J1681" s="375"/>
      <c r="K1681" s="115"/>
      <c r="L1681" s="115"/>
      <c r="M1681" s="115"/>
      <c r="N1681" s="115"/>
      <c r="O1681" s="115"/>
      <c r="P1681" s="115"/>
      <c r="Q1681" s="115"/>
      <c r="R1681" s="115"/>
      <c r="S1681" s="115"/>
      <c r="T1681" s="115"/>
      <c r="U1681" s="115"/>
      <c r="V1681" s="115"/>
      <c r="W1681" s="115"/>
      <c r="X1681" s="115"/>
      <c r="Y1681" s="115"/>
      <c r="Z1681" s="115"/>
    </row>
    <row r="1682" spans="1:26" ht="13">
      <c r="A1682" s="40"/>
      <c r="B1682" s="40"/>
      <c r="C1682" s="115"/>
      <c r="D1682" s="115"/>
      <c r="E1682" s="115"/>
      <c r="F1682" s="115"/>
      <c r="H1682" s="115"/>
      <c r="J1682" s="375"/>
      <c r="K1682" s="115"/>
      <c r="L1682" s="115"/>
      <c r="M1682" s="115"/>
      <c r="N1682" s="115"/>
      <c r="O1682" s="115"/>
      <c r="P1682" s="115"/>
      <c r="Q1682" s="115"/>
      <c r="R1682" s="115"/>
      <c r="S1682" s="115"/>
      <c r="T1682" s="115"/>
      <c r="U1682" s="115"/>
      <c r="V1682" s="115"/>
      <c r="W1682" s="115"/>
      <c r="X1682" s="115"/>
      <c r="Y1682" s="115"/>
      <c r="Z1682" s="115"/>
    </row>
    <row r="1683" spans="1:26" ht="13">
      <c r="A1683" s="40"/>
      <c r="B1683" s="40"/>
      <c r="C1683" s="115"/>
      <c r="D1683" s="115"/>
      <c r="E1683" s="115"/>
      <c r="F1683" s="115"/>
      <c r="H1683" s="115"/>
      <c r="J1683" s="375"/>
      <c r="K1683" s="115"/>
      <c r="L1683" s="115"/>
      <c r="M1683" s="115"/>
      <c r="N1683" s="115"/>
      <c r="O1683" s="115"/>
      <c r="P1683" s="115"/>
      <c r="Q1683" s="115"/>
      <c r="R1683" s="115"/>
      <c r="S1683" s="115"/>
      <c r="T1683" s="115"/>
      <c r="U1683" s="115"/>
      <c r="V1683" s="115"/>
      <c r="W1683" s="115"/>
      <c r="X1683" s="115"/>
      <c r="Y1683" s="115"/>
      <c r="Z1683" s="115"/>
    </row>
    <row r="1684" spans="1:26" ht="13">
      <c r="A1684" s="40"/>
      <c r="B1684" s="40"/>
      <c r="C1684" s="115"/>
      <c r="D1684" s="115"/>
      <c r="E1684" s="115"/>
      <c r="F1684" s="115"/>
      <c r="H1684" s="115"/>
      <c r="J1684" s="375"/>
      <c r="K1684" s="115"/>
      <c r="L1684" s="115"/>
      <c r="M1684" s="115"/>
      <c r="N1684" s="115"/>
      <c r="O1684" s="115"/>
      <c r="P1684" s="115"/>
      <c r="Q1684" s="115"/>
      <c r="R1684" s="115"/>
      <c r="S1684" s="115"/>
      <c r="T1684" s="115"/>
      <c r="U1684" s="115"/>
      <c r="V1684" s="115"/>
      <c r="W1684" s="115"/>
      <c r="X1684" s="115"/>
      <c r="Y1684" s="115"/>
      <c r="Z1684" s="115"/>
    </row>
    <row r="1685" spans="1:26" ht="13">
      <c r="A1685" s="40"/>
      <c r="B1685" s="40"/>
      <c r="C1685" s="115"/>
      <c r="D1685" s="115"/>
      <c r="E1685" s="115"/>
      <c r="F1685" s="115"/>
      <c r="H1685" s="115"/>
      <c r="J1685" s="375"/>
      <c r="K1685" s="115"/>
      <c r="L1685" s="115"/>
      <c r="M1685" s="115"/>
      <c r="N1685" s="115"/>
      <c r="O1685" s="115"/>
      <c r="P1685" s="115"/>
      <c r="Q1685" s="115"/>
      <c r="R1685" s="115"/>
      <c r="S1685" s="115"/>
      <c r="T1685" s="115"/>
      <c r="U1685" s="115"/>
      <c r="V1685" s="115"/>
      <c r="W1685" s="115"/>
      <c r="X1685" s="115"/>
      <c r="Y1685" s="115"/>
      <c r="Z1685" s="115"/>
    </row>
    <row r="1686" spans="1:26" ht="13">
      <c r="A1686" s="40"/>
      <c r="B1686" s="40"/>
      <c r="C1686" s="115"/>
      <c r="D1686" s="115"/>
      <c r="E1686" s="115"/>
      <c r="F1686" s="115"/>
      <c r="H1686" s="115"/>
      <c r="J1686" s="375"/>
      <c r="K1686" s="115"/>
      <c r="L1686" s="115"/>
      <c r="M1686" s="115"/>
      <c r="N1686" s="115"/>
      <c r="O1686" s="115"/>
      <c r="P1686" s="115"/>
      <c r="Q1686" s="115"/>
      <c r="R1686" s="115"/>
      <c r="S1686" s="115"/>
      <c r="T1686" s="115"/>
      <c r="U1686" s="115"/>
      <c r="V1686" s="115"/>
      <c r="W1686" s="115"/>
      <c r="X1686" s="115"/>
      <c r="Y1686" s="115"/>
      <c r="Z1686" s="115"/>
    </row>
    <row r="1687" spans="1:26" ht="13">
      <c r="A1687" s="40"/>
      <c r="B1687" s="40"/>
      <c r="C1687" s="115"/>
      <c r="D1687" s="115"/>
      <c r="E1687" s="115"/>
      <c r="F1687" s="115"/>
      <c r="H1687" s="115"/>
      <c r="J1687" s="375"/>
      <c r="K1687" s="115"/>
      <c r="L1687" s="115"/>
      <c r="M1687" s="115"/>
      <c r="N1687" s="115"/>
      <c r="O1687" s="115"/>
      <c r="P1687" s="115"/>
      <c r="Q1687" s="115"/>
      <c r="R1687" s="115"/>
      <c r="S1687" s="115"/>
      <c r="T1687" s="115"/>
      <c r="U1687" s="115"/>
      <c r="V1687" s="115"/>
      <c r="W1687" s="115"/>
      <c r="X1687" s="115"/>
      <c r="Y1687" s="115"/>
      <c r="Z1687" s="115"/>
    </row>
    <row r="1688" spans="1:26" ht="13">
      <c r="A1688" s="40"/>
      <c r="B1688" s="40"/>
      <c r="C1688" s="115"/>
      <c r="D1688" s="115"/>
      <c r="E1688" s="115"/>
      <c r="F1688" s="115"/>
      <c r="H1688" s="115"/>
      <c r="J1688" s="375"/>
      <c r="K1688" s="115"/>
      <c r="L1688" s="115"/>
      <c r="M1688" s="115"/>
      <c r="N1688" s="115"/>
      <c r="O1688" s="115"/>
      <c r="P1688" s="115"/>
      <c r="Q1688" s="115"/>
      <c r="R1688" s="115"/>
      <c r="S1688" s="115"/>
      <c r="T1688" s="115"/>
      <c r="U1688" s="115"/>
      <c r="V1688" s="115"/>
      <c r="W1688" s="115"/>
      <c r="X1688" s="115"/>
      <c r="Y1688" s="115"/>
      <c r="Z1688" s="115"/>
    </row>
    <row r="1689" spans="1:26" ht="13">
      <c r="A1689" s="40"/>
      <c r="B1689" s="40"/>
      <c r="C1689" s="115"/>
      <c r="D1689" s="115"/>
      <c r="E1689" s="115"/>
      <c r="F1689" s="115"/>
      <c r="H1689" s="115"/>
      <c r="J1689" s="375"/>
      <c r="K1689" s="115"/>
      <c r="L1689" s="115"/>
      <c r="M1689" s="115"/>
      <c r="N1689" s="115"/>
      <c r="O1689" s="115"/>
      <c r="P1689" s="115"/>
      <c r="Q1689" s="115"/>
      <c r="R1689" s="115"/>
      <c r="S1689" s="115"/>
      <c r="T1689" s="115"/>
      <c r="U1689" s="115"/>
      <c r="V1689" s="115"/>
      <c r="W1689" s="115"/>
      <c r="X1689" s="115"/>
      <c r="Y1689" s="115"/>
      <c r="Z1689" s="115"/>
    </row>
    <row r="1690" spans="1:26" ht="13">
      <c r="A1690" s="40"/>
      <c r="B1690" s="40"/>
      <c r="C1690" s="115"/>
      <c r="D1690" s="115"/>
      <c r="E1690" s="115"/>
      <c r="F1690" s="115"/>
      <c r="H1690" s="115"/>
      <c r="J1690" s="375"/>
      <c r="K1690" s="115"/>
      <c r="L1690" s="115"/>
      <c r="M1690" s="115"/>
      <c r="N1690" s="115"/>
      <c r="O1690" s="115"/>
      <c r="P1690" s="115"/>
      <c r="Q1690" s="115"/>
      <c r="R1690" s="115"/>
      <c r="S1690" s="115"/>
      <c r="T1690" s="115"/>
      <c r="U1690" s="115"/>
      <c r="V1690" s="115"/>
      <c r="W1690" s="115"/>
      <c r="X1690" s="115"/>
      <c r="Y1690" s="115"/>
      <c r="Z1690" s="115"/>
    </row>
    <row r="1691" spans="1:26" ht="13">
      <c r="A1691" s="40"/>
      <c r="B1691" s="40"/>
      <c r="C1691" s="115"/>
      <c r="D1691" s="115"/>
      <c r="E1691" s="115"/>
      <c r="F1691" s="115"/>
      <c r="H1691" s="115"/>
      <c r="J1691" s="375"/>
      <c r="K1691" s="115"/>
      <c r="L1691" s="115"/>
      <c r="M1691" s="115"/>
      <c r="N1691" s="115"/>
      <c r="O1691" s="115"/>
      <c r="P1691" s="115"/>
      <c r="Q1691" s="115"/>
      <c r="R1691" s="115"/>
      <c r="S1691" s="115"/>
      <c r="T1691" s="115"/>
      <c r="U1691" s="115"/>
      <c r="V1691" s="115"/>
      <c r="W1691" s="115"/>
      <c r="X1691" s="115"/>
      <c r="Y1691" s="115"/>
      <c r="Z1691" s="115"/>
    </row>
    <row r="1692" spans="1:26" ht="13">
      <c r="A1692" s="40"/>
      <c r="B1692" s="40"/>
      <c r="C1692" s="115"/>
      <c r="D1692" s="115"/>
      <c r="E1692" s="115"/>
      <c r="F1692" s="115"/>
      <c r="H1692" s="115"/>
      <c r="J1692" s="375"/>
      <c r="K1692" s="115"/>
      <c r="L1692" s="115"/>
      <c r="M1692" s="115"/>
      <c r="N1692" s="115"/>
      <c r="O1692" s="115"/>
      <c r="P1692" s="115"/>
      <c r="Q1692" s="115"/>
      <c r="R1692" s="115"/>
      <c r="S1692" s="115"/>
      <c r="T1692" s="115"/>
      <c r="U1692" s="115"/>
      <c r="V1692" s="115"/>
      <c r="W1692" s="115"/>
      <c r="X1692" s="115"/>
      <c r="Y1692" s="115"/>
      <c r="Z1692" s="115"/>
    </row>
    <row r="1693" spans="1:26" ht="13">
      <c r="A1693" s="40"/>
      <c r="B1693" s="40"/>
      <c r="C1693" s="115"/>
      <c r="D1693" s="115"/>
      <c r="E1693" s="115"/>
      <c r="F1693" s="115"/>
      <c r="H1693" s="115"/>
      <c r="J1693" s="375"/>
      <c r="K1693" s="115"/>
      <c r="L1693" s="115"/>
      <c r="M1693" s="115"/>
      <c r="N1693" s="115"/>
      <c r="O1693" s="115"/>
      <c r="P1693" s="115"/>
      <c r="Q1693" s="115"/>
      <c r="R1693" s="115"/>
      <c r="S1693" s="115"/>
      <c r="T1693" s="115"/>
      <c r="U1693" s="115"/>
      <c r="V1693" s="115"/>
      <c r="W1693" s="115"/>
      <c r="X1693" s="115"/>
      <c r="Y1693" s="115"/>
      <c r="Z1693" s="115"/>
    </row>
    <row r="1694" spans="1:26" ht="13">
      <c r="A1694" s="40"/>
      <c r="B1694" s="40"/>
      <c r="C1694" s="115"/>
      <c r="D1694" s="115"/>
      <c r="E1694" s="115"/>
      <c r="F1694" s="115"/>
      <c r="H1694" s="115"/>
      <c r="J1694" s="375"/>
      <c r="K1694" s="115"/>
      <c r="L1694" s="115"/>
      <c r="M1694" s="115"/>
      <c r="N1694" s="115"/>
      <c r="O1694" s="115"/>
      <c r="P1694" s="115"/>
      <c r="Q1694" s="115"/>
      <c r="R1694" s="115"/>
      <c r="S1694" s="115"/>
      <c r="T1694" s="115"/>
      <c r="U1694" s="115"/>
      <c r="V1694" s="115"/>
      <c r="W1694" s="115"/>
      <c r="X1694" s="115"/>
      <c r="Y1694" s="115"/>
      <c r="Z1694" s="115"/>
    </row>
    <row r="1695" spans="1:26" ht="13">
      <c r="A1695" s="40"/>
      <c r="B1695" s="40"/>
      <c r="C1695" s="115"/>
      <c r="D1695" s="115"/>
      <c r="E1695" s="115"/>
      <c r="F1695" s="115"/>
      <c r="H1695" s="115"/>
      <c r="J1695" s="375"/>
      <c r="K1695" s="115"/>
      <c r="L1695" s="115"/>
      <c r="M1695" s="115"/>
      <c r="N1695" s="115"/>
      <c r="O1695" s="115"/>
      <c r="P1695" s="115"/>
      <c r="Q1695" s="115"/>
      <c r="R1695" s="115"/>
      <c r="S1695" s="115"/>
      <c r="T1695" s="115"/>
      <c r="U1695" s="115"/>
      <c r="V1695" s="115"/>
      <c r="W1695" s="115"/>
      <c r="X1695" s="115"/>
      <c r="Y1695" s="115"/>
      <c r="Z1695" s="115"/>
    </row>
    <row r="1696" spans="1:26" ht="13">
      <c r="A1696" s="40"/>
      <c r="B1696" s="40"/>
      <c r="C1696" s="115"/>
      <c r="D1696" s="115"/>
      <c r="E1696" s="115"/>
      <c r="F1696" s="115"/>
      <c r="H1696" s="115"/>
      <c r="J1696" s="375"/>
      <c r="K1696" s="115"/>
      <c r="L1696" s="115"/>
      <c r="M1696" s="115"/>
      <c r="N1696" s="115"/>
      <c r="O1696" s="115"/>
      <c r="P1696" s="115"/>
      <c r="Q1696" s="115"/>
      <c r="R1696" s="115"/>
      <c r="S1696" s="115"/>
      <c r="T1696" s="115"/>
      <c r="U1696" s="115"/>
      <c r="V1696" s="115"/>
      <c r="W1696" s="115"/>
      <c r="X1696" s="115"/>
      <c r="Y1696" s="115"/>
      <c r="Z1696" s="115"/>
    </row>
    <row r="1697" spans="1:26" ht="13">
      <c r="A1697" s="40"/>
      <c r="B1697" s="40"/>
      <c r="C1697" s="115"/>
      <c r="D1697" s="115"/>
      <c r="E1697" s="115"/>
      <c r="F1697" s="115"/>
      <c r="H1697" s="115"/>
      <c r="J1697" s="375"/>
      <c r="K1697" s="115"/>
      <c r="L1697" s="115"/>
      <c r="M1697" s="115"/>
      <c r="N1697" s="115"/>
      <c r="O1697" s="115"/>
      <c r="P1697" s="115"/>
      <c r="Q1697" s="115"/>
      <c r="R1697" s="115"/>
      <c r="S1697" s="115"/>
      <c r="T1697" s="115"/>
      <c r="U1697" s="115"/>
      <c r="V1697" s="115"/>
      <c r="W1697" s="115"/>
      <c r="X1697" s="115"/>
      <c r="Y1697" s="115"/>
      <c r="Z1697" s="115"/>
    </row>
    <row r="1698" spans="1:26" ht="13">
      <c r="A1698" s="40"/>
      <c r="B1698" s="40"/>
      <c r="C1698" s="115"/>
      <c r="D1698" s="115"/>
      <c r="E1698" s="115"/>
      <c r="F1698" s="115"/>
      <c r="H1698" s="115"/>
      <c r="J1698" s="375"/>
      <c r="K1698" s="115"/>
      <c r="L1698" s="115"/>
      <c r="M1698" s="115"/>
      <c r="N1698" s="115"/>
      <c r="O1698" s="115"/>
      <c r="P1698" s="115"/>
      <c r="Q1698" s="115"/>
      <c r="R1698" s="115"/>
      <c r="S1698" s="115"/>
      <c r="T1698" s="115"/>
      <c r="U1698" s="115"/>
      <c r="V1698" s="115"/>
      <c r="W1698" s="115"/>
      <c r="X1698" s="115"/>
      <c r="Y1698" s="115"/>
      <c r="Z1698" s="115"/>
    </row>
    <row r="1699" spans="1:26" ht="13">
      <c r="A1699" s="40"/>
      <c r="B1699" s="40"/>
      <c r="C1699" s="115"/>
      <c r="D1699" s="115"/>
      <c r="E1699" s="115"/>
      <c r="F1699" s="115"/>
      <c r="H1699" s="115"/>
      <c r="J1699" s="375"/>
      <c r="K1699" s="115"/>
      <c r="L1699" s="115"/>
      <c r="M1699" s="115"/>
      <c r="N1699" s="115"/>
      <c r="O1699" s="115"/>
      <c r="P1699" s="115"/>
      <c r="Q1699" s="115"/>
      <c r="R1699" s="115"/>
      <c r="S1699" s="115"/>
      <c r="T1699" s="115"/>
      <c r="U1699" s="115"/>
      <c r="V1699" s="115"/>
      <c r="W1699" s="115"/>
      <c r="X1699" s="115"/>
      <c r="Y1699" s="115"/>
      <c r="Z1699" s="115"/>
    </row>
    <row r="1700" spans="1:26" ht="13">
      <c r="A1700" s="40"/>
      <c r="B1700" s="40"/>
      <c r="C1700" s="115"/>
      <c r="D1700" s="115"/>
      <c r="E1700" s="115"/>
      <c r="F1700" s="115"/>
      <c r="H1700" s="115"/>
      <c r="J1700" s="375"/>
      <c r="K1700" s="115"/>
      <c r="L1700" s="115"/>
      <c r="M1700" s="115"/>
      <c r="N1700" s="115"/>
      <c r="O1700" s="115"/>
      <c r="P1700" s="115"/>
      <c r="Q1700" s="115"/>
      <c r="R1700" s="115"/>
      <c r="S1700" s="115"/>
      <c r="T1700" s="115"/>
      <c r="U1700" s="115"/>
      <c r="V1700" s="115"/>
      <c r="W1700" s="115"/>
      <c r="X1700" s="115"/>
      <c r="Y1700" s="115"/>
      <c r="Z1700" s="115"/>
    </row>
    <row r="1701" spans="1:26" ht="13">
      <c r="A1701" s="40"/>
      <c r="B1701" s="40"/>
      <c r="C1701" s="115"/>
      <c r="D1701" s="115"/>
      <c r="E1701" s="115"/>
      <c r="F1701" s="115"/>
      <c r="H1701" s="115"/>
      <c r="J1701" s="375"/>
      <c r="K1701" s="115"/>
      <c r="L1701" s="115"/>
      <c r="M1701" s="115"/>
      <c r="N1701" s="115"/>
      <c r="O1701" s="115"/>
      <c r="P1701" s="115"/>
      <c r="Q1701" s="115"/>
      <c r="R1701" s="115"/>
      <c r="S1701" s="115"/>
      <c r="T1701" s="115"/>
      <c r="U1701" s="115"/>
      <c r="V1701" s="115"/>
      <c r="W1701" s="115"/>
      <c r="X1701" s="115"/>
      <c r="Y1701" s="115"/>
      <c r="Z1701" s="115"/>
    </row>
    <row r="1702" spans="1:26" ht="13">
      <c r="A1702" s="40"/>
      <c r="B1702" s="40"/>
      <c r="C1702" s="115"/>
      <c r="D1702" s="115"/>
      <c r="E1702" s="115"/>
      <c r="F1702" s="115"/>
      <c r="H1702" s="115"/>
      <c r="J1702" s="375"/>
      <c r="K1702" s="115"/>
      <c r="L1702" s="115"/>
      <c r="M1702" s="115"/>
      <c r="N1702" s="115"/>
      <c r="O1702" s="115"/>
      <c r="P1702" s="115"/>
      <c r="Q1702" s="115"/>
      <c r="R1702" s="115"/>
      <c r="S1702" s="115"/>
      <c r="T1702" s="115"/>
      <c r="U1702" s="115"/>
      <c r="V1702" s="115"/>
      <c r="W1702" s="115"/>
      <c r="X1702" s="115"/>
      <c r="Y1702" s="115"/>
      <c r="Z1702" s="115"/>
    </row>
    <row r="1703" spans="1:26" ht="13">
      <c r="A1703" s="40"/>
      <c r="B1703" s="40"/>
      <c r="C1703" s="115"/>
      <c r="D1703" s="115"/>
      <c r="E1703" s="115"/>
      <c r="F1703" s="115"/>
      <c r="H1703" s="115"/>
      <c r="J1703" s="375"/>
      <c r="K1703" s="115"/>
      <c r="L1703" s="115"/>
      <c r="M1703" s="115"/>
      <c r="N1703" s="115"/>
      <c r="O1703" s="115"/>
      <c r="P1703" s="115"/>
      <c r="Q1703" s="115"/>
      <c r="R1703" s="115"/>
      <c r="S1703" s="115"/>
      <c r="T1703" s="115"/>
      <c r="U1703" s="115"/>
      <c r="V1703" s="115"/>
      <c r="W1703" s="115"/>
      <c r="X1703" s="115"/>
      <c r="Y1703" s="115"/>
      <c r="Z1703" s="115"/>
    </row>
    <row r="1704" spans="1:26" ht="13">
      <c r="A1704" s="40"/>
      <c r="B1704" s="40"/>
      <c r="C1704" s="115"/>
      <c r="D1704" s="115"/>
      <c r="E1704" s="115"/>
      <c r="F1704" s="115"/>
      <c r="H1704" s="115"/>
      <c r="J1704" s="375"/>
      <c r="K1704" s="115"/>
      <c r="L1704" s="115"/>
      <c r="M1704" s="115"/>
      <c r="N1704" s="115"/>
      <c r="O1704" s="115"/>
      <c r="P1704" s="115"/>
      <c r="Q1704" s="115"/>
      <c r="R1704" s="115"/>
      <c r="S1704" s="115"/>
      <c r="T1704" s="115"/>
      <c r="U1704" s="115"/>
      <c r="V1704" s="115"/>
      <c r="W1704" s="115"/>
      <c r="X1704" s="115"/>
      <c r="Y1704" s="115"/>
      <c r="Z1704" s="115"/>
    </row>
    <row r="1705" spans="1:26" ht="13">
      <c r="A1705" s="40"/>
      <c r="B1705" s="40"/>
      <c r="C1705" s="115"/>
      <c r="D1705" s="115"/>
      <c r="E1705" s="115"/>
      <c r="F1705" s="115"/>
      <c r="H1705" s="115"/>
      <c r="J1705" s="375"/>
      <c r="K1705" s="115"/>
      <c r="L1705" s="115"/>
      <c r="M1705" s="115"/>
      <c r="N1705" s="115"/>
      <c r="O1705" s="115"/>
      <c r="P1705" s="115"/>
      <c r="Q1705" s="115"/>
      <c r="R1705" s="115"/>
      <c r="S1705" s="115"/>
      <c r="T1705" s="115"/>
      <c r="U1705" s="115"/>
      <c r="V1705" s="115"/>
      <c r="W1705" s="115"/>
      <c r="X1705" s="115"/>
      <c r="Y1705" s="115"/>
      <c r="Z1705" s="115"/>
    </row>
    <row r="1706" spans="1:26" ht="13">
      <c r="A1706" s="40"/>
      <c r="B1706" s="40"/>
      <c r="C1706" s="115"/>
      <c r="D1706" s="115"/>
      <c r="E1706" s="115"/>
      <c r="F1706" s="115"/>
      <c r="H1706" s="115"/>
      <c r="J1706" s="375"/>
      <c r="K1706" s="115"/>
      <c r="L1706" s="115"/>
      <c r="M1706" s="115"/>
      <c r="N1706" s="115"/>
      <c r="O1706" s="115"/>
      <c r="P1706" s="115"/>
      <c r="Q1706" s="115"/>
      <c r="R1706" s="115"/>
      <c r="S1706" s="115"/>
      <c r="T1706" s="115"/>
      <c r="U1706" s="115"/>
      <c r="V1706" s="115"/>
      <c r="W1706" s="115"/>
      <c r="X1706" s="115"/>
      <c r="Y1706" s="115"/>
      <c r="Z1706" s="115"/>
    </row>
    <row r="1707" spans="1:26" ht="13">
      <c r="A1707" s="40"/>
      <c r="B1707" s="40"/>
      <c r="C1707" s="115"/>
      <c r="D1707" s="115"/>
      <c r="E1707" s="115"/>
      <c r="F1707" s="115"/>
      <c r="H1707" s="115"/>
      <c r="J1707" s="375"/>
      <c r="K1707" s="115"/>
      <c r="L1707" s="115"/>
      <c r="M1707" s="115"/>
      <c r="N1707" s="115"/>
      <c r="O1707" s="115"/>
      <c r="P1707" s="115"/>
      <c r="Q1707" s="115"/>
      <c r="R1707" s="115"/>
      <c r="S1707" s="115"/>
      <c r="T1707" s="115"/>
      <c r="U1707" s="115"/>
      <c r="V1707" s="115"/>
      <c r="W1707" s="115"/>
      <c r="X1707" s="115"/>
      <c r="Y1707" s="115"/>
      <c r="Z1707" s="115"/>
    </row>
    <row r="1708" spans="1:26" ht="13">
      <c r="A1708" s="40"/>
      <c r="B1708" s="40"/>
      <c r="C1708" s="115"/>
      <c r="D1708" s="115"/>
      <c r="E1708" s="115"/>
      <c r="F1708" s="115"/>
      <c r="H1708" s="115"/>
      <c r="J1708" s="375"/>
      <c r="K1708" s="115"/>
      <c r="L1708" s="115"/>
      <c r="M1708" s="115"/>
      <c r="N1708" s="115"/>
      <c r="O1708" s="115"/>
      <c r="P1708" s="115"/>
      <c r="Q1708" s="115"/>
      <c r="R1708" s="115"/>
      <c r="S1708" s="115"/>
      <c r="T1708" s="115"/>
      <c r="U1708" s="115"/>
      <c r="V1708" s="115"/>
      <c r="W1708" s="115"/>
      <c r="X1708" s="115"/>
      <c r="Y1708" s="115"/>
      <c r="Z1708" s="115"/>
    </row>
    <row r="1709" spans="1:26" ht="13">
      <c r="A1709" s="40"/>
      <c r="B1709" s="40"/>
      <c r="C1709" s="115"/>
      <c r="D1709" s="115"/>
      <c r="E1709" s="115"/>
      <c r="F1709" s="115"/>
      <c r="H1709" s="115"/>
      <c r="J1709" s="375"/>
      <c r="K1709" s="115"/>
      <c r="L1709" s="115"/>
      <c r="M1709" s="115"/>
      <c r="N1709" s="115"/>
      <c r="O1709" s="115"/>
      <c r="P1709" s="115"/>
      <c r="Q1709" s="115"/>
      <c r="R1709" s="115"/>
      <c r="S1709" s="115"/>
      <c r="T1709" s="115"/>
      <c r="U1709" s="115"/>
      <c r="V1709" s="115"/>
      <c r="W1709" s="115"/>
      <c r="X1709" s="115"/>
      <c r="Y1709" s="115"/>
      <c r="Z1709" s="115"/>
    </row>
    <row r="1710" spans="1:26" ht="13">
      <c r="A1710" s="40"/>
      <c r="B1710" s="40"/>
      <c r="C1710" s="115"/>
      <c r="D1710" s="115"/>
      <c r="E1710" s="115"/>
      <c r="F1710" s="115"/>
      <c r="H1710" s="115"/>
      <c r="J1710" s="375"/>
      <c r="K1710" s="115"/>
      <c r="L1710" s="115"/>
      <c r="M1710" s="115"/>
      <c r="N1710" s="115"/>
      <c r="O1710" s="115"/>
      <c r="P1710" s="115"/>
      <c r="Q1710" s="115"/>
      <c r="R1710" s="115"/>
      <c r="S1710" s="115"/>
      <c r="T1710" s="115"/>
      <c r="U1710" s="115"/>
      <c r="V1710" s="115"/>
      <c r="W1710" s="115"/>
      <c r="X1710" s="115"/>
      <c r="Y1710" s="115"/>
      <c r="Z1710" s="115"/>
    </row>
    <row r="1711" spans="1:26" ht="13">
      <c r="A1711" s="40"/>
      <c r="B1711" s="40"/>
      <c r="C1711" s="115"/>
      <c r="D1711" s="115"/>
      <c r="E1711" s="115"/>
      <c r="F1711" s="115"/>
      <c r="H1711" s="115"/>
      <c r="J1711" s="375"/>
      <c r="K1711" s="115"/>
      <c r="L1711" s="115"/>
      <c r="M1711" s="115"/>
      <c r="N1711" s="115"/>
      <c r="O1711" s="115"/>
      <c r="P1711" s="115"/>
      <c r="Q1711" s="115"/>
      <c r="R1711" s="115"/>
      <c r="S1711" s="115"/>
      <c r="T1711" s="115"/>
      <c r="U1711" s="115"/>
      <c r="V1711" s="115"/>
      <c r="W1711" s="115"/>
      <c r="X1711" s="115"/>
      <c r="Y1711" s="115"/>
      <c r="Z1711" s="115"/>
    </row>
    <row r="1712" spans="1:26" ht="13">
      <c r="A1712" s="40"/>
      <c r="B1712" s="40"/>
      <c r="C1712" s="115"/>
      <c r="D1712" s="115"/>
      <c r="E1712" s="115"/>
      <c r="F1712" s="115"/>
      <c r="H1712" s="115"/>
      <c r="J1712" s="375"/>
      <c r="K1712" s="115"/>
      <c r="L1712" s="115"/>
      <c r="M1712" s="115"/>
      <c r="N1712" s="115"/>
      <c r="O1712" s="115"/>
      <c r="P1712" s="115"/>
      <c r="Q1712" s="115"/>
      <c r="R1712" s="115"/>
      <c r="S1712" s="115"/>
      <c r="T1712" s="115"/>
      <c r="U1712" s="115"/>
      <c r="V1712" s="115"/>
      <c r="W1712" s="115"/>
      <c r="X1712" s="115"/>
      <c r="Y1712" s="115"/>
      <c r="Z1712" s="115"/>
    </row>
    <row r="1713" spans="1:26" ht="13">
      <c r="A1713" s="40"/>
      <c r="B1713" s="40"/>
      <c r="C1713" s="115"/>
      <c r="D1713" s="115"/>
      <c r="E1713" s="115"/>
      <c r="F1713" s="115"/>
      <c r="H1713" s="115"/>
      <c r="J1713" s="375"/>
      <c r="K1713" s="115"/>
      <c r="L1713" s="115"/>
      <c r="M1713" s="115"/>
      <c r="N1713" s="115"/>
      <c r="O1713" s="115"/>
      <c r="P1713" s="115"/>
      <c r="Q1713" s="115"/>
      <c r="R1713" s="115"/>
      <c r="S1713" s="115"/>
      <c r="T1713" s="115"/>
      <c r="U1713" s="115"/>
      <c r="V1713" s="115"/>
      <c r="W1713" s="115"/>
      <c r="X1713" s="115"/>
      <c r="Y1713" s="115"/>
      <c r="Z1713" s="115"/>
    </row>
    <row r="1714" spans="1:26" ht="13">
      <c r="A1714" s="40"/>
      <c r="B1714" s="40"/>
      <c r="C1714" s="115"/>
      <c r="D1714" s="115"/>
      <c r="E1714" s="115"/>
      <c r="F1714" s="115"/>
      <c r="H1714" s="115"/>
      <c r="J1714" s="375"/>
      <c r="K1714" s="115"/>
      <c r="L1714" s="115"/>
      <c r="M1714" s="115"/>
      <c r="N1714" s="115"/>
      <c r="O1714" s="115"/>
      <c r="P1714" s="115"/>
      <c r="Q1714" s="115"/>
      <c r="R1714" s="115"/>
      <c r="S1714" s="115"/>
      <c r="T1714" s="115"/>
      <c r="U1714" s="115"/>
      <c r="V1714" s="115"/>
      <c r="W1714" s="115"/>
      <c r="X1714" s="115"/>
      <c r="Y1714" s="115"/>
      <c r="Z1714" s="115"/>
    </row>
    <row r="1715" spans="1:26" ht="13">
      <c r="A1715" s="40"/>
      <c r="B1715" s="40"/>
      <c r="C1715" s="115"/>
      <c r="D1715" s="115"/>
      <c r="E1715" s="115"/>
      <c r="F1715" s="115"/>
      <c r="H1715" s="115"/>
      <c r="J1715" s="375"/>
      <c r="K1715" s="115"/>
      <c r="L1715" s="115"/>
      <c r="M1715" s="115"/>
      <c r="N1715" s="115"/>
      <c r="O1715" s="115"/>
      <c r="P1715" s="115"/>
      <c r="Q1715" s="115"/>
      <c r="R1715" s="115"/>
      <c r="S1715" s="115"/>
      <c r="T1715" s="115"/>
      <c r="U1715" s="115"/>
      <c r="V1715" s="115"/>
      <c r="W1715" s="115"/>
      <c r="X1715" s="115"/>
      <c r="Y1715" s="115"/>
      <c r="Z1715" s="115"/>
    </row>
    <row r="1716" spans="1:26" ht="13">
      <c r="A1716" s="40"/>
      <c r="B1716" s="40"/>
      <c r="C1716" s="115"/>
      <c r="D1716" s="115"/>
      <c r="E1716" s="115"/>
      <c r="F1716" s="115"/>
      <c r="H1716" s="115"/>
      <c r="J1716" s="375"/>
      <c r="K1716" s="115"/>
      <c r="L1716" s="115"/>
      <c r="M1716" s="115"/>
      <c r="N1716" s="115"/>
      <c r="O1716" s="115"/>
      <c r="P1716" s="115"/>
      <c r="Q1716" s="115"/>
      <c r="R1716" s="115"/>
      <c r="S1716" s="115"/>
      <c r="T1716" s="115"/>
      <c r="U1716" s="115"/>
      <c r="V1716" s="115"/>
      <c r="W1716" s="115"/>
      <c r="X1716" s="115"/>
      <c r="Y1716" s="115"/>
      <c r="Z1716" s="115"/>
    </row>
    <row r="1717" spans="1:26" ht="13">
      <c r="A1717" s="40"/>
      <c r="B1717" s="40"/>
      <c r="C1717" s="115"/>
      <c r="D1717" s="115"/>
      <c r="E1717" s="115"/>
      <c r="F1717" s="115"/>
      <c r="H1717" s="115"/>
      <c r="J1717" s="375"/>
      <c r="K1717" s="115"/>
      <c r="L1717" s="115"/>
      <c r="M1717" s="115"/>
      <c r="N1717" s="115"/>
      <c r="O1717" s="115"/>
      <c r="P1717" s="115"/>
      <c r="Q1717" s="115"/>
      <c r="R1717" s="115"/>
      <c r="S1717" s="115"/>
      <c r="T1717" s="115"/>
      <c r="U1717" s="115"/>
      <c r="V1717" s="115"/>
      <c r="W1717" s="115"/>
      <c r="X1717" s="115"/>
      <c r="Y1717" s="115"/>
      <c r="Z1717" s="115"/>
    </row>
    <row r="1718" spans="1:26" ht="13">
      <c r="A1718" s="40"/>
      <c r="B1718" s="40"/>
      <c r="C1718" s="115"/>
      <c r="D1718" s="115"/>
      <c r="E1718" s="115"/>
      <c r="F1718" s="115"/>
      <c r="H1718" s="115"/>
      <c r="J1718" s="375"/>
      <c r="K1718" s="115"/>
      <c r="L1718" s="115"/>
      <c r="M1718" s="115"/>
      <c r="N1718" s="115"/>
      <c r="O1718" s="115"/>
      <c r="P1718" s="115"/>
      <c r="Q1718" s="115"/>
      <c r="R1718" s="115"/>
      <c r="S1718" s="115"/>
      <c r="T1718" s="115"/>
      <c r="U1718" s="115"/>
      <c r="V1718" s="115"/>
      <c r="W1718" s="115"/>
      <c r="X1718" s="115"/>
      <c r="Y1718" s="115"/>
      <c r="Z1718" s="115"/>
    </row>
    <row r="1719" spans="1:26" ht="13">
      <c r="A1719" s="40"/>
      <c r="B1719" s="40"/>
      <c r="C1719" s="115"/>
      <c r="D1719" s="115"/>
      <c r="E1719" s="115"/>
      <c r="F1719" s="115"/>
      <c r="H1719" s="115"/>
      <c r="J1719" s="375"/>
      <c r="K1719" s="115"/>
      <c r="L1719" s="115"/>
      <c r="M1719" s="115"/>
      <c r="N1719" s="115"/>
      <c r="O1719" s="115"/>
      <c r="P1719" s="115"/>
      <c r="Q1719" s="115"/>
      <c r="R1719" s="115"/>
      <c r="S1719" s="115"/>
      <c r="T1719" s="115"/>
      <c r="U1719" s="115"/>
      <c r="V1719" s="115"/>
      <c r="W1719" s="115"/>
      <c r="X1719" s="115"/>
      <c r="Y1719" s="115"/>
      <c r="Z1719" s="115"/>
    </row>
    <row r="1720" spans="1:26" ht="13">
      <c r="A1720" s="40"/>
      <c r="B1720" s="40"/>
      <c r="C1720" s="115"/>
      <c r="D1720" s="115"/>
      <c r="E1720" s="115"/>
      <c r="F1720" s="115"/>
      <c r="H1720" s="115"/>
      <c r="J1720" s="375"/>
      <c r="K1720" s="115"/>
      <c r="L1720" s="115"/>
      <c r="M1720" s="115"/>
      <c r="N1720" s="115"/>
      <c r="O1720" s="115"/>
      <c r="P1720" s="115"/>
      <c r="Q1720" s="115"/>
      <c r="R1720" s="115"/>
      <c r="S1720" s="115"/>
      <c r="T1720" s="115"/>
      <c r="U1720" s="115"/>
      <c r="V1720" s="115"/>
      <c r="W1720" s="115"/>
      <c r="X1720" s="115"/>
      <c r="Y1720" s="115"/>
      <c r="Z1720" s="115"/>
    </row>
    <row r="1721" spans="1:26" ht="13">
      <c r="A1721" s="40"/>
      <c r="B1721" s="40"/>
      <c r="C1721" s="115"/>
      <c r="D1721" s="115"/>
      <c r="E1721" s="115"/>
      <c r="F1721" s="115"/>
      <c r="H1721" s="115"/>
      <c r="J1721" s="375"/>
      <c r="K1721" s="115"/>
      <c r="L1721" s="115"/>
      <c r="M1721" s="115"/>
      <c r="N1721" s="115"/>
      <c r="O1721" s="115"/>
      <c r="P1721" s="115"/>
      <c r="Q1721" s="115"/>
      <c r="R1721" s="115"/>
      <c r="S1721" s="115"/>
      <c r="T1721" s="115"/>
      <c r="U1721" s="115"/>
      <c r="V1721" s="115"/>
      <c r="W1721" s="115"/>
      <c r="X1721" s="115"/>
      <c r="Y1721" s="115"/>
      <c r="Z1721" s="115"/>
    </row>
    <row r="1722" spans="1:26" ht="13">
      <c r="A1722" s="40"/>
      <c r="B1722" s="40"/>
      <c r="C1722" s="115"/>
      <c r="D1722" s="115"/>
      <c r="E1722" s="115"/>
      <c r="F1722" s="115"/>
      <c r="H1722" s="115"/>
      <c r="J1722" s="375"/>
      <c r="K1722" s="115"/>
      <c r="L1722" s="115"/>
      <c r="M1722" s="115"/>
      <c r="N1722" s="115"/>
      <c r="O1722" s="115"/>
      <c r="P1722" s="115"/>
      <c r="Q1722" s="115"/>
      <c r="R1722" s="115"/>
      <c r="S1722" s="115"/>
      <c r="T1722" s="115"/>
      <c r="U1722" s="115"/>
      <c r="V1722" s="115"/>
      <c r="W1722" s="115"/>
      <c r="X1722" s="115"/>
      <c r="Y1722" s="115"/>
      <c r="Z1722" s="115"/>
    </row>
    <row r="1723" spans="1:26" ht="13">
      <c r="A1723" s="40"/>
      <c r="B1723" s="40"/>
      <c r="C1723" s="115"/>
      <c r="D1723" s="115"/>
      <c r="E1723" s="115"/>
      <c r="F1723" s="115"/>
      <c r="H1723" s="115"/>
      <c r="J1723" s="375"/>
      <c r="K1723" s="115"/>
      <c r="L1723" s="115"/>
      <c r="M1723" s="115"/>
      <c r="N1723" s="115"/>
      <c r="O1723" s="115"/>
      <c r="P1723" s="115"/>
      <c r="Q1723" s="115"/>
      <c r="R1723" s="115"/>
      <c r="S1723" s="115"/>
      <c r="T1723" s="115"/>
      <c r="U1723" s="115"/>
      <c r="V1723" s="115"/>
      <c r="W1723" s="115"/>
      <c r="X1723" s="115"/>
      <c r="Y1723" s="115"/>
      <c r="Z1723" s="115"/>
    </row>
    <row r="1724" spans="1:26" ht="13">
      <c r="A1724" s="40"/>
      <c r="B1724" s="40"/>
      <c r="C1724" s="115"/>
      <c r="D1724" s="115"/>
      <c r="E1724" s="115"/>
      <c r="F1724" s="115"/>
      <c r="H1724" s="115"/>
      <c r="J1724" s="375"/>
      <c r="K1724" s="115"/>
      <c r="L1724" s="115"/>
      <c r="M1724" s="115"/>
      <c r="N1724" s="115"/>
      <c r="O1724" s="115"/>
      <c r="P1724" s="115"/>
      <c r="Q1724" s="115"/>
      <c r="R1724" s="115"/>
      <c r="S1724" s="115"/>
      <c r="T1724" s="115"/>
      <c r="U1724" s="115"/>
      <c r="V1724" s="115"/>
      <c r="W1724" s="115"/>
      <c r="X1724" s="115"/>
      <c r="Y1724" s="115"/>
      <c r="Z1724" s="115"/>
    </row>
    <row r="1725" spans="1:26" ht="13">
      <c r="A1725" s="40"/>
      <c r="B1725" s="40"/>
      <c r="C1725" s="115"/>
      <c r="D1725" s="115"/>
      <c r="E1725" s="115"/>
      <c r="F1725" s="115"/>
      <c r="H1725" s="115"/>
      <c r="J1725" s="375"/>
      <c r="K1725" s="115"/>
      <c r="L1725" s="115"/>
      <c r="M1725" s="115"/>
      <c r="N1725" s="115"/>
      <c r="O1725" s="115"/>
      <c r="P1725" s="115"/>
      <c r="Q1725" s="115"/>
      <c r="R1725" s="115"/>
      <c r="S1725" s="115"/>
      <c r="T1725" s="115"/>
      <c r="U1725" s="115"/>
      <c r="V1725" s="115"/>
      <c r="W1725" s="115"/>
      <c r="X1725" s="115"/>
      <c r="Y1725" s="115"/>
      <c r="Z1725" s="115"/>
    </row>
    <row r="1726" spans="1:26" ht="13">
      <c r="A1726" s="40"/>
      <c r="B1726" s="40"/>
      <c r="C1726" s="115"/>
      <c r="D1726" s="115"/>
      <c r="E1726" s="115"/>
      <c r="F1726" s="115"/>
      <c r="H1726" s="115"/>
      <c r="J1726" s="375"/>
      <c r="K1726" s="115"/>
      <c r="L1726" s="115"/>
      <c r="M1726" s="115"/>
      <c r="N1726" s="115"/>
      <c r="O1726" s="115"/>
      <c r="P1726" s="115"/>
      <c r="Q1726" s="115"/>
      <c r="R1726" s="115"/>
      <c r="S1726" s="115"/>
      <c r="T1726" s="115"/>
      <c r="U1726" s="115"/>
      <c r="V1726" s="115"/>
      <c r="W1726" s="115"/>
      <c r="X1726" s="115"/>
      <c r="Y1726" s="115"/>
      <c r="Z1726" s="115"/>
    </row>
    <row r="1727" spans="1:26" ht="13">
      <c r="A1727" s="40"/>
      <c r="B1727" s="40"/>
      <c r="C1727" s="115"/>
      <c r="D1727" s="115"/>
      <c r="E1727" s="115"/>
      <c r="F1727" s="115"/>
      <c r="H1727" s="115"/>
      <c r="J1727" s="375"/>
      <c r="K1727" s="115"/>
      <c r="L1727" s="115"/>
      <c r="M1727" s="115"/>
      <c r="N1727" s="115"/>
      <c r="O1727" s="115"/>
      <c r="P1727" s="115"/>
      <c r="Q1727" s="115"/>
      <c r="R1727" s="115"/>
      <c r="S1727" s="115"/>
      <c r="T1727" s="115"/>
      <c r="U1727" s="115"/>
      <c r="V1727" s="115"/>
      <c r="W1727" s="115"/>
      <c r="X1727" s="115"/>
      <c r="Y1727" s="115"/>
      <c r="Z1727" s="115"/>
    </row>
    <row r="1728" spans="1:26" ht="13">
      <c r="A1728" s="40"/>
      <c r="B1728" s="40"/>
      <c r="C1728" s="115"/>
      <c r="D1728" s="115"/>
      <c r="E1728" s="115"/>
      <c r="F1728" s="115"/>
      <c r="H1728" s="115"/>
      <c r="J1728" s="375"/>
      <c r="K1728" s="115"/>
      <c r="L1728" s="115"/>
      <c r="M1728" s="115"/>
      <c r="N1728" s="115"/>
      <c r="O1728" s="115"/>
      <c r="P1728" s="115"/>
      <c r="Q1728" s="115"/>
      <c r="R1728" s="115"/>
      <c r="S1728" s="115"/>
      <c r="T1728" s="115"/>
      <c r="U1728" s="115"/>
      <c r="V1728" s="115"/>
      <c r="W1728" s="115"/>
      <c r="X1728" s="115"/>
      <c r="Y1728" s="115"/>
      <c r="Z1728" s="115"/>
    </row>
    <row r="1729" spans="1:26" ht="13">
      <c r="A1729" s="40"/>
      <c r="B1729" s="40"/>
      <c r="C1729" s="115"/>
      <c r="D1729" s="115"/>
      <c r="E1729" s="115"/>
      <c r="F1729" s="115"/>
      <c r="H1729" s="115"/>
      <c r="J1729" s="375"/>
      <c r="K1729" s="115"/>
      <c r="L1729" s="115"/>
      <c r="M1729" s="115"/>
      <c r="N1729" s="115"/>
      <c r="O1729" s="115"/>
      <c r="P1729" s="115"/>
      <c r="Q1729" s="115"/>
      <c r="R1729" s="115"/>
      <c r="S1729" s="115"/>
      <c r="T1729" s="115"/>
      <c r="U1729" s="115"/>
      <c r="V1729" s="115"/>
      <c r="W1729" s="115"/>
      <c r="X1729" s="115"/>
      <c r="Y1729" s="115"/>
      <c r="Z1729" s="115"/>
    </row>
    <row r="1730" spans="1:26" ht="13">
      <c r="A1730" s="40"/>
      <c r="B1730" s="40"/>
      <c r="C1730" s="115"/>
      <c r="D1730" s="115"/>
      <c r="E1730" s="115"/>
      <c r="F1730" s="115"/>
      <c r="H1730" s="115"/>
      <c r="J1730" s="375"/>
      <c r="K1730" s="115"/>
      <c r="L1730" s="115"/>
      <c r="M1730" s="115"/>
      <c r="N1730" s="115"/>
      <c r="O1730" s="115"/>
      <c r="P1730" s="115"/>
      <c r="Q1730" s="115"/>
      <c r="R1730" s="115"/>
      <c r="S1730" s="115"/>
      <c r="T1730" s="115"/>
      <c r="U1730" s="115"/>
      <c r="V1730" s="115"/>
      <c r="W1730" s="115"/>
      <c r="X1730" s="115"/>
      <c r="Y1730" s="115"/>
      <c r="Z1730" s="115"/>
    </row>
    <row r="1731" spans="1:26" ht="13">
      <c r="A1731" s="40"/>
      <c r="B1731" s="40"/>
      <c r="C1731" s="115"/>
      <c r="D1731" s="115"/>
      <c r="E1731" s="115"/>
      <c r="F1731" s="115"/>
      <c r="H1731" s="115"/>
      <c r="J1731" s="375"/>
      <c r="K1731" s="115"/>
      <c r="L1731" s="115"/>
      <c r="M1731" s="115"/>
      <c r="N1731" s="115"/>
      <c r="O1731" s="115"/>
      <c r="P1731" s="115"/>
      <c r="Q1731" s="115"/>
      <c r="R1731" s="115"/>
      <c r="S1731" s="115"/>
      <c r="T1731" s="115"/>
      <c r="U1731" s="115"/>
      <c r="V1731" s="115"/>
      <c r="W1731" s="115"/>
      <c r="X1731" s="115"/>
      <c r="Y1731" s="115"/>
      <c r="Z1731" s="115"/>
    </row>
    <row r="1732" spans="1:26" ht="13">
      <c r="A1732" s="40"/>
      <c r="B1732" s="40"/>
      <c r="C1732" s="115"/>
      <c r="D1732" s="115"/>
      <c r="E1732" s="115"/>
      <c r="F1732" s="115"/>
      <c r="H1732" s="115"/>
      <c r="J1732" s="375"/>
      <c r="K1732" s="115"/>
      <c r="L1732" s="115"/>
      <c r="M1732" s="115"/>
      <c r="N1732" s="115"/>
      <c r="O1732" s="115"/>
      <c r="P1732" s="115"/>
      <c r="Q1732" s="115"/>
      <c r="R1732" s="115"/>
      <c r="S1732" s="115"/>
      <c r="T1732" s="115"/>
      <c r="U1732" s="115"/>
      <c r="V1732" s="115"/>
      <c r="W1732" s="115"/>
      <c r="X1732" s="115"/>
      <c r="Y1732" s="115"/>
      <c r="Z1732" s="115"/>
    </row>
    <row r="1733" spans="1:26" ht="13">
      <c r="A1733" s="40"/>
      <c r="B1733" s="40"/>
      <c r="C1733" s="115"/>
      <c r="D1733" s="115"/>
      <c r="E1733" s="115"/>
      <c r="F1733" s="115"/>
      <c r="H1733" s="115"/>
      <c r="J1733" s="375"/>
      <c r="K1733" s="115"/>
      <c r="L1733" s="115"/>
      <c r="M1733" s="115"/>
      <c r="N1733" s="115"/>
      <c r="O1733" s="115"/>
      <c r="P1733" s="115"/>
      <c r="Q1733" s="115"/>
      <c r="R1733" s="115"/>
      <c r="S1733" s="115"/>
      <c r="T1733" s="115"/>
      <c r="U1733" s="115"/>
      <c r="V1733" s="115"/>
      <c r="W1733" s="115"/>
      <c r="X1733" s="115"/>
      <c r="Y1733" s="115"/>
      <c r="Z1733" s="115"/>
    </row>
    <row r="1734" spans="1:26" ht="13">
      <c r="A1734" s="40"/>
      <c r="B1734" s="40"/>
      <c r="C1734" s="115"/>
      <c r="D1734" s="115"/>
      <c r="E1734" s="115"/>
      <c r="F1734" s="115"/>
      <c r="H1734" s="115"/>
      <c r="J1734" s="375"/>
      <c r="K1734" s="115"/>
      <c r="L1734" s="115"/>
      <c r="M1734" s="115"/>
      <c r="N1734" s="115"/>
      <c r="O1734" s="115"/>
      <c r="P1734" s="115"/>
      <c r="Q1734" s="115"/>
      <c r="R1734" s="115"/>
      <c r="S1734" s="115"/>
      <c r="T1734" s="115"/>
      <c r="U1734" s="115"/>
      <c r="V1734" s="115"/>
      <c r="W1734" s="115"/>
      <c r="X1734" s="115"/>
      <c r="Y1734" s="115"/>
      <c r="Z1734" s="115"/>
    </row>
    <row r="1735" spans="1:26" ht="13">
      <c r="A1735" s="40"/>
      <c r="B1735" s="40"/>
      <c r="C1735" s="115"/>
      <c r="D1735" s="115"/>
      <c r="E1735" s="115"/>
      <c r="F1735" s="115"/>
      <c r="H1735" s="115"/>
      <c r="J1735" s="375"/>
      <c r="K1735" s="115"/>
      <c r="L1735" s="115"/>
      <c r="M1735" s="115"/>
      <c r="N1735" s="115"/>
      <c r="O1735" s="115"/>
      <c r="P1735" s="115"/>
      <c r="Q1735" s="115"/>
      <c r="R1735" s="115"/>
      <c r="S1735" s="115"/>
      <c r="T1735" s="115"/>
      <c r="U1735" s="115"/>
      <c r="V1735" s="115"/>
      <c r="W1735" s="115"/>
      <c r="X1735" s="115"/>
      <c r="Y1735" s="115"/>
      <c r="Z1735" s="115"/>
    </row>
    <row r="1736" spans="1:26" ht="13">
      <c r="A1736" s="40"/>
      <c r="B1736" s="40"/>
      <c r="C1736" s="115"/>
      <c r="D1736" s="115"/>
      <c r="E1736" s="115"/>
      <c r="F1736" s="115"/>
      <c r="H1736" s="115"/>
      <c r="J1736" s="375"/>
      <c r="K1736" s="115"/>
      <c r="L1736" s="115"/>
      <c r="M1736" s="115"/>
      <c r="N1736" s="115"/>
      <c r="O1736" s="115"/>
      <c r="P1736" s="115"/>
      <c r="Q1736" s="115"/>
      <c r="R1736" s="115"/>
      <c r="S1736" s="115"/>
      <c r="T1736" s="115"/>
      <c r="U1736" s="115"/>
      <c r="V1736" s="115"/>
      <c r="W1736" s="115"/>
      <c r="X1736" s="115"/>
      <c r="Y1736" s="115"/>
      <c r="Z1736" s="115"/>
    </row>
    <row r="1737" spans="1:26" ht="13">
      <c r="A1737" s="40"/>
      <c r="B1737" s="40"/>
      <c r="C1737" s="115"/>
      <c r="D1737" s="115"/>
      <c r="E1737" s="115"/>
      <c r="F1737" s="115"/>
      <c r="H1737" s="115"/>
      <c r="J1737" s="375"/>
      <c r="K1737" s="115"/>
      <c r="L1737" s="115"/>
      <c r="M1737" s="115"/>
      <c r="N1737" s="115"/>
      <c r="O1737" s="115"/>
      <c r="P1737" s="115"/>
      <c r="Q1737" s="115"/>
      <c r="R1737" s="115"/>
      <c r="S1737" s="115"/>
      <c r="T1737" s="115"/>
      <c r="U1737" s="115"/>
      <c r="V1737" s="115"/>
      <c r="W1737" s="115"/>
      <c r="X1737" s="115"/>
      <c r="Y1737" s="115"/>
      <c r="Z1737" s="115"/>
    </row>
    <row r="1738" spans="1:26" ht="13">
      <c r="A1738" s="40"/>
      <c r="B1738" s="40"/>
      <c r="C1738" s="115"/>
      <c r="D1738" s="115"/>
      <c r="E1738" s="115"/>
      <c r="F1738" s="115"/>
      <c r="H1738" s="115"/>
      <c r="J1738" s="375"/>
      <c r="K1738" s="115"/>
      <c r="L1738" s="115"/>
      <c r="M1738" s="115"/>
      <c r="N1738" s="115"/>
      <c r="O1738" s="115"/>
      <c r="P1738" s="115"/>
      <c r="Q1738" s="115"/>
      <c r="R1738" s="115"/>
      <c r="S1738" s="115"/>
      <c r="T1738" s="115"/>
      <c r="U1738" s="115"/>
      <c r="V1738" s="115"/>
      <c r="W1738" s="115"/>
      <c r="X1738" s="115"/>
      <c r="Y1738" s="115"/>
      <c r="Z1738" s="115"/>
    </row>
    <row r="1739" spans="1:26" ht="13">
      <c r="A1739" s="40"/>
      <c r="B1739" s="40"/>
      <c r="C1739" s="115"/>
      <c r="D1739" s="115"/>
      <c r="E1739" s="115"/>
      <c r="F1739" s="115"/>
      <c r="H1739" s="115"/>
      <c r="J1739" s="375"/>
      <c r="K1739" s="115"/>
      <c r="L1739" s="115"/>
      <c r="M1739" s="115"/>
      <c r="N1739" s="115"/>
      <c r="O1739" s="115"/>
      <c r="P1739" s="115"/>
      <c r="Q1739" s="115"/>
      <c r="R1739" s="115"/>
      <c r="S1739" s="115"/>
      <c r="T1739" s="115"/>
      <c r="U1739" s="115"/>
      <c r="V1739" s="115"/>
      <c r="W1739" s="115"/>
      <c r="X1739" s="115"/>
      <c r="Y1739" s="115"/>
      <c r="Z1739" s="115"/>
    </row>
    <row r="1740" spans="1:26" ht="13">
      <c r="A1740" s="40"/>
      <c r="B1740" s="40"/>
      <c r="C1740" s="115"/>
      <c r="D1740" s="115"/>
      <c r="E1740" s="115"/>
      <c r="F1740" s="115"/>
      <c r="H1740" s="115"/>
      <c r="J1740" s="375"/>
      <c r="K1740" s="115"/>
      <c r="L1740" s="115"/>
      <c r="M1740" s="115"/>
      <c r="N1740" s="115"/>
      <c r="O1740" s="115"/>
      <c r="P1740" s="115"/>
      <c r="Q1740" s="115"/>
      <c r="R1740" s="115"/>
      <c r="S1740" s="115"/>
      <c r="T1740" s="115"/>
      <c r="U1740" s="115"/>
      <c r="V1740" s="115"/>
      <c r="W1740" s="115"/>
      <c r="X1740" s="115"/>
      <c r="Y1740" s="115"/>
      <c r="Z1740" s="115"/>
    </row>
    <row r="1741" spans="1:26" ht="13">
      <c r="A1741" s="40"/>
      <c r="B1741" s="40"/>
      <c r="C1741" s="115"/>
      <c r="D1741" s="115"/>
      <c r="E1741" s="115"/>
      <c r="F1741" s="115"/>
      <c r="H1741" s="115"/>
      <c r="J1741" s="375"/>
      <c r="K1741" s="115"/>
      <c r="L1741" s="115"/>
      <c r="M1741" s="115"/>
      <c r="N1741" s="115"/>
      <c r="O1741" s="115"/>
      <c r="P1741" s="115"/>
      <c r="Q1741" s="115"/>
      <c r="R1741" s="115"/>
      <c r="S1741" s="115"/>
      <c r="T1741" s="115"/>
      <c r="U1741" s="115"/>
      <c r="V1741" s="115"/>
      <c r="W1741" s="115"/>
      <c r="X1741" s="115"/>
      <c r="Y1741" s="115"/>
      <c r="Z1741" s="115"/>
    </row>
    <row r="1742" spans="1:26" ht="13">
      <c r="A1742" s="40"/>
      <c r="B1742" s="40"/>
      <c r="C1742" s="115"/>
      <c r="D1742" s="115"/>
      <c r="E1742" s="115"/>
      <c r="F1742" s="115"/>
      <c r="H1742" s="115"/>
      <c r="J1742" s="375"/>
      <c r="K1742" s="115"/>
      <c r="L1742" s="115"/>
      <c r="M1742" s="115"/>
      <c r="N1742" s="115"/>
      <c r="O1742" s="115"/>
      <c r="P1742" s="115"/>
      <c r="Q1742" s="115"/>
      <c r="R1742" s="115"/>
      <c r="S1742" s="115"/>
      <c r="T1742" s="115"/>
      <c r="U1742" s="115"/>
      <c r="V1742" s="115"/>
      <c r="W1742" s="115"/>
      <c r="X1742" s="115"/>
      <c r="Y1742" s="115"/>
      <c r="Z1742" s="115"/>
    </row>
    <row r="1743" spans="1:26" ht="13">
      <c r="A1743" s="40"/>
      <c r="B1743" s="40"/>
      <c r="C1743" s="115"/>
      <c r="D1743" s="115"/>
      <c r="E1743" s="115"/>
      <c r="F1743" s="115"/>
      <c r="H1743" s="115"/>
      <c r="J1743" s="375"/>
      <c r="K1743" s="115"/>
      <c r="L1743" s="115"/>
      <c r="M1743" s="115"/>
      <c r="N1743" s="115"/>
      <c r="O1743" s="115"/>
      <c r="P1743" s="115"/>
      <c r="Q1743" s="115"/>
      <c r="R1743" s="115"/>
      <c r="S1743" s="115"/>
      <c r="T1743" s="115"/>
      <c r="U1743" s="115"/>
      <c r="V1743" s="115"/>
      <c r="W1743" s="115"/>
      <c r="X1743" s="115"/>
      <c r="Y1743" s="115"/>
      <c r="Z1743" s="115"/>
    </row>
    <row r="1744" spans="1:26" ht="13">
      <c r="A1744" s="40"/>
      <c r="B1744" s="40"/>
      <c r="C1744" s="115"/>
      <c r="D1744" s="115"/>
      <c r="E1744" s="115"/>
      <c r="F1744" s="115"/>
      <c r="H1744" s="115"/>
      <c r="J1744" s="375"/>
      <c r="K1744" s="115"/>
      <c r="L1744" s="115"/>
      <c r="M1744" s="115"/>
      <c r="N1744" s="115"/>
      <c r="O1744" s="115"/>
      <c r="P1744" s="115"/>
      <c r="Q1744" s="115"/>
      <c r="R1744" s="115"/>
      <c r="S1744" s="115"/>
      <c r="T1744" s="115"/>
      <c r="U1744" s="115"/>
      <c r="V1744" s="115"/>
      <c r="W1744" s="115"/>
      <c r="X1744" s="115"/>
      <c r="Y1744" s="115"/>
      <c r="Z1744" s="115"/>
    </row>
    <row r="1745" spans="1:26" ht="13">
      <c r="A1745" s="40"/>
      <c r="B1745" s="40"/>
      <c r="C1745" s="115"/>
      <c r="D1745" s="115"/>
      <c r="E1745" s="115"/>
      <c r="F1745" s="115"/>
      <c r="H1745" s="115"/>
      <c r="J1745" s="375"/>
      <c r="K1745" s="115"/>
      <c r="L1745" s="115"/>
      <c r="M1745" s="115"/>
      <c r="N1745" s="115"/>
      <c r="O1745" s="115"/>
      <c r="P1745" s="115"/>
      <c r="Q1745" s="115"/>
      <c r="R1745" s="115"/>
      <c r="S1745" s="115"/>
      <c r="T1745" s="115"/>
      <c r="U1745" s="115"/>
      <c r="V1745" s="115"/>
      <c r="W1745" s="115"/>
      <c r="X1745" s="115"/>
      <c r="Y1745" s="115"/>
      <c r="Z1745" s="115"/>
    </row>
    <row r="1746" spans="1:26" ht="13">
      <c r="A1746" s="40"/>
      <c r="B1746" s="40"/>
      <c r="C1746" s="115"/>
      <c r="D1746" s="115"/>
      <c r="E1746" s="115"/>
      <c r="F1746" s="115"/>
      <c r="H1746" s="115"/>
      <c r="J1746" s="375"/>
      <c r="K1746" s="115"/>
      <c r="L1746" s="115"/>
      <c r="M1746" s="115"/>
      <c r="N1746" s="115"/>
      <c r="O1746" s="115"/>
      <c r="P1746" s="115"/>
      <c r="Q1746" s="115"/>
      <c r="R1746" s="115"/>
      <c r="S1746" s="115"/>
      <c r="T1746" s="115"/>
      <c r="U1746" s="115"/>
      <c r="V1746" s="115"/>
      <c r="W1746" s="115"/>
      <c r="X1746" s="115"/>
      <c r="Y1746" s="115"/>
      <c r="Z1746" s="115"/>
    </row>
    <row r="1747" spans="1:26" ht="13">
      <c r="A1747" s="40"/>
      <c r="B1747" s="40"/>
      <c r="C1747" s="115"/>
      <c r="D1747" s="115"/>
      <c r="E1747" s="115"/>
      <c r="F1747" s="115"/>
      <c r="H1747" s="115"/>
      <c r="J1747" s="375"/>
      <c r="K1747" s="115"/>
      <c r="L1747" s="115"/>
      <c r="M1747" s="115"/>
      <c r="N1747" s="115"/>
      <c r="O1747" s="115"/>
      <c r="P1747" s="115"/>
      <c r="Q1747" s="115"/>
      <c r="R1747" s="115"/>
      <c r="S1747" s="115"/>
      <c r="T1747" s="115"/>
      <c r="U1747" s="115"/>
      <c r="V1747" s="115"/>
      <c r="W1747" s="115"/>
      <c r="X1747" s="115"/>
      <c r="Y1747" s="115"/>
      <c r="Z1747" s="115"/>
    </row>
    <row r="1748" spans="1:26" ht="13">
      <c r="A1748" s="40"/>
      <c r="B1748" s="40"/>
      <c r="C1748" s="115"/>
      <c r="D1748" s="115"/>
      <c r="E1748" s="115"/>
      <c r="F1748" s="115"/>
      <c r="H1748" s="115"/>
      <c r="J1748" s="375"/>
      <c r="K1748" s="115"/>
      <c r="L1748" s="115"/>
      <c r="M1748" s="115"/>
      <c r="N1748" s="115"/>
      <c r="O1748" s="115"/>
      <c r="P1748" s="115"/>
      <c r="Q1748" s="115"/>
      <c r="R1748" s="115"/>
      <c r="S1748" s="115"/>
      <c r="T1748" s="115"/>
      <c r="U1748" s="115"/>
      <c r="V1748" s="115"/>
      <c r="W1748" s="115"/>
      <c r="X1748" s="115"/>
      <c r="Y1748" s="115"/>
      <c r="Z1748" s="115"/>
    </row>
    <row r="1749" spans="1:26" ht="13">
      <c r="A1749" s="40"/>
      <c r="B1749" s="40"/>
      <c r="C1749" s="115"/>
      <c r="D1749" s="115"/>
      <c r="E1749" s="115"/>
      <c r="F1749" s="115"/>
      <c r="H1749" s="115"/>
      <c r="J1749" s="375"/>
      <c r="K1749" s="115"/>
      <c r="L1749" s="115"/>
      <c r="M1749" s="115"/>
      <c r="N1749" s="115"/>
      <c r="O1749" s="115"/>
      <c r="P1749" s="115"/>
      <c r="Q1749" s="115"/>
      <c r="R1749" s="115"/>
      <c r="S1749" s="115"/>
      <c r="T1749" s="115"/>
      <c r="U1749" s="115"/>
      <c r="V1749" s="115"/>
      <c r="W1749" s="115"/>
      <c r="X1749" s="115"/>
      <c r="Y1749" s="115"/>
      <c r="Z1749" s="115"/>
    </row>
    <row r="1750" spans="1:26" ht="13">
      <c r="A1750" s="40"/>
      <c r="B1750" s="40"/>
      <c r="C1750" s="115"/>
      <c r="D1750" s="115"/>
      <c r="E1750" s="115"/>
      <c r="F1750" s="115"/>
      <c r="H1750" s="115"/>
      <c r="J1750" s="375"/>
      <c r="K1750" s="115"/>
      <c r="L1750" s="115"/>
      <c r="M1750" s="115"/>
      <c r="N1750" s="115"/>
      <c r="O1750" s="115"/>
      <c r="P1750" s="115"/>
      <c r="Q1750" s="115"/>
      <c r="R1750" s="115"/>
      <c r="S1750" s="115"/>
      <c r="T1750" s="115"/>
      <c r="U1750" s="115"/>
      <c r="V1750" s="115"/>
      <c r="W1750" s="115"/>
      <c r="X1750" s="115"/>
      <c r="Y1750" s="115"/>
      <c r="Z1750" s="115"/>
    </row>
    <row r="1751" spans="1:26" ht="13">
      <c r="A1751" s="40"/>
      <c r="B1751" s="40"/>
      <c r="C1751" s="115"/>
      <c r="D1751" s="115"/>
      <c r="E1751" s="115"/>
      <c r="F1751" s="115"/>
      <c r="H1751" s="115"/>
      <c r="J1751" s="375"/>
      <c r="K1751" s="115"/>
      <c r="L1751" s="115"/>
      <c r="M1751" s="115"/>
      <c r="N1751" s="115"/>
      <c r="O1751" s="115"/>
      <c r="P1751" s="115"/>
      <c r="Q1751" s="115"/>
      <c r="R1751" s="115"/>
      <c r="S1751" s="115"/>
      <c r="T1751" s="115"/>
      <c r="U1751" s="115"/>
      <c r="V1751" s="115"/>
      <c r="W1751" s="115"/>
      <c r="X1751" s="115"/>
      <c r="Y1751" s="115"/>
      <c r="Z1751" s="115"/>
    </row>
    <row r="1752" spans="1:26" ht="13">
      <c r="A1752" s="40"/>
      <c r="B1752" s="40"/>
      <c r="C1752" s="115"/>
      <c r="D1752" s="115"/>
      <c r="E1752" s="115"/>
      <c r="F1752" s="115"/>
      <c r="H1752" s="115"/>
      <c r="J1752" s="375"/>
      <c r="K1752" s="115"/>
      <c r="L1752" s="115"/>
      <c r="M1752" s="115"/>
      <c r="N1752" s="115"/>
      <c r="O1752" s="115"/>
      <c r="P1752" s="115"/>
      <c r="Q1752" s="115"/>
      <c r="R1752" s="115"/>
      <c r="S1752" s="115"/>
      <c r="T1752" s="115"/>
      <c r="U1752" s="115"/>
      <c r="V1752" s="115"/>
      <c r="W1752" s="115"/>
      <c r="X1752" s="115"/>
      <c r="Y1752" s="115"/>
      <c r="Z1752" s="115"/>
    </row>
    <row r="1753" spans="1:26" ht="13">
      <c r="A1753" s="40"/>
      <c r="B1753" s="40"/>
      <c r="C1753" s="115"/>
      <c r="D1753" s="115"/>
      <c r="E1753" s="115"/>
      <c r="F1753" s="115"/>
      <c r="H1753" s="115"/>
      <c r="J1753" s="375"/>
      <c r="K1753" s="115"/>
      <c r="L1753" s="115"/>
      <c r="M1753" s="115"/>
      <c r="N1753" s="115"/>
      <c r="O1753" s="115"/>
      <c r="P1753" s="115"/>
      <c r="Q1753" s="115"/>
      <c r="R1753" s="115"/>
      <c r="S1753" s="115"/>
      <c r="T1753" s="115"/>
      <c r="U1753" s="115"/>
      <c r="V1753" s="115"/>
      <c r="W1753" s="115"/>
      <c r="X1753" s="115"/>
      <c r="Y1753" s="115"/>
      <c r="Z1753" s="115"/>
    </row>
    <row r="1754" spans="1:26" ht="13">
      <c r="A1754" s="40"/>
      <c r="B1754" s="40"/>
      <c r="C1754" s="115"/>
      <c r="D1754" s="115"/>
      <c r="E1754" s="115"/>
      <c r="F1754" s="115"/>
      <c r="H1754" s="115"/>
      <c r="J1754" s="375"/>
      <c r="K1754" s="115"/>
      <c r="L1754" s="115"/>
      <c r="M1754" s="115"/>
      <c r="N1754" s="115"/>
      <c r="O1754" s="115"/>
      <c r="P1754" s="115"/>
      <c r="Q1754" s="115"/>
      <c r="R1754" s="115"/>
      <c r="S1754" s="115"/>
      <c r="T1754" s="115"/>
      <c r="U1754" s="115"/>
      <c r="V1754" s="115"/>
      <c r="W1754" s="115"/>
      <c r="X1754" s="115"/>
      <c r="Y1754" s="115"/>
      <c r="Z1754" s="115"/>
    </row>
    <row r="1755" spans="1:26" ht="13">
      <c r="A1755" s="40"/>
      <c r="B1755" s="40"/>
      <c r="C1755" s="115"/>
      <c r="D1755" s="115"/>
      <c r="E1755" s="115"/>
      <c r="F1755" s="115"/>
      <c r="H1755" s="115"/>
      <c r="J1755" s="375"/>
      <c r="K1755" s="115"/>
      <c r="L1755" s="115"/>
      <c r="M1755" s="115"/>
      <c r="N1755" s="115"/>
      <c r="O1755" s="115"/>
      <c r="P1755" s="115"/>
      <c r="Q1755" s="115"/>
      <c r="R1755" s="115"/>
      <c r="S1755" s="115"/>
      <c r="T1755" s="115"/>
      <c r="U1755" s="115"/>
      <c r="V1755" s="115"/>
      <c r="W1755" s="115"/>
      <c r="X1755" s="115"/>
      <c r="Y1755" s="115"/>
      <c r="Z1755" s="115"/>
    </row>
    <row r="1756" spans="1:26" ht="13">
      <c r="A1756" s="40"/>
      <c r="B1756" s="40"/>
      <c r="C1756" s="115"/>
      <c r="D1756" s="115"/>
      <c r="E1756" s="115"/>
      <c r="F1756" s="115"/>
      <c r="H1756" s="115"/>
      <c r="J1756" s="375"/>
      <c r="K1756" s="115"/>
      <c r="L1756" s="115"/>
      <c r="M1756" s="115"/>
      <c r="N1756" s="115"/>
      <c r="O1756" s="115"/>
      <c r="P1756" s="115"/>
      <c r="Q1756" s="115"/>
      <c r="R1756" s="115"/>
      <c r="S1756" s="115"/>
      <c r="T1756" s="115"/>
      <c r="U1756" s="115"/>
      <c r="V1756" s="115"/>
      <c r="W1756" s="115"/>
      <c r="X1756" s="115"/>
      <c r="Y1756" s="115"/>
      <c r="Z1756" s="115"/>
    </row>
    <row r="1757" spans="1:26" ht="13">
      <c r="A1757" s="40"/>
      <c r="B1757" s="40"/>
      <c r="C1757" s="115"/>
      <c r="D1757" s="115"/>
      <c r="E1757" s="115"/>
      <c r="F1757" s="115"/>
      <c r="H1757" s="115"/>
      <c r="J1757" s="375"/>
      <c r="K1757" s="115"/>
      <c r="L1757" s="115"/>
      <c r="M1757" s="115"/>
      <c r="N1757" s="115"/>
      <c r="O1757" s="115"/>
      <c r="P1757" s="115"/>
      <c r="Q1757" s="115"/>
      <c r="R1757" s="115"/>
      <c r="S1757" s="115"/>
      <c r="T1757" s="115"/>
      <c r="U1757" s="115"/>
      <c r="V1757" s="115"/>
      <c r="W1757" s="115"/>
      <c r="X1757" s="115"/>
      <c r="Y1757" s="115"/>
      <c r="Z1757" s="115"/>
    </row>
    <row r="1758" spans="1:26" ht="13">
      <c r="A1758" s="40"/>
      <c r="B1758" s="40"/>
      <c r="C1758" s="115"/>
      <c r="D1758" s="115"/>
      <c r="E1758" s="115"/>
      <c r="F1758" s="115"/>
      <c r="H1758" s="115"/>
      <c r="J1758" s="375"/>
      <c r="K1758" s="115"/>
      <c r="L1758" s="115"/>
      <c r="M1758" s="115"/>
      <c r="N1758" s="115"/>
      <c r="O1758" s="115"/>
      <c r="P1758" s="115"/>
      <c r="Q1758" s="115"/>
      <c r="R1758" s="115"/>
      <c r="S1758" s="115"/>
      <c r="T1758" s="115"/>
      <c r="U1758" s="115"/>
      <c r="V1758" s="115"/>
      <c r="W1758" s="115"/>
      <c r="X1758" s="115"/>
      <c r="Y1758" s="115"/>
      <c r="Z1758" s="115"/>
    </row>
    <row r="1759" spans="1:26" ht="13">
      <c r="A1759" s="40"/>
      <c r="B1759" s="40"/>
      <c r="C1759" s="115"/>
      <c r="D1759" s="115"/>
      <c r="E1759" s="115"/>
      <c r="F1759" s="115"/>
      <c r="H1759" s="115"/>
      <c r="J1759" s="375"/>
      <c r="K1759" s="115"/>
      <c r="L1759" s="115"/>
      <c r="M1759" s="115"/>
      <c r="N1759" s="115"/>
      <c r="O1759" s="115"/>
      <c r="P1759" s="115"/>
      <c r="Q1759" s="115"/>
      <c r="R1759" s="115"/>
      <c r="S1759" s="115"/>
      <c r="T1759" s="115"/>
      <c r="U1759" s="115"/>
      <c r="V1759" s="115"/>
      <c r="W1759" s="115"/>
      <c r="X1759" s="115"/>
      <c r="Y1759" s="115"/>
      <c r="Z1759" s="115"/>
    </row>
    <row r="1760" spans="1:26" ht="13">
      <c r="A1760" s="40"/>
      <c r="B1760" s="40"/>
      <c r="C1760" s="115"/>
      <c r="D1760" s="115"/>
      <c r="E1760" s="115"/>
      <c r="F1760" s="115"/>
      <c r="H1760" s="115"/>
      <c r="J1760" s="375"/>
      <c r="K1760" s="115"/>
      <c r="L1760" s="115"/>
      <c r="M1760" s="115"/>
      <c r="N1760" s="115"/>
      <c r="O1760" s="115"/>
      <c r="P1760" s="115"/>
      <c r="Q1760" s="115"/>
      <c r="R1760" s="115"/>
      <c r="S1760" s="115"/>
      <c r="T1760" s="115"/>
      <c r="U1760" s="115"/>
      <c r="V1760" s="115"/>
      <c r="W1760" s="115"/>
      <c r="X1760" s="115"/>
      <c r="Y1760" s="115"/>
      <c r="Z1760" s="115"/>
    </row>
    <row r="1761" spans="1:26" ht="13">
      <c r="A1761" s="40"/>
      <c r="B1761" s="40"/>
      <c r="C1761" s="115"/>
      <c r="D1761" s="115"/>
      <c r="E1761" s="115"/>
      <c r="F1761" s="115"/>
      <c r="H1761" s="115"/>
      <c r="J1761" s="375"/>
      <c r="K1761" s="115"/>
      <c r="L1761" s="115"/>
      <c r="M1761" s="115"/>
      <c r="N1761" s="115"/>
      <c r="O1761" s="115"/>
      <c r="P1761" s="115"/>
      <c r="Q1761" s="115"/>
      <c r="R1761" s="115"/>
      <c r="S1761" s="115"/>
      <c r="T1761" s="115"/>
      <c r="U1761" s="115"/>
      <c r="V1761" s="115"/>
      <c r="W1761" s="115"/>
      <c r="X1761" s="115"/>
      <c r="Y1761" s="115"/>
      <c r="Z1761" s="115"/>
    </row>
    <row r="1762" spans="1:26" ht="13">
      <c r="A1762" s="40"/>
      <c r="B1762" s="40"/>
      <c r="C1762" s="115"/>
      <c r="D1762" s="115"/>
      <c r="E1762" s="115"/>
      <c r="F1762" s="115"/>
      <c r="H1762" s="115"/>
      <c r="J1762" s="375"/>
      <c r="K1762" s="115"/>
      <c r="L1762" s="115"/>
      <c r="M1762" s="115"/>
      <c r="N1762" s="115"/>
      <c r="O1762" s="115"/>
      <c r="P1762" s="115"/>
      <c r="Q1762" s="115"/>
      <c r="R1762" s="115"/>
      <c r="S1762" s="115"/>
      <c r="T1762" s="115"/>
      <c r="U1762" s="115"/>
      <c r="V1762" s="115"/>
      <c r="W1762" s="115"/>
      <c r="X1762" s="115"/>
      <c r="Y1762" s="115"/>
      <c r="Z1762" s="115"/>
    </row>
    <row r="1763" spans="1:26" ht="13">
      <c r="A1763" s="40"/>
      <c r="B1763" s="40"/>
      <c r="C1763" s="115"/>
      <c r="D1763" s="115"/>
      <c r="E1763" s="115"/>
      <c r="F1763" s="115"/>
      <c r="H1763" s="115"/>
      <c r="J1763" s="375"/>
      <c r="K1763" s="115"/>
      <c r="L1763" s="115"/>
      <c r="M1763" s="115"/>
      <c r="N1763" s="115"/>
      <c r="O1763" s="115"/>
      <c r="P1763" s="115"/>
      <c r="Q1763" s="115"/>
      <c r="R1763" s="115"/>
      <c r="S1763" s="115"/>
      <c r="T1763" s="115"/>
      <c r="U1763" s="115"/>
      <c r="V1763" s="115"/>
      <c r="W1763" s="115"/>
      <c r="X1763" s="115"/>
      <c r="Y1763" s="115"/>
      <c r="Z1763" s="115"/>
    </row>
    <row r="1764" spans="1:26" ht="13">
      <c r="A1764" s="40"/>
      <c r="B1764" s="40"/>
      <c r="C1764" s="115"/>
      <c r="D1764" s="115"/>
      <c r="E1764" s="115"/>
      <c r="F1764" s="115"/>
      <c r="H1764" s="115"/>
      <c r="J1764" s="375"/>
      <c r="K1764" s="115"/>
      <c r="L1764" s="115"/>
      <c r="M1764" s="115"/>
      <c r="N1764" s="115"/>
      <c r="O1764" s="115"/>
      <c r="P1764" s="115"/>
      <c r="Q1764" s="115"/>
      <c r="R1764" s="115"/>
      <c r="S1764" s="115"/>
      <c r="T1764" s="115"/>
      <c r="U1764" s="115"/>
      <c r="V1764" s="115"/>
      <c r="W1764" s="115"/>
      <c r="X1764" s="115"/>
      <c r="Y1764" s="115"/>
      <c r="Z1764" s="115"/>
    </row>
    <row r="1765" spans="1:26" ht="13">
      <c r="A1765" s="40"/>
      <c r="B1765" s="40"/>
      <c r="C1765" s="115"/>
      <c r="D1765" s="115"/>
      <c r="E1765" s="115"/>
      <c r="F1765" s="115"/>
      <c r="H1765" s="115"/>
      <c r="J1765" s="375"/>
      <c r="K1765" s="115"/>
      <c r="L1765" s="115"/>
      <c r="M1765" s="115"/>
      <c r="N1765" s="115"/>
      <c r="O1765" s="115"/>
      <c r="P1765" s="115"/>
      <c r="Q1765" s="115"/>
      <c r="R1765" s="115"/>
      <c r="S1765" s="115"/>
      <c r="T1765" s="115"/>
      <c r="U1765" s="115"/>
      <c r="V1765" s="115"/>
      <c r="W1765" s="115"/>
      <c r="X1765" s="115"/>
      <c r="Y1765" s="115"/>
      <c r="Z1765" s="115"/>
    </row>
    <row r="1766" spans="1:26" ht="13">
      <c r="A1766" s="40"/>
      <c r="B1766" s="40"/>
      <c r="C1766" s="115"/>
      <c r="D1766" s="115"/>
      <c r="E1766" s="115"/>
      <c r="F1766" s="115"/>
      <c r="H1766" s="115"/>
      <c r="J1766" s="375"/>
      <c r="K1766" s="115"/>
      <c r="L1766" s="115"/>
      <c r="M1766" s="115"/>
      <c r="N1766" s="115"/>
      <c r="O1766" s="115"/>
      <c r="P1766" s="115"/>
      <c r="Q1766" s="115"/>
      <c r="R1766" s="115"/>
      <c r="S1766" s="115"/>
      <c r="T1766" s="115"/>
      <c r="U1766" s="115"/>
      <c r="V1766" s="115"/>
      <c r="W1766" s="115"/>
      <c r="X1766" s="115"/>
      <c r="Y1766" s="115"/>
      <c r="Z1766" s="115"/>
    </row>
    <row r="1767" spans="1:26" ht="13">
      <c r="A1767" s="40"/>
      <c r="B1767" s="40"/>
      <c r="C1767" s="115"/>
      <c r="D1767" s="115"/>
      <c r="E1767" s="115"/>
      <c r="F1767" s="115"/>
      <c r="H1767" s="115"/>
      <c r="J1767" s="375"/>
      <c r="K1767" s="115"/>
      <c r="L1767" s="115"/>
      <c r="M1767" s="115"/>
      <c r="N1767" s="115"/>
      <c r="O1767" s="115"/>
      <c r="P1767" s="115"/>
      <c r="Q1767" s="115"/>
      <c r="R1767" s="115"/>
      <c r="S1767" s="115"/>
      <c r="T1767" s="115"/>
      <c r="U1767" s="115"/>
      <c r="V1767" s="115"/>
      <c r="W1767" s="115"/>
      <c r="X1767" s="115"/>
      <c r="Y1767" s="115"/>
      <c r="Z1767" s="115"/>
    </row>
    <row r="1768" spans="1:26" ht="13">
      <c r="A1768" s="40"/>
      <c r="B1768" s="40"/>
      <c r="C1768" s="115"/>
      <c r="D1768" s="115"/>
      <c r="E1768" s="115"/>
      <c r="F1768" s="115"/>
      <c r="H1768" s="115"/>
      <c r="J1768" s="375"/>
      <c r="K1768" s="115"/>
      <c r="L1768" s="115"/>
      <c r="M1768" s="115"/>
      <c r="N1768" s="115"/>
      <c r="O1768" s="115"/>
      <c r="P1768" s="115"/>
      <c r="Q1768" s="115"/>
      <c r="R1768" s="115"/>
      <c r="S1768" s="115"/>
      <c r="T1768" s="115"/>
      <c r="U1768" s="115"/>
      <c r="V1768" s="115"/>
      <c r="W1768" s="115"/>
      <c r="X1768" s="115"/>
      <c r="Y1768" s="115"/>
      <c r="Z1768" s="115"/>
    </row>
    <row r="1769" spans="1:26" ht="13">
      <c r="A1769" s="40"/>
      <c r="B1769" s="40"/>
      <c r="C1769" s="115"/>
      <c r="D1769" s="115"/>
      <c r="E1769" s="115"/>
      <c r="F1769" s="115"/>
      <c r="H1769" s="115"/>
      <c r="J1769" s="375"/>
      <c r="K1769" s="115"/>
      <c r="L1769" s="115"/>
      <c r="M1769" s="115"/>
      <c r="N1769" s="115"/>
      <c r="O1769" s="115"/>
      <c r="P1769" s="115"/>
      <c r="Q1769" s="115"/>
      <c r="R1769" s="115"/>
      <c r="S1769" s="115"/>
      <c r="T1769" s="115"/>
      <c r="U1769" s="115"/>
      <c r="V1769" s="115"/>
      <c r="W1769" s="115"/>
      <c r="X1769" s="115"/>
      <c r="Y1769" s="115"/>
      <c r="Z1769" s="115"/>
    </row>
    <row r="1770" spans="1:26" ht="13">
      <c r="A1770" s="40"/>
      <c r="B1770" s="40"/>
      <c r="C1770" s="115"/>
      <c r="D1770" s="115"/>
      <c r="E1770" s="115"/>
      <c r="F1770" s="115"/>
      <c r="H1770" s="115"/>
      <c r="J1770" s="375"/>
      <c r="K1770" s="115"/>
      <c r="L1770" s="115"/>
      <c r="M1770" s="115"/>
      <c r="N1770" s="115"/>
      <c r="O1770" s="115"/>
      <c r="P1770" s="115"/>
      <c r="Q1770" s="115"/>
      <c r="R1770" s="115"/>
      <c r="S1770" s="115"/>
      <c r="T1770" s="115"/>
      <c r="U1770" s="115"/>
      <c r="V1770" s="115"/>
      <c r="W1770" s="115"/>
      <c r="X1770" s="115"/>
      <c r="Y1770" s="115"/>
      <c r="Z1770" s="115"/>
    </row>
    <row r="1771" spans="1:26" ht="13">
      <c r="A1771" s="40"/>
      <c r="B1771" s="40"/>
      <c r="C1771" s="115"/>
      <c r="D1771" s="115"/>
      <c r="E1771" s="115"/>
      <c r="F1771" s="115"/>
      <c r="H1771" s="115"/>
      <c r="J1771" s="375"/>
      <c r="K1771" s="115"/>
      <c r="L1771" s="115"/>
      <c r="M1771" s="115"/>
      <c r="N1771" s="115"/>
      <c r="O1771" s="115"/>
      <c r="P1771" s="115"/>
      <c r="Q1771" s="115"/>
      <c r="R1771" s="115"/>
      <c r="S1771" s="115"/>
      <c r="T1771" s="115"/>
      <c r="U1771" s="115"/>
      <c r="V1771" s="115"/>
      <c r="W1771" s="115"/>
      <c r="X1771" s="115"/>
      <c r="Y1771" s="115"/>
      <c r="Z1771" s="115"/>
    </row>
    <row r="1772" spans="1:26" ht="13">
      <c r="A1772" s="40"/>
      <c r="B1772" s="40"/>
      <c r="C1772" s="115"/>
      <c r="D1772" s="115"/>
      <c r="E1772" s="115"/>
      <c r="F1772" s="115"/>
      <c r="H1772" s="115"/>
      <c r="J1772" s="375"/>
      <c r="K1772" s="115"/>
      <c r="L1772" s="115"/>
      <c r="M1772" s="115"/>
      <c r="N1772" s="115"/>
      <c r="O1772" s="115"/>
      <c r="P1772" s="115"/>
      <c r="Q1772" s="115"/>
      <c r="R1772" s="115"/>
      <c r="S1772" s="115"/>
      <c r="T1772" s="115"/>
      <c r="U1772" s="115"/>
      <c r="V1772" s="115"/>
      <c r="W1772" s="115"/>
      <c r="X1772" s="115"/>
      <c r="Y1772" s="115"/>
      <c r="Z1772" s="115"/>
    </row>
    <row r="1773" spans="1:26" ht="13">
      <c r="A1773" s="40"/>
      <c r="B1773" s="40"/>
      <c r="C1773" s="115"/>
      <c r="D1773" s="115"/>
      <c r="E1773" s="115"/>
      <c r="F1773" s="115"/>
      <c r="H1773" s="115"/>
      <c r="J1773" s="375"/>
      <c r="K1773" s="115"/>
      <c r="L1773" s="115"/>
      <c r="M1773" s="115"/>
      <c r="N1773" s="115"/>
      <c r="O1773" s="115"/>
      <c r="P1773" s="115"/>
      <c r="Q1773" s="115"/>
      <c r="R1773" s="115"/>
      <c r="S1773" s="115"/>
      <c r="T1773" s="115"/>
      <c r="U1773" s="115"/>
      <c r="V1773" s="115"/>
      <c r="W1773" s="115"/>
      <c r="X1773" s="115"/>
      <c r="Y1773" s="115"/>
      <c r="Z1773" s="115"/>
    </row>
    <row r="1774" spans="1:26" ht="13">
      <c r="A1774" s="40"/>
      <c r="B1774" s="40"/>
      <c r="C1774" s="115"/>
      <c r="D1774" s="115"/>
      <c r="E1774" s="115"/>
      <c r="F1774" s="115"/>
      <c r="H1774" s="115"/>
      <c r="J1774" s="375"/>
      <c r="K1774" s="115"/>
      <c r="L1774" s="115"/>
      <c r="M1774" s="115"/>
      <c r="N1774" s="115"/>
      <c r="O1774" s="115"/>
      <c r="P1774" s="115"/>
      <c r="Q1774" s="115"/>
      <c r="R1774" s="115"/>
      <c r="S1774" s="115"/>
      <c r="T1774" s="115"/>
      <c r="U1774" s="115"/>
      <c r="V1774" s="115"/>
      <c r="W1774" s="115"/>
      <c r="X1774" s="115"/>
      <c r="Y1774" s="115"/>
      <c r="Z1774" s="115"/>
    </row>
    <row r="1775" spans="1:26" ht="13">
      <c r="A1775" s="40"/>
      <c r="B1775" s="40"/>
      <c r="C1775" s="115"/>
      <c r="D1775" s="115"/>
      <c r="E1775" s="115"/>
      <c r="F1775" s="115"/>
      <c r="H1775" s="115"/>
      <c r="J1775" s="375"/>
      <c r="K1775" s="115"/>
      <c r="L1775" s="115"/>
      <c r="M1775" s="115"/>
      <c r="N1775" s="115"/>
      <c r="O1775" s="115"/>
      <c r="P1775" s="115"/>
      <c r="Q1775" s="115"/>
      <c r="R1775" s="115"/>
      <c r="S1775" s="115"/>
      <c r="T1775" s="115"/>
      <c r="U1775" s="115"/>
      <c r="V1775" s="115"/>
      <c r="W1775" s="115"/>
      <c r="X1775" s="115"/>
      <c r="Y1775" s="115"/>
      <c r="Z1775" s="115"/>
    </row>
    <row r="1776" spans="1:26" ht="13">
      <c r="A1776" s="40"/>
      <c r="B1776" s="40"/>
      <c r="C1776" s="115"/>
      <c r="D1776" s="115"/>
      <c r="E1776" s="115"/>
      <c r="F1776" s="115"/>
      <c r="H1776" s="115"/>
      <c r="J1776" s="375"/>
      <c r="K1776" s="115"/>
      <c r="L1776" s="115"/>
      <c r="M1776" s="115"/>
      <c r="N1776" s="115"/>
      <c r="O1776" s="115"/>
      <c r="P1776" s="115"/>
      <c r="Q1776" s="115"/>
      <c r="R1776" s="115"/>
      <c r="S1776" s="115"/>
      <c r="T1776" s="115"/>
      <c r="U1776" s="115"/>
      <c r="V1776" s="115"/>
      <c r="W1776" s="115"/>
      <c r="X1776" s="115"/>
      <c r="Y1776" s="115"/>
      <c r="Z1776" s="115"/>
    </row>
    <row r="1777" spans="1:26" ht="13">
      <c r="A1777" s="40"/>
      <c r="B1777" s="40"/>
      <c r="C1777" s="115"/>
      <c r="D1777" s="115"/>
      <c r="E1777" s="115"/>
      <c r="F1777" s="115"/>
      <c r="H1777" s="115"/>
      <c r="J1777" s="375"/>
      <c r="K1777" s="115"/>
      <c r="L1777" s="115"/>
      <c r="M1777" s="115"/>
      <c r="N1777" s="115"/>
      <c r="O1777" s="115"/>
      <c r="P1777" s="115"/>
      <c r="Q1777" s="115"/>
      <c r="R1777" s="115"/>
      <c r="S1777" s="115"/>
      <c r="T1777" s="115"/>
      <c r="U1777" s="115"/>
      <c r="V1777" s="115"/>
      <c r="W1777" s="115"/>
      <c r="X1777" s="115"/>
      <c r="Y1777" s="115"/>
      <c r="Z1777" s="115"/>
    </row>
    <row r="1778" spans="1:26" ht="13">
      <c r="A1778" s="40"/>
      <c r="B1778" s="40"/>
      <c r="C1778" s="115"/>
      <c r="D1778" s="115"/>
      <c r="E1778" s="115"/>
      <c r="F1778" s="115"/>
      <c r="H1778" s="115"/>
      <c r="J1778" s="375"/>
      <c r="K1778" s="115"/>
      <c r="L1778" s="115"/>
      <c r="M1778" s="115"/>
      <c r="N1778" s="115"/>
      <c r="O1778" s="115"/>
      <c r="P1778" s="115"/>
      <c r="Q1778" s="115"/>
      <c r="R1778" s="115"/>
      <c r="S1778" s="115"/>
      <c r="T1778" s="115"/>
      <c r="U1778" s="115"/>
      <c r="V1778" s="115"/>
      <c r="W1778" s="115"/>
      <c r="X1778" s="115"/>
      <c r="Y1778" s="115"/>
      <c r="Z1778" s="115"/>
    </row>
    <row r="1779" spans="1:26" ht="13">
      <c r="A1779" s="40"/>
      <c r="B1779" s="40"/>
      <c r="C1779" s="115"/>
      <c r="D1779" s="115"/>
      <c r="E1779" s="115"/>
      <c r="F1779" s="115"/>
      <c r="H1779" s="115"/>
      <c r="J1779" s="375"/>
      <c r="K1779" s="115"/>
      <c r="L1779" s="115"/>
      <c r="M1779" s="115"/>
      <c r="N1779" s="115"/>
      <c r="O1779" s="115"/>
      <c r="P1779" s="115"/>
      <c r="Q1779" s="115"/>
      <c r="R1779" s="115"/>
      <c r="S1779" s="115"/>
      <c r="T1779" s="115"/>
      <c r="U1779" s="115"/>
      <c r="V1779" s="115"/>
      <c r="W1779" s="115"/>
      <c r="X1779" s="115"/>
      <c r="Y1779" s="115"/>
      <c r="Z1779" s="115"/>
    </row>
    <row r="1780" spans="1:26" ht="13">
      <c r="A1780" s="40"/>
      <c r="B1780" s="40"/>
      <c r="C1780" s="115"/>
      <c r="D1780" s="115"/>
      <c r="E1780" s="115"/>
      <c r="F1780" s="115"/>
      <c r="H1780" s="115"/>
      <c r="J1780" s="375"/>
      <c r="K1780" s="115"/>
      <c r="L1780" s="115"/>
      <c r="M1780" s="115"/>
      <c r="N1780" s="115"/>
      <c r="O1780" s="115"/>
      <c r="P1780" s="115"/>
      <c r="Q1780" s="115"/>
      <c r="R1780" s="115"/>
      <c r="S1780" s="115"/>
      <c r="T1780" s="115"/>
      <c r="U1780" s="115"/>
      <c r="V1780" s="115"/>
      <c r="W1780" s="115"/>
      <c r="X1780" s="115"/>
      <c r="Y1780" s="115"/>
      <c r="Z1780" s="115"/>
    </row>
    <row r="1781" spans="1:26" ht="13">
      <c r="A1781" s="40"/>
      <c r="B1781" s="40"/>
      <c r="C1781" s="115"/>
      <c r="D1781" s="115"/>
      <c r="E1781" s="115"/>
      <c r="F1781" s="115"/>
      <c r="H1781" s="115"/>
      <c r="J1781" s="375"/>
      <c r="K1781" s="115"/>
      <c r="L1781" s="115"/>
      <c r="M1781" s="115"/>
      <c r="N1781" s="115"/>
      <c r="O1781" s="115"/>
      <c r="P1781" s="115"/>
      <c r="Q1781" s="115"/>
      <c r="R1781" s="115"/>
      <c r="S1781" s="115"/>
      <c r="T1781" s="115"/>
      <c r="U1781" s="115"/>
      <c r="V1781" s="115"/>
      <c r="W1781" s="115"/>
      <c r="X1781" s="115"/>
      <c r="Y1781" s="115"/>
      <c r="Z1781" s="115"/>
    </row>
    <row r="1782" spans="1:26" ht="13">
      <c r="A1782" s="40"/>
      <c r="B1782" s="40"/>
      <c r="C1782" s="115"/>
      <c r="D1782" s="115"/>
      <c r="E1782" s="115"/>
      <c r="F1782" s="115"/>
      <c r="H1782" s="115"/>
      <c r="J1782" s="375"/>
      <c r="K1782" s="115"/>
      <c r="L1782" s="115"/>
      <c r="M1782" s="115"/>
      <c r="N1782" s="115"/>
      <c r="O1782" s="115"/>
      <c r="P1782" s="115"/>
      <c r="Q1782" s="115"/>
      <c r="R1782" s="115"/>
      <c r="S1782" s="115"/>
      <c r="T1782" s="115"/>
      <c r="U1782" s="115"/>
      <c r="V1782" s="115"/>
      <c r="W1782" s="115"/>
      <c r="X1782" s="115"/>
      <c r="Y1782" s="115"/>
      <c r="Z1782" s="115"/>
    </row>
    <row r="1783" spans="1:26" ht="13">
      <c r="A1783" s="40"/>
      <c r="B1783" s="40"/>
      <c r="C1783" s="115"/>
      <c r="D1783" s="115"/>
      <c r="E1783" s="115"/>
      <c r="F1783" s="115"/>
      <c r="H1783" s="115"/>
      <c r="J1783" s="375"/>
      <c r="K1783" s="115"/>
      <c r="L1783" s="115"/>
      <c r="M1783" s="115"/>
      <c r="N1783" s="115"/>
      <c r="O1783" s="115"/>
      <c r="P1783" s="115"/>
      <c r="Q1783" s="115"/>
      <c r="R1783" s="115"/>
      <c r="S1783" s="115"/>
      <c r="T1783" s="115"/>
      <c r="U1783" s="115"/>
      <c r="V1783" s="115"/>
      <c r="W1783" s="115"/>
      <c r="X1783" s="115"/>
      <c r="Y1783" s="115"/>
      <c r="Z1783" s="115"/>
    </row>
    <row r="1784" spans="1:26" ht="13">
      <c r="A1784" s="40"/>
      <c r="B1784" s="40"/>
      <c r="C1784" s="115"/>
      <c r="D1784" s="115"/>
      <c r="E1784" s="115"/>
      <c r="F1784" s="115"/>
      <c r="H1784" s="115"/>
      <c r="J1784" s="375"/>
      <c r="K1784" s="115"/>
      <c r="L1784" s="115"/>
      <c r="M1784" s="115"/>
      <c r="N1784" s="115"/>
      <c r="O1784" s="115"/>
      <c r="P1784" s="115"/>
      <c r="Q1784" s="115"/>
      <c r="R1784" s="115"/>
      <c r="S1784" s="115"/>
      <c r="T1784" s="115"/>
      <c r="U1784" s="115"/>
      <c r="V1784" s="115"/>
      <c r="W1784" s="115"/>
      <c r="X1784" s="115"/>
      <c r="Y1784" s="115"/>
      <c r="Z1784" s="115"/>
    </row>
    <row r="1785" spans="1:26" ht="13">
      <c r="A1785" s="40"/>
      <c r="B1785" s="40"/>
      <c r="C1785" s="115"/>
      <c r="D1785" s="115"/>
      <c r="E1785" s="115"/>
      <c r="F1785" s="115"/>
      <c r="H1785" s="115"/>
      <c r="J1785" s="375"/>
      <c r="K1785" s="115"/>
      <c r="L1785" s="115"/>
      <c r="M1785" s="115"/>
      <c r="N1785" s="115"/>
      <c r="O1785" s="115"/>
      <c r="P1785" s="115"/>
      <c r="Q1785" s="115"/>
      <c r="R1785" s="115"/>
      <c r="S1785" s="115"/>
      <c r="T1785" s="115"/>
      <c r="U1785" s="115"/>
      <c r="V1785" s="115"/>
      <c r="W1785" s="115"/>
      <c r="X1785" s="115"/>
      <c r="Y1785" s="115"/>
      <c r="Z1785" s="115"/>
    </row>
    <row r="1786" spans="1:26" ht="13">
      <c r="A1786" s="40"/>
      <c r="B1786" s="40"/>
      <c r="C1786" s="115"/>
      <c r="D1786" s="115"/>
      <c r="E1786" s="115"/>
      <c r="F1786" s="115"/>
      <c r="H1786" s="115"/>
      <c r="J1786" s="375"/>
      <c r="K1786" s="115"/>
      <c r="L1786" s="115"/>
      <c r="M1786" s="115"/>
      <c r="N1786" s="115"/>
      <c r="O1786" s="115"/>
      <c r="P1786" s="115"/>
      <c r="Q1786" s="115"/>
      <c r="R1786" s="115"/>
      <c r="S1786" s="115"/>
      <c r="T1786" s="115"/>
      <c r="U1786" s="115"/>
      <c r="V1786" s="115"/>
      <c r="W1786" s="115"/>
      <c r="X1786" s="115"/>
      <c r="Y1786" s="115"/>
      <c r="Z1786" s="115"/>
    </row>
    <row r="1787" spans="1:26" ht="13">
      <c r="A1787" s="40"/>
      <c r="B1787" s="40"/>
      <c r="C1787" s="115"/>
      <c r="D1787" s="115"/>
      <c r="E1787" s="115"/>
      <c r="F1787" s="115"/>
      <c r="H1787" s="115"/>
      <c r="J1787" s="375"/>
      <c r="K1787" s="115"/>
      <c r="L1787" s="115"/>
      <c r="M1787" s="115"/>
      <c r="N1787" s="115"/>
      <c r="O1787" s="115"/>
      <c r="P1787" s="115"/>
      <c r="Q1787" s="115"/>
      <c r="R1787" s="115"/>
      <c r="S1787" s="115"/>
      <c r="T1787" s="115"/>
      <c r="U1787" s="115"/>
      <c r="V1787" s="115"/>
      <c r="W1787" s="115"/>
      <c r="X1787" s="115"/>
      <c r="Y1787" s="115"/>
      <c r="Z1787" s="115"/>
    </row>
    <row r="1788" spans="1:26" ht="13">
      <c r="A1788" s="40"/>
      <c r="B1788" s="40"/>
      <c r="C1788" s="115"/>
      <c r="D1788" s="115"/>
      <c r="E1788" s="115"/>
      <c r="F1788" s="115"/>
      <c r="H1788" s="115"/>
      <c r="J1788" s="375"/>
      <c r="K1788" s="115"/>
      <c r="L1788" s="115"/>
      <c r="M1788" s="115"/>
      <c r="N1788" s="115"/>
      <c r="O1788" s="115"/>
      <c r="P1788" s="115"/>
      <c r="Q1788" s="115"/>
      <c r="R1788" s="115"/>
      <c r="S1788" s="115"/>
      <c r="T1788" s="115"/>
      <c r="U1788" s="115"/>
      <c r="V1788" s="115"/>
      <c r="W1788" s="115"/>
      <c r="X1788" s="115"/>
      <c r="Y1788" s="115"/>
      <c r="Z1788" s="115"/>
    </row>
    <row r="1789" spans="1:26" ht="13">
      <c r="A1789" s="40"/>
      <c r="B1789" s="40"/>
      <c r="C1789" s="115"/>
      <c r="D1789" s="115"/>
      <c r="E1789" s="115"/>
      <c r="F1789" s="115"/>
      <c r="H1789" s="115"/>
      <c r="J1789" s="375"/>
      <c r="K1789" s="115"/>
      <c r="L1789" s="115"/>
      <c r="M1789" s="115"/>
      <c r="N1789" s="115"/>
      <c r="O1789" s="115"/>
      <c r="P1789" s="115"/>
      <c r="Q1789" s="115"/>
      <c r="R1789" s="115"/>
      <c r="S1789" s="115"/>
      <c r="T1789" s="115"/>
      <c r="U1789" s="115"/>
      <c r="V1789" s="115"/>
      <c r="W1789" s="115"/>
      <c r="X1789" s="115"/>
      <c r="Y1789" s="115"/>
      <c r="Z1789" s="115"/>
    </row>
    <row r="1790" spans="1:26" ht="13">
      <c r="A1790" s="40"/>
      <c r="B1790" s="40"/>
      <c r="C1790" s="115"/>
      <c r="D1790" s="115"/>
      <c r="E1790" s="115"/>
      <c r="F1790" s="115"/>
      <c r="H1790" s="115"/>
      <c r="J1790" s="375"/>
      <c r="K1790" s="115"/>
      <c r="L1790" s="115"/>
      <c r="M1790" s="115"/>
      <c r="N1790" s="115"/>
      <c r="O1790" s="115"/>
      <c r="P1790" s="115"/>
      <c r="Q1790" s="115"/>
      <c r="R1790" s="115"/>
      <c r="S1790" s="115"/>
      <c r="T1790" s="115"/>
      <c r="U1790" s="115"/>
      <c r="V1790" s="115"/>
      <c r="W1790" s="115"/>
      <c r="X1790" s="115"/>
      <c r="Y1790" s="115"/>
      <c r="Z1790" s="115"/>
    </row>
    <row r="1791" spans="1:26" ht="13">
      <c r="A1791" s="40"/>
      <c r="B1791" s="40"/>
      <c r="C1791" s="115"/>
      <c r="D1791" s="115"/>
      <c r="E1791" s="115"/>
      <c r="F1791" s="115"/>
      <c r="H1791" s="115"/>
      <c r="J1791" s="375"/>
      <c r="K1791" s="115"/>
      <c r="L1791" s="115"/>
      <c r="M1791" s="115"/>
      <c r="N1791" s="115"/>
      <c r="O1791" s="115"/>
      <c r="P1791" s="115"/>
      <c r="Q1791" s="115"/>
      <c r="R1791" s="115"/>
      <c r="S1791" s="115"/>
      <c r="T1791" s="115"/>
      <c r="U1791" s="115"/>
      <c r="V1791" s="115"/>
      <c r="W1791" s="115"/>
      <c r="X1791" s="115"/>
      <c r="Y1791" s="115"/>
      <c r="Z1791" s="115"/>
    </row>
    <row r="1792" spans="1:26" ht="13">
      <c r="A1792" s="40"/>
      <c r="B1792" s="40"/>
      <c r="C1792" s="115"/>
      <c r="D1792" s="115"/>
      <c r="E1792" s="115"/>
      <c r="F1792" s="115"/>
      <c r="H1792" s="115"/>
      <c r="J1792" s="375"/>
      <c r="K1792" s="115"/>
      <c r="L1792" s="115"/>
      <c r="M1792" s="115"/>
      <c r="N1792" s="115"/>
      <c r="O1792" s="115"/>
      <c r="P1792" s="115"/>
      <c r="Q1792" s="115"/>
      <c r="R1792" s="115"/>
      <c r="S1792" s="115"/>
      <c r="T1792" s="115"/>
      <c r="U1792" s="115"/>
      <c r="V1792" s="115"/>
      <c r="W1792" s="115"/>
      <c r="X1792" s="115"/>
      <c r="Y1792" s="115"/>
      <c r="Z1792" s="115"/>
    </row>
    <row r="1793" spans="1:26" ht="13">
      <c r="A1793" s="40"/>
      <c r="B1793" s="40"/>
      <c r="C1793" s="115"/>
      <c r="D1793" s="115"/>
      <c r="E1793" s="115"/>
      <c r="F1793" s="115"/>
      <c r="H1793" s="115"/>
      <c r="J1793" s="375"/>
      <c r="K1793" s="115"/>
      <c r="L1793" s="115"/>
      <c r="M1793" s="115"/>
      <c r="N1793" s="115"/>
      <c r="O1793" s="115"/>
      <c r="P1793" s="115"/>
      <c r="Q1793" s="115"/>
      <c r="R1793" s="115"/>
      <c r="S1793" s="115"/>
      <c r="T1793" s="115"/>
      <c r="U1793" s="115"/>
      <c r="V1793" s="115"/>
      <c r="W1793" s="115"/>
      <c r="X1793" s="115"/>
      <c r="Y1793" s="115"/>
      <c r="Z1793" s="115"/>
    </row>
    <row r="1794" spans="1:26" ht="13">
      <c r="A1794" s="40"/>
      <c r="B1794" s="40"/>
      <c r="C1794" s="115"/>
      <c r="D1794" s="115"/>
      <c r="E1794" s="115"/>
      <c r="F1794" s="115"/>
      <c r="H1794" s="115"/>
      <c r="J1794" s="375"/>
      <c r="K1794" s="115"/>
      <c r="L1794" s="115"/>
      <c r="M1794" s="115"/>
      <c r="N1794" s="115"/>
      <c r="O1794" s="115"/>
      <c r="P1794" s="115"/>
      <c r="Q1794" s="115"/>
      <c r="R1794" s="115"/>
      <c r="S1794" s="115"/>
      <c r="T1794" s="115"/>
      <c r="U1794" s="115"/>
      <c r="V1794" s="115"/>
      <c r="W1794" s="115"/>
      <c r="X1794" s="115"/>
      <c r="Y1794" s="115"/>
      <c r="Z1794" s="115"/>
    </row>
    <row r="1795" spans="1:26" ht="13">
      <c r="A1795" s="40"/>
      <c r="B1795" s="40"/>
      <c r="C1795" s="115"/>
      <c r="D1795" s="115"/>
      <c r="E1795" s="115"/>
      <c r="F1795" s="115"/>
      <c r="H1795" s="115"/>
      <c r="J1795" s="375"/>
      <c r="K1795" s="115"/>
      <c r="L1795" s="115"/>
      <c r="M1795" s="115"/>
      <c r="N1795" s="115"/>
      <c r="O1795" s="115"/>
      <c r="P1795" s="115"/>
      <c r="Q1795" s="115"/>
      <c r="R1795" s="115"/>
      <c r="S1795" s="115"/>
      <c r="T1795" s="115"/>
      <c r="U1795" s="115"/>
      <c r="V1795" s="115"/>
      <c r="W1795" s="115"/>
      <c r="X1795" s="115"/>
      <c r="Y1795" s="115"/>
      <c r="Z1795" s="115"/>
    </row>
    <row r="1796" spans="1:26" ht="13">
      <c r="A1796" s="40"/>
      <c r="B1796" s="40"/>
      <c r="C1796" s="115"/>
      <c r="D1796" s="115"/>
      <c r="E1796" s="115"/>
      <c r="F1796" s="115"/>
      <c r="H1796" s="115"/>
      <c r="J1796" s="375"/>
      <c r="K1796" s="115"/>
      <c r="L1796" s="115"/>
      <c r="M1796" s="115"/>
      <c r="N1796" s="115"/>
      <c r="O1796" s="115"/>
      <c r="P1796" s="115"/>
      <c r="Q1796" s="115"/>
      <c r="R1796" s="115"/>
      <c r="S1796" s="115"/>
      <c r="T1796" s="115"/>
      <c r="U1796" s="115"/>
      <c r="V1796" s="115"/>
      <c r="W1796" s="115"/>
      <c r="X1796" s="115"/>
      <c r="Y1796" s="115"/>
      <c r="Z1796" s="115"/>
    </row>
    <row r="1797" spans="1:26" ht="13">
      <c r="A1797" s="40"/>
      <c r="B1797" s="40"/>
      <c r="C1797" s="115"/>
      <c r="D1797" s="115"/>
      <c r="E1797" s="115"/>
      <c r="F1797" s="115"/>
      <c r="H1797" s="115"/>
      <c r="J1797" s="375"/>
      <c r="K1797" s="115"/>
      <c r="L1797" s="115"/>
      <c r="M1797" s="115"/>
      <c r="N1797" s="115"/>
      <c r="O1797" s="115"/>
      <c r="P1797" s="115"/>
      <c r="Q1797" s="115"/>
      <c r="R1797" s="115"/>
      <c r="S1797" s="115"/>
      <c r="T1797" s="115"/>
      <c r="U1797" s="115"/>
      <c r="V1797" s="115"/>
      <c r="W1797" s="115"/>
      <c r="X1797" s="115"/>
      <c r="Y1797" s="115"/>
      <c r="Z1797" s="115"/>
    </row>
    <row r="1798" spans="1:26" ht="13">
      <c r="A1798" s="40"/>
      <c r="B1798" s="40"/>
      <c r="C1798" s="115"/>
      <c r="D1798" s="115"/>
      <c r="E1798" s="115"/>
      <c r="F1798" s="115"/>
      <c r="H1798" s="115"/>
      <c r="J1798" s="375"/>
      <c r="K1798" s="115"/>
      <c r="L1798" s="115"/>
      <c r="M1798" s="115"/>
      <c r="N1798" s="115"/>
      <c r="O1798" s="115"/>
      <c r="P1798" s="115"/>
      <c r="Q1798" s="115"/>
      <c r="R1798" s="115"/>
      <c r="S1798" s="115"/>
      <c r="T1798" s="115"/>
      <c r="U1798" s="115"/>
      <c r="V1798" s="115"/>
      <c r="W1798" s="115"/>
      <c r="X1798" s="115"/>
      <c r="Y1798" s="115"/>
      <c r="Z1798" s="115"/>
    </row>
    <row r="1799" spans="1:26" ht="13">
      <c r="A1799" s="40"/>
      <c r="B1799" s="40"/>
      <c r="C1799" s="115"/>
      <c r="D1799" s="115"/>
      <c r="E1799" s="115"/>
      <c r="F1799" s="115"/>
      <c r="H1799" s="115"/>
      <c r="J1799" s="375"/>
      <c r="K1799" s="115"/>
      <c r="L1799" s="115"/>
      <c r="M1799" s="115"/>
      <c r="N1799" s="115"/>
      <c r="O1799" s="115"/>
      <c r="P1799" s="115"/>
      <c r="Q1799" s="115"/>
      <c r="R1799" s="115"/>
      <c r="S1799" s="115"/>
      <c r="T1799" s="115"/>
      <c r="U1799" s="115"/>
      <c r="V1799" s="115"/>
      <c r="W1799" s="115"/>
      <c r="X1799" s="115"/>
      <c r="Y1799" s="115"/>
      <c r="Z1799" s="115"/>
    </row>
    <row r="1800" spans="1:26" ht="13">
      <c r="A1800" s="40"/>
      <c r="B1800" s="40"/>
      <c r="C1800" s="115"/>
      <c r="D1800" s="115"/>
      <c r="E1800" s="115"/>
      <c r="F1800" s="115"/>
      <c r="H1800" s="115"/>
      <c r="J1800" s="375"/>
      <c r="K1800" s="115"/>
      <c r="L1800" s="115"/>
      <c r="M1800" s="115"/>
      <c r="N1800" s="115"/>
      <c r="O1800" s="115"/>
      <c r="P1800" s="115"/>
      <c r="Q1800" s="115"/>
      <c r="R1800" s="115"/>
      <c r="S1800" s="115"/>
      <c r="T1800" s="115"/>
      <c r="U1800" s="115"/>
      <c r="V1800" s="115"/>
      <c r="W1800" s="115"/>
      <c r="X1800" s="115"/>
      <c r="Y1800" s="115"/>
      <c r="Z1800" s="115"/>
    </row>
    <row r="1801" spans="1:26" ht="13">
      <c r="A1801" s="40"/>
      <c r="B1801" s="40"/>
      <c r="C1801" s="115"/>
      <c r="D1801" s="115"/>
      <c r="E1801" s="115"/>
      <c r="F1801" s="115"/>
      <c r="H1801" s="115"/>
      <c r="J1801" s="375"/>
      <c r="K1801" s="115"/>
      <c r="L1801" s="115"/>
      <c r="M1801" s="115"/>
      <c r="N1801" s="115"/>
      <c r="O1801" s="115"/>
      <c r="P1801" s="115"/>
      <c r="Q1801" s="115"/>
      <c r="R1801" s="115"/>
      <c r="S1801" s="115"/>
      <c r="T1801" s="115"/>
      <c r="U1801" s="115"/>
      <c r="V1801" s="115"/>
      <c r="W1801" s="115"/>
      <c r="X1801" s="115"/>
      <c r="Y1801" s="115"/>
      <c r="Z1801" s="115"/>
    </row>
    <row r="1802" spans="1:26" ht="13">
      <c r="A1802" s="40"/>
      <c r="B1802" s="40"/>
      <c r="C1802" s="115"/>
      <c r="D1802" s="115"/>
      <c r="E1802" s="115"/>
      <c r="F1802" s="115"/>
      <c r="H1802" s="115"/>
      <c r="J1802" s="375"/>
      <c r="K1802" s="115"/>
      <c r="L1802" s="115"/>
      <c r="M1802" s="115"/>
      <c r="N1802" s="115"/>
      <c r="O1802" s="115"/>
      <c r="P1802" s="115"/>
      <c r="Q1802" s="115"/>
      <c r="R1802" s="115"/>
      <c r="S1802" s="115"/>
      <c r="T1802" s="115"/>
      <c r="U1802" s="115"/>
      <c r="V1802" s="115"/>
      <c r="W1802" s="115"/>
      <c r="X1802" s="115"/>
      <c r="Y1802" s="115"/>
      <c r="Z1802" s="115"/>
    </row>
    <row r="1803" spans="1:26" ht="13">
      <c r="A1803" s="40"/>
      <c r="B1803" s="40"/>
      <c r="C1803" s="115"/>
      <c r="D1803" s="115"/>
      <c r="E1803" s="115"/>
      <c r="F1803" s="115"/>
      <c r="H1803" s="115"/>
      <c r="J1803" s="375"/>
      <c r="K1803" s="115"/>
      <c r="L1803" s="115"/>
      <c r="M1803" s="115"/>
      <c r="N1803" s="115"/>
      <c r="O1803" s="115"/>
      <c r="P1803" s="115"/>
      <c r="Q1803" s="115"/>
      <c r="R1803" s="115"/>
      <c r="S1803" s="115"/>
      <c r="T1803" s="115"/>
      <c r="U1803" s="115"/>
      <c r="V1803" s="115"/>
      <c r="W1803" s="115"/>
      <c r="X1803" s="115"/>
      <c r="Y1803" s="115"/>
      <c r="Z1803" s="115"/>
    </row>
    <row r="1804" spans="1:26" ht="13">
      <c r="A1804" s="40"/>
      <c r="B1804" s="40"/>
      <c r="C1804" s="115"/>
      <c r="D1804" s="115"/>
      <c r="E1804" s="115"/>
      <c r="F1804" s="115"/>
      <c r="H1804" s="115"/>
      <c r="J1804" s="375"/>
      <c r="K1804" s="115"/>
      <c r="L1804" s="115"/>
      <c r="M1804" s="115"/>
      <c r="N1804" s="115"/>
      <c r="O1804" s="115"/>
      <c r="P1804" s="115"/>
      <c r="Q1804" s="115"/>
      <c r="R1804" s="115"/>
      <c r="S1804" s="115"/>
      <c r="T1804" s="115"/>
      <c r="U1804" s="115"/>
      <c r="V1804" s="115"/>
      <c r="W1804" s="115"/>
      <c r="X1804" s="115"/>
      <c r="Y1804" s="115"/>
      <c r="Z1804" s="115"/>
    </row>
    <row r="1805" spans="1:26" ht="13">
      <c r="A1805" s="40"/>
      <c r="B1805" s="40"/>
      <c r="C1805" s="115"/>
      <c r="D1805" s="115"/>
      <c r="E1805" s="115"/>
      <c r="F1805" s="115"/>
      <c r="H1805" s="115"/>
      <c r="J1805" s="375"/>
      <c r="K1805" s="115"/>
      <c r="L1805" s="115"/>
      <c r="M1805" s="115"/>
      <c r="N1805" s="115"/>
      <c r="O1805" s="115"/>
      <c r="P1805" s="115"/>
      <c r="Q1805" s="115"/>
      <c r="R1805" s="115"/>
      <c r="S1805" s="115"/>
      <c r="T1805" s="115"/>
      <c r="U1805" s="115"/>
      <c r="V1805" s="115"/>
      <c r="W1805" s="115"/>
      <c r="X1805" s="115"/>
      <c r="Y1805" s="115"/>
      <c r="Z1805" s="115"/>
    </row>
    <row r="1806" spans="1:26" ht="13">
      <c r="A1806" s="40"/>
      <c r="B1806" s="40"/>
      <c r="C1806" s="115"/>
      <c r="D1806" s="115"/>
      <c r="E1806" s="115"/>
      <c r="F1806" s="115"/>
      <c r="H1806" s="115"/>
      <c r="J1806" s="375"/>
      <c r="K1806" s="115"/>
      <c r="L1806" s="115"/>
      <c r="M1806" s="115"/>
      <c r="N1806" s="115"/>
      <c r="O1806" s="115"/>
      <c r="P1806" s="115"/>
      <c r="Q1806" s="115"/>
      <c r="R1806" s="115"/>
      <c r="S1806" s="115"/>
      <c r="T1806" s="115"/>
      <c r="U1806" s="115"/>
      <c r="V1806" s="115"/>
      <c r="W1806" s="115"/>
      <c r="X1806" s="115"/>
      <c r="Y1806" s="115"/>
      <c r="Z1806" s="115"/>
    </row>
    <row r="1807" spans="1:26" ht="13">
      <c r="A1807" s="40"/>
      <c r="B1807" s="40"/>
      <c r="C1807" s="115"/>
      <c r="D1807" s="115"/>
      <c r="E1807" s="115"/>
      <c r="F1807" s="115"/>
      <c r="H1807" s="115"/>
      <c r="J1807" s="375"/>
      <c r="K1807" s="115"/>
      <c r="L1807" s="115"/>
      <c r="M1807" s="115"/>
      <c r="N1807" s="115"/>
      <c r="O1807" s="115"/>
      <c r="P1807" s="115"/>
      <c r="Q1807" s="115"/>
      <c r="R1807" s="115"/>
      <c r="S1807" s="115"/>
      <c r="T1807" s="115"/>
      <c r="U1807" s="115"/>
      <c r="V1807" s="115"/>
      <c r="W1807" s="115"/>
      <c r="X1807" s="115"/>
      <c r="Y1807" s="115"/>
      <c r="Z1807" s="115"/>
    </row>
    <row r="1808" spans="1:26" ht="13">
      <c r="A1808" s="40"/>
      <c r="B1808" s="40"/>
      <c r="C1808" s="115"/>
      <c r="D1808" s="115"/>
      <c r="E1808" s="115"/>
      <c r="F1808" s="115"/>
      <c r="H1808" s="115"/>
      <c r="J1808" s="375"/>
      <c r="K1808" s="115"/>
      <c r="L1808" s="115"/>
      <c r="M1808" s="115"/>
      <c r="N1808" s="115"/>
      <c r="O1808" s="115"/>
      <c r="P1808" s="115"/>
      <c r="Q1808" s="115"/>
      <c r="R1808" s="115"/>
      <c r="S1808" s="115"/>
      <c r="T1808" s="115"/>
      <c r="U1808" s="115"/>
      <c r="V1808" s="115"/>
      <c r="W1808" s="115"/>
      <c r="X1808" s="115"/>
      <c r="Y1808" s="115"/>
      <c r="Z1808" s="115"/>
    </row>
    <row r="1809" spans="1:26" ht="13">
      <c r="A1809" s="40"/>
      <c r="B1809" s="40"/>
      <c r="C1809" s="115"/>
      <c r="D1809" s="115"/>
      <c r="E1809" s="115"/>
      <c r="F1809" s="115"/>
      <c r="H1809" s="115"/>
      <c r="J1809" s="375"/>
      <c r="K1809" s="115"/>
      <c r="L1809" s="115"/>
      <c r="M1809" s="115"/>
      <c r="N1809" s="115"/>
      <c r="O1809" s="115"/>
      <c r="P1809" s="115"/>
      <c r="Q1809" s="115"/>
      <c r="R1809" s="115"/>
      <c r="S1809" s="115"/>
      <c r="T1809" s="115"/>
      <c r="U1809" s="115"/>
      <c r="V1809" s="115"/>
      <c r="W1809" s="115"/>
      <c r="X1809" s="115"/>
      <c r="Y1809" s="115"/>
      <c r="Z1809" s="115"/>
    </row>
    <row r="1810" spans="1:26" ht="13">
      <c r="A1810" s="40"/>
      <c r="B1810" s="40"/>
      <c r="C1810" s="115"/>
      <c r="D1810" s="115"/>
      <c r="E1810" s="115"/>
      <c r="F1810" s="115"/>
      <c r="H1810" s="115"/>
      <c r="J1810" s="375"/>
      <c r="K1810" s="115"/>
      <c r="L1810" s="115"/>
      <c r="M1810" s="115"/>
      <c r="N1810" s="115"/>
      <c r="O1810" s="115"/>
      <c r="P1810" s="115"/>
      <c r="Q1810" s="115"/>
      <c r="R1810" s="115"/>
      <c r="S1810" s="115"/>
      <c r="T1810" s="115"/>
      <c r="U1810" s="115"/>
      <c r="V1810" s="115"/>
      <c r="W1810" s="115"/>
      <c r="X1810" s="115"/>
      <c r="Y1810" s="115"/>
      <c r="Z1810" s="115"/>
    </row>
    <row r="1811" spans="1:26" ht="13">
      <c r="A1811" s="40"/>
      <c r="B1811" s="40"/>
      <c r="C1811" s="115"/>
      <c r="D1811" s="115"/>
      <c r="E1811" s="115"/>
      <c r="F1811" s="115"/>
      <c r="H1811" s="115"/>
      <c r="J1811" s="375"/>
      <c r="K1811" s="115"/>
      <c r="L1811" s="115"/>
      <c r="M1811" s="115"/>
      <c r="N1811" s="115"/>
      <c r="O1811" s="115"/>
      <c r="P1811" s="115"/>
      <c r="Q1811" s="115"/>
      <c r="R1811" s="115"/>
      <c r="S1811" s="115"/>
      <c r="T1811" s="115"/>
      <c r="U1811" s="115"/>
      <c r="V1811" s="115"/>
      <c r="W1811" s="115"/>
      <c r="X1811" s="115"/>
      <c r="Y1811" s="115"/>
      <c r="Z1811" s="115"/>
    </row>
    <row r="1812" spans="1:26" ht="13">
      <c r="A1812" s="40"/>
      <c r="B1812" s="40"/>
      <c r="C1812" s="115"/>
      <c r="D1812" s="115"/>
      <c r="E1812" s="115"/>
      <c r="F1812" s="115"/>
      <c r="H1812" s="115"/>
      <c r="J1812" s="375"/>
      <c r="K1812" s="115"/>
      <c r="L1812" s="115"/>
      <c r="M1812" s="115"/>
      <c r="N1812" s="115"/>
      <c r="O1812" s="115"/>
      <c r="P1812" s="115"/>
      <c r="Q1812" s="115"/>
      <c r="R1812" s="115"/>
      <c r="S1812" s="115"/>
      <c r="T1812" s="115"/>
      <c r="U1812" s="115"/>
      <c r="V1812" s="115"/>
      <c r="W1812" s="115"/>
      <c r="X1812" s="115"/>
      <c r="Y1812" s="115"/>
      <c r="Z1812" s="115"/>
    </row>
    <row r="1813" spans="1:26" ht="13">
      <c r="A1813" s="40"/>
      <c r="B1813" s="40"/>
      <c r="C1813" s="115"/>
      <c r="D1813" s="115"/>
      <c r="E1813" s="115"/>
      <c r="F1813" s="115"/>
      <c r="H1813" s="115"/>
      <c r="J1813" s="375"/>
      <c r="K1813" s="115"/>
      <c r="L1813" s="115"/>
      <c r="M1813" s="115"/>
      <c r="N1813" s="115"/>
      <c r="O1813" s="115"/>
      <c r="P1813" s="115"/>
      <c r="Q1813" s="115"/>
      <c r="R1813" s="115"/>
      <c r="S1813" s="115"/>
      <c r="T1813" s="115"/>
      <c r="U1813" s="115"/>
      <c r="V1813" s="115"/>
      <c r="W1813" s="115"/>
      <c r="X1813" s="115"/>
      <c r="Y1813" s="115"/>
      <c r="Z1813" s="115"/>
    </row>
    <row r="1814" spans="1:26" ht="13">
      <c r="A1814" s="40"/>
      <c r="B1814" s="40"/>
      <c r="C1814" s="115"/>
      <c r="D1814" s="115"/>
      <c r="E1814" s="115"/>
      <c r="F1814" s="115"/>
      <c r="H1814" s="115"/>
      <c r="J1814" s="375"/>
      <c r="K1814" s="115"/>
      <c r="L1814" s="115"/>
      <c r="M1814" s="115"/>
      <c r="N1814" s="115"/>
      <c r="O1814" s="115"/>
      <c r="P1814" s="115"/>
      <c r="Q1814" s="115"/>
      <c r="R1814" s="115"/>
      <c r="S1814" s="115"/>
      <c r="T1814" s="115"/>
      <c r="U1814" s="115"/>
      <c r="V1814" s="115"/>
      <c r="W1814" s="115"/>
      <c r="X1814" s="115"/>
      <c r="Y1814" s="115"/>
      <c r="Z1814" s="115"/>
    </row>
    <row r="1815" spans="1:26" ht="13">
      <c r="A1815" s="40"/>
      <c r="B1815" s="40"/>
      <c r="C1815" s="115"/>
      <c r="D1815" s="115"/>
      <c r="E1815" s="115"/>
      <c r="F1815" s="115"/>
      <c r="H1815" s="115"/>
      <c r="J1815" s="375"/>
      <c r="K1815" s="115"/>
      <c r="L1815" s="115"/>
      <c r="M1815" s="115"/>
      <c r="N1815" s="115"/>
      <c r="O1815" s="115"/>
      <c r="P1815" s="115"/>
      <c r="Q1815" s="115"/>
      <c r="R1815" s="115"/>
      <c r="S1815" s="115"/>
      <c r="T1815" s="115"/>
      <c r="U1815" s="115"/>
      <c r="V1815" s="115"/>
      <c r="W1815" s="115"/>
      <c r="X1815" s="115"/>
      <c r="Y1815" s="115"/>
      <c r="Z1815" s="115"/>
    </row>
    <row r="1816" spans="1:26" ht="13">
      <c r="A1816" s="40"/>
      <c r="B1816" s="40"/>
      <c r="C1816" s="115"/>
      <c r="D1816" s="115"/>
      <c r="E1816" s="115"/>
      <c r="F1816" s="115"/>
      <c r="H1816" s="115"/>
      <c r="J1816" s="375"/>
      <c r="K1816" s="115"/>
      <c r="L1816" s="115"/>
      <c r="M1816" s="115"/>
      <c r="N1816" s="115"/>
      <c r="O1816" s="115"/>
      <c r="P1816" s="115"/>
      <c r="Q1816" s="115"/>
      <c r="R1816" s="115"/>
      <c r="S1816" s="115"/>
      <c r="T1816" s="115"/>
      <c r="U1816" s="115"/>
      <c r="V1816" s="115"/>
      <c r="W1816" s="115"/>
      <c r="X1816" s="115"/>
      <c r="Y1816" s="115"/>
      <c r="Z1816" s="115"/>
    </row>
    <row r="1817" spans="1:26" ht="13">
      <c r="A1817" s="40"/>
      <c r="B1817" s="40"/>
      <c r="C1817" s="115"/>
      <c r="D1817" s="115"/>
      <c r="E1817" s="115"/>
      <c r="F1817" s="115"/>
      <c r="H1817" s="115"/>
      <c r="J1817" s="375"/>
      <c r="K1817" s="115"/>
      <c r="L1817" s="115"/>
      <c r="M1817" s="115"/>
      <c r="N1817" s="115"/>
      <c r="O1817" s="115"/>
      <c r="P1817" s="115"/>
      <c r="Q1817" s="115"/>
      <c r="R1817" s="115"/>
      <c r="S1817" s="115"/>
      <c r="T1817" s="115"/>
      <c r="U1817" s="115"/>
      <c r="V1817" s="115"/>
      <c r="W1817" s="115"/>
      <c r="X1817" s="115"/>
      <c r="Y1817" s="115"/>
      <c r="Z1817" s="115"/>
    </row>
    <row r="1818" spans="1:26" ht="13">
      <c r="A1818" s="40"/>
      <c r="B1818" s="40"/>
      <c r="C1818" s="115"/>
      <c r="D1818" s="115"/>
      <c r="E1818" s="115"/>
      <c r="F1818" s="115"/>
      <c r="H1818" s="115"/>
      <c r="J1818" s="375"/>
      <c r="K1818" s="115"/>
      <c r="L1818" s="115"/>
      <c r="M1818" s="115"/>
      <c r="N1818" s="115"/>
      <c r="O1818" s="115"/>
      <c r="P1818" s="115"/>
      <c r="Q1818" s="115"/>
      <c r="R1818" s="115"/>
      <c r="S1818" s="115"/>
      <c r="T1818" s="115"/>
      <c r="U1818" s="115"/>
      <c r="V1818" s="115"/>
      <c r="W1818" s="115"/>
      <c r="X1818" s="115"/>
      <c r="Y1818" s="115"/>
      <c r="Z1818" s="115"/>
    </row>
    <row r="1819" spans="1:26" ht="13">
      <c r="A1819" s="40"/>
      <c r="B1819" s="40"/>
      <c r="C1819" s="115"/>
      <c r="D1819" s="115"/>
      <c r="E1819" s="115"/>
      <c r="F1819" s="115"/>
      <c r="H1819" s="115"/>
      <c r="J1819" s="375"/>
      <c r="K1819" s="115"/>
      <c r="L1819" s="115"/>
      <c r="M1819" s="115"/>
      <c r="N1819" s="115"/>
      <c r="O1819" s="115"/>
      <c r="P1819" s="115"/>
      <c r="Q1819" s="115"/>
      <c r="R1819" s="115"/>
      <c r="S1819" s="115"/>
      <c r="T1819" s="115"/>
      <c r="U1819" s="115"/>
      <c r="V1819" s="115"/>
      <c r="W1819" s="115"/>
      <c r="X1819" s="115"/>
      <c r="Y1819" s="115"/>
      <c r="Z1819" s="115"/>
    </row>
    <row r="1820" spans="1:26" ht="13">
      <c r="A1820" s="40"/>
      <c r="B1820" s="40"/>
      <c r="C1820" s="115"/>
      <c r="D1820" s="115"/>
      <c r="E1820" s="115"/>
      <c r="F1820" s="115"/>
      <c r="H1820" s="115"/>
      <c r="J1820" s="375"/>
      <c r="K1820" s="115"/>
      <c r="L1820" s="115"/>
      <c r="M1820" s="115"/>
      <c r="N1820" s="115"/>
      <c r="O1820" s="115"/>
      <c r="P1820" s="115"/>
      <c r="Q1820" s="115"/>
      <c r="R1820" s="115"/>
      <c r="S1820" s="115"/>
      <c r="T1820" s="115"/>
      <c r="U1820" s="115"/>
      <c r="V1820" s="115"/>
      <c r="W1820" s="115"/>
      <c r="X1820" s="115"/>
      <c r="Y1820" s="115"/>
      <c r="Z1820" s="115"/>
    </row>
    <row r="1821" spans="1:26" ht="13">
      <c r="A1821" s="40"/>
      <c r="B1821" s="40"/>
      <c r="C1821" s="115"/>
      <c r="D1821" s="115"/>
      <c r="E1821" s="115"/>
      <c r="F1821" s="115"/>
      <c r="H1821" s="115"/>
      <c r="J1821" s="375"/>
      <c r="K1821" s="115"/>
      <c r="L1821" s="115"/>
      <c r="M1821" s="115"/>
      <c r="N1821" s="115"/>
      <c r="O1821" s="115"/>
      <c r="P1821" s="115"/>
      <c r="Q1821" s="115"/>
      <c r="R1821" s="115"/>
      <c r="S1821" s="115"/>
      <c r="T1821" s="115"/>
      <c r="U1821" s="115"/>
      <c r="V1821" s="115"/>
      <c r="W1821" s="115"/>
      <c r="X1821" s="115"/>
      <c r="Y1821" s="115"/>
      <c r="Z1821" s="115"/>
    </row>
    <row r="1822" spans="1:26" ht="13">
      <c r="A1822" s="40"/>
      <c r="B1822" s="40"/>
      <c r="C1822" s="115"/>
      <c r="D1822" s="115"/>
      <c r="E1822" s="115"/>
      <c r="F1822" s="115"/>
      <c r="H1822" s="115"/>
      <c r="J1822" s="375"/>
      <c r="K1822" s="115"/>
      <c r="L1822" s="115"/>
      <c r="M1822" s="115"/>
      <c r="N1822" s="115"/>
      <c r="O1822" s="115"/>
      <c r="P1822" s="115"/>
      <c r="Q1822" s="115"/>
      <c r="R1822" s="115"/>
      <c r="S1822" s="115"/>
      <c r="T1822" s="115"/>
      <c r="U1822" s="115"/>
      <c r="V1822" s="115"/>
      <c r="W1822" s="115"/>
      <c r="X1822" s="115"/>
      <c r="Y1822" s="115"/>
      <c r="Z1822" s="115"/>
    </row>
    <row r="1823" spans="1:26" ht="13">
      <c r="A1823" s="40"/>
      <c r="B1823" s="40"/>
      <c r="C1823" s="115"/>
      <c r="D1823" s="115"/>
      <c r="E1823" s="115"/>
      <c r="F1823" s="115"/>
      <c r="H1823" s="115"/>
      <c r="J1823" s="375"/>
      <c r="K1823" s="115"/>
      <c r="L1823" s="115"/>
      <c r="M1823" s="115"/>
      <c r="N1823" s="115"/>
      <c r="O1823" s="115"/>
      <c r="P1823" s="115"/>
      <c r="Q1823" s="115"/>
      <c r="R1823" s="115"/>
      <c r="S1823" s="115"/>
      <c r="T1823" s="115"/>
      <c r="U1823" s="115"/>
      <c r="V1823" s="115"/>
      <c r="W1823" s="115"/>
      <c r="X1823" s="115"/>
      <c r="Y1823" s="115"/>
      <c r="Z1823" s="115"/>
    </row>
    <row r="1824" spans="1:26" ht="13">
      <c r="A1824" s="40"/>
      <c r="B1824" s="40"/>
      <c r="C1824" s="115"/>
      <c r="D1824" s="115"/>
      <c r="E1824" s="115"/>
      <c r="F1824" s="115"/>
      <c r="H1824" s="115"/>
      <c r="J1824" s="375"/>
      <c r="K1824" s="115"/>
      <c r="L1824" s="115"/>
      <c r="M1824" s="115"/>
      <c r="N1824" s="115"/>
      <c r="O1824" s="115"/>
      <c r="P1824" s="115"/>
      <c r="Q1824" s="115"/>
      <c r="R1824" s="115"/>
      <c r="S1824" s="115"/>
      <c r="T1824" s="115"/>
      <c r="U1824" s="115"/>
      <c r="V1824" s="115"/>
      <c r="W1824" s="115"/>
      <c r="X1824" s="115"/>
      <c r="Y1824" s="115"/>
      <c r="Z1824" s="115"/>
    </row>
    <row r="1825" spans="1:26" ht="13">
      <c r="A1825" s="40"/>
      <c r="B1825" s="40"/>
      <c r="C1825" s="115"/>
      <c r="D1825" s="115"/>
      <c r="E1825" s="115"/>
      <c r="F1825" s="115"/>
      <c r="H1825" s="115"/>
      <c r="J1825" s="375"/>
      <c r="K1825" s="115"/>
      <c r="L1825" s="115"/>
      <c r="M1825" s="115"/>
      <c r="N1825" s="115"/>
      <c r="O1825" s="115"/>
      <c r="P1825" s="115"/>
      <c r="Q1825" s="115"/>
      <c r="R1825" s="115"/>
      <c r="S1825" s="115"/>
      <c r="T1825" s="115"/>
      <c r="U1825" s="115"/>
      <c r="V1825" s="115"/>
      <c r="W1825" s="115"/>
      <c r="X1825" s="115"/>
      <c r="Y1825" s="115"/>
      <c r="Z1825" s="115"/>
    </row>
    <row r="1826" spans="1:26" ht="13">
      <c r="A1826" s="40"/>
      <c r="B1826" s="40"/>
      <c r="C1826" s="115"/>
      <c r="D1826" s="115"/>
      <c r="E1826" s="115"/>
      <c r="F1826" s="115"/>
      <c r="H1826" s="115"/>
      <c r="J1826" s="375"/>
      <c r="K1826" s="115"/>
      <c r="L1826" s="115"/>
      <c r="M1826" s="115"/>
      <c r="N1826" s="115"/>
      <c r="O1826" s="115"/>
      <c r="P1826" s="115"/>
      <c r="Q1826" s="115"/>
      <c r="R1826" s="115"/>
      <c r="S1826" s="115"/>
      <c r="T1826" s="115"/>
      <c r="U1826" s="115"/>
      <c r="V1826" s="115"/>
      <c r="W1826" s="115"/>
      <c r="X1826" s="115"/>
      <c r="Y1826" s="115"/>
      <c r="Z1826" s="115"/>
    </row>
    <row r="1827" spans="1:26" ht="13">
      <c r="A1827" s="40"/>
      <c r="B1827" s="40"/>
      <c r="C1827" s="115"/>
      <c r="D1827" s="115"/>
      <c r="E1827" s="115"/>
      <c r="F1827" s="115"/>
      <c r="H1827" s="115"/>
      <c r="J1827" s="375"/>
      <c r="K1827" s="115"/>
      <c r="L1827" s="115"/>
      <c r="M1827" s="115"/>
      <c r="N1827" s="115"/>
      <c r="O1827" s="115"/>
      <c r="P1827" s="115"/>
      <c r="Q1827" s="115"/>
      <c r="R1827" s="115"/>
      <c r="S1827" s="115"/>
      <c r="T1827" s="115"/>
      <c r="U1827" s="115"/>
      <c r="V1827" s="115"/>
      <c r="W1827" s="115"/>
      <c r="X1827" s="115"/>
      <c r="Y1827" s="115"/>
      <c r="Z1827" s="115"/>
    </row>
    <row r="1828" spans="1:26" ht="13">
      <c r="A1828" s="40"/>
      <c r="B1828" s="40"/>
      <c r="C1828" s="115"/>
      <c r="D1828" s="115"/>
      <c r="E1828" s="115"/>
      <c r="F1828" s="115"/>
      <c r="H1828" s="115"/>
      <c r="J1828" s="375"/>
      <c r="K1828" s="115"/>
      <c r="L1828" s="115"/>
      <c r="M1828" s="115"/>
      <c r="N1828" s="115"/>
      <c r="O1828" s="115"/>
      <c r="P1828" s="115"/>
      <c r="Q1828" s="115"/>
      <c r="R1828" s="115"/>
      <c r="S1828" s="115"/>
      <c r="T1828" s="115"/>
      <c r="U1828" s="115"/>
      <c r="V1828" s="115"/>
      <c r="W1828" s="115"/>
      <c r="X1828" s="115"/>
      <c r="Y1828" s="115"/>
      <c r="Z1828" s="115"/>
    </row>
    <row r="1829" spans="1:26" ht="13">
      <c r="A1829" s="40"/>
      <c r="B1829" s="40"/>
      <c r="C1829" s="115"/>
      <c r="D1829" s="115"/>
      <c r="E1829" s="115"/>
      <c r="F1829" s="115"/>
      <c r="H1829" s="115"/>
      <c r="J1829" s="375"/>
      <c r="K1829" s="115"/>
      <c r="L1829" s="115"/>
      <c r="M1829" s="115"/>
      <c r="N1829" s="115"/>
      <c r="O1829" s="115"/>
      <c r="P1829" s="115"/>
      <c r="Q1829" s="115"/>
      <c r="R1829" s="115"/>
      <c r="S1829" s="115"/>
      <c r="T1829" s="115"/>
      <c r="U1829" s="115"/>
      <c r="V1829" s="115"/>
      <c r="W1829" s="115"/>
      <c r="X1829" s="115"/>
      <c r="Y1829" s="115"/>
      <c r="Z1829" s="115"/>
    </row>
    <row r="1830" spans="1:26" ht="13">
      <c r="A1830" s="40"/>
      <c r="B1830" s="40"/>
      <c r="C1830" s="115"/>
      <c r="D1830" s="115"/>
      <c r="E1830" s="115"/>
      <c r="F1830" s="115"/>
      <c r="H1830" s="115"/>
      <c r="J1830" s="375"/>
      <c r="K1830" s="115"/>
      <c r="L1830" s="115"/>
      <c r="M1830" s="115"/>
      <c r="N1830" s="115"/>
      <c r="O1830" s="115"/>
      <c r="P1830" s="115"/>
      <c r="Q1830" s="115"/>
      <c r="R1830" s="115"/>
      <c r="S1830" s="115"/>
      <c r="T1830" s="115"/>
      <c r="U1830" s="115"/>
      <c r="V1830" s="115"/>
      <c r="W1830" s="115"/>
      <c r="X1830" s="115"/>
      <c r="Y1830" s="115"/>
      <c r="Z1830" s="115"/>
    </row>
    <row r="1831" spans="1:26" ht="13">
      <c r="A1831" s="40"/>
      <c r="B1831" s="40"/>
      <c r="C1831" s="115"/>
      <c r="D1831" s="115"/>
      <c r="E1831" s="115"/>
      <c r="F1831" s="115"/>
      <c r="H1831" s="115"/>
      <c r="J1831" s="375"/>
      <c r="K1831" s="115"/>
      <c r="L1831" s="115"/>
      <c r="M1831" s="115"/>
      <c r="N1831" s="115"/>
      <c r="O1831" s="115"/>
      <c r="P1831" s="115"/>
      <c r="Q1831" s="115"/>
      <c r="R1831" s="115"/>
      <c r="S1831" s="115"/>
      <c r="T1831" s="115"/>
      <c r="U1831" s="115"/>
      <c r="V1831" s="115"/>
      <c r="W1831" s="115"/>
      <c r="X1831" s="115"/>
      <c r="Y1831" s="115"/>
      <c r="Z1831" s="115"/>
    </row>
    <row r="1832" spans="1:26" ht="13">
      <c r="A1832" s="40"/>
      <c r="B1832" s="40"/>
      <c r="C1832" s="115"/>
      <c r="D1832" s="115"/>
      <c r="E1832" s="115"/>
      <c r="F1832" s="115"/>
      <c r="H1832" s="115"/>
      <c r="J1832" s="375"/>
      <c r="K1832" s="115"/>
      <c r="L1832" s="115"/>
      <c r="M1832" s="115"/>
      <c r="N1832" s="115"/>
      <c r="O1832" s="115"/>
      <c r="P1832" s="115"/>
      <c r="Q1832" s="115"/>
      <c r="R1832" s="115"/>
      <c r="S1832" s="115"/>
      <c r="T1832" s="115"/>
      <c r="U1832" s="115"/>
      <c r="V1832" s="115"/>
      <c r="W1832" s="115"/>
      <c r="X1832" s="115"/>
      <c r="Y1832" s="115"/>
      <c r="Z1832" s="115"/>
    </row>
    <row r="1833" spans="1:26" ht="13">
      <c r="A1833" s="40"/>
      <c r="B1833" s="40"/>
      <c r="C1833" s="115"/>
      <c r="D1833" s="115"/>
      <c r="E1833" s="115"/>
      <c r="F1833" s="115"/>
      <c r="H1833" s="115"/>
      <c r="J1833" s="375"/>
      <c r="K1833" s="115"/>
      <c r="L1833" s="115"/>
      <c r="M1833" s="115"/>
      <c r="N1833" s="115"/>
      <c r="O1833" s="115"/>
      <c r="P1833" s="115"/>
      <c r="Q1833" s="115"/>
      <c r="R1833" s="115"/>
      <c r="S1833" s="115"/>
      <c r="T1833" s="115"/>
      <c r="U1833" s="115"/>
      <c r="V1833" s="115"/>
      <c r="W1833" s="115"/>
      <c r="X1833" s="115"/>
      <c r="Y1833" s="115"/>
      <c r="Z1833" s="115"/>
    </row>
    <row r="1834" spans="1:26" ht="13">
      <c r="A1834" s="40"/>
      <c r="B1834" s="40"/>
      <c r="C1834" s="115"/>
      <c r="D1834" s="115"/>
      <c r="E1834" s="115"/>
      <c r="F1834" s="115"/>
      <c r="H1834" s="115"/>
      <c r="J1834" s="375"/>
      <c r="K1834" s="115"/>
      <c r="L1834" s="115"/>
      <c r="M1834" s="115"/>
      <c r="N1834" s="115"/>
      <c r="O1834" s="115"/>
      <c r="P1834" s="115"/>
      <c r="Q1834" s="115"/>
      <c r="R1834" s="115"/>
      <c r="S1834" s="115"/>
      <c r="T1834" s="115"/>
      <c r="U1834" s="115"/>
      <c r="V1834" s="115"/>
      <c r="W1834" s="115"/>
      <c r="X1834" s="115"/>
      <c r="Y1834" s="115"/>
      <c r="Z1834" s="115"/>
    </row>
    <row r="1835" spans="1:26" ht="13">
      <c r="A1835" s="40"/>
      <c r="B1835" s="40"/>
      <c r="C1835" s="115"/>
      <c r="D1835" s="115"/>
      <c r="E1835" s="115"/>
      <c r="F1835" s="115"/>
      <c r="H1835" s="115"/>
      <c r="J1835" s="375"/>
      <c r="K1835" s="115"/>
      <c r="L1835" s="115"/>
      <c r="M1835" s="115"/>
      <c r="N1835" s="115"/>
      <c r="O1835" s="115"/>
      <c r="P1835" s="115"/>
      <c r="Q1835" s="115"/>
      <c r="R1835" s="115"/>
      <c r="S1835" s="115"/>
      <c r="T1835" s="115"/>
      <c r="U1835" s="115"/>
      <c r="V1835" s="115"/>
      <c r="W1835" s="115"/>
      <c r="X1835" s="115"/>
      <c r="Y1835" s="115"/>
      <c r="Z1835" s="115"/>
    </row>
    <row r="1836" spans="1:26" ht="13">
      <c r="A1836" s="40"/>
      <c r="B1836" s="40"/>
      <c r="C1836" s="115"/>
      <c r="D1836" s="115"/>
      <c r="E1836" s="115"/>
      <c r="F1836" s="115"/>
      <c r="H1836" s="115"/>
      <c r="J1836" s="375"/>
      <c r="K1836" s="115"/>
      <c r="L1836" s="115"/>
      <c r="M1836" s="115"/>
      <c r="N1836" s="115"/>
      <c r="O1836" s="115"/>
      <c r="P1836" s="115"/>
      <c r="Q1836" s="115"/>
      <c r="R1836" s="115"/>
      <c r="S1836" s="115"/>
      <c r="T1836" s="115"/>
      <c r="U1836" s="115"/>
      <c r="V1836" s="115"/>
      <c r="W1836" s="115"/>
      <c r="X1836" s="115"/>
      <c r="Y1836" s="115"/>
      <c r="Z1836" s="115"/>
    </row>
    <row r="1837" spans="1:26" ht="13">
      <c r="A1837" s="40"/>
      <c r="B1837" s="40"/>
      <c r="C1837" s="115"/>
      <c r="D1837" s="115"/>
      <c r="E1837" s="115"/>
      <c r="F1837" s="115"/>
      <c r="H1837" s="115"/>
      <c r="J1837" s="375"/>
      <c r="K1837" s="115"/>
      <c r="L1837" s="115"/>
      <c r="M1837" s="115"/>
      <c r="N1837" s="115"/>
      <c r="O1837" s="115"/>
      <c r="P1837" s="115"/>
      <c r="Q1837" s="115"/>
      <c r="R1837" s="115"/>
      <c r="S1837" s="115"/>
      <c r="T1837" s="115"/>
      <c r="U1837" s="115"/>
      <c r="V1837" s="115"/>
      <c r="W1837" s="115"/>
      <c r="X1837" s="115"/>
      <c r="Y1837" s="115"/>
      <c r="Z1837" s="115"/>
    </row>
    <row r="1838" spans="1:26" ht="13">
      <c r="A1838" s="40"/>
      <c r="B1838" s="40"/>
      <c r="C1838" s="115"/>
      <c r="D1838" s="115"/>
      <c r="E1838" s="115"/>
      <c r="F1838" s="115"/>
      <c r="H1838" s="115"/>
      <c r="J1838" s="375"/>
      <c r="K1838" s="115"/>
      <c r="L1838" s="115"/>
      <c r="M1838" s="115"/>
      <c r="N1838" s="115"/>
      <c r="O1838" s="115"/>
      <c r="P1838" s="115"/>
      <c r="Q1838" s="115"/>
      <c r="R1838" s="115"/>
      <c r="S1838" s="115"/>
      <c r="T1838" s="115"/>
      <c r="U1838" s="115"/>
      <c r="V1838" s="115"/>
      <c r="W1838" s="115"/>
      <c r="X1838" s="115"/>
      <c r="Y1838" s="115"/>
      <c r="Z1838" s="115"/>
    </row>
    <row r="1839" spans="1:26" ht="13">
      <c r="A1839" s="40"/>
      <c r="B1839" s="40"/>
      <c r="C1839" s="115"/>
      <c r="D1839" s="115"/>
      <c r="E1839" s="115"/>
      <c r="F1839" s="115"/>
      <c r="H1839" s="115"/>
      <c r="J1839" s="375"/>
      <c r="K1839" s="115"/>
      <c r="L1839" s="115"/>
      <c r="M1839" s="115"/>
      <c r="N1839" s="115"/>
      <c r="O1839" s="115"/>
      <c r="P1839" s="115"/>
      <c r="Q1839" s="115"/>
      <c r="R1839" s="115"/>
      <c r="S1839" s="115"/>
      <c r="T1839" s="115"/>
      <c r="U1839" s="115"/>
      <c r="V1839" s="115"/>
      <c r="W1839" s="115"/>
      <c r="X1839" s="115"/>
      <c r="Y1839" s="115"/>
      <c r="Z1839" s="115"/>
    </row>
    <row r="1840" spans="1:26" ht="13">
      <c r="A1840" s="40"/>
      <c r="B1840" s="40"/>
      <c r="C1840" s="115"/>
      <c r="D1840" s="115"/>
      <c r="E1840" s="115"/>
      <c r="F1840" s="115"/>
      <c r="H1840" s="115"/>
      <c r="J1840" s="375"/>
      <c r="K1840" s="115"/>
      <c r="L1840" s="115"/>
      <c r="M1840" s="115"/>
      <c r="N1840" s="115"/>
      <c r="O1840" s="115"/>
      <c r="P1840" s="115"/>
      <c r="Q1840" s="115"/>
      <c r="R1840" s="115"/>
      <c r="S1840" s="115"/>
      <c r="T1840" s="115"/>
      <c r="U1840" s="115"/>
      <c r="V1840" s="115"/>
      <c r="W1840" s="115"/>
      <c r="X1840" s="115"/>
      <c r="Y1840" s="115"/>
      <c r="Z1840" s="115"/>
    </row>
    <row r="1841" spans="1:26" ht="13">
      <c r="A1841" s="40"/>
      <c r="B1841" s="40"/>
      <c r="C1841" s="115"/>
      <c r="D1841" s="115"/>
      <c r="E1841" s="115"/>
      <c r="F1841" s="115"/>
      <c r="H1841" s="115"/>
      <c r="J1841" s="375"/>
      <c r="K1841" s="115"/>
      <c r="L1841" s="115"/>
      <c r="M1841" s="115"/>
      <c r="N1841" s="115"/>
      <c r="O1841" s="115"/>
      <c r="P1841" s="115"/>
      <c r="Q1841" s="115"/>
      <c r="R1841" s="115"/>
      <c r="S1841" s="115"/>
      <c r="T1841" s="115"/>
      <c r="U1841" s="115"/>
      <c r="V1841" s="115"/>
      <c r="W1841" s="115"/>
      <c r="X1841" s="115"/>
      <c r="Y1841" s="115"/>
      <c r="Z1841" s="115"/>
    </row>
    <row r="1842" spans="1:26" ht="13">
      <c r="A1842" s="40"/>
      <c r="B1842" s="40"/>
      <c r="C1842" s="115"/>
      <c r="D1842" s="115"/>
      <c r="E1842" s="115"/>
      <c r="F1842" s="115"/>
      <c r="H1842" s="115"/>
      <c r="J1842" s="375"/>
      <c r="K1842" s="115"/>
      <c r="L1842" s="115"/>
      <c r="M1842" s="115"/>
      <c r="N1842" s="115"/>
      <c r="O1842" s="115"/>
      <c r="P1842" s="115"/>
      <c r="Q1842" s="115"/>
      <c r="R1842" s="115"/>
      <c r="S1842" s="115"/>
      <c r="T1842" s="115"/>
      <c r="U1842" s="115"/>
      <c r="V1842" s="115"/>
      <c r="W1842" s="115"/>
      <c r="X1842" s="115"/>
      <c r="Y1842" s="115"/>
      <c r="Z1842" s="115"/>
    </row>
    <row r="1843" spans="1:26" ht="13">
      <c r="A1843" s="40"/>
      <c r="B1843" s="40"/>
      <c r="C1843" s="115"/>
      <c r="D1843" s="115"/>
      <c r="E1843" s="115"/>
      <c r="F1843" s="115"/>
      <c r="H1843" s="115"/>
      <c r="J1843" s="375"/>
      <c r="K1843" s="115"/>
      <c r="L1843" s="115"/>
      <c r="M1843" s="115"/>
      <c r="N1843" s="115"/>
      <c r="O1843" s="115"/>
      <c r="P1843" s="115"/>
      <c r="Q1843" s="115"/>
      <c r="R1843" s="115"/>
      <c r="S1843" s="115"/>
      <c r="T1843" s="115"/>
      <c r="U1843" s="115"/>
      <c r="V1843" s="115"/>
      <c r="W1843" s="115"/>
      <c r="X1843" s="115"/>
      <c r="Y1843" s="115"/>
      <c r="Z1843" s="115"/>
    </row>
    <row r="1844" spans="1:26" ht="13">
      <c r="A1844" s="40"/>
      <c r="B1844" s="40"/>
      <c r="C1844" s="115"/>
      <c r="D1844" s="115"/>
      <c r="E1844" s="115"/>
      <c r="F1844" s="115"/>
      <c r="H1844" s="115"/>
      <c r="J1844" s="375"/>
      <c r="K1844" s="115"/>
      <c r="L1844" s="115"/>
      <c r="M1844" s="115"/>
      <c r="N1844" s="115"/>
      <c r="O1844" s="115"/>
      <c r="P1844" s="115"/>
      <c r="Q1844" s="115"/>
      <c r="R1844" s="115"/>
      <c r="S1844" s="115"/>
      <c r="T1844" s="115"/>
      <c r="U1844" s="115"/>
      <c r="V1844" s="115"/>
      <c r="W1844" s="115"/>
      <c r="X1844" s="115"/>
      <c r="Y1844" s="115"/>
      <c r="Z1844" s="115"/>
    </row>
    <row r="1845" spans="1:26" ht="13">
      <c r="A1845" s="40"/>
      <c r="B1845" s="40"/>
      <c r="C1845" s="115"/>
      <c r="D1845" s="115"/>
      <c r="E1845" s="115"/>
      <c r="F1845" s="115"/>
      <c r="H1845" s="115"/>
      <c r="J1845" s="375"/>
      <c r="K1845" s="115"/>
      <c r="L1845" s="115"/>
      <c r="M1845" s="115"/>
      <c r="N1845" s="115"/>
      <c r="O1845" s="115"/>
      <c r="P1845" s="115"/>
      <c r="Q1845" s="115"/>
      <c r="R1845" s="115"/>
      <c r="S1845" s="115"/>
      <c r="T1845" s="115"/>
      <c r="U1845" s="115"/>
      <c r="V1845" s="115"/>
      <c r="W1845" s="115"/>
      <c r="X1845" s="115"/>
      <c r="Y1845" s="115"/>
      <c r="Z1845" s="115"/>
    </row>
    <row r="1846" spans="1:26" ht="13">
      <c r="A1846" s="40"/>
      <c r="B1846" s="40"/>
      <c r="C1846" s="115"/>
      <c r="D1846" s="115"/>
      <c r="E1846" s="115"/>
      <c r="F1846" s="115"/>
      <c r="H1846" s="115"/>
      <c r="J1846" s="375"/>
      <c r="K1846" s="115"/>
      <c r="L1846" s="115"/>
      <c r="M1846" s="115"/>
      <c r="N1846" s="115"/>
      <c r="O1846" s="115"/>
      <c r="P1846" s="115"/>
      <c r="Q1846" s="115"/>
      <c r="R1846" s="115"/>
      <c r="S1846" s="115"/>
      <c r="T1846" s="115"/>
      <c r="U1846" s="115"/>
      <c r="V1846" s="115"/>
      <c r="W1846" s="115"/>
      <c r="X1846" s="115"/>
      <c r="Y1846" s="115"/>
      <c r="Z1846" s="115"/>
    </row>
    <row r="1847" spans="1:26" ht="13">
      <c r="A1847" s="40"/>
      <c r="B1847" s="40"/>
      <c r="C1847" s="115"/>
      <c r="D1847" s="115"/>
      <c r="E1847" s="115"/>
      <c r="F1847" s="115"/>
      <c r="H1847" s="115"/>
      <c r="J1847" s="375"/>
      <c r="K1847" s="115"/>
      <c r="L1847" s="115"/>
      <c r="M1847" s="115"/>
      <c r="N1847" s="115"/>
      <c r="O1847" s="115"/>
      <c r="P1847" s="115"/>
      <c r="Q1847" s="115"/>
      <c r="R1847" s="115"/>
      <c r="S1847" s="115"/>
      <c r="T1847" s="115"/>
      <c r="U1847" s="115"/>
      <c r="V1847" s="115"/>
      <c r="W1847" s="115"/>
      <c r="X1847" s="115"/>
      <c r="Y1847" s="115"/>
      <c r="Z1847" s="115"/>
    </row>
    <row r="1848" spans="1:26" ht="13">
      <c r="A1848" s="40"/>
      <c r="B1848" s="40"/>
      <c r="C1848" s="115"/>
      <c r="D1848" s="115"/>
      <c r="E1848" s="115"/>
      <c r="F1848" s="115"/>
      <c r="H1848" s="115"/>
      <c r="J1848" s="375"/>
      <c r="K1848" s="115"/>
      <c r="L1848" s="115"/>
      <c r="M1848" s="115"/>
      <c r="N1848" s="115"/>
      <c r="O1848" s="115"/>
      <c r="P1848" s="115"/>
      <c r="Q1848" s="115"/>
      <c r="R1848" s="115"/>
      <c r="S1848" s="115"/>
      <c r="T1848" s="115"/>
      <c r="U1848" s="115"/>
      <c r="V1848" s="115"/>
      <c r="W1848" s="115"/>
      <c r="X1848" s="115"/>
      <c r="Y1848" s="115"/>
      <c r="Z1848" s="115"/>
    </row>
    <row r="1849" spans="1:26" ht="13">
      <c r="A1849" s="40"/>
      <c r="B1849" s="40"/>
      <c r="C1849" s="115"/>
      <c r="D1849" s="115"/>
      <c r="E1849" s="115"/>
      <c r="F1849" s="115"/>
      <c r="H1849" s="115"/>
      <c r="J1849" s="375"/>
      <c r="K1849" s="115"/>
      <c r="L1849" s="115"/>
      <c r="M1849" s="115"/>
      <c r="N1849" s="115"/>
      <c r="O1849" s="115"/>
      <c r="P1849" s="115"/>
      <c r="Q1849" s="115"/>
      <c r="R1849" s="115"/>
      <c r="S1849" s="115"/>
      <c r="T1849" s="115"/>
      <c r="U1849" s="115"/>
      <c r="V1849" s="115"/>
      <c r="W1849" s="115"/>
      <c r="X1849" s="115"/>
      <c r="Y1849" s="115"/>
      <c r="Z1849" s="115"/>
    </row>
    <row r="1850" spans="1:26" ht="13">
      <c r="A1850" s="40"/>
      <c r="B1850" s="40"/>
      <c r="C1850" s="115"/>
      <c r="D1850" s="115"/>
      <c r="E1850" s="115"/>
      <c r="F1850" s="115"/>
      <c r="H1850" s="115"/>
      <c r="J1850" s="375"/>
      <c r="K1850" s="115"/>
      <c r="L1850" s="115"/>
      <c r="M1850" s="115"/>
      <c r="N1850" s="115"/>
      <c r="O1850" s="115"/>
      <c r="P1850" s="115"/>
      <c r="Q1850" s="115"/>
      <c r="R1850" s="115"/>
      <c r="S1850" s="115"/>
      <c r="T1850" s="115"/>
      <c r="U1850" s="115"/>
      <c r="V1850" s="115"/>
      <c r="W1850" s="115"/>
      <c r="X1850" s="115"/>
      <c r="Y1850" s="115"/>
      <c r="Z1850" s="115"/>
    </row>
    <row r="1851" spans="1:26" ht="13">
      <c r="A1851" s="40"/>
      <c r="B1851" s="40"/>
      <c r="C1851" s="115"/>
      <c r="D1851" s="115"/>
      <c r="E1851" s="115"/>
      <c r="F1851" s="115"/>
      <c r="H1851" s="115"/>
      <c r="J1851" s="375"/>
      <c r="K1851" s="115"/>
      <c r="L1851" s="115"/>
      <c r="M1851" s="115"/>
      <c r="N1851" s="115"/>
      <c r="O1851" s="115"/>
      <c r="P1851" s="115"/>
      <c r="Q1851" s="115"/>
      <c r="R1851" s="115"/>
      <c r="S1851" s="115"/>
      <c r="T1851" s="115"/>
      <c r="U1851" s="115"/>
      <c r="V1851" s="115"/>
      <c r="W1851" s="115"/>
      <c r="X1851" s="115"/>
      <c r="Y1851" s="115"/>
      <c r="Z1851" s="115"/>
    </row>
    <row r="1852" spans="1:26" ht="13">
      <c r="A1852" s="40"/>
      <c r="B1852" s="40"/>
      <c r="C1852" s="115"/>
      <c r="D1852" s="115"/>
      <c r="E1852" s="115"/>
      <c r="F1852" s="115"/>
      <c r="H1852" s="115"/>
      <c r="J1852" s="375"/>
      <c r="K1852" s="115"/>
      <c r="L1852" s="115"/>
      <c r="M1852" s="115"/>
      <c r="N1852" s="115"/>
      <c r="O1852" s="115"/>
      <c r="P1852" s="115"/>
      <c r="Q1852" s="115"/>
      <c r="R1852" s="115"/>
      <c r="S1852" s="115"/>
      <c r="T1852" s="115"/>
      <c r="U1852" s="115"/>
      <c r="V1852" s="115"/>
      <c r="W1852" s="115"/>
      <c r="X1852" s="115"/>
      <c r="Y1852" s="115"/>
      <c r="Z1852" s="115"/>
    </row>
    <row r="1853" spans="1:26" ht="13">
      <c r="A1853" s="40"/>
      <c r="B1853" s="40"/>
      <c r="C1853" s="115"/>
      <c r="D1853" s="115"/>
      <c r="E1853" s="115"/>
      <c r="F1853" s="115"/>
      <c r="H1853" s="115"/>
      <c r="J1853" s="375"/>
      <c r="K1853" s="115"/>
      <c r="L1853" s="115"/>
      <c r="M1853" s="115"/>
      <c r="N1853" s="115"/>
      <c r="O1853" s="115"/>
      <c r="P1853" s="115"/>
      <c r="Q1853" s="115"/>
      <c r="R1853" s="115"/>
      <c r="S1853" s="115"/>
      <c r="T1853" s="115"/>
      <c r="U1853" s="115"/>
      <c r="V1853" s="115"/>
      <c r="W1853" s="115"/>
      <c r="X1853" s="115"/>
      <c r="Y1853" s="115"/>
      <c r="Z1853" s="115"/>
    </row>
    <row r="1854" spans="1:26" ht="13">
      <c r="A1854" s="40"/>
      <c r="B1854" s="40"/>
      <c r="C1854" s="115"/>
      <c r="D1854" s="115"/>
      <c r="E1854" s="115"/>
      <c r="F1854" s="115"/>
      <c r="H1854" s="115"/>
      <c r="J1854" s="375"/>
      <c r="K1854" s="115"/>
      <c r="L1854" s="115"/>
      <c r="M1854" s="115"/>
      <c r="N1854" s="115"/>
      <c r="O1854" s="115"/>
      <c r="P1854" s="115"/>
      <c r="Q1854" s="115"/>
      <c r="R1854" s="115"/>
      <c r="S1854" s="115"/>
      <c r="T1854" s="115"/>
      <c r="U1854" s="115"/>
      <c r="V1854" s="115"/>
      <c r="W1854" s="115"/>
      <c r="X1854" s="115"/>
      <c r="Y1854" s="115"/>
      <c r="Z1854" s="115"/>
    </row>
    <row r="1855" spans="1:26" ht="13">
      <c r="A1855" s="40"/>
      <c r="B1855" s="40"/>
      <c r="C1855" s="115"/>
      <c r="D1855" s="115"/>
      <c r="E1855" s="115"/>
      <c r="F1855" s="115"/>
      <c r="H1855" s="115"/>
      <c r="J1855" s="375"/>
      <c r="K1855" s="115"/>
      <c r="L1855" s="115"/>
      <c r="M1855" s="115"/>
      <c r="N1855" s="115"/>
      <c r="O1855" s="115"/>
      <c r="P1855" s="115"/>
      <c r="Q1855" s="115"/>
      <c r="R1855" s="115"/>
      <c r="S1855" s="115"/>
      <c r="T1855" s="115"/>
      <c r="U1855" s="115"/>
      <c r="V1855" s="115"/>
      <c r="W1855" s="115"/>
      <c r="X1855" s="115"/>
      <c r="Y1855" s="115"/>
      <c r="Z1855" s="115"/>
    </row>
    <row r="1856" spans="1:26" ht="13">
      <c r="A1856" s="40"/>
      <c r="B1856" s="40"/>
      <c r="C1856" s="115"/>
      <c r="D1856" s="115"/>
      <c r="E1856" s="115"/>
      <c r="F1856" s="115"/>
      <c r="H1856" s="115"/>
      <c r="J1856" s="375"/>
      <c r="K1856" s="115"/>
      <c r="L1856" s="115"/>
      <c r="M1856" s="115"/>
      <c r="N1856" s="115"/>
      <c r="O1856" s="115"/>
      <c r="P1856" s="115"/>
      <c r="Q1856" s="115"/>
      <c r="R1856" s="115"/>
      <c r="S1856" s="115"/>
      <c r="T1856" s="115"/>
      <c r="U1856" s="115"/>
      <c r="V1856" s="115"/>
      <c r="W1856" s="115"/>
      <c r="X1856" s="115"/>
      <c r="Y1856" s="115"/>
      <c r="Z1856" s="115"/>
    </row>
    <row r="1857" spans="1:26" ht="13">
      <c r="A1857" s="40"/>
      <c r="B1857" s="40"/>
      <c r="C1857" s="115"/>
      <c r="D1857" s="115"/>
      <c r="E1857" s="115"/>
      <c r="F1857" s="115"/>
      <c r="H1857" s="115"/>
      <c r="J1857" s="375"/>
      <c r="K1857" s="115"/>
      <c r="L1857" s="115"/>
      <c r="M1857" s="115"/>
      <c r="N1857" s="115"/>
      <c r="O1857" s="115"/>
      <c r="P1857" s="115"/>
      <c r="Q1857" s="115"/>
      <c r="R1857" s="115"/>
      <c r="S1857" s="115"/>
      <c r="T1857" s="115"/>
      <c r="U1857" s="115"/>
      <c r="V1857" s="115"/>
      <c r="W1857" s="115"/>
      <c r="X1857" s="115"/>
      <c r="Y1857" s="115"/>
      <c r="Z1857" s="115"/>
    </row>
    <row r="1858" spans="1:26" ht="13">
      <c r="A1858" s="40"/>
      <c r="B1858" s="40"/>
      <c r="C1858" s="115"/>
      <c r="D1858" s="115"/>
      <c r="E1858" s="115"/>
      <c r="F1858" s="115"/>
      <c r="H1858" s="115"/>
      <c r="J1858" s="375"/>
      <c r="K1858" s="115"/>
      <c r="L1858" s="115"/>
      <c r="M1858" s="115"/>
      <c r="N1858" s="115"/>
      <c r="O1858" s="115"/>
      <c r="P1858" s="115"/>
      <c r="Q1858" s="115"/>
      <c r="R1858" s="115"/>
      <c r="S1858" s="115"/>
      <c r="T1858" s="115"/>
      <c r="U1858" s="115"/>
      <c r="V1858" s="115"/>
      <c r="W1858" s="115"/>
      <c r="X1858" s="115"/>
      <c r="Y1858" s="115"/>
      <c r="Z1858" s="115"/>
    </row>
    <row r="1859" spans="1:26" ht="13">
      <c r="A1859" s="40"/>
      <c r="B1859" s="40"/>
      <c r="C1859" s="115"/>
      <c r="D1859" s="115"/>
      <c r="E1859" s="115"/>
      <c r="F1859" s="115"/>
      <c r="H1859" s="115"/>
      <c r="J1859" s="375"/>
      <c r="K1859" s="115"/>
      <c r="L1859" s="115"/>
      <c r="M1859" s="115"/>
      <c r="N1859" s="115"/>
      <c r="O1859" s="115"/>
      <c r="P1859" s="115"/>
      <c r="Q1859" s="115"/>
      <c r="R1859" s="115"/>
      <c r="S1859" s="115"/>
      <c r="T1859" s="115"/>
      <c r="U1859" s="115"/>
      <c r="V1859" s="115"/>
      <c r="W1859" s="115"/>
      <c r="X1859" s="115"/>
      <c r="Y1859" s="115"/>
      <c r="Z1859" s="115"/>
    </row>
    <row r="1860" spans="1:26" ht="13">
      <c r="A1860" s="40"/>
      <c r="B1860" s="40"/>
      <c r="C1860" s="115"/>
      <c r="D1860" s="115"/>
      <c r="E1860" s="115"/>
      <c r="F1860" s="115"/>
      <c r="H1860" s="115"/>
      <c r="J1860" s="375"/>
      <c r="K1860" s="115"/>
      <c r="L1860" s="115"/>
      <c r="M1860" s="115"/>
      <c r="N1860" s="115"/>
      <c r="O1860" s="115"/>
      <c r="P1860" s="115"/>
      <c r="Q1860" s="115"/>
      <c r="R1860" s="115"/>
      <c r="S1860" s="115"/>
      <c r="T1860" s="115"/>
      <c r="U1860" s="115"/>
      <c r="V1860" s="115"/>
      <c r="W1860" s="115"/>
      <c r="X1860" s="115"/>
      <c r="Y1860" s="115"/>
      <c r="Z1860" s="115"/>
    </row>
    <row r="1861" spans="1:26" ht="13">
      <c r="A1861" s="40"/>
      <c r="B1861" s="40"/>
      <c r="C1861" s="115"/>
      <c r="D1861" s="115"/>
      <c r="E1861" s="115"/>
      <c r="F1861" s="115"/>
      <c r="H1861" s="115"/>
      <c r="J1861" s="375"/>
      <c r="K1861" s="115"/>
      <c r="L1861" s="115"/>
      <c r="M1861" s="115"/>
      <c r="N1861" s="115"/>
      <c r="O1861" s="115"/>
      <c r="P1861" s="115"/>
      <c r="Q1861" s="115"/>
      <c r="R1861" s="115"/>
      <c r="S1861" s="115"/>
      <c r="T1861" s="115"/>
      <c r="U1861" s="115"/>
      <c r="V1861" s="115"/>
      <c r="W1861" s="115"/>
      <c r="X1861" s="115"/>
      <c r="Y1861" s="115"/>
      <c r="Z1861" s="115"/>
    </row>
    <row r="1862" spans="1:26" ht="13">
      <c r="A1862" s="40"/>
      <c r="B1862" s="40"/>
      <c r="C1862" s="115"/>
      <c r="D1862" s="115"/>
      <c r="E1862" s="115"/>
      <c r="F1862" s="115"/>
      <c r="H1862" s="115"/>
      <c r="J1862" s="375"/>
      <c r="K1862" s="115"/>
      <c r="L1862" s="115"/>
      <c r="M1862" s="115"/>
      <c r="N1862" s="115"/>
      <c r="O1862" s="115"/>
      <c r="P1862" s="115"/>
      <c r="Q1862" s="115"/>
      <c r="R1862" s="115"/>
      <c r="S1862" s="115"/>
      <c r="T1862" s="115"/>
      <c r="U1862" s="115"/>
      <c r="V1862" s="115"/>
      <c r="W1862" s="115"/>
      <c r="X1862" s="115"/>
      <c r="Y1862" s="115"/>
      <c r="Z1862" s="115"/>
    </row>
    <row r="1863" spans="1:26" ht="13">
      <c r="A1863" s="40"/>
      <c r="B1863" s="40"/>
      <c r="C1863" s="115"/>
      <c r="D1863" s="115"/>
      <c r="E1863" s="115"/>
      <c r="F1863" s="115"/>
      <c r="H1863" s="115"/>
      <c r="J1863" s="375"/>
      <c r="K1863" s="115"/>
      <c r="L1863" s="115"/>
      <c r="M1863" s="115"/>
      <c r="N1863" s="115"/>
      <c r="O1863" s="115"/>
      <c r="P1863" s="115"/>
      <c r="Q1863" s="115"/>
      <c r="R1863" s="115"/>
      <c r="S1863" s="115"/>
      <c r="T1863" s="115"/>
      <c r="U1863" s="115"/>
      <c r="V1863" s="115"/>
      <c r="W1863" s="115"/>
      <c r="X1863" s="115"/>
      <c r="Y1863" s="115"/>
      <c r="Z1863" s="115"/>
    </row>
    <row r="1864" spans="1:26" ht="13">
      <c r="A1864" s="40"/>
      <c r="B1864" s="40"/>
      <c r="C1864" s="115"/>
      <c r="D1864" s="115"/>
      <c r="E1864" s="115"/>
      <c r="F1864" s="115"/>
      <c r="H1864" s="115"/>
      <c r="J1864" s="375"/>
      <c r="K1864" s="115"/>
      <c r="L1864" s="115"/>
      <c r="M1864" s="115"/>
      <c r="N1864" s="115"/>
      <c r="O1864" s="115"/>
      <c r="P1864" s="115"/>
      <c r="Q1864" s="115"/>
      <c r="R1864" s="115"/>
      <c r="S1864" s="115"/>
      <c r="T1864" s="115"/>
      <c r="U1864" s="115"/>
      <c r="V1864" s="115"/>
      <c r="W1864" s="115"/>
      <c r="X1864" s="115"/>
      <c r="Y1864" s="115"/>
      <c r="Z1864" s="115"/>
    </row>
    <row r="1865" spans="1:26" ht="13">
      <c r="A1865" s="40"/>
      <c r="B1865" s="40"/>
      <c r="C1865" s="115"/>
      <c r="D1865" s="115"/>
      <c r="E1865" s="115"/>
      <c r="F1865" s="115"/>
      <c r="H1865" s="115"/>
      <c r="J1865" s="375"/>
      <c r="K1865" s="115"/>
      <c r="L1865" s="115"/>
      <c r="M1865" s="115"/>
      <c r="N1865" s="115"/>
      <c r="O1865" s="115"/>
      <c r="P1865" s="115"/>
      <c r="Q1865" s="115"/>
      <c r="R1865" s="115"/>
      <c r="S1865" s="115"/>
      <c r="T1865" s="115"/>
      <c r="U1865" s="115"/>
      <c r="V1865" s="115"/>
      <c r="W1865" s="115"/>
      <c r="X1865" s="115"/>
      <c r="Y1865" s="115"/>
      <c r="Z1865" s="115"/>
    </row>
    <row r="1866" spans="1:26" ht="13">
      <c r="A1866" s="40"/>
      <c r="B1866" s="40"/>
      <c r="C1866" s="115"/>
      <c r="D1866" s="115"/>
      <c r="E1866" s="115"/>
      <c r="F1866" s="115"/>
      <c r="H1866" s="115"/>
      <c r="J1866" s="375"/>
      <c r="K1866" s="115"/>
      <c r="L1866" s="115"/>
      <c r="M1866" s="115"/>
      <c r="N1866" s="115"/>
      <c r="O1866" s="115"/>
      <c r="P1866" s="115"/>
      <c r="Q1866" s="115"/>
      <c r="R1866" s="115"/>
      <c r="S1866" s="115"/>
      <c r="T1866" s="115"/>
      <c r="U1866" s="115"/>
      <c r="V1866" s="115"/>
      <c r="W1866" s="115"/>
      <c r="X1866" s="115"/>
      <c r="Y1866" s="115"/>
      <c r="Z1866" s="115"/>
    </row>
    <row r="1867" spans="1:26" ht="13">
      <c r="A1867" s="40"/>
      <c r="B1867" s="40"/>
      <c r="C1867" s="115"/>
      <c r="D1867" s="115"/>
      <c r="E1867" s="115"/>
      <c r="F1867" s="115"/>
      <c r="H1867" s="115"/>
      <c r="J1867" s="375"/>
      <c r="K1867" s="115"/>
      <c r="L1867" s="115"/>
      <c r="M1867" s="115"/>
      <c r="N1867" s="115"/>
      <c r="O1867" s="115"/>
      <c r="P1867" s="115"/>
      <c r="Q1867" s="115"/>
      <c r="R1867" s="115"/>
      <c r="S1867" s="115"/>
      <c r="T1867" s="115"/>
      <c r="U1867" s="115"/>
      <c r="V1867" s="115"/>
      <c r="W1867" s="115"/>
      <c r="X1867" s="115"/>
      <c r="Y1867" s="115"/>
      <c r="Z1867" s="115"/>
    </row>
    <row r="1868" spans="1:26" ht="13">
      <c r="A1868" s="40"/>
      <c r="B1868" s="40"/>
      <c r="C1868" s="115"/>
      <c r="D1868" s="115"/>
      <c r="E1868" s="115"/>
      <c r="F1868" s="115"/>
      <c r="H1868" s="115"/>
      <c r="J1868" s="375"/>
      <c r="K1868" s="115"/>
      <c r="L1868" s="115"/>
      <c r="M1868" s="115"/>
      <c r="N1868" s="115"/>
      <c r="O1868" s="115"/>
      <c r="P1868" s="115"/>
      <c r="Q1868" s="115"/>
      <c r="R1868" s="115"/>
      <c r="S1868" s="115"/>
      <c r="T1868" s="115"/>
      <c r="U1868" s="115"/>
      <c r="V1868" s="115"/>
      <c r="W1868" s="115"/>
      <c r="X1868" s="115"/>
      <c r="Y1868" s="115"/>
      <c r="Z1868" s="115"/>
    </row>
    <row r="1869" spans="1:26" ht="13">
      <c r="A1869" s="40"/>
      <c r="B1869" s="40"/>
      <c r="C1869" s="115"/>
      <c r="D1869" s="115"/>
      <c r="E1869" s="115"/>
      <c r="F1869" s="115"/>
      <c r="H1869" s="115"/>
      <c r="J1869" s="375"/>
      <c r="K1869" s="115"/>
      <c r="L1869" s="115"/>
      <c r="M1869" s="115"/>
      <c r="N1869" s="115"/>
      <c r="O1869" s="115"/>
      <c r="P1869" s="115"/>
      <c r="Q1869" s="115"/>
      <c r="R1869" s="115"/>
      <c r="S1869" s="115"/>
      <c r="T1869" s="115"/>
      <c r="U1869" s="115"/>
      <c r="V1869" s="115"/>
      <c r="W1869" s="115"/>
      <c r="X1869" s="115"/>
      <c r="Y1869" s="115"/>
      <c r="Z1869" s="115"/>
    </row>
    <row r="1870" spans="1:26" ht="13">
      <c r="A1870" s="40"/>
      <c r="B1870" s="40"/>
      <c r="C1870" s="115"/>
      <c r="D1870" s="115"/>
      <c r="E1870" s="115"/>
      <c r="F1870" s="115"/>
      <c r="H1870" s="115"/>
      <c r="J1870" s="375"/>
      <c r="K1870" s="115"/>
      <c r="L1870" s="115"/>
      <c r="M1870" s="115"/>
      <c r="N1870" s="115"/>
      <c r="O1870" s="115"/>
      <c r="P1870" s="115"/>
      <c r="Q1870" s="115"/>
      <c r="R1870" s="115"/>
      <c r="S1870" s="115"/>
      <c r="T1870" s="115"/>
      <c r="U1870" s="115"/>
      <c r="V1870" s="115"/>
      <c r="W1870" s="115"/>
      <c r="X1870" s="115"/>
      <c r="Y1870" s="115"/>
      <c r="Z1870" s="115"/>
    </row>
    <row r="1871" spans="1:26" ht="13">
      <c r="A1871" s="40"/>
      <c r="B1871" s="40"/>
      <c r="C1871" s="115"/>
      <c r="D1871" s="115"/>
      <c r="E1871" s="115"/>
      <c r="F1871" s="115"/>
      <c r="H1871" s="115"/>
      <c r="J1871" s="375"/>
      <c r="K1871" s="115"/>
      <c r="L1871" s="115"/>
      <c r="M1871" s="115"/>
      <c r="N1871" s="115"/>
      <c r="O1871" s="115"/>
      <c r="P1871" s="115"/>
      <c r="Q1871" s="115"/>
      <c r="R1871" s="115"/>
      <c r="S1871" s="115"/>
      <c r="T1871" s="115"/>
      <c r="U1871" s="115"/>
      <c r="V1871" s="115"/>
      <c r="W1871" s="115"/>
      <c r="X1871" s="115"/>
      <c r="Y1871" s="115"/>
      <c r="Z1871" s="115"/>
    </row>
    <row r="1872" spans="1:26" ht="13">
      <c r="A1872" s="40"/>
      <c r="B1872" s="40"/>
      <c r="C1872" s="115"/>
      <c r="D1872" s="115"/>
      <c r="E1872" s="115"/>
      <c r="F1872" s="115"/>
      <c r="H1872" s="115"/>
      <c r="J1872" s="375"/>
      <c r="K1872" s="115"/>
      <c r="L1872" s="115"/>
      <c r="M1872" s="115"/>
      <c r="N1872" s="115"/>
      <c r="O1872" s="115"/>
      <c r="P1872" s="115"/>
      <c r="Q1872" s="115"/>
      <c r="R1872" s="115"/>
      <c r="S1872" s="115"/>
      <c r="T1872" s="115"/>
      <c r="U1872" s="115"/>
      <c r="V1872" s="115"/>
      <c r="W1872" s="115"/>
      <c r="X1872" s="115"/>
      <c r="Y1872" s="115"/>
      <c r="Z1872" s="115"/>
    </row>
    <row r="1873" spans="1:26" ht="13">
      <c r="A1873" s="40"/>
      <c r="B1873" s="40"/>
      <c r="C1873" s="115"/>
      <c r="D1873" s="115"/>
      <c r="E1873" s="115"/>
      <c r="F1873" s="115"/>
      <c r="H1873" s="115"/>
      <c r="J1873" s="375"/>
      <c r="K1873" s="115"/>
      <c r="L1873" s="115"/>
      <c r="M1873" s="115"/>
      <c r="N1873" s="115"/>
      <c r="O1873" s="115"/>
      <c r="P1873" s="115"/>
      <c r="Q1873" s="115"/>
      <c r="R1873" s="115"/>
      <c r="S1873" s="115"/>
      <c r="T1873" s="115"/>
      <c r="U1873" s="115"/>
      <c r="V1873" s="115"/>
      <c r="W1873" s="115"/>
      <c r="X1873" s="115"/>
      <c r="Y1873" s="115"/>
      <c r="Z1873" s="115"/>
    </row>
    <row r="1874" spans="1:26" ht="13">
      <c r="A1874" s="40"/>
      <c r="B1874" s="40"/>
      <c r="C1874" s="115"/>
      <c r="D1874" s="115"/>
      <c r="E1874" s="115"/>
      <c r="F1874" s="115"/>
      <c r="H1874" s="115"/>
      <c r="J1874" s="375"/>
      <c r="K1874" s="115"/>
      <c r="L1874" s="115"/>
      <c r="M1874" s="115"/>
      <c r="N1874" s="115"/>
      <c r="O1874" s="115"/>
      <c r="P1874" s="115"/>
      <c r="Q1874" s="115"/>
      <c r="R1874" s="115"/>
      <c r="S1874" s="115"/>
      <c r="T1874" s="115"/>
      <c r="U1874" s="115"/>
      <c r="V1874" s="115"/>
      <c r="W1874" s="115"/>
      <c r="X1874" s="115"/>
      <c r="Y1874" s="115"/>
      <c r="Z1874" s="115"/>
    </row>
    <row r="1875" spans="1:26" ht="13">
      <c r="A1875" s="40"/>
      <c r="B1875" s="40"/>
      <c r="C1875" s="115"/>
      <c r="D1875" s="115"/>
      <c r="E1875" s="115"/>
      <c r="F1875" s="115"/>
      <c r="H1875" s="115"/>
      <c r="J1875" s="375"/>
      <c r="K1875" s="115"/>
      <c r="L1875" s="115"/>
      <c r="M1875" s="115"/>
      <c r="N1875" s="115"/>
      <c r="O1875" s="115"/>
      <c r="P1875" s="115"/>
      <c r="Q1875" s="115"/>
      <c r="R1875" s="115"/>
      <c r="S1875" s="115"/>
      <c r="T1875" s="115"/>
      <c r="U1875" s="115"/>
      <c r="V1875" s="115"/>
      <c r="W1875" s="115"/>
      <c r="X1875" s="115"/>
      <c r="Y1875" s="115"/>
      <c r="Z1875" s="115"/>
    </row>
    <row r="1876" spans="1:26" ht="13">
      <c r="A1876" s="40"/>
      <c r="B1876" s="40"/>
      <c r="C1876" s="115"/>
      <c r="D1876" s="115"/>
      <c r="E1876" s="115"/>
      <c r="F1876" s="115"/>
      <c r="H1876" s="115"/>
      <c r="J1876" s="375"/>
      <c r="K1876" s="115"/>
      <c r="L1876" s="115"/>
      <c r="M1876" s="115"/>
      <c r="N1876" s="115"/>
      <c r="O1876" s="115"/>
      <c r="P1876" s="115"/>
      <c r="Q1876" s="115"/>
      <c r="R1876" s="115"/>
      <c r="S1876" s="115"/>
      <c r="T1876" s="115"/>
      <c r="U1876" s="115"/>
      <c r="V1876" s="115"/>
      <c r="W1876" s="115"/>
      <c r="X1876" s="115"/>
      <c r="Y1876" s="115"/>
      <c r="Z1876" s="115"/>
    </row>
    <row r="1877" spans="1:26" ht="13">
      <c r="A1877" s="40"/>
      <c r="B1877" s="40"/>
      <c r="C1877" s="115"/>
      <c r="D1877" s="115"/>
      <c r="E1877" s="115"/>
      <c r="F1877" s="115"/>
      <c r="H1877" s="115"/>
      <c r="J1877" s="375"/>
      <c r="K1877" s="115"/>
      <c r="L1877" s="115"/>
      <c r="M1877" s="115"/>
      <c r="N1877" s="115"/>
      <c r="O1877" s="115"/>
      <c r="P1877" s="115"/>
      <c r="Q1877" s="115"/>
      <c r="R1877" s="115"/>
      <c r="S1877" s="115"/>
      <c r="T1877" s="115"/>
      <c r="U1877" s="115"/>
      <c r="V1877" s="115"/>
      <c r="W1877" s="115"/>
      <c r="X1877" s="115"/>
      <c r="Y1877" s="115"/>
      <c r="Z1877" s="115"/>
    </row>
    <row r="1878" spans="1:26" ht="13">
      <c r="A1878" s="40"/>
      <c r="B1878" s="40"/>
      <c r="C1878" s="115"/>
      <c r="D1878" s="115"/>
      <c r="E1878" s="115"/>
      <c r="F1878" s="115"/>
      <c r="H1878" s="115"/>
      <c r="J1878" s="375"/>
      <c r="K1878" s="115"/>
      <c r="L1878" s="115"/>
      <c r="M1878" s="115"/>
      <c r="N1878" s="115"/>
      <c r="O1878" s="115"/>
      <c r="P1878" s="115"/>
      <c r="Q1878" s="115"/>
      <c r="R1878" s="115"/>
      <c r="S1878" s="115"/>
      <c r="T1878" s="115"/>
      <c r="U1878" s="115"/>
      <c r="V1878" s="115"/>
      <c r="W1878" s="115"/>
      <c r="X1878" s="115"/>
      <c r="Y1878" s="115"/>
      <c r="Z1878" s="115"/>
    </row>
    <row r="1879" spans="1:26" ht="13">
      <c r="A1879" s="40"/>
      <c r="B1879" s="40"/>
      <c r="C1879" s="115"/>
      <c r="D1879" s="115"/>
      <c r="E1879" s="115"/>
      <c r="F1879" s="115"/>
      <c r="H1879" s="115"/>
      <c r="J1879" s="375"/>
      <c r="K1879" s="115"/>
      <c r="L1879" s="115"/>
      <c r="M1879" s="115"/>
      <c r="N1879" s="115"/>
      <c r="O1879" s="115"/>
      <c r="P1879" s="115"/>
      <c r="Q1879" s="115"/>
      <c r="R1879" s="115"/>
      <c r="S1879" s="115"/>
      <c r="T1879" s="115"/>
      <c r="U1879" s="115"/>
      <c r="V1879" s="115"/>
      <c r="W1879" s="115"/>
      <c r="X1879" s="115"/>
      <c r="Y1879" s="115"/>
      <c r="Z1879" s="115"/>
    </row>
    <row r="1880" spans="1:26" ht="13">
      <c r="A1880" s="40"/>
      <c r="B1880" s="40"/>
      <c r="C1880" s="115"/>
      <c r="D1880" s="115"/>
      <c r="E1880" s="115"/>
      <c r="F1880" s="115"/>
      <c r="H1880" s="115"/>
      <c r="J1880" s="375"/>
      <c r="K1880" s="115"/>
      <c r="L1880" s="115"/>
      <c r="M1880" s="115"/>
      <c r="N1880" s="115"/>
      <c r="O1880" s="115"/>
      <c r="P1880" s="115"/>
      <c r="Q1880" s="115"/>
      <c r="R1880" s="115"/>
      <c r="S1880" s="115"/>
      <c r="T1880" s="115"/>
      <c r="U1880" s="115"/>
      <c r="V1880" s="115"/>
      <c r="W1880" s="115"/>
      <c r="X1880" s="115"/>
      <c r="Y1880" s="115"/>
      <c r="Z1880" s="115"/>
    </row>
    <row r="1881" spans="1:26" ht="13">
      <c r="A1881" s="40"/>
      <c r="B1881" s="40"/>
      <c r="C1881" s="115"/>
      <c r="D1881" s="115"/>
      <c r="E1881" s="115"/>
      <c r="F1881" s="115"/>
      <c r="H1881" s="115"/>
      <c r="J1881" s="375"/>
      <c r="K1881" s="115"/>
      <c r="L1881" s="115"/>
      <c r="M1881" s="115"/>
      <c r="N1881" s="115"/>
      <c r="O1881" s="115"/>
      <c r="P1881" s="115"/>
      <c r="Q1881" s="115"/>
      <c r="R1881" s="115"/>
      <c r="S1881" s="115"/>
      <c r="T1881" s="115"/>
      <c r="U1881" s="115"/>
      <c r="V1881" s="115"/>
      <c r="W1881" s="115"/>
      <c r="X1881" s="115"/>
      <c r="Y1881" s="115"/>
      <c r="Z1881" s="115"/>
    </row>
    <row r="1882" spans="1:26" ht="13">
      <c r="A1882" s="40"/>
      <c r="B1882" s="40"/>
      <c r="C1882" s="115"/>
      <c r="D1882" s="115"/>
      <c r="E1882" s="115"/>
      <c r="F1882" s="115"/>
      <c r="H1882" s="115"/>
      <c r="J1882" s="375"/>
      <c r="K1882" s="115"/>
      <c r="L1882" s="115"/>
      <c r="M1882" s="115"/>
      <c r="N1882" s="115"/>
      <c r="O1882" s="115"/>
      <c r="P1882" s="115"/>
      <c r="Q1882" s="115"/>
      <c r="R1882" s="115"/>
      <c r="S1882" s="115"/>
      <c r="T1882" s="115"/>
      <c r="U1882" s="115"/>
      <c r="V1882" s="115"/>
      <c r="W1882" s="115"/>
      <c r="X1882" s="115"/>
      <c r="Y1882" s="115"/>
      <c r="Z1882" s="115"/>
    </row>
    <row r="1883" spans="1:26" ht="13">
      <c r="A1883" s="40"/>
      <c r="B1883" s="40"/>
      <c r="C1883" s="115"/>
      <c r="D1883" s="115"/>
      <c r="E1883" s="115"/>
      <c r="F1883" s="115"/>
      <c r="H1883" s="115"/>
      <c r="J1883" s="375"/>
      <c r="K1883" s="115"/>
      <c r="L1883" s="115"/>
      <c r="M1883" s="115"/>
      <c r="N1883" s="115"/>
      <c r="O1883" s="115"/>
      <c r="P1883" s="115"/>
      <c r="Q1883" s="115"/>
      <c r="R1883" s="115"/>
      <c r="S1883" s="115"/>
      <c r="T1883" s="115"/>
      <c r="U1883" s="115"/>
      <c r="V1883" s="115"/>
      <c r="W1883" s="115"/>
      <c r="X1883" s="115"/>
      <c r="Y1883" s="115"/>
      <c r="Z1883" s="115"/>
    </row>
    <row r="1884" spans="1:26" ht="13">
      <c r="A1884" s="40"/>
      <c r="B1884" s="40"/>
      <c r="C1884" s="115"/>
      <c r="D1884" s="115"/>
      <c r="E1884" s="115"/>
      <c r="F1884" s="115"/>
      <c r="H1884" s="115"/>
      <c r="J1884" s="375"/>
      <c r="K1884" s="115"/>
      <c r="L1884" s="115"/>
      <c r="M1884" s="115"/>
      <c r="N1884" s="115"/>
      <c r="O1884" s="115"/>
      <c r="P1884" s="115"/>
      <c r="Q1884" s="115"/>
      <c r="R1884" s="115"/>
      <c r="S1884" s="115"/>
      <c r="T1884" s="115"/>
      <c r="U1884" s="115"/>
      <c r="V1884" s="115"/>
      <c r="W1884" s="115"/>
      <c r="X1884" s="115"/>
      <c r="Y1884" s="115"/>
      <c r="Z1884" s="115"/>
    </row>
    <row r="1885" spans="1:26" ht="13">
      <c r="A1885" s="40"/>
      <c r="B1885" s="40"/>
      <c r="C1885" s="115"/>
      <c r="D1885" s="115"/>
      <c r="E1885" s="115"/>
      <c r="F1885" s="115"/>
      <c r="H1885" s="115"/>
      <c r="J1885" s="375"/>
      <c r="K1885" s="115"/>
      <c r="L1885" s="115"/>
      <c r="M1885" s="115"/>
      <c r="N1885" s="115"/>
      <c r="O1885" s="115"/>
      <c r="P1885" s="115"/>
      <c r="Q1885" s="115"/>
      <c r="R1885" s="115"/>
      <c r="S1885" s="115"/>
      <c r="T1885" s="115"/>
      <c r="U1885" s="115"/>
      <c r="V1885" s="115"/>
      <c r="W1885" s="115"/>
      <c r="X1885" s="115"/>
      <c r="Y1885" s="115"/>
      <c r="Z1885" s="115"/>
    </row>
    <row r="1886" spans="1:26" ht="13">
      <c r="A1886" s="40"/>
      <c r="B1886" s="40"/>
      <c r="C1886" s="115"/>
      <c r="D1886" s="115"/>
      <c r="E1886" s="115"/>
      <c r="F1886" s="115"/>
      <c r="H1886" s="115"/>
      <c r="J1886" s="375"/>
      <c r="K1886" s="115"/>
      <c r="L1886" s="115"/>
      <c r="M1886" s="115"/>
      <c r="N1886" s="115"/>
      <c r="O1886" s="115"/>
      <c r="P1886" s="115"/>
      <c r="Q1886" s="115"/>
      <c r="R1886" s="115"/>
      <c r="S1886" s="115"/>
      <c r="T1886" s="115"/>
      <c r="U1886" s="115"/>
      <c r="V1886" s="115"/>
      <c r="W1886" s="115"/>
      <c r="X1886" s="115"/>
      <c r="Y1886" s="115"/>
      <c r="Z1886" s="115"/>
    </row>
    <row r="1887" spans="1:26" ht="13">
      <c r="A1887" s="40"/>
      <c r="B1887" s="40"/>
      <c r="C1887" s="115"/>
      <c r="D1887" s="115"/>
      <c r="E1887" s="115"/>
      <c r="F1887" s="115"/>
      <c r="H1887" s="115"/>
      <c r="J1887" s="375"/>
      <c r="K1887" s="115"/>
      <c r="L1887" s="115"/>
      <c r="M1887" s="115"/>
      <c r="N1887" s="115"/>
      <c r="O1887" s="115"/>
      <c r="P1887" s="115"/>
      <c r="Q1887" s="115"/>
      <c r="R1887" s="115"/>
      <c r="S1887" s="115"/>
      <c r="T1887" s="115"/>
      <c r="U1887" s="115"/>
      <c r="V1887" s="115"/>
      <c r="W1887" s="115"/>
      <c r="X1887" s="115"/>
      <c r="Y1887" s="115"/>
      <c r="Z1887" s="115"/>
    </row>
    <row r="1888" spans="1:26" ht="13">
      <c r="A1888" s="40"/>
      <c r="B1888" s="40"/>
      <c r="C1888" s="115"/>
      <c r="D1888" s="115"/>
      <c r="E1888" s="115"/>
      <c r="F1888" s="115"/>
      <c r="H1888" s="115"/>
      <c r="J1888" s="375"/>
      <c r="K1888" s="115"/>
      <c r="L1888" s="115"/>
      <c r="M1888" s="115"/>
      <c r="N1888" s="115"/>
      <c r="O1888" s="115"/>
      <c r="P1888" s="115"/>
      <c r="Q1888" s="115"/>
      <c r="R1888" s="115"/>
      <c r="S1888" s="115"/>
      <c r="T1888" s="115"/>
      <c r="U1888" s="115"/>
      <c r="V1888" s="115"/>
      <c r="W1888" s="115"/>
      <c r="X1888" s="115"/>
      <c r="Y1888" s="115"/>
      <c r="Z1888" s="115"/>
    </row>
    <row r="1889" spans="1:26" ht="13">
      <c r="A1889" s="40"/>
      <c r="B1889" s="40"/>
      <c r="C1889" s="115"/>
      <c r="D1889" s="115"/>
      <c r="E1889" s="115"/>
      <c r="F1889" s="115"/>
      <c r="H1889" s="115"/>
      <c r="J1889" s="375"/>
      <c r="K1889" s="115"/>
      <c r="L1889" s="115"/>
      <c r="M1889" s="115"/>
      <c r="N1889" s="115"/>
      <c r="O1889" s="115"/>
      <c r="P1889" s="115"/>
      <c r="Q1889" s="115"/>
      <c r="R1889" s="115"/>
      <c r="S1889" s="115"/>
      <c r="T1889" s="115"/>
      <c r="U1889" s="115"/>
      <c r="V1889" s="115"/>
      <c r="W1889" s="115"/>
      <c r="X1889" s="115"/>
      <c r="Y1889" s="115"/>
      <c r="Z1889" s="115"/>
    </row>
    <row r="1890" spans="1:26" ht="13">
      <c r="A1890" s="40"/>
      <c r="B1890" s="40"/>
      <c r="C1890" s="115"/>
      <c r="D1890" s="115"/>
      <c r="E1890" s="115"/>
      <c r="F1890" s="115"/>
      <c r="H1890" s="115"/>
      <c r="J1890" s="375"/>
      <c r="K1890" s="115"/>
      <c r="L1890" s="115"/>
      <c r="M1890" s="115"/>
      <c r="N1890" s="115"/>
      <c r="O1890" s="115"/>
      <c r="P1890" s="115"/>
      <c r="Q1890" s="115"/>
      <c r="R1890" s="115"/>
      <c r="S1890" s="115"/>
      <c r="T1890" s="115"/>
      <c r="U1890" s="115"/>
      <c r="V1890" s="115"/>
      <c r="W1890" s="115"/>
      <c r="X1890" s="115"/>
      <c r="Y1890" s="115"/>
      <c r="Z1890" s="115"/>
    </row>
    <row r="1891" spans="1:26" ht="13">
      <c r="A1891" s="40"/>
      <c r="B1891" s="40"/>
      <c r="C1891" s="115"/>
      <c r="D1891" s="115"/>
      <c r="E1891" s="115"/>
      <c r="F1891" s="115"/>
      <c r="H1891" s="115"/>
      <c r="J1891" s="375"/>
      <c r="K1891" s="115"/>
      <c r="L1891" s="115"/>
      <c r="M1891" s="115"/>
      <c r="N1891" s="115"/>
      <c r="O1891" s="115"/>
      <c r="P1891" s="115"/>
      <c r="Q1891" s="115"/>
      <c r="R1891" s="115"/>
      <c r="S1891" s="115"/>
      <c r="T1891" s="115"/>
      <c r="U1891" s="115"/>
      <c r="V1891" s="115"/>
      <c r="W1891" s="115"/>
      <c r="X1891" s="115"/>
      <c r="Y1891" s="115"/>
      <c r="Z1891" s="115"/>
    </row>
    <row r="1892" spans="1:26" ht="13">
      <c r="A1892" s="40"/>
      <c r="B1892" s="40"/>
      <c r="C1892" s="115"/>
      <c r="D1892" s="115"/>
      <c r="E1892" s="115"/>
      <c r="F1892" s="115"/>
      <c r="H1892" s="115"/>
      <c r="J1892" s="375"/>
      <c r="K1892" s="115"/>
      <c r="L1892" s="115"/>
      <c r="M1892" s="115"/>
      <c r="N1892" s="115"/>
      <c r="O1892" s="115"/>
      <c r="P1892" s="115"/>
      <c r="Q1892" s="115"/>
      <c r="R1892" s="115"/>
      <c r="S1892" s="115"/>
      <c r="T1892" s="115"/>
      <c r="U1892" s="115"/>
      <c r="V1892" s="115"/>
      <c r="W1892" s="115"/>
      <c r="X1892" s="115"/>
      <c r="Y1892" s="115"/>
      <c r="Z1892" s="115"/>
    </row>
    <row r="1893" spans="1:26" ht="13">
      <c r="A1893" s="40"/>
      <c r="B1893" s="40"/>
      <c r="C1893" s="115"/>
      <c r="D1893" s="115"/>
      <c r="E1893" s="115"/>
      <c r="F1893" s="115"/>
      <c r="H1893" s="115"/>
      <c r="J1893" s="375"/>
      <c r="K1893" s="115"/>
      <c r="L1893" s="115"/>
      <c r="M1893" s="115"/>
      <c r="N1893" s="115"/>
      <c r="O1893" s="115"/>
      <c r="P1893" s="115"/>
      <c r="Q1893" s="115"/>
      <c r="R1893" s="115"/>
      <c r="S1893" s="115"/>
      <c r="T1893" s="115"/>
      <c r="U1893" s="115"/>
      <c r="V1893" s="115"/>
      <c r="W1893" s="115"/>
      <c r="X1893" s="115"/>
      <c r="Y1893" s="115"/>
      <c r="Z1893" s="115"/>
    </row>
    <row r="1894" spans="1:26" ht="13">
      <c r="A1894" s="40"/>
      <c r="B1894" s="40"/>
      <c r="C1894" s="115"/>
      <c r="D1894" s="115"/>
      <c r="E1894" s="115"/>
      <c r="F1894" s="115"/>
      <c r="H1894" s="115"/>
      <c r="J1894" s="375"/>
      <c r="K1894" s="115"/>
      <c r="L1894" s="115"/>
      <c r="M1894" s="115"/>
      <c r="N1894" s="115"/>
      <c r="O1894" s="115"/>
      <c r="P1894" s="115"/>
      <c r="Q1894" s="115"/>
      <c r="R1894" s="115"/>
      <c r="S1894" s="115"/>
      <c r="T1894" s="115"/>
      <c r="U1894" s="115"/>
      <c r="V1894" s="115"/>
      <c r="W1894" s="115"/>
      <c r="X1894" s="115"/>
      <c r="Y1894" s="115"/>
      <c r="Z1894" s="115"/>
    </row>
    <row r="1895" spans="1:26" ht="13">
      <c r="A1895" s="40"/>
      <c r="B1895" s="40"/>
      <c r="C1895" s="115"/>
      <c r="D1895" s="115"/>
      <c r="E1895" s="115"/>
      <c r="F1895" s="115"/>
      <c r="H1895" s="115"/>
      <c r="J1895" s="375"/>
      <c r="K1895" s="115"/>
      <c r="L1895" s="115"/>
      <c r="M1895" s="115"/>
      <c r="N1895" s="115"/>
      <c r="O1895" s="115"/>
      <c r="P1895" s="115"/>
      <c r="Q1895" s="115"/>
      <c r="R1895" s="115"/>
      <c r="S1895" s="115"/>
      <c r="T1895" s="115"/>
      <c r="U1895" s="115"/>
      <c r="V1895" s="115"/>
      <c r="W1895" s="115"/>
      <c r="X1895" s="115"/>
      <c r="Y1895" s="115"/>
      <c r="Z1895" s="115"/>
    </row>
    <row r="1896" spans="1:26" ht="13">
      <c r="A1896" s="40"/>
      <c r="B1896" s="40"/>
      <c r="C1896" s="115"/>
      <c r="D1896" s="115"/>
      <c r="E1896" s="115"/>
      <c r="F1896" s="115"/>
      <c r="H1896" s="115"/>
      <c r="J1896" s="375"/>
      <c r="K1896" s="115"/>
      <c r="L1896" s="115"/>
      <c r="M1896" s="115"/>
      <c r="N1896" s="115"/>
      <c r="O1896" s="115"/>
      <c r="P1896" s="115"/>
      <c r="Q1896" s="115"/>
      <c r="R1896" s="115"/>
      <c r="S1896" s="115"/>
      <c r="T1896" s="115"/>
      <c r="U1896" s="115"/>
      <c r="V1896" s="115"/>
      <c r="W1896" s="115"/>
      <c r="X1896" s="115"/>
      <c r="Y1896" s="115"/>
      <c r="Z1896" s="115"/>
    </row>
    <row r="1897" spans="1:26" ht="13">
      <c r="A1897" s="40"/>
      <c r="B1897" s="40"/>
      <c r="C1897" s="115"/>
      <c r="D1897" s="115"/>
      <c r="E1897" s="115"/>
      <c r="F1897" s="115"/>
      <c r="H1897" s="115"/>
      <c r="J1897" s="375"/>
      <c r="K1897" s="115"/>
      <c r="L1897" s="115"/>
      <c r="M1897" s="115"/>
      <c r="N1897" s="115"/>
      <c r="O1897" s="115"/>
      <c r="P1897" s="115"/>
      <c r="Q1897" s="115"/>
      <c r="R1897" s="115"/>
      <c r="S1897" s="115"/>
      <c r="T1897" s="115"/>
      <c r="U1897" s="115"/>
      <c r="V1897" s="115"/>
      <c r="W1897" s="115"/>
      <c r="X1897" s="115"/>
      <c r="Y1897" s="115"/>
      <c r="Z1897" s="115"/>
    </row>
    <row r="1898" spans="1:26" ht="13">
      <c r="A1898" s="40"/>
      <c r="B1898" s="40"/>
      <c r="C1898" s="115"/>
      <c r="D1898" s="115"/>
      <c r="E1898" s="115"/>
      <c r="F1898" s="115"/>
      <c r="H1898" s="115"/>
      <c r="J1898" s="375"/>
      <c r="K1898" s="115"/>
      <c r="L1898" s="115"/>
      <c r="M1898" s="115"/>
      <c r="N1898" s="115"/>
      <c r="O1898" s="115"/>
      <c r="P1898" s="115"/>
      <c r="Q1898" s="115"/>
      <c r="R1898" s="115"/>
      <c r="S1898" s="115"/>
      <c r="T1898" s="115"/>
      <c r="U1898" s="115"/>
      <c r="V1898" s="115"/>
      <c r="W1898" s="115"/>
      <c r="X1898" s="115"/>
      <c r="Y1898" s="115"/>
      <c r="Z1898" s="115"/>
    </row>
    <row r="1899" spans="1:26" ht="13">
      <c r="A1899" s="40"/>
      <c r="B1899" s="40"/>
      <c r="C1899" s="115"/>
      <c r="D1899" s="115"/>
      <c r="E1899" s="115"/>
      <c r="F1899" s="115"/>
      <c r="H1899" s="115"/>
      <c r="J1899" s="375"/>
      <c r="K1899" s="115"/>
      <c r="L1899" s="115"/>
      <c r="M1899" s="115"/>
      <c r="N1899" s="115"/>
      <c r="O1899" s="115"/>
      <c r="P1899" s="115"/>
      <c r="Q1899" s="115"/>
      <c r="R1899" s="115"/>
      <c r="S1899" s="115"/>
      <c r="T1899" s="115"/>
      <c r="U1899" s="115"/>
      <c r="V1899" s="115"/>
      <c r="W1899" s="115"/>
      <c r="X1899" s="115"/>
      <c r="Y1899" s="115"/>
      <c r="Z1899" s="115"/>
    </row>
    <row r="1900" spans="1:26" ht="13">
      <c r="A1900" s="40"/>
      <c r="B1900" s="40"/>
      <c r="C1900" s="115"/>
      <c r="D1900" s="115"/>
      <c r="E1900" s="115"/>
      <c r="F1900" s="115"/>
      <c r="H1900" s="115"/>
      <c r="J1900" s="375"/>
      <c r="K1900" s="115"/>
      <c r="L1900" s="115"/>
      <c r="M1900" s="115"/>
      <c r="N1900" s="115"/>
      <c r="O1900" s="115"/>
      <c r="P1900" s="115"/>
      <c r="Q1900" s="115"/>
      <c r="R1900" s="115"/>
      <c r="S1900" s="115"/>
      <c r="T1900" s="115"/>
      <c r="U1900" s="115"/>
      <c r="V1900" s="115"/>
      <c r="W1900" s="115"/>
      <c r="X1900" s="115"/>
      <c r="Y1900" s="115"/>
      <c r="Z1900" s="115"/>
    </row>
    <row r="1901" spans="1:26" ht="13">
      <c r="A1901" s="40"/>
      <c r="B1901" s="40"/>
      <c r="C1901" s="115"/>
      <c r="D1901" s="115"/>
      <c r="E1901" s="115"/>
      <c r="F1901" s="115"/>
      <c r="H1901" s="115"/>
      <c r="J1901" s="375"/>
      <c r="K1901" s="115"/>
      <c r="L1901" s="115"/>
      <c r="M1901" s="115"/>
      <c r="N1901" s="115"/>
      <c r="O1901" s="115"/>
      <c r="P1901" s="115"/>
      <c r="Q1901" s="115"/>
      <c r="R1901" s="115"/>
      <c r="S1901" s="115"/>
      <c r="T1901" s="115"/>
      <c r="U1901" s="115"/>
      <c r="V1901" s="115"/>
      <c r="W1901" s="115"/>
      <c r="X1901" s="115"/>
      <c r="Y1901" s="115"/>
      <c r="Z1901" s="115"/>
    </row>
    <row r="1902" spans="1:26" ht="13">
      <c r="A1902" s="40"/>
      <c r="B1902" s="40"/>
      <c r="C1902" s="115"/>
      <c r="D1902" s="115"/>
      <c r="E1902" s="115"/>
      <c r="F1902" s="115"/>
      <c r="H1902" s="115"/>
      <c r="J1902" s="375"/>
      <c r="K1902" s="115"/>
      <c r="L1902" s="115"/>
      <c r="M1902" s="115"/>
      <c r="N1902" s="115"/>
      <c r="O1902" s="115"/>
      <c r="P1902" s="115"/>
      <c r="Q1902" s="115"/>
      <c r="R1902" s="115"/>
      <c r="S1902" s="115"/>
      <c r="T1902" s="115"/>
      <c r="U1902" s="115"/>
      <c r="V1902" s="115"/>
      <c r="W1902" s="115"/>
      <c r="X1902" s="115"/>
      <c r="Y1902" s="115"/>
      <c r="Z1902" s="115"/>
    </row>
    <row r="1903" spans="1:26" ht="13">
      <c r="A1903" s="40"/>
      <c r="B1903" s="40"/>
      <c r="C1903" s="115"/>
      <c r="D1903" s="115"/>
      <c r="E1903" s="115"/>
      <c r="F1903" s="115"/>
      <c r="H1903" s="115"/>
      <c r="J1903" s="375"/>
      <c r="K1903" s="115"/>
      <c r="L1903" s="115"/>
      <c r="M1903" s="115"/>
      <c r="N1903" s="115"/>
      <c r="O1903" s="115"/>
      <c r="P1903" s="115"/>
      <c r="Q1903" s="115"/>
      <c r="R1903" s="115"/>
      <c r="S1903" s="115"/>
      <c r="T1903" s="115"/>
      <c r="U1903" s="115"/>
      <c r="V1903" s="115"/>
      <c r="W1903" s="115"/>
      <c r="X1903" s="115"/>
      <c r="Y1903" s="115"/>
      <c r="Z1903" s="115"/>
    </row>
    <row r="1904" spans="1:26" ht="13">
      <c r="A1904" s="40"/>
      <c r="B1904" s="40"/>
      <c r="C1904" s="115"/>
      <c r="D1904" s="115"/>
      <c r="E1904" s="115"/>
      <c r="F1904" s="115"/>
      <c r="H1904" s="115"/>
      <c r="J1904" s="375"/>
      <c r="K1904" s="115"/>
      <c r="L1904" s="115"/>
      <c r="M1904" s="115"/>
      <c r="N1904" s="115"/>
      <c r="O1904" s="115"/>
      <c r="P1904" s="115"/>
      <c r="Q1904" s="115"/>
      <c r="R1904" s="115"/>
      <c r="S1904" s="115"/>
      <c r="T1904" s="115"/>
      <c r="U1904" s="115"/>
      <c r="V1904" s="115"/>
      <c r="W1904" s="115"/>
      <c r="X1904" s="115"/>
      <c r="Y1904" s="115"/>
      <c r="Z1904" s="115"/>
    </row>
    <row r="1905" spans="1:26" ht="13">
      <c r="A1905" s="40"/>
      <c r="B1905" s="40"/>
      <c r="C1905" s="115"/>
      <c r="D1905" s="115"/>
      <c r="E1905" s="115"/>
      <c r="F1905" s="115"/>
      <c r="H1905" s="115"/>
      <c r="J1905" s="375"/>
      <c r="K1905" s="115"/>
      <c r="L1905" s="115"/>
      <c r="M1905" s="115"/>
      <c r="N1905" s="115"/>
      <c r="O1905" s="115"/>
      <c r="P1905" s="115"/>
      <c r="Q1905" s="115"/>
      <c r="R1905" s="115"/>
      <c r="S1905" s="115"/>
      <c r="T1905" s="115"/>
      <c r="U1905" s="115"/>
      <c r="V1905" s="115"/>
      <c r="W1905" s="115"/>
      <c r="X1905" s="115"/>
      <c r="Y1905" s="115"/>
      <c r="Z1905" s="115"/>
    </row>
    <row r="1906" spans="1:26" ht="13">
      <c r="A1906" s="40"/>
      <c r="B1906" s="40"/>
      <c r="C1906" s="115"/>
      <c r="D1906" s="115"/>
      <c r="E1906" s="115"/>
      <c r="F1906" s="115"/>
      <c r="H1906" s="115"/>
      <c r="J1906" s="375"/>
      <c r="K1906" s="115"/>
      <c r="L1906" s="115"/>
      <c r="M1906" s="115"/>
      <c r="N1906" s="115"/>
      <c r="O1906" s="115"/>
      <c r="P1906" s="115"/>
      <c r="Q1906" s="115"/>
      <c r="R1906" s="115"/>
      <c r="S1906" s="115"/>
      <c r="T1906" s="115"/>
      <c r="U1906" s="115"/>
      <c r="V1906" s="115"/>
      <c r="W1906" s="115"/>
      <c r="X1906" s="115"/>
      <c r="Y1906" s="115"/>
      <c r="Z1906" s="115"/>
    </row>
    <row r="1907" spans="1:26" ht="13">
      <c r="A1907" s="40"/>
      <c r="B1907" s="40"/>
      <c r="C1907" s="115"/>
      <c r="D1907" s="115"/>
      <c r="E1907" s="115"/>
      <c r="F1907" s="115"/>
      <c r="H1907" s="115"/>
      <c r="J1907" s="375"/>
      <c r="K1907" s="115"/>
      <c r="L1907" s="115"/>
      <c r="M1907" s="115"/>
      <c r="N1907" s="115"/>
      <c r="O1907" s="115"/>
      <c r="P1907" s="115"/>
      <c r="Q1907" s="115"/>
      <c r="R1907" s="115"/>
      <c r="S1907" s="115"/>
      <c r="T1907" s="115"/>
      <c r="U1907" s="115"/>
      <c r="V1907" s="115"/>
      <c r="W1907" s="115"/>
      <c r="X1907" s="115"/>
      <c r="Y1907" s="115"/>
      <c r="Z1907" s="115"/>
    </row>
    <row r="1908" spans="1:26" ht="13">
      <c r="A1908" s="40"/>
      <c r="B1908" s="40"/>
      <c r="C1908" s="115"/>
      <c r="D1908" s="115"/>
      <c r="E1908" s="115"/>
      <c r="F1908" s="115"/>
      <c r="H1908" s="115"/>
      <c r="J1908" s="375"/>
      <c r="K1908" s="115"/>
      <c r="L1908" s="115"/>
      <c r="M1908" s="115"/>
      <c r="N1908" s="115"/>
      <c r="O1908" s="115"/>
      <c r="P1908" s="115"/>
      <c r="Q1908" s="115"/>
      <c r="R1908" s="115"/>
      <c r="S1908" s="115"/>
      <c r="T1908" s="115"/>
      <c r="U1908" s="115"/>
      <c r="V1908" s="115"/>
      <c r="W1908" s="115"/>
      <c r="X1908" s="115"/>
      <c r="Y1908" s="115"/>
      <c r="Z1908" s="115"/>
    </row>
    <row r="1909" spans="1:26" ht="13">
      <c r="A1909" s="40"/>
      <c r="B1909" s="40"/>
      <c r="C1909" s="115"/>
      <c r="D1909" s="115"/>
      <c r="E1909" s="115"/>
      <c r="F1909" s="115"/>
      <c r="H1909" s="115"/>
      <c r="J1909" s="375"/>
      <c r="K1909" s="115"/>
      <c r="L1909" s="115"/>
      <c r="M1909" s="115"/>
      <c r="N1909" s="115"/>
      <c r="O1909" s="115"/>
      <c r="P1909" s="115"/>
      <c r="Q1909" s="115"/>
      <c r="R1909" s="115"/>
      <c r="S1909" s="115"/>
      <c r="T1909" s="115"/>
      <c r="U1909" s="115"/>
      <c r="V1909" s="115"/>
      <c r="W1909" s="115"/>
      <c r="X1909" s="115"/>
      <c r="Y1909" s="115"/>
      <c r="Z1909" s="115"/>
    </row>
    <row r="1910" spans="1:26" ht="13">
      <c r="A1910" s="40"/>
      <c r="B1910" s="40"/>
      <c r="C1910" s="115"/>
      <c r="D1910" s="115"/>
      <c r="E1910" s="115"/>
      <c r="F1910" s="115"/>
      <c r="H1910" s="115"/>
      <c r="J1910" s="375"/>
      <c r="K1910" s="115"/>
      <c r="L1910" s="115"/>
      <c r="M1910" s="115"/>
      <c r="N1910" s="115"/>
      <c r="O1910" s="115"/>
      <c r="P1910" s="115"/>
      <c r="Q1910" s="115"/>
      <c r="R1910" s="115"/>
      <c r="S1910" s="115"/>
      <c r="T1910" s="115"/>
      <c r="U1910" s="115"/>
      <c r="V1910" s="115"/>
      <c r="W1910" s="115"/>
      <c r="X1910" s="115"/>
      <c r="Y1910" s="115"/>
      <c r="Z1910" s="115"/>
    </row>
    <row r="1911" spans="1:26" ht="13">
      <c r="A1911" s="40"/>
      <c r="B1911" s="40"/>
      <c r="C1911" s="115"/>
      <c r="D1911" s="115"/>
      <c r="E1911" s="115"/>
      <c r="F1911" s="115"/>
      <c r="H1911" s="115"/>
      <c r="J1911" s="375"/>
      <c r="K1911" s="115"/>
      <c r="L1911" s="115"/>
      <c r="M1911" s="115"/>
      <c r="N1911" s="115"/>
      <c r="O1911" s="115"/>
      <c r="P1911" s="115"/>
      <c r="Q1911" s="115"/>
      <c r="R1911" s="115"/>
      <c r="S1911" s="115"/>
      <c r="T1911" s="115"/>
      <c r="U1911" s="115"/>
      <c r="V1911" s="115"/>
      <c r="W1911" s="115"/>
      <c r="X1911" s="115"/>
      <c r="Y1911" s="115"/>
      <c r="Z1911" s="115"/>
    </row>
    <row r="1912" spans="1:26" ht="13">
      <c r="A1912" s="40"/>
      <c r="B1912" s="40"/>
      <c r="C1912" s="115"/>
      <c r="D1912" s="115"/>
      <c r="E1912" s="115"/>
      <c r="F1912" s="115"/>
      <c r="H1912" s="115"/>
      <c r="J1912" s="375"/>
      <c r="K1912" s="115"/>
      <c r="L1912" s="115"/>
      <c r="M1912" s="115"/>
      <c r="N1912" s="115"/>
      <c r="O1912" s="115"/>
      <c r="P1912" s="115"/>
      <c r="Q1912" s="115"/>
      <c r="R1912" s="115"/>
      <c r="S1912" s="115"/>
      <c r="T1912" s="115"/>
      <c r="U1912" s="115"/>
      <c r="V1912" s="115"/>
      <c r="W1912" s="115"/>
      <c r="X1912" s="115"/>
      <c r="Y1912" s="115"/>
      <c r="Z1912" s="115"/>
    </row>
    <row r="1913" spans="1:26" ht="13">
      <c r="A1913" s="40"/>
      <c r="B1913" s="40"/>
      <c r="C1913" s="115"/>
      <c r="D1913" s="115"/>
      <c r="E1913" s="115"/>
      <c r="F1913" s="115"/>
      <c r="H1913" s="115"/>
      <c r="J1913" s="375"/>
      <c r="K1913" s="115"/>
      <c r="L1913" s="115"/>
      <c r="M1913" s="115"/>
      <c r="N1913" s="115"/>
      <c r="O1913" s="115"/>
      <c r="P1913" s="115"/>
      <c r="Q1913" s="115"/>
      <c r="R1913" s="115"/>
      <c r="S1913" s="115"/>
      <c r="T1913" s="115"/>
      <c r="U1913" s="115"/>
      <c r="V1913" s="115"/>
      <c r="W1913" s="115"/>
      <c r="X1913" s="115"/>
      <c r="Y1913" s="115"/>
      <c r="Z1913" s="115"/>
    </row>
    <row r="1914" spans="1:26" ht="13">
      <c r="A1914" s="40"/>
      <c r="B1914" s="40"/>
      <c r="C1914" s="115"/>
      <c r="D1914" s="115"/>
      <c r="E1914" s="115"/>
      <c r="F1914" s="115"/>
      <c r="H1914" s="115"/>
      <c r="J1914" s="375"/>
      <c r="K1914" s="115"/>
      <c r="L1914" s="115"/>
      <c r="M1914" s="115"/>
      <c r="N1914" s="115"/>
      <c r="O1914" s="115"/>
      <c r="P1914" s="115"/>
      <c r="Q1914" s="115"/>
      <c r="R1914" s="115"/>
      <c r="S1914" s="115"/>
      <c r="T1914" s="115"/>
      <c r="U1914" s="115"/>
      <c r="V1914" s="115"/>
      <c r="W1914" s="115"/>
      <c r="X1914" s="115"/>
      <c r="Y1914" s="115"/>
      <c r="Z1914" s="115"/>
    </row>
    <row r="1915" spans="1:26" ht="13">
      <c r="A1915" s="40"/>
      <c r="B1915" s="40"/>
      <c r="C1915" s="115"/>
      <c r="D1915" s="115"/>
      <c r="E1915" s="115"/>
      <c r="F1915" s="115"/>
      <c r="H1915" s="115"/>
      <c r="J1915" s="375"/>
      <c r="K1915" s="115"/>
      <c r="L1915" s="115"/>
      <c r="M1915" s="115"/>
      <c r="N1915" s="115"/>
      <c r="O1915" s="115"/>
      <c r="P1915" s="115"/>
      <c r="Q1915" s="115"/>
      <c r="R1915" s="115"/>
      <c r="S1915" s="115"/>
      <c r="T1915" s="115"/>
      <c r="U1915" s="115"/>
      <c r="V1915" s="115"/>
      <c r="W1915" s="115"/>
      <c r="X1915" s="115"/>
      <c r="Y1915" s="115"/>
      <c r="Z1915" s="115"/>
    </row>
    <row r="1916" spans="1:26" ht="13">
      <c r="A1916" s="40"/>
      <c r="B1916" s="40"/>
      <c r="C1916" s="115"/>
      <c r="D1916" s="115"/>
      <c r="E1916" s="115"/>
      <c r="F1916" s="115"/>
      <c r="H1916" s="115"/>
      <c r="J1916" s="375"/>
      <c r="K1916" s="115"/>
      <c r="L1916" s="115"/>
      <c r="M1916" s="115"/>
      <c r="N1916" s="115"/>
      <c r="O1916" s="115"/>
      <c r="P1916" s="115"/>
      <c r="Q1916" s="115"/>
      <c r="R1916" s="115"/>
      <c r="S1916" s="115"/>
      <c r="T1916" s="115"/>
      <c r="U1916" s="115"/>
      <c r="V1916" s="115"/>
      <c r="W1916" s="115"/>
      <c r="X1916" s="115"/>
      <c r="Y1916" s="115"/>
      <c r="Z1916" s="115"/>
    </row>
    <row r="1917" spans="1:26" ht="13">
      <c r="A1917" s="40"/>
      <c r="B1917" s="40"/>
      <c r="C1917" s="115"/>
      <c r="D1917" s="115"/>
      <c r="E1917" s="115"/>
      <c r="F1917" s="115"/>
      <c r="H1917" s="115"/>
      <c r="J1917" s="375"/>
      <c r="K1917" s="115"/>
      <c r="L1917" s="115"/>
      <c r="M1917" s="115"/>
      <c r="N1917" s="115"/>
      <c r="O1917" s="115"/>
      <c r="P1917" s="115"/>
      <c r="Q1917" s="115"/>
      <c r="R1917" s="115"/>
      <c r="S1917" s="115"/>
      <c r="T1917" s="115"/>
      <c r="U1917" s="115"/>
      <c r="V1917" s="115"/>
      <c r="W1917" s="115"/>
      <c r="X1917" s="115"/>
      <c r="Y1917" s="115"/>
      <c r="Z1917" s="115"/>
    </row>
    <row r="1918" spans="1:26" ht="13">
      <c r="A1918" s="40"/>
      <c r="B1918" s="40"/>
      <c r="C1918" s="115"/>
      <c r="D1918" s="115"/>
      <c r="E1918" s="115"/>
      <c r="F1918" s="115"/>
      <c r="H1918" s="115"/>
      <c r="J1918" s="375"/>
      <c r="K1918" s="115"/>
      <c r="L1918" s="115"/>
      <c r="M1918" s="115"/>
      <c r="N1918" s="115"/>
      <c r="O1918" s="115"/>
      <c r="P1918" s="115"/>
      <c r="Q1918" s="115"/>
      <c r="R1918" s="115"/>
      <c r="S1918" s="115"/>
      <c r="T1918" s="115"/>
      <c r="U1918" s="115"/>
      <c r="V1918" s="115"/>
      <c r="W1918" s="115"/>
      <c r="X1918" s="115"/>
      <c r="Y1918" s="115"/>
      <c r="Z1918" s="115"/>
    </row>
    <row r="1919" spans="1:26" ht="13">
      <c r="A1919" s="40"/>
      <c r="B1919" s="40"/>
      <c r="C1919" s="115"/>
      <c r="D1919" s="115"/>
      <c r="E1919" s="115"/>
      <c r="F1919" s="115"/>
      <c r="H1919" s="115"/>
      <c r="J1919" s="375"/>
      <c r="K1919" s="115"/>
      <c r="L1919" s="115"/>
      <c r="M1919" s="115"/>
      <c r="N1919" s="115"/>
      <c r="O1919" s="115"/>
      <c r="P1919" s="115"/>
      <c r="Q1919" s="115"/>
      <c r="R1919" s="115"/>
      <c r="S1919" s="115"/>
      <c r="T1919" s="115"/>
      <c r="U1919" s="115"/>
      <c r="V1919" s="115"/>
      <c r="W1919" s="115"/>
      <c r="X1919" s="115"/>
      <c r="Y1919" s="115"/>
      <c r="Z1919" s="115"/>
    </row>
    <row r="1920" spans="1:26" ht="13">
      <c r="A1920" s="40"/>
      <c r="B1920" s="40"/>
      <c r="C1920" s="115"/>
      <c r="D1920" s="115"/>
      <c r="E1920" s="115"/>
      <c r="F1920" s="115"/>
      <c r="H1920" s="115"/>
      <c r="J1920" s="375"/>
      <c r="K1920" s="115"/>
      <c r="L1920" s="115"/>
      <c r="M1920" s="115"/>
      <c r="N1920" s="115"/>
      <c r="O1920" s="115"/>
      <c r="P1920" s="115"/>
      <c r="Q1920" s="115"/>
      <c r="R1920" s="115"/>
      <c r="S1920" s="115"/>
      <c r="T1920" s="115"/>
      <c r="U1920" s="115"/>
      <c r="V1920" s="115"/>
      <c r="W1920" s="115"/>
      <c r="X1920" s="115"/>
      <c r="Y1920" s="115"/>
      <c r="Z1920" s="115"/>
    </row>
    <row r="1921" spans="1:26" ht="13">
      <c r="A1921" s="40"/>
      <c r="B1921" s="40"/>
      <c r="C1921" s="115"/>
      <c r="D1921" s="115"/>
      <c r="E1921" s="115"/>
      <c r="F1921" s="115"/>
      <c r="H1921" s="115"/>
      <c r="J1921" s="375"/>
      <c r="K1921" s="115"/>
      <c r="L1921" s="115"/>
      <c r="M1921" s="115"/>
      <c r="N1921" s="115"/>
      <c r="O1921" s="115"/>
      <c r="P1921" s="115"/>
      <c r="Q1921" s="115"/>
      <c r="R1921" s="115"/>
      <c r="S1921" s="115"/>
      <c r="T1921" s="115"/>
      <c r="U1921" s="115"/>
      <c r="V1921" s="115"/>
      <c r="W1921" s="115"/>
      <c r="X1921" s="115"/>
      <c r="Y1921" s="115"/>
      <c r="Z1921" s="115"/>
    </row>
    <row r="1922" spans="1:26" ht="13">
      <c r="A1922" s="40"/>
      <c r="B1922" s="40"/>
      <c r="C1922" s="115"/>
      <c r="D1922" s="115"/>
      <c r="E1922" s="115"/>
      <c r="F1922" s="115"/>
      <c r="H1922" s="115"/>
      <c r="J1922" s="375"/>
      <c r="K1922" s="115"/>
      <c r="L1922" s="115"/>
      <c r="M1922" s="115"/>
      <c r="N1922" s="115"/>
      <c r="O1922" s="115"/>
      <c r="P1922" s="115"/>
      <c r="Q1922" s="115"/>
      <c r="R1922" s="115"/>
      <c r="S1922" s="115"/>
      <c r="T1922" s="115"/>
      <c r="U1922" s="115"/>
      <c r="V1922" s="115"/>
      <c r="W1922" s="115"/>
      <c r="X1922" s="115"/>
      <c r="Y1922" s="115"/>
      <c r="Z1922" s="115"/>
    </row>
    <row r="1923" spans="1:26" ht="13">
      <c r="A1923" s="40"/>
      <c r="B1923" s="40"/>
      <c r="C1923" s="115"/>
      <c r="D1923" s="115"/>
      <c r="E1923" s="115"/>
      <c r="F1923" s="115"/>
      <c r="H1923" s="115"/>
      <c r="J1923" s="375"/>
      <c r="K1923" s="115"/>
      <c r="L1923" s="115"/>
      <c r="M1923" s="115"/>
      <c r="N1923" s="115"/>
      <c r="O1923" s="115"/>
      <c r="P1923" s="115"/>
      <c r="Q1923" s="115"/>
      <c r="R1923" s="115"/>
      <c r="S1923" s="115"/>
      <c r="T1923" s="115"/>
      <c r="U1923" s="115"/>
      <c r="V1923" s="115"/>
      <c r="W1923" s="115"/>
      <c r="X1923" s="115"/>
      <c r="Y1923" s="115"/>
      <c r="Z1923" s="115"/>
    </row>
    <row r="1924" spans="1:26" ht="13">
      <c r="A1924" s="40"/>
      <c r="B1924" s="40"/>
      <c r="C1924" s="115"/>
      <c r="D1924" s="115"/>
      <c r="E1924" s="115"/>
      <c r="F1924" s="115"/>
      <c r="H1924" s="115"/>
      <c r="J1924" s="375"/>
      <c r="K1924" s="115"/>
      <c r="L1924" s="115"/>
      <c r="M1924" s="115"/>
      <c r="N1924" s="115"/>
      <c r="O1924" s="115"/>
      <c r="P1924" s="115"/>
      <c r="Q1924" s="115"/>
      <c r="R1924" s="115"/>
      <c r="S1924" s="115"/>
      <c r="T1924" s="115"/>
      <c r="U1924" s="115"/>
      <c r="V1924" s="115"/>
      <c r="W1924" s="115"/>
      <c r="X1924" s="115"/>
      <c r="Y1924" s="115"/>
      <c r="Z1924" s="115"/>
    </row>
    <row r="1925" spans="1:26" ht="13">
      <c r="A1925" s="40"/>
      <c r="B1925" s="40"/>
      <c r="C1925" s="115"/>
      <c r="D1925" s="115"/>
      <c r="E1925" s="115"/>
      <c r="F1925" s="115"/>
      <c r="H1925" s="115"/>
      <c r="J1925" s="375"/>
      <c r="K1925" s="115"/>
      <c r="L1925" s="115"/>
      <c r="M1925" s="115"/>
      <c r="N1925" s="115"/>
      <c r="O1925" s="115"/>
      <c r="P1925" s="115"/>
      <c r="Q1925" s="115"/>
      <c r="R1925" s="115"/>
      <c r="S1925" s="115"/>
      <c r="T1925" s="115"/>
      <c r="U1925" s="115"/>
      <c r="V1925" s="115"/>
      <c r="W1925" s="115"/>
      <c r="X1925" s="115"/>
      <c r="Y1925" s="115"/>
      <c r="Z1925" s="115"/>
    </row>
    <row r="1926" spans="1:26" ht="13">
      <c r="A1926" s="40"/>
      <c r="B1926" s="40"/>
      <c r="C1926" s="115"/>
      <c r="D1926" s="115"/>
      <c r="E1926" s="115"/>
      <c r="F1926" s="115"/>
      <c r="H1926" s="115"/>
      <c r="J1926" s="375"/>
      <c r="K1926" s="115"/>
      <c r="L1926" s="115"/>
      <c r="M1926" s="115"/>
      <c r="N1926" s="115"/>
      <c r="O1926" s="115"/>
      <c r="P1926" s="115"/>
      <c r="Q1926" s="115"/>
      <c r="R1926" s="115"/>
      <c r="S1926" s="115"/>
      <c r="T1926" s="115"/>
      <c r="U1926" s="115"/>
      <c r="V1926" s="115"/>
      <c r="W1926" s="115"/>
      <c r="X1926" s="115"/>
      <c r="Y1926" s="115"/>
      <c r="Z1926" s="115"/>
    </row>
    <row r="1927" spans="1:26" ht="13">
      <c r="A1927" s="40"/>
      <c r="B1927" s="40"/>
      <c r="C1927" s="115"/>
      <c r="D1927" s="115"/>
      <c r="E1927" s="115"/>
      <c r="F1927" s="115"/>
      <c r="H1927" s="115"/>
      <c r="J1927" s="375"/>
      <c r="K1927" s="115"/>
      <c r="L1927" s="115"/>
      <c r="M1927" s="115"/>
      <c r="N1927" s="115"/>
      <c r="O1927" s="115"/>
      <c r="P1927" s="115"/>
      <c r="Q1927" s="115"/>
      <c r="R1927" s="115"/>
      <c r="S1927" s="115"/>
      <c r="T1927" s="115"/>
      <c r="U1927" s="115"/>
      <c r="V1927" s="115"/>
      <c r="W1927" s="115"/>
      <c r="X1927" s="115"/>
      <c r="Y1927" s="115"/>
      <c r="Z1927" s="115"/>
    </row>
    <row r="1928" spans="1:26" ht="13">
      <c r="A1928" s="40"/>
      <c r="B1928" s="40"/>
      <c r="C1928" s="115"/>
      <c r="D1928" s="115"/>
      <c r="E1928" s="115"/>
      <c r="F1928" s="115"/>
      <c r="H1928" s="115"/>
      <c r="J1928" s="375"/>
      <c r="K1928" s="115"/>
      <c r="L1928" s="115"/>
      <c r="M1928" s="115"/>
      <c r="N1928" s="115"/>
      <c r="O1928" s="115"/>
      <c r="P1928" s="115"/>
      <c r="Q1928" s="115"/>
      <c r="R1928" s="115"/>
      <c r="S1928" s="115"/>
      <c r="T1928" s="115"/>
      <c r="U1928" s="115"/>
      <c r="V1928" s="115"/>
      <c r="W1928" s="115"/>
      <c r="X1928" s="115"/>
      <c r="Y1928" s="115"/>
      <c r="Z1928" s="115"/>
    </row>
    <row r="1929" spans="1:26" ht="13">
      <c r="A1929" s="40"/>
      <c r="B1929" s="40"/>
      <c r="C1929" s="115"/>
      <c r="D1929" s="115"/>
      <c r="E1929" s="115"/>
      <c r="F1929" s="115"/>
      <c r="H1929" s="115"/>
      <c r="J1929" s="375"/>
      <c r="K1929" s="115"/>
      <c r="L1929" s="115"/>
      <c r="M1929" s="115"/>
      <c r="N1929" s="115"/>
      <c r="O1929" s="115"/>
      <c r="P1929" s="115"/>
      <c r="Q1929" s="115"/>
      <c r="R1929" s="115"/>
      <c r="S1929" s="115"/>
      <c r="T1929" s="115"/>
      <c r="U1929" s="115"/>
      <c r="V1929" s="115"/>
      <c r="W1929" s="115"/>
      <c r="X1929" s="115"/>
      <c r="Y1929" s="115"/>
      <c r="Z1929" s="115"/>
    </row>
    <row r="1930" spans="1:26" ht="13">
      <c r="A1930" s="40"/>
      <c r="B1930" s="40"/>
      <c r="C1930" s="115"/>
      <c r="D1930" s="115"/>
      <c r="E1930" s="115"/>
      <c r="F1930" s="115"/>
      <c r="H1930" s="115"/>
      <c r="J1930" s="375"/>
      <c r="K1930" s="115"/>
      <c r="L1930" s="115"/>
      <c r="M1930" s="115"/>
      <c r="N1930" s="115"/>
      <c r="O1930" s="115"/>
      <c r="P1930" s="115"/>
      <c r="Q1930" s="115"/>
      <c r="R1930" s="115"/>
      <c r="S1930" s="115"/>
      <c r="T1930" s="115"/>
      <c r="U1930" s="115"/>
      <c r="V1930" s="115"/>
      <c r="W1930" s="115"/>
      <c r="X1930" s="115"/>
      <c r="Y1930" s="115"/>
      <c r="Z1930" s="115"/>
    </row>
    <row r="1931" spans="1:26" ht="13">
      <c r="A1931" s="40"/>
      <c r="B1931" s="40"/>
      <c r="C1931" s="115"/>
      <c r="D1931" s="115"/>
      <c r="E1931" s="115"/>
      <c r="F1931" s="115"/>
      <c r="H1931" s="115"/>
      <c r="J1931" s="375"/>
      <c r="K1931" s="115"/>
      <c r="L1931" s="115"/>
      <c r="M1931" s="115"/>
      <c r="N1931" s="115"/>
      <c r="O1931" s="115"/>
      <c r="P1931" s="115"/>
      <c r="Q1931" s="115"/>
      <c r="R1931" s="115"/>
      <c r="S1931" s="115"/>
      <c r="T1931" s="115"/>
      <c r="U1931" s="115"/>
      <c r="V1931" s="115"/>
      <c r="W1931" s="115"/>
      <c r="X1931" s="115"/>
      <c r="Y1931" s="115"/>
      <c r="Z1931" s="115"/>
    </row>
    <row r="1932" spans="1:26" ht="13">
      <c r="A1932" s="40"/>
      <c r="B1932" s="40"/>
      <c r="C1932" s="115"/>
      <c r="D1932" s="115"/>
      <c r="E1932" s="115"/>
      <c r="F1932" s="115"/>
      <c r="H1932" s="115"/>
      <c r="J1932" s="375"/>
      <c r="K1932" s="115"/>
      <c r="L1932" s="115"/>
      <c r="M1932" s="115"/>
      <c r="N1932" s="115"/>
      <c r="O1932" s="115"/>
      <c r="P1932" s="115"/>
      <c r="Q1932" s="115"/>
      <c r="R1932" s="115"/>
      <c r="S1932" s="115"/>
      <c r="T1932" s="115"/>
      <c r="U1932" s="115"/>
      <c r="V1932" s="115"/>
      <c r="W1932" s="115"/>
      <c r="X1932" s="115"/>
      <c r="Y1932" s="115"/>
      <c r="Z1932" s="115"/>
    </row>
    <row r="1933" spans="1:26" ht="13">
      <c r="A1933" s="40"/>
      <c r="B1933" s="40"/>
      <c r="C1933" s="115"/>
      <c r="D1933" s="115"/>
      <c r="E1933" s="115"/>
      <c r="F1933" s="115"/>
      <c r="H1933" s="115"/>
      <c r="J1933" s="375"/>
      <c r="K1933" s="115"/>
      <c r="L1933" s="115"/>
      <c r="M1933" s="115"/>
      <c r="N1933" s="115"/>
      <c r="O1933" s="115"/>
      <c r="P1933" s="115"/>
      <c r="Q1933" s="115"/>
      <c r="R1933" s="115"/>
      <c r="S1933" s="115"/>
      <c r="T1933" s="115"/>
      <c r="U1933" s="115"/>
      <c r="V1933" s="115"/>
      <c r="W1933" s="115"/>
      <c r="X1933" s="115"/>
      <c r="Y1933" s="115"/>
      <c r="Z1933" s="115"/>
    </row>
    <row r="1934" spans="1:26" ht="13">
      <c r="A1934" s="40"/>
      <c r="B1934" s="40"/>
      <c r="C1934" s="115"/>
      <c r="D1934" s="115"/>
      <c r="E1934" s="115"/>
      <c r="F1934" s="115"/>
      <c r="H1934" s="115"/>
      <c r="J1934" s="375"/>
      <c r="K1934" s="115"/>
      <c r="L1934" s="115"/>
      <c r="M1934" s="115"/>
      <c r="N1934" s="115"/>
      <c r="O1934" s="115"/>
      <c r="P1934" s="115"/>
      <c r="Q1934" s="115"/>
      <c r="R1934" s="115"/>
      <c r="S1934" s="115"/>
      <c r="T1934" s="115"/>
      <c r="U1934" s="115"/>
      <c r="V1934" s="115"/>
      <c r="W1934" s="115"/>
      <c r="X1934" s="115"/>
      <c r="Y1934" s="115"/>
      <c r="Z1934" s="115"/>
    </row>
    <row r="1935" spans="1:26" ht="13">
      <c r="A1935" s="40"/>
      <c r="B1935" s="40"/>
      <c r="C1935" s="115"/>
      <c r="D1935" s="115"/>
      <c r="E1935" s="115"/>
      <c r="F1935" s="115"/>
      <c r="H1935" s="115"/>
      <c r="J1935" s="375"/>
      <c r="K1935" s="115"/>
      <c r="L1935" s="115"/>
      <c r="M1935" s="115"/>
      <c r="N1935" s="115"/>
      <c r="O1935" s="115"/>
      <c r="P1935" s="115"/>
      <c r="Q1935" s="115"/>
      <c r="R1935" s="115"/>
      <c r="S1935" s="115"/>
      <c r="T1935" s="115"/>
      <c r="U1935" s="115"/>
      <c r="V1935" s="115"/>
      <c r="W1935" s="115"/>
      <c r="X1935" s="115"/>
      <c r="Y1935" s="115"/>
      <c r="Z1935" s="115"/>
    </row>
    <row r="1936" spans="1:26" ht="13">
      <c r="A1936" s="40"/>
      <c r="B1936" s="40"/>
      <c r="C1936" s="115"/>
      <c r="D1936" s="115"/>
      <c r="E1936" s="115"/>
      <c r="F1936" s="115"/>
      <c r="H1936" s="115"/>
      <c r="J1936" s="375"/>
      <c r="K1936" s="115"/>
      <c r="L1936" s="115"/>
      <c r="M1936" s="115"/>
      <c r="N1936" s="115"/>
      <c r="O1936" s="115"/>
      <c r="P1936" s="115"/>
      <c r="Q1936" s="115"/>
      <c r="R1936" s="115"/>
      <c r="S1936" s="115"/>
      <c r="T1936" s="115"/>
      <c r="U1936" s="115"/>
      <c r="V1936" s="115"/>
      <c r="W1936" s="115"/>
      <c r="X1936" s="115"/>
      <c r="Y1936" s="115"/>
      <c r="Z1936" s="115"/>
    </row>
    <row r="1937" spans="1:26" ht="13">
      <c r="A1937" s="40"/>
      <c r="B1937" s="40"/>
      <c r="C1937" s="115"/>
      <c r="D1937" s="115"/>
      <c r="E1937" s="115"/>
      <c r="F1937" s="115"/>
      <c r="H1937" s="115"/>
      <c r="J1937" s="375"/>
      <c r="K1937" s="115"/>
      <c r="L1937" s="115"/>
      <c r="M1937" s="115"/>
      <c r="N1937" s="115"/>
      <c r="O1937" s="115"/>
      <c r="P1937" s="115"/>
      <c r="Q1937" s="115"/>
      <c r="R1937" s="115"/>
      <c r="S1937" s="115"/>
      <c r="T1937" s="115"/>
      <c r="U1937" s="115"/>
      <c r="V1937" s="115"/>
      <c r="W1937" s="115"/>
      <c r="X1937" s="115"/>
      <c r="Y1937" s="115"/>
      <c r="Z1937" s="115"/>
    </row>
    <row r="1938" spans="1:26" ht="13">
      <c r="A1938" s="40"/>
      <c r="B1938" s="40"/>
      <c r="C1938" s="115"/>
      <c r="D1938" s="115"/>
      <c r="E1938" s="115"/>
      <c r="F1938" s="115"/>
      <c r="H1938" s="115"/>
      <c r="J1938" s="375"/>
      <c r="K1938" s="115"/>
      <c r="L1938" s="115"/>
      <c r="M1938" s="115"/>
      <c r="N1938" s="115"/>
      <c r="O1938" s="115"/>
      <c r="P1938" s="115"/>
      <c r="Q1938" s="115"/>
      <c r="R1938" s="115"/>
      <c r="S1938" s="115"/>
      <c r="T1938" s="115"/>
      <c r="U1938" s="115"/>
      <c r="V1938" s="115"/>
      <c r="W1938" s="115"/>
      <c r="X1938" s="115"/>
      <c r="Y1938" s="115"/>
      <c r="Z1938" s="115"/>
    </row>
    <row r="1939" spans="1:26" ht="13">
      <c r="A1939" s="40"/>
      <c r="B1939" s="40"/>
      <c r="C1939" s="115"/>
      <c r="D1939" s="115"/>
      <c r="E1939" s="115"/>
      <c r="F1939" s="115"/>
      <c r="H1939" s="115"/>
      <c r="J1939" s="375"/>
      <c r="K1939" s="115"/>
      <c r="L1939" s="115"/>
      <c r="M1939" s="115"/>
      <c r="N1939" s="115"/>
      <c r="O1939" s="115"/>
      <c r="P1939" s="115"/>
      <c r="Q1939" s="115"/>
      <c r="R1939" s="115"/>
      <c r="S1939" s="115"/>
      <c r="T1939" s="115"/>
      <c r="U1939" s="115"/>
      <c r="V1939" s="115"/>
      <c r="W1939" s="115"/>
      <c r="X1939" s="115"/>
      <c r="Y1939" s="115"/>
      <c r="Z1939" s="115"/>
    </row>
    <row r="1940" spans="1:26" ht="13">
      <c r="A1940" s="40"/>
      <c r="B1940" s="40"/>
      <c r="C1940" s="115"/>
      <c r="D1940" s="115"/>
      <c r="E1940" s="115"/>
      <c r="F1940" s="115"/>
      <c r="H1940" s="115"/>
      <c r="J1940" s="375"/>
      <c r="K1940" s="115"/>
      <c r="L1940" s="115"/>
      <c r="M1940" s="115"/>
      <c r="N1940" s="115"/>
      <c r="O1940" s="115"/>
      <c r="P1940" s="115"/>
      <c r="Q1940" s="115"/>
      <c r="R1940" s="115"/>
      <c r="S1940" s="115"/>
      <c r="T1940" s="115"/>
      <c r="U1940" s="115"/>
      <c r="V1940" s="115"/>
      <c r="W1940" s="115"/>
      <c r="X1940" s="115"/>
      <c r="Y1940" s="115"/>
      <c r="Z1940" s="115"/>
    </row>
    <row r="1941" spans="1:26" ht="13">
      <c r="A1941" s="40"/>
      <c r="B1941" s="40"/>
      <c r="C1941" s="115"/>
      <c r="D1941" s="115"/>
      <c r="E1941" s="115"/>
      <c r="F1941" s="115"/>
      <c r="H1941" s="115"/>
      <c r="J1941" s="375"/>
      <c r="K1941" s="115"/>
      <c r="L1941" s="115"/>
      <c r="M1941" s="115"/>
      <c r="N1941" s="115"/>
      <c r="O1941" s="115"/>
      <c r="P1941" s="115"/>
      <c r="Q1941" s="115"/>
      <c r="R1941" s="115"/>
      <c r="S1941" s="115"/>
      <c r="T1941" s="115"/>
      <c r="U1941" s="115"/>
      <c r="V1941" s="115"/>
      <c r="W1941" s="115"/>
      <c r="X1941" s="115"/>
      <c r="Y1941" s="115"/>
      <c r="Z1941" s="115"/>
    </row>
    <row r="1942" spans="1:26" ht="13">
      <c r="A1942" s="40"/>
      <c r="B1942" s="40"/>
      <c r="C1942" s="115"/>
      <c r="D1942" s="115"/>
      <c r="E1942" s="115"/>
      <c r="F1942" s="115"/>
      <c r="H1942" s="115"/>
      <c r="J1942" s="375"/>
      <c r="K1942" s="115"/>
      <c r="L1942" s="115"/>
      <c r="M1942" s="115"/>
      <c r="N1942" s="115"/>
      <c r="O1942" s="115"/>
      <c r="P1942" s="115"/>
      <c r="Q1942" s="115"/>
      <c r="R1942" s="115"/>
      <c r="S1942" s="115"/>
      <c r="T1942" s="115"/>
      <c r="U1942" s="115"/>
      <c r="V1942" s="115"/>
      <c r="W1942" s="115"/>
      <c r="X1942" s="115"/>
      <c r="Y1942" s="115"/>
      <c r="Z1942" s="115"/>
    </row>
    <row r="1943" spans="1:26" ht="13">
      <c r="A1943" s="40"/>
      <c r="B1943" s="40"/>
      <c r="C1943" s="115"/>
      <c r="D1943" s="115"/>
      <c r="E1943" s="115"/>
      <c r="F1943" s="115"/>
      <c r="H1943" s="115"/>
      <c r="J1943" s="375"/>
      <c r="K1943" s="115"/>
      <c r="L1943" s="115"/>
      <c r="M1943" s="115"/>
      <c r="N1943" s="115"/>
      <c r="O1943" s="115"/>
      <c r="P1943" s="115"/>
      <c r="Q1943" s="115"/>
      <c r="R1943" s="115"/>
      <c r="S1943" s="115"/>
      <c r="T1943" s="115"/>
      <c r="U1943" s="115"/>
      <c r="V1943" s="115"/>
      <c r="W1943" s="115"/>
      <c r="X1943" s="115"/>
      <c r="Y1943" s="115"/>
      <c r="Z1943" s="115"/>
    </row>
    <row r="1944" spans="1:26" ht="13">
      <c r="A1944" s="40"/>
      <c r="B1944" s="40"/>
      <c r="C1944" s="115"/>
      <c r="D1944" s="115"/>
      <c r="E1944" s="115"/>
      <c r="F1944" s="115"/>
      <c r="H1944" s="115"/>
      <c r="J1944" s="375"/>
      <c r="K1944" s="115"/>
      <c r="L1944" s="115"/>
      <c r="M1944" s="115"/>
      <c r="N1944" s="115"/>
      <c r="O1944" s="115"/>
      <c r="P1944" s="115"/>
      <c r="Q1944" s="115"/>
      <c r="R1944" s="115"/>
      <c r="S1944" s="115"/>
      <c r="T1944" s="115"/>
      <c r="U1944" s="115"/>
      <c r="V1944" s="115"/>
      <c r="W1944" s="115"/>
      <c r="X1944" s="115"/>
      <c r="Y1944" s="115"/>
      <c r="Z1944" s="115"/>
    </row>
    <row r="1945" spans="1:26" ht="13">
      <c r="A1945" s="40"/>
      <c r="B1945" s="40"/>
      <c r="C1945" s="115"/>
      <c r="D1945" s="115"/>
      <c r="E1945" s="115"/>
      <c r="F1945" s="115"/>
      <c r="H1945" s="115"/>
      <c r="J1945" s="375"/>
      <c r="K1945" s="115"/>
      <c r="L1945" s="115"/>
      <c r="M1945" s="115"/>
      <c r="N1945" s="115"/>
      <c r="O1945" s="115"/>
      <c r="P1945" s="115"/>
      <c r="Q1945" s="115"/>
      <c r="R1945" s="115"/>
      <c r="S1945" s="115"/>
      <c r="T1945" s="115"/>
      <c r="U1945" s="115"/>
      <c r="V1945" s="115"/>
      <c r="W1945" s="115"/>
      <c r="X1945" s="115"/>
      <c r="Y1945" s="115"/>
      <c r="Z1945" s="115"/>
    </row>
    <row r="1946" spans="1:26" ht="13">
      <c r="A1946" s="40"/>
      <c r="B1946" s="40"/>
      <c r="C1946" s="115"/>
      <c r="D1946" s="115"/>
      <c r="E1946" s="115"/>
      <c r="F1946" s="115"/>
      <c r="H1946" s="115"/>
      <c r="J1946" s="375"/>
      <c r="K1946" s="115"/>
      <c r="L1946" s="115"/>
      <c r="M1946" s="115"/>
      <c r="N1946" s="115"/>
      <c r="O1946" s="115"/>
      <c r="P1946" s="115"/>
      <c r="Q1946" s="115"/>
      <c r="R1946" s="115"/>
      <c r="S1946" s="115"/>
      <c r="T1946" s="115"/>
      <c r="U1946" s="115"/>
      <c r="V1946" s="115"/>
      <c r="W1946" s="115"/>
      <c r="X1946" s="115"/>
      <c r="Y1946" s="115"/>
      <c r="Z1946" s="115"/>
    </row>
    <row r="1947" spans="1:26" ht="13">
      <c r="A1947" s="40"/>
      <c r="B1947" s="40"/>
      <c r="C1947" s="115"/>
      <c r="D1947" s="115"/>
      <c r="E1947" s="115"/>
      <c r="F1947" s="115"/>
      <c r="H1947" s="115"/>
      <c r="J1947" s="375"/>
      <c r="K1947" s="115"/>
      <c r="L1947" s="115"/>
      <c r="M1947" s="115"/>
      <c r="N1947" s="115"/>
      <c r="O1947" s="115"/>
      <c r="P1947" s="115"/>
      <c r="Q1947" s="115"/>
      <c r="R1947" s="115"/>
      <c r="S1947" s="115"/>
      <c r="T1947" s="115"/>
      <c r="U1947" s="115"/>
      <c r="V1947" s="115"/>
      <c r="W1947" s="115"/>
      <c r="X1947" s="115"/>
      <c r="Y1947" s="115"/>
      <c r="Z1947" s="115"/>
    </row>
    <row r="1948" spans="1:26" ht="13">
      <c r="A1948" s="40"/>
      <c r="B1948" s="40"/>
      <c r="C1948" s="115"/>
      <c r="D1948" s="115"/>
      <c r="E1948" s="115"/>
      <c r="F1948" s="115"/>
      <c r="H1948" s="115"/>
      <c r="J1948" s="375"/>
      <c r="K1948" s="115"/>
      <c r="L1948" s="115"/>
      <c r="M1948" s="115"/>
      <c r="N1948" s="115"/>
      <c r="O1948" s="115"/>
      <c r="P1948" s="115"/>
      <c r="Q1948" s="115"/>
      <c r="R1948" s="115"/>
      <c r="S1948" s="115"/>
      <c r="T1948" s="115"/>
      <c r="U1948" s="115"/>
      <c r="V1948" s="115"/>
      <c r="W1948" s="115"/>
      <c r="X1948" s="115"/>
      <c r="Y1948" s="115"/>
      <c r="Z1948" s="115"/>
    </row>
    <row r="1949" spans="1:26" ht="13">
      <c r="A1949" s="40"/>
      <c r="B1949" s="40"/>
      <c r="C1949" s="115"/>
      <c r="D1949" s="115"/>
      <c r="E1949" s="115"/>
      <c r="F1949" s="115"/>
      <c r="H1949" s="115"/>
      <c r="J1949" s="375"/>
      <c r="K1949" s="115"/>
      <c r="L1949" s="115"/>
      <c r="M1949" s="115"/>
      <c r="N1949" s="115"/>
      <c r="O1949" s="115"/>
      <c r="P1949" s="115"/>
      <c r="Q1949" s="115"/>
      <c r="R1949" s="115"/>
      <c r="S1949" s="115"/>
      <c r="T1949" s="115"/>
      <c r="U1949" s="115"/>
      <c r="V1949" s="115"/>
      <c r="W1949" s="115"/>
      <c r="X1949" s="115"/>
      <c r="Y1949" s="115"/>
      <c r="Z1949" s="115"/>
    </row>
    <row r="1950" spans="1:26" ht="13">
      <c r="A1950" s="40"/>
      <c r="B1950" s="40"/>
      <c r="C1950" s="115"/>
      <c r="D1950" s="115"/>
      <c r="E1950" s="115"/>
      <c r="F1950" s="115"/>
      <c r="H1950" s="115"/>
      <c r="J1950" s="375"/>
      <c r="K1950" s="115"/>
      <c r="L1950" s="115"/>
      <c r="M1950" s="115"/>
      <c r="N1950" s="115"/>
      <c r="O1950" s="115"/>
      <c r="P1950" s="115"/>
      <c r="Q1950" s="115"/>
      <c r="R1950" s="115"/>
      <c r="S1950" s="115"/>
      <c r="T1950" s="115"/>
      <c r="U1950" s="115"/>
      <c r="V1950" s="115"/>
      <c r="W1950" s="115"/>
      <c r="X1950" s="115"/>
      <c r="Y1950" s="115"/>
      <c r="Z1950" s="115"/>
    </row>
    <row r="1951" spans="1:26" ht="13">
      <c r="A1951" s="40"/>
      <c r="B1951" s="40"/>
      <c r="C1951" s="115"/>
      <c r="D1951" s="115"/>
      <c r="E1951" s="115"/>
      <c r="F1951" s="115"/>
      <c r="H1951" s="115"/>
      <c r="J1951" s="375"/>
      <c r="K1951" s="115"/>
      <c r="L1951" s="115"/>
      <c r="M1951" s="115"/>
      <c r="N1951" s="115"/>
      <c r="O1951" s="115"/>
      <c r="P1951" s="115"/>
      <c r="Q1951" s="115"/>
      <c r="R1951" s="115"/>
      <c r="S1951" s="115"/>
      <c r="T1951" s="115"/>
      <c r="U1951" s="115"/>
      <c r="V1951" s="115"/>
      <c r="W1951" s="115"/>
      <c r="X1951" s="115"/>
      <c r="Y1951" s="115"/>
      <c r="Z1951" s="115"/>
    </row>
    <row r="1952" spans="1:26" ht="13">
      <c r="A1952" s="40"/>
      <c r="B1952" s="40"/>
      <c r="C1952" s="115"/>
      <c r="D1952" s="115"/>
      <c r="E1952" s="115"/>
      <c r="F1952" s="115"/>
      <c r="H1952" s="115"/>
      <c r="J1952" s="375"/>
      <c r="K1952" s="115"/>
      <c r="L1952" s="115"/>
      <c r="M1952" s="115"/>
      <c r="N1952" s="115"/>
      <c r="O1952" s="115"/>
      <c r="P1952" s="115"/>
      <c r="Q1952" s="115"/>
      <c r="R1952" s="115"/>
      <c r="S1952" s="115"/>
      <c r="T1952" s="115"/>
      <c r="U1952" s="115"/>
      <c r="V1952" s="115"/>
      <c r="W1952" s="115"/>
      <c r="X1952" s="115"/>
      <c r="Y1952" s="115"/>
      <c r="Z1952" s="115"/>
    </row>
    <row r="1953" spans="1:26" ht="13">
      <c r="A1953" s="40"/>
      <c r="B1953" s="40"/>
      <c r="C1953" s="115"/>
      <c r="D1953" s="115"/>
      <c r="E1953" s="115"/>
      <c r="F1953" s="115"/>
      <c r="H1953" s="115"/>
      <c r="J1953" s="375"/>
      <c r="K1953" s="115"/>
      <c r="L1953" s="115"/>
      <c r="M1953" s="115"/>
      <c r="N1953" s="115"/>
      <c r="O1953" s="115"/>
      <c r="P1953" s="115"/>
      <c r="Q1953" s="115"/>
      <c r="R1953" s="115"/>
      <c r="S1953" s="115"/>
      <c r="T1953" s="115"/>
      <c r="U1953" s="115"/>
      <c r="V1953" s="115"/>
      <c r="W1953" s="115"/>
      <c r="X1953" s="115"/>
      <c r="Y1953" s="115"/>
      <c r="Z1953" s="115"/>
    </row>
    <row r="1954" spans="1:26" ht="13">
      <c r="A1954" s="40"/>
      <c r="B1954" s="40"/>
      <c r="C1954" s="115"/>
      <c r="D1954" s="115"/>
      <c r="E1954" s="115"/>
      <c r="F1954" s="115"/>
      <c r="H1954" s="115"/>
      <c r="J1954" s="375"/>
      <c r="K1954" s="115"/>
      <c r="L1954" s="115"/>
      <c r="M1954" s="115"/>
      <c r="N1954" s="115"/>
      <c r="O1954" s="115"/>
      <c r="P1954" s="115"/>
      <c r="Q1954" s="115"/>
      <c r="R1954" s="115"/>
      <c r="S1954" s="115"/>
      <c r="T1954" s="115"/>
      <c r="U1954" s="115"/>
      <c r="V1954" s="115"/>
      <c r="W1954" s="115"/>
      <c r="X1954" s="115"/>
      <c r="Y1954" s="115"/>
      <c r="Z1954" s="115"/>
    </row>
    <row r="1955" spans="1:26" ht="13">
      <c r="A1955" s="40"/>
      <c r="B1955" s="40"/>
      <c r="C1955" s="115"/>
      <c r="D1955" s="115"/>
      <c r="E1955" s="115"/>
      <c r="F1955" s="115"/>
      <c r="H1955" s="115"/>
      <c r="J1955" s="375"/>
      <c r="K1955" s="115"/>
      <c r="L1955" s="115"/>
      <c r="M1955" s="115"/>
      <c r="N1955" s="115"/>
      <c r="O1955" s="115"/>
      <c r="P1955" s="115"/>
      <c r="Q1955" s="115"/>
      <c r="R1955" s="115"/>
      <c r="S1955" s="115"/>
      <c r="T1955" s="115"/>
      <c r="U1955" s="115"/>
      <c r="V1955" s="115"/>
      <c r="W1955" s="115"/>
      <c r="X1955" s="115"/>
      <c r="Y1955" s="115"/>
      <c r="Z1955" s="115"/>
    </row>
    <row r="1956" spans="1:26" ht="13">
      <c r="A1956" s="40"/>
      <c r="B1956" s="40"/>
      <c r="C1956" s="115"/>
      <c r="D1956" s="115"/>
      <c r="E1956" s="115"/>
      <c r="F1956" s="115"/>
      <c r="H1956" s="115"/>
      <c r="J1956" s="375"/>
      <c r="K1956" s="115"/>
      <c r="L1956" s="115"/>
      <c r="M1956" s="115"/>
      <c r="N1956" s="115"/>
      <c r="O1956" s="115"/>
      <c r="P1956" s="115"/>
      <c r="Q1956" s="115"/>
      <c r="R1956" s="115"/>
      <c r="S1956" s="115"/>
      <c r="T1956" s="115"/>
      <c r="U1956" s="115"/>
      <c r="V1956" s="115"/>
      <c r="W1956" s="115"/>
      <c r="X1956" s="115"/>
      <c r="Y1956" s="115"/>
      <c r="Z1956" s="115"/>
    </row>
    <row r="1957" spans="1:26" ht="13">
      <c r="A1957" s="40"/>
      <c r="B1957" s="40"/>
      <c r="C1957" s="115"/>
      <c r="D1957" s="115"/>
      <c r="E1957" s="115"/>
      <c r="F1957" s="115"/>
      <c r="H1957" s="115"/>
      <c r="J1957" s="375"/>
      <c r="K1957" s="115"/>
      <c r="L1957" s="115"/>
      <c r="M1957" s="115"/>
      <c r="N1957" s="115"/>
      <c r="O1957" s="115"/>
      <c r="P1957" s="115"/>
      <c r="Q1957" s="115"/>
      <c r="R1957" s="115"/>
      <c r="S1957" s="115"/>
      <c r="T1957" s="115"/>
      <c r="U1957" s="115"/>
      <c r="V1957" s="115"/>
      <c r="W1957" s="115"/>
      <c r="X1957" s="115"/>
      <c r="Y1957" s="115"/>
      <c r="Z1957" s="115"/>
    </row>
    <row r="1958" spans="1:26" ht="13">
      <c r="A1958" s="40"/>
      <c r="B1958" s="40"/>
      <c r="C1958" s="115"/>
      <c r="D1958" s="115"/>
      <c r="E1958" s="115"/>
      <c r="F1958" s="115"/>
      <c r="H1958" s="115"/>
      <c r="J1958" s="375"/>
      <c r="K1958" s="115"/>
      <c r="L1958" s="115"/>
      <c r="M1958" s="115"/>
      <c r="N1958" s="115"/>
      <c r="O1958" s="115"/>
      <c r="P1958" s="115"/>
      <c r="Q1958" s="115"/>
      <c r="R1958" s="115"/>
      <c r="S1958" s="115"/>
      <c r="T1958" s="115"/>
      <c r="U1958" s="115"/>
      <c r="V1958" s="115"/>
      <c r="W1958" s="115"/>
      <c r="X1958" s="115"/>
      <c r="Y1958" s="115"/>
      <c r="Z1958" s="115"/>
    </row>
    <row r="1959" spans="1:26" ht="13">
      <c r="A1959" s="40"/>
      <c r="B1959" s="40"/>
      <c r="C1959" s="115"/>
      <c r="D1959" s="115"/>
      <c r="E1959" s="115"/>
      <c r="F1959" s="115"/>
      <c r="H1959" s="115"/>
      <c r="J1959" s="375"/>
      <c r="K1959" s="115"/>
      <c r="L1959" s="115"/>
      <c r="M1959" s="115"/>
      <c r="N1959" s="115"/>
      <c r="O1959" s="115"/>
      <c r="P1959" s="115"/>
      <c r="Q1959" s="115"/>
      <c r="R1959" s="115"/>
      <c r="S1959" s="115"/>
      <c r="T1959" s="115"/>
      <c r="U1959" s="115"/>
      <c r="V1959" s="115"/>
      <c r="W1959" s="115"/>
      <c r="X1959" s="115"/>
      <c r="Y1959" s="115"/>
      <c r="Z1959" s="115"/>
    </row>
    <row r="1960" spans="1:26" ht="13">
      <c r="A1960" s="40"/>
      <c r="B1960" s="40"/>
      <c r="C1960" s="115"/>
      <c r="D1960" s="115"/>
      <c r="E1960" s="115"/>
      <c r="F1960" s="115"/>
      <c r="H1960" s="115"/>
      <c r="J1960" s="375"/>
      <c r="K1960" s="115"/>
      <c r="L1960" s="115"/>
      <c r="M1960" s="115"/>
      <c r="N1960" s="115"/>
      <c r="O1960" s="115"/>
      <c r="P1960" s="115"/>
      <c r="Q1960" s="115"/>
      <c r="R1960" s="115"/>
      <c r="S1960" s="115"/>
      <c r="T1960" s="115"/>
      <c r="U1960" s="115"/>
      <c r="V1960" s="115"/>
      <c r="W1960" s="115"/>
      <c r="X1960" s="115"/>
      <c r="Y1960" s="115"/>
      <c r="Z1960" s="115"/>
    </row>
    <row r="1961" spans="1:26" ht="13">
      <c r="A1961" s="40"/>
      <c r="B1961" s="40"/>
      <c r="C1961" s="115"/>
      <c r="D1961" s="115"/>
      <c r="E1961" s="115"/>
      <c r="F1961" s="115"/>
      <c r="H1961" s="115"/>
      <c r="J1961" s="375"/>
      <c r="K1961" s="115"/>
      <c r="L1961" s="115"/>
      <c r="M1961" s="115"/>
      <c r="N1961" s="115"/>
      <c r="O1961" s="115"/>
      <c r="P1961" s="115"/>
      <c r="Q1961" s="115"/>
      <c r="R1961" s="115"/>
      <c r="S1961" s="115"/>
      <c r="T1961" s="115"/>
      <c r="U1961" s="115"/>
      <c r="V1961" s="115"/>
      <c r="W1961" s="115"/>
      <c r="X1961" s="115"/>
      <c r="Y1961" s="115"/>
      <c r="Z1961" s="115"/>
    </row>
    <row r="1962" spans="1:26" ht="13">
      <c r="A1962" s="40"/>
      <c r="B1962" s="40"/>
      <c r="C1962" s="115"/>
      <c r="D1962" s="115"/>
      <c r="E1962" s="115"/>
      <c r="F1962" s="115"/>
      <c r="H1962" s="115"/>
      <c r="J1962" s="375"/>
      <c r="K1962" s="115"/>
      <c r="L1962" s="115"/>
      <c r="M1962" s="115"/>
      <c r="N1962" s="115"/>
      <c r="O1962" s="115"/>
      <c r="P1962" s="115"/>
      <c r="Q1962" s="115"/>
      <c r="R1962" s="115"/>
      <c r="S1962" s="115"/>
      <c r="T1962" s="115"/>
      <c r="U1962" s="115"/>
      <c r="V1962" s="115"/>
      <c r="W1962" s="115"/>
      <c r="X1962" s="115"/>
      <c r="Y1962" s="115"/>
      <c r="Z1962" s="115"/>
    </row>
    <row r="1963" spans="1:26" ht="13">
      <c r="A1963" s="40"/>
      <c r="B1963" s="40"/>
      <c r="C1963" s="115"/>
      <c r="D1963" s="115"/>
      <c r="E1963" s="115"/>
      <c r="F1963" s="115"/>
      <c r="H1963" s="115"/>
      <c r="J1963" s="375"/>
      <c r="K1963" s="115"/>
      <c r="L1963" s="115"/>
      <c r="M1963" s="115"/>
      <c r="N1963" s="115"/>
      <c r="O1963" s="115"/>
      <c r="P1963" s="115"/>
      <c r="Q1963" s="115"/>
      <c r="R1963" s="115"/>
      <c r="S1963" s="115"/>
      <c r="T1963" s="115"/>
      <c r="U1963" s="115"/>
      <c r="V1963" s="115"/>
      <c r="W1963" s="115"/>
      <c r="X1963" s="115"/>
      <c r="Y1963" s="115"/>
      <c r="Z1963" s="115"/>
    </row>
    <row r="1964" spans="1:26" ht="13">
      <c r="A1964" s="40"/>
      <c r="B1964" s="40"/>
      <c r="C1964" s="115"/>
      <c r="D1964" s="115"/>
      <c r="E1964" s="115"/>
      <c r="F1964" s="115"/>
      <c r="H1964" s="115"/>
      <c r="J1964" s="375"/>
      <c r="K1964" s="115"/>
      <c r="L1964" s="115"/>
      <c r="M1964" s="115"/>
      <c r="N1964" s="115"/>
      <c r="O1964" s="115"/>
      <c r="P1964" s="115"/>
      <c r="Q1964" s="115"/>
      <c r="R1964" s="115"/>
      <c r="S1964" s="115"/>
      <c r="T1964" s="115"/>
      <c r="U1964" s="115"/>
      <c r="V1964" s="115"/>
      <c r="W1964" s="115"/>
      <c r="X1964" s="115"/>
      <c r="Y1964" s="115"/>
      <c r="Z1964" s="115"/>
    </row>
    <row r="1965" spans="1:26" ht="13">
      <c r="A1965" s="40"/>
      <c r="B1965" s="40"/>
      <c r="C1965" s="115"/>
      <c r="D1965" s="115"/>
      <c r="E1965" s="115"/>
      <c r="F1965" s="115"/>
      <c r="H1965" s="115"/>
      <c r="J1965" s="375"/>
      <c r="K1965" s="115"/>
      <c r="L1965" s="115"/>
      <c r="M1965" s="115"/>
      <c r="N1965" s="115"/>
      <c r="O1965" s="115"/>
      <c r="P1965" s="115"/>
      <c r="Q1965" s="115"/>
      <c r="R1965" s="115"/>
      <c r="S1965" s="115"/>
      <c r="T1965" s="115"/>
      <c r="U1965" s="115"/>
      <c r="V1965" s="115"/>
      <c r="W1965" s="115"/>
      <c r="X1965" s="115"/>
      <c r="Y1965" s="115"/>
      <c r="Z1965" s="115"/>
    </row>
    <row r="1966" spans="1:26" ht="13">
      <c r="A1966" s="40"/>
      <c r="B1966" s="40"/>
      <c r="C1966" s="115"/>
      <c r="D1966" s="115"/>
      <c r="E1966" s="115"/>
      <c r="F1966" s="115"/>
      <c r="H1966" s="115"/>
      <c r="J1966" s="375"/>
      <c r="K1966" s="115"/>
      <c r="L1966" s="115"/>
      <c r="M1966" s="115"/>
      <c r="N1966" s="115"/>
      <c r="O1966" s="115"/>
      <c r="P1966" s="115"/>
      <c r="Q1966" s="115"/>
      <c r="R1966" s="115"/>
      <c r="S1966" s="115"/>
      <c r="T1966" s="115"/>
      <c r="U1966" s="115"/>
      <c r="V1966" s="115"/>
      <c r="W1966" s="115"/>
      <c r="X1966" s="115"/>
      <c r="Y1966" s="115"/>
      <c r="Z1966" s="115"/>
    </row>
    <row r="1967" spans="1:26" ht="13">
      <c r="A1967" s="40"/>
      <c r="B1967" s="40"/>
      <c r="C1967" s="115"/>
      <c r="D1967" s="115"/>
      <c r="E1967" s="115"/>
      <c r="F1967" s="115"/>
      <c r="H1967" s="115"/>
      <c r="J1967" s="375"/>
      <c r="K1967" s="115"/>
      <c r="L1967" s="115"/>
      <c r="M1967" s="115"/>
      <c r="N1967" s="115"/>
      <c r="O1967" s="115"/>
      <c r="P1967" s="115"/>
      <c r="Q1967" s="115"/>
      <c r="R1967" s="115"/>
      <c r="S1967" s="115"/>
      <c r="T1967" s="115"/>
      <c r="U1967" s="115"/>
      <c r="V1967" s="115"/>
      <c r="W1967" s="115"/>
      <c r="X1967" s="115"/>
      <c r="Y1967" s="115"/>
      <c r="Z1967" s="115"/>
    </row>
    <row r="1968" spans="1:26" ht="13">
      <c r="A1968" s="40"/>
      <c r="B1968" s="40"/>
      <c r="C1968" s="115"/>
      <c r="D1968" s="115"/>
      <c r="E1968" s="115"/>
      <c r="F1968" s="115"/>
      <c r="H1968" s="115"/>
      <c r="J1968" s="375"/>
      <c r="K1968" s="115"/>
      <c r="L1968" s="115"/>
      <c r="M1968" s="115"/>
      <c r="N1968" s="115"/>
      <c r="O1968" s="115"/>
      <c r="P1968" s="115"/>
      <c r="Q1968" s="115"/>
      <c r="R1968" s="115"/>
      <c r="S1968" s="115"/>
      <c r="T1968" s="115"/>
      <c r="U1968" s="115"/>
      <c r="V1968" s="115"/>
      <c r="W1968" s="115"/>
      <c r="X1968" s="115"/>
      <c r="Y1968" s="115"/>
      <c r="Z1968" s="115"/>
    </row>
    <row r="1969" spans="1:26" ht="13">
      <c r="A1969" s="40"/>
      <c r="B1969" s="40"/>
      <c r="C1969" s="115"/>
      <c r="D1969" s="115"/>
      <c r="E1969" s="115"/>
      <c r="F1969" s="115"/>
      <c r="H1969" s="115"/>
      <c r="J1969" s="375"/>
      <c r="K1969" s="115"/>
      <c r="L1969" s="115"/>
      <c r="M1969" s="115"/>
      <c r="N1969" s="115"/>
      <c r="O1969" s="115"/>
      <c r="P1969" s="115"/>
      <c r="Q1969" s="115"/>
      <c r="R1969" s="115"/>
      <c r="S1969" s="115"/>
      <c r="T1969" s="115"/>
      <c r="U1969" s="115"/>
      <c r="V1969" s="115"/>
      <c r="W1969" s="115"/>
      <c r="X1969" s="115"/>
      <c r="Y1969" s="115"/>
      <c r="Z1969" s="115"/>
    </row>
    <row r="1970" spans="1:26" ht="13">
      <c r="A1970" s="40"/>
      <c r="B1970" s="40"/>
      <c r="C1970" s="115"/>
      <c r="D1970" s="115"/>
      <c r="E1970" s="115"/>
      <c r="F1970" s="115"/>
      <c r="H1970" s="115"/>
      <c r="J1970" s="375"/>
      <c r="K1970" s="115"/>
      <c r="L1970" s="115"/>
      <c r="M1970" s="115"/>
      <c r="N1970" s="115"/>
      <c r="O1970" s="115"/>
      <c r="P1970" s="115"/>
      <c r="Q1970" s="115"/>
      <c r="R1970" s="115"/>
      <c r="S1970" s="115"/>
      <c r="T1970" s="115"/>
      <c r="U1970" s="115"/>
      <c r="V1970" s="115"/>
      <c r="W1970" s="115"/>
      <c r="X1970" s="115"/>
      <c r="Y1970" s="115"/>
      <c r="Z1970" s="115"/>
    </row>
    <row r="1971" spans="1:26" ht="13">
      <c r="A1971" s="40"/>
      <c r="B1971" s="40"/>
      <c r="C1971" s="115"/>
      <c r="D1971" s="115"/>
      <c r="E1971" s="115"/>
      <c r="F1971" s="115"/>
      <c r="H1971" s="115"/>
      <c r="J1971" s="380"/>
      <c r="K1971" s="115"/>
      <c r="L1971" s="115"/>
      <c r="M1971" s="115"/>
      <c r="N1971" s="115"/>
      <c r="O1971" s="115"/>
      <c r="P1971" s="115"/>
      <c r="Q1971" s="115"/>
      <c r="R1971" s="115"/>
      <c r="S1971" s="115"/>
      <c r="T1971" s="115"/>
      <c r="U1971" s="115"/>
      <c r="V1971" s="115"/>
      <c r="W1971" s="115"/>
      <c r="X1971" s="115"/>
      <c r="Y1971" s="115"/>
      <c r="Z1971" s="115"/>
    </row>
    <row r="1972" spans="1:26" ht="13">
      <c r="A1972" s="40"/>
      <c r="B1972" s="40"/>
      <c r="C1972" s="115"/>
      <c r="D1972" s="115"/>
      <c r="E1972" s="115"/>
      <c r="F1972" s="115"/>
      <c r="G1972" s="42"/>
      <c r="H1972" s="9"/>
      <c r="I1972" s="483"/>
      <c r="K1972" s="9"/>
      <c r="L1972" s="115"/>
      <c r="M1972" s="115"/>
      <c r="N1972" s="115"/>
      <c r="O1972" s="115"/>
      <c r="P1972" s="115"/>
      <c r="Q1972" s="115"/>
      <c r="R1972" s="115"/>
      <c r="S1972" s="115"/>
      <c r="T1972" s="115"/>
      <c r="U1972" s="115"/>
      <c r="V1972" s="115"/>
      <c r="W1972" s="115"/>
      <c r="X1972" s="115"/>
      <c r="Y1972" s="115"/>
      <c r="Z1972" s="115"/>
    </row>
  </sheetData>
  <mergeCells count="67">
    <mergeCell ref="K51:N51"/>
    <mergeCell ref="K52:N52"/>
    <mergeCell ref="K53:N53"/>
    <mergeCell ref="K54:N54"/>
    <mergeCell ref="K55:Z55"/>
    <mergeCell ref="K56:O56"/>
    <mergeCell ref="K57:O57"/>
    <mergeCell ref="K58:O58"/>
    <mergeCell ref="K59:N59"/>
    <mergeCell ref="K60:O60"/>
    <mergeCell ref="K65:N65"/>
    <mergeCell ref="K66:O66"/>
    <mergeCell ref="K69:O69"/>
    <mergeCell ref="E142:F142"/>
    <mergeCell ref="K61:N61"/>
    <mergeCell ref="K62:N62"/>
    <mergeCell ref="K63:V63"/>
    <mergeCell ref="K64:R64"/>
    <mergeCell ref="K2:P2"/>
    <mergeCell ref="K3:R3"/>
    <mergeCell ref="K4:S4"/>
    <mergeCell ref="K5:P5"/>
    <mergeCell ref="K6:S6"/>
    <mergeCell ref="K7:P7"/>
    <mergeCell ref="K8:S8"/>
    <mergeCell ref="K9:P9"/>
    <mergeCell ref="K10:S10"/>
    <mergeCell ref="K11:S11"/>
    <mergeCell ref="K12:S12"/>
    <mergeCell ref="K13:Q13"/>
    <mergeCell ref="K14:R14"/>
    <mergeCell ref="K15:S15"/>
    <mergeCell ref="K16:R16"/>
    <mergeCell ref="K17:Q17"/>
    <mergeCell ref="K18:P18"/>
    <mergeCell ref="K19:S19"/>
    <mergeCell ref="K20:Q20"/>
    <mergeCell ref="K21:Q21"/>
    <mergeCell ref="K22:S22"/>
    <mergeCell ref="K23:P23"/>
    <mergeCell ref="K24:Q24"/>
    <mergeCell ref="K25:Q25"/>
    <mergeCell ref="K26:Q26"/>
    <mergeCell ref="K27:Q27"/>
    <mergeCell ref="K28:R28"/>
    <mergeCell ref="K29:Q29"/>
    <mergeCell ref="K30:N30"/>
    <mergeCell ref="O31:S31"/>
    <mergeCell ref="K32:N32"/>
    <mergeCell ref="K33:V33"/>
    <mergeCell ref="K34:O34"/>
    <mergeCell ref="K35:N35"/>
    <mergeCell ref="K36:N36"/>
    <mergeCell ref="K37:N37"/>
    <mergeCell ref="K38:V38"/>
    <mergeCell ref="K39:O39"/>
    <mergeCell ref="K40:N40"/>
    <mergeCell ref="K41:N41"/>
    <mergeCell ref="K47:P47"/>
    <mergeCell ref="K48:P48"/>
    <mergeCell ref="K49:N49"/>
    <mergeCell ref="K50:O50"/>
    <mergeCell ref="K42:N42"/>
    <mergeCell ref="K43:N43"/>
    <mergeCell ref="K44:Q44"/>
    <mergeCell ref="K45:M45"/>
    <mergeCell ref="K46:M46"/>
  </mergeCells>
  <phoneticPr fontId="33" type="noConversion"/>
  <hyperlinks>
    <hyperlink ref="K2" r:id="rId1" xr:uid="{00000000-0004-0000-0400-000000000000}"/>
    <hyperlink ref="K3" r:id="rId2" xr:uid="{00000000-0004-0000-0400-000001000000}"/>
    <hyperlink ref="K4" r:id="rId3" location="bib0004" xr:uid="{00000000-0004-0000-0400-000002000000}"/>
    <hyperlink ref="K5" r:id="rId4" xr:uid="{00000000-0004-0000-0400-000003000000}"/>
    <hyperlink ref="K6" r:id="rId5" xr:uid="{00000000-0004-0000-0400-000004000000}"/>
    <hyperlink ref="K7" r:id="rId6" xr:uid="{00000000-0004-0000-0400-000005000000}"/>
    <hyperlink ref="K8" r:id="rId7" xr:uid="{00000000-0004-0000-0400-000006000000}"/>
    <hyperlink ref="K10" r:id="rId8" xr:uid="{00000000-0004-0000-0400-000007000000}"/>
    <hyperlink ref="K11" r:id="rId9" xr:uid="{00000000-0004-0000-0400-000008000000}"/>
    <hyperlink ref="K12" r:id="rId10" xr:uid="{00000000-0004-0000-0400-000009000000}"/>
    <hyperlink ref="K13" r:id="rId11" xr:uid="{00000000-0004-0000-0400-00000A000000}"/>
    <hyperlink ref="K14" r:id="rId12" xr:uid="{00000000-0004-0000-0400-00000B000000}"/>
    <hyperlink ref="K15" r:id="rId13" xr:uid="{00000000-0004-0000-0400-00000C000000}"/>
    <hyperlink ref="K16" r:id="rId14" location="Bib1" xr:uid="{00000000-0004-0000-0400-00000D000000}"/>
    <hyperlink ref="K17" r:id="rId15" xr:uid="{00000000-0004-0000-0400-00000E000000}"/>
    <hyperlink ref="K18" r:id="rId16" xr:uid="{00000000-0004-0000-0400-00000F000000}"/>
    <hyperlink ref="K19" r:id="rId17" xr:uid="{00000000-0004-0000-0400-000010000000}"/>
    <hyperlink ref="K20" r:id="rId18" xr:uid="{00000000-0004-0000-0400-000011000000}"/>
    <hyperlink ref="K21" r:id="rId19" xr:uid="{00000000-0004-0000-0400-000012000000}"/>
    <hyperlink ref="K22" r:id="rId20" xr:uid="{00000000-0004-0000-0400-000013000000}"/>
    <hyperlink ref="K23" r:id="rId21" xr:uid="{00000000-0004-0000-0400-000014000000}"/>
    <hyperlink ref="K24" r:id="rId22" xr:uid="{00000000-0004-0000-0400-000015000000}"/>
    <hyperlink ref="K25" r:id="rId23" xr:uid="{00000000-0004-0000-0400-000016000000}"/>
    <hyperlink ref="K26" r:id="rId24" xr:uid="{00000000-0004-0000-0400-000017000000}"/>
    <hyperlink ref="K27" r:id="rId25" xr:uid="{00000000-0004-0000-0400-000018000000}"/>
    <hyperlink ref="K28" r:id="rId26" xr:uid="{00000000-0004-0000-0400-000019000000}"/>
    <hyperlink ref="K29" r:id="rId27" xr:uid="{00000000-0004-0000-0400-00001A000000}"/>
    <hyperlink ref="K30" r:id="rId28" xr:uid="{00000000-0004-0000-0400-00001B000000}"/>
    <hyperlink ref="K31" r:id="rId29" xr:uid="{00000000-0004-0000-0400-00001C000000}"/>
    <hyperlink ref="O31" r:id="rId30" xr:uid="{00000000-0004-0000-0400-00001D000000}"/>
    <hyperlink ref="K32" r:id="rId31" xr:uid="{00000000-0004-0000-0400-00001E000000}"/>
    <hyperlink ref="K33" r:id="rId32" xr:uid="{00000000-0004-0000-0400-00001F000000}"/>
    <hyperlink ref="K34" r:id="rId33" xr:uid="{00000000-0004-0000-0400-000020000000}"/>
    <hyperlink ref="K35" r:id="rId34" xr:uid="{00000000-0004-0000-0400-000021000000}"/>
    <hyperlink ref="K36" r:id="rId35" xr:uid="{00000000-0004-0000-0400-000022000000}"/>
    <hyperlink ref="K37" r:id="rId36" xr:uid="{00000000-0004-0000-0400-000023000000}"/>
    <hyperlink ref="K38" r:id="rId37" xr:uid="{00000000-0004-0000-0400-000024000000}"/>
    <hyperlink ref="K39" r:id="rId38" xr:uid="{00000000-0004-0000-0400-000025000000}"/>
    <hyperlink ref="K40" r:id="rId39" xr:uid="{00000000-0004-0000-0400-000026000000}"/>
    <hyperlink ref="K41" r:id="rId40" xr:uid="{00000000-0004-0000-0400-000027000000}"/>
    <hyperlink ref="K42" r:id="rId41" xr:uid="{00000000-0004-0000-0400-000028000000}"/>
    <hyperlink ref="K43" r:id="rId42" xr:uid="{00000000-0004-0000-0400-000029000000}"/>
    <hyperlink ref="K44" r:id="rId43" xr:uid="{00000000-0004-0000-0400-00002A000000}"/>
    <hyperlink ref="K45" r:id="rId44" xr:uid="{00000000-0004-0000-0400-00002B000000}"/>
    <hyperlink ref="K46" r:id="rId45" xr:uid="{00000000-0004-0000-0400-00002C000000}"/>
    <hyperlink ref="K47" r:id="rId46" xr:uid="{00000000-0004-0000-0400-00002D000000}"/>
    <hyperlink ref="K48" r:id="rId47" xr:uid="{00000000-0004-0000-0400-00002E000000}"/>
    <hyperlink ref="K49" r:id="rId48" xr:uid="{00000000-0004-0000-0400-00002F000000}"/>
    <hyperlink ref="K50" r:id="rId49" xr:uid="{00000000-0004-0000-0400-000030000000}"/>
    <hyperlink ref="K51" r:id="rId50" xr:uid="{00000000-0004-0000-0400-000031000000}"/>
    <hyperlink ref="K52" r:id="rId51" xr:uid="{00000000-0004-0000-0400-000032000000}"/>
    <hyperlink ref="K53" r:id="rId52" xr:uid="{00000000-0004-0000-0400-000033000000}"/>
    <hyperlink ref="K54" r:id="rId53" xr:uid="{00000000-0004-0000-0400-000034000000}"/>
    <hyperlink ref="K55" r:id="rId54" xr:uid="{00000000-0004-0000-0400-000035000000}"/>
    <hyperlink ref="K56" r:id="rId55" xr:uid="{00000000-0004-0000-0400-000036000000}"/>
    <hyperlink ref="K57" r:id="rId56" xr:uid="{00000000-0004-0000-0400-000037000000}"/>
    <hyperlink ref="K58" r:id="rId57" xr:uid="{00000000-0004-0000-0400-000038000000}"/>
    <hyperlink ref="K59" r:id="rId58" xr:uid="{00000000-0004-0000-0400-000039000000}"/>
    <hyperlink ref="K60" r:id="rId59" xr:uid="{00000000-0004-0000-0400-00003A000000}"/>
    <hyperlink ref="K61" r:id="rId60" xr:uid="{00000000-0004-0000-0400-00003B000000}"/>
    <hyperlink ref="K62" r:id="rId61" xr:uid="{00000000-0004-0000-0400-00003C000000}"/>
    <hyperlink ref="K63" r:id="rId62" xr:uid="{00000000-0004-0000-0400-00003D000000}"/>
    <hyperlink ref="K64" r:id="rId63" xr:uid="{00000000-0004-0000-0400-00003E000000}"/>
    <hyperlink ref="K65" r:id="rId64" xr:uid="{00000000-0004-0000-0400-00003F000000}"/>
    <hyperlink ref="K66" r:id="rId65" xr:uid="{00000000-0004-0000-0400-000040000000}"/>
    <hyperlink ref="K67" r:id="rId66" xr:uid="{00000000-0004-0000-0400-000041000000}"/>
    <hyperlink ref="K68" r:id="rId67" xr:uid="{00000000-0004-0000-0400-000042000000}"/>
    <hyperlink ref="K69" r:id="rId68" xr:uid="{00000000-0004-0000-0400-000043000000}"/>
    <hyperlink ref="K71" r:id="rId69" xr:uid="{00000000-0004-0000-0400-000044000000}"/>
    <hyperlink ref="K72" r:id="rId70" xr:uid="{00000000-0004-0000-0400-000045000000}"/>
    <hyperlink ref="K73" r:id="rId71" xr:uid="{00000000-0004-0000-0400-000046000000}"/>
    <hyperlink ref="K74" r:id="rId72" xr:uid="{00000000-0004-0000-0400-000047000000}"/>
    <hyperlink ref="K75" r:id="rId73" xr:uid="{00000000-0004-0000-0400-000048000000}"/>
    <hyperlink ref="K76" r:id="rId74" xr:uid="{00000000-0004-0000-0400-000049000000}"/>
    <hyperlink ref="K77" r:id="rId75" xr:uid="{00000000-0004-0000-0400-00004A000000}"/>
    <hyperlink ref="K78" r:id="rId76" xr:uid="{00000000-0004-0000-0400-00004B000000}"/>
    <hyperlink ref="K79" r:id="rId77" xr:uid="{00000000-0004-0000-0400-00004C000000}"/>
    <hyperlink ref="K80" r:id="rId78" xr:uid="{00000000-0004-0000-0400-00004D000000}"/>
    <hyperlink ref="K81" r:id="rId79" xr:uid="{00000000-0004-0000-0400-00004E000000}"/>
    <hyperlink ref="K82" r:id="rId80" xr:uid="{00000000-0004-0000-0400-00004F000000}"/>
    <hyperlink ref="K83" r:id="rId81" xr:uid="{00000000-0004-0000-0400-000050000000}"/>
    <hyperlink ref="K84" r:id="rId82" xr:uid="{00000000-0004-0000-0400-000051000000}"/>
    <hyperlink ref="K85" r:id="rId83" xr:uid="{00000000-0004-0000-0400-000052000000}"/>
    <hyperlink ref="K86" display="https://pdf.sciencedirectassets.com/320199/AIP/1-s2.0-S258993332030077X/main.pdf?X-Amz-Security-Token=IQoJb3JpZ2luX2VjEOH%2F%2F%2F%2F%2F%2F%2F%2F%2F%2FwEaCXVzLWVhc3QtMSJIMEYCIQCJ3XyUQ8jE3FjiPlIFlRXYg8BhkrYbxCYajBSlhOIvcgIhAMtDTfpB1wB%2BKO9y4iCG67XqKJifyZW" xr:uid="{00000000-0004-0000-0400-000053000000}"/>
    <hyperlink ref="K87" display="https://pdf.sciencedirectassets.com/320199/AIP/1-s2.0-S2589933320300768/main.pdf?X-Amz-Security-Token=IQoJb3JpZ2luX2VjEOH%2F%2F%2F%2F%2F%2F%2F%2F%2F%2FwEaCXVzLWVhc3QtMSJGMEQCIGZ2Ii9sAu%2FCzw3CicjN96LcB9yMEY6Mu7nFeyPaV9u5AiBA3qhL7g6pRjXH%2BSlQhaNtNPTcYXpi1" xr:uid="{00000000-0004-0000-0400-000054000000}"/>
    <hyperlink ref="K88" r:id="rId84" xr:uid="{00000000-0004-0000-0400-000055000000}"/>
    <hyperlink ref="K89" r:id="rId85" xr:uid="{00000000-0004-0000-0400-000056000000}"/>
    <hyperlink ref="K90" r:id="rId86" xr:uid="{00000000-0004-0000-0400-000057000000}"/>
    <hyperlink ref="K91" r:id="rId87" xr:uid="{00000000-0004-0000-0400-000058000000}"/>
    <hyperlink ref="K92" r:id="rId88" xr:uid="{00000000-0004-0000-0400-000059000000}"/>
    <hyperlink ref="K93" r:id="rId89" xr:uid="{00000000-0004-0000-0400-00005A000000}"/>
    <hyperlink ref="K94" r:id="rId90" xr:uid="{00000000-0004-0000-0400-00005B000000}"/>
    <hyperlink ref="K95" r:id="rId91" xr:uid="{00000000-0004-0000-0400-00005C000000}"/>
    <hyperlink ref="K96" r:id="rId92" xr:uid="{00000000-0004-0000-0400-00005D000000}"/>
    <hyperlink ref="K97" r:id="rId93" xr:uid="{00000000-0004-0000-0400-00005E000000}"/>
    <hyperlink ref="K98" r:id="rId94" xr:uid="{00000000-0004-0000-0400-00005F000000}"/>
    <hyperlink ref="K99" r:id="rId95" xr:uid="{00000000-0004-0000-0400-000060000000}"/>
    <hyperlink ref="K100" r:id="rId96" xr:uid="{00000000-0004-0000-0400-000061000000}"/>
    <hyperlink ref="K102" r:id="rId97" xr:uid="{00000000-0004-0000-0400-000062000000}"/>
    <hyperlink ref="K103" r:id="rId98" xr:uid="{00000000-0004-0000-0400-000063000000}"/>
    <hyperlink ref="K104" r:id="rId99" xr:uid="{00000000-0004-0000-0400-000064000000}"/>
    <hyperlink ref="K105" r:id="rId100" xr:uid="{00000000-0004-0000-0400-000065000000}"/>
    <hyperlink ref="K106" r:id="rId101" xr:uid="{00000000-0004-0000-0400-000066000000}"/>
    <hyperlink ref="K108" r:id="rId102" xr:uid="{00000000-0004-0000-0400-000067000000}"/>
    <hyperlink ref="K109" r:id="rId103" xr:uid="{00000000-0004-0000-0400-000068000000}"/>
    <hyperlink ref="K110" r:id="rId104" xr:uid="{00000000-0004-0000-0400-000069000000}"/>
    <hyperlink ref="K111" r:id="rId105" xr:uid="{00000000-0004-0000-0400-00006A000000}"/>
    <hyperlink ref="K112" r:id="rId106" xr:uid="{00000000-0004-0000-0400-00006B000000}"/>
    <hyperlink ref="K113" r:id="rId107" xr:uid="{00000000-0004-0000-0400-00006C000000}"/>
    <hyperlink ref="K114" r:id="rId108" xr:uid="{00000000-0004-0000-0400-00006D000000}"/>
    <hyperlink ref="K115" r:id="rId109" xr:uid="{00000000-0004-0000-0400-00006E000000}"/>
    <hyperlink ref="K116" r:id="rId110" xr:uid="{00000000-0004-0000-0400-00006F000000}"/>
    <hyperlink ref="K117" r:id="rId111" xr:uid="{00000000-0004-0000-0400-000070000000}"/>
    <hyperlink ref="K118" r:id="rId112" xr:uid="{00000000-0004-0000-0400-000071000000}"/>
    <hyperlink ref="K119" r:id="rId113" xr:uid="{00000000-0004-0000-0400-000072000000}"/>
    <hyperlink ref="K120" r:id="rId114" xr:uid="{00000000-0004-0000-0400-000073000000}"/>
    <hyperlink ref="K121" r:id="rId115" xr:uid="{00000000-0004-0000-0400-000074000000}"/>
    <hyperlink ref="K122" r:id="rId116" xr:uid="{00000000-0004-0000-0400-000075000000}"/>
    <hyperlink ref="K123" r:id="rId117" xr:uid="{00000000-0004-0000-0400-000076000000}"/>
    <hyperlink ref="K124" r:id="rId118" xr:uid="{00000000-0004-0000-0400-000077000000}"/>
    <hyperlink ref="K125" r:id="rId119" xr:uid="{00000000-0004-0000-0400-000078000000}"/>
    <hyperlink ref="K126" r:id="rId120" xr:uid="{00000000-0004-0000-0400-000079000000}"/>
    <hyperlink ref="K127" r:id="rId121" xr:uid="{00000000-0004-0000-0400-00007A000000}"/>
    <hyperlink ref="K128" r:id="rId122" xr:uid="{00000000-0004-0000-0400-00007B000000}"/>
    <hyperlink ref="K129" r:id="rId123" xr:uid="{00000000-0004-0000-0400-00007C000000}"/>
    <hyperlink ref="K130" r:id="rId124" xr:uid="{00000000-0004-0000-0400-00007D000000}"/>
    <hyperlink ref="K131" r:id="rId125" xr:uid="{00000000-0004-0000-0400-00007E000000}"/>
    <hyperlink ref="K132" r:id="rId126" xr:uid="{00000000-0004-0000-0400-00007F000000}"/>
    <hyperlink ref="K133" r:id="rId127" xr:uid="{00000000-0004-0000-0400-000080000000}"/>
    <hyperlink ref="K134" r:id="rId128" xr:uid="{00000000-0004-0000-0400-000081000000}"/>
    <hyperlink ref="K135" display="https://pdf.sciencedirectassets.com/271296/1-s2.0-S0952818020X00079/1-s2.0-S0952818020308953/main.pdf?X-Amz-Security-Token=IQoJb3JpZ2luX2VjECAaCXVzLWVhc3QtMSJHMEUCIQDZlyquhWmOsUFUNQapcAfVMBFhvJXtUruzRbo70Eym1QIgEbEc4wK9ioEIHfFwBQwVw1AOPO4st6972o839WexIg8q" xr:uid="{00000000-0004-0000-0400-000082000000}"/>
    <hyperlink ref="K136" r:id="rId129" xr:uid="{00000000-0004-0000-0400-000083000000}"/>
    <hyperlink ref="K137" r:id="rId130" xr:uid="{00000000-0004-0000-0400-000084000000}"/>
    <hyperlink ref="K138" r:id="rId131" xr:uid="{00000000-0004-0000-0400-000085000000}"/>
    <hyperlink ref="K139" r:id="rId132" xr:uid="{00000000-0004-0000-0400-000086000000}"/>
    <hyperlink ref="K140" display="https://pdf.sciencedirectassets.com/320199/AIP/1-s2.0-S2589933320300951/main.pdf?X-Amz-Security-Token=IQoJb3JpZ2luX2VjEIH%2F%2F%2F%2F%2F%2F%2F%2F%2F%2FwEaCXVzLWVhc3QtMSJHMEUCIH7mggLCiE%2BrC%2BMyTjsnoVunCdrHMX5TrnNiMh1CUXq5AiEAhpSN%2FlJ7ujLONXKWo9QDLZj0Dt7" xr:uid="{00000000-0004-0000-0400-000087000000}"/>
    <hyperlink ref="K141" r:id="rId133" xr:uid="{00000000-0004-0000-0400-000088000000}"/>
    <hyperlink ref="K142" r:id="rId134" xr:uid="{00000000-0004-0000-0400-000089000000}"/>
    <hyperlink ref="K143" r:id="rId135" xr:uid="{00000000-0004-0000-0400-00008A000000}"/>
    <hyperlink ref="K144" r:id="rId136" xr:uid="{00000000-0004-0000-0400-00008B000000}"/>
    <hyperlink ref="K145" r:id="rId137" xr:uid="{00000000-0004-0000-0400-00008C000000}"/>
    <hyperlink ref="K146" r:id="rId138" xr:uid="{00000000-0004-0000-0400-00008D000000}"/>
    <hyperlink ref="K147" r:id="rId139" xr:uid="{00000000-0004-0000-0400-00008E000000}"/>
    <hyperlink ref="K148" r:id="rId140" xr:uid="{00000000-0004-0000-0400-00008F000000}"/>
    <hyperlink ref="K149" r:id="rId141" xr:uid="{00000000-0004-0000-0400-000090000000}"/>
    <hyperlink ref="K150" r:id="rId142" xr:uid="{00000000-0004-0000-0400-000091000000}"/>
    <hyperlink ref="K151" r:id="rId143" xr:uid="{00000000-0004-0000-0400-000092000000}"/>
    <hyperlink ref="K152" r:id="rId144" xr:uid="{00000000-0004-0000-0400-000093000000}"/>
    <hyperlink ref="K153" r:id="rId145" xr:uid="{00000000-0004-0000-0400-000094000000}"/>
    <hyperlink ref="K154" r:id="rId146" xr:uid="{00000000-0004-0000-0400-000095000000}"/>
    <hyperlink ref="K155" r:id="rId147" xr:uid="{00000000-0004-0000-0400-000096000000}"/>
    <hyperlink ref="K156" r:id="rId148" xr:uid="{00000000-0004-0000-0400-000097000000}"/>
    <hyperlink ref="K157" r:id="rId149" xr:uid="{00000000-0004-0000-0400-000098000000}"/>
    <hyperlink ref="K158" r:id="rId150" xr:uid="{00000000-0004-0000-0400-000099000000}"/>
    <hyperlink ref="K159" r:id="rId151" xr:uid="{00000000-0004-0000-0400-00009A000000}"/>
    <hyperlink ref="K160" r:id="rId152" xr:uid="{00000000-0004-0000-0400-00009B000000}"/>
    <hyperlink ref="K161" r:id="rId153" xr:uid="{00000000-0004-0000-0400-00009C000000}"/>
    <hyperlink ref="K162" r:id="rId154" xr:uid="{00000000-0004-0000-0400-00009D000000}"/>
    <hyperlink ref="K163" r:id="rId155" xr:uid="{00000000-0004-0000-0400-00009E000000}"/>
    <hyperlink ref="K164" r:id="rId156" xr:uid="{00000000-0004-0000-0400-00009F000000}"/>
    <hyperlink ref="K165" r:id="rId157" xr:uid="{00000000-0004-0000-0400-0000A0000000}"/>
    <hyperlink ref="K166" r:id="rId158" xr:uid="{00000000-0004-0000-0400-0000A1000000}"/>
    <hyperlink ref="K167" r:id="rId159" xr:uid="{00000000-0004-0000-0400-0000A2000000}"/>
    <hyperlink ref="K168" r:id="rId160" xr:uid="{00000000-0004-0000-0400-0000A3000000}"/>
    <hyperlink ref="K169" r:id="rId161" xr:uid="{00000000-0004-0000-0400-0000A4000000}"/>
    <hyperlink ref="K170" display="https://pdf.sciencedirectassets.com/306148/AIP/1-s2.0-S2214911220300679/main.pdf?X-Amz-Security-Token=IQoJb3JpZ2luX2VjEML%2F%2F%2F%2F%2F%2F%2F%2F%2F%2FwEaCXVzLWVhc3QtMSJHMEUCIGDQPQaha9hb6wIyNS9P6Iq7N2ha%2FZkz0E9rjK9ZHvsFAiEA5F13v5BJJaRuEImW4N1cV8XLcHj4V2x" xr:uid="{00000000-0004-0000-0400-0000A5000000}"/>
    <hyperlink ref="K171" r:id="rId162" xr:uid="{00000000-0004-0000-0400-0000A6000000}"/>
    <hyperlink ref="K172" display="https://pdf.sciencedirectassets.com/280288/1-s2.0-S0012369220X00079/1-s2.0-S001236922030533X/main.pdf?X-Amz-Security-Token=IQoJb3JpZ2luX2VjEMP%2F%2F%2F%2F%2F%2F%2F%2F%2F%2FwEaCXVzLWVhc3QtMSJHMEUCIQDBTOUmoreVCeV58RagxAEiMdaroTrY%2Bm%2FC9QevHpDcVgIgWCMH8e1c" xr:uid="{00000000-0004-0000-0400-0000A7000000}"/>
    <hyperlink ref="K173" r:id="rId163" xr:uid="{00000000-0004-0000-0400-0000A8000000}"/>
    <hyperlink ref="K174" r:id="rId164" xr:uid="{00000000-0004-0000-0400-0000A9000000}"/>
    <hyperlink ref="K175" r:id="rId165" xr:uid="{00000000-0004-0000-0400-0000AA000000}"/>
    <hyperlink ref="K176" r:id="rId166" xr:uid="{00000000-0004-0000-0400-0000AB000000}"/>
    <hyperlink ref="K177" r:id="rId167" xr:uid="{00000000-0004-0000-0400-0000AC000000}"/>
    <hyperlink ref="K178" r:id="rId168" xr:uid="{00000000-0004-0000-0400-0000AD000000}"/>
    <hyperlink ref="K179" r:id="rId169" xr:uid="{00000000-0004-0000-0400-0000AE000000}"/>
    <hyperlink ref="K180" r:id="rId170" xr:uid="{00000000-0004-0000-0400-0000AF000000}"/>
    <hyperlink ref="K181" r:id="rId171" xr:uid="{00000000-0004-0000-0400-0000B0000000}"/>
    <hyperlink ref="K182" r:id="rId172" xr:uid="{00000000-0004-0000-0400-0000B1000000}"/>
    <hyperlink ref="K183" r:id="rId173" xr:uid="{00000000-0004-0000-0400-0000B2000000}"/>
    <hyperlink ref="K184" r:id="rId174" xr:uid="{00000000-0004-0000-0400-0000B3000000}"/>
    <hyperlink ref="K185" r:id="rId175" xr:uid="{00000000-0004-0000-0400-0000B4000000}"/>
    <hyperlink ref="K186" r:id="rId176" xr:uid="{00000000-0004-0000-0400-0000B5000000}"/>
    <hyperlink ref="K187" r:id="rId177" xr:uid="{00000000-0004-0000-0400-0000B6000000}"/>
    <hyperlink ref="K188" r:id="rId178" xr:uid="{00000000-0004-0000-0400-0000B7000000}"/>
    <hyperlink ref="K189" r:id="rId179" xr:uid="{00000000-0004-0000-0400-0000B8000000}"/>
    <hyperlink ref="K190" r:id="rId180" xr:uid="{00000000-0004-0000-0400-0000B9000000}"/>
    <hyperlink ref="K191" r:id="rId181" xr:uid="{00000000-0004-0000-0400-0000BA000000}"/>
    <hyperlink ref="K192" r:id="rId182" xr:uid="{00000000-0004-0000-0400-0000BB000000}"/>
    <hyperlink ref="K193" r:id="rId183" xr:uid="{00000000-0004-0000-0400-0000BC000000}"/>
    <hyperlink ref="K194" r:id="rId184" xr:uid="{00000000-0004-0000-0400-0000BD000000}"/>
    <hyperlink ref="K195" r:id="rId185" xr:uid="{00000000-0004-0000-0400-0000BE000000}"/>
    <hyperlink ref="K196" r:id="rId186" xr:uid="{00000000-0004-0000-0400-0000BF000000}"/>
    <hyperlink ref="K197" r:id="rId187" xr:uid="{00000000-0004-0000-0400-0000C0000000}"/>
    <hyperlink ref="K198" r:id="rId188" xr:uid="{00000000-0004-0000-0400-0000C1000000}"/>
    <hyperlink ref="K199" r:id="rId189" xr:uid="{00000000-0004-0000-0400-0000C2000000}"/>
    <hyperlink ref="K200" r:id="rId190" xr:uid="{00000000-0004-0000-0400-0000C3000000}"/>
    <hyperlink ref="K201" r:id="rId191" xr:uid="{00000000-0004-0000-0400-0000C4000000}"/>
    <hyperlink ref="K202" r:id="rId192" xr:uid="{00000000-0004-0000-0400-0000C5000000}"/>
    <hyperlink ref="K203" r:id="rId193" xr:uid="{00000000-0004-0000-0400-0000C6000000}"/>
    <hyperlink ref="K204" r:id="rId194" xr:uid="{00000000-0004-0000-0400-0000C7000000}"/>
    <hyperlink ref="K205" r:id="rId195" xr:uid="{00000000-0004-0000-0400-0000C8000000}"/>
    <hyperlink ref="K206" display="https://pdf.sciencedirectassets.com/272448/1-s2.0-S0959289X20X00069/1-s2.0-S0959289X20300716/main.pdf?X-Amz-Security-Token=IQoJb3JpZ2luX2VjEHMaCXVzLWVhc3QtMSJIMEYCIQCIcQ2aujKOl%2B7s5lrtZC4CFf2GFfpR4tWKFMVcuX8qGgIhAOzkHIFF0lEWw56HFfSpl5A3rjac0%2FRhoq%2Fj4j" xr:uid="{00000000-0004-0000-0400-0000C9000000}"/>
    <hyperlink ref="K207" r:id="rId196" xr:uid="{00000000-0004-0000-0400-0000CA000000}"/>
    <hyperlink ref="K208" r:id="rId197" xr:uid="{00000000-0004-0000-0400-0000CB000000}"/>
    <hyperlink ref="K209" r:id="rId198" xr:uid="{00000000-0004-0000-0400-0000CC000000}"/>
    <hyperlink ref="K210" r:id="rId199" xr:uid="{00000000-0004-0000-0400-0000CD000000}"/>
    <hyperlink ref="K211" r:id="rId200" xr:uid="{00000000-0004-0000-0400-0000CE000000}"/>
    <hyperlink ref="K212" r:id="rId201" xr:uid="{00000000-0004-0000-0400-0000CF000000}"/>
    <hyperlink ref="K213" r:id="rId202" xr:uid="{00000000-0004-0000-0400-0000D0000000}"/>
    <hyperlink ref="K214" r:id="rId203" xr:uid="{00000000-0004-0000-0400-0000D1000000}"/>
    <hyperlink ref="K215" display="https://pdf.sciencedirectassets.com/271236/AIP/1-s2.0-S0301211520304486/main.pdf?X-Amz-Security-Token=IQoJb3JpZ2luX2VjEKb%2F%2F%2F%2F%2F%2F%2F%2F%2F%2FwEaCXVzLWVhc3QtMSJHMEUCIQDxqBJaUEGGJ9cGzlu9V%2BTfLmX8sDqLE1TTcjgEoVukBwIgSaWRyxjx6yeZLJl83Of4hxkuA5YPKc6" xr:uid="{00000000-0004-0000-0400-0000D2000000}"/>
    <hyperlink ref="K216" r:id="rId204" xr:uid="{00000000-0004-0000-0400-0000D3000000}"/>
    <hyperlink ref="K217" r:id="rId205" xr:uid="{00000000-0004-0000-0400-0000D4000000}"/>
    <hyperlink ref="K218" r:id="rId206" xr:uid="{00000000-0004-0000-0400-0000D5000000}"/>
    <hyperlink ref="K219" r:id="rId207" xr:uid="{00000000-0004-0000-0400-0000D6000000}"/>
    <hyperlink ref="K220" r:id="rId208" xr:uid="{00000000-0004-0000-0400-0000D7000000}"/>
    <hyperlink ref="K221" r:id="rId209" xr:uid="{00000000-0004-0000-0400-0000D8000000}"/>
    <hyperlink ref="K222" r:id="rId210" xr:uid="{00000000-0004-0000-0400-0000D9000000}"/>
    <hyperlink ref="K223" r:id="rId211" xr:uid="{00000000-0004-0000-0400-0000DA000000}"/>
    <hyperlink ref="K224" display="https://pdf.sciencedirectassets.com/316666/AIP/1-s2.0-S2352464220302352/main.pdf?X-Amz-Security-Token=IQoJb3JpZ2luX2VjEBsaCXVzLWVhc3QtMSJHMEUCIQCTvcYiV8vl5uh2dCBxxyUKaCi%2Bg1h0unz%2BBFw%2F%2BBquJAIgV1kM%2BFivU4TsQkXjgQFTst3S3%2FmJuLjNQXq7w3gGkr0qvQMI1P%2F" xr:uid="{00000000-0004-0000-0400-0000DB000000}"/>
    <hyperlink ref="K225" display="https://pdf.sciencedirectassets.com/314103/AIP/1-s2.0-S246804512030050X/main.pdf?X-Amz-Security-Token=IQoJb3JpZ2luX2VjEBsaCXVzLWVhc3QtMSJHMEUCIGGiHxHAaJ7XYl7%2B8Fs3xH6hinbIyM7AzGxYBvFy4nCyAiEA9Ny%2FYzDs%2B4BBCj%2F%2BVUcgTNyGSEO9vXsqGadetLly%2BrsqvQMI1P%2F" xr:uid="{00000000-0004-0000-0400-0000DC000000}"/>
    <hyperlink ref="K226" r:id="rId212" xr:uid="{00000000-0004-0000-0400-0000DD000000}"/>
    <hyperlink ref="K227" r:id="rId213" xr:uid="{00000000-0004-0000-0400-0000DE000000}"/>
    <hyperlink ref="K228" r:id="rId214" xr:uid="{00000000-0004-0000-0400-0000DF000000}"/>
    <hyperlink ref="K229" r:id="rId215" xr:uid="{00000000-0004-0000-0400-0000E0000000}"/>
    <hyperlink ref="K230" r:id="rId216" xr:uid="{00000000-0004-0000-0400-0000E1000000}"/>
    <hyperlink ref="K231" r:id="rId217" xr:uid="{00000000-0004-0000-0400-0000E2000000}"/>
    <hyperlink ref="K232" r:id="rId218" xr:uid="{00000000-0004-0000-0400-0000E3000000}"/>
    <hyperlink ref="K233" r:id="rId219" xr:uid="{00000000-0004-0000-0400-0000E4000000}"/>
    <hyperlink ref="K234" r:id="rId220" xr:uid="{00000000-0004-0000-0400-0000E5000000}"/>
    <hyperlink ref="K235" r:id="rId221" xr:uid="{00000000-0004-0000-0400-0000E6000000}"/>
    <hyperlink ref="K236" r:id="rId222" xr:uid="{00000000-0004-0000-0400-0000E7000000}"/>
    <hyperlink ref="K237" r:id="rId223" xr:uid="{00000000-0004-0000-0400-0000E8000000}"/>
    <hyperlink ref="K238" r:id="rId224" xr:uid="{00000000-0004-0000-0400-0000E9000000}"/>
    <hyperlink ref="K239" r:id="rId225" xr:uid="{00000000-0004-0000-0400-0000EA000000}"/>
    <hyperlink ref="K240" r:id="rId226" xr:uid="{00000000-0004-0000-0400-0000EB000000}"/>
    <hyperlink ref="K241" r:id="rId227" xr:uid="{00000000-0004-0000-0400-0000EC000000}"/>
    <hyperlink ref="K242" r:id="rId228" xr:uid="{00000000-0004-0000-0400-0000ED000000}"/>
    <hyperlink ref="K243" r:id="rId229" xr:uid="{00000000-0004-0000-0400-0000EE000000}"/>
    <hyperlink ref="K244" r:id="rId230" xr:uid="{00000000-0004-0000-0400-0000EF000000}"/>
    <hyperlink ref="K245" r:id="rId231" xr:uid="{00000000-0004-0000-0400-0000F0000000}"/>
    <hyperlink ref="K246" r:id="rId232" xr:uid="{00000000-0004-0000-0400-0000F1000000}"/>
    <hyperlink ref="K247" r:id="rId233" xr:uid="{00000000-0004-0000-0400-0000F2000000}"/>
    <hyperlink ref="K248" r:id="rId234" xr:uid="{00000000-0004-0000-0400-0000F3000000}"/>
    <hyperlink ref="K249" r:id="rId235" xr:uid="{00000000-0004-0000-0400-0000F4000000}"/>
    <hyperlink ref="K250" r:id="rId236" xr:uid="{00000000-0004-0000-0400-0000F5000000}"/>
    <hyperlink ref="K251" r:id="rId237" xr:uid="{00000000-0004-0000-0400-0000F6000000}"/>
    <hyperlink ref="K252" r:id="rId238" xr:uid="{00000000-0004-0000-0400-0000F7000000}"/>
    <hyperlink ref="K253" r:id="rId239" xr:uid="{00000000-0004-0000-0400-0000F8000000}"/>
    <hyperlink ref="K254" r:id="rId240" xr:uid="{00000000-0004-0000-0400-0000F9000000}"/>
    <hyperlink ref="K255" r:id="rId241" xr:uid="{00000000-0004-0000-0400-0000FA000000}"/>
    <hyperlink ref="K256" r:id="rId242" xr:uid="{00000000-0004-0000-0400-0000FB000000}"/>
    <hyperlink ref="K257" r:id="rId243" xr:uid="{00000000-0004-0000-0400-0000FC000000}"/>
    <hyperlink ref="K258" r:id="rId244" xr:uid="{00000000-0004-0000-0400-0000FD000000}"/>
    <hyperlink ref="K259" r:id="rId245" xr:uid="{00000000-0004-0000-0400-0000FE000000}"/>
    <hyperlink ref="K260" r:id="rId246" xr:uid="{00000000-0004-0000-0400-0000FF000000}"/>
    <hyperlink ref="K261" r:id="rId247" xr:uid="{00000000-0004-0000-0400-000000010000}"/>
    <hyperlink ref="K262" r:id="rId248" xr:uid="{00000000-0004-0000-0400-000001010000}"/>
    <hyperlink ref="K263" r:id="rId249" xr:uid="{00000000-0004-0000-0400-000002010000}"/>
    <hyperlink ref="K264" r:id="rId250" xr:uid="{00000000-0004-0000-0400-000003010000}"/>
    <hyperlink ref="K265" r:id="rId251" location="%20" xr:uid="{00000000-0004-0000-0400-000004010000}"/>
    <hyperlink ref="K266" r:id="rId252" xr:uid="{00000000-0004-0000-0400-000005010000}"/>
    <hyperlink ref="K267" r:id="rId253" xr:uid="{00000000-0004-0000-0400-000006010000}"/>
    <hyperlink ref="K268" r:id="rId254" xr:uid="{00000000-0004-0000-0400-000007010000}"/>
    <hyperlink ref="K269" r:id="rId255" xr:uid="{00000000-0004-0000-0400-000008010000}"/>
    <hyperlink ref="K270" r:id="rId256" xr:uid="{00000000-0004-0000-0400-000009010000}"/>
    <hyperlink ref="K271" r:id="rId257" xr:uid="{00000000-0004-0000-0400-00000A010000}"/>
    <hyperlink ref="K272" r:id="rId258" xr:uid="{00000000-0004-0000-0400-00000B010000}"/>
    <hyperlink ref="K273" r:id="rId259" xr:uid="{00000000-0004-0000-0400-00000C010000}"/>
    <hyperlink ref="K274" r:id="rId260" xr:uid="{00000000-0004-0000-0400-00000D010000}"/>
    <hyperlink ref="K275" r:id="rId261" xr:uid="{00000000-0004-0000-0400-00000E010000}"/>
    <hyperlink ref="K276" r:id="rId262" xr:uid="{00000000-0004-0000-0400-00000F010000}"/>
    <hyperlink ref="K277" r:id="rId263" xr:uid="{00000000-0004-0000-0400-000010010000}"/>
    <hyperlink ref="K278" r:id="rId264" xr:uid="{00000000-0004-0000-0400-000011010000}"/>
    <hyperlink ref="K279" r:id="rId265" xr:uid="{00000000-0004-0000-0400-000012010000}"/>
    <hyperlink ref="AB55" r:id="rId266" xr:uid="{00000000-0004-0000-0400-000013010000}"/>
    <hyperlink ref="K280" r:id="rId267" xr:uid="{00000000-0004-0000-0400-000014010000}"/>
    <hyperlink ref="K282" r:id="rId268" xr:uid="{00000000-0004-0000-0400-000015010000}"/>
    <hyperlink ref="K281" r:id="rId269" xr:uid="{00000000-0004-0000-0400-000016010000}"/>
    <hyperlink ref="K288" r:id="rId270" xr:uid="{00000000-0004-0000-0400-000017010000}"/>
    <hyperlink ref="K291" r:id="rId271" xr:uid="{00000000-0004-0000-0400-000018010000}"/>
    <hyperlink ref="K292" r:id="rId272" xr:uid="{00000000-0004-0000-0400-000019010000}"/>
    <hyperlink ref="K293" r:id="rId273" xr:uid="{00000000-0004-0000-0400-00001A010000}"/>
    <hyperlink ref="K294" r:id="rId274" xr:uid="{00000000-0004-0000-0400-00001B010000}"/>
    <hyperlink ref="K305" r:id="rId275" xr:uid="{00000000-0004-0000-0400-00001C010000}"/>
    <hyperlink ref="K287" r:id="rId276" location="info" xr:uid="{00000000-0004-0000-0400-00001D010000}"/>
    <hyperlink ref="K300" r:id="rId277" xr:uid="{00000000-0004-0000-0400-00001E010000}"/>
    <hyperlink ref="K303" r:id="rId278" xr:uid="{00000000-0004-0000-0400-00001F010000}"/>
    <hyperlink ref="K302" r:id="rId279" xr:uid="{00000000-0004-0000-0400-000020010000}"/>
    <hyperlink ref="K308" r:id="rId280" xr:uid="{00000000-0004-0000-0400-000021010000}"/>
    <hyperlink ref="K326" r:id="rId281" location="tbl1" xr:uid="{00000000-0004-0000-0400-000022010000}"/>
    <hyperlink ref="K327" r:id="rId282" xr:uid="{00000000-0004-0000-0400-000023010000}"/>
    <hyperlink ref="K328" r:id="rId283" location="!" xr:uid="{00000000-0004-0000-0400-000024010000}"/>
    <hyperlink ref="K329" r:id="rId284" location="!" xr:uid="{00000000-0004-0000-0400-000025010000}"/>
    <hyperlink ref="K337" r:id="rId285" xr:uid="{00000000-0004-0000-0400-000026010000}"/>
    <hyperlink ref="K330" r:id="rId286" xr:uid="{00000000-0004-0000-0400-000027010000}"/>
    <hyperlink ref="K331" r:id="rId287" xr:uid="{00000000-0004-0000-0400-000028010000}"/>
    <hyperlink ref="K332" r:id="rId288" xr:uid="{00000000-0004-0000-0400-000029010000}"/>
    <hyperlink ref="K290" r:id="rId289" xr:uid="{00000000-0004-0000-0400-00002A010000}"/>
    <hyperlink ref="K334" r:id="rId290" xr:uid="{00000000-0004-0000-0400-00002B010000}"/>
    <hyperlink ref="K335" r:id="rId291" xr:uid="{00000000-0004-0000-0400-00002C010000}"/>
    <hyperlink ref="K333" r:id="rId292" xr:uid="{00000000-0004-0000-0400-00002D010000}"/>
    <hyperlink ref="K336" r:id="rId293" xr:uid="{00000000-0004-0000-0400-00002E010000}"/>
    <hyperlink ref="K338" r:id="rId294" xr:uid="{00000000-0004-0000-0400-00002F010000}"/>
    <hyperlink ref="K339" r:id="rId295" xr:uid="{00000000-0004-0000-0400-000030010000}"/>
    <hyperlink ref="K340" r:id="rId296" xr:uid="{00000000-0004-0000-0400-000031010000}"/>
    <hyperlink ref="K341" r:id="rId297" xr:uid="{00000000-0004-0000-0400-000032010000}"/>
    <hyperlink ref="K342" r:id="rId298" xr:uid="{00000000-0004-0000-0400-000033010000}"/>
    <hyperlink ref="K343" r:id="rId299" xr:uid="{00000000-0004-0000-0400-000034010000}"/>
    <hyperlink ref="K344" r:id="rId300" xr:uid="{00000000-0004-0000-0400-000035010000}"/>
    <hyperlink ref="K353" r:id="rId301" xr:uid="{00000000-0004-0000-0400-000036010000}"/>
    <hyperlink ref="K356" r:id="rId302" location="contribAff" xr:uid="{00000000-0004-0000-0400-000037010000}"/>
    <hyperlink ref="K358" r:id="rId303" xr:uid="{00000000-0004-0000-0400-000038010000}"/>
    <hyperlink ref="K359" r:id="rId304" xr:uid="{00000000-0004-0000-0400-000039010000}"/>
    <hyperlink ref="K360" r:id="rId305" xr:uid="{00000000-0004-0000-0400-00003A010000}"/>
    <hyperlink ref="K361" r:id="rId306" xr:uid="{00000000-0004-0000-0400-00003B010000}"/>
    <hyperlink ref="K362" r:id="rId307" xr:uid="{00000000-0004-0000-0400-00003C010000}"/>
    <hyperlink ref="K363" r:id="rId308" xr:uid="{00000000-0004-0000-0400-00003D010000}"/>
    <hyperlink ref="K366" r:id="rId309" xr:uid="{00000000-0004-0000-0400-00003E010000}"/>
    <hyperlink ref="K364" r:id="rId310" xr:uid="{00000000-0004-0000-0400-00003F010000}"/>
    <hyperlink ref="K365" r:id="rId311" xr:uid="{00000000-0004-0000-0400-000040010000}"/>
    <hyperlink ref="K367" r:id="rId312" xr:uid="{00000000-0004-0000-0400-000041010000}"/>
    <hyperlink ref="K371" r:id="rId313" xr:uid="{00000000-0004-0000-0400-000042010000}"/>
    <hyperlink ref="K374" r:id="rId314" xr:uid="{00000000-0004-0000-0400-000043010000}"/>
    <hyperlink ref="K375" r:id="rId315" xr:uid="{00000000-0004-0000-0400-000044010000}"/>
    <hyperlink ref="K378" r:id="rId316" xr:uid="{00000000-0004-0000-0400-000045010000}"/>
    <hyperlink ref="K387" r:id="rId317" xr:uid="{00000000-0004-0000-0400-000046010000}"/>
    <hyperlink ref="K388" r:id="rId318" xr:uid="{00000000-0004-0000-0400-000047010000}"/>
    <hyperlink ref="K380" r:id="rId319" xr:uid="{00000000-0004-0000-0400-000048010000}"/>
    <hyperlink ref="K391" r:id="rId320" xr:uid="{00000000-0004-0000-0400-000049010000}"/>
    <hyperlink ref="K392" r:id="rId321" xr:uid="{00000000-0004-0000-0400-00004A010000}"/>
    <hyperlink ref="K398" r:id="rId322" xr:uid="{00000000-0004-0000-0400-00004B010000}"/>
    <hyperlink ref="K401" r:id="rId323" xr:uid="{00000000-0004-0000-0400-00004C010000}"/>
    <hyperlink ref="K406" r:id="rId324" xr:uid="{00000000-0004-0000-0400-00004D010000}"/>
    <hyperlink ref="K410" r:id="rId325" xr:uid="{00000000-0004-0000-0400-00004E010000}"/>
    <hyperlink ref="K394" r:id="rId326" xr:uid="{00000000-0004-0000-0400-00004F010000}"/>
    <hyperlink ref="K423" r:id="rId327" xr:uid="{00000000-0004-0000-0400-000050010000}"/>
    <hyperlink ref="K438" r:id="rId328" xr:uid="{00000000-0004-0000-0400-000051010000}"/>
    <hyperlink ref="K439" r:id="rId329" xr:uid="{00000000-0004-0000-0400-000052010000}"/>
    <hyperlink ref="K425" r:id="rId330" xr:uid="{00000000-0004-0000-0400-000053010000}"/>
    <hyperlink ref="K442" r:id="rId331" xr:uid="{00000000-0004-0000-0400-000054010000}"/>
    <hyperlink ref="K427" r:id="rId332" xr:uid="{00000000-0004-0000-0400-000055010000}"/>
    <hyperlink ref="K436" r:id="rId333" xr:uid="{00000000-0004-0000-0400-000056010000}"/>
    <hyperlink ref="K451" r:id="rId334" xr:uid="{00000000-0004-0000-0400-000057010000}"/>
    <hyperlink ref="K455" r:id="rId335" xr:uid="{00000000-0004-0000-0400-000058010000}"/>
    <hyperlink ref="K457" r:id="rId336" xr:uid="{00000000-0004-0000-0400-000059010000}"/>
    <hyperlink ref="K462" r:id="rId337" xr:uid="{00000000-0004-0000-0400-00005A010000}"/>
    <hyperlink ref="K463" r:id="rId338" xr:uid="{00000000-0004-0000-0400-00005B010000}"/>
    <hyperlink ref="K464" r:id="rId339" xr:uid="{00000000-0004-0000-0400-00005C010000}"/>
    <hyperlink ref="K465" r:id="rId340" xr:uid="{00000000-0004-0000-0400-00005D010000}"/>
    <hyperlink ref="K466" r:id="rId341" xr:uid="{00000000-0004-0000-0400-00005E010000}"/>
    <hyperlink ref="K475" r:id="rId342" xr:uid="{00000000-0004-0000-0400-00005F010000}"/>
    <hyperlink ref="K474" r:id="rId343" xr:uid="{00000000-0004-0000-0400-000060010000}"/>
    <hyperlink ref="K480" r:id="rId344" xr:uid="{00000000-0004-0000-0400-000061010000}"/>
    <hyperlink ref="K481" r:id="rId345" xr:uid="{00000000-0004-0000-0400-000062010000}"/>
    <hyperlink ref="K482" r:id="rId346" xr:uid="{00000000-0004-0000-0400-000063010000}"/>
    <hyperlink ref="K483" r:id="rId347" xr:uid="{00000000-0004-0000-0400-000064010000}"/>
    <hyperlink ref="K484" r:id="rId348" xr:uid="{00000000-0004-0000-0400-000065010000}"/>
    <hyperlink ref="K485" r:id="rId349" xr:uid="{00000000-0004-0000-0400-000066010000}"/>
    <hyperlink ref="K486" r:id="rId350" location=":~:text=Per%201%20maart%202020%20is,een%20bewezen%20COVID%2D19%20infectie." xr:uid="{00000000-0004-0000-0400-000067010000}"/>
    <hyperlink ref="K101" r:id="rId351" xr:uid="{00000000-0004-0000-0400-000068010000}"/>
    <hyperlink ref="K490" r:id="rId352" xr:uid="{00000000-0004-0000-0400-000069010000}"/>
    <hyperlink ref="K496" r:id="rId353" xr:uid="{00000000-0004-0000-0400-00006A010000}"/>
    <hyperlink ref="K497" r:id="rId354" xr:uid="{00000000-0004-0000-0400-00006B010000}"/>
    <hyperlink ref="K507" r:id="rId355" xr:uid="{00000000-0004-0000-0400-00006C010000}"/>
    <hyperlink ref="K503" r:id="rId356" xr:uid="{00000000-0004-0000-0400-00006D010000}"/>
    <hyperlink ref="K510" r:id="rId357" xr:uid="{00000000-0004-0000-0400-00006E010000}"/>
    <hyperlink ref="K316" r:id="rId358" xr:uid="{00000000-0004-0000-0400-00006F010000}"/>
    <hyperlink ref="K419" r:id="rId359" xr:uid="{00000000-0004-0000-0400-000070010000}"/>
    <hyperlink ref="K420" r:id="rId360" xr:uid="{00000000-0004-0000-0400-000071010000}"/>
    <hyperlink ref="K283" r:id="rId361" location="Tab2" xr:uid="{00000000-0004-0000-0400-000072010000}"/>
    <hyperlink ref="K415" r:id="rId362" xr:uid="{00000000-0004-0000-0400-000073010000}"/>
    <hyperlink ref="K500" r:id="rId363" xr:uid="{00000000-0004-0000-0400-000074010000}"/>
    <hyperlink ref="K502" r:id="rId364" xr:uid="{00000000-0004-0000-0400-000075010000}"/>
    <hyperlink ref="K512" r:id="rId365" xr:uid="{00000000-0004-0000-0400-000076010000}"/>
    <hyperlink ref="K517" r:id="rId366" xr:uid="{00000000-0004-0000-0400-000077010000}"/>
    <hyperlink ref="K518" r:id="rId367" xr:uid="{00000000-0004-0000-0400-000078010000}"/>
    <hyperlink ref="K521" r:id="rId368" xr:uid="{00000000-0004-0000-0400-000079010000}"/>
    <hyperlink ref="K527" r:id="rId369" xr:uid="{00000000-0004-0000-0400-00007A010000}"/>
    <hyperlink ref="K543" r:id="rId370" xr:uid="{00000000-0004-0000-0400-00007B010000}"/>
    <hyperlink ref="K547" r:id="rId371" xr:uid="{00000000-0004-0000-0400-00007C010000}"/>
    <hyperlink ref="K552" r:id="rId372" xr:uid="{00000000-0004-0000-0400-00007D010000}"/>
    <hyperlink ref="K561" r:id="rId373" xr:uid="{00000000-0004-0000-0400-00007E010000}"/>
    <hyperlink ref="K572" r:id="rId374" xr:uid="{00000000-0004-0000-0400-00007F010000}"/>
    <hyperlink ref="K573" r:id="rId375" xr:uid="{00000000-0004-0000-0400-000080010000}"/>
    <hyperlink ref="K574" r:id="rId376" xr:uid="{00000000-0004-0000-0400-000081010000}"/>
    <hyperlink ref="K575" r:id="rId377" xr:uid="{00000000-0004-0000-0400-000082010000}"/>
    <hyperlink ref="K576" r:id="rId378" xr:uid="{00000000-0004-0000-0400-000083010000}"/>
    <hyperlink ref="K577" r:id="rId379" xr:uid="{00000000-0004-0000-0400-000084010000}"/>
    <hyperlink ref="K578" r:id="rId380" xr:uid="{00000000-0004-0000-0400-000085010000}"/>
    <hyperlink ref="K579" r:id="rId381" xr:uid="{00000000-0004-0000-0400-000086010000}"/>
    <hyperlink ref="K580" r:id="rId382" xr:uid="{00000000-0004-0000-0400-000087010000}"/>
    <hyperlink ref="K588" r:id="rId383" xr:uid="{00000000-0004-0000-0400-000088010000}"/>
    <hyperlink ref="K584" r:id="rId384" location="TB201042-4" xr:uid="{00000000-0004-0000-0400-000089010000}"/>
    <hyperlink ref="K571" r:id="rId385" xr:uid="{00000000-0004-0000-0400-00008A010000}"/>
    <hyperlink ref="K592" r:id="rId386" xr:uid="{00000000-0004-0000-0400-00008B010000}"/>
    <hyperlink ref="K593" r:id="rId387" xr:uid="{00000000-0004-0000-0400-00008C010000}"/>
    <hyperlink ref="K594" r:id="rId388" xr:uid="{00000000-0004-0000-0400-00008D010000}"/>
    <hyperlink ref="K596" r:id="rId389" xr:uid="{00000000-0004-0000-0400-00008E010000}"/>
    <hyperlink ref="K595" r:id="rId390" xr:uid="{00000000-0004-0000-0400-00008F010000}"/>
    <hyperlink ref="K597" r:id="rId391" location="T1" xr:uid="{00000000-0004-0000-0400-000090010000}"/>
    <hyperlink ref="K598" r:id="rId392" xr:uid="{00000000-0004-0000-0400-000091010000}"/>
    <hyperlink ref="K599" r:id="rId393" xr:uid="{00000000-0004-0000-0400-000092010000}"/>
    <hyperlink ref="K600" r:id="rId394" xr:uid="{00000000-0004-0000-0400-000093010000}"/>
    <hyperlink ref="K525" r:id="rId395" xr:uid="{00000000-0004-0000-0400-000094010000}"/>
    <hyperlink ref="K601" r:id="rId396" xr:uid="{00000000-0004-0000-0400-000095010000}"/>
    <hyperlink ref="K591" r:id="rId397" xr:uid="{00000000-0004-0000-0400-000096010000}"/>
    <hyperlink ref="K603" r:id="rId398" xr:uid="{00000000-0004-0000-0400-000097010000}"/>
    <hyperlink ref="K602" r:id="rId399" xr:uid="{00000000-0004-0000-0400-000098010000}"/>
    <hyperlink ref="K610" r:id="rId400" location="citeas" xr:uid="{00000000-0004-0000-0400-000099010000}"/>
    <hyperlink ref="K611" r:id="rId401" xr:uid="{00000000-0004-0000-0400-00009A010000}"/>
    <hyperlink ref="K612" r:id="rId402" xr:uid="{00000000-0004-0000-0400-00009B010000}"/>
    <hyperlink ref="K613" r:id="rId403" xr:uid="{00000000-0004-0000-0400-00009C010000}"/>
    <hyperlink ref="K614" r:id="rId404" location="articleCitationDownloadContainer" xr:uid="{00000000-0004-0000-0400-00009D010000}"/>
    <hyperlink ref="D1351" r:id="rId405" xr:uid="{00000000-0004-0000-0400-00009E010000}"/>
    <hyperlink ref="K623" r:id="rId406" xr:uid="{00000000-0004-0000-0400-00009F010000}"/>
    <hyperlink ref="K626" r:id="rId407" xr:uid="{00000000-0004-0000-0400-0000A0010000}"/>
    <hyperlink ref="K627" r:id="rId408" xr:uid="{00000000-0004-0000-0400-0000A1010000}"/>
    <hyperlink ref="K628" r:id="rId409" xr:uid="{00000000-0004-0000-0400-0000A2010000}"/>
    <hyperlink ref="K630" r:id="rId410" xr:uid="{00000000-0004-0000-0400-0000A3010000}"/>
    <hyperlink ref="K631" r:id="rId411" xr:uid="{00000000-0004-0000-0400-0000A4010000}"/>
    <hyperlink ref="K636" r:id="rId412" location="%20" xr:uid="{00000000-0004-0000-0400-0000A5010000}"/>
    <hyperlink ref="K637" r:id="rId413" xr:uid="{00000000-0004-0000-0400-0000A6010000}"/>
    <hyperlink ref="K638" r:id="rId414" xr:uid="{00000000-0004-0000-0400-0000A7010000}"/>
    <hyperlink ref="K639" r:id="rId415" location="seccesectitle0006" xr:uid="{00000000-0004-0000-0400-0000A8010000}"/>
    <hyperlink ref="K640" r:id="rId416" xr:uid="{00000000-0004-0000-0400-0000A9010000}"/>
    <hyperlink ref="K688" r:id="rId417" xr:uid="{00000000-0004-0000-0400-0000AA010000}"/>
    <hyperlink ref="K689" r:id="rId418" location="%20" xr:uid="{00000000-0004-0000-0400-0000AB010000}"/>
    <hyperlink ref="K690" r:id="rId419" xr:uid="{00000000-0004-0000-0400-0000AC010000}"/>
    <hyperlink ref="K691" r:id="rId420" xr:uid="{00000000-0004-0000-0400-0000AD010000}"/>
    <hyperlink ref="K692" r:id="rId421" xr:uid="{00000000-0004-0000-0400-0000AE010000}"/>
    <hyperlink ref="K693" r:id="rId422" location="citeas" xr:uid="{00000000-0004-0000-0400-0000AF010000}"/>
    <hyperlink ref="K694" r:id="rId423" location="!" xr:uid="{00000000-0004-0000-0400-0000B0010000}"/>
    <hyperlink ref="K695" r:id="rId424" xr:uid="{00000000-0004-0000-0400-0000B1010000}"/>
    <hyperlink ref="K696" r:id="rId425" xr:uid="{00000000-0004-0000-0400-0000B2010000}"/>
    <hyperlink ref="K697" r:id="rId426" xr:uid="{00000000-0004-0000-0400-0000B3010000}"/>
    <hyperlink ref="K698" r:id="rId427" xr:uid="{00000000-0004-0000-0400-0000B4010000}"/>
    <hyperlink ref="K699" r:id="rId428" xr:uid="{00000000-0004-0000-0400-0000B5010000}"/>
    <hyperlink ref="K702" r:id="rId429" xr:uid="{00000000-0004-0000-0400-0000B6010000}"/>
    <hyperlink ref="K701" r:id="rId430" xr:uid="{00000000-0004-0000-0400-0000B7010000}"/>
    <hyperlink ref="K703" r:id="rId431" xr:uid="{00000000-0004-0000-0400-0000B8010000}"/>
    <hyperlink ref="K704" r:id="rId432" xr:uid="{00000000-0004-0000-0400-0000B9010000}"/>
    <hyperlink ref="K710" r:id="rId433" xr:uid="{00000000-0004-0000-0400-0000BA010000}"/>
    <hyperlink ref="K711" r:id="rId434" xr:uid="{00000000-0004-0000-0400-0000BB010000}"/>
    <hyperlink ref="K712" r:id="rId435" xr:uid="{00000000-0004-0000-0400-0000BC010000}"/>
    <hyperlink ref="K713" r:id="rId436" xr:uid="{00000000-0004-0000-0400-0000BD010000}"/>
    <hyperlink ref="K714" r:id="rId437" xr:uid="{00000000-0004-0000-0400-0000BE010000}"/>
    <hyperlink ref="K715" r:id="rId438" xr:uid="{00000000-0004-0000-0400-0000BF010000}"/>
    <hyperlink ref="K716" r:id="rId439" xr:uid="{00000000-0004-0000-0400-0000C0010000}"/>
    <hyperlink ref="K717" r:id="rId440" xr:uid="{00000000-0004-0000-0400-0000C1010000}"/>
    <hyperlink ref="K718" r:id="rId441" xr:uid="{00000000-0004-0000-0400-0000C2010000}"/>
    <hyperlink ref="K719" r:id="rId442" xr:uid="{00000000-0004-0000-0400-0000C3010000}"/>
    <hyperlink ref="K720" r:id="rId443" xr:uid="{00000000-0004-0000-0400-0000C4010000}"/>
    <hyperlink ref="K721" r:id="rId444" xr:uid="{00000000-0004-0000-0400-0000C5010000}"/>
    <hyperlink ref="K492" r:id="rId445" location="T1" xr:uid="{00000000-0004-0000-0400-0000C6010000}"/>
    <hyperlink ref="K384" r:id="rId446" xr:uid="{00000000-0004-0000-0400-0000C7010000}"/>
    <hyperlink ref="K409" r:id="rId447" xr:uid="{00000000-0004-0000-0400-0000C8010000}"/>
    <hyperlink ref="K723" r:id="rId448" xr:uid="{00000000-0004-0000-0400-0000C9010000}"/>
    <hyperlink ref="K722" r:id="rId449" xr:uid="{00000000-0004-0000-0400-0000CA010000}"/>
    <hyperlink ref="K724" r:id="rId450" xr:uid="{00000000-0004-0000-0400-0000CB010000}"/>
    <hyperlink ref="K725" r:id="rId451" xr:uid="{00000000-0004-0000-0400-0000CC010000}"/>
    <hyperlink ref="K726" r:id="rId452" xr:uid="{00000000-0004-0000-0400-0000CD010000}"/>
    <hyperlink ref="K727" r:id="rId453" xr:uid="{00000000-0004-0000-0400-0000CE010000}"/>
    <hyperlink ref="K728" r:id="rId454" xr:uid="{00000000-0004-0000-0400-0000CF010000}"/>
    <hyperlink ref="K730" r:id="rId455" xr:uid="{00000000-0004-0000-0400-0000D0010000}"/>
    <hyperlink ref="K731" r:id="rId456" xr:uid="{00000000-0004-0000-0400-0000D1010000}"/>
    <hyperlink ref="K732" r:id="rId457" xr:uid="{00000000-0004-0000-0400-0000D2010000}"/>
    <hyperlink ref="K733" r:id="rId458" xr:uid="{00000000-0004-0000-0400-0000D3010000}"/>
    <hyperlink ref="K734" r:id="rId459" xr:uid="{00000000-0004-0000-0400-0000D4010000}"/>
    <hyperlink ref="K735" r:id="rId460" xr:uid="{00000000-0004-0000-0400-0000D5010000}"/>
    <hyperlink ref="K736" r:id="rId461" xr:uid="{00000000-0004-0000-0400-0000D6010000}"/>
    <hyperlink ref="K737" r:id="rId462" xr:uid="{00000000-0004-0000-0400-0000D7010000}"/>
    <hyperlink ref="K739" r:id="rId463" location="T1" xr:uid="{00000000-0004-0000-0400-0000D8010000}"/>
    <hyperlink ref="K738" r:id="rId464" xr:uid="{00000000-0004-0000-0400-0000D9010000}"/>
    <hyperlink ref="K741" r:id="rId465" xr:uid="{00000000-0004-0000-0400-0000DA010000}"/>
    <hyperlink ref="K740" r:id="rId466" xr:uid="{00000000-0004-0000-0400-0000DB010000}"/>
    <hyperlink ref="K742" r:id="rId467" location="seccesectitle0007" display="https://www.ajogmfm.org/article/S2589-9333(21)00149-X/fulltext - seccesectitle0007" xr:uid="{00000000-0004-0000-0400-0000DC010000}"/>
    <hyperlink ref="K743" r:id="rId468" xr:uid="{00000000-0004-0000-0400-0000DD010000}"/>
    <hyperlink ref="K744" r:id="rId469" xr:uid="{00000000-0004-0000-0400-0000DE010000}"/>
    <hyperlink ref="K745" r:id="rId470" xr:uid="{00000000-0004-0000-0400-0000DF010000}"/>
    <hyperlink ref="K746" r:id="rId471" xr:uid="{00000000-0004-0000-0400-0000E0010000}"/>
    <hyperlink ref="K747" r:id="rId472" xr:uid="{00000000-0004-0000-0400-0000E1010000}"/>
    <hyperlink ref="K748" r:id="rId473" xr:uid="{00000000-0004-0000-0400-0000E2010000}"/>
    <hyperlink ref="K749" r:id="rId474" location="Tab5" display="https://rbej.biomedcentral.com/articles/10.1186/s12958-021-00807-z - Tab5" xr:uid="{00000000-0004-0000-0400-0000E3010000}"/>
    <hyperlink ref="K750" r:id="rId475" xr:uid="{00000000-0004-0000-0400-0000E4010000}"/>
    <hyperlink ref="K757" r:id="rId476" xr:uid="{00000000-0004-0000-0400-0000E5010000}"/>
    <hyperlink ref="K756" r:id="rId477" xr:uid="{00000000-0004-0000-0400-0000E6010000}"/>
    <hyperlink ref="K752" r:id="rId478" xr:uid="{00000000-0004-0000-0400-0000E7010000}"/>
    <hyperlink ref="K755" r:id="rId479" xr:uid="{00000000-0004-0000-0400-0000E8010000}"/>
    <hyperlink ref="K759" r:id="rId480" xr:uid="{00000000-0004-0000-0400-0000E9010000}"/>
    <hyperlink ref="K760" r:id="rId481" xr:uid="{00000000-0004-0000-0400-0000EA010000}"/>
    <hyperlink ref="K761" r:id="rId482" xr:uid="{00000000-0004-0000-0400-0000EB010000}"/>
    <hyperlink ref="K762" r:id="rId483" xr:uid="{00000000-0004-0000-0400-0000EC010000}"/>
    <hyperlink ref="K763" r:id="rId484" xr:uid="{00000000-0004-0000-0400-0000ED010000}"/>
    <hyperlink ref="K764" r:id="rId485" xr:uid="{00000000-0004-0000-0400-0000EE010000}"/>
    <hyperlink ref="K765" r:id="rId486" xr:uid="{00000000-0004-0000-0400-0000EF010000}"/>
    <hyperlink ref="K766" r:id="rId487" xr:uid="{00000000-0004-0000-0400-0000F0010000}"/>
    <hyperlink ref="K767" r:id="rId488" xr:uid="{00000000-0004-0000-0400-0000F1010000}"/>
    <hyperlink ref="K768" r:id="rId489" xr:uid="{00000000-0004-0000-0400-0000F2010000}"/>
    <hyperlink ref="K769" r:id="rId490" xr:uid="{00000000-0004-0000-0400-0000F3010000}"/>
    <hyperlink ref="K770" r:id="rId491" xr:uid="{00000000-0004-0000-0400-0000F4010000}"/>
    <hyperlink ref="K771" r:id="rId492" xr:uid="{00000000-0004-0000-0400-0000F5010000}"/>
    <hyperlink ref="K751" r:id="rId493" xr:uid="{00000000-0004-0000-0400-0000F6010000}"/>
    <hyperlink ref="K773" r:id="rId494" xr:uid="{00000000-0004-0000-0400-0000F7010000}"/>
    <hyperlink ref="K772" r:id="rId495" xr:uid="{00000000-0004-0000-0400-0000F8010000}"/>
    <hyperlink ref="K774" r:id="rId496" xr:uid="{00000000-0004-0000-0400-0000F9010000}"/>
    <hyperlink ref="K775" r:id="rId497" xr:uid="{00000000-0004-0000-0400-0000FA010000}"/>
    <hyperlink ref="K776" r:id="rId498" xr:uid="{00000000-0004-0000-0400-0000FB010000}"/>
    <hyperlink ref="K778" r:id="rId499" xr:uid="{00000000-0004-0000-0400-0000FC010000}"/>
    <hyperlink ref="K777" r:id="rId500" xr:uid="{00000000-0004-0000-0400-0000FD010000}"/>
    <hyperlink ref="K779" r:id="rId501" xr:uid="{00000000-0004-0000-0400-0000FE010000}"/>
    <hyperlink ref="K780" r:id="rId502" xr:uid="{00000000-0004-0000-0400-0000FF010000}"/>
    <hyperlink ref="K781" r:id="rId503" xr:uid="{00000000-0004-0000-0400-000000020000}"/>
    <hyperlink ref="K782" r:id="rId504" xr:uid="{00000000-0004-0000-0400-000001020000}"/>
    <hyperlink ref="K783" r:id="rId505" xr:uid="{00000000-0004-0000-0400-000002020000}"/>
    <hyperlink ref="K784" r:id="rId506" xr:uid="{00000000-0004-0000-0400-000003020000}"/>
    <hyperlink ref="K785" r:id="rId507" xr:uid="{00000000-0004-0000-0400-000004020000}"/>
    <hyperlink ref="K786" r:id="rId508" xr:uid="{00000000-0004-0000-0400-000005020000}"/>
    <hyperlink ref="K787" r:id="rId509" xr:uid="{00000000-0004-0000-0400-000006020000}"/>
    <hyperlink ref="K791" r:id="rId510" xr:uid="{00000000-0004-0000-0400-000007020000}"/>
    <hyperlink ref="K792" r:id="rId511" xr:uid="{00000000-0004-0000-0400-000008020000}"/>
    <hyperlink ref="K793" r:id="rId512" xr:uid="{00000000-0004-0000-0400-000009020000}"/>
    <hyperlink ref="K789" r:id="rId513" xr:uid="{00000000-0004-0000-0400-00000A020000}"/>
    <hyperlink ref="K790" r:id="rId514" xr:uid="{00000000-0004-0000-0400-00000B020000}"/>
    <hyperlink ref="K788" r:id="rId515" xr:uid="{00000000-0004-0000-0400-00000C020000}"/>
    <hyperlink ref="K794" r:id="rId516" xr:uid="{00000000-0004-0000-0400-00000D020000}"/>
    <hyperlink ref="K795" r:id="rId517" xr:uid="{00000000-0004-0000-0400-00000E020000}"/>
    <hyperlink ref="K796" r:id="rId518" xr:uid="{00000000-0004-0000-0400-00000F020000}"/>
    <hyperlink ref="K797" r:id="rId519" xr:uid="{00000000-0004-0000-0400-000010020000}"/>
    <hyperlink ref="K798" r:id="rId520" xr:uid="{00000000-0004-0000-0400-000011020000}"/>
    <hyperlink ref="K799" r:id="rId521" xr:uid="{00000000-0004-0000-0400-000012020000}"/>
    <hyperlink ref="K800" r:id="rId522" xr:uid="{00000000-0004-0000-0400-000013020000}"/>
    <hyperlink ref="K801" r:id="rId523" xr:uid="{00000000-0004-0000-0400-000014020000}"/>
    <hyperlink ref="K802" r:id="rId524" xr:uid="{00000000-0004-0000-0400-000015020000}"/>
    <hyperlink ref="K803" r:id="rId525" xr:uid="{00000000-0004-0000-0400-000016020000}"/>
    <hyperlink ref="K804" r:id="rId526" xr:uid="{00000000-0004-0000-0400-000017020000}"/>
    <hyperlink ref="K806" r:id="rId527" xr:uid="{00000000-0004-0000-0400-000018020000}"/>
    <hyperlink ref="K807" r:id="rId528" xr:uid="{00000000-0004-0000-0400-000019020000}"/>
    <hyperlink ref="K805" r:id="rId529" xr:uid="{00000000-0004-0000-0400-00001A020000}"/>
    <hyperlink ref="K808" r:id="rId530" xr:uid="{00000000-0004-0000-0400-00001B020000}"/>
    <hyperlink ref="K620" r:id="rId531" xr:uid="{00000000-0004-0000-0400-00001C020000}"/>
    <hyperlink ref="K645" r:id="rId532" xr:uid="{00000000-0004-0000-0400-00001D020000}"/>
    <hyperlink ref="K649" r:id="rId533" xr:uid="{00000000-0004-0000-0400-00001E020000}"/>
    <hyperlink ref="K658" r:id="rId534" xr:uid="{00000000-0004-0000-0400-00001F020000}"/>
    <hyperlink ref="K675" r:id="rId535" location="pone-0249584-t002" xr:uid="{00000000-0004-0000-0400-000020020000}"/>
    <hyperlink ref="K679" r:id="rId536" xr:uid="{00000000-0004-0000-0400-000021020000}"/>
    <hyperlink ref="K684" r:id="rId537" xr:uid="{00000000-0004-0000-0400-000022020000}"/>
    <hyperlink ref="K707" r:id="rId538" xr:uid="{00000000-0004-0000-0400-000023020000}"/>
    <hyperlink ref="K708" r:id="rId539" xr:uid="{00000000-0004-0000-0400-000024020000}"/>
    <hyperlink ref="K709" r:id="rId540" xr:uid="{00000000-0004-0000-0400-000025020000}"/>
    <hyperlink ref="K729" r:id="rId541" xr:uid="{00000000-0004-0000-0400-000026020000}"/>
    <hyperlink ref="K587" r:id="rId542" xr:uid="{00000000-0004-0000-0400-000027020000}"/>
    <hyperlink ref="K809" r:id="rId543" xr:uid="{00000000-0004-0000-0400-000028020000}"/>
    <hyperlink ref="K810" r:id="rId544" xr:uid="{00000000-0004-0000-0400-000029020000}"/>
    <hyperlink ref="K811" r:id="rId545" xr:uid="{00000000-0004-0000-0400-00002A020000}"/>
    <hyperlink ref="K812" r:id="rId546" xr:uid="{00000000-0004-0000-0400-00002B020000}"/>
    <hyperlink ref="K813" r:id="rId547" xr:uid="{00000000-0004-0000-0400-00002C020000}"/>
    <hyperlink ref="K814" r:id="rId548" xr:uid="{00000000-0004-0000-0400-00002D020000}"/>
    <hyperlink ref="K815" r:id="rId549" xr:uid="{00000000-0004-0000-0400-00002E020000}"/>
    <hyperlink ref="K816" r:id="rId550" xr:uid="{00000000-0004-0000-0400-00002F020000}"/>
    <hyperlink ref="K817" r:id="rId551" location="affiliation-1" xr:uid="{00000000-0004-0000-0400-000030020000}"/>
    <hyperlink ref="K818" r:id="rId552" xr:uid="{00000000-0004-0000-0400-000031020000}"/>
    <hyperlink ref="K819" r:id="rId553" xr:uid="{00000000-0004-0000-0400-000032020000}"/>
    <hyperlink ref="K820" r:id="rId554" xr:uid="{00000000-0004-0000-0400-000033020000}"/>
    <hyperlink ref="K821" r:id="rId555" xr:uid="{00000000-0004-0000-0400-000034020000}"/>
    <hyperlink ref="K822" r:id="rId556" xr:uid="{00000000-0004-0000-0400-000035020000}"/>
    <hyperlink ref="K823" r:id="rId557" xr:uid="{00000000-0004-0000-0400-000036020000}"/>
    <hyperlink ref="K824" r:id="rId558" xr:uid="{00000000-0004-0000-0400-000037020000}"/>
    <hyperlink ref="K825" r:id="rId559" xr:uid="{00000000-0004-0000-0400-000038020000}"/>
    <hyperlink ref="K826" r:id="rId560" xr:uid="{00000000-0004-0000-0400-000039020000}"/>
    <hyperlink ref="K827" r:id="rId561" xr:uid="{00000000-0004-0000-0400-00003A020000}"/>
    <hyperlink ref="K828" r:id="rId562" xr:uid="{00000000-0004-0000-0400-00003B020000}"/>
    <hyperlink ref="K829" r:id="rId563" xr:uid="{00000000-0004-0000-0400-00003C020000}"/>
    <hyperlink ref="K830" r:id="rId564" display="https://eur04.safelinks.protection.outlook.com/?url=https%3A%2F%2Fpubmed.ncbi.nlm.nih.gov%2F34818318%2F&amp;data=04%7C01%7Cj.a.vanbaar%40amsterdamumc.nl%7Cdbc22b71ef824a0c495b08d9b58d70e6%7C68dfab1a11bb4cc6beb528d756984fb6%7C0%7C0%7C637740441394964073%7CUnknown%7CTWFpbGZsb3d8eyJWIjoiMC4wLjAwMDAiLCJQIjoiV2luMzIiLCJBTiI6Ik1haWwiLCJXVCI6Mn0%3D%7C3000&amp;sdata=KpmF3pfSEpurhPXHcMkFnJc5JOI3VVFDCUwr0SWB6N8%3D&amp;reserved=0" xr:uid="{00000000-0004-0000-0400-00003D020000}"/>
    <hyperlink ref="K831" r:id="rId565" xr:uid="{00000000-0004-0000-0400-00003E020000}"/>
    <hyperlink ref="K832" r:id="rId566" xr:uid="{00000000-0004-0000-0400-00003F020000}"/>
    <hyperlink ref="K833" r:id="rId567" xr:uid="{00000000-0004-0000-0400-000040020000}"/>
    <hyperlink ref="K834" r:id="rId568" xr:uid="{00000000-0004-0000-0400-000041020000}"/>
    <hyperlink ref="K685" r:id="rId569" xr:uid="{00000000-0004-0000-0400-000042020000}"/>
    <hyperlink ref="K836" r:id="rId570" xr:uid="{00000000-0004-0000-0400-000043020000}"/>
    <hyperlink ref="K837" r:id="rId571" xr:uid="{00000000-0004-0000-0400-000044020000}"/>
    <hyperlink ref="K838" r:id="rId572" xr:uid="{00000000-0004-0000-0400-000045020000}"/>
    <hyperlink ref="K839" r:id="rId573" xr:uid="{00000000-0004-0000-0400-000046020000}"/>
    <hyperlink ref="K840" r:id="rId574" xr:uid="{00000000-0004-0000-0400-000047020000}"/>
    <hyperlink ref="K841" r:id="rId575" xr:uid="{00000000-0004-0000-0400-000048020000}"/>
    <hyperlink ref="K842" r:id="rId576" xr:uid="{00000000-0004-0000-0400-000049020000}"/>
    <hyperlink ref="K844" r:id="rId577" location="affiliation-1" xr:uid="{00000000-0004-0000-0400-00004A020000}"/>
    <hyperlink ref="K845" r:id="rId578" xr:uid="{00000000-0004-0000-0400-00004B020000}"/>
    <hyperlink ref="K846" r:id="rId579" xr:uid="{00000000-0004-0000-0400-00004C020000}"/>
    <hyperlink ref="K847" r:id="rId580" xr:uid="{00000000-0004-0000-0400-00004D020000}"/>
    <hyperlink ref="K848" r:id="rId581" xr:uid="{00000000-0004-0000-0400-00004E020000}"/>
    <hyperlink ref="K850" r:id="rId582" location="affiliation-1" xr:uid="{00000000-0004-0000-0400-00004F020000}"/>
    <hyperlink ref="K852" r:id="rId583" xr:uid="{00000000-0004-0000-0400-000050020000}"/>
    <hyperlink ref="K853" r:id="rId584" xr:uid="{00000000-0004-0000-0400-000051020000}"/>
    <hyperlink ref="K855" r:id="rId585" xr:uid="{00000000-0004-0000-0400-000052020000}"/>
    <hyperlink ref="K854" r:id="rId586" xr:uid="{00000000-0004-0000-0400-000053020000}"/>
    <hyperlink ref="K856" r:id="rId587" location="!" xr:uid="{00000000-0004-0000-0400-000054020000}"/>
    <hyperlink ref="K857" r:id="rId588" xr:uid="{00000000-0004-0000-0400-000055020000}"/>
    <hyperlink ref="K858" r:id="rId589" location="affiliation-1" xr:uid="{00000000-0004-0000-0400-000056020000}"/>
    <hyperlink ref="K859" r:id="rId590" location="affiliation-1" xr:uid="{00000000-0004-0000-0400-000057020000}"/>
    <hyperlink ref="K860" r:id="rId591" xr:uid="{00000000-0004-0000-0400-000058020000}"/>
    <hyperlink ref="K861" r:id="rId592" xr:uid="{00000000-0004-0000-0400-000059020000}"/>
    <hyperlink ref="K862" r:id="rId593" xr:uid="{00000000-0004-0000-0400-00005A020000}"/>
    <hyperlink ref="K863" r:id="rId594" xr:uid="{00000000-0004-0000-0400-00005B020000}"/>
    <hyperlink ref="K864" r:id="rId595" location="affiliation-1" xr:uid="{00000000-0004-0000-0400-00005C020000}"/>
    <hyperlink ref="K865" r:id="rId596" location="affiliation-1" xr:uid="{00000000-0004-0000-0400-00005D020000}"/>
    <hyperlink ref="K866" r:id="rId597" xr:uid="{00000000-0004-0000-0400-00005E020000}"/>
    <hyperlink ref="K868" r:id="rId598" xr:uid="{00000000-0004-0000-0400-00005F020000}"/>
    <hyperlink ref="K869" r:id="rId599" xr:uid="{00000000-0004-0000-0400-000060020000}"/>
    <hyperlink ref="K870" r:id="rId600" xr:uid="{00000000-0004-0000-0400-000061020000}"/>
    <hyperlink ref="K872" r:id="rId601" xr:uid="{00000000-0004-0000-0400-000062020000}"/>
    <hyperlink ref="K874" r:id="rId602" xr:uid="{00000000-0004-0000-0400-000063020000}"/>
    <hyperlink ref="K875" r:id="rId603" xr:uid="{00000000-0004-0000-0400-000064020000}"/>
    <hyperlink ref="K876" r:id="rId604" xr:uid="{00000000-0004-0000-0400-000065020000}"/>
    <hyperlink ref="K877" r:id="rId605" xr:uid="{00000000-0004-0000-0400-000066020000}"/>
    <hyperlink ref="K879" r:id="rId606" xr:uid="{00000000-0004-0000-0400-000067020000}"/>
    <hyperlink ref="K880" r:id="rId607" xr:uid="{00000000-0004-0000-0400-000068020000}"/>
    <hyperlink ref="K881" r:id="rId608" xr:uid="{00000000-0004-0000-0400-000069020000}"/>
    <hyperlink ref="K882" r:id="rId609" location="affiliation-1" xr:uid="{00000000-0004-0000-0400-00006A020000}"/>
    <hyperlink ref="K883" r:id="rId610" xr:uid="{00000000-0004-0000-0400-00006B020000}"/>
    <hyperlink ref="K884" r:id="rId611" location="affiliation-1" xr:uid="{00000000-0004-0000-0400-00006C020000}"/>
    <hyperlink ref="K885" r:id="rId612" location="affiliation-1" xr:uid="{00000000-0004-0000-0400-00006D020000}"/>
    <hyperlink ref="K886" r:id="rId613" xr:uid="{00000000-0004-0000-0400-00006E020000}"/>
    <hyperlink ref="K887" r:id="rId614" xr:uid="{00000000-0004-0000-0400-00006F020000}"/>
    <hyperlink ref="K888" r:id="rId615" xr:uid="{00000000-0004-0000-0400-000070020000}"/>
    <hyperlink ref="K889" r:id="rId616" xr:uid="{00000000-0004-0000-0400-000071020000}"/>
    <hyperlink ref="K890" r:id="rId617" location="affiliation-1" xr:uid="{00000000-0004-0000-0400-000072020000}"/>
    <hyperlink ref="K891" r:id="rId618" location="affiliation-1" xr:uid="{00000000-0004-0000-0400-000073020000}"/>
    <hyperlink ref="K892" r:id="rId619" location="affiliation-1" xr:uid="{00000000-0004-0000-0400-000074020000}"/>
    <hyperlink ref="K893" r:id="rId620" xr:uid="{00000000-0004-0000-0400-000075020000}"/>
    <hyperlink ref="K894" r:id="rId621" xr:uid="{00000000-0004-0000-0400-000076020000}"/>
    <hyperlink ref="K895" r:id="rId622" xr:uid="{00000000-0004-0000-0400-000077020000}"/>
    <hyperlink ref="K896" r:id="rId623" xr:uid="{00000000-0004-0000-0400-000078020000}"/>
    <hyperlink ref="K897" r:id="rId624" xr:uid="{00000000-0004-0000-0400-000079020000}"/>
    <hyperlink ref="K898" r:id="rId625" xr:uid="{00000000-0004-0000-0400-00007A020000}"/>
    <hyperlink ref="K899" r:id="rId626" xr:uid="{00000000-0004-0000-0400-00007B020000}"/>
    <hyperlink ref="K900" r:id="rId627" xr:uid="{00000000-0004-0000-0400-00007C020000}"/>
    <hyperlink ref="K901" r:id="rId628" xr:uid="{00000000-0004-0000-0400-00007D020000}"/>
    <hyperlink ref="K902" r:id="rId629" xr:uid="{00000000-0004-0000-0400-00007E020000}"/>
    <hyperlink ref="K903" r:id="rId630" xr:uid="{00000000-0004-0000-0400-00007F020000}"/>
    <hyperlink ref="K904" r:id="rId631" xr:uid="{00000000-0004-0000-0400-000080020000}"/>
    <hyperlink ref="K905" r:id="rId632" display="https://pubmed.ncbi.nlm.nih.gov/35345529/" xr:uid="{00000000-0004-0000-0400-000081020000}"/>
    <hyperlink ref="K906" r:id="rId633" xr:uid="{00000000-0004-0000-0400-000082020000}"/>
    <hyperlink ref="K907" r:id="rId634" xr:uid="{00000000-0004-0000-0400-000083020000}"/>
    <hyperlink ref="K909" r:id="rId635" xr:uid="{00000000-0004-0000-0400-000084020000}"/>
    <hyperlink ref="K912" r:id="rId636" xr:uid="{00000000-0004-0000-0400-000085020000}"/>
    <hyperlink ref="K913" r:id="rId637" location="affiliation-1" xr:uid="{00000000-0004-0000-0400-000086020000}"/>
    <hyperlink ref="K914" r:id="rId638" xr:uid="{00000000-0004-0000-0400-000087020000}"/>
    <hyperlink ref="K915" r:id="rId639" xr:uid="{00000000-0004-0000-0400-000088020000}"/>
    <hyperlink ref="K927" r:id="rId640" xr:uid="{00000000-0004-0000-0400-000089020000}"/>
    <hyperlink ref="K677" r:id="rId641" xr:uid="{00000000-0004-0000-0400-00008A020000}"/>
    <hyperlink ref="K928" r:id="rId642" xr:uid="{00000000-0004-0000-0400-00008B020000}"/>
    <hyperlink ref="K926" r:id="rId643" xr:uid="{00000000-0004-0000-0400-00008C020000}"/>
    <hyperlink ref="K929" r:id="rId644" xr:uid="{00000000-0004-0000-0400-00008D020000}"/>
    <hyperlink ref="K930" r:id="rId645" xr:uid="{00000000-0004-0000-0400-00008E020000}"/>
    <hyperlink ref="K932" r:id="rId646" xr:uid="{00000000-0004-0000-0400-00008F020000}"/>
    <hyperlink ref="K933" r:id="rId647" xr:uid="{00000000-0004-0000-0400-000090020000}"/>
    <hyperlink ref="K931" r:id="rId648" xr:uid="{00000000-0004-0000-0400-000091020000}"/>
    <hyperlink ref="K937" r:id="rId649" xr:uid="{00000000-0004-0000-0400-000092020000}"/>
    <hyperlink ref="K938" r:id="rId650" xr:uid="{00000000-0004-0000-0400-000093020000}"/>
    <hyperlink ref="K939" r:id="rId651" xr:uid="{00000000-0004-0000-0400-000094020000}"/>
    <hyperlink ref="K940" r:id="rId652" xr:uid="{00000000-0004-0000-0400-000095020000}"/>
    <hyperlink ref="K941" r:id="rId653" xr:uid="{00000000-0004-0000-0400-000096020000}"/>
    <hyperlink ref="K942" r:id="rId654" xr:uid="{00000000-0004-0000-0400-000097020000}"/>
    <hyperlink ref="K943" r:id="rId655" xr:uid="{00000000-0004-0000-0400-000098020000}"/>
    <hyperlink ref="K944" r:id="rId656" xr:uid="{00000000-0004-0000-0400-000099020000}"/>
    <hyperlink ref="K945" r:id="rId657" xr:uid="{00000000-0004-0000-0400-00009A020000}"/>
    <hyperlink ref="K946" r:id="rId658" xr:uid="{00000000-0004-0000-0400-00009B020000}"/>
    <hyperlink ref="K947" r:id="rId659" xr:uid="{00000000-0004-0000-0400-00009C020000}"/>
    <hyperlink ref="K948" r:id="rId660" xr:uid="{00000000-0004-0000-0400-00009D020000}"/>
    <hyperlink ref="K949" r:id="rId661" xr:uid="{00000000-0004-0000-0400-00009E020000}"/>
    <hyperlink ref="K950" r:id="rId662" xr:uid="{00000000-0004-0000-0400-00009F020000}"/>
    <hyperlink ref="K951" r:id="rId663" xr:uid="{00000000-0004-0000-0400-0000A0020000}"/>
    <hyperlink ref="K952" r:id="rId664" xr:uid="{00000000-0004-0000-0400-0000A1020000}"/>
    <hyperlink ref="K953" r:id="rId665" xr:uid="{00000000-0004-0000-0400-0000A2020000}"/>
    <hyperlink ref="K954" r:id="rId666" xr:uid="{00000000-0004-0000-0400-0000A3020000}"/>
    <hyperlink ref="K955" r:id="rId667" xr:uid="{00000000-0004-0000-0400-0000A4020000}"/>
    <hyperlink ref="K956" r:id="rId668" xr:uid="{00000000-0004-0000-0400-0000A5020000}"/>
    <hyperlink ref="K957" r:id="rId669" xr:uid="{00000000-0004-0000-0400-0000A6020000}"/>
    <hyperlink ref="K958" r:id="rId670" xr:uid="{00000000-0004-0000-0400-0000A7020000}"/>
    <hyperlink ref="K959" r:id="rId671" xr:uid="{00000000-0004-0000-0400-0000A8020000}"/>
    <hyperlink ref="K960" r:id="rId672" xr:uid="{00000000-0004-0000-0400-0000A9020000}"/>
    <hyperlink ref="K961" r:id="rId673" xr:uid="{00000000-0004-0000-0400-0000AA020000}"/>
    <hyperlink ref="K962" r:id="rId674" xr:uid="{00000000-0004-0000-0400-0000AB020000}"/>
    <hyperlink ref="K963" r:id="rId675" xr:uid="{00000000-0004-0000-0400-0000AC020000}"/>
    <hyperlink ref="K964" r:id="rId676" xr:uid="{00000000-0004-0000-0400-0000AD020000}"/>
    <hyperlink ref="K965" r:id="rId677" xr:uid="{00000000-0004-0000-0400-0000AE020000}"/>
    <hyperlink ref="K966" r:id="rId678" xr:uid="{00000000-0004-0000-0400-0000AF020000}"/>
    <hyperlink ref="K968" r:id="rId679" xr:uid="{00000000-0004-0000-0400-0000B0020000}"/>
    <hyperlink ref="K969" r:id="rId680" xr:uid="{00000000-0004-0000-0400-0000B1020000}"/>
    <hyperlink ref="K970" r:id="rId681" xr:uid="{00000000-0004-0000-0400-0000B2020000}"/>
    <hyperlink ref="K971" r:id="rId682" xr:uid="{00000000-0004-0000-0400-0000B3020000}"/>
    <hyperlink ref="K972" r:id="rId683" location="!" xr:uid="{00000000-0004-0000-0400-0000B4020000}"/>
    <hyperlink ref="K973" r:id="rId684" xr:uid="{00000000-0004-0000-0400-0000B5020000}"/>
    <hyperlink ref="K974" r:id="rId685" xr:uid="{00000000-0004-0000-0400-0000B6020000}"/>
    <hyperlink ref="K975" r:id="rId686" xr:uid="{00000000-0004-0000-0400-0000B7020000}"/>
    <hyperlink ref="K976" r:id="rId687" xr:uid="{00000000-0004-0000-0400-0000B8020000}"/>
    <hyperlink ref="K977" r:id="rId688" xr:uid="{00000000-0004-0000-0400-0000B9020000}"/>
    <hyperlink ref="K978" r:id="rId689" xr:uid="{00000000-0004-0000-0400-0000BA020000}"/>
    <hyperlink ref="K979" r:id="rId690" xr:uid="{00000000-0004-0000-0400-0000BB020000}"/>
    <hyperlink ref="K980" r:id="rId691" xr:uid="{00000000-0004-0000-0400-0000BC020000}"/>
    <hyperlink ref="K981" r:id="rId692" xr:uid="{00000000-0004-0000-0400-0000BD020000}"/>
    <hyperlink ref="L1345" r:id="rId693" xr:uid="{00000000-0004-0000-0400-0000BE020000}"/>
    <hyperlink ref="K982" r:id="rId694" xr:uid="{00000000-0004-0000-0400-0000BF020000}"/>
    <hyperlink ref="K983" r:id="rId695" xr:uid="{00000000-0004-0000-0400-0000C0020000}"/>
    <hyperlink ref="K984" r:id="rId696" xr:uid="{00000000-0004-0000-0400-0000C1020000}"/>
    <hyperlink ref="K985" r:id="rId697" xr:uid="{00000000-0004-0000-0400-0000C2020000}"/>
    <hyperlink ref="K986" r:id="rId698" xr:uid="{00000000-0004-0000-0400-0000C3020000}"/>
    <hyperlink ref="K987" r:id="rId699" xr:uid="{00000000-0004-0000-0400-0000C4020000}"/>
    <hyperlink ref="K988" r:id="rId700" xr:uid="{00000000-0004-0000-0400-0000C5020000}"/>
    <hyperlink ref="K989" r:id="rId701" xr:uid="{00000000-0004-0000-0400-0000C6020000}"/>
    <hyperlink ref="K990" r:id="rId702" xr:uid="{00000000-0004-0000-0400-0000C7020000}"/>
    <hyperlink ref="K991" r:id="rId703" xr:uid="{00000000-0004-0000-0400-0000C8020000}"/>
    <hyperlink ref="K993" r:id="rId704" xr:uid="{00000000-0004-0000-0400-0000C9020000}"/>
    <hyperlink ref="K992" r:id="rId705" xr:uid="{00000000-0004-0000-0400-0000CA020000}"/>
    <hyperlink ref="K994" r:id="rId706" xr:uid="{00000000-0004-0000-0400-0000CB020000}"/>
    <hyperlink ref="K995" r:id="rId707" xr:uid="{00000000-0004-0000-0400-0000CC020000}"/>
    <hyperlink ref="K996" r:id="rId708" xr:uid="{00000000-0004-0000-0400-0000CD020000}"/>
    <hyperlink ref="K997" r:id="rId709" xr:uid="{00000000-0004-0000-0400-0000CE020000}"/>
    <hyperlink ref="K998" r:id="rId710" xr:uid="{00000000-0004-0000-0400-0000CF020000}"/>
    <hyperlink ref="K999" r:id="rId711" xr:uid="{00000000-0004-0000-0400-0000D0020000}"/>
    <hyperlink ref="K1000" r:id="rId712" xr:uid="{00000000-0004-0000-0400-0000D1020000}"/>
    <hyperlink ref="K1001" r:id="rId713" xr:uid="{00000000-0004-0000-0400-0000D2020000}"/>
    <hyperlink ref="K1002" r:id="rId714" xr:uid="{00000000-0004-0000-0400-0000D3020000}"/>
    <hyperlink ref="K1003" r:id="rId715" xr:uid="{00000000-0004-0000-0400-0000D4020000}"/>
    <hyperlink ref="K1004" r:id="rId716" xr:uid="{00000000-0004-0000-0400-0000D5020000}"/>
    <hyperlink ref="K1005" r:id="rId717" xr:uid="{00000000-0004-0000-0400-0000D6020000}"/>
    <hyperlink ref="K1006" r:id="rId718" xr:uid="{00000000-0004-0000-0400-0000D7020000}"/>
    <hyperlink ref="K1007" r:id="rId719" xr:uid="{00000000-0004-0000-0400-0000D8020000}"/>
    <hyperlink ref="K1008" r:id="rId720" xr:uid="{00000000-0004-0000-0400-0000D9020000}"/>
    <hyperlink ref="K1009" r:id="rId721" xr:uid="{00000000-0004-0000-0400-0000DA020000}"/>
    <hyperlink ref="K1010" r:id="rId722" xr:uid="{00000000-0004-0000-0400-0000DB020000}"/>
    <hyperlink ref="K1011" r:id="rId723" xr:uid="{00000000-0004-0000-0400-0000DC020000}"/>
    <hyperlink ref="K1012" r:id="rId724" xr:uid="{00000000-0004-0000-0400-0000DD020000}"/>
    <hyperlink ref="K1013" r:id="rId725" xr:uid="{00000000-0004-0000-0400-0000DE020000}"/>
    <hyperlink ref="K1014" r:id="rId726" xr:uid="{00000000-0004-0000-0400-0000DF020000}"/>
    <hyperlink ref="K1015" r:id="rId727" xr:uid="{00000000-0004-0000-0400-0000E0020000}"/>
    <hyperlink ref="K1016" r:id="rId728" xr:uid="{00000000-0004-0000-0400-0000E1020000}"/>
    <hyperlink ref="K1017" r:id="rId729" xr:uid="{00000000-0004-0000-0400-0000E2020000}"/>
    <hyperlink ref="K1018" r:id="rId730" xr:uid="{00000000-0004-0000-0400-0000E3020000}"/>
    <hyperlink ref="K515" r:id="rId731" xr:uid="{00000000-0004-0000-0400-0000E4020000}"/>
    <hyperlink ref="K1019" r:id="rId732" xr:uid="{00000000-0004-0000-0400-0000E5020000}"/>
    <hyperlink ref="K1020" r:id="rId733" xr:uid="{00000000-0004-0000-0400-0000E6020000}"/>
    <hyperlink ref="K1021" r:id="rId734" xr:uid="{00000000-0004-0000-0400-0000E7020000}"/>
    <hyperlink ref="K1022" r:id="rId735" xr:uid="{00000000-0004-0000-0400-0000E8020000}"/>
    <hyperlink ref="K1023" r:id="rId736" xr:uid="{00000000-0004-0000-0400-0000E9020000}"/>
    <hyperlink ref="K1024" r:id="rId737" xr:uid="{00000000-0004-0000-0400-0000EA020000}"/>
    <hyperlink ref="K1025" r:id="rId738" xr:uid="{00000000-0004-0000-0400-0000EB020000}"/>
    <hyperlink ref="K1026" r:id="rId739" xr:uid="{00000000-0004-0000-0400-0000EC020000}"/>
    <hyperlink ref="K1027" r:id="rId740" xr:uid="{00000000-0004-0000-0400-0000ED020000}"/>
    <hyperlink ref="K1028" r:id="rId741" xr:uid="{00000000-0004-0000-0400-0000EE020000}"/>
    <hyperlink ref="K1029" r:id="rId742" xr:uid="{00000000-0004-0000-0400-0000EF020000}"/>
    <hyperlink ref="K1030" r:id="rId743" xr:uid="{00000000-0004-0000-0400-0000F0020000}"/>
    <hyperlink ref="K1031" r:id="rId744" xr:uid="{00000000-0004-0000-0400-0000F1020000}"/>
    <hyperlink ref="K1032" r:id="rId745" xr:uid="{00000000-0004-0000-0400-0000F2020000}"/>
    <hyperlink ref="K1033" r:id="rId746" xr:uid="{00000000-0004-0000-0400-0000F3020000}"/>
    <hyperlink ref="K1034" r:id="rId747" location="T0001" xr:uid="{00000000-0004-0000-0400-0000F4020000}"/>
    <hyperlink ref="K1035" r:id="rId748" xr:uid="{00000000-0004-0000-0400-0000F5020000}"/>
    <hyperlink ref="K1038" r:id="rId749" xr:uid="{00000000-0004-0000-0400-0000F6020000}"/>
    <hyperlink ref="K1039" r:id="rId750" location="B20-microorganisms-10-01435 " xr:uid="{00000000-0004-0000-0400-0000F7020000}"/>
    <hyperlink ref="K1036" r:id="rId751" xr:uid="{00000000-0004-0000-0400-0000F8020000}"/>
    <hyperlink ref="K1040" r:id="rId752" xr:uid="{00000000-0004-0000-0400-0000F9020000}"/>
    <hyperlink ref="K1041" r:id="rId753" xr:uid="{00000000-0004-0000-0400-0000FA020000}"/>
    <hyperlink ref="K1042" r:id="rId754" xr:uid="{00000000-0004-0000-0400-0000FB020000}"/>
    <hyperlink ref="K1049" r:id="rId755" xr:uid="{00000000-0004-0000-0400-0000FC020000}"/>
    <hyperlink ref="K1050" r:id="rId756" xr:uid="{00000000-0004-0000-0400-0000FD020000}"/>
    <hyperlink ref="K1051" r:id="rId757" xr:uid="{00000000-0004-0000-0400-0000FE020000}"/>
    <hyperlink ref="K1052" r:id="rId758" xr:uid="{00000000-0004-0000-0400-0000FF020000}"/>
    <hyperlink ref="K1054" r:id="rId759" xr:uid="{00000000-0004-0000-0400-000000030000}"/>
    <hyperlink ref="K1055" r:id="rId760" xr:uid="{00000000-0004-0000-0400-000001030000}"/>
    <hyperlink ref="K1056" r:id="rId761" xr:uid="{00000000-0004-0000-0400-000002030000}"/>
    <hyperlink ref="K1064" r:id="rId762" xr:uid="{00000000-0004-0000-0400-000003030000}"/>
    <hyperlink ref="K1063" r:id="rId763" xr:uid="{00000000-0004-0000-0400-000004030000}"/>
    <hyperlink ref="K1062" r:id="rId764" xr:uid="{00000000-0004-0000-0400-000005030000}"/>
    <hyperlink ref="K1061" r:id="rId765" xr:uid="{00000000-0004-0000-0400-000006030000}"/>
    <hyperlink ref="K1060" r:id="rId766" xr:uid="{00000000-0004-0000-0400-000007030000}"/>
    <hyperlink ref="K1059" r:id="rId767" xr:uid="{00000000-0004-0000-0400-000008030000}"/>
    <hyperlink ref="K1058" r:id="rId768" xr:uid="{00000000-0004-0000-0400-000009030000}"/>
    <hyperlink ref="K1057" r:id="rId769" xr:uid="{00000000-0004-0000-0400-00000A030000}"/>
    <hyperlink ref="K1067" r:id="rId770" xr:uid="{00000000-0004-0000-0400-00000B030000}"/>
    <hyperlink ref="K1066" r:id="rId771" xr:uid="{00000000-0004-0000-0400-00000C030000}"/>
    <hyperlink ref="K1065" r:id="rId772" xr:uid="{00000000-0004-0000-0400-00000D030000}"/>
    <hyperlink ref="K1068" r:id="rId773" xr:uid="{00000000-0004-0000-0400-00000E030000}"/>
    <hyperlink ref="K1069" r:id="rId774" xr:uid="{00000000-0004-0000-0400-00000F030000}"/>
    <hyperlink ref="K1070" r:id="rId775" xr:uid="{00000000-0004-0000-0400-000010030000}"/>
    <hyperlink ref="K1071" r:id="rId776" xr:uid="{00000000-0004-0000-0400-000011030000}"/>
    <hyperlink ref="K1072" r:id="rId777" xr:uid="{00000000-0004-0000-0400-000012030000}"/>
    <hyperlink ref="K1073" r:id="rId778" xr:uid="{00000000-0004-0000-0400-000013030000}"/>
    <hyperlink ref="K1074" r:id="rId779" xr:uid="{00000000-0004-0000-0400-000014030000}"/>
    <hyperlink ref="K1075" r:id="rId780" xr:uid="{00000000-0004-0000-0400-000015030000}"/>
    <hyperlink ref="K1076" r:id="rId781" xr:uid="{00000000-0004-0000-0400-000016030000}"/>
    <hyperlink ref="K1077" r:id="rId782" xr:uid="{00000000-0004-0000-0400-000017030000}"/>
    <hyperlink ref="K1078" r:id="rId783" xr:uid="{00000000-0004-0000-0400-000018030000}"/>
    <hyperlink ref="K1079" r:id="rId784" xr:uid="{00000000-0004-0000-0400-000019030000}"/>
    <hyperlink ref="K1080" r:id="rId785" xr:uid="{00000000-0004-0000-0400-00001A030000}"/>
    <hyperlink ref="K1081" r:id="rId786" xr:uid="{00000000-0004-0000-0400-00001B030000}"/>
    <hyperlink ref="K1082" r:id="rId787" xr:uid="{00000000-0004-0000-0400-00001C030000}"/>
    <hyperlink ref="K1084" r:id="rId788" xr:uid="{00000000-0004-0000-0400-00001D030000}"/>
    <hyperlink ref="K1085" r:id="rId789" xr:uid="{00000000-0004-0000-0400-00001E030000}"/>
    <hyperlink ref="K1086" r:id="rId790" xr:uid="{00000000-0004-0000-0400-00001F030000}"/>
    <hyperlink ref="K1087" r:id="rId791" xr:uid="{00000000-0004-0000-0400-000020030000}"/>
    <hyperlink ref="K1088" r:id="rId792" xr:uid="{00000000-0004-0000-0400-000021030000}"/>
    <hyperlink ref="K1089" r:id="rId793" xr:uid="{00000000-0004-0000-0400-000022030000}"/>
    <hyperlink ref="K1090" r:id="rId794" xr:uid="{00000000-0004-0000-0400-000023030000}"/>
    <hyperlink ref="K1091" r:id="rId795" xr:uid="{00000000-0004-0000-0400-000024030000}"/>
    <hyperlink ref="K1092" r:id="rId796" xr:uid="{00000000-0004-0000-0400-000025030000}"/>
    <hyperlink ref="K1083" r:id="rId797" xr:uid="{00000000-0004-0000-0400-000026030000}"/>
    <hyperlink ref="K1093" r:id="rId798" xr:uid="{00000000-0004-0000-0400-000027030000}"/>
    <hyperlink ref="K678" r:id="rId799" xr:uid="{00000000-0004-0000-0400-000028030000}"/>
    <hyperlink ref="K1094" r:id="rId800" xr:uid="{00000000-0004-0000-0400-000029030000}"/>
    <hyperlink ref="K1095" r:id="rId801" xr:uid="{00000000-0004-0000-0400-00002A030000}"/>
    <hyperlink ref="K1096" r:id="rId802" xr:uid="{00000000-0004-0000-0400-00002B030000}"/>
    <hyperlink ref="K1097" r:id="rId803" xr:uid="{00000000-0004-0000-0400-00002C030000}"/>
    <hyperlink ref="K1098" r:id="rId804" xr:uid="{00000000-0004-0000-0400-00002D030000}"/>
    <hyperlink ref="K1099" r:id="rId805" xr:uid="{00000000-0004-0000-0400-00002E030000}"/>
    <hyperlink ref="K1100" r:id="rId806" xr:uid="{00000000-0004-0000-0400-00002F030000}"/>
    <hyperlink ref="K1101" r:id="rId807" xr:uid="{00000000-0004-0000-0400-000030030000}"/>
    <hyperlink ref="K1102" r:id="rId808" xr:uid="{00000000-0004-0000-0400-000031030000}"/>
    <hyperlink ref="K1103" r:id="rId809" xr:uid="{00000000-0004-0000-0400-000032030000}"/>
    <hyperlink ref="K1105" r:id="rId810" xr:uid="{00000000-0004-0000-0400-000033030000}"/>
    <hyperlink ref="K1104" r:id="rId811" xr:uid="{00000000-0004-0000-0400-000034030000}"/>
    <hyperlink ref="K1106" r:id="rId812" xr:uid="{00000000-0004-0000-0400-000035030000}"/>
    <hyperlink ref="K1107" r:id="rId813" xr:uid="{00000000-0004-0000-0400-000036030000}"/>
    <hyperlink ref="K1108" r:id="rId814" xr:uid="{00000000-0004-0000-0400-000037030000}"/>
    <hyperlink ref="K1109" r:id="rId815" xr:uid="{00000000-0004-0000-0400-000038030000}"/>
    <hyperlink ref="K1110" r:id="rId816" xr:uid="{00000000-0004-0000-0400-000039030000}"/>
    <hyperlink ref="K1111" r:id="rId817" xr:uid="{00000000-0004-0000-0400-00003A030000}"/>
    <hyperlink ref="K1112" r:id="rId818" xr:uid="{00000000-0004-0000-0400-00003B030000}"/>
    <hyperlink ref="K1113" r:id="rId819" xr:uid="{00000000-0004-0000-0400-00003C030000}"/>
    <hyperlink ref="K1114" r:id="rId820" xr:uid="{00000000-0004-0000-0400-00003D030000}"/>
    <hyperlink ref="K1115" r:id="rId821" location="ecomp10" xr:uid="{00000000-0004-0000-0400-00003E030000}"/>
    <hyperlink ref="K1116" r:id="rId822" xr:uid="{00000000-0004-0000-0400-00003F030000}"/>
    <hyperlink ref="K1117" r:id="rId823" xr:uid="{00000000-0004-0000-0400-000040030000}"/>
    <hyperlink ref="K1118" r:id="rId824" xr:uid="{00000000-0004-0000-0400-000041030000}"/>
    <hyperlink ref="K1119" r:id="rId825" xr:uid="{00000000-0004-0000-0400-000042030000}"/>
    <hyperlink ref="K1120" r:id="rId826" xr:uid="{00000000-0004-0000-0400-000043030000}"/>
    <hyperlink ref="K1121" r:id="rId827" xr:uid="{00000000-0004-0000-0400-000044030000}"/>
    <hyperlink ref="K1122" r:id="rId828" xr:uid="{00000000-0004-0000-0400-000045030000}"/>
    <hyperlink ref="K1123" r:id="rId829" xr:uid="{00000000-0004-0000-0400-000046030000}"/>
    <hyperlink ref="K1124" r:id="rId830" xr:uid="{00000000-0004-0000-0400-000047030000}"/>
    <hyperlink ref="K1125" r:id="rId831" xr:uid="{00000000-0004-0000-0400-000048030000}"/>
    <hyperlink ref="K1126" r:id="rId832" xr:uid="{00000000-0004-0000-0400-000049030000}"/>
    <hyperlink ref="K1127" r:id="rId833" xr:uid="{00000000-0004-0000-0400-00004A030000}"/>
    <hyperlink ref="K1128" r:id="rId834" xr:uid="{00000000-0004-0000-0400-00004B030000}"/>
    <hyperlink ref="K1129" r:id="rId835" xr:uid="{00000000-0004-0000-0400-00004C030000}"/>
    <hyperlink ref="K1130" r:id="rId836" xr:uid="{00000000-0004-0000-0400-00004D030000}"/>
    <hyperlink ref="K1131" r:id="rId837" xr:uid="{00000000-0004-0000-0400-00004E030000}"/>
    <hyperlink ref="K1132" r:id="rId838" xr:uid="{00000000-0004-0000-0400-00004F030000}"/>
    <hyperlink ref="K1133" r:id="rId839" xr:uid="{00000000-0004-0000-0400-000050030000}"/>
    <hyperlink ref="K1135" r:id="rId840" xr:uid="{00000000-0004-0000-0400-000051030000}"/>
    <hyperlink ref="K1136" r:id="rId841" xr:uid="{00000000-0004-0000-0400-000052030000}"/>
    <hyperlink ref="K1134" r:id="rId842" xr:uid="{00000000-0004-0000-0400-000053030000}"/>
    <hyperlink ref="K1138" r:id="rId843" xr:uid="{00000000-0004-0000-0400-000054030000}"/>
    <hyperlink ref="K1141" r:id="rId844" xr:uid="{00000000-0004-0000-0400-000055030000}"/>
    <hyperlink ref="K1142" r:id="rId845" xr:uid="{00000000-0004-0000-0400-000056030000}"/>
    <hyperlink ref="K1143" r:id="rId846" xr:uid="{00000000-0004-0000-0400-000057030000}"/>
    <hyperlink ref="K1144" r:id="rId847" xr:uid="{00000000-0004-0000-0400-000058030000}"/>
    <hyperlink ref="K1145" r:id="rId848" xr:uid="{00000000-0004-0000-0400-000059030000}"/>
    <hyperlink ref="K1146" r:id="rId849" location="MOESM1" display="https://www.nature.com/articles/s41467-022-33937-y#MOESM1" xr:uid="{00000000-0004-0000-0400-00005A030000}"/>
    <hyperlink ref="K1137" r:id="rId850" xr:uid="{00000000-0004-0000-0400-00005B030000}"/>
    <hyperlink ref="K1139" r:id="rId851" xr:uid="{00000000-0004-0000-0400-00005C030000}"/>
    <hyperlink ref="K1140" r:id="rId852" xr:uid="{00000000-0004-0000-0400-00005D030000}"/>
    <hyperlink ref="K1165" r:id="rId853" xr:uid="{00000000-0004-0000-0400-00005E030000}"/>
    <hyperlink ref="K1147" r:id="rId854" xr:uid="{00000000-0004-0000-0400-00005F030000}"/>
    <hyperlink ref="K1148" r:id="rId855" xr:uid="{00000000-0004-0000-0400-000060030000}"/>
    <hyperlink ref="K1149" r:id="rId856" xr:uid="{00000000-0004-0000-0400-000061030000}"/>
    <hyperlink ref="K1150" r:id="rId857" xr:uid="{00000000-0004-0000-0400-000062030000}"/>
    <hyperlink ref="K1151" r:id="rId858" xr:uid="{00000000-0004-0000-0400-000063030000}"/>
    <hyperlink ref="K1152" r:id="rId859" xr:uid="{00000000-0004-0000-0400-000064030000}"/>
    <hyperlink ref="K1153" r:id="rId860" xr:uid="{00000000-0004-0000-0400-000065030000}"/>
    <hyperlink ref="K1154" r:id="rId861" xr:uid="{00000000-0004-0000-0400-000066030000}"/>
    <hyperlink ref="K1155" r:id="rId862" xr:uid="{00000000-0004-0000-0400-000067030000}"/>
    <hyperlink ref="K1156" r:id="rId863" xr:uid="{00000000-0004-0000-0400-000068030000}"/>
    <hyperlink ref="K1157" r:id="rId864" xr:uid="{00000000-0004-0000-0400-000069030000}"/>
    <hyperlink ref="K1158" r:id="rId865" xr:uid="{00000000-0004-0000-0400-00006A030000}"/>
    <hyperlink ref="K1159" r:id="rId866" xr:uid="{00000000-0004-0000-0400-00006B030000}"/>
    <hyperlink ref="K1160" r:id="rId867" xr:uid="{00000000-0004-0000-0400-00006C030000}"/>
    <hyperlink ref="K1161" r:id="rId868" xr:uid="{00000000-0004-0000-0400-00006D030000}"/>
    <hyperlink ref="K1162" r:id="rId869" xr:uid="{00000000-0004-0000-0400-00006E030000}"/>
    <hyperlink ref="K1163" r:id="rId870" xr:uid="{00000000-0004-0000-0400-00006F030000}"/>
    <hyperlink ref="K1164" r:id="rId871" xr:uid="{00000000-0004-0000-0400-000070030000}"/>
    <hyperlink ref="K1166" r:id="rId872" xr:uid="{00000000-0004-0000-0400-000071030000}"/>
    <hyperlink ref="K1167" r:id="rId873" xr:uid="{00000000-0004-0000-0400-000072030000}"/>
    <hyperlink ref="K1173" r:id="rId874" xr:uid="{00000000-0004-0000-0400-000073030000}"/>
    <hyperlink ref="K1168" r:id="rId875" xr:uid="{00000000-0004-0000-0400-000074030000}"/>
    <hyperlink ref="K1169" r:id="rId876" xr:uid="{00000000-0004-0000-0400-000075030000}"/>
    <hyperlink ref="K1170" r:id="rId877" xr:uid="{00000000-0004-0000-0400-000076030000}"/>
    <hyperlink ref="K1171" r:id="rId878" xr:uid="{00000000-0004-0000-0400-000077030000}"/>
    <hyperlink ref="K1172" r:id="rId879" location="%20" xr:uid="{00000000-0004-0000-0400-000078030000}"/>
    <hyperlink ref="K1174" r:id="rId880" xr:uid="{00000000-0004-0000-0400-000079030000}"/>
    <hyperlink ref="K1175" r:id="rId881" xr:uid="{00000000-0004-0000-0400-00007A030000}"/>
    <hyperlink ref="K1176" r:id="rId882" xr:uid="{00000000-0004-0000-0400-00007B030000}"/>
    <hyperlink ref="K1177" r:id="rId883" xr:uid="{00000000-0004-0000-0400-00007C030000}"/>
    <hyperlink ref="K1178" r:id="rId884" xr:uid="{00000000-0004-0000-0400-00007D030000}"/>
    <hyperlink ref="K1179" r:id="rId885" location="!" xr:uid="{00000000-0004-0000-0400-00007E030000}"/>
    <hyperlink ref="K1180" r:id="rId886" xr:uid="{00000000-0004-0000-0400-00007F030000}"/>
    <hyperlink ref="K1181" r:id="rId887" location="pone-0276766-t001" xr:uid="{00000000-0004-0000-0400-000080030000}"/>
    <hyperlink ref="K1182" r:id="rId888" xr:uid="{00000000-0004-0000-0400-000081030000}"/>
    <hyperlink ref="K1183" r:id="rId889" xr:uid="{00000000-0004-0000-0400-000082030000}"/>
    <hyperlink ref="K1184" r:id="rId890" xr:uid="{00000000-0004-0000-0400-000083030000}"/>
    <hyperlink ref="K1187" r:id="rId891" xr:uid="{00000000-0004-0000-0400-000084030000}"/>
    <hyperlink ref="K1188" r:id="rId892" xr:uid="{00000000-0004-0000-0400-000085030000}"/>
    <hyperlink ref="K1189" r:id="rId893" xr:uid="{00000000-0004-0000-0400-000086030000}"/>
    <hyperlink ref="K1190" r:id="rId894" xr:uid="{00000000-0004-0000-0400-000087030000}"/>
    <hyperlink ref="K1191" r:id="rId895" xr:uid="{00000000-0004-0000-0400-000088030000}"/>
    <hyperlink ref="K1192" r:id="rId896" xr:uid="{00000000-0004-0000-0400-000089030000}"/>
    <hyperlink ref="K1185" r:id="rId897" xr:uid="{00000000-0004-0000-0400-00008A030000}"/>
    <hyperlink ref="K1193" r:id="rId898" xr:uid="{00000000-0004-0000-0400-00008B030000}"/>
    <hyperlink ref="K1194" r:id="rId899" xr:uid="{00000000-0004-0000-0400-00008C030000}"/>
    <hyperlink ref="K1195" r:id="rId900" xr:uid="{00000000-0004-0000-0400-00008D030000}"/>
    <hyperlink ref="K1196" r:id="rId901" xr:uid="{00000000-0004-0000-0400-00008E030000}"/>
    <hyperlink ref="K1197" r:id="rId902" display="https://www.researchgate.net/profile/Anouar-Jarraya/publication/365620572_COVID-19_Severity_Among_Non-Vaccinated_Pregnant_Women_During_the_Delta_Wave_in_Tunisia_A_Retrospective_Monocentric_Study/links/637b85872f4bca7fd07c464d/COVID-19-Severity-Among-Non-Vaccinated-Pregnant-Women-During-the-Delta-Wave-in-Tunisia-A-Retrospective-Monocentric-Study.pdf" xr:uid="{00000000-0004-0000-0400-00008F030000}"/>
    <hyperlink ref="K1198" r:id="rId903" xr:uid="{00000000-0004-0000-0400-000090030000}"/>
    <hyperlink ref="K1199" r:id="rId904" xr:uid="{00000000-0004-0000-0400-000091030000}"/>
    <hyperlink ref="K1200" r:id="rId905" xr:uid="{00000000-0004-0000-0400-000092030000}"/>
    <hyperlink ref="K1201" r:id="rId906" xr:uid="{00000000-0004-0000-0400-000093030000}"/>
    <hyperlink ref="K1202" r:id="rId907" xr:uid="{00000000-0004-0000-0400-000094030000}"/>
    <hyperlink ref="K1203" r:id="rId908" xr:uid="{00000000-0004-0000-0400-000095030000}"/>
    <hyperlink ref="K1204" r:id="rId909" xr:uid="{00000000-0004-0000-0400-000096030000}"/>
    <hyperlink ref="K1205" r:id="rId910" xr:uid="{00000000-0004-0000-0400-000097030000}"/>
    <hyperlink ref="K1206" r:id="rId911" xr:uid="{00000000-0004-0000-0400-000098030000}"/>
    <hyperlink ref="K1207" r:id="rId912" xr:uid="{00000000-0004-0000-0400-000099030000}"/>
    <hyperlink ref="K1208" r:id="rId913" xr:uid="{00000000-0004-0000-0400-00009A030000}"/>
    <hyperlink ref="K1209" r:id="rId914" xr:uid="{00000000-0004-0000-0400-00009B030000}"/>
    <hyperlink ref="K1210" r:id="rId915" xr:uid="{00000000-0004-0000-0400-00009C030000}"/>
    <hyperlink ref="K1211" r:id="rId916" xr:uid="{00000000-0004-0000-0400-00009D030000}"/>
    <hyperlink ref="K1212" r:id="rId917" xr:uid="{00000000-0004-0000-0400-00009E030000}"/>
    <hyperlink ref="K1213" r:id="rId918" xr:uid="{00000000-0004-0000-0400-00009F030000}"/>
    <hyperlink ref="K1214" r:id="rId919" xr:uid="{00000000-0004-0000-0400-0000A0030000}"/>
    <hyperlink ref="K1215" r:id="rId920" xr:uid="{00000000-0004-0000-0400-0000A1030000}"/>
    <hyperlink ref="K1216" r:id="rId921" xr:uid="{00000000-0004-0000-0400-0000A2030000}"/>
    <hyperlink ref="K1217" r:id="rId922" xr:uid="{00000000-0004-0000-0400-0000A3030000}"/>
    <hyperlink ref="K1224" r:id="rId923" xr:uid="{00000000-0004-0000-0400-0000A4030000}"/>
    <hyperlink ref="K1225" r:id="rId924" xr:uid="{00000000-0004-0000-0400-0000A5030000}"/>
    <hyperlink ref="K1226" r:id="rId925" xr:uid="{00000000-0004-0000-0400-0000A6030000}"/>
    <hyperlink ref="K1218" r:id="rId926" xr:uid="{00000000-0004-0000-0400-0000A7030000}"/>
    <hyperlink ref="K1219" r:id="rId927" xr:uid="{00000000-0004-0000-0400-0000A8030000}"/>
    <hyperlink ref="K1220" r:id="rId928" xr:uid="{00000000-0004-0000-0400-0000A9030000}"/>
    <hyperlink ref="K1221" r:id="rId929" xr:uid="{00000000-0004-0000-0400-0000AA030000}"/>
    <hyperlink ref="K1222" r:id="rId930" xr:uid="{00000000-0004-0000-0400-0000AB030000}"/>
    <hyperlink ref="K1223" r:id="rId931" xr:uid="{00000000-0004-0000-0400-0000AC030000}"/>
    <hyperlink ref="K1227" r:id="rId932" xr:uid="{00000000-0004-0000-0400-0000AD030000}"/>
    <hyperlink ref="K1228" r:id="rId933" xr:uid="{00000000-0004-0000-0400-0000AE030000}"/>
    <hyperlink ref="K1229" r:id="rId934" xr:uid="{00000000-0004-0000-0400-0000AF030000}"/>
    <hyperlink ref="K1230" r:id="rId935" xr:uid="{00000000-0004-0000-0400-0000B0030000}"/>
    <hyperlink ref="K1231" r:id="rId936" xr:uid="{00000000-0004-0000-0400-0000B1030000}"/>
    <hyperlink ref="K1232" r:id="rId937" xr:uid="{00000000-0004-0000-0400-0000B2030000}"/>
    <hyperlink ref="K1233" r:id="rId938" xr:uid="{00000000-0004-0000-0400-0000B3030000}"/>
    <hyperlink ref="K1234" r:id="rId939" xr:uid="{00000000-0004-0000-0400-0000B4030000}"/>
    <hyperlink ref="K1235" r:id="rId940" xr:uid="{00000000-0004-0000-0400-0000B5030000}"/>
    <hyperlink ref="K1236" r:id="rId941" xr:uid="{00000000-0004-0000-0400-0000B6030000}"/>
    <hyperlink ref="K1237" r:id="rId942" xr:uid="{00000000-0004-0000-0400-0000B7030000}"/>
    <hyperlink ref="K1238" r:id="rId943" display="https://www.researchgate.net/profile/Puspendu-Biswas/publication/366494380_COVID-19_exposure_during_pregnancy_and_low_birth_weight_in_community_development_blocks_Purba_Bardhaman_A_retrospective_cohort_study/links/63a5e8e8a03100368a2247f5/COVID-19-exposure-during-pregnancy-and-low-birth-weight-in-community-development-blocks-Purba-Bardhaman-A-retrospective-cohort-study.pdf" xr:uid="{00000000-0004-0000-0400-0000B8030000}"/>
    <hyperlink ref="K1239" r:id="rId944" xr:uid="{00000000-0004-0000-0400-0000B9030000}"/>
    <hyperlink ref="K1240" r:id="rId945" xr:uid="{00000000-0004-0000-0400-0000BA030000}"/>
    <hyperlink ref="K1241" r:id="rId946" xr:uid="{00000000-0004-0000-0400-0000BB030000}"/>
    <hyperlink ref="K1242" r:id="rId947" xr:uid="{00000000-0004-0000-0400-0000BC030000}"/>
    <hyperlink ref="K1243" r:id="rId948" xr:uid="{00000000-0004-0000-0400-0000BD030000}"/>
    <hyperlink ref="K1244" r:id="rId949" xr:uid="{00000000-0004-0000-0400-0000BE030000}"/>
    <hyperlink ref="K1245" r:id="rId950" xr:uid="{00000000-0004-0000-0400-0000BF030000}"/>
    <hyperlink ref="K1246" r:id="rId951" xr:uid="{00000000-0004-0000-0400-0000C0030000}"/>
    <hyperlink ref="K1247" r:id="rId952" xr:uid="{00000000-0004-0000-0400-0000C1030000}"/>
    <hyperlink ref="K1248" r:id="rId953" xr:uid="{00000000-0004-0000-0400-0000C2030000}"/>
    <hyperlink ref="K1249" r:id="rId954" xr:uid="{00000000-0004-0000-0400-0000C3030000}"/>
    <hyperlink ref="K1250" r:id="rId955" xr:uid="{00000000-0004-0000-0400-0000C4030000}"/>
    <hyperlink ref="K1251" r:id="rId956" xr:uid="{00000000-0004-0000-0400-0000C5030000}"/>
    <hyperlink ref="K1252" r:id="rId957" xr:uid="{00000000-0004-0000-0400-0000C6030000}"/>
    <hyperlink ref="K1253" r:id="rId958" xr:uid="{00000000-0004-0000-0400-0000C7030000}"/>
    <hyperlink ref="K1254" r:id="rId959" xr:uid="{00000000-0004-0000-0400-0000C8030000}"/>
    <hyperlink ref="K1255" r:id="rId960" xr:uid="{00000000-0004-0000-0400-0000C9030000}"/>
    <hyperlink ref="K1256" r:id="rId961" xr:uid="{00000000-0004-0000-0400-0000CA030000}"/>
    <hyperlink ref="K1257" r:id="rId962" xr:uid="{00000000-0004-0000-0400-0000CB030000}"/>
    <hyperlink ref="K1258" r:id="rId963" xr:uid="{00000000-0004-0000-0400-0000CC030000}"/>
    <hyperlink ref="K1259" r:id="rId964" xr:uid="{00000000-0004-0000-0400-0000CD030000}"/>
    <hyperlink ref="K1260" r:id="rId965" xr:uid="{00000000-0004-0000-0400-0000CE030000}"/>
    <hyperlink ref="K1261" r:id="rId966" xr:uid="{00000000-0004-0000-0400-0000CF030000}"/>
    <hyperlink ref="K1262" r:id="rId967" xr:uid="{00000000-0004-0000-0400-0000D0030000}"/>
    <hyperlink ref="K1263" r:id="rId968" xr:uid="{00000000-0004-0000-0400-0000D1030000}"/>
    <hyperlink ref="K1264" r:id="rId969" xr:uid="{00000000-0004-0000-0400-0000D2030000}"/>
    <hyperlink ref="K1265" r:id="rId970" xr:uid="{00000000-0004-0000-0400-0000D3030000}"/>
    <hyperlink ref="K1266" r:id="rId971" xr:uid="{00000000-0004-0000-0400-0000D4030000}"/>
    <hyperlink ref="K1267" r:id="rId972" xr:uid="{00000000-0004-0000-0400-0000D5030000}"/>
    <hyperlink ref="K1268" r:id="rId973" xr:uid="{00000000-0004-0000-0400-0000D6030000}"/>
    <hyperlink ref="K1269" r:id="rId974" xr:uid="{00000000-0004-0000-0400-0000D7030000}"/>
    <hyperlink ref="K1270" r:id="rId975" xr:uid="{00000000-0004-0000-0400-0000D8030000}"/>
    <hyperlink ref="K1280" r:id="rId976" xr:uid="{00000000-0004-0000-0400-0000D9030000}"/>
    <hyperlink ref="K1281" r:id="rId977" xr:uid="{00000000-0004-0000-0400-0000DA030000}"/>
    <hyperlink ref="K1282" r:id="rId978" xr:uid="{00000000-0004-0000-0400-0000DB030000}"/>
    <hyperlink ref="K1283" r:id="rId979" xr:uid="{00000000-0004-0000-0400-0000DC030000}"/>
    <hyperlink ref="K1271" r:id="rId980" xr:uid="{00000000-0004-0000-0400-0000DD030000}"/>
    <hyperlink ref="K1272" r:id="rId981" xr:uid="{00000000-0004-0000-0400-0000DE030000}"/>
    <hyperlink ref="K1273" r:id="rId982" xr:uid="{00000000-0004-0000-0400-0000DF030000}"/>
    <hyperlink ref="K1274" r:id="rId983" xr:uid="{00000000-0004-0000-0400-0000E0030000}"/>
    <hyperlink ref="K1275" r:id="rId984" xr:uid="{00000000-0004-0000-0400-0000E1030000}"/>
    <hyperlink ref="K1276" r:id="rId985" xr:uid="{00000000-0004-0000-0400-0000E2030000}"/>
    <hyperlink ref="K1277" r:id="rId986" xr:uid="{00000000-0004-0000-0400-0000E3030000}"/>
    <hyperlink ref="K1278" r:id="rId987" xr:uid="{00000000-0004-0000-0400-0000E4030000}"/>
    <hyperlink ref="K1279" r:id="rId988" xr:uid="{00000000-0004-0000-0400-0000E5030000}"/>
    <hyperlink ref="K1287" r:id="rId989" xr:uid="{00000000-0004-0000-0400-0000E6030000}"/>
    <hyperlink ref="K1284" r:id="rId990" xr:uid="{00000000-0004-0000-0400-0000E7030000}"/>
    <hyperlink ref="K1285" r:id="rId991" xr:uid="{00000000-0004-0000-0400-0000E8030000}"/>
    <hyperlink ref="K1286" r:id="rId992" xr:uid="{00000000-0004-0000-0400-0000E9030000}"/>
    <hyperlink ref="K1288" r:id="rId993" xr:uid="{00000000-0004-0000-0400-0000EA030000}"/>
    <hyperlink ref="K1289" r:id="rId994" location="supplementaryMaterial" xr:uid="{00000000-0004-0000-0400-0000EB030000}"/>
    <hyperlink ref="K1290" r:id="rId995" xr:uid="{00000000-0004-0000-0400-0000EC030000}"/>
    <hyperlink ref="K1291" r:id="rId996" xr:uid="{00000000-0004-0000-0400-0000ED030000}"/>
    <hyperlink ref="K1292" r:id="rId997" xr:uid="{00000000-0004-0000-0400-0000EE030000}"/>
    <hyperlink ref="K1293" r:id="rId998" xr:uid="{00000000-0004-0000-0400-0000EF030000}"/>
    <hyperlink ref="K1294" r:id="rId999" xr:uid="{00000000-0004-0000-0400-0000F0030000}"/>
    <hyperlink ref="K1295" r:id="rId1000" xr:uid="{00000000-0004-0000-0400-0000F1030000}"/>
    <hyperlink ref="K1296" r:id="rId1001" xr:uid="{00000000-0004-0000-0400-0000F2030000}"/>
    <hyperlink ref="K1297" r:id="rId1002" xr:uid="{00000000-0004-0000-0400-0000F3030000}"/>
    <hyperlink ref="K1298" r:id="rId1003" xr:uid="{00000000-0004-0000-0400-0000F4030000}"/>
    <hyperlink ref="K1299" r:id="rId1004" xr:uid="{00000000-0004-0000-0400-0000F5030000}"/>
    <hyperlink ref="K1300" r:id="rId1005" xr:uid="{00000000-0004-0000-0400-0000F6030000}"/>
    <hyperlink ref="K1301" r:id="rId1006" xr:uid="{00000000-0004-0000-0400-0000F7030000}"/>
    <hyperlink ref="K1302" r:id="rId1007" xr:uid="{00000000-0004-0000-0400-0000F8030000}"/>
    <hyperlink ref="K1303" r:id="rId1008" xr:uid="{C7B2AA55-1E06-462A-B8BC-B374251B152B}"/>
    <hyperlink ref="K1304" r:id="rId1009" xr:uid="{423B2C77-7B41-48BB-A7A6-51F49E693C0D}"/>
    <hyperlink ref="K1305" r:id="rId1010" xr:uid="{B813780D-A7AC-4069-948B-2C57D5CCC852}"/>
    <hyperlink ref="K1306" r:id="rId1011" xr:uid="{E2078311-4D68-4202-95B0-F6B4936E95F7}"/>
    <hyperlink ref="K1307" r:id="rId1012" xr:uid="{90542DD8-A9FA-4EF8-9314-8C9173CD83A4}"/>
    <hyperlink ref="K1308" r:id="rId1013" location="!/" xr:uid="{46C2803B-BA1F-40B6-AF6A-54D512EF6ADC}"/>
    <hyperlink ref="K1309" r:id="rId1014" xr:uid="{D630531C-24FC-482E-8D46-46563FAEA005}"/>
    <hyperlink ref="K1310" r:id="rId1015" xr:uid="{483CE6BE-763F-492B-8017-6C64A7B89BA1}"/>
    <hyperlink ref="K1311" r:id="rId1016" xr:uid="{DEE31EB0-09D1-4327-A4EF-DB7DEF0C1459}"/>
    <hyperlink ref="K1312" r:id="rId1017" xr:uid="{CA9C9A4C-348F-4C79-8F76-06B10DE6AD27}"/>
    <hyperlink ref="K1313" r:id="rId1018" location="!/" xr:uid="{AD5BE734-C519-4CBB-B6EC-B8786E7691E1}"/>
    <hyperlink ref="K1314" r:id="rId1019" xr:uid="{42FC9312-47F6-4A49-A667-284E691A71F0}"/>
    <hyperlink ref="K1315" r:id="rId1020" xr:uid="{B8DCF5AB-D760-45B8-B9F2-EFF7182B29B6}"/>
    <hyperlink ref="K1316" r:id="rId1021" xr:uid="{0DB0BD04-951B-482B-9F80-0565521133E0}"/>
    <hyperlink ref="K1317" r:id="rId1022" xr:uid="{2D825AD8-0DD3-4E88-A53C-4DB44216C3DD}"/>
    <hyperlink ref="K1318" r:id="rId1023" xr:uid="{0CDCF2B2-0606-4222-9284-51E1473EAF6E}"/>
    <hyperlink ref="K1319" r:id="rId1024" xr:uid="{E30EA01F-31AA-43F7-92B5-2D029246F069}"/>
    <hyperlink ref="K1320" r:id="rId1025" xr:uid="{E771A778-D69F-49FF-BCBD-1BDE6B09B738}"/>
    <hyperlink ref="K1321" r:id="rId1026" xr:uid="{9A083815-8D03-408B-91AD-B05FAA64BA74}"/>
    <hyperlink ref="K1322" r:id="rId1027" location="!/" xr:uid="{AB0AF981-27D0-4424-A3FC-B8D580445A9E}"/>
    <hyperlink ref="K1323" r:id="rId1028" xr:uid="{5785EB69-2C24-49B9-A8E8-B14D1F639B9E}"/>
    <hyperlink ref="K1324" r:id="rId1029" xr:uid="{6234CB85-31E2-4FEB-B9F9-0E26261AFE25}"/>
    <hyperlink ref="K1325" r:id="rId1030" xr:uid="{BB1B9AF1-B6A3-4015-941F-0CF8F87111DC}"/>
    <hyperlink ref="K1326" r:id="rId1031" xr:uid="{BEB65379-FCBC-460C-B003-96C8F9EE1E75}"/>
    <hyperlink ref="K1327" r:id="rId1032" xr:uid="{5F33E43F-2958-4D62-8BB3-3B951F795968}"/>
    <hyperlink ref="K1330" r:id="rId1033" location="!/" xr:uid="{B8E6E2F4-E002-4EDC-8222-EE06CEE18FF8}"/>
    <hyperlink ref="K1328" r:id="rId1034" xr:uid="{39E1B3F2-7C92-4718-8430-654817618AEB}"/>
    <hyperlink ref="K1329" r:id="rId1035" xr:uid="{FA3590D6-079B-4BF4-85BD-AF8D27D80BCF}"/>
    <hyperlink ref="K1331" r:id="rId1036" location="!/" xr:uid="{0F59E207-E957-4049-AEE1-049D63B25828}"/>
    <hyperlink ref="K1332" r:id="rId1037" xr:uid="{0EDF5E08-2A45-4661-B3D7-C0D19CEFC960}"/>
    <hyperlink ref="K1333" r:id="rId1038" xr:uid="{DE7D609A-1B1B-468F-8EA3-90EDE4540724}"/>
    <hyperlink ref="K1334" r:id="rId1039" xr:uid="{CEE269B2-77E2-4556-9E2E-55107EED1DAB}"/>
    <hyperlink ref="K1335" r:id="rId1040" xr:uid="{52424419-7744-48B4-838A-B2348634387B}"/>
    <hyperlink ref="K1336" r:id="rId1041" xr:uid="{284CB7E8-4B41-42C6-A488-D0E1919CD16B}"/>
    <hyperlink ref="K1337" r:id="rId1042" xr:uid="{7D5D643D-F847-4DBB-8D1E-6389B4339E74}"/>
  </hyperlinks>
  <pageMargins left="0.75" right="0.75" top="1" bottom="1" header="0.5" footer="0.5"/>
  <pageSetup paperSize="9" orientation="portrait" horizontalDpi="300" verticalDpi="300" r:id="rId1043"/>
  <drawing r:id="rId1044"/>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86"/>
  <sheetViews>
    <sheetView topLeftCell="A64" workbookViewId="0">
      <selection activeCell="B90" sqref="B90"/>
    </sheetView>
  </sheetViews>
  <sheetFormatPr defaultColWidth="10.81640625" defaultRowHeight="12.5"/>
  <cols>
    <col min="1" max="1" width="59.1796875" customWidth="1"/>
  </cols>
  <sheetData>
    <row r="1" spans="1:54" s="162" customFormat="1" ht="13">
      <c r="A1" s="160">
        <v>100</v>
      </c>
      <c r="B1" s="160" t="s">
        <v>4447</v>
      </c>
      <c r="C1" s="161" t="s">
        <v>4448</v>
      </c>
      <c r="D1" s="161" t="s">
        <v>4405</v>
      </c>
      <c r="E1" s="162" t="s">
        <v>4449</v>
      </c>
      <c r="F1" s="162" t="s">
        <v>4449</v>
      </c>
      <c r="G1" s="174">
        <v>427</v>
      </c>
      <c r="H1" s="161" t="s">
        <v>4413</v>
      </c>
      <c r="I1" s="163">
        <v>44140</v>
      </c>
      <c r="J1" s="162" t="s">
        <v>4450</v>
      </c>
      <c r="K1" s="164" t="s">
        <v>4451</v>
      </c>
      <c r="L1" s="161"/>
      <c r="M1" s="161"/>
      <c r="N1" s="161"/>
      <c r="O1" s="161"/>
      <c r="P1" s="161"/>
      <c r="Q1" s="161"/>
      <c r="R1" s="161"/>
      <c r="S1" s="161"/>
      <c r="T1" s="161"/>
      <c r="U1" s="161"/>
      <c r="V1" s="161"/>
      <c r="W1" s="161"/>
      <c r="X1" s="161"/>
      <c r="Y1" s="161"/>
      <c r="Z1" s="161"/>
    </row>
    <row r="2" spans="1:54" ht="15.75" customHeight="1">
      <c r="A2" s="187"/>
      <c r="B2" s="187" t="s">
        <v>3134</v>
      </c>
      <c r="C2" s="187" t="s">
        <v>3135</v>
      </c>
      <c r="D2" s="187" t="s">
        <v>3136</v>
      </c>
      <c r="E2" s="43" t="s">
        <v>3137</v>
      </c>
      <c r="F2" s="43" t="s">
        <v>3138</v>
      </c>
      <c r="G2" s="43" t="s">
        <v>3139</v>
      </c>
      <c r="H2" s="43" t="s">
        <v>3140</v>
      </c>
      <c r="I2" s="43" t="s">
        <v>3141</v>
      </c>
      <c r="J2" s="43" t="s">
        <v>3142</v>
      </c>
      <c r="K2" s="43" t="s">
        <v>3143</v>
      </c>
      <c r="L2" s="43" t="s">
        <v>3144</v>
      </c>
      <c r="M2" s="43" t="s">
        <v>3145</v>
      </c>
      <c r="N2" s="43"/>
      <c r="O2" s="43"/>
      <c r="P2" s="43"/>
      <c r="Q2" s="43"/>
      <c r="R2" s="43"/>
      <c r="S2" s="43"/>
      <c r="T2" s="43"/>
      <c r="U2" s="43"/>
      <c r="V2" s="43"/>
      <c r="W2" s="43"/>
      <c r="X2" s="43"/>
      <c r="Y2" s="43"/>
      <c r="Z2" s="43"/>
      <c r="AA2" s="43"/>
    </row>
    <row r="3" spans="1:54" ht="14.5">
      <c r="A3" s="187"/>
      <c r="B3" s="103" t="s">
        <v>3385</v>
      </c>
      <c r="C3" s="103" t="s">
        <v>7425</v>
      </c>
      <c r="D3" s="103"/>
      <c r="E3" s="103"/>
      <c r="F3" s="103" t="s">
        <v>56</v>
      </c>
      <c r="G3" s="103" t="s">
        <v>56</v>
      </c>
      <c r="H3" s="103" t="s">
        <v>3149</v>
      </c>
      <c r="I3" s="103" t="s">
        <v>2576</v>
      </c>
      <c r="J3" s="103" t="s">
        <v>1960</v>
      </c>
      <c r="K3" s="103" t="s">
        <v>2357</v>
      </c>
      <c r="L3" s="103"/>
      <c r="M3" s="103"/>
      <c r="N3" s="103"/>
      <c r="O3" s="103"/>
      <c r="P3" s="103"/>
      <c r="Q3" s="103"/>
      <c r="R3" s="103"/>
      <c r="S3" s="103"/>
      <c r="T3" s="103"/>
      <c r="U3" s="103"/>
      <c r="V3" s="103"/>
      <c r="W3" s="103"/>
      <c r="X3" s="103"/>
      <c r="Y3" s="103"/>
      <c r="Z3" s="103"/>
      <c r="AA3" s="103"/>
    </row>
    <row r="4" spans="1:54" ht="14.5">
      <c r="A4" s="103"/>
      <c r="B4" s="103" t="s">
        <v>3385</v>
      </c>
      <c r="C4" s="103" t="s">
        <v>7426</v>
      </c>
      <c r="D4" s="103"/>
      <c r="E4" s="103"/>
      <c r="F4" s="103" t="s">
        <v>56</v>
      </c>
      <c r="G4" s="103" t="s">
        <v>56</v>
      </c>
      <c r="H4" s="103" t="s">
        <v>3149</v>
      </c>
      <c r="I4" s="103" t="s">
        <v>2576</v>
      </c>
      <c r="J4" s="103" t="s">
        <v>1960</v>
      </c>
      <c r="K4" s="103" t="s">
        <v>2357</v>
      </c>
      <c r="L4" s="103"/>
      <c r="M4" s="103"/>
      <c r="N4" s="103"/>
      <c r="O4" s="103"/>
      <c r="P4" s="103"/>
      <c r="Q4" s="103"/>
      <c r="R4" s="103"/>
      <c r="S4" s="103"/>
      <c r="T4" s="103"/>
      <c r="U4" s="103"/>
      <c r="V4" s="103"/>
      <c r="W4" s="103"/>
      <c r="X4" s="103"/>
      <c r="Y4" s="103"/>
      <c r="Z4" s="103"/>
      <c r="AA4" s="103"/>
    </row>
    <row r="5" spans="1:54" ht="14.5">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row>
    <row r="6" spans="1:54" ht="15.75" customHeight="1">
      <c r="A6" s="110"/>
      <c r="B6" s="288" t="s">
        <v>2347</v>
      </c>
      <c r="C6" s="110" t="s">
        <v>2348</v>
      </c>
      <c r="D6" s="110" t="s">
        <v>2349</v>
      </c>
      <c r="E6" s="110" t="s">
        <v>2350</v>
      </c>
      <c r="F6" s="110" t="s">
        <v>2351</v>
      </c>
      <c r="G6" s="110" t="s">
        <v>2352</v>
      </c>
      <c r="H6" s="110" t="s">
        <v>2353</v>
      </c>
      <c r="I6" s="110" t="s">
        <v>2354</v>
      </c>
      <c r="J6" s="110" t="s">
        <v>2355</v>
      </c>
      <c r="K6" s="115"/>
      <c r="L6" s="41" t="s">
        <v>7427</v>
      </c>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row>
    <row r="7" spans="1:54" ht="15.75" customHeight="1">
      <c r="A7" s="40"/>
      <c r="B7" s="282">
        <v>240</v>
      </c>
      <c r="C7" s="115" t="s">
        <v>7428</v>
      </c>
      <c r="D7" s="115"/>
      <c r="E7" s="115"/>
      <c r="F7" s="115"/>
      <c r="G7" s="115"/>
      <c r="H7" s="115"/>
      <c r="I7" s="115" t="s">
        <v>7429</v>
      </c>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row>
    <row r="9" spans="1:54" s="28" customFormat="1" ht="15.75" customHeight="1">
      <c r="A9" s="6"/>
      <c r="B9" s="28" t="s">
        <v>7430</v>
      </c>
      <c r="C9" s="187" t="s">
        <v>1911</v>
      </c>
      <c r="D9" s="187" t="s">
        <v>1912</v>
      </c>
      <c r="E9" s="187" t="s">
        <v>1913</v>
      </c>
      <c r="F9" s="187" t="s">
        <v>1914</v>
      </c>
      <c r="G9" s="187" t="s">
        <v>1915</v>
      </c>
      <c r="H9" s="187" t="s">
        <v>1916</v>
      </c>
      <c r="I9" s="187" t="s">
        <v>1917</v>
      </c>
      <c r="J9" s="187" t="s">
        <v>1918</v>
      </c>
      <c r="K9" s="187" t="s">
        <v>1919</v>
      </c>
      <c r="L9" s="187" t="s">
        <v>9</v>
      </c>
      <c r="M9" s="187" t="s">
        <v>1920</v>
      </c>
      <c r="N9" s="187" t="s">
        <v>1921</v>
      </c>
      <c r="O9" s="187" t="s">
        <v>1922</v>
      </c>
      <c r="P9" s="187" t="s">
        <v>1923</v>
      </c>
      <c r="Q9" s="187" t="s">
        <v>1924</v>
      </c>
      <c r="R9" s="187" t="s">
        <v>1925</v>
      </c>
      <c r="S9" s="187" t="s">
        <v>1926</v>
      </c>
      <c r="T9" s="187"/>
      <c r="U9" s="187"/>
      <c r="V9" s="6"/>
      <c r="W9" s="6"/>
      <c r="X9" s="6"/>
      <c r="Y9" s="6"/>
      <c r="Z9" s="6"/>
      <c r="AA9" s="6"/>
      <c r="AB9" s="6"/>
      <c r="AC9" s="6"/>
      <c r="AD9" s="6"/>
      <c r="AE9" s="6"/>
      <c r="AF9" s="6"/>
      <c r="AG9" s="6"/>
      <c r="AH9" s="6"/>
      <c r="AI9" s="6"/>
      <c r="AJ9" s="6"/>
      <c r="AK9" s="6"/>
      <c r="AL9" s="6"/>
      <c r="AM9" s="6"/>
      <c r="AN9" s="6"/>
    </row>
    <row r="10" spans="1:54" ht="14.5">
      <c r="A10" s="187"/>
      <c r="B10" s="8"/>
      <c r="C10" s="74">
        <v>243</v>
      </c>
      <c r="D10" s="74">
        <v>243</v>
      </c>
      <c r="E10" s="74">
        <v>180</v>
      </c>
      <c r="F10" s="74"/>
      <c r="G10" s="74">
        <v>9</v>
      </c>
      <c r="H10" s="74">
        <v>17</v>
      </c>
      <c r="I10" s="74">
        <v>41</v>
      </c>
      <c r="J10" s="74">
        <v>180</v>
      </c>
      <c r="K10" s="74"/>
      <c r="L10" s="74"/>
      <c r="M10" s="74"/>
      <c r="N10" s="74"/>
      <c r="O10" s="74">
        <v>64</v>
      </c>
      <c r="P10" s="74"/>
      <c r="Q10" s="74">
        <v>3</v>
      </c>
      <c r="R10" s="74"/>
      <c r="S10" s="74">
        <v>2</v>
      </c>
      <c r="T10" s="74"/>
      <c r="U10" s="74"/>
      <c r="V10" s="21"/>
      <c r="W10" s="21"/>
      <c r="X10" s="21"/>
      <c r="Y10" s="21"/>
      <c r="Z10" s="21"/>
      <c r="AA10" s="21"/>
      <c r="AB10" s="21"/>
      <c r="AC10" s="21"/>
      <c r="AD10" s="21"/>
      <c r="AE10" s="21"/>
      <c r="AF10" s="21"/>
      <c r="AG10" s="21"/>
      <c r="AH10" s="21"/>
      <c r="AI10" s="21"/>
      <c r="AJ10" s="21"/>
      <c r="AK10" s="21"/>
      <c r="AL10" s="21"/>
      <c r="AM10" s="21"/>
      <c r="AN10" s="21"/>
    </row>
    <row r="12" spans="1:54" s="28" customFormat="1" ht="16" customHeight="1">
      <c r="B12" s="187" t="s">
        <v>0</v>
      </c>
      <c r="C12" s="187" t="s">
        <v>2</v>
      </c>
      <c r="D12" s="187" t="s">
        <v>3</v>
      </c>
      <c r="E12" s="187" t="s">
        <v>4</v>
      </c>
      <c r="F12" s="187" t="s">
        <v>5</v>
      </c>
      <c r="G12" s="187" t="s">
        <v>6</v>
      </c>
      <c r="H12" s="187" t="s">
        <v>7</v>
      </c>
      <c r="I12" s="187" t="s">
        <v>8</v>
      </c>
      <c r="J12" s="187" t="s">
        <v>9</v>
      </c>
      <c r="K12" s="187" t="s">
        <v>10</v>
      </c>
      <c r="L12" s="187" t="s">
        <v>11</v>
      </c>
      <c r="M12" s="187" t="s">
        <v>12</v>
      </c>
      <c r="N12" s="187" t="s">
        <v>13</v>
      </c>
      <c r="O12" s="187" t="s">
        <v>14</v>
      </c>
      <c r="P12" s="187" t="s">
        <v>15</v>
      </c>
      <c r="Q12" s="6" t="s">
        <v>16</v>
      </c>
      <c r="R12" s="187" t="s">
        <v>17</v>
      </c>
      <c r="S12" s="176" t="s">
        <v>18</v>
      </c>
      <c r="T12" s="187" t="s">
        <v>19</v>
      </c>
      <c r="U12" s="187" t="s">
        <v>20</v>
      </c>
      <c r="V12" s="187" t="s">
        <v>21</v>
      </c>
      <c r="W12" s="187" t="s">
        <v>22</v>
      </c>
      <c r="X12" s="187" t="s">
        <v>23</v>
      </c>
      <c r="Y12" s="187" t="s">
        <v>24</v>
      </c>
      <c r="Z12" s="187" t="s">
        <v>25</v>
      </c>
      <c r="AA12" s="187" t="s">
        <v>26</v>
      </c>
      <c r="AB12" s="187" t="s">
        <v>27</v>
      </c>
      <c r="AC12" s="187" t="s">
        <v>28</v>
      </c>
      <c r="AD12" s="187" t="s">
        <v>29</v>
      </c>
      <c r="AE12" s="187" t="s">
        <v>30</v>
      </c>
      <c r="AF12" s="187" t="s">
        <v>31</v>
      </c>
      <c r="AG12" s="187" t="s">
        <v>32</v>
      </c>
      <c r="AH12" s="187" t="s">
        <v>33</v>
      </c>
      <c r="AI12" s="187" t="s">
        <v>34</v>
      </c>
      <c r="AJ12" s="187" t="s">
        <v>35</v>
      </c>
      <c r="AK12" s="187" t="s">
        <v>36</v>
      </c>
      <c r="AL12" s="187"/>
      <c r="AM12" s="187"/>
      <c r="AN12" s="187"/>
    </row>
    <row r="13" spans="1:54" ht="14.5">
      <c r="A13" s="187"/>
      <c r="B13" s="8"/>
      <c r="C13" s="74">
        <v>427</v>
      </c>
      <c r="D13" s="74" t="s">
        <v>7431</v>
      </c>
      <c r="E13" s="74"/>
      <c r="F13" s="74"/>
      <c r="G13" s="74"/>
      <c r="H13" s="74">
        <v>342</v>
      </c>
      <c r="I13" s="74"/>
      <c r="J13" s="74">
        <v>101</v>
      </c>
      <c r="K13" s="74"/>
      <c r="L13" s="74">
        <v>50</v>
      </c>
      <c r="M13" s="74"/>
      <c r="N13" s="74"/>
      <c r="O13" s="74">
        <v>5</v>
      </c>
      <c r="P13" s="74">
        <v>144</v>
      </c>
      <c r="Q13" s="21">
        <v>243</v>
      </c>
      <c r="R13" s="74">
        <v>4</v>
      </c>
      <c r="T13" s="74"/>
      <c r="U13" s="74">
        <v>180</v>
      </c>
      <c r="V13" s="74"/>
      <c r="W13" s="74"/>
      <c r="X13" s="74"/>
      <c r="Y13" s="74"/>
      <c r="Z13" s="74"/>
      <c r="AA13" s="74"/>
      <c r="AB13" s="74"/>
      <c r="AC13" s="74"/>
      <c r="AD13" s="74"/>
      <c r="AE13" s="74"/>
      <c r="AF13" s="74"/>
      <c r="AG13" s="74"/>
      <c r="AH13" s="74"/>
      <c r="AI13" s="74"/>
      <c r="AJ13" s="74"/>
      <c r="AK13" s="74" t="s">
        <v>7432</v>
      </c>
      <c r="AL13" s="74"/>
      <c r="AM13" s="74" t="s">
        <v>7433</v>
      </c>
      <c r="AN13" s="281" t="s">
        <v>7434</v>
      </c>
      <c r="AO13" s="23" t="s">
        <v>7435</v>
      </c>
    </row>
    <row r="15" spans="1:54" s="179" customFormat="1" ht="16.5" customHeight="1">
      <c r="A15" s="265">
        <v>106</v>
      </c>
      <c r="B15" s="265" t="s">
        <v>7436</v>
      </c>
      <c r="C15" s="179" t="s">
        <v>4348</v>
      </c>
      <c r="D15" s="180" t="s">
        <v>4131</v>
      </c>
      <c r="E15" s="180" t="s">
        <v>7437</v>
      </c>
      <c r="F15" s="179" t="s">
        <v>7438</v>
      </c>
      <c r="G15" s="181">
        <v>46</v>
      </c>
      <c r="H15" s="180" t="s">
        <v>7439</v>
      </c>
      <c r="I15" s="180" t="s">
        <v>4414</v>
      </c>
      <c r="J15" s="182" t="s">
        <v>7440</v>
      </c>
      <c r="K15" s="183" t="s">
        <v>7441</v>
      </c>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row>
    <row r="16" spans="1:54" ht="14.5">
      <c r="B16" s="187" t="s">
        <v>3134</v>
      </c>
      <c r="C16" s="187" t="s">
        <v>3135</v>
      </c>
      <c r="D16" s="187" t="s">
        <v>3136</v>
      </c>
      <c r="E16" s="43" t="s">
        <v>3137</v>
      </c>
      <c r="F16" s="43" t="s">
        <v>3138</v>
      </c>
      <c r="G16" s="43" t="s">
        <v>3139</v>
      </c>
      <c r="H16" s="43" t="s">
        <v>3140</v>
      </c>
      <c r="I16" s="43" t="s">
        <v>3141</v>
      </c>
      <c r="J16" s="43" t="s">
        <v>3142</v>
      </c>
      <c r="K16" s="43" t="s">
        <v>3143</v>
      </c>
      <c r="L16" s="43" t="s">
        <v>3144</v>
      </c>
      <c r="M16" s="43" t="s">
        <v>3145</v>
      </c>
    </row>
    <row r="17" spans="1:54" ht="14.5">
      <c r="A17" s="43"/>
      <c r="B17" s="103" t="s">
        <v>2576</v>
      </c>
      <c r="C17" s="103" t="s">
        <v>2576</v>
      </c>
      <c r="D17" s="103" t="s">
        <v>2576</v>
      </c>
      <c r="E17" s="103" t="s">
        <v>2576</v>
      </c>
      <c r="F17" s="103" t="s">
        <v>2576</v>
      </c>
      <c r="G17" s="103" t="s">
        <v>2576</v>
      </c>
      <c r="H17" s="103" t="s">
        <v>2576</v>
      </c>
      <c r="I17" s="103" t="s">
        <v>2576</v>
      </c>
      <c r="J17" s="103" t="s">
        <v>2576</v>
      </c>
      <c r="K17" s="103" t="s">
        <v>2576</v>
      </c>
      <c r="L17" s="103"/>
      <c r="M17" s="103"/>
      <c r="N17" s="103"/>
      <c r="O17" s="103"/>
      <c r="P17" s="103"/>
      <c r="Q17" s="103"/>
      <c r="R17" s="103"/>
      <c r="S17" s="103"/>
      <c r="T17" s="103"/>
      <c r="U17" s="103"/>
      <c r="V17" s="103"/>
      <c r="W17" s="103"/>
      <c r="X17" s="103"/>
      <c r="Y17" s="103"/>
      <c r="Z17" s="103"/>
      <c r="AA17" s="103"/>
    </row>
    <row r="19" spans="1:54" ht="13">
      <c r="B19" s="288" t="s">
        <v>2347</v>
      </c>
      <c r="C19" s="110" t="s">
        <v>2348</v>
      </c>
      <c r="D19" s="110" t="s">
        <v>2349</v>
      </c>
      <c r="E19" s="110" t="s">
        <v>2350</v>
      </c>
      <c r="F19" s="110" t="s">
        <v>2351</v>
      </c>
      <c r="G19" s="110" t="s">
        <v>2352</v>
      </c>
      <c r="H19" s="110" t="s">
        <v>2353</v>
      </c>
      <c r="I19" s="110" t="s">
        <v>2354</v>
      </c>
      <c r="J19" s="110" t="s">
        <v>2355</v>
      </c>
      <c r="K19" s="115"/>
    </row>
    <row r="20" spans="1:54" ht="15.75" customHeight="1">
      <c r="A20" s="40"/>
      <c r="B20" s="282">
        <v>1</v>
      </c>
      <c r="C20" s="115">
        <v>1090</v>
      </c>
      <c r="D20" s="115"/>
      <c r="E20" s="115"/>
      <c r="F20" s="115"/>
      <c r="G20" s="115"/>
      <c r="H20" s="115"/>
      <c r="I20" s="9" t="s">
        <v>7442</v>
      </c>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row>
    <row r="21" spans="1:54" ht="15.75" customHeight="1">
      <c r="A21" s="40"/>
      <c r="B21" s="282">
        <v>2</v>
      </c>
      <c r="C21" s="115">
        <v>1091</v>
      </c>
      <c r="D21" s="115"/>
      <c r="E21" s="115"/>
      <c r="F21" s="115"/>
      <c r="G21" s="115"/>
      <c r="H21" s="115"/>
      <c r="I21" s="115" t="s">
        <v>7442</v>
      </c>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row>
    <row r="22" spans="1:54" ht="15.75" customHeight="1">
      <c r="A22" s="40"/>
      <c r="B22" s="282">
        <v>3</v>
      </c>
      <c r="C22" s="115">
        <v>1092</v>
      </c>
      <c r="D22" s="115"/>
      <c r="E22" s="115"/>
      <c r="F22" s="115" t="s">
        <v>634</v>
      </c>
      <c r="G22" s="115">
        <v>33</v>
      </c>
      <c r="H22" s="115"/>
      <c r="I22" s="9" t="s">
        <v>7443</v>
      </c>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row>
    <row r="23" spans="1:54" ht="15.75" customHeight="1">
      <c r="A23" s="40"/>
      <c r="B23" s="282">
        <v>4</v>
      </c>
      <c r="C23" s="115">
        <v>1093</v>
      </c>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row>
    <row r="24" spans="1:54" ht="15.75" customHeight="1">
      <c r="A24" s="40"/>
      <c r="B24" s="282">
        <v>5</v>
      </c>
      <c r="C24" s="115">
        <v>1094</v>
      </c>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row>
    <row r="25" spans="1:54" ht="15.75" customHeight="1">
      <c r="A25" s="40"/>
      <c r="B25" s="282">
        <v>6</v>
      </c>
      <c r="C25" s="115">
        <v>1095</v>
      </c>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row>
    <row r="26" spans="1:54" ht="15.75" customHeight="1">
      <c r="A26" s="40"/>
      <c r="B26" s="282">
        <v>7</v>
      </c>
      <c r="C26" s="115">
        <v>1096</v>
      </c>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row>
    <row r="28" spans="1:54" ht="14.5">
      <c r="B28" s="187" t="s">
        <v>0</v>
      </c>
      <c r="C28" s="187" t="s">
        <v>2</v>
      </c>
      <c r="D28" s="187" t="s">
        <v>3</v>
      </c>
      <c r="E28" s="187" t="s">
        <v>4</v>
      </c>
      <c r="F28" s="187" t="s">
        <v>5</v>
      </c>
      <c r="G28" s="187" t="s">
        <v>6</v>
      </c>
      <c r="H28" s="187" t="s">
        <v>7</v>
      </c>
      <c r="I28" s="187" t="s">
        <v>8</v>
      </c>
      <c r="J28" s="187" t="s">
        <v>9</v>
      </c>
      <c r="K28" s="187" t="s">
        <v>10</v>
      </c>
      <c r="L28" s="187" t="s">
        <v>11</v>
      </c>
      <c r="M28" s="187" t="s">
        <v>12</v>
      </c>
      <c r="N28" s="187" t="s">
        <v>13</v>
      </c>
      <c r="O28" s="187" t="s">
        <v>14</v>
      </c>
      <c r="P28" s="187" t="s">
        <v>15</v>
      </c>
      <c r="Q28" s="6" t="s">
        <v>16</v>
      </c>
      <c r="R28" s="187" t="s">
        <v>17</v>
      </c>
      <c r="S28" s="176" t="s">
        <v>18</v>
      </c>
      <c r="T28" s="187" t="s">
        <v>19</v>
      </c>
      <c r="U28" s="187" t="s">
        <v>20</v>
      </c>
      <c r="V28" s="187" t="s">
        <v>21</v>
      </c>
      <c r="W28" s="187" t="s">
        <v>22</v>
      </c>
      <c r="X28" s="187" t="s">
        <v>23</v>
      </c>
      <c r="Y28" s="187" t="s">
        <v>24</v>
      </c>
      <c r="Z28" s="187" t="s">
        <v>25</v>
      </c>
      <c r="AA28" s="187" t="s">
        <v>26</v>
      </c>
      <c r="AB28" s="187" t="s">
        <v>27</v>
      </c>
      <c r="AC28" s="187" t="s">
        <v>28</v>
      </c>
      <c r="AD28" s="187" t="s">
        <v>29</v>
      </c>
      <c r="AE28" s="187" t="s">
        <v>30</v>
      </c>
      <c r="AF28" s="187" t="s">
        <v>31</v>
      </c>
      <c r="AG28" s="187" t="s">
        <v>32</v>
      </c>
      <c r="AH28" s="187" t="s">
        <v>33</v>
      </c>
      <c r="AI28" s="187" t="s">
        <v>34</v>
      </c>
      <c r="AJ28" s="187" t="s">
        <v>35</v>
      </c>
      <c r="AK28" s="187" t="s">
        <v>36</v>
      </c>
      <c r="AL28" s="187"/>
    </row>
    <row r="29" spans="1:54" ht="14.5">
      <c r="A29" s="187"/>
      <c r="B29" s="8"/>
      <c r="C29" s="74">
        <v>46</v>
      </c>
      <c r="D29" s="74">
        <v>29</v>
      </c>
      <c r="E29" s="74" t="s">
        <v>7444</v>
      </c>
      <c r="F29" s="74">
        <v>3</v>
      </c>
      <c r="G29" s="74">
        <v>20</v>
      </c>
      <c r="H29" s="74">
        <v>23</v>
      </c>
      <c r="I29" s="74" t="s">
        <v>7445</v>
      </c>
      <c r="J29" s="74">
        <v>2</v>
      </c>
      <c r="K29" s="74">
        <v>2</v>
      </c>
      <c r="L29" s="74">
        <v>1</v>
      </c>
      <c r="M29" s="74" t="s">
        <v>7446</v>
      </c>
      <c r="N29" s="74">
        <v>1</v>
      </c>
      <c r="O29" s="74"/>
      <c r="P29" s="74">
        <v>3</v>
      </c>
      <c r="Q29" s="21">
        <v>8</v>
      </c>
      <c r="R29" s="74"/>
      <c r="T29" s="74"/>
      <c r="U29" s="74">
        <v>38</v>
      </c>
      <c r="V29" s="74"/>
      <c r="W29" s="74"/>
      <c r="X29" s="74"/>
      <c r="Y29" s="74"/>
      <c r="Z29" s="74"/>
      <c r="AA29" s="74"/>
      <c r="AB29" s="74"/>
      <c r="AC29" s="74"/>
      <c r="AD29" s="74"/>
      <c r="AE29" s="74"/>
      <c r="AF29" s="74"/>
      <c r="AG29" s="74"/>
      <c r="AH29" s="74"/>
      <c r="AI29" s="74"/>
      <c r="AJ29" s="74"/>
      <c r="AK29" s="74" t="s">
        <v>214</v>
      </c>
      <c r="AL29" s="74"/>
      <c r="AM29" s="74"/>
      <c r="AN29" s="74"/>
      <c r="AO29" s="74"/>
    </row>
    <row r="32" spans="1:54" s="162" customFormat="1" ht="15" customHeight="1">
      <c r="A32" s="160">
        <v>522</v>
      </c>
      <c r="B32" s="160" t="s">
        <v>1365</v>
      </c>
      <c r="C32" s="174" t="s">
        <v>4250</v>
      </c>
      <c r="D32" s="174" t="s">
        <v>4038</v>
      </c>
      <c r="E32" s="174" t="s">
        <v>6974</v>
      </c>
      <c r="F32" s="174" t="s">
        <v>7447</v>
      </c>
      <c r="G32" s="201">
        <v>1219</v>
      </c>
      <c r="H32" s="174" t="s">
        <v>6626</v>
      </c>
      <c r="I32" s="202">
        <v>44228</v>
      </c>
      <c r="J32" s="203" t="s">
        <v>7448</v>
      </c>
      <c r="K32" s="162" t="s">
        <v>7449</v>
      </c>
    </row>
    <row r="33" spans="1:41" ht="14.5">
      <c r="B33" s="187" t="s">
        <v>3134</v>
      </c>
      <c r="C33" s="187" t="s">
        <v>3135</v>
      </c>
      <c r="D33" s="187" t="s">
        <v>3136</v>
      </c>
      <c r="E33" s="43" t="s">
        <v>3137</v>
      </c>
      <c r="F33" s="43" t="s">
        <v>3138</v>
      </c>
      <c r="G33" s="43" t="s">
        <v>3139</v>
      </c>
      <c r="H33" s="43" t="s">
        <v>3140</v>
      </c>
      <c r="I33" s="43" t="s">
        <v>3141</v>
      </c>
      <c r="J33" s="43" t="s">
        <v>3142</v>
      </c>
      <c r="K33" s="43" t="s">
        <v>3143</v>
      </c>
      <c r="L33" s="43" t="s">
        <v>3144</v>
      </c>
      <c r="M33" s="43" t="s">
        <v>3145</v>
      </c>
    </row>
    <row r="34" spans="1:41" ht="15.75" customHeight="1">
      <c r="A34" s="40"/>
      <c r="B34" s="41" t="s">
        <v>307</v>
      </c>
      <c r="C34" s="80"/>
      <c r="D34" s="41"/>
      <c r="E34" s="80"/>
      <c r="F34" s="80"/>
      <c r="G34" s="80"/>
      <c r="K34" s="80"/>
      <c r="L34" s="80"/>
      <c r="M34" s="80"/>
    </row>
    <row r="36" spans="1:41" ht="13">
      <c r="B36" s="288" t="s">
        <v>2347</v>
      </c>
      <c r="C36" s="110" t="s">
        <v>2348</v>
      </c>
      <c r="D36" s="110" t="s">
        <v>2349</v>
      </c>
      <c r="E36" s="110" t="s">
        <v>2350</v>
      </c>
      <c r="F36" s="110" t="s">
        <v>2351</v>
      </c>
      <c r="G36" s="110" t="s">
        <v>2352</v>
      </c>
      <c r="H36" s="110" t="s">
        <v>2353</v>
      </c>
      <c r="I36" s="110" t="s">
        <v>2354</v>
      </c>
      <c r="J36" s="110" t="s">
        <v>2355</v>
      </c>
      <c r="K36" s="115"/>
    </row>
    <row r="37" spans="1:41" ht="15.75" customHeight="1">
      <c r="A37" s="40"/>
      <c r="B37" s="106" t="s">
        <v>759</v>
      </c>
    </row>
    <row r="39" spans="1:41" s="28" customFormat="1" ht="15.75" customHeight="1">
      <c r="A39" s="6"/>
      <c r="B39" s="28" t="s">
        <v>7430</v>
      </c>
      <c r="C39" s="187" t="s">
        <v>1911</v>
      </c>
      <c r="D39" s="187" t="s">
        <v>1912</v>
      </c>
      <c r="E39" s="187" t="s">
        <v>1913</v>
      </c>
      <c r="F39" s="187" t="s">
        <v>1914</v>
      </c>
      <c r="G39" s="187" t="s">
        <v>1915</v>
      </c>
      <c r="H39" s="187" t="s">
        <v>1916</v>
      </c>
      <c r="I39" s="187" t="s">
        <v>1917</v>
      </c>
      <c r="J39" s="187" t="s">
        <v>1918</v>
      </c>
      <c r="K39" s="187" t="s">
        <v>1919</v>
      </c>
      <c r="L39" s="187" t="s">
        <v>9</v>
      </c>
      <c r="M39" s="187" t="s">
        <v>1920</v>
      </c>
      <c r="N39" s="187" t="s">
        <v>1921</v>
      </c>
      <c r="O39" s="187" t="s">
        <v>1922</v>
      </c>
      <c r="P39" s="187" t="s">
        <v>1923</v>
      </c>
      <c r="Q39" s="187" t="s">
        <v>1924</v>
      </c>
      <c r="R39" s="187" t="s">
        <v>1925</v>
      </c>
      <c r="S39" s="187" t="s">
        <v>1926</v>
      </c>
      <c r="T39" s="187"/>
      <c r="U39" s="187"/>
      <c r="V39" s="6"/>
      <c r="W39" s="6"/>
      <c r="X39" s="6"/>
      <c r="Y39" s="6"/>
      <c r="Z39" s="6"/>
      <c r="AA39" s="6"/>
      <c r="AB39" s="6"/>
      <c r="AC39" s="6"/>
      <c r="AD39" s="6"/>
      <c r="AE39" s="6"/>
      <c r="AF39" s="6"/>
      <c r="AG39" s="6"/>
      <c r="AH39" s="6"/>
      <c r="AI39" s="6"/>
      <c r="AJ39" s="6"/>
      <c r="AK39" s="6"/>
      <c r="AL39" s="6"/>
      <c r="AM39" s="6"/>
      <c r="AN39" s="6"/>
    </row>
    <row r="40" spans="1:41" ht="15.75" customHeight="1">
      <c r="A40" s="40"/>
      <c r="B40" s="106"/>
      <c r="C40" s="80">
        <f>137+489+570</f>
        <v>1196</v>
      </c>
      <c r="D40" s="80">
        <f>137+489+570</f>
        <v>1196</v>
      </c>
      <c r="F40" s="106"/>
      <c r="I40" s="165">
        <v>126</v>
      </c>
      <c r="N40" s="80"/>
      <c r="O40">
        <v>254</v>
      </c>
      <c r="S40">
        <v>5</v>
      </c>
    </row>
    <row r="42" spans="1:41" ht="14.5">
      <c r="B42" s="187" t="s">
        <v>0</v>
      </c>
      <c r="C42" s="187" t="s">
        <v>2</v>
      </c>
      <c r="D42" s="187" t="s">
        <v>3</v>
      </c>
      <c r="E42" s="187" t="s">
        <v>4</v>
      </c>
      <c r="F42" s="187" t="s">
        <v>5</v>
      </c>
      <c r="G42" s="187" t="s">
        <v>6</v>
      </c>
      <c r="H42" s="187" t="s">
        <v>7</v>
      </c>
      <c r="I42" s="187" t="s">
        <v>8</v>
      </c>
      <c r="J42" s="187" t="s">
        <v>9</v>
      </c>
      <c r="K42" s="187" t="s">
        <v>10</v>
      </c>
      <c r="L42" s="187" t="s">
        <v>11</v>
      </c>
      <c r="M42" s="187" t="s">
        <v>12</v>
      </c>
      <c r="N42" s="187" t="s">
        <v>13</v>
      </c>
      <c r="O42" s="187" t="s">
        <v>14</v>
      </c>
      <c r="P42" s="187" t="s">
        <v>15</v>
      </c>
      <c r="Q42" s="6" t="s">
        <v>16</v>
      </c>
      <c r="R42" s="187" t="s">
        <v>17</v>
      </c>
      <c r="S42" s="176" t="s">
        <v>18</v>
      </c>
      <c r="T42" s="187" t="s">
        <v>19</v>
      </c>
      <c r="U42" s="187" t="s">
        <v>20</v>
      </c>
      <c r="V42" s="187" t="s">
        <v>21</v>
      </c>
      <c r="W42" s="187" t="s">
        <v>22</v>
      </c>
      <c r="X42" s="187" t="s">
        <v>23</v>
      </c>
      <c r="Y42" s="187" t="s">
        <v>24</v>
      </c>
      <c r="Z42" s="187" t="s">
        <v>25</v>
      </c>
      <c r="AA42" s="187" t="s">
        <v>26</v>
      </c>
      <c r="AB42" s="187" t="s">
        <v>27</v>
      </c>
      <c r="AC42" s="187" t="s">
        <v>28</v>
      </c>
      <c r="AD42" s="187" t="s">
        <v>29</v>
      </c>
      <c r="AE42" s="187" t="s">
        <v>30</v>
      </c>
      <c r="AF42" s="187" t="s">
        <v>31</v>
      </c>
      <c r="AG42" s="187" t="s">
        <v>32</v>
      </c>
      <c r="AH42" s="187" t="s">
        <v>33</v>
      </c>
      <c r="AI42" s="187" t="s">
        <v>34</v>
      </c>
      <c r="AJ42" s="187" t="s">
        <v>35</v>
      </c>
      <c r="AK42" s="187" t="s">
        <v>36</v>
      </c>
      <c r="AL42" s="187"/>
    </row>
    <row r="43" spans="1:41" ht="14.5">
      <c r="A43" s="40"/>
      <c r="B43" s="106"/>
      <c r="C43" s="74">
        <v>1219</v>
      </c>
      <c r="D43" s="74"/>
      <c r="E43" s="106"/>
      <c r="F43" s="80"/>
      <c r="G43" s="74"/>
      <c r="H43" s="74"/>
      <c r="I43" s="106"/>
      <c r="J43" s="80"/>
      <c r="K43" s="80"/>
      <c r="L43" s="80"/>
      <c r="M43" s="80" t="s">
        <v>7450</v>
      </c>
      <c r="N43" s="80"/>
      <c r="O43" s="80">
        <v>4</v>
      </c>
      <c r="P43" s="80">
        <f>84+169+197</f>
        <v>450</v>
      </c>
      <c r="Q43" s="80">
        <f>137+489+570</f>
        <v>1196</v>
      </c>
      <c r="R43" s="144">
        <f>C43-Q43</f>
        <v>23</v>
      </c>
      <c r="X43" s="80"/>
      <c r="Y43" s="80"/>
      <c r="Z43" s="80"/>
      <c r="AA43" s="74"/>
      <c r="AB43" s="80"/>
      <c r="AC43" s="80"/>
      <c r="AD43" s="80"/>
      <c r="AE43" s="80"/>
      <c r="AF43" s="80"/>
      <c r="AG43" s="80"/>
      <c r="AH43" s="80"/>
      <c r="AI43" s="80"/>
      <c r="AJ43" s="80"/>
      <c r="AK43" s="111"/>
      <c r="AL43" s="80"/>
      <c r="AM43" s="74"/>
      <c r="AN43" s="74"/>
      <c r="AO43" s="74"/>
    </row>
    <row r="47" spans="1:41" s="162" customFormat="1" ht="15" customHeight="1">
      <c r="A47" s="160">
        <v>510</v>
      </c>
      <c r="B47" s="160" t="s">
        <v>6692</v>
      </c>
      <c r="C47" s="174" t="s">
        <v>5649</v>
      </c>
      <c r="D47" s="174" t="s">
        <v>5336</v>
      </c>
      <c r="E47" s="174" t="s">
        <v>4406</v>
      </c>
      <c r="F47" s="174" t="s">
        <v>7451</v>
      </c>
      <c r="G47" s="200">
        <f>1601+2398</f>
        <v>3999</v>
      </c>
      <c r="H47" s="174" t="s">
        <v>7452</v>
      </c>
      <c r="I47" s="202">
        <v>44205</v>
      </c>
      <c r="J47" s="203" t="s">
        <v>7453</v>
      </c>
      <c r="K47" s="162" t="s">
        <v>7454</v>
      </c>
    </row>
    <row r="48" spans="1:41" ht="14.5">
      <c r="B48" s="187" t="s">
        <v>0</v>
      </c>
      <c r="C48" s="187" t="s">
        <v>2</v>
      </c>
      <c r="D48" s="187" t="s">
        <v>3</v>
      </c>
      <c r="E48" s="187" t="s">
        <v>4</v>
      </c>
      <c r="F48" s="187" t="s">
        <v>5</v>
      </c>
      <c r="G48" s="187" t="s">
        <v>6</v>
      </c>
      <c r="H48" s="187" t="s">
        <v>7</v>
      </c>
      <c r="I48" s="187" t="s">
        <v>8</v>
      </c>
      <c r="J48" s="187" t="s">
        <v>9</v>
      </c>
      <c r="K48" s="187" t="s">
        <v>10</v>
      </c>
      <c r="L48" s="187" t="s">
        <v>11</v>
      </c>
      <c r="M48" s="187" t="s">
        <v>12</v>
      </c>
      <c r="N48" s="187" t="s">
        <v>13</v>
      </c>
      <c r="O48" s="187" t="s">
        <v>14</v>
      </c>
      <c r="P48" s="187" t="s">
        <v>15</v>
      </c>
      <c r="Q48" s="6" t="s">
        <v>16</v>
      </c>
      <c r="R48" s="187" t="s">
        <v>17</v>
      </c>
      <c r="S48" s="176" t="s">
        <v>18</v>
      </c>
      <c r="T48" s="187" t="s">
        <v>19</v>
      </c>
      <c r="U48" s="187" t="s">
        <v>20</v>
      </c>
      <c r="V48" s="187" t="s">
        <v>21</v>
      </c>
      <c r="W48" s="187" t="s">
        <v>22</v>
      </c>
      <c r="X48" s="187" t="s">
        <v>23</v>
      </c>
      <c r="Y48" s="187" t="s">
        <v>24</v>
      </c>
      <c r="Z48" s="187" t="s">
        <v>25</v>
      </c>
      <c r="AA48" s="187" t="s">
        <v>26</v>
      </c>
      <c r="AB48" s="187" t="s">
        <v>27</v>
      </c>
      <c r="AC48" s="187" t="s">
        <v>28</v>
      </c>
      <c r="AD48" s="187" t="s">
        <v>29</v>
      </c>
      <c r="AE48" s="187" t="s">
        <v>30</v>
      </c>
      <c r="AF48" s="187" t="s">
        <v>31</v>
      </c>
      <c r="AG48" s="187" t="s">
        <v>32</v>
      </c>
      <c r="AH48" s="187" t="s">
        <v>33</v>
      </c>
      <c r="AI48" s="187" t="s">
        <v>34</v>
      </c>
      <c r="AJ48" s="187" t="s">
        <v>35</v>
      </c>
      <c r="AK48" s="187" t="s">
        <v>36</v>
      </c>
      <c r="AL48" s="187"/>
    </row>
    <row r="49" spans="1:41" ht="14.5">
      <c r="A49" s="40"/>
      <c r="B49" s="106"/>
      <c r="C49" s="74">
        <f>1601+2398</f>
        <v>3999</v>
      </c>
      <c r="D49" s="74" t="s">
        <v>7455</v>
      </c>
      <c r="E49" s="106"/>
      <c r="F49" s="80"/>
      <c r="G49" s="74"/>
      <c r="H49" s="74"/>
      <c r="I49" s="106"/>
      <c r="J49" s="80"/>
      <c r="K49" s="80"/>
      <c r="L49" s="80">
        <f>131+63</f>
        <v>194</v>
      </c>
      <c r="M49" s="80" t="s">
        <v>7456</v>
      </c>
      <c r="N49" s="80"/>
      <c r="O49" s="80">
        <f>8+5</f>
        <v>13</v>
      </c>
      <c r="P49" s="80">
        <f>(1593-880)+887</f>
        <v>1600</v>
      </c>
      <c r="Q49" s="80">
        <f>1578+2398</f>
        <v>3976</v>
      </c>
      <c r="R49" s="80">
        <v>23</v>
      </c>
      <c r="X49" s="80"/>
      <c r="Y49" s="80"/>
      <c r="Z49" s="80"/>
      <c r="AA49" s="74"/>
      <c r="AB49" s="80"/>
      <c r="AC49" s="80"/>
      <c r="AD49" s="80"/>
      <c r="AE49" s="80"/>
      <c r="AF49" s="80"/>
      <c r="AG49" s="80"/>
      <c r="AH49" s="80"/>
      <c r="AI49" s="80"/>
      <c r="AJ49" s="80"/>
      <c r="AK49" s="111"/>
      <c r="AL49" s="80"/>
      <c r="AM49" s="74"/>
      <c r="AN49" s="74"/>
      <c r="AO49" s="74"/>
    </row>
    <row r="51" spans="1:41" s="28" customFormat="1" ht="15.75" customHeight="1">
      <c r="A51" s="6"/>
      <c r="B51" s="28" t="s">
        <v>7430</v>
      </c>
      <c r="C51" s="187" t="s">
        <v>1911</v>
      </c>
      <c r="D51" s="187" t="s">
        <v>1912</v>
      </c>
      <c r="E51" s="187" t="s">
        <v>1913</v>
      </c>
      <c r="F51" s="187" t="s">
        <v>1914</v>
      </c>
      <c r="G51" s="187" t="s">
        <v>1915</v>
      </c>
      <c r="H51" s="187" t="s">
        <v>1916</v>
      </c>
      <c r="I51" s="187" t="s">
        <v>1917</v>
      </c>
      <c r="J51" s="187" t="s">
        <v>1918</v>
      </c>
      <c r="K51" s="187" t="s">
        <v>1919</v>
      </c>
      <c r="L51" s="187" t="s">
        <v>9</v>
      </c>
      <c r="M51" s="187" t="s">
        <v>1920</v>
      </c>
      <c r="N51" s="187" t="s">
        <v>1921</v>
      </c>
      <c r="O51" s="187" t="s">
        <v>1922</v>
      </c>
      <c r="P51" s="187" t="s">
        <v>1923</v>
      </c>
      <c r="Q51" s="187" t="s">
        <v>1924</v>
      </c>
      <c r="R51" s="187" t="s">
        <v>1925</v>
      </c>
      <c r="S51" s="187" t="s">
        <v>1926</v>
      </c>
      <c r="T51" s="187"/>
      <c r="U51" s="187"/>
      <c r="V51" s="6"/>
      <c r="W51" s="6"/>
      <c r="X51" s="6"/>
      <c r="Y51" s="6"/>
      <c r="Z51" s="6"/>
      <c r="AA51" s="6"/>
      <c r="AB51" s="6"/>
      <c r="AC51" s="6"/>
      <c r="AD51" s="6"/>
      <c r="AE51" s="6"/>
      <c r="AF51" s="6"/>
      <c r="AG51" s="6"/>
      <c r="AH51" s="6"/>
      <c r="AI51" s="6"/>
      <c r="AJ51" s="6"/>
      <c r="AK51" s="6"/>
      <c r="AL51" s="6"/>
      <c r="AM51" s="6"/>
      <c r="AN51" s="6"/>
    </row>
    <row r="52" spans="1:41" ht="15.75" customHeight="1">
      <c r="A52" s="40"/>
      <c r="B52" s="106"/>
      <c r="C52">
        <f>1593+2446</f>
        <v>4039</v>
      </c>
      <c r="D52">
        <f>1578+2398</f>
        <v>3976</v>
      </c>
      <c r="F52" s="106"/>
      <c r="I52" s="165">
        <f>190+396</f>
        <v>586</v>
      </c>
      <c r="N52" s="80"/>
      <c r="Q52">
        <v>8</v>
      </c>
      <c r="R52">
        <f>131+235</f>
        <v>366</v>
      </c>
    </row>
    <row r="54" spans="1:41" ht="13">
      <c r="B54" s="288" t="s">
        <v>2347</v>
      </c>
      <c r="C54" s="110" t="s">
        <v>2348</v>
      </c>
      <c r="D54" s="110" t="s">
        <v>2349</v>
      </c>
      <c r="E54" s="110" t="s">
        <v>2350</v>
      </c>
      <c r="F54" s="110" t="s">
        <v>2351</v>
      </c>
      <c r="G54" s="110" t="s">
        <v>2352</v>
      </c>
      <c r="H54" s="110" t="s">
        <v>2353</v>
      </c>
      <c r="I54" s="110" t="s">
        <v>2354</v>
      </c>
      <c r="J54" s="110" t="s">
        <v>2355</v>
      </c>
      <c r="K54" s="115"/>
    </row>
    <row r="55" spans="1:41" ht="15.75" customHeight="1">
      <c r="A55" s="40"/>
      <c r="B55" s="106" t="s">
        <v>759</v>
      </c>
    </row>
    <row r="57" spans="1:41" ht="14.5">
      <c r="B57" s="187" t="s">
        <v>3134</v>
      </c>
      <c r="C57" s="187" t="s">
        <v>3135</v>
      </c>
      <c r="D57" s="187" t="s">
        <v>3136</v>
      </c>
      <c r="E57" s="43" t="s">
        <v>3137</v>
      </c>
      <c r="F57" s="43" t="s">
        <v>3138</v>
      </c>
      <c r="G57" s="43" t="s">
        <v>3139</v>
      </c>
      <c r="H57" s="43" t="s">
        <v>3140</v>
      </c>
      <c r="I57" s="43" t="s">
        <v>3141</v>
      </c>
      <c r="J57" s="43" t="s">
        <v>3142</v>
      </c>
      <c r="K57" s="43" t="s">
        <v>3143</v>
      </c>
      <c r="L57" s="43" t="s">
        <v>3144</v>
      </c>
      <c r="M57" s="43" t="s">
        <v>3145</v>
      </c>
    </row>
    <row r="58" spans="1:41" ht="15.75" customHeight="1">
      <c r="A58" s="40"/>
      <c r="B58" s="41" t="s">
        <v>759</v>
      </c>
      <c r="C58" s="80"/>
      <c r="D58" s="41"/>
      <c r="E58" s="80"/>
      <c r="F58" s="80"/>
      <c r="G58" s="80"/>
      <c r="K58" s="80"/>
      <c r="L58" s="80"/>
      <c r="M58" s="80"/>
    </row>
    <row r="60" spans="1:41" ht="13">
      <c r="A60" s="265">
        <v>623</v>
      </c>
      <c r="B60" s="265" t="s">
        <v>1825</v>
      </c>
      <c r="C60" s="180" t="s">
        <v>4534</v>
      </c>
      <c r="D60" s="181" t="s">
        <v>7337</v>
      </c>
      <c r="E60" s="179"/>
      <c r="F60" s="180" t="s">
        <v>7457</v>
      </c>
      <c r="G60" s="181" t="s">
        <v>7458</v>
      </c>
      <c r="H60" s="180" t="s">
        <v>7339</v>
      </c>
      <c r="I60" s="266">
        <v>44277</v>
      </c>
      <c r="J60" s="181" t="s">
        <v>7459</v>
      </c>
      <c r="K60" s="267" t="s">
        <v>7460</v>
      </c>
      <c r="L60" s="179"/>
      <c r="M60" s="179"/>
      <c r="N60" s="180"/>
      <c r="O60" s="180"/>
      <c r="P60" s="180"/>
      <c r="Q60" s="180"/>
      <c r="R60" s="180"/>
      <c r="S60" s="180"/>
      <c r="T60" s="180"/>
      <c r="U60" s="180"/>
      <c r="V60" s="180"/>
      <c r="W60" s="180"/>
      <c r="X60" s="180"/>
      <c r="Y60" s="180"/>
      <c r="Z60" s="180"/>
      <c r="AA60" s="179"/>
      <c r="AB60" s="179"/>
      <c r="AC60" s="179"/>
      <c r="AD60" s="179"/>
      <c r="AE60" s="179"/>
      <c r="AF60" s="179"/>
      <c r="AG60" s="179"/>
      <c r="AH60" s="179"/>
      <c r="AI60" s="179"/>
      <c r="AJ60" s="179"/>
      <c r="AK60" s="179"/>
      <c r="AL60" s="179"/>
      <c r="AM60" s="179"/>
      <c r="AN60" s="179"/>
    </row>
    <row r="61" spans="1:41" s="28" customFormat="1" ht="14.5">
      <c r="B61" s="187" t="s">
        <v>0</v>
      </c>
      <c r="C61" s="187" t="s">
        <v>2</v>
      </c>
      <c r="D61" s="187" t="s">
        <v>3</v>
      </c>
      <c r="E61" s="187" t="s">
        <v>4</v>
      </c>
      <c r="F61" s="187" t="s">
        <v>5</v>
      </c>
      <c r="G61" s="187" t="s">
        <v>6</v>
      </c>
      <c r="H61" s="187" t="s">
        <v>7</v>
      </c>
      <c r="I61" s="187" t="s">
        <v>8</v>
      </c>
      <c r="J61" s="187" t="s">
        <v>9</v>
      </c>
      <c r="K61" s="187" t="s">
        <v>10</v>
      </c>
      <c r="L61" s="187" t="s">
        <v>11</v>
      </c>
      <c r="M61" s="187" t="s">
        <v>12</v>
      </c>
      <c r="N61" s="187" t="s">
        <v>13</v>
      </c>
      <c r="O61" s="187" t="s">
        <v>14</v>
      </c>
      <c r="P61" s="187" t="s">
        <v>15</v>
      </c>
      <c r="Q61" s="6" t="s">
        <v>16</v>
      </c>
      <c r="R61" s="187" t="s">
        <v>17</v>
      </c>
      <c r="S61" s="176" t="s">
        <v>18</v>
      </c>
      <c r="T61" s="187" t="s">
        <v>19</v>
      </c>
      <c r="U61" s="187" t="s">
        <v>20</v>
      </c>
      <c r="V61" s="6" t="s">
        <v>21</v>
      </c>
      <c r="W61" s="187" t="s">
        <v>22</v>
      </c>
      <c r="X61" s="187" t="s">
        <v>23</v>
      </c>
      <c r="Y61" s="187" t="s">
        <v>24</v>
      </c>
      <c r="Z61" s="187" t="s">
        <v>25</v>
      </c>
      <c r="AA61" s="187" t="s">
        <v>26</v>
      </c>
      <c r="AB61" s="187" t="s">
        <v>27</v>
      </c>
      <c r="AC61" s="187" t="s">
        <v>28</v>
      </c>
      <c r="AD61" s="187" t="s">
        <v>29</v>
      </c>
      <c r="AE61" s="187" t="s">
        <v>30</v>
      </c>
      <c r="AF61" s="187" t="s">
        <v>31</v>
      </c>
      <c r="AG61" s="187" t="s">
        <v>32</v>
      </c>
      <c r="AH61" s="187" t="s">
        <v>33</v>
      </c>
      <c r="AI61" s="187" t="s">
        <v>34</v>
      </c>
      <c r="AJ61" s="187" t="s">
        <v>35</v>
      </c>
      <c r="AK61" s="187" t="s">
        <v>36</v>
      </c>
      <c r="AL61" s="187" t="s">
        <v>37</v>
      </c>
      <c r="AM61" s="187" t="s">
        <v>38</v>
      </c>
      <c r="AN61" s="187" t="s">
        <v>39</v>
      </c>
      <c r="AO61" s="187"/>
    </row>
    <row r="62" spans="1:41" ht="14.25" customHeight="1">
      <c r="A62" s="40"/>
      <c r="B62" s="82"/>
      <c r="C62" s="41">
        <v>6</v>
      </c>
      <c r="D62" s="74" t="s">
        <v>7461</v>
      </c>
      <c r="E62" s="106" t="s">
        <v>7462</v>
      </c>
      <c r="I62" s="80"/>
      <c r="M62" s="80" t="s">
        <v>7463</v>
      </c>
      <c r="N62" s="80"/>
      <c r="O62">
        <v>6</v>
      </c>
      <c r="Q62">
        <v>3</v>
      </c>
      <c r="AA62" s="80" t="s">
        <v>7464</v>
      </c>
      <c r="AF62" s="80"/>
      <c r="AG62" s="80"/>
      <c r="AK62" s="80"/>
    </row>
    <row r="63" spans="1:41" s="28" customFormat="1" ht="14.5">
      <c r="B63" s="28" t="s">
        <v>7430</v>
      </c>
      <c r="C63" s="187" t="s">
        <v>1911</v>
      </c>
      <c r="D63" s="187" t="s">
        <v>1912</v>
      </c>
      <c r="E63" s="187" t="s">
        <v>1913</v>
      </c>
      <c r="F63" s="187" t="s">
        <v>1914</v>
      </c>
      <c r="G63" s="187" t="s">
        <v>1915</v>
      </c>
      <c r="H63" s="187" t="s">
        <v>1916</v>
      </c>
      <c r="I63" s="187" t="s">
        <v>1917</v>
      </c>
      <c r="J63" s="187" t="s">
        <v>1918</v>
      </c>
      <c r="K63" s="187" t="s">
        <v>1919</v>
      </c>
      <c r="L63" s="187" t="s">
        <v>9</v>
      </c>
      <c r="M63" s="187" t="s">
        <v>1920</v>
      </c>
      <c r="N63" s="187" t="s">
        <v>1921</v>
      </c>
      <c r="O63" s="187" t="s">
        <v>1922</v>
      </c>
      <c r="P63" s="187" t="s">
        <v>1923</v>
      </c>
      <c r="Q63" s="187" t="s">
        <v>1924</v>
      </c>
      <c r="R63" s="187" t="s">
        <v>1925</v>
      </c>
      <c r="S63" s="187" t="s">
        <v>1926</v>
      </c>
      <c r="T63" s="187" t="s">
        <v>39</v>
      </c>
      <c r="V63" s="187"/>
      <c r="W63" s="6"/>
    </row>
    <row r="64" spans="1:41" ht="14.5">
      <c r="A64" s="40"/>
      <c r="B64" s="82"/>
      <c r="C64" s="74">
        <v>3</v>
      </c>
      <c r="D64" s="74">
        <v>3</v>
      </c>
      <c r="F64" s="74" t="s">
        <v>7465</v>
      </c>
      <c r="G64" s="74"/>
      <c r="H64" s="74"/>
      <c r="I64" s="103"/>
      <c r="J64" s="74"/>
      <c r="K64" s="74"/>
      <c r="L64" s="74"/>
      <c r="M64" s="74"/>
      <c r="N64" s="74" t="s">
        <v>7466</v>
      </c>
      <c r="O64" s="74"/>
      <c r="P64" s="74"/>
      <c r="Q64" s="74">
        <v>2</v>
      </c>
      <c r="R64" s="74"/>
      <c r="S64" s="74"/>
      <c r="T64" s="74"/>
      <c r="U64" s="74"/>
      <c r="V64" s="21"/>
      <c r="W64" s="21"/>
      <c r="X64" s="21"/>
      <c r="Y64" s="21"/>
      <c r="Z64" s="21"/>
      <c r="AA64" s="21"/>
      <c r="AB64" s="21"/>
      <c r="AC64" s="21"/>
      <c r="AD64" s="21"/>
      <c r="AE64" s="21"/>
      <c r="AF64" s="21"/>
      <c r="AG64" s="21"/>
      <c r="AH64" s="21"/>
      <c r="AI64" s="21"/>
      <c r="AJ64" s="21"/>
      <c r="AK64" s="21"/>
      <c r="AL64" s="21"/>
      <c r="AM64" s="21"/>
      <c r="AN64" s="21"/>
    </row>
    <row r="65" spans="1:41" s="28" customFormat="1" ht="13">
      <c r="B65" s="28" t="s">
        <v>7467</v>
      </c>
      <c r="C65" s="110" t="s">
        <v>2348</v>
      </c>
      <c r="D65" s="110" t="s">
        <v>2349</v>
      </c>
      <c r="E65" s="110" t="s">
        <v>2350</v>
      </c>
      <c r="F65" s="110" t="s">
        <v>2351</v>
      </c>
      <c r="G65" s="110" t="s">
        <v>2352</v>
      </c>
      <c r="H65" s="110" t="s">
        <v>2353</v>
      </c>
      <c r="I65" s="110" t="s">
        <v>2354</v>
      </c>
      <c r="J65" s="110" t="s">
        <v>2355</v>
      </c>
      <c r="K65" s="40"/>
      <c r="L65" s="40" t="s">
        <v>2356</v>
      </c>
      <c r="M65" s="40" t="s">
        <v>39</v>
      </c>
    </row>
    <row r="66" spans="1:41" ht="15.75" customHeight="1">
      <c r="A66" s="40"/>
      <c r="B66" s="107" t="s">
        <v>7468</v>
      </c>
      <c r="D66" t="s">
        <v>7466</v>
      </c>
      <c r="L66" t="s">
        <v>7469</v>
      </c>
    </row>
    <row r="67" spans="1:41" ht="14.5">
      <c r="B67" s="187" t="s">
        <v>3134</v>
      </c>
      <c r="C67" s="187" t="s">
        <v>3135</v>
      </c>
      <c r="D67" s="187" t="s">
        <v>3136</v>
      </c>
      <c r="E67" s="43" t="s">
        <v>3137</v>
      </c>
      <c r="F67" s="43" t="s">
        <v>3138</v>
      </c>
      <c r="G67" s="43" t="s">
        <v>3139</v>
      </c>
      <c r="H67" s="43" t="s">
        <v>3140</v>
      </c>
      <c r="I67" s="43" t="s">
        <v>3141</v>
      </c>
      <c r="J67" s="43" t="s">
        <v>3142</v>
      </c>
      <c r="K67" s="43" t="s">
        <v>3143</v>
      </c>
      <c r="L67" s="43" t="s">
        <v>3144</v>
      </c>
      <c r="M67" s="43" t="s">
        <v>3145</v>
      </c>
      <c r="N67" s="43" t="s">
        <v>39</v>
      </c>
    </row>
    <row r="68" spans="1:41">
      <c r="B68" s="80" t="s">
        <v>3043</v>
      </c>
    </row>
    <row r="70" spans="1:41" ht="14.5">
      <c r="A70" s="40"/>
      <c r="B70" s="82"/>
      <c r="C70" s="74"/>
      <c r="D70" s="74"/>
      <c r="F70" s="74"/>
      <c r="G70" s="74"/>
      <c r="H70" s="74"/>
      <c r="I70" s="103"/>
      <c r="J70" s="74"/>
      <c r="K70" s="74"/>
      <c r="L70" s="74"/>
      <c r="M70" s="74"/>
      <c r="N70" s="74"/>
      <c r="O70" s="74"/>
      <c r="P70" s="74"/>
      <c r="Q70" s="74"/>
      <c r="R70" s="74"/>
      <c r="S70" s="74"/>
      <c r="T70" s="74"/>
      <c r="U70" s="74"/>
      <c r="V70" s="21"/>
      <c r="W70" s="21"/>
      <c r="X70" s="21"/>
      <c r="Y70" s="21"/>
      <c r="Z70" s="21"/>
      <c r="AA70" s="21"/>
      <c r="AB70" s="21"/>
      <c r="AC70" s="21"/>
      <c r="AD70" s="21"/>
      <c r="AE70" s="21"/>
      <c r="AF70" s="21"/>
      <c r="AG70" s="21"/>
      <c r="AH70" s="21"/>
      <c r="AI70" s="21"/>
      <c r="AJ70" s="21"/>
      <c r="AK70" s="21"/>
      <c r="AL70" s="21"/>
      <c r="AM70" s="21"/>
      <c r="AN70" s="21"/>
    </row>
    <row r="71" spans="1:41" s="179" customFormat="1" ht="15.75" customHeight="1">
      <c r="A71" s="265">
        <v>361</v>
      </c>
      <c r="B71" s="265" t="s">
        <v>1842</v>
      </c>
      <c r="C71" s="181" t="s">
        <v>5719</v>
      </c>
      <c r="D71" s="181" t="s">
        <v>4061</v>
      </c>
      <c r="E71" s="269" t="s">
        <v>4356</v>
      </c>
      <c r="F71" s="179" t="s">
        <v>5720</v>
      </c>
      <c r="G71" s="181">
        <v>28</v>
      </c>
      <c r="H71" s="179" t="s">
        <v>7470</v>
      </c>
      <c r="I71" s="270">
        <v>43991</v>
      </c>
      <c r="J71" s="269" t="s">
        <v>5722</v>
      </c>
      <c r="K71" s="267" t="s">
        <v>5723</v>
      </c>
    </row>
    <row r="72" spans="1:41" s="28" customFormat="1" ht="14.5">
      <c r="B72" s="187" t="s">
        <v>0</v>
      </c>
      <c r="C72" s="187" t="s">
        <v>2</v>
      </c>
      <c r="D72" s="187" t="s">
        <v>3</v>
      </c>
      <c r="E72" s="187" t="s">
        <v>4</v>
      </c>
      <c r="F72" s="187" t="s">
        <v>5</v>
      </c>
      <c r="G72" s="187" t="s">
        <v>6</v>
      </c>
      <c r="H72" s="187" t="s">
        <v>7</v>
      </c>
      <c r="I72" s="187" t="s">
        <v>8</v>
      </c>
      <c r="J72" s="187" t="s">
        <v>9</v>
      </c>
      <c r="K72" s="187" t="s">
        <v>10</v>
      </c>
      <c r="L72" s="187" t="s">
        <v>11</v>
      </c>
      <c r="M72" s="187" t="s">
        <v>12</v>
      </c>
      <c r="N72" s="187" t="s">
        <v>13</v>
      </c>
      <c r="O72" s="187" t="s">
        <v>14</v>
      </c>
      <c r="P72" s="187" t="s">
        <v>15</v>
      </c>
      <c r="Q72" s="6" t="s">
        <v>16</v>
      </c>
      <c r="R72" s="187" t="s">
        <v>17</v>
      </c>
      <c r="S72" s="176" t="s">
        <v>18</v>
      </c>
      <c r="T72" s="187" t="s">
        <v>19</v>
      </c>
      <c r="U72" s="187" t="s">
        <v>20</v>
      </c>
      <c r="V72" s="6" t="s">
        <v>21</v>
      </c>
      <c r="W72" s="187" t="s">
        <v>22</v>
      </c>
      <c r="X72" s="187" t="s">
        <v>23</v>
      </c>
      <c r="Y72" s="187" t="s">
        <v>24</v>
      </c>
      <c r="Z72" s="187" t="s">
        <v>25</v>
      </c>
      <c r="AA72" s="187" t="s">
        <v>26</v>
      </c>
      <c r="AB72" s="187" t="s">
        <v>27</v>
      </c>
      <c r="AC72" s="187" t="s">
        <v>28</v>
      </c>
      <c r="AD72" s="187" t="s">
        <v>29</v>
      </c>
      <c r="AE72" s="187" t="s">
        <v>30</v>
      </c>
      <c r="AF72" s="187" t="s">
        <v>31</v>
      </c>
      <c r="AG72" s="187" t="s">
        <v>32</v>
      </c>
      <c r="AH72" s="187" t="s">
        <v>33</v>
      </c>
      <c r="AI72" s="187" t="s">
        <v>34</v>
      </c>
      <c r="AJ72" s="187" t="s">
        <v>35</v>
      </c>
      <c r="AK72" s="187" t="s">
        <v>36</v>
      </c>
      <c r="AL72" s="187" t="s">
        <v>37</v>
      </c>
      <c r="AM72" s="187" t="s">
        <v>38</v>
      </c>
      <c r="AN72" s="187" t="s">
        <v>39</v>
      </c>
      <c r="AO72" s="187"/>
    </row>
    <row r="73" spans="1:41" ht="14.5">
      <c r="C73" s="115">
        <v>28</v>
      </c>
      <c r="D73" s="74" t="s">
        <v>1843</v>
      </c>
      <c r="E73" s="74"/>
      <c r="F73" s="80"/>
      <c r="G73" s="74"/>
      <c r="H73" s="74"/>
      <c r="I73" s="106"/>
      <c r="J73" s="80">
        <v>1</v>
      </c>
      <c r="K73" s="80"/>
      <c r="L73" s="80">
        <v>3</v>
      </c>
      <c r="M73" s="80"/>
      <c r="N73" s="80">
        <v>1</v>
      </c>
      <c r="O73" s="80">
        <v>0</v>
      </c>
      <c r="P73" s="80">
        <v>10</v>
      </c>
      <c r="Q73">
        <v>28</v>
      </c>
      <c r="R73" s="80"/>
      <c r="X73" s="80"/>
      <c r="Y73" s="80"/>
      <c r="Z73" s="80"/>
      <c r="AA73" s="74">
        <v>13</v>
      </c>
      <c r="AB73" s="80"/>
      <c r="AC73" s="80"/>
      <c r="AD73" s="80"/>
      <c r="AE73" s="80"/>
      <c r="AF73" s="80"/>
      <c r="AG73" s="80"/>
      <c r="AH73" s="80"/>
      <c r="AI73" s="80"/>
      <c r="AJ73" s="80"/>
      <c r="AK73" s="111"/>
      <c r="AL73" s="80"/>
      <c r="AM73" s="80"/>
      <c r="AN73" s="80"/>
    </row>
    <row r="74" spans="1:41" ht="15.75" customHeight="1">
      <c r="A74" s="537" t="s">
        <v>1910</v>
      </c>
      <c r="B74" s="535"/>
      <c r="C74" s="74" t="s">
        <v>1911</v>
      </c>
      <c r="D74" s="74" t="s">
        <v>1912</v>
      </c>
      <c r="E74" s="74" t="s">
        <v>1913</v>
      </c>
      <c r="F74" s="74" t="s">
        <v>1914</v>
      </c>
      <c r="G74" s="74" t="s">
        <v>1915</v>
      </c>
      <c r="H74" s="74" t="s">
        <v>1916</v>
      </c>
      <c r="I74" s="74" t="s">
        <v>1917</v>
      </c>
      <c r="J74" s="74" t="s">
        <v>1918</v>
      </c>
      <c r="K74" s="74" t="s">
        <v>1919</v>
      </c>
      <c r="L74" s="74" t="s">
        <v>9</v>
      </c>
      <c r="M74" s="74" t="s">
        <v>1920</v>
      </c>
      <c r="N74" s="74" t="s">
        <v>1921</v>
      </c>
      <c r="O74" s="74" t="s">
        <v>1922</v>
      </c>
      <c r="P74" s="74" t="s">
        <v>1923</v>
      </c>
      <c r="Q74" s="74" t="s">
        <v>1924</v>
      </c>
      <c r="R74" s="74" t="s">
        <v>1925</v>
      </c>
      <c r="S74" s="74" t="s">
        <v>1926</v>
      </c>
      <c r="T74" s="74" t="s">
        <v>39</v>
      </c>
      <c r="U74" s="74"/>
      <c r="V74" s="21"/>
      <c r="W74" s="21"/>
      <c r="X74" s="21"/>
      <c r="Y74" s="21"/>
      <c r="Z74" s="21"/>
      <c r="AA74" s="21"/>
      <c r="AB74" s="21"/>
      <c r="AC74" s="21"/>
      <c r="AD74" s="21"/>
      <c r="AE74" s="21"/>
      <c r="AF74" s="21"/>
      <c r="AG74" s="21"/>
      <c r="AH74" s="21"/>
      <c r="AI74" s="21"/>
      <c r="AJ74" s="21"/>
      <c r="AK74" s="21"/>
      <c r="AL74" s="21"/>
      <c r="AM74" s="21"/>
      <c r="AN74" s="21"/>
    </row>
    <row r="75" spans="1:41" ht="14.5">
      <c r="A75" s="40"/>
      <c r="B75" s="84"/>
      <c r="C75" s="115">
        <v>28</v>
      </c>
      <c r="D75" s="74">
        <v>28</v>
      </c>
      <c r="E75" s="74"/>
      <c r="F75" s="18"/>
      <c r="G75" s="74"/>
      <c r="H75" s="74"/>
      <c r="I75" s="102">
        <v>2</v>
      </c>
      <c r="J75" s="74"/>
      <c r="K75" s="74"/>
      <c r="L75" s="74"/>
      <c r="M75" s="74"/>
      <c r="N75" s="74"/>
      <c r="O75" s="74"/>
      <c r="P75" s="74"/>
      <c r="Q75" s="74">
        <v>0</v>
      </c>
      <c r="R75" s="74"/>
      <c r="S75" s="74">
        <v>0</v>
      </c>
      <c r="T75" s="74"/>
      <c r="U75" s="9"/>
      <c r="V75" s="9"/>
      <c r="W75" s="9"/>
      <c r="X75" s="21"/>
      <c r="Y75" s="21"/>
      <c r="Z75" s="21"/>
      <c r="AA75" s="21"/>
      <c r="AB75" s="21"/>
      <c r="AC75" s="21"/>
      <c r="AD75" s="21"/>
      <c r="AE75" s="21"/>
      <c r="AF75" s="21"/>
      <c r="AG75" s="21"/>
      <c r="AH75" s="21"/>
      <c r="AI75" s="21"/>
      <c r="AJ75" s="21"/>
      <c r="AK75" s="21"/>
      <c r="AL75" s="21"/>
      <c r="AM75" s="21"/>
      <c r="AN75" s="21"/>
    </row>
    <row r="78" spans="1:41" s="162" customFormat="1" ht="13">
      <c r="A78" s="160">
        <v>561</v>
      </c>
      <c r="B78" s="160" t="s">
        <v>772</v>
      </c>
      <c r="C78" s="174" t="s">
        <v>6641</v>
      </c>
      <c r="D78" s="174" t="s">
        <v>4061</v>
      </c>
      <c r="E78" s="174" t="s">
        <v>4245</v>
      </c>
      <c r="F78" s="174" t="s">
        <v>6642</v>
      </c>
      <c r="G78" s="174">
        <v>17</v>
      </c>
      <c r="H78" s="174" t="s">
        <v>6643</v>
      </c>
      <c r="I78" s="365">
        <v>44253</v>
      </c>
      <c r="J78" s="174" t="s">
        <v>6644</v>
      </c>
      <c r="K78" s="366" t="s">
        <v>6645</v>
      </c>
      <c r="L78" s="161"/>
      <c r="M78" s="161"/>
      <c r="N78" s="161"/>
      <c r="O78" s="161"/>
      <c r="P78" s="161"/>
      <c r="Q78" s="161"/>
      <c r="R78" s="161"/>
      <c r="S78" s="161"/>
      <c r="T78" s="161"/>
      <c r="U78" s="161"/>
      <c r="V78" s="161"/>
      <c r="W78" s="161"/>
      <c r="X78" s="161"/>
      <c r="Y78" s="161"/>
      <c r="Z78" s="161"/>
    </row>
    <row r="80" spans="1:41" ht="15.75" customHeight="1">
      <c r="A80" s="335" t="s">
        <v>772</v>
      </c>
      <c r="B80" s="82">
        <v>44253</v>
      </c>
      <c r="C80" s="74">
        <v>17</v>
      </c>
      <c r="D80" s="74" t="s">
        <v>1379</v>
      </c>
      <c r="E80" s="157"/>
      <c r="F80">
        <v>17</v>
      </c>
      <c r="I80" s="80"/>
      <c r="M80" s="80" t="s">
        <v>1380</v>
      </c>
      <c r="R80">
        <v>0</v>
      </c>
      <c r="AA80" s="80" t="s">
        <v>237</v>
      </c>
      <c r="AF80" s="80"/>
      <c r="AG80" s="80" t="s">
        <v>1381</v>
      </c>
    </row>
    <row r="82" spans="1:40" ht="14.5">
      <c r="A82" s="40" t="s">
        <v>772</v>
      </c>
      <c r="B82" s="82">
        <v>44253</v>
      </c>
      <c r="C82" s="74"/>
      <c r="D82" s="74"/>
      <c r="E82" s="74"/>
      <c r="F82" s="74"/>
      <c r="G82" s="74"/>
      <c r="H82" s="74"/>
      <c r="I82" s="74"/>
      <c r="J82" s="74"/>
      <c r="K82" s="74"/>
      <c r="L82" s="74"/>
      <c r="M82" s="74"/>
      <c r="N82" s="74"/>
      <c r="O82" s="74"/>
      <c r="P82" s="74"/>
      <c r="Q82" s="74"/>
      <c r="R82" s="74"/>
      <c r="S82" s="74"/>
      <c r="T82" s="74"/>
      <c r="U82" s="74"/>
      <c r="V82" s="21"/>
      <c r="W82" s="21"/>
      <c r="X82" s="21"/>
      <c r="Y82" s="21"/>
      <c r="Z82" s="21"/>
      <c r="AA82" s="21"/>
      <c r="AB82" s="21"/>
      <c r="AC82" s="21"/>
      <c r="AD82" s="21"/>
      <c r="AE82" s="21"/>
      <c r="AF82" s="21"/>
      <c r="AG82" s="21"/>
      <c r="AH82" s="21"/>
      <c r="AI82" s="21"/>
      <c r="AJ82" s="21"/>
      <c r="AK82" s="21"/>
      <c r="AL82" s="21"/>
      <c r="AM82" s="21"/>
      <c r="AN82" s="21"/>
    </row>
    <row r="86" spans="1:40" s="181" customFormat="1" ht="13">
      <c r="A86" s="265" t="s">
        <v>13009</v>
      </c>
      <c r="B86" s="529">
        <v>44774</v>
      </c>
      <c r="C86" s="181">
        <v>75</v>
      </c>
      <c r="D86" s="181" t="s">
        <v>11744</v>
      </c>
      <c r="E86" s="181" t="s">
        <v>11746</v>
      </c>
      <c r="J86" s="181">
        <v>8</v>
      </c>
      <c r="O86" s="181">
        <v>1</v>
      </c>
      <c r="P86" s="181">
        <v>41</v>
      </c>
      <c r="Q86" s="181">
        <v>62</v>
      </c>
      <c r="R86" s="181">
        <v>12</v>
      </c>
      <c r="S86" s="181">
        <v>2</v>
      </c>
      <c r="AL86" s="181" t="s">
        <v>11745</v>
      </c>
      <c r="AM86" s="181" t="s">
        <v>11747</v>
      </c>
    </row>
  </sheetData>
  <mergeCells count="1">
    <mergeCell ref="A74:B74"/>
  </mergeCells>
  <hyperlinks>
    <hyperlink ref="K1" r:id="rId1" xr:uid="{00000000-0004-0000-0500-000000000000}"/>
    <hyperlink ref="K15" r:id="rId2" xr:uid="{00000000-0004-0000-0500-000001000000}"/>
    <hyperlink ref="K60" r:id="rId3" xr:uid="{00000000-0004-0000-0500-000002000000}"/>
    <hyperlink ref="K71" r:id="rId4" xr:uid="{00000000-0004-0000-0500-000003000000}"/>
    <hyperlink ref="K78" r:id="rId5" xr:uid="{00000000-0004-0000-0500-000004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Maternal outcomes per study</vt:lpstr>
      <vt:lpstr>Child outcomes per study</vt:lpstr>
      <vt:lpstr>Child outcomes per child</vt:lpstr>
      <vt:lpstr>Baby RT-PCR</vt:lpstr>
      <vt:lpstr>Links to publication</vt:lpstr>
      <vt:lpstr>Outdated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Madelon</dc:creator>
  <cp:keywords/>
  <dc:description/>
  <cp:lastModifiedBy>kostova</cp:lastModifiedBy>
  <cp:revision/>
  <dcterms:created xsi:type="dcterms:W3CDTF">2020-08-18T13:09:51Z</dcterms:created>
  <dcterms:modified xsi:type="dcterms:W3CDTF">2023-05-19T13:55:46Z</dcterms:modified>
  <cp:category/>
  <cp:contentStatus/>
</cp:coreProperties>
</file>